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M:\_Mortgage Resource Center\1_Resource Center 2019 forward\8_Underwriting\Underwriting Resources\"/>
    </mc:Choice>
  </mc:AlternateContent>
  <xr:revisionPtr revIDLastSave="0" documentId="8_{F5309A6A-80F3-466A-8F20-7E9B4D58B299}" xr6:coauthVersionLast="47" xr6:coauthVersionMax="47" xr10:uidLastSave="{00000000-0000-0000-0000-000000000000}"/>
  <workbookProtection workbookAlgorithmName="SHA-512" workbookHashValue="5exXsjZGxW8SA6G0aAtleHWT6tR/uvPAs0VS3vuJW9MmnYEDUCpi1MROKka31GsvJJ05oBEjphtV2ZbbYL/xBQ==" workbookSaltValue="tnBK1PLKGb1r7+t6lqkt+A==" workbookSpinCount="100000" lockStructure="1"/>
  <bookViews>
    <workbookView xWindow="-120" yWindow="-120" windowWidth="29040" windowHeight="15840" tabRatio="964" xr2:uid="{00000000-000D-0000-FFFF-FFFF00000000}"/>
  </bookViews>
  <sheets>
    <sheet name="Purchase" sheetId="15" r:id="rId1"/>
    <sheet name="C-O Refi" sheetId="16" r:id="rId2"/>
    <sheet name="Purchase 2019" sheetId="11" state="hidden" r:id="rId3"/>
    <sheet name="C-O Refi 2019" sheetId="12" state="hidden" r:id="rId4"/>
    <sheet name="Lists" sheetId="2" state="hidden" r:id="rId5"/>
    <sheet name="County Lists-Current Yr (Purch)" sheetId="17" state="hidden" r:id="rId6"/>
    <sheet name="County Lists-Current Yr (Refi)" sheetId="19" state="hidden" r:id="rId7"/>
    <sheet name="County List-Previous Yr (Purch)" sheetId="20" state="hidden" r:id="rId8"/>
    <sheet name="County List-Previous Yr (Refi)" sheetId="18" state="hidden" r:id="rId9"/>
    <sheet name="Loan Limits" sheetId="13" state="hidden" r:id="rId10"/>
  </sheets>
  <definedNames>
    <definedName name="_xlnm._FilterDatabase" localSheetId="9" hidden="1">'Loan Limits'!$A$4:$G$3147</definedName>
    <definedName name="Current_Year_Purchase_Actual_Guaranty_Percent" localSheetId="0">Purchase!$BF$17</definedName>
    <definedName name="Current_Year_Purchase_Appraisal_Shortfall" localSheetId="0">Purchase!$Z$29</definedName>
    <definedName name="Current_Year_Purchase_Appraised_Value" localSheetId="0">Purchase!$Z$17</definedName>
    <definedName name="Current_Year_Purchase_Available_Entitlement" localSheetId="0">Purchase!$Z$26</definedName>
    <definedName name="Current_Year_Purchase_Base_Ln_Amt_Before_VAFF" localSheetId="0">Purchase!$Z$36</definedName>
    <definedName name="Current_Year_Purchase_Base_Loan_Amount_Excl_Financed_FF" localSheetId="0">Purchase!$Z$48</definedName>
    <definedName name="Current_Year_Purchase_Borrower_Name" localSheetId="0">Purchase!$G$14</definedName>
    <definedName name="Current_Year_Purchase_Calc_Funding_Fee" localSheetId="0">Purchase!$O$37</definedName>
    <definedName name="Current_Year_Purchase_Cash_From_Borrower" localSheetId="0">Purchase!$Z$51</definedName>
    <definedName name="Current_Year_Purchase_County_Loan_Limit" localSheetId="0">Purchase!$Z$22</definedName>
    <definedName name="Current_Year_Purchase_County_Selection" localSheetId="0">Purchase!$N$23</definedName>
    <definedName name="Current_Year_Purchase_Down_Payment_Calc" localSheetId="0">Purchase!$BG$18:$BH$22</definedName>
    <definedName name="Current_Year_Purchase_DownPayment_Percent" localSheetId="0">Purchase!$AM$32</definedName>
    <definedName name="Current_Year_Purchase_Estimated_CC_Discount_Pts" localSheetId="0">Purchase!$Z$43</definedName>
    <definedName name="Current_Year_Purchase_Estimated_Prepaids" localSheetId="0">Purchase!$Z$42</definedName>
    <definedName name="Current_Year_Purchase_Funding_Fee" localSheetId="0">Purchase!$Z$44</definedName>
    <definedName name="Current_Year_Purchase_Funding_Fee_Financed" localSheetId="0">Purchase!$Z$49</definedName>
    <definedName name="Current_Year_Purchase_Guaranty_Shortfall" localSheetId="0">Purchase!$Z$28</definedName>
    <definedName name="Current_Year_Purchase_Lesser_SalesVSAppraisal_Price" localSheetId="0">Purchase!$Z$18</definedName>
    <definedName name="Current_Year_Purchase_Loan_Number" localSheetId="0">Purchase!$AF$14</definedName>
    <definedName name="Current_Year_Purchase_Max_Allowable_Base_Ln_Amt" localSheetId="0">Purchase!$Z$34</definedName>
    <definedName name="Current_Year_Purchase_Maximum_Potential_Guaranty" localSheetId="0">Purchase!$Z$24</definedName>
    <definedName name="Current_Year_Purchase_Other_Credits" localSheetId="0">Purchase!$Z$47</definedName>
    <definedName name="Current_Year_Purchase_Percent_Funding_Fee" localSheetId="0">Purchase!$L$37</definedName>
    <definedName name="Current_Year_Purchase_Previously_Used_Entitlement_NotRestorable" localSheetId="0">Purchase!$Z$25</definedName>
    <definedName name="Current_Year_Purchase_Purchase_Price" localSheetId="0">Purchase!$Z$41</definedName>
    <definedName name="Current_Year_Purchase_Required_25percent_Coverage" localSheetId="0">Purchase!$Z$19</definedName>
    <definedName name="Current_Year_Purchase_Required_Down_Payment" localSheetId="0">Purchase!$Z$30</definedName>
    <definedName name="Current_Year_Purchase_Sales_Price" localSheetId="0">Purchase!$Z$16</definedName>
    <definedName name="Current_Year_Purchase_Seller_Paid_Costs" localSheetId="0">Purchase!$Z$46</definedName>
    <definedName name="Current_Year_Purchase_State_Selection" localSheetId="0">Purchase!$G$23</definedName>
    <definedName name="Current_Year_Purchase_Total_Costs" localSheetId="0">Purchase!$Z$45</definedName>
    <definedName name="Current_Year_Purchase_Total_Credits" localSheetId="0">Purchase!$Z$50</definedName>
    <definedName name="Current_Year_Purchase_Total_Down_Payment" localSheetId="0">Purchase!$Z$32</definedName>
    <definedName name="Current_Year_Purchase_Total_Loan_Amount" localSheetId="0">Purchase!$Z$39</definedName>
    <definedName name="Current_Year_Purchase_VAFF" localSheetId="0">Purchase!$Z$37</definedName>
    <definedName name="Current_Year_Purchase_VAFF_Calculation" localSheetId="0">Purchase!$BE$24:$BH$36</definedName>
    <definedName name="Current_Year_Purchase_Veteran_Type_Selection" localSheetId="0">Purchase!$K$38</definedName>
    <definedName name="Current_Year_Purchase_Veterans_Additional_Down_Payment" localSheetId="0">Purchase!$Z$35</definedName>
    <definedName name="Current_Year_Purchase_Veterans_Additional_DownPayment" localSheetId="0">Purchase!$Z$31</definedName>
    <definedName name="Current_Year_Refinance_Actual_Guaranty_Percent" localSheetId="1">'C-O Refi'!$BF$16</definedName>
    <definedName name="Current_Year_Refinance_Appraised_Value" localSheetId="1">'C-O Refi'!$Z$16</definedName>
    <definedName name="Current_Year_Refinance_Available_Entitlement" localSheetId="1">'C-O Refi'!$Z$24</definedName>
    <definedName name="Current_Year_Refinance_Available_Equity" localSheetId="1">'C-O Refi'!$Z$27</definedName>
    <definedName name="Current_Year_Refinance_Available_Equity_Percent" localSheetId="1">'C-O Refi'!$AM$27</definedName>
    <definedName name="Current_Year_Refinance_Available_Guaranty_Percent" localSheetId="1">'C-O Refi'!$AM$24</definedName>
    <definedName name="Current_Year_Refinance_Base_Ln_Amt_Before_VAFF" localSheetId="1">'C-O Refi'!$Z$31</definedName>
    <definedName name="Current_Year_Refinance_Base_Loan_Amount_Excl_Financed_FF" localSheetId="1">'C-O Refi'!$Z$44</definedName>
    <definedName name="Current_Year_Refinance_Borrower_Name" localSheetId="1">'C-O Refi'!$G$13</definedName>
    <definedName name="Current_Year_Refinance_Calc_Funding_Fee" localSheetId="1">'C-O Refi'!$O$32</definedName>
    <definedName name="Current_Year_Refinance_Cash_From_Borrower" localSheetId="1">'C-O Refi'!$Z$47</definedName>
    <definedName name="Current_Year_Refinance_County_Loan_Limit" localSheetId="1">'C-O Refi'!$Z$20</definedName>
    <definedName name="Current_Year_Refinance_County_Selection" localSheetId="1">'C-O Refi'!$N$21</definedName>
    <definedName name="Current_Year_Refinance_Desired_Loan_Amount" localSheetId="1">'C-O Refi'!$Z$15</definedName>
    <definedName name="Current_Year_Refinance_Estimated_CC_Discount_Pts" localSheetId="1">'C-O Refi'!$Z$39</definedName>
    <definedName name="Current_Year_Refinance_Estimated_Prepaids" localSheetId="1">'C-O Refi'!$Z$38</definedName>
    <definedName name="Current_Year_Refinance_FF_Financed">'C-O Refi'!$H$34</definedName>
    <definedName name="Current_Year_Refinance_FF_NotFinanced">'C-O Refi'!$O$34</definedName>
    <definedName name="Current_Year_Refinance_Funding_Fee" localSheetId="1">'C-O Refi'!$Z$40</definedName>
    <definedName name="Current_Year_Refinance_Funding_Fee_Financed" localSheetId="1">'C-O Refi'!$Z$45</definedName>
    <definedName name="Current_Year_Refinance_Guaranty_Shortfall" localSheetId="1">'C-O Refi'!$Z$26</definedName>
    <definedName name="Current_Year_Refinance_Guaranty_Shortfall_Percent" localSheetId="1">'C-O Refi'!$AM$26</definedName>
    <definedName name="Current_Year_Refinance_Loan_Number" localSheetId="1">'C-O Refi'!$AF$13</definedName>
    <definedName name="Current_Year_Refinance_Max_Allowable_Base_Ln_Amt" localSheetId="1">'C-O Refi'!$Z$30</definedName>
    <definedName name="Current_Year_Refinance_Maximum_Potential_Guaranty" localSheetId="1">'C-O Refi'!$Z$22</definedName>
    <definedName name="Current_Year_Refinance_Other_Credits" localSheetId="1">'C-O Refi'!$Z$43</definedName>
    <definedName name="Current_Year_Refinance_Percent_Funding_Fee" localSheetId="1">'C-O Refi'!$L$32</definedName>
    <definedName name="Current_Year_Refinance_Previously_Used_Entitlement_NotRestorable" localSheetId="1">'C-O Refi'!$Z$23</definedName>
    <definedName name="Current_Year_Refinance_Refinance_Payoff" localSheetId="1">'C-O Refi'!$Z$37</definedName>
    <definedName name="Current_Year_Refinance_Required_25percent_Coverage" localSheetId="1">'C-O Refi'!$Z$17</definedName>
    <definedName name="Current_Year_Refinance_Required_Investment" localSheetId="1">'C-O Refi'!$Z$28</definedName>
    <definedName name="Current_Year_Refinance_Required_Investment_Percent" localSheetId="1">'C-O Refi'!$AM$28</definedName>
    <definedName name="Current_Year_Refinance_Seller_Paid_Costs" localSheetId="1">'C-O Refi'!$Z$42</definedName>
    <definedName name="Current_Year_Refinance_State_Selection" localSheetId="1">'C-O Refi'!$G$21</definedName>
    <definedName name="Current_Year_Refinance_Total_Costs" localSheetId="1">'C-O Refi'!$Z$41</definedName>
    <definedName name="Current_Year_Refinance_Total_Credits" localSheetId="1">'C-O Refi'!$Z$46</definedName>
    <definedName name="Current_Year_Refinance_Total_Loan_Amount" localSheetId="1">'C-O Refi'!$Z$35</definedName>
    <definedName name="Current_Year_Refinance_VAFF" localSheetId="1">'C-O Refi'!$Z$32</definedName>
    <definedName name="Current_Year_Refinance_VAFF_Calculation" localSheetId="1">'C-O Refi'!$BF$24:$BG$27</definedName>
    <definedName name="Current_Year_Refinance_Veteran_Type_selection" localSheetId="1">'C-O Refi'!$K$33</definedName>
    <definedName name="LoanLimit_Lookup_Current_Yr_Purch">Purchase!$C$12</definedName>
    <definedName name="LoanLimit_Lookup_Current_Yr_Refi">'C-O Refi'!$C$11</definedName>
    <definedName name="LoanLimit_Lookup_Previous_Yr_Purch">'Purchase 2019'!$C$5</definedName>
    <definedName name="LoanLimit_Lookup_Previous_Yr_Refi">'C-O Refi 2019'!$C$5</definedName>
    <definedName name="LookUpTable_CountyLoanLimit_AllYears">'Loan Limits'!$E$5:$F$3238</definedName>
    <definedName name="LookUpTable_CountyName_AllYears">'Loan Limits'!$B$5:$D$3238</definedName>
    <definedName name="Previous_Year_Purchase_Actual_Guaranty_Percent" localSheetId="2">'Purchase 2019'!$BF$11</definedName>
    <definedName name="Previous_Year_Purchase_Appraisal_Shortfall" localSheetId="2">'Purchase 2019'!$Z$23</definedName>
    <definedName name="Previous_Year_Purchase_Appraised_Value" localSheetId="2">'Purchase 2019'!$Z$11</definedName>
    <definedName name="Previous_Year_Purchase_Available_Entitlement" localSheetId="2">'Purchase 2019'!$Z$20</definedName>
    <definedName name="Previous_Year_Purchase_Base_Ln_Amt_Before_VAFF" localSheetId="2">'Purchase 2019'!$Z$30</definedName>
    <definedName name="Previous_Year_Purchase_Base_Loan_Amount_Excl_Financed_FF">'Purchase 2019'!$Z$42</definedName>
    <definedName name="Previous_Year_Purchase_Borrower_Name">'Purchase 2019'!$G$8</definedName>
    <definedName name="Previous_Year_Purchase_Calc_Funding_Fee" localSheetId="2">'Purchase 2019'!$O$31</definedName>
    <definedName name="Previous_Year_Purchase_Cash_From_Borrower">'Purchase 2019'!$Z$45</definedName>
    <definedName name="Previous_Year_Purchase_County_Loan_Limit" localSheetId="2">'Purchase 2019'!$Z$16</definedName>
    <definedName name="Previous_Year_Purchase_County_Selection" localSheetId="2">'Purchase 2019'!$N$17</definedName>
    <definedName name="Previous_Year_Purchase_Down_Payment_Calc" localSheetId="2">'Purchase 2019'!$BG$12:$BH$16</definedName>
    <definedName name="Previous_Year_Purchase_DownPayment_Percent" localSheetId="2">'Purchase 2019'!$AM$26</definedName>
    <definedName name="Previous_Year_Purchase_Estimated_CC_Discount_Pts">'Purchase 2019'!$Z$37</definedName>
    <definedName name="Previous_Year_Purchase_Estimated_Prepaids">'Purchase 2019'!$Z$36</definedName>
    <definedName name="Previous_Year_Purchase_Funding_Fee">'Purchase 2019'!$Z$38</definedName>
    <definedName name="Previous_Year_Purchase_Funding_Fee_Financed">'Purchase 2019'!$Z$43</definedName>
    <definedName name="Previous_Year_Purchase_Guaranty_Shortfall" localSheetId="2">'Purchase 2019'!$Z$22</definedName>
    <definedName name="Previous_Year_Purchase_Lesser_SalesVSAppraisal_Price" localSheetId="2">'Purchase 2019'!$Z$12</definedName>
    <definedName name="Previous_Year_Purchase_Loan_Number">'Purchase 2019'!$AF$8</definedName>
    <definedName name="Previous_Year_Purchase_Max_Allowable_Base_Ln_Amt" localSheetId="2">'Purchase 2019'!$Z$28</definedName>
    <definedName name="Previous_Year_Purchase_Maximum_Potential_Guaranty" localSheetId="2">'Purchase 2019'!$Z$18</definedName>
    <definedName name="Previous_Year_Purchase_Other_Credits">'Purchase 2019'!$Z$41</definedName>
    <definedName name="Previous_Year_Purchase_Percent_Funding_Fee" localSheetId="2">'Purchase 2019'!$L$31</definedName>
    <definedName name="Previous_Year_Purchase_Previously_Used_Entitlement_NotRestorable" localSheetId="2">'Purchase 2019'!$Z$19</definedName>
    <definedName name="Previous_Year_Purchase_Purchase_Price">'Purchase 2019'!$Z$35</definedName>
    <definedName name="Previous_Year_Purchase_Required_25percent_Coverage" localSheetId="2">'Purchase 2019'!$Z$13</definedName>
    <definedName name="Previous_Year_Purchase_Required_Down_Payment" localSheetId="2">'Purchase 2019'!$Z$24</definedName>
    <definedName name="Previous_Year_Purchase_Sales_Price" localSheetId="2">'Purchase 2019'!$Z$10</definedName>
    <definedName name="Previous_Year_Purchase_Seller_Paid_Costs">'Purchase 2019'!$Z$40</definedName>
    <definedName name="Previous_Year_Purchase_State_Selection" localSheetId="2">'Purchase 2019'!$G$17</definedName>
    <definedName name="Previous_Year_Purchase_Total_Costs">'Purchase 2019'!$Z$39</definedName>
    <definedName name="Previous_Year_Purchase_Total_Credits">'Purchase 2019'!$Z$44</definedName>
    <definedName name="Previous_Year_Purchase_Total_Down_Payment" localSheetId="2">'Purchase 2019'!$Z$26</definedName>
    <definedName name="Previous_Year_Purchase_Total_Loan_Amount" localSheetId="2">'Purchase 2019'!$Z$33</definedName>
    <definedName name="Previous_Year_Purchase_VAFF" localSheetId="2">'Purchase 2019'!$Z$31</definedName>
    <definedName name="Previous_Year_Purchase_VAFF_Calculation" localSheetId="2">'Purchase 2019'!$BE$18:$BH$30</definedName>
    <definedName name="Previous_Year_Purchase_Veteran_Type_selection" localSheetId="2">'Purchase 2019'!$K$32</definedName>
    <definedName name="Previous_Year_Purchase_Veterans_Additional_Down_Payment" localSheetId="2">'Purchase 2019'!$Z$29</definedName>
    <definedName name="Previous_Year_Purchase_Veterans_Additional_DownPayment">'Purchase 2019'!$Z$25</definedName>
    <definedName name="Previous_Year_Refinance_Actual_Guaranty_Percent">'C-O Refi 2019'!$BF$11</definedName>
    <definedName name="Previous_Year_Refinance_Appraised_Value" localSheetId="3">'C-O Refi 2019'!$Z$11</definedName>
    <definedName name="Previous_Year_Refinance_Available_Entitlement" localSheetId="3">'C-O Refi 2019'!$Z$19</definedName>
    <definedName name="Previous_Year_Refinance_Available_Equity">'C-O Refi 2019'!$Z$22</definedName>
    <definedName name="Previous_Year_Refinance_Available_Equity_Percent">'C-O Refi 2019'!$AM$22</definedName>
    <definedName name="Previous_Year_Refinance_Available_Guaranty_Percent">'C-O Refi 2019'!$AM$19</definedName>
    <definedName name="Previous_Year_Refinance_Base_Ln_Amt_Before_VAFF" localSheetId="3">'C-O Refi 2019'!$Z$26</definedName>
    <definedName name="Previous_Year_Refinance_Base_Loan_Amount_Excl_Financed_FF">'C-O Refi 2019'!$Z$38</definedName>
    <definedName name="Previous_Year_Refinance_Borrower_Name">'C-O Refi 2019'!$G$8</definedName>
    <definedName name="Previous_Year_Refinance_Calc_Funding_Fee" localSheetId="3">'C-O Refi 2019'!$O$27</definedName>
    <definedName name="Previous_Year_Refinance_Cash_From_Borrower">'C-O Refi 2019'!$Z$41</definedName>
    <definedName name="Previous_Year_Refinance_County_Loan_Limit" localSheetId="3">'C-O Refi 2019'!$Z$15</definedName>
    <definedName name="Previous_Year_Refinance_County_Selection" localSheetId="3">'C-O Refi 2019'!$N$16</definedName>
    <definedName name="Previous_Year_Refinance_Desired_Loan_Amount">'C-O Refi 2019'!$Z$10</definedName>
    <definedName name="Previous_Year_Refinance_Down_Payment_Calc" localSheetId="3">'C-O Refi 2019'!$BH$13:$BI$17</definedName>
    <definedName name="Previous_Year_Refinance_Estimated_CC_Discount_Pts">'C-O Refi 2019'!$Z$33</definedName>
    <definedName name="Previous_Year_Refinance_Estimated_Prepaids">'C-O Refi 2019'!$Z$32</definedName>
    <definedName name="Previous_Year_Refinance_Funding_Fee">'C-O Refi 2019'!$Z$34</definedName>
    <definedName name="Previous_Year_Refinance_Funding_Fee_Financed">'C-O Refi 2019'!$Z$39</definedName>
    <definedName name="Previous_Year_Refinance_Guaranty_Shortfall" localSheetId="3">'C-O Refi 2019'!$Z$21</definedName>
    <definedName name="Previous_Year_Refinance_Guaranty_Shortfall_Percent">'C-O Refi 2019'!$AM$21</definedName>
    <definedName name="Previous_Year_Refinance_Loan_Number">'C-O Refi 2019'!$AF$8</definedName>
    <definedName name="Previous_Year_Refinance_Max_Allowable_Base_Ln_Amt" localSheetId="3">'C-O Refi 2019'!$Z$25</definedName>
    <definedName name="Previous_Year_Refinance_Maximum_Potential_Guaranty" localSheetId="3">'C-O Refi 2019'!$Z$17</definedName>
    <definedName name="Previous_Year_Refinance_Other_Credits">'C-O Refi 2019'!$Z$37</definedName>
    <definedName name="Previous_Year_Refinance_Payoff">'C-O Refi 2019'!$Z$31</definedName>
    <definedName name="Previous_Year_Refinance_Percent_Funding_Fee" localSheetId="3">'C-O Refi 2019'!$L$27</definedName>
    <definedName name="Previous_Year_Refinance_Previously_Used_Entitlement_NotRestorable" localSheetId="3">'C-O Refi 2019'!$Z$18</definedName>
    <definedName name="Previous_Year_Refinance_Required_25percent_Coverage" localSheetId="3">'C-O Refi 2019'!$Z$12</definedName>
    <definedName name="Previous_Year_Refinance_Required_Investment">'C-O Refi 2019'!$Z$23</definedName>
    <definedName name="Previous_Year_Refinance_Required_Investment_Percent">'C-O Refi 2019'!$AM$23</definedName>
    <definedName name="Previous_Year_Refinance_Seller_Paid_Costs">'C-O Refi 2019'!$Z$36</definedName>
    <definedName name="Previous_Year_Refinance_State_Selection" localSheetId="3">'C-O Refi 2019'!$G$16</definedName>
    <definedName name="Previous_Year_Refinance_Total_Costs">'C-O Refi 2019'!$Z$35</definedName>
    <definedName name="Previous_Year_Refinance_Total_Credits">'C-O Refi 2019'!$Z$40</definedName>
    <definedName name="Previous_Year_Refinance_Total_Loan_Amount" localSheetId="3">'C-O Refi 2019'!$Z$29</definedName>
    <definedName name="Previous_Year_Refinance_VAFF" localSheetId="3">'C-O Refi 2019'!$Z$27</definedName>
    <definedName name="Previous_Year_Refinance_VAFF_Calculation" localSheetId="3">'C-O Refi 2019'!$BF$19:$BG$22</definedName>
    <definedName name="Previous_Year_Refinance_Veteran_Type_selection" localSheetId="3">'C-O Refi 2019'!$K$28</definedName>
    <definedName name="Revision_Date">Purchase!$B$11</definedName>
    <definedName name="STATE">Lists!$A$2:$A$52</definedName>
    <definedName name="Veteran_Type">Lists!$C$2:$C$6</definedName>
    <definedName name="Year_Current_Purch">Purchase!$M$2</definedName>
    <definedName name="Year_Current_Refi">'C-O Refi'!$M$2</definedName>
    <definedName name="Year_Previous_Purch">'Purchase 2019'!$B$6</definedName>
    <definedName name="Year_Previous_Refi">'C-O Refi 2019'!$B$6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16" l="1"/>
  <c r="M3" i="15"/>
  <c r="B5" i="13"/>
  <c r="E12755" i="13" l="1"/>
  <c r="E12754" i="13"/>
  <c r="E12753" i="13"/>
  <c r="E12752" i="13"/>
  <c r="E12751" i="13"/>
  <c r="E12750" i="13"/>
  <c r="E12749" i="13"/>
  <c r="E12748" i="13"/>
  <c r="E12747" i="13"/>
  <c r="E12746" i="13"/>
  <c r="E12745" i="13"/>
  <c r="E12744" i="13"/>
  <c r="E12743" i="13"/>
  <c r="E12742" i="13"/>
  <c r="E12741" i="13"/>
  <c r="E12740" i="13"/>
  <c r="E12739" i="13"/>
  <c r="E12738" i="13"/>
  <c r="E12737" i="13"/>
  <c r="E12736" i="13"/>
  <c r="E12735" i="13"/>
  <c r="E12734" i="13"/>
  <c r="E12733" i="13"/>
  <c r="E12732" i="13"/>
  <c r="E12731" i="13"/>
  <c r="E12730" i="13"/>
  <c r="E12729" i="13"/>
  <c r="E12728" i="13"/>
  <c r="E12727" i="13"/>
  <c r="E12726" i="13"/>
  <c r="E12725" i="13"/>
  <c r="E12724" i="13"/>
  <c r="E12723" i="13"/>
  <c r="E12722" i="13"/>
  <c r="E12721" i="13"/>
  <c r="E12720" i="13"/>
  <c r="E12719" i="13"/>
  <c r="E12718" i="13"/>
  <c r="E12717" i="13"/>
  <c r="E12716" i="13"/>
  <c r="E12715" i="13"/>
  <c r="E12714" i="13"/>
  <c r="E12713" i="13"/>
  <c r="E12712" i="13"/>
  <c r="E12711" i="13"/>
  <c r="E12710" i="13"/>
  <c r="E12709" i="13"/>
  <c r="E12708" i="13"/>
  <c r="E12707" i="13"/>
  <c r="E12706" i="13"/>
  <c r="E12705" i="13"/>
  <c r="E12704" i="13"/>
  <c r="E12703" i="13"/>
  <c r="E12702" i="13"/>
  <c r="E12701" i="13"/>
  <c r="E12700" i="13"/>
  <c r="E12699" i="13"/>
  <c r="E12698" i="13"/>
  <c r="E12697" i="13"/>
  <c r="E12696" i="13"/>
  <c r="E12695" i="13"/>
  <c r="E12694" i="13"/>
  <c r="E12693" i="13"/>
  <c r="E12692" i="13"/>
  <c r="E12691" i="13"/>
  <c r="E12690" i="13"/>
  <c r="E12689" i="13"/>
  <c r="E12688" i="13"/>
  <c r="E12687" i="13"/>
  <c r="E12686" i="13"/>
  <c r="E12685" i="13"/>
  <c r="E12684" i="13"/>
  <c r="E12683" i="13"/>
  <c r="E12682" i="13"/>
  <c r="E12681" i="13"/>
  <c r="E12680" i="13"/>
  <c r="E12679" i="13"/>
  <c r="E12678" i="13"/>
  <c r="E12677" i="13"/>
  <c r="E12676" i="13"/>
  <c r="E12675" i="13"/>
  <c r="E12674" i="13"/>
  <c r="E12673" i="13"/>
  <c r="E12672" i="13"/>
  <c r="E12671" i="13"/>
  <c r="E12670" i="13"/>
  <c r="E12669" i="13"/>
  <c r="E12668" i="13"/>
  <c r="E12667" i="13"/>
  <c r="E12666" i="13"/>
  <c r="E12665" i="13"/>
  <c r="E12664" i="13"/>
  <c r="E12663" i="13"/>
  <c r="E12662" i="13"/>
  <c r="E12661" i="13"/>
  <c r="E12660" i="13"/>
  <c r="E12659" i="13"/>
  <c r="E12658" i="13"/>
  <c r="E12657" i="13"/>
  <c r="E12656" i="13"/>
  <c r="E12655" i="13"/>
  <c r="E12654" i="13"/>
  <c r="E12653" i="13"/>
  <c r="E12652" i="13"/>
  <c r="E12651" i="13"/>
  <c r="E12650" i="13"/>
  <c r="E12649" i="13"/>
  <c r="E12648" i="13"/>
  <c r="E12647" i="13"/>
  <c r="E12646" i="13"/>
  <c r="E12645" i="13"/>
  <c r="E12644" i="13"/>
  <c r="E12643" i="13"/>
  <c r="E12642" i="13"/>
  <c r="E12641" i="13"/>
  <c r="E12640" i="13"/>
  <c r="E12639" i="13"/>
  <c r="E12638" i="13"/>
  <c r="E12637" i="13"/>
  <c r="E12636" i="13"/>
  <c r="E12635" i="13"/>
  <c r="E12634" i="13"/>
  <c r="E12633" i="13"/>
  <c r="E12632" i="13"/>
  <c r="E12631" i="13"/>
  <c r="E12630" i="13"/>
  <c r="E12629" i="13"/>
  <c r="E12628" i="13"/>
  <c r="E12627" i="13"/>
  <c r="E12626" i="13"/>
  <c r="E12625" i="13"/>
  <c r="E12624" i="13"/>
  <c r="E12623" i="13"/>
  <c r="E12622" i="13"/>
  <c r="E12621" i="13"/>
  <c r="E12620" i="13"/>
  <c r="E12619" i="13"/>
  <c r="E12618" i="13"/>
  <c r="E12617" i="13"/>
  <c r="E12616" i="13"/>
  <c r="E12615" i="13"/>
  <c r="E12614" i="13"/>
  <c r="E12613" i="13"/>
  <c r="E12612" i="13"/>
  <c r="E12611" i="13"/>
  <c r="E12610" i="13"/>
  <c r="E12609" i="13"/>
  <c r="E12608" i="13"/>
  <c r="E12607" i="13"/>
  <c r="E12606" i="13"/>
  <c r="E12605" i="13"/>
  <c r="E12604" i="13"/>
  <c r="E12603" i="13"/>
  <c r="E12602" i="13"/>
  <c r="E12601" i="13"/>
  <c r="E12600" i="13"/>
  <c r="E12599" i="13"/>
  <c r="E12598" i="13"/>
  <c r="E12597" i="13"/>
  <c r="E12596" i="13"/>
  <c r="E12595" i="13"/>
  <c r="E12594" i="13"/>
  <c r="E12593" i="13"/>
  <c r="E12592" i="13"/>
  <c r="E12591" i="13"/>
  <c r="E12590" i="13"/>
  <c r="E12589" i="13"/>
  <c r="E12588" i="13"/>
  <c r="E12587" i="13"/>
  <c r="E12586" i="13"/>
  <c r="E12585" i="13"/>
  <c r="E12584" i="13"/>
  <c r="E12583" i="13"/>
  <c r="E12582" i="13"/>
  <c r="E12581" i="13"/>
  <c r="E12580" i="13"/>
  <c r="E12579" i="13"/>
  <c r="E12578" i="13"/>
  <c r="E12577" i="13"/>
  <c r="E12576" i="13"/>
  <c r="E12575" i="13"/>
  <c r="E12574" i="13"/>
  <c r="E12573" i="13"/>
  <c r="E12572" i="13"/>
  <c r="E12571" i="13"/>
  <c r="E12570" i="13"/>
  <c r="E12569" i="13"/>
  <c r="E12568" i="13"/>
  <c r="E12567" i="13"/>
  <c r="E12566" i="13"/>
  <c r="E12565" i="13"/>
  <c r="E12564" i="13"/>
  <c r="E12563" i="13"/>
  <c r="E12562" i="13"/>
  <c r="E12561" i="13"/>
  <c r="E12560" i="13"/>
  <c r="E12559" i="13"/>
  <c r="E12558" i="13"/>
  <c r="E12557" i="13"/>
  <c r="E12556" i="13"/>
  <c r="E12555" i="13"/>
  <c r="E12554" i="13"/>
  <c r="E12553" i="13"/>
  <c r="E12552" i="13"/>
  <c r="E12551" i="13"/>
  <c r="E12550" i="13"/>
  <c r="E12549" i="13"/>
  <c r="E12548" i="13"/>
  <c r="E12547" i="13"/>
  <c r="E12546" i="13"/>
  <c r="E12545" i="13"/>
  <c r="E12544" i="13"/>
  <c r="E12543" i="13"/>
  <c r="E12542" i="13"/>
  <c r="E12541" i="13"/>
  <c r="E12540" i="13"/>
  <c r="E12539" i="13"/>
  <c r="E12538" i="13"/>
  <c r="E12537" i="13"/>
  <c r="E12536" i="13"/>
  <c r="E12535" i="13"/>
  <c r="E12534" i="13"/>
  <c r="E12533" i="13"/>
  <c r="E12532" i="13"/>
  <c r="E12531" i="13"/>
  <c r="E12530" i="13"/>
  <c r="E12529" i="13"/>
  <c r="E12528" i="13"/>
  <c r="E12527" i="13"/>
  <c r="E12526" i="13"/>
  <c r="E12525" i="13"/>
  <c r="E12524" i="13"/>
  <c r="E12523" i="13"/>
  <c r="E12522" i="13"/>
  <c r="E12521" i="13"/>
  <c r="E12520" i="13"/>
  <c r="E12519" i="13"/>
  <c r="E12518" i="13"/>
  <c r="E12517" i="13"/>
  <c r="E12516" i="13"/>
  <c r="E12515" i="13"/>
  <c r="E12514" i="13"/>
  <c r="E12513" i="13"/>
  <c r="E12512" i="13"/>
  <c r="E12511" i="13"/>
  <c r="E12510" i="13"/>
  <c r="E12509" i="13"/>
  <c r="E12508" i="13"/>
  <c r="E12507" i="13"/>
  <c r="E12506" i="13"/>
  <c r="E12505" i="13"/>
  <c r="E12504" i="13"/>
  <c r="E12503" i="13"/>
  <c r="E12502" i="13"/>
  <c r="E12501" i="13"/>
  <c r="E12500" i="13"/>
  <c r="E12499" i="13"/>
  <c r="E12498" i="13"/>
  <c r="E12497" i="13"/>
  <c r="E12496" i="13"/>
  <c r="E12495" i="13"/>
  <c r="E12494" i="13"/>
  <c r="E12493" i="13"/>
  <c r="E12492" i="13"/>
  <c r="E12491" i="13"/>
  <c r="E12490" i="13"/>
  <c r="E12489" i="13"/>
  <c r="E12488" i="13"/>
  <c r="E12487" i="13"/>
  <c r="E12486" i="13"/>
  <c r="E12485" i="13"/>
  <c r="E12484" i="13"/>
  <c r="E12483" i="13"/>
  <c r="E12482" i="13"/>
  <c r="E12481" i="13"/>
  <c r="E12480" i="13"/>
  <c r="E12479" i="13"/>
  <c r="E12478" i="13"/>
  <c r="E12477" i="13"/>
  <c r="E12476" i="13"/>
  <c r="E12475" i="13"/>
  <c r="E12474" i="13"/>
  <c r="E12473" i="13"/>
  <c r="E12472" i="13"/>
  <c r="E12471" i="13"/>
  <c r="E12470" i="13"/>
  <c r="E12469" i="13"/>
  <c r="E12468" i="13"/>
  <c r="E12467" i="13"/>
  <c r="E12466" i="13"/>
  <c r="E12465" i="13"/>
  <c r="E12464" i="13"/>
  <c r="E12463" i="13"/>
  <c r="E12462" i="13"/>
  <c r="E12461" i="13"/>
  <c r="E12460" i="13"/>
  <c r="E12459" i="13"/>
  <c r="E12458" i="13"/>
  <c r="E12457" i="13"/>
  <c r="E12456" i="13"/>
  <c r="E12455" i="13"/>
  <c r="E12454" i="13"/>
  <c r="E12453" i="13"/>
  <c r="E12452" i="13"/>
  <c r="E12451" i="13"/>
  <c r="E12450" i="13"/>
  <c r="E12449" i="13"/>
  <c r="E12448" i="13"/>
  <c r="E12447" i="13"/>
  <c r="E12446" i="13"/>
  <c r="E12445" i="13"/>
  <c r="E12444" i="13"/>
  <c r="E12443" i="13"/>
  <c r="E12442" i="13"/>
  <c r="E12441" i="13"/>
  <c r="E12440" i="13"/>
  <c r="E12439" i="13"/>
  <c r="E12438" i="13"/>
  <c r="E12437" i="13"/>
  <c r="E12436" i="13"/>
  <c r="E12435" i="13"/>
  <c r="E12434" i="13"/>
  <c r="E12433" i="13"/>
  <c r="E12432" i="13"/>
  <c r="E12431" i="13"/>
  <c r="E12430" i="13"/>
  <c r="E12429" i="13"/>
  <c r="E12428" i="13"/>
  <c r="E12427" i="13"/>
  <c r="E12426" i="13"/>
  <c r="E12425" i="13"/>
  <c r="E12424" i="13"/>
  <c r="E12423" i="13"/>
  <c r="E12422" i="13"/>
  <c r="E12421" i="13"/>
  <c r="E12420" i="13"/>
  <c r="E12419" i="13"/>
  <c r="E12418" i="13"/>
  <c r="E12417" i="13"/>
  <c r="E12416" i="13"/>
  <c r="E12415" i="13"/>
  <c r="E12414" i="13"/>
  <c r="E12413" i="13"/>
  <c r="E12412" i="13"/>
  <c r="E12411" i="13"/>
  <c r="E12410" i="13"/>
  <c r="E12409" i="13"/>
  <c r="E12408" i="13"/>
  <c r="E12407" i="13"/>
  <c r="E12406" i="13"/>
  <c r="E12405" i="13"/>
  <c r="E12404" i="13"/>
  <c r="E12403" i="13"/>
  <c r="E12402" i="13"/>
  <c r="E12401" i="13"/>
  <c r="E12400" i="13"/>
  <c r="E12399" i="13"/>
  <c r="E12398" i="13"/>
  <c r="E12397" i="13"/>
  <c r="E12396" i="13"/>
  <c r="E12395" i="13"/>
  <c r="E12394" i="13"/>
  <c r="E12393" i="13"/>
  <c r="E12392" i="13"/>
  <c r="E12391" i="13"/>
  <c r="E12390" i="13"/>
  <c r="E12389" i="13"/>
  <c r="E12388" i="13"/>
  <c r="E12387" i="13"/>
  <c r="E12386" i="13"/>
  <c r="E12385" i="13"/>
  <c r="E12384" i="13"/>
  <c r="E12383" i="13"/>
  <c r="E12382" i="13"/>
  <c r="E12381" i="13"/>
  <c r="E12380" i="13"/>
  <c r="E12379" i="13"/>
  <c r="E12378" i="13"/>
  <c r="E12377" i="13"/>
  <c r="E12376" i="13"/>
  <c r="E12375" i="13"/>
  <c r="E12374" i="13"/>
  <c r="E12373" i="13"/>
  <c r="E12372" i="13"/>
  <c r="E12371" i="13"/>
  <c r="E12370" i="13"/>
  <c r="E12369" i="13"/>
  <c r="E12368" i="13"/>
  <c r="E12367" i="13"/>
  <c r="E12366" i="13"/>
  <c r="E12365" i="13"/>
  <c r="E12364" i="13"/>
  <c r="E12363" i="13"/>
  <c r="E12362" i="13"/>
  <c r="E12361" i="13"/>
  <c r="E12360" i="13"/>
  <c r="E12359" i="13"/>
  <c r="E12358" i="13"/>
  <c r="E12357" i="13"/>
  <c r="E12356" i="13"/>
  <c r="E12355" i="13"/>
  <c r="E12354" i="13"/>
  <c r="E12353" i="13"/>
  <c r="E12352" i="13"/>
  <c r="E12351" i="13"/>
  <c r="E12350" i="13"/>
  <c r="E12349" i="13"/>
  <c r="E12348" i="13"/>
  <c r="E12347" i="13"/>
  <c r="E12346" i="13"/>
  <c r="E12345" i="13"/>
  <c r="E12344" i="13"/>
  <c r="E12343" i="13"/>
  <c r="E12342" i="13"/>
  <c r="E12341" i="13"/>
  <c r="E12340" i="13"/>
  <c r="E12339" i="13"/>
  <c r="E12338" i="13"/>
  <c r="E12337" i="13"/>
  <c r="E12336" i="13"/>
  <c r="E12335" i="13"/>
  <c r="E12334" i="13"/>
  <c r="E12333" i="13"/>
  <c r="E12332" i="13"/>
  <c r="E12331" i="13"/>
  <c r="E12330" i="13"/>
  <c r="E12329" i="13"/>
  <c r="E12328" i="13"/>
  <c r="E12327" i="13"/>
  <c r="E12326" i="13"/>
  <c r="E12325" i="13"/>
  <c r="E12324" i="13"/>
  <c r="E12323" i="13"/>
  <c r="E12322" i="13"/>
  <c r="E12321" i="13"/>
  <c r="E12320" i="13"/>
  <c r="E12319" i="13"/>
  <c r="E12318" i="13"/>
  <c r="E12317" i="13"/>
  <c r="E12316" i="13"/>
  <c r="E12315" i="13"/>
  <c r="E12314" i="13"/>
  <c r="E12313" i="13"/>
  <c r="E12312" i="13"/>
  <c r="E12311" i="13"/>
  <c r="E12310" i="13"/>
  <c r="E12309" i="13"/>
  <c r="E12308" i="13"/>
  <c r="E12307" i="13"/>
  <c r="E12306" i="13"/>
  <c r="E12305" i="13"/>
  <c r="E12304" i="13"/>
  <c r="E12303" i="13"/>
  <c r="E12302" i="13"/>
  <c r="E12301" i="13"/>
  <c r="E12300" i="13"/>
  <c r="E12299" i="13"/>
  <c r="E12298" i="13"/>
  <c r="E12297" i="13"/>
  <c r="E12296" i="13"/>
  <c r="E12295" i="13"/>
  <c r="E12294" i="13"/>
  <c r="E12293" i="13"/>
  <c r="E12292" i="13"/>
  <c r="E12291" i="13"/>
  <c r="E12290" i="13"/>
  <c r="E12289" i="13"/>
  <c r="E12288" i="13"/>
  <c r="E12287" i="13"/>
  <c r="E12286" i="13"/>
  <c r="E12285" i="13"/>
  <c r="E12284" i="13"/>
  <c r="E12283" i="13"/>
  <c r="E12282" i="13"/>
  <c r="E12281" i="13"/>
  <c r="E12280" i="13"/>
  <c r="E12279" i="13"/>
  <c r="E12278" i="13"/>
  <c r="E12277" i="13"/>
  <c r="E12276" i="13"/>
  <c r="E12275" i="13"/>
  <c r="E12274" i="13"/>
  <c r="E12273" i="13"/>
  <c r="E12272" i="13"/>
  <c r="E12271" i="13"/>
  <c r="E12270" i="13"/>
  <c r="E12269" i="13"/>
  <c r="E12268" i="13"/>
  <c r="E12267" i="13"/>
  <c r="E12266" i="13"/>
  <c r="E12265" i="13"/>
  <c r="E12264" i="13"/>
  <c r="E12263" i="13"/>
  <c r="E12262" i="13"/>
  <c r="E12261" i="13"/>
  <c r="E12260" i="13"/>
  <c r="E12259" i="13"/>
  <c r="E12258" i="13"/>
  <c r="E12257" i="13"/>
  <c r="E12256" i="13"/>
  <c r="E12255" i="13"/>
  <c r="E12254" i="13"/>
  <c r="E12253" i="13"/>
  <c r="E12252" i="13"/>
  <c r="E12251" i="13"/>
  <c r="E12250" i="13"/>
  <c r="E12249" i="13"/>
  <c r="E12248" i="13"/>
  <c r="E12247" i="13"/>
  <c r="E12246" i="13"/>
  <c r="E12245" i="13"/>
  <c r="E12244" i="13"/>
  <c r="E12243" i="13"/>
  <c r="E12242" i="13"/>
  <c r="E12241" i="13"/>
  <c r="E12240" i="13"/>
  <c r="E12239" i="13"/>
  <c r="E12238" i="13"/>
  <c r="E12237" i="13"/>
  <c r="E12236" i="13"/>
  <c r="E12235" i="13"/>
  <c r="E12234" i="13"/>
  <c r="E12233" i="13"/>
  <c r="E12232" i="13"/>
  <c r="E12231" i="13"/>
  <c r="E12230" i="13"/>
  <c r="E12229" i="13"/>
  <c r="E12228" i="13"/>
  <c r="E12227" i="13"/>
  <c r="E12226" i="13"/>
  <c r="E12225" i="13"/>
  <c r="E12224" i="13"/>
  <c r="E12223" i="13"/>
  <c r="E12222" i="13"/>
  <c r="E12221" i="13"/>
  <c r="E12220" i="13"/>
  <c r="E12219" i="13"/>
  <c r="E12218" i="13"/>
  <c r="E12217" i="13"/>
  <c r="E12216" i="13"/>
  <c r="E12215" i="13"/>
  <c r="E12214" i="13"/>
  <c r="E12213" i="13"/>
  <c r="E12212" i="13"/>
  <c r="E12211" i="13"/>
  <c r="E12210" i="13"/>
  <c r="E12209" i="13"/>
  <c r="E12208" i="13"/>
  <c r="E12207" i="13"/>
  <c r="E12206" i="13"/>
  <c r="E12205" i="13"/>
  <c r="E12204" i="13"/>
  <c r="E12203" i="13"/>
  <c r="E12202" i="13"/>
  <c r="E12201" i="13"/>
  <c r="E12200" i="13"/>
  <c r="E12199" i="13"/>
  <c r="E12198" i="13"/>
  <c r="E12197" i="13"/>
  <c r="E12196" i="13"/>
  <c r="E12195" i="13"/>
  <c r="E12194" i="13"/>
  <c r="E12193" i="13"/>
  <c r="E12192" i="13"/>
  <c r="E12191" i="13"/>
  <c r="E12190" i="13"/>
  <c r="E12189" i="13"/>
  <c r="E12188" i="13"/>
  <c r="E12187" i="13"/>
  <c r="E12186" i="13"/>
  <c r="E12185" i="13"/>
  <c r="E12184" i="13"/>
  <c r="E12183" i="13"/>
  <c r="E12182" i="13"/>
  <c r="E12181" i="13"/>
  <c r="E12180" i="13"/>
  <c r="E12179" i="13"/>
  <c r="E12178" i="13"/>
  <c r="E12177" i="13"/>
  <c r="E12176" i="13"/>
  <c r="E12175" i="13"/>
  <c r="E12174" i="13"/>
  <c r="E12173" i="13"/>
  <c r="E12172" i="13"/>
  <c r="E12171" i="13"/>
  <c r="E12170" i="13"/>
  <c r="E12169" i="13"/>
  <c r="E12168" i="13"/>
  <c r="E12167" i="13"/>
  <c r="E12166" i="13"/>
  <c r="E12165" i="13"/>
  <c r="E12164" i="13"/>
  <c r="E12163" i="13"/>
  <c r="E12162" i="13"/>
  <c r="E12161" i="13"/>
  <c r="E12160" i="13"/>
  <c r="E12159" i="13"/>
  <c r="E12158" i="13"/>
  <c r="E12157" i="13"/>
  <c r="E12156" i="13"/>
  <c r="E12155" i="13"/>
  <c r="E12154" i="13"/>
  <c r="E12153" i="13"/>
  <c r="E12152" i="13"/>
  <c r="E12151" i="13"/>
  <c r="E12150" i="13"/>
  <c r="E12149" i="13"/>
  <c r="E12148" i="13"/>
  <c r="E12147" i="13"/>
  <c r="E12146" i="13"/>
  <c r="E12145" i="13"/>
  <c r="E12144" i="13"/>
  <c r="E12143" i="13"/>
  <c r="E12142" i="13"/>
  <c r="E12141" i="13"/>
  <c r="E12140" i="13"/>
  <c r="E12139" i="13"/>
  <c r="E12138" i="13"/>
  <c r="E12137" i="13"/>
  <c r="E12136" i="13"/>
  <c r="E12135" i="13"/>
  <c r="E12134" i="13"/>
  <c r="E12133" i="13"/>
  <c r="E12132" i="13"/>
  <c r="E12131" i="13"/>
  <c r="E12130" i="13"/>
  <c r="E12129" i="13"/>
  <c r="E12128" i="13"/>
  <c r="E12127" i="13"/>
  <c r="E12126" i="13"/>
  <c r="E12125" i="13"/>
  <c r="E12124" i="13"/>
  <c r="E12123" i="13"/>
  <c r="E12122" i="13"/>
  <c r="E12121" i="13"/>
  <c r="E12120" i="13"/>
  <c r="E12119" i="13"/>
  <c r="E12118" i="13"/>
  <c r="E12117" i="13"/>
  <c r="E12116" i="13"/>
  <c r="E12115" i="13"/>
  <c r="E12114" i="13"/>
  <c r="E12113" i="13"/>
  <c r="E12112" i="13"/>
  <c r="E12111" i="13"/>
  <c r="E12110" i="13"/>
  <c r="E12109" i="13"/>
  <c r="E12108" i="13"/>
  <c r="E12107" i="13"/>
  <c r="E12106" i="13"/>
  <c r="E12105" i="13"/>
  <c r="E12104" i="13"/>
  <c r="E12103" i="13"/>
  <c r="E12102" i="13"/>
  <c r="E12101" i="13"/>
  <c r="E12100" i="13"/>
  <c r="E12099" i="13"/>
  <c r="E12098" i="13"/>
  <c r="E12097" i="13"/>
  <c r="E12096" i="13"/>
  <c r="E12095" i="13"/>
  <c r="E12094" i="13"/>
  <c r="E12093" i="13"/>
  <c r="E12092" i="13"/>
  <c r="E12091" i="13"/>
  <c r="E12090" i="13"/>
  <c r="E12089" i="13"/>
  <c r="E12088" i="13"/>
  <c r="E12087" i="13"/>
  <c r="E12086" i="13"/>
  <c r="E12085" i="13"/>
  <c r="E12084" i="13"/>
  <c r="E12083" i="13"/>
  <c r="E12082" i="13"/>
  <c r="E12081" i="13"/>
  <c r="E12080" i="13"/>
  <c r="E12079" i="13"/>
  <c r="E12078" i="13"/>
  <c r="E12077" i="13"/>
  <c r="E12076" i="13"/>
  <c r="E12075" i="13"/>
  <c r="E12074" i="13"/>
  <c r="E12073" i="13"/>
  <c r="E12072" i="13"/>
  <c r="E12071" i="13"/>
  <c r="E12070" i="13"/>
  <c r="E12069" i="13"/>
  <c r="E12068" i="13"/>
  <c r="E12067" i="13"/>
  <c r="E12066" i="13"/>
  <c r="E12065" i="13"/>
  <c r="E12064" i="13"/>
  <c r="E12063" i="13"/>
  <c r="E12062" i="13"/>
  <c r="E12061" i="13"/>
  <c r="E12060" i="13"/>
  <c r="E12059" i="13"/>
  <c r="E12058" i="13"/>
  <c r="E12057" i="13"/>
  <c r="E12056" i="13"/>
  <c r="E12055" i="13"/>
  <c r="E12054" i="13"/>
  <c r="E12053" i="13"/>
  <c r="E12052" i="13"/>
  <c r="E12051" i="13"/>
  <c r="E12050" i="13"/>
  <c r="E12049" i="13"/>
  <c r="E12048" i="13"/>
  <c r="E12047" i="13"/>
  <c r="E12046" i="13"/>
  <c r="E12045" i="13"/>
  <c r="E12044" i="13"/>
  <c r="E12043" i="13"/>
  <c r="E12042" i="13"/>
  <c r="E12041" i="13"/>
  <c r="E12040" i="13"/>
  <c r="E12039" i="13"/>
  <c r="E12038" i="13"/>
  <c r="E12037" i="13"/>
  <c r="E12036" i="13"/>
  <c r="E12035" i="13"/>
  <c r="E12034" i="13"/>
  <c r="E12033" i="13"/>
  <c r="E12032" i="13"/>
  <c r="E12031" i="13"/>
  <c r="E12030" i="13"/>
  <c r="E12029" i="13"/>
  <c r="E12028" i="13"/>
  <c r="E12027" i="13"/>
  <c r="E12026" i="13"/>
  <c r="E12025" i="13"/>
  <c r="E12024" i="13"/>
  <c r="E12023" i="13"/>
  <c r="E12022" i="13"/>
  <c r="E12021" i="13"/>
  <c r="E12020" i="13"/>
  <c r="E12019" i="13"/>
  <c r="E12018" i="13"/>
  <c r="E12017" i="13"/>
  <c r="E12016" i="13"/>
  <c r="E12015" i="13"/>
  <c r="E12014" i="13"/>
  <c r="E12013" i="13"/>
  <c r="E12012" i="13"/>
  <c r="E12011" i="13"/>
  <c r="E12010" i="13"/>
  <c r="E12009" i="13"/>
  <c r="E12008" i="13"/>
  <c r="E12007" i="13"/>
  <c r="E12006" i="13"/>
  <c r="E12005" i="13"/>
  <c r="E12004" i="13"/>
  <c r="E12003" i="13"/>
  <c r="E12002" i="13"/>
  <c r="E12001" i="13"/>
  <c r="E12000" i="13"/>
  <c r="E11999" i="13"/>
  <c r="E11998" i="13"/>
  <c r="E11997" i="13"/>
  <c r="E11996" i="13"/>
  <c r="E11995" i="13"/>
  <c r="E11994" i="13"/>
  <c r="E11993" i="13"/>
  <c r="E11992" i="13"/>
  <c r="E11991" i="13"/>
  <c r="E11990" i="13"/>
  <c r="E11989" i="13"/>
  <c r="E11988" i="13"/>
  <c r="E11987" i="13"/>
  <c r="E11986" i="13"/>
  <c r="E11985" i="13"/>
  <c r="E11984" i="13"/>
  <c r="E11983" i="13"/>
  <c r="E11982" i="13"/>
  <c r="E11981" i="13"/>
  <c r="E11980" i="13"/>
  <c r="E11979" i="13"/>
  <c r="E11978" i="13"/>
  <c r="E11977" i="13"/>
  <c r="E11976" i="13"/>
  <c r="E11975" i="13"/>
  <c r="E11974" i="13"/>
  <c r="E11973" i="13"/>
  <c r="E11972" i="13"/>
  <c r="E11971" i="13"/>
  <c r="E11970" i="13"/>
  <c r="E11969" i="13"/>
  <c r="E11968" i="13"/>
  <c r="E11967" i="13"/>
  <c r="E11966" i="13"/>
  <c r="E11965" i="13"/>
  <c r="E11964" i="13"/>
  <c r="E11963" i="13"/>
  <c r="E11962" i="13"/>
  <c r="E11961" i="13"/>
  <c r="E11960" i="13"/>
  <c r="E11959" i="13"/>
  <c r="E11958" i="13"/>
  <c r="E11957" i="13"/>
  <c r="E11956" i="13"/>
  <c r="E11955" i="13"/>
  <c r="E11954" i="13"/>
  <c r="E11953" i="13"/>
  <c r="E11952" i="13"/>
  <c r="E11951" i="13"/>
  <c r="E11950" i="13"/>
  <c r="E11949" i="13"/>
  <c r="E11948" i="13"/>
  <c r="E11947" i="13"/>
  <c r="E11946" i="13"/>
  <c r="E11945" i="13"/>
  <c r="E11944" i="13"/>
  <c r="E11943" i="13"/>
  <c r="E11942" i="13"/>
  <c r="E11941" i="13"/>
  <c r="E11940" i="13"/>
  <c r="E11939" i="13"/>
  <c r="E11938" i="13"/>
  <c r="E11937" i="13"/>
  <c r="E11936" i="13"/>
  <c r="E11935" i="13"/>
  <c r="E11934" i="13"/>
  <c r="E11933" i="13"/>
  <c r="E11932" i="13"/>
  <c r="E11931" i="13"/>
  <c r="E11930" i="13"/>
  <c r="E11929" i="13"/>
  <c r="E11928" i="13"/>
  <c r="E11927" i="13"/>
  <c r="E11926" i="13"/>
  <c r="E11925" i="13"/>
  <c r="E11924" i="13"/>
  <c r="E11923" i="13"/>
  <c r="E11922" i="13"/>
  <c r="E11921" i="13"/>
  <c r="E11920" i="13"/>
  <c r="E11919" i="13"/>
  <c r="E11918" i="13"/>
  <c r="E11917" i="13"/>
  <c r="E11916" i="13"/>
  <c r="E11915" i="13"/>
  <c r="E11914" i="13"/>
  <c r="E11913" i="13"/>
  <c r="E11912" i="13"/>
  <c r="E11911" i="13"/>
  <c r="E11910" i="13"/>
  <c r="E11909" i="13"/>
  <c r="E11908" i="13"/>
  <c r="E11907" i="13"/>
  <c r="E11906" i="13"/>
  <c r="E11905" i="13"/>
  <c r="E11904" i="13"/>
  <c r="E11903" i="13"/>
  <c r="E11902" i="13"/>
  <c r="E11901" i="13"/>
  <c r="E11900" i="13"/>
  <c r="E11899" i="13"/>
  <c r="E11898" i="13"/>
  <c r="E11897" i="13"/>
  <c r="E11896" i="13"/>
  <c r="E11895" i="13"/>
  <c r="E11894" i="13"/>
  <c r="E11893" i="13"/>
  <c r="E11892" i="13"/>
  <c r="E11891" i="13"/>
  <c r="E11890" i="13"/>
  <c r="E11889" i="13"/>
  <c r="E11888" i="13"/>
  <c r="E11887" i="13"/>
  <c r="E11886" i="13"/>
  <c r="E11885" i="13"/>
  <c r="E11884" i="13"/>
  <c r="E11883" i="13"/>
  <c r="E11882" i="13"/>
  <c r="E11881" i="13"/>
  <c r="E11880" i="13"/>
  <c r="E11879" i="13"/>
  <c r="E11878" i="13"/>
  <c r="E11877" i="13"/>
  <c r="E11876" i="13"/>
  <c r="E11875" i="13"/>
  <c r="E11874" i="13"/>
  <c r="E11873" i="13"/>
  <c r="E11872" i="13"/>
  <c r="E11871" i="13"/>
  <c r="E11870" i="13"/>
  <c r="E11869" i="13"/>
  <c r="E11868" i="13"/>
  <c r="E11867" i="13"/>
  <c r="E11866" i="13"/>
  <c r="E11865" i="13"/>
  <c r="E11864" i="13"/>
  <c r="E11863" i="13"/>
  <c r="E11862" i="13"/>
  <c r="E11861" i="13"/>
  <c r="E11860" i="13"/>
  <c r="E11859" i="13"/>
  <c r="E11858" i="13"/>
  <c r="E11857" i="13"/>
  <c r="E11856" i="13"/>
  <c r="E11855" i="13"/>
  <c r="E11854" i="13"/>
  <c r="E11853" i="13"/>
  <c r="E11852" i="13"/>
  <c r="E11851" i="13"/>
  <c r="E11850" i="13"/>
  <c r="E11849" i="13"/>
  <c r="E11848" i="13"/>
  <c r="E11847" i="13"/>
  <c r="E11846" i="13"/>
  <c r="E11845" i="13"/>
  <c r="E11844" i="13"/>
  <c r="E11843" i="13"/>
  <c r="E11842" i="13"/>
  <c r="E11841" i="13"/>
  <c r="E11840" i="13"/>
  <c r="E11839" i="13"/>
  <c r="E11838" i="13"/>
  <c r="E11837" i="13"/>
  <c r="E11836" i="13"/>
  <c r="E11835" i="13"/>
  <c r="E11834" i="13"/>
  <c r="E11833" i="13"/>
  <c r="E11832" i="13"/>
  <c r="E11831" i="13"/>
  <c r="E11830" i="13"/>
  <c r="E11829" i="13"/>
  <c r="E11828" i="13"/>
  <c r="E11827" i="13"/>
  <c r="E11826" i="13"/>
  <c r="E11825" i="13"/>
  <c r="E11824" i="13"/>
  <c r="E11823" i="13"/>
  <c r="E11822" i="13"/>
  <c r="E11821" i="13"/>
  <c r="E11820" i="13"/>
  <c r="E11819" i="13"/>
  <c r="E11818" i="13"/>
  <c r="E11817" i="13"/>
  <c r="E11816" i="13"/>
  <c r="E11815" i="13"/>
  <c r="E11814" i="13"/>
  <c r="E11813" i="13"/>
  <c r="E11812" i="13"/>
  <c r="E11811" i="13"/>
  <c r="E11810" i="13"/>
  <c r="E11809" i="13"/>
  <c r="E11808" i="13"/>
  <c r="E11807" i="13"/>
  <c r="E11806" i="13"/>
  <c r="E11805" i="13"/>
  <c r="E11804" i="13"/>
  <c r="E11803" i="13"/>
  <c r="E11802" i="13"/>
  <c r="E11801" i="13"/>
  <c r="E11800" i="13"/>
  <c r="E11799" i="13"/>
  <c r="E11798" i="13"/>
  <c r="E11797" i="13"/>
  <c r="E11796" i="13"/>
  <c r="E11795" i="13"/>
  <c r="E11794" i="13"/>
  <c r="E11793" i="13"/>
  <c r="E11792" i="13"/>
  <c r="E11791" i="13"/>
  <c r="E11790" i="13"/>
  <c r="E11789" i="13"/>
  <c r="E11788" i="13"/>
  <c r="E11787" i="13"/>
  <c r="E11786" i="13"/>
  <c r="E11785" i="13"/>
  <c r="E11784" i="13"/>
  <c r="E11783" i="13"/>
  <c r="E11782" i="13"/>
  <c r="E11781" i="13"/>
  <c r="E11780" i="13"/>
  <c r="E11779" i="13"/>
  <c r="E11778" i="13"/>
  <c r="E11777" i="13"/>
  <c r="E11776" i="13"/>
  <c r="E11775" i="13"/>
  <c r="E11774" i="13"/>
  <c r="E11773" i="13"/>
  <c r="E11772" i="13"/>
  <c r="E11771" i="13"/>
  <c r="E11770" i="13"/>
  <c r="E11769" i="13"/>
  <c r="E11768" i="13"/>
  <c r="E11767" i="13"/>
  <c r="E11766" i="13"/>
  <c r="E11765" i="13"/>
  <c r="E11764" i="13"/>
  <c r="E11763" i="13"/>
  <c r="E11762" i="13"/>
  <c r="E11761" i="13"/>
  <c r="E11760" i="13"/>
  <c r="E11759" i="13"/>
  <c r="E11758" i="13"/>
  <c r="E11757" i="13"/>
  <c r="E11756" i="13"/>
  <c r="E11755" i="13"/>
  <c r="E11754" i="13"/>
  <c r="E11753" i="13"/>
  <c r="E11752" i="13"/>
  <c r="E11751" i="13"/>
  <c r="E11750" i="13"/>
  <c r="E11749" i="13"/>
  <c r="E11748" i="13"/>
  <c r="E11747" i="13"/>
  <c r="E11746" i="13"/>
  <c r="E11745" i="13"/>
  <c r="E11744" i="13"/>
  <c r="E11743" i="13"/>
  <c r="E11742" i="13"/>
  <c r="E11741" i="13"/>
  <c r="E11740" i="13"/>
  <c r="E11739" i="13"/>
  <c r="E11738" i="13"/>
  <c r="E11737" i="13"/>
  <c r="E11736" i="13"/>
  <c r="E11735" i="13"/>
  <c r="E11734" i="13"/>
  <c r="E11733" i="13"/>
  <c r="E11732" i="13"/>
  <c r="E11731" i="13"/>
  <c r="E11730" i="13"/>
  <c r="E11729" i="13"/>
  <c r="E11728" i="13"/>
  <c r="E11727" i="13"/>
  <c r="E11726" i="13"/>
  <c r="E11725" i="13"/>
  <c r="E11724" i="13"/>
  <c r="E11723" i="13"/>
  <c r="E11722" i="13"/>
  <c r="E11721" i="13"/>
  <c r="E11720" i="13"/>
  <c r="E11719" i="13"/>
  <c r="E11718" i="13"/>
  <c r="E11717" i="13"/>
  <c r="E11716" i="13"/>
  <c r="E11715" i="13"/>
  <c r="E11714" i="13"/>
  <c r="E11713" i="13"/>
  <c r="E11712" i="13"/>
  <c r="E11711" i="13"/>
  <c r="E11710" i="13"/>
  <c r="E11709" i="13"/>
  <c r="E11708" i="13"/>
  <c r="E11707" i="13"/>
  <c r="E11706" i="13"/>
  <c r="E11705" i="13"/>
  <c r="E11704" i="13"/>
  <c r="E11703" i="13"/>
  <c r="E11702" i="13"/>
  <c r="E11701" i="13"/>
  <c r="E11700" i="13"/>
  <c r="E11699" i="13"/>
  <c r="E11698" i="13"/>
  <c r="E11697" i="13"/>
  <c r="E11696" i="13"/>
  <c r="E11695" i="13"/>
  <c r="E11694" i="13"/>
  <c r="E11693" i="13"/>
  <c r="E11692" i="13"/>
  <c r="E11691" i="13"/>
  <c r="E11690" i="13"/>
  <c r="E11689" i="13"/>
  <c r="E11688" i="13"/>
  <c r="E11687" i="13"/>
  <c r="E11686" i="13"/>
  <c r="E11685" i="13"/>
  <c r="E11684" i="13"/>
  <c r="E11683" i="13"/>
  <c r="E11682" i="13"/>
  <c r="E11681" i="13"/>
  <c r="E11680" i="13"/>
  <c r="E11679" i="13"/>
  <c r="E11678" i="13"/>
  <c r="E11677" i="13"/>
  <c r="E11676" i="13"/>
  <c r="E11675" i="13"/>
  <c r="E11674" i="13"/>
  <c r="E11673" i="13"/>
  <c r="E11672" i="13"/>
  <c r="E11671" i="13"/>
  <c r="E11670" i="13"/>
  <c r="E11669" i="13"/>
  <c r="E11668" i="13"/>
  <c r="E11667" i="13"/>
  <c r="E11666" i="13"/>
  <c r="E11665" i="13"/>
  <c r="E11664" i="13"/>
  <c r="E11663" i="13"/>
  <c r="E11662" i="13"/>
  <c r="E11661" i="13"/>
  <c r="E11660" i="13"/>
  <c r="E11659" i="13"/>
  <c r="E11658" i="13"/>
  <c r="E11657" i="13"/>
  <c r="E11656" i="13"/>
  <c r="E11655" i="13"/>
  <c r="E11654" i="13"/>
  <c r="E11653" i="13"/>
  <c r="E11652" i="13"/>
  <c r="E11651" i="13"/>
  <c r="E11650" i="13"/>
  <c r="E11649" i="13"/>
  <c r="E11648" i="13"/>
  <c r="E11647" i="13"/>
  <c r="E11646" i="13"/>
  <c r="E11645" i="13"/>
  <c r="E11644" i="13"/>
  <c r="E11643" i="13"/>
  <c r="E11642" i="13"/>
  <c r="E11641" i="13"/>
  <c r="E11640" i="13"/>
  <c r="E11639" i="13"/>
  <c r="E11638" i="13"/>
  <c r="E11637" i="13"/>
  <c r="E11636" i="13"/>
  <c r="E11635" i="13"/>
  <c r="E11634" i="13"/>
  <c r="E11633" i="13"/>
  <c r="E11632" i="13"/>
  <c r="E11631" i="13"/>
  <c r="E11630" i="13"/>
  <c r="E11629" i="13"/>
  <c r="E11628" i="13"/>
  <c r="E11627" i="13"/>
  <c r="E11626" i="13"/>
  <c r="E11625" i="13"/>
  <c r="E11624" i="13"/>
  <c r="E11623" i="13"/>
  <c r="E11622" i="13"/>
  <c r="E11621" i="13"/>
  <c r="E11620" i="13"/>
  <c r="E11619" i="13"/>
  <c r="E11618" i="13"/>
  <c r="E11617" i="13"/>
  <c r="E11616" i="13"/>
  <c r="E11615" i="13"/>
  <c r="E11614" i="13"/>
  <c r="E11613" i="13"/>
  <c r="E11612" i="13"/>
  <c r="E11611" i="13"/>
  <c r="E11610" i="13"/>
  <c r="E11609" i="13"/>
  <c r="E11608" i="13"/>
  <c r="E11607" i="13"/>
  <c r="E11606" i="13"/>
  <c r="E11605" i="13"/>
  <c r="E11604" i="13"/>
  <c r="E11603" i="13"/>
  <c r="E11602" i="13"/>
  <c r="E11601" i="13"/>
  <c r="E11600" i="13"/>
  <c r="E11599" i="13"/>
  <c r="E11598" i="13"/>
  <c r="E11597" i="13"/>
  <c r="E11596" i="13"/>
  <c r="E11595" i="13"/>
  <c r="E11594" i="13"/>
  <c r="E11593" i="13"/>
  <c r="E11592" i="13"/>
  <c r="E11591" i="13"/>
  <c r="E11590" i="13"/>
  <c r="E11589" i="13"/>
  <c r="E11588" i="13"/>
  <c r="E11587" i="13"/>
  <c r="E11586" i="13"/>
  <c r="E11585" i="13"/>
  <c r="E11584" i="13"/>
  <c r="E11583" i="13"/>
  <c r="E11582" i="13"/>
  <c r="E11581" i="13"/>
  <c r="E11580" i="13"/>
  <c r="E11579" i="13"/>
  <c r="E11578" i="13"/>
  <c r="E11577" i="13"/>
  <c r="E11576" i="13"/>
  <c r="E11575" i="13"/>
  <c r="E11574" i="13"/>
  <c r="E11573" i="13"/>
  <c r="E11572" i="13"/>
  <c r="E11571" i="13"/>
  <c r="E11570" i="13"/>
  <c r="E11569" i="13"/>
  <c r="E11568" i="13"/>
  <c r="E11567" i="13"/>
  <c r="E11566" i="13"/>
  <c r="E11565" i="13"/>
  <c r="E11564" i="13"/>
  <c r="E11563" i="13"/>
  <c r="E11562" i="13"/>
  <c r="E11561" i="13"/>
  <c r="E11560" i="13"/>
  <c r="E11559" i="13"/>
  <c r="E11558" i="13"/>
  <c r="E11557" i="13"/>
  <c r="E11556" i="13"/>
  <c r="E11555" i="13"/>
  <c r="E11554" i="13"/>
  <c r="E11553" i="13"/>
  <c r="E11552" i="13"/>
  <c r="E11551" i="13"/>
  <c r="E11550" i="13"/>
  <c r="E11549" i="13"/>
  <c r="E11548" i="13"/>
  <c r="E11547" i="13"/>
  <c r="E11546" i="13"/>
  <c r="E11545" i="13"/>
  <c r="E11544" i="13"/>
  <c r="E11543" i="13"/>
  <c r="E11542" i="13"/>
  <c r="E11541" i="13"/>
  <c r="E11540" i="13"/>
  <c r="E11539" i="13"/>
  <c r="E11538" i="13"/>
  <c r="E11537" i="13"/>
  <c r="E11536" i="13"/>
  <c r="E11535" i="13"/>
  <c r="E11534" i="13"/>
  <c r="E11533" i="13"/>
  <c r="E11532" i="13"/>
  <c r="E11531" i="13"/>
  <c r="E11530" i="13"/>
  <c r="E11529" i="13"/>
  <c r="E11528" i="13"/>
  <c r="E11527" i="13"/>
  <c r="E11526" i="13"/>
  <c r="E11525" i="13"/>
  <c r="E11524" i="13"/>
  <c r="E11523" i="13"/>
  <c r="E11522" i="13"/>
  <c r="E11521" i="13"/>
  <c r="E11520" i="13"/>
  <c r="E11519" i="13"/>
  <c r="E11518" i="13"/>
  <c r="E11517" i="13"/>
  <c r="E11516" i="13"/>
  <c r="E11515" i="13"/>
  <c r="E11514" i="13"/>
  <c r="E11513" i="13"/>
  <c r="E11512" i="13"/>
  <c r="E11511" i="13"/>
  <c r="E11510" i="13"/>
  <c r="E11509" i="13"/>
  <c r="E11508" i="13"/>
  <c r="E11507" i="13"/>
  <c r="E11506" i="13"/>
  <c r="E11505" i="13"/>
  <c r="E11504" i="13"/>
  <c r="E11503" i="13"/>
  <c r="E11502" i="13"/>
  <c r="E11501" i="13"/>
  <c r="E11500" i="13"/>
  <c r="E11499" i="13"/>
  <c r="E11498" i="13"/>
  <c r="E11497" i="13"/>
  <c r="E11496" i="13"/>
  <c r="E11495" i="13"/>
  <c r="E11494" i="13"/>
  <c r="E11493" i="13"/>
  <c r="E11492" i="13"/>
  <c r="E11491" i="13"/>
  <c r="E11490" i="13"/>
  <c r="E11489" i="13"/>
  <c r="E11488" i="13"/>
  <c r="E11487" i="13"/>
  <c r="E11486" i="13"/>
  <c r="E11485" i="13"/>
  <c r="E11484" i="13"/>
  <c r="E11483" i="13"/>
  <c r="E11482" i="13"/>
  <c r="E11481" i="13"/>
  <c r="E11480" i="13"/>
  <c r="E11479" i="13"/>
  <c r="E11478" i="13"/>
  <c r="E11477" i="13"/>
  <c r="E11476" i="13"/>
  <c r="E11475" i="13"/>
  <c r="E11474" i="13"/>
  <c r="E11473" i="13"/>
  <c r="E11472" i="13"/>
  <c r="E11471" i="13"/>
  <c r="E11470" i="13"/>
  <c r="E11469" i="13"/>
  <c r="E11468" i="13"/>
  <c r="E11467" i="13"/>
  <c r="E11466" i="13"/>
  <c r="E11465" i="13"/>
  <c r="E11464" i="13"/>
  <c r="E11463" i="13"/>
  <c r="E11462" i="13"/>
  <c r="E11461" i="13"/>
  <c r="E11460" i="13"/>
  <c r="E11459" i="13"/>
  <c r="E11458" i="13"/>
  <c r="E11457" i="13"/>
  <c r="E11456" i="13"/>
  <c r="E11455" i="13"/>
  <c r="E11454" i="13"/>
  <c r="E11453" i="13"/>
  <c r="E11452" i="13"/>
  <c r="E11451" i="13"/>
  <c r="E11450" i="13"/>
  <c r="E11449" i="13"/>
  <c r="E11448" i="13"/>
  <c r="E11447" i="13"/>
  <c r="E11446" i="13"/>
  <c r="E11445" i="13"/>
  <c r="E11444" i="13"/>
  <c r="E11443" i="13"/>
  <c r="E11442" i="13"/>
  <c r="E11441" i="13"/>
  <c r="E11440" i="13"/>
  <c r="E11439" i="13"/>
  <c r="E11438" i="13"/>
  <c r="E11437" i="13"/>
  <c r="E11436" i="13"/>
  <c r="E11435" i="13"/>
  <c r="E11434" i="13"/>
  <c r="E11433" i="13"/>
  <c r="E11432" i="13"/>
  <c r="E11431" i="13"/>
  <c r="E11430" i="13"/>
  <c r="E11429" i="13"/>
  <c r="E11428" i="13"/>
  <c r="E11427" i="13"/>
  <c r="E11426" i="13"/>
  <c r="E11425" i="13"/>
  <c r="E11424" i="13"/>
  <c r="E11423" i="13"/>
  <c r="E11422" i="13"/>
  <c r="E11421" i="13"/>
  <c r="E11420" i="13"/>
  <c r="E11419" i="13"/>
  <c r="E11418" i="13"/>
  <c r="E11417" i="13"/>
  <c r="E11416" i="13"/>
  <c r="E11415" i="13"/>
  <c r="E11414" i="13"/>
  <c r="E11413" i="13"/>
  <c r="E11412" i="13"/>
  <c r="E11411" i="13"/>
  <c r="E11410" i="13"/>
  <c r="E11409" i="13"/>
  <c r="E11408" i="13"/>
  <c r="E11407" i="13"/>
  <c r="E11406" i="13"/>
  <c r="E11405" i="13"/>
  <c r="E11404" i="13"/>
  <c r="E11403" i="13"/>
  <c r="E11402" i="13"/>
  <c r="E11401" i="13"/>
  <c r="E11400" i="13"/>
  <c r="E11399" i="13"/>
  <c r="E11398" i="13"/>
  <c r="E11397" i="13"/>
  <c r="E11396" i="13"/>
  <c r="E11395" i="13"/>
  <c r="E11394" i="13"/>
  <c r="E11393" i="13"/>
  <c r="E11392" i="13"/>
  <c r="E11391" i="13"/>
  <c r="E11390" i="13"/>
  <c r="E11389" i="13"/>
  <c r="E11388" i="13"/>
  <c r="E11387" i="13"/>
  <c r="E11386" i="13"/>
  <c r="E11385" i="13"/>
  <c r="E11384" i="13"/>
  <c r="E11383" i="13"/>
  <c r="E11382" i="13"/>
  <c r="E11381" i="13"/>
  <c r="E11380" i="13"/>
  <c r="E11379" i="13"/>
  <c r="E11378" i="13"/>
  <c r="E11377" i="13"/>
  <c r="E11376" i="13"/>
  <c r="E11375" i="13"/>
  <c r="E11374" i="13"/>
  <c r="E11373" i="13"/>
  <c r="E11372" i="13"/>
  <c r="E11371" i="13"/>
  <c r="E11370" i="13"/>
  <c r="E11369" i="13"/>
  <c r="E11368" i="13"/>
  <c r="E11367" i="13"/>
  <c r="E11366" i="13"/>
  <c r="E11365" i="13"/>
  <c r="E11364" i="13"/>
  <c r="E11363" i="13"/>
  <c r="E11362" i="13"/>
  <c r="E11361" i="13"/>
  <c r="E11360" i="13"/>
  <c r="E11359" i="13"/>
  <c r="E11358" i="13"/>
  <c r="E11357" i="13"/>
  <c r="E11356" i="13"/>
  <c r="E11355" i="13"/>
  <c r="E11354" i="13"/>
  <c r="E11353" i="13"/>
  <c r="E11352" i="13"/>
  <c r="E11351" i="13"/>
  <c r="E11350" i="13"/>
  <c r="E11349" i="13"/>
  <c r="E11348" i="13"/>
  <c r="E11347" i="13"/>
  <c r="E11346" i="13"/>
  <c r="E11345" i="13"/>
  <c r="E11344" i="13"/>
  <c r="E11343" i="13"/>
  <c r="E11342" i="13"/>
  <c r="E11341" i="13"/>
  <c r="E11340" i="13"/>
  <c r="E11339" i="13"/>
  <c r="E11338" i="13"/>
  <c r="E11337" i="13"/>
  <c r="E11336" i="13"/>
  <c r="E11335" i="13"/>
  <c r="E11334" i="13"/>
  <c r="E11333" i="13"/>
  <c r="E11332" i="13"/>
  <c r="E11331" i="13"/>
  <c r="E11330" i="13"/>
  <c r="E11329" i="13"/>
  <c r="E11328" i="13"/>
  <c r="E11327" i="13"/>
  <c r="E11326" i="13"/>
  <c r="E11325" i="13"/>
  <c r="E11324" i="13"/>
  <c r="E11323" i="13"/>
  <c r="E11322" i="13"/>
  <c r="E11321" i="13"/>
  <c r="E11320" i="13"/>
  <c r="E11319" i="13"/>
  <c r="E11318" i="13"/>
  <c r="E11317" i="13"/>
  <c r="E11316" i="13"/>
  <c r="E11315" i="13"/>
  <c r="E11314" i="13"/>
  <c r="E11313" i="13"/>
  <c r="E11312" i="13"/>
  <c r="E11311" i="13"/>
  <c r="E11310" i="13"/>
  <c r="E11309" i="13"/>
  <c r="E11308" i="13"/>
  <c r="E11307" i="13"/>
  <c r="E11306" i="13"/>
  <c r="E11305" i="13"/>
  <c r="E11304" i="13"/>
  <c r="E11303" i="13"/>
  <c r="E11302" i="13"/>
  <c r="E11301" i="13"/>
  <c r="E11300" i="13"/>
  <c r="E11299" i="13"/>
  <c r="E11298" i="13"/>
  <c r="E11297" i="13"/>
  <c r="E11296" i="13"/>
  <c r="E11295" i="13"/>
  <c r="E11294" i="13"/>
  <c r="E11293" i="13"/>
  <c r="E11292" i="13"/>
  <c r="E11291" i="13"/>
  <c r="E11290" i="13"/>
  <c r="E11289" i="13"/>
  <c r="E11288" i="13"/>
  <c r="E11287" i="13"/>
  <c r="E11286" i="13"/>
  <c r="E11285" i="13"/>
  <c r="E11284" i="13"/>
  <c r="E11283" i="13"/>
  <c r="E11282" i="13"/>
  <c r="E11281" i="13"/>
  <c r="E11280" i="13"/>
  <c r="E11279" i="13"/>
  <c r="E11278" i="13"/>
  <c r="E11277" i="13"/>
  <c r="E11276" i="13"/>
  <c r="E11275" i="13"/>
  <c r="E11274" i="13"/>
  <c r="E11273" i="13"/>
  <c r="E11272" i="13"/>
  <c r="E11271" i="13"/>
  <c r="E11270" i="13"/>
  <c r="E11269" i="13"/>
  <c r="E11268" i="13"/>
  <c r="E11267" i="13"/>
  <c r="E11266" i="13"/>
  <c r="E11265" i="13"/>
  <c r="E11264" i="13"/>
  <c r="E11263" i="13"/>
  <c r="E11262" i="13"/>
  <c r="E11261" i="13"/>
  <c r="E11260" i="13"/>
  <c r="E11259" i="13"/>
  <c r="E11258" i="13"/>
  <c r="E11257" i="13"/>
  <c r="E11256" i="13"/>
  <c r="E11255" i="13"/>
  <c r="E11254" i="13"/>
  <c r="E11253" i="13"/>
  <c r="E11252" i="13"/>
  <c r="E11251" i="13"/>
  <c r="E11250" i="13"/>
  <c r="E11249" i="13"/>
  <c r="E11248" i="13"/>
  <c r="E11247" i="13"/>
  <c r="E11246" i="13"/>
  <c r="E11245" i="13"/>
  <c r="E11244" i="13"/>
  <c r="E11243" i="13"/>
  <c r="E11242" i="13"/>
  <c r="E11241" i="13"/>
  <c r="E11240" i="13"/>
  <c r="E11239" i="13"/>
  <c r="E11238" i="13"/>
  <c r="E11237" i="13"/>
  <c r="E11236" i="13"/>
  <c r="E11235" i="13"/>
  <c r="E11234" i="13"/>
  <c r="E11233" i="13"/>
  <c r="E11232" i="13"/>
  <c r="E11231" i="13"/>
  <c r="E11230" i="13"/>
  <c r="E11229" i="13"/>
  <c r="E11228" i="13"/>
  <c r="E11227" i="13"/>
  <c r="E11226" i="13"/>
  <c r="E11225" i="13"/>
  <c r="E11224" i="13"/>
  <c r="E11223" i="13"/>
  <c r="E11222" i="13"/>
  <c r="E11221" i="13"/>
  <c r="E11220" i="13"/>
  <c r="E11219" i="13"/>
  <c r="E11218" i="13"/>
  <c r="E11217" i="13"/>
  <c r="E11216" i="13"/>
  <c r="E11215" i="13"/>
  <c r="E11214" i="13"/>
  <c r="E11213" i="13"/>
  <c r="E11212" i="13"/>
  <c r="E11211" i="13"/>
  <c r="E11210" i="13"/>
  <c r="E11209" i="13"/>
  <c r="E11208" i="13"/>
  <c r="E11207" i="13"/>
  <c r="E11206" i="13"/>
  <c r="E11205" i="13"/>
  <c r="E11204" i="13"/>
  <c r="E11203" i="13"/>
  <c r="E11202" i="13"/>
  <c r="E11201" i="13"/>
  <c r="E11200" i="13"/>
  <c r="E11199" i="13"/>
  <c r="E11198" i="13"/>
  <c r="E11197" i="13"/>
  <c r="E11196" i="13"/>
  <c r="E11195" i="13"/>
  <c r="E11194" i="13"/>
  <c r="E11193" i="13"/>
  <c r="E11192" i="13"/>
  <c r="E11191" i="13"/>
  <c r="E11190" i="13"/>
  <c r="E11189" i="13"/>
  <c r="E11188" i="13"/>
  <c r="E11187" i="13"/>
  <c r="E11186" i="13"/>
  <c r="E11185" i="13"/>
  <c r="E11184" i="13"/>
  <c r="E11183" i="13"/>
  <c r="E11182" i="13"/>
  <c r="E11181" i="13"/>
  <c r="E11180" i="13"/>
  <c r="E11179" i="13"/>
  <c r="E11178" i="13"/>
  <c r="E11177" i="13"/>
  <c r="E11176" i="13"/>
  <c r="E11175" i="13"/>
  <c r="E11174" i="13"/>
  <c r="E11173" i="13"/>
  <c r="E11172" i="13"/>
  <c r="E11171" i="13"/>
  <c r="E11170" i="13"/>
  <c r="E11169" i="13"/>
  <c r="E11168" i="13"/>
  <c r="E11167" i="13"/>
  <c r="E11166" i="13"/>
  <c r="E11165" i="13"/>
  <c r="E11164" i="13"/>
  <c r="E11163" i="13"/>
  <c r="E11162" i="13"/>
  <c r="E11161" i="13"/>
  <c r="E11160" i="13"/>
  <c r="E11159" i="13"/>
  <c r="E11158" i="13"/>
  <c r="E11157" i="13"/>
  <c r="E11156" i="13"/>
  <c r="E11155" i="13"/>
  <c r="E11154" i="13"/>
  <c r="E11153" i="13"/>
  <c r="E11152" i="13"/>
  <c r="E11151" i="13"/>
  <c r="E11150" i="13"/>
  <c r="E11149" i="13"/>
  <c r="E11148" i="13"/>
  <c r="E11147" i="13"/>
  <c r="E11146" i="13"/>
  <c r="E11145" i="13"/>
  <c r="E11144" i="13"/>
  <c r="E11143" i="13"/>
  <c r="E11142" i="13"/>
  <c r="E11141" i="13"/>
  <c r="E11140" i="13"/>
  <c r="E11139" i="13"/>
  <c r="E11138" i="13"/>
  <c r="E11137" i="13"/>
  <c r="E11136" i="13"/>
  <c r="E11135" i="13"/>
  <c r="E11134" i="13"/>
  <c r="E11133" i="13"/>
  <c r="E11132" i="13"/>
  <c r="E11131" i="13"/>
  <c r="E11130" i="13"/>
  <c r="E11129" i="13"/>
  <c r="E11128" i="13"/>
  <c r="E11127" i="13"/>
  <c r="E11126" i="13"/>
  <c r="E11125" i="13"/>
  <c r="E11124" i="13"/>
  <c r="E11123" i="13"/>
  <c r="E11122" i="13"/>
  <c r="E11121" i="13"/>
  <c r="E11120" i="13"/>
  <c r="E11119" i="13"/>
  <c r="E11118" i="13"/>
  <c r="E11117" i="13"/>
  <c r="E11116" i="13"/>
  <c r="E11115" i="13"/>
  <c r="E11114" i="13"/>
  <c r="E11113" i="13"/>
  <c r="E11112" i="13"/>
  <c r="E11111" i="13"/>
  <c r="E11110" i="13"/>
  <c r="E11109" i="13"/>
  <c r="E11108" i="13"/>
  <c r="E11107" i="13"/>
  <c r="E11106" i="13"/>
  <c r="E11105" i="13"/>
  <c r="E11104" i="13"/>
  <c r="E11103" i="13"/>
  <c r="E11102" i="13"/>
  <c r="E11101" i="13"/>
  <c r="E11100" i="13"/>
  <c r="E11099" i="13"/>
  <c r="E11098" i="13"/>
  <c r="E11097" i="13"/>
  <c r="E11096" i="13"/>
  <c r="E11095" i="13"/>
  <c r="E11094" i="13"/>
  <c r="E11093" i="13"/>
  <c r="E11092" i="13"/>
  <c r="E11091" i="13"/>
  <c r="E11090" i="13"/>
  <c r="E11089" i="13"/>
  <c r="E11088" i="13"/>
  <c r="E11087" i="13"/>
  <c r="E11086" i="13"/>
  <c r="E11085" i="13"/>
  <c r="E11084" i="13"/>
  <c r="E11083" i="13"/>
  <c r="E11082" i="13"/>
  <c r="E11081" i="13"/>
  <c r="E11080" i="13"/>
  <c r="E11079" i="13"/>
  <c r="E11078" i="13"/>
  <c r="E11077" i="13"/>
  <c r="E11076" i="13"/>
  <c r="E11075" i="13"/>
  <c r="E11074" i="13"/>
  <c r="E11073" i="13"/>
  <c r="E11072" i="13"/>
  <c r="E11071" i="13"/>
  <c r="E11070" i="13"/>
  <c r="E11069" i="13"/>
  <c r="E11068" i="13"/>
  <c r="E11067" i="13"/>
  <c r="E11066" i="13"/>
  <c r="E11065" i="13"/>
  <c r="E11064" i="13"/>
  <c r="E11063" i="13"/>
  <c r="E11062" i="13"/>
  <c r="E11061" i="13"/>
  <c r="E11060" i="13"/>
  <c r="E11059" i="13"/>
  <c r="E11058" i="13"/>
  <c r="E11057" i="13"/>
  <c r="E11056" i="13"/>
  <c r="E11055" i="13"/>
  <c r="E11054" i="13"/>
  <c r="E11053" i="13"/>
  <c r="E11052" i="13"/>
  <c r="E11051" i="13"/>
  <c r="E11050" i="13"/>
  <c r="E11049" i="13"/>
  <c r="E11048" i="13"/>
  <c r="E11047" i="13"/>
  <c r="E11046" i="13"/>
  <c r="E11045" i="13"/>
  <c r="E11044" i="13"/>
  <c r="E11043" i="13"/>
  <c r="E11042" i="13"/>
  <c r="E11041" i="13"/>
  <c r="E11040" i="13"/>
  <c r="E11039" i="13"/>
  <c r="E11038" i="13"/>
  <c r="E11037" i="13"/>
  <c r="E11036" i="13"/>
  <c r="E11035" i="13"/>
  <c r="E11034" i="13"/>
  <c r="E11033" i="13"/>
  <c r="E11032" i="13"/>
  <c r="E11031" i="13"/>
  <c r="E11030" i="13"/>
  <c r="E11029" i="13"/>
  <c r="E11028" i="13"/>
  <c r="E11027" i="13"/>
  <c r="E11026" i="13"/>
  <c r="E11025" i="13"/>
  <c r="E11024" i="13"/>
  <c r="E11023" i="13"/>
  <c r="E11022" i="13"/>
  <c r="E11021" i="13"/>
  <c r="E11020" i="13"/>
  <c r="E11019" i="13"/>
  <c r="E11018" i="13"/>
  <c r="E11017" i="13"/>
  <c r="E11016" i="13"/>
  <c r="E11015" i="13"/>
  <c r="E11014" i="13"/>
  <c r="E11013" i="13"/>
  <c r="E11012" i="13"/>
  <c r="E11011" i="13"/>
  <c r="E11010" i="13"/>
  <c r="E11009" i="13"/>
  <c r="E11008" i="13"/>
  <c r="E11007" i="13"/>
  <c r="E11006" i="13"/>
  <c r="E11005" i="13"/>
  <c r="E11004" i="13"/>
  <c r="E11003" i="13"/>
  <c r="E11002" i="13"/>
  <c r="E11001" i="13"/>
  <c r="E11000" i="13"/>
  <c r="E10999" i="13"/>
  <c r="E10998" i="13"/>
  <c r="E10997" i="13"/>
  <c r="E10996" i="13"/>
  <c r="E10995" i="13"/>
  <c r="E10994" i="13"/>
  <c r="E10993" i="13"/>
  <c r="E10992" i="13"/>
  <c r="E10991" i="13"/>
  <c r="E10990" i="13"/>
  <c r="E10989" i="13"/>
  <c r="E10988" i="13"/>
  <c r="E10987" i="13"/>
  <c r="E10986" i="13"/>
  <c r="E10985" i="13"/>
  <c r="E10984" i="13"/>
  <c r="E10983" i="13"/>
  <c r="E10982" i="13"/>
  <c r="E10981" i="13"/>
  <c r="E10980" i="13"/>
  <c r="E10979" i="13"/>
  <c r="E10978" i="13"/>
  <c r="E10977" i="13"/>
  <c r="E10976" i="13"/>
  <c r="E10975" i="13"/>
  <c r="E10974" i="13"/>
  <c r="E10973" i="13"/>
  <c r="E10972" i="13"/>
  <c r="E10971" i="13"/>
  <c r="E10970" i="13"/>
  <c r="E10969" i="13"/>
  <c r="E10968" i="13"/>
  <c r="E10967" i="13"/>
  <c r="E10966" i="13"/>
  <c r="E10965" i="13"/>
  <c r="E10964" i="13"/>
  <c r="E10963" i="13"/>
  <c r="E10962" i="13"/>
  <c r="E10961" i="13"/>
  <c r="E10960" i="13"/>
  <c r="E10959" i="13"/>
  <c r="E10958" i="13"/>
  <c r="E10957" i="13"/>
  <c r="E10956" i="13"/>
  <c r="E10955" i="13"/>
  <c r="E10954" i="13"/>
  <c r="E10953" i="13"/>
  <c r="E10952" i="13"/>
  <c r="E10951" i="13"/>
  <c r="E10950" i="13"/>
  <c r="E10949" i="13"/>
  <c r="E10948" i="13"/>
  <c r="E10947" i="13"/>
  <c r="E10946" i="13"/>
  <c r="E10945" i="13"/>
  <c r="E10944" i="13"/>
  <c r="E10943" i="13"/>
  <c r="E10942" i="13"/>
  <c r="E10941" i="13"/>
  <c r="E10940" i="13"/>
  <c r="E10939" i="13"/>
  <c r="E10938" i="13"/>
  <c r="E10937" i="13"/>
  <c r="E10936" i="13"/>
  <c r="E10935" i="13"/>
  <c r="E10934" i="13"/>
  <c r="E10933" i="13"/>
  <c r="E10932" i="13"/>
  <c r="E10931" i="13"/>
  <c r="E10930" i="13"/>
  <c r="E10929" i="13"/>
  <c r="E10928" i="13"/>
  <c r="E10927" i="13"/>
  <c r="E10926" i="13"/>
  <c r="E10925" i="13"/>
  <c r="E10924" i="13"/>
  <c r="E10923" i="13"/>
  <c r="E10922" i="13"/>
  <c r="E10921" i="13"/>
  <c r="E10920" i="13"/>
  <c r="E10919" i="13"/>
  <c r="E10918" i="13"/>
  <c r="E10917" i="13"/>
  <c r="E10916" i="13"/>
  <c r="E10915" i="13"/>
  <c r="E10914" i="13"/>
  <c r="E10913" i="13"/>
  <c r="E10912" i="13"/>
  <c r="E10911" i="13"/>
  <c r="E10910" i="13"/>
  <c r="E10909" i="13"/>
  <c r="E10908" i="13"/>
  <c r="E10907" i="13"/>
  <c r="E10906" i="13"/>
  <c r="E10905" i="13"/>
  <c r="E10904" i="13"/>
  <c r="E10903" i="13"/>
  <c r="E10902" i="13"/>
  <c r="E10901" i="13"/>
  <c r="E10900" i="13"/>
  <c r="E10899" i="13"/>
  <c r="E10898" i="13"/>
  <c r="E10897" i="13"/>
  <c r="E10896" i="13"/>
  <c r="E10895" i="13"/>
  <c r="E10894" i="13"/>
  <c r="E10893" i="13"/>
  <c r="E10892" i="13"/>
  <c r="E10891" i="13"/>
  <c r="E10890" i="13"/>
  <c r="E10889" i="13"/>
  <c r="E10888" i="13"/>
  <c r="E10887" i="13"/>
  <c r="E10886" i="13"/>
  <c r="E10885" i="13"/>
  <c r="E10884" i="13"/>
  <c r="E10883" i="13"/>
  <c r="E10882" i="13"/>
  <c r="E10881" i="13"/>
  <c r="E10880" i="13"/>
  <c r="E10879" i="13"/>
  <c r="E10878" i="13"/>
  <c r="E10877" i="13"/>
  <c r="E10876" i="13"/>
  <c r="E10875" i="13"/>
  <c r="E10874" i="13"/>
  <c r="E10873" i="13"/>
  <c r="E10872" i="13"/>
  <c r="E10871" i="13"/>
  <c r="E10870" i="13"/>
  <c r="E10869" i="13"/>
  <c r="E10868" i="13"/>
  <c r="E10867" i="13"/>
  <c r="E10866" i="13"/>
  <c r="E10865" i="13"/>
  <c r="E10864" i="13"/>
  <c r="E10863" i="13"/>
  <c r="E10862" i="13"/>
  <c r="E10861" i="13"/>
  <c r="E10860" i="13"/>
  <c r="E10859" i="13"/>
  <c r="E10858" i="13"/>
  <c r="E10857" i="13"/>
  <c r="E10856" i="13"/>
  <c r="E10855" i="13"/>
  <c r="E10854" i="13"/>
  <c r="E10853" i="13"/>
  <c r="E10852" i="13"/>
  <c r="E10851" i="13"/>
  <c r="E10850" i="13"/>
  <c r="E10849" i="13"/>
  <c r="E10848" i="13"/>
  <c r="E10847" i="13"/>
  <c r="E10846" i="13"/>
  <c r="E10845" i="13"/>
  <c r="E10844" i="13"/>
  <c r="E10843" i="13"/>
  <c r="E10842" i="13"/>
  <c r="E10841" i="13"/>
  <c r="E10840" i="13"/>
  <c r="E10839" i="13"/>
  <c r="E10838" i="13"/>
  <c r="E10837" i="13"/>
  <c r="E10836" i="13"/>
  <c r="E10835" i="13"/>
  <c r="E10834" i="13"/>
  <c r="E10833" i="13"/>
  <c r="E10832" i="13"/>
  <c r="E10831" i="13"/>
  <c r="E10830" i="13"/>
  <c r="E10829" i="13"/>
  <c r="E10828" i="13"/>
  <c r="E10827" i="13"/>
  <c r="E10826" i="13"/>
  <c r="E10825" i="13"/>
  <c r="E10824" i="13"/>
  <c r="E10823" i="13"/>
  <c r="E10822" i="13"/>
  <c r="E10821" i="13"/>
  <c r="E10820" i="13"/>
  <c r="E10819" i="13"/>
  <c r="E10818" i="13"/>
  <c r="E10817" i="13"/>
  <c r="E10816" i="13"/>
  <c r="E10815" i="13"/>
  <c r="E10814" i="13"/>
  <c r="E10813" i="13"/>
  <c r="E10812" i="13"/>
  <c r="E10811" i="13"/>
  <c r="E10810" i="13"/>
  <c r="E10809" i="13"/>
  <c r="E10808" i="13"/>
  <c r="E10807" i="13"/>
  <c r="E10806" i="13"/>
  <c r="E10805" i="13"/>
  <c r="E10804" i="13"/>
  <c r="E10803" i="13"/>
  <c r="E10802" i="13"/>
  <c r="E10801" i="13"/>
  <c r="E10800" i="13"/>
  <c r="E10799" i="13"/>
  <c r="E10798" i="13"/>
  <c r="E10797" i="13"/>
  <c r="E10796" i="13"/>
  <c r="E10795" i="13"/>
  <c r="E10794" i="13"/>
  <c r="E10793" i="13"/>
  <c r="E10792" i="13"/>
  <c r="E10791" i="13"/>
  <c r="E10790" i="13"/>
  <c r="E10789" i="13"/>
  <c r="E10788" i="13"/>
  <c r="E10787" i="13"/>
  <c r="E10786" i="13"/>
  <c r="E10785" i="13"/>
  <c r="E10784" i="13"/>
  <c r="E10783" i="13"/>
  <c r="E10782" i="13"/>
  <c r="E10781" i="13"/>
  <c r="E10780" i="13"/>
  <c r="E10779" i="13"/>
  <c r="E10778" i="13"/>
  <c r="E10777" i="13"/>
  <c r="E10776" i="13"/>
  <c r="E10775" i="13"/>
  <c r="E10774" i="13"/>
  <c r="E10773" i="13"/>
  <c r="E10772" i="13"/>
  <c r="E10771" i="13"/>
  <c r="E10770" i="13"/>
  <c r="E10769" i="13"/>
  <c r="E10768" i="13"/>
  <c r="E10767" i="13"/>
  <c r="E10766" i="13"/>
  <c r="E10765" i="13"/>
  <c r="E10764" i="13"/>
  <c r="E10763" i="13"/>
  <c r="E10762" i="13"/>
  <c r="E10761" i="13"/>
  <c r="E10760" i="13"/>
  <c r="E10759" i="13"/>
  <c r="E10758" i="13"/>
  <c r="E10757" i="13"/>
  <c r="E10756" i="13"/>
  <c r="E10755" i="13"/>
  <c r="E10754" i="13"/>
  <c r="E10753" i="13"/>
  <c r="E10752" i="13"/>
  <c r="E10751" i="13"/>
  <c r="E10750" i="13"/>
  <c r="E10749" i="13"/>
  <c r="E10748" i="13"/>
  <c r="E10747" i="13"/>
  <c r="E10746" i="13"/>
  <c r="E10745" i="13"/>
  <c r="E10744" i="13"/>
  <c r="E10743" i="13"/>
  <c r="E10742" i="13"/>
  <c r="E10741" i="13"/>
  <c r="E10740" i="13"/>
  <c r="E10739" i="13"/>
  <c r="E10738" i="13"/>
  <c r="E10737" i="13"/>
  <c r="E10736" i="13"/>
  <c r="E10735" i="13"/>
  <c r="E10734" i="13"/>
  <c r="E10733" i="13"/>
  <c r="E10732" i="13"/>
  <c r="E10731" i="13"/>
  <c r="E10730" i="13"/>
  <c r="E10729" i="13"/>
  <c r="E10728" i="13"/>
  <c r="E10727" i="13"/>
  <c r="E10726" i="13"/>
  <c r="E10725" i="13"/>
  <c r="E10724" i="13"/>
  <c r="E10723" i="13"/>
  <c r="E10722" i="13"/>
  <c r="E10721" i="13"/>
  <c r="E10720" i="13"/>
  <c r="E10719" i="13"/>
  <c r="E10718" i="13"/>
  <c r="E10717" i="13"/>
  <c r="E10716" i="13"/>
  <c r="E10715" i="13"/>
  <c r="E10714" i="13"/>
  <c r="E10713" i="13"/>
  <c r="E10712" i="13"/>
  <c r="E10711" i="13"/>
  <c r="E10710" i="13"/>
  <c r="E10709" i="13"/>
  <c r="E10708" i="13"/>
  <c r="E10707" i="13"/>
  <c r="E10706" i="13"/>
  <c r="E10705" i="13"/>
  <c r="E10704" i="13"/>
  <c r="E10703" i="13"/>
  <c r="E10702" i="13"/>
  <c r="E10701" i="13"/>
  <c r="E10700" i="13"/>
  <c r="E10699" i="13"/>
  <c r="E10698" i="13"/>
  <c r="E10697" i="13"/>
  <c r="E10696" i="13"/>
  <c r="E10695" i="13"/>
  <c r="E10694" i="13"/>
  <c r="E10693" i="13"/>
  <c r="E10692" i="13"/>
  <c r="E10691" i="13"/>
  <c r="E10690" i="13"/>
  <c r="E10689" i="13"/>
  <c r="E10688" i="13"/>
  <c r="E10687" i="13"/>
  <c r="E10686" i="13"/>
  <c r="E10685" i="13"/>
  <c r="E10684" i="13"/>
  <c r="E10683" i="13"/>
  <c r="E10682" i="13"/>
  <c r="E10681" i="13"/>
  <c r="E10680" i="13"/>
  <c r="E10679" i="13"/>
  <c r="E10678" i="13"/>
  <c r="E10677" i="13"/>
  <c r="E10676" i="13"/>
  <c r="E10675" i="13"/>
  <c r="E10674" i="13"/>
  <c r="E10673" i="13"/>
  <c r="E10672" i="13"/>
  <c r="E10671" i="13"/>
  <c r="E10670" i="13"/>
  <c r="E10669" i="13"/>
  <c r="E10668" i="13"/>
  <c r="E10667" i="13"/>
  <c r="E10666" i="13"/>
  <c r="E10665" i="13"/>
  <c r="E10664" i="13"/>
  <c r="E10663" i="13"/>
  <c r="E10662" i="13"/>
  <c r="E10661" i="13"/>
  <c r="E10660" i="13"/>
  <c r="E10659" i="13"/>
  <c r="E10658" i="13"/>
  <c r="E10657" i="13"/>
  <c r="E10656" i="13"/>
  <c r="E10655" i="13"/>
  <c r="E10654" i="13"/>
  <c r="E10653" i="13"/>
  <c r="E10652" i="13"/>
  <c r="E10651" i="13"/>
  <c r="E10650" i="13"/>
  <c r="E10649" i="13"/>
  <c r="E10648" i="13"/>
  <c r="E10647" i="13"/>
  <c r="E10646" i="13"/>
  <c r="E10645" i="13"/>
  <c r="E10644" i="13"/>
  <c r="E10643" i="13"/>
  <c r="E10642" i="13"/>
  <c r="E10641" i="13"/>
  <c r="E10640" i="13"/>
  <c r="E10639" i="13"/>
  <c r="E10638" i="13"/>
  <c r="E10637" i="13"/>
  <c r="E10636" i="13"/>
  <c r="E10635" i="13"/>
  <c r="E10634" i="13"/>
  <c r="E10633" i="13"/>
  <c r="E10632" i="13"/>
  <c r="E10631" i="13"/>
  <c r="E10630" i="13"/>
  <c r="E10629" i="13"/>
  <c r="E10628" i="13"/>
  <c r="E10627" i="13"/>
  <c r="E10626" i="13"/>
  <c r="E10625" i="13"/>
  <c r="E10624" i="13"/>
  <c r="E10623" i="13"/>
  <c r="E10622" i="13"/>
  <c r="E10621" i="13"/>
  <c r="E10620" i="13"/>
  <c r="E10619" i="13"/>
  <c r="E10618" i="13"/>
  <c r="E10617" i="13"/>
  <c r="E10616" i="13"/>
  <c r="E10615" i="13"/>
  <c r="E10614" i="13"/>
  <c r="E10613" i="13"/>
  <c r="E10612" i="13"/>
  <c r="E10611" i="13"/>
  <c r="E10610" i="13"/>
  <c r="E10609" i="13"/>
  <c r="E10608" i="13"/>
  <c r="E10607" i="13"/>
  <c r="E10606" i="13"/>
  <c r="E10605" i="13"/>
  <c r="E10604" i="13"/>
  <c r="E10603" i="13"/>
  <c r="E10602" i="13"/>
  <c r="E10601" i="13"/>
  <c r="E10600" i="13"/>
  <c r="E10599" i="13"/>
  <c r="E10598" i="13"/>
  <c r="E10597" i="13"/>
  <c r="E10596" i="13"/>
  <c r="E10595" i="13"/>
  <c r="E10594" i="13"/>
  <c r="E10593" i="13"/>
  <c r="E10592" i="13"/>
  <c r="E10591" i="13"/>
  <c r="E10590" i="13"/>
  <c r="E10589" i="13"/>
  <c r="E10588" i="13"/>
  <c r="E10587" i="13"/>
  <c r="E10586" i="13"/>
  <c r="E10585" i="13"/>
  <c r="E10584" i="13"/>
  <c r="E10583" i="13"/>
  <c r="E10582" i="13"/>
  <c r="E10581" i="13"/>
  <c r="E10580" i="13"/>
  <c r="E10579" i="13"/>
  <c r="E10578" i="13"/>
  <c r="E10577" i="13"/>
  <c r="E10576" i="13"/>
  <c r="E10575" i="13"/>
  <c r="E10574" i="13"/>
  <c r="E10573" i="13"/>
  <c r="E10572" i="13"/>
  <c r="E10571" i="13"/>
  <c r="E10570" i="13"/>
  <c r="E10569" i="13"/>
  <c r="E10568" i="13"/>
  <c r="E10567" i="13"/>
  <c r="E10566" i="13"/>
  <c r="E10565" i="13"/>
  <c r="E10564" i="13"/>
  <c r="E10563" i="13"/>
  <c r="E10562" i="13"/>
  <c r="E10561" i="13"/>
  <c r="E10560" i="13"/>
  <c r="E10559" i="13"/>
  <c r="E10558" i="13"/>
  <c r="E10557" i="13"/>
  <c r="E10556" i="13"/>
  <c r="E10555" i="13"/>
  <c r="E10554" i="13"/>
  <c r="E10553" i="13"/>
  <c r="E10552" i="13"/>
  <c r="E10551" i="13"/>
  <c r="E10550" i="13"/>
  <c r="E10549" i="13"/>
  <c r="E10548" i="13"/>
  <c r="E10547" i="13"/>
  <c r="E10546" i="13"/>
  <c r="E10545" i="13"/>
  <c r="E10544" i="13"/>
  <c r="E10543" i="13"/>
  <c r="E10542" i="13"/>
  <c r="E10541" i="13"/>
  <c r="E10540" i="13"/>
  <c r="E10539" i="13"/>
  <c r="E10538" i="13"/>
  <c r="E10537" i="13"/>
  <c r="E10536" i="13"/>
  <c r="E10535" i="13"/>
  <c r="E10534" i="13"/>
  <c r="E10533" i="13"/>
  <c r="E10532" i="13"/>
  <c r="E10531" i="13"/>
  <c r="E10530" i="13"/>
  <c r="E10529" i="13"/>
  <c r="E10528" i="13"/>
  <c r="E10527" i="13"/>
  <c r="E10526" i="13"/>
  <c r="E10525" i="13"/>
  <c r="E10524" i="13"/>
  <c r="E10523" i="13"/>
  <c r="E10522" i="13"/>
  <c r="E10521" i="13"/>
  <c r="E10520" i="13"/>
  <c r="E10519" i="13"/>
  <c r="E10518" i="13"/>
  <c r="E10517" i="13"/>
  <c r="E10516" i="13"/>
  <c r="E10515" i="13"/>
  <c r="E10514" i="13"/>
  <c r="E10513" i="13"/>
  <c r="E10512" i="13"/>
  <c r="E10511" i="13"/>
  <c r="E10510" i="13"/>
  <c r="E10509" i="13"/>
  <c r="E10508" i="13"/>
  <c r="E10507" i="13"/>
  <c r="E10506" i="13"/>
  <c r="E10505" i="13"/>
  <c r="E10504" i="13"/>
  <c r="E10503" i="13"/>
  <c r="E10502" i="13"/>
  <c r="E10501" i="13"/>
  <c r="E10500" i="13"/>
  <c r="E10499" i="13"/>
  <c r="E10498" i="13"/>
  <c r="E10497" i="13"/>
  <c r="E10496" i="13"/>
  <c r="E10495" i="13"/>
  <c r="E10494" i="13"/>
  <c r="E10493" i="13"/>
  <c r="E10492" i="13"/>
  <c r="E10491" i="13"/>
  <c r="E10490" i="13"/>
  <c r="E10489" i="13"/>
  <c r="E10488" i="13"/>
  <c r="E10487" i="13"/>
  <c r="E10486" i="13"/>
  <c r="E10485" i="13"/>
  <c r="E10484" i="13"/>
  <c r="E10483" i="13"/>
  <c r="E10482" i="13"/>
  <c r="E10481" i="13"/>
  <c r="E10480" i="13"/>
  <c r="E10479" i="13"/>
  <c r="E10478" i="13"/>
  <c r="E10477" i="13"/>
  <c r="E10476" i="13"/>
  <c r="E10475" i="13"/>
  <c r="E10474" i="13"/>
  <c r="E10473" i="13"/>
  <c r="E10472" i="13"/>
  <c r="E10471" i="13"/>
  <c r="E10470" i="13"/>
  <c r="E10469" i="13"/>
  <c r="E10468" i="13"/>
  <c r="E10467" i="13"/>
  <c r="E10466" i="13"/>
  <c r="E10465" i="13"/>
  <c r="E10464" i="13"/>
  <c r="E10463" i="13"/>
  <c r="E10462" i="13"/>
  <c r="E10461" i="13"/>
  <c r="E10460" i="13"/>
  <c r="E10459" i="13"/>
  <c r="E10458" i="13"/>
  <c r="E10457" i="13"/>
  <c r="E10456" i="13"/>
  <c r="E10455" i="13"/>
  <c r="E10454" i="13"/>
  <c r="E10453" i="13"/>
  <c r="E10452" i="13"/>
  <c r="E10451" i="13"/>
  <c r="E10450" i="13"/>
  <c r="E10449" i="13"/>
  <c r="E10448" i="13"/>
  <c r="E10447" i="13"/>
  <c r="E10446" i="13"/>
  <c r="E10445" i="13"/>
  <c r="E10444" i="13"/>
  <c r="E10443" i="13"/>
  <c r="E10442" i="13"/>
  <c r="E10441" i="13"/>
  <c r="E10440" i="13"/>
  <c r="E10439" i="13"/>
  <c r="E10438" i="13"/>
  <c r="E10437" i="13"/>
  <c r="E10436" i="13"/>
  <c r="E10435" i="13"/>
  <c r="E10434" i="13"/>
  <c r="E10433" i="13"/>
  <c r="E10432" i="13"/>
  <c r="E10431" i="13"/>
  <c r="E10430" i="13"/>
  <c r="E10429" i="13"/>
  <c r="E10428" i="13"/>
  <c r="E10427" i="13"/>
  <c r="E10426" i="13"/>
  <c r="E10425" i="13"/>
  <c r="E10424" i="13"/>
  <c r="E10423" i="13"/>
  <c r="E10422" i="13"/>
  <c r="E10421" i="13"/>
  <c r="E10420" i="13"/>
  <c r="E10419" i="13"/>
  <c r="E10418" i="13"/>
  <c r="E10417" i="13"/>
  <c r="E10416" i="13"/>
  <c r="E10415" i="13"/>
  <c r="E10414" i="13"/>
  <c r="E10413" i="13"/>
  <c r="E10412" i="13"/>
  <c r="E10411" i="13"/>
  <c r="E10410" i="13"/>
  <c r="E10409" i="13"/>
  <c r="E10408" i="13"/>
  <c r="E10407" i="13"/>
  <c r="E10406" i="13"/>
  <c r="E10405" i="13"/>
  <c r="E10404" i="13"/>
  <c r="E10403" i="13"/>
  <c r="E10402" i="13"/>
  <c r="E10401" i="13"/>
  <c r="E10400" i="13"/>
  <c r="E10399" i="13"/>
  <c r="E10398" i="13"/>
  <c r="E10397" i="13"/>
  <c r="E10396" i="13"/>
  <c r="E10395" i="13"/>
  <c r="E10394" i="13"/>
  <c r="E10393" i="13"/>
  <c r="E10392" i="13"/>
  <c r="E10391" i="13"/>
  <c r="E10390" i="13"/>
  <c r="E10389" i="13"/>
  <c r="E10388" i="13"/>
  <c r="E10387" i="13"/>
  <c r="E10386" i="13"/>
  <c r="E10385" i="13"/>
  <c r="E10384" i="13"/>
  <c r="E10383" i="13"/>
  <c r="E10382" i="13"/>
  <c r="E10381" i="13"/>
  <c r="E10380" i="13"/>
  <c r="E10379" i="13"/>
  <c r="E10378" i="13"/>
  <c r="E10377" i="13"/>
  <c r="E10376" i="13"/>
  <c r="E10375" i="13"/>
  <c r="E10374" i="13"/>
  <c r="E10373" i="13"/>
  <c r="E10372" i="13"/>
  <c r="E10371" i="13"/>
  <c r="E10370" i="13"/>
  <c r="E10369" i="13"/>
  <c r="E10368" i="13"/>
  <c r="E10367" i="13"/>
  <c r="E10366" i="13"/>
  <c r="E10365" i="13"/>
  <c r="E10364" i="13"/>
  <c r="E10363" i="13"/>
  <c r="E10362" i="13"/>
  <c r="E10361" i="13"/>
  <c r="E10360" i="13"/>
  <c r="E10359" i="13"/>
  <c r="E10358" i="13"/>
  <c r="E10357" i="13"/>
  <c r="E10356" i="13"/>
  <c r="E10355" i="13"/>
  <c r="E10354" i="13"/>
  <c r="E10353" i="13"/>
  <c r="E10352" i="13"/>
  <c r="E10351" i="13"/>
  <c r="E10350" i="13"/>
  <c r="E10349" i="13"/>
  <c r="E10348" i="13"/>
  <c r="E10347" i="13"/>
  <c r="E10346" i="13"/>
  <c r="E10345" i="13"/>
  <c r="E10344" i="13"/>
  <c r="E10343" i="13"/>
  <c r="E10342" i="13"/>
  <c r="E10341" i="13"/>
  <c r="E10340" i="13"/>
  <c r="E10339" i="13"/>
  <c r="E10338" i="13"/>
  <c r="E10337" i="13"/>
  <c r="E10336" i="13"/>
  <c r="E10335" i="13"/>
  <c r="E10334" i="13"/>
  <c r="E10333" i="13"/>
  <c r="E10332" i="13"/>
  <c r="E10331" i="13"/>
  <c r="E10330" i="13"/>
  <c r="E10329" i="13"/>
  <c r="E10328" i="13"/>
  <c r="E10327" i="13"/>
  <c r="E10326" i="13"/>
  <c r="E10325" i="13"/>
  <c r="E10324" i="13"/>
  <c r="E10323" i="13"/>
  <c r="E10322" i="13"/>
  <c r="E10321" i="13"/>
  <c r="E10320" i="13"/>
  <c r="E10319" i="13"/>
  <c r="E10318" i="13"/>
  <c r="E10317" i="13"/>
  <c r="E10316" i="13"/>
  <c r="E10315" i="13"/>
  <c r="E10314" i="13"/>
  <c r="E10313" i="13"/>
  <c r="E10312" i="13"/>
  <c r="E10311" i="13"/>
  <c r="E10310" i="13"/>
  <c r="E10309" i="13"/>
  <c r="E10308" i="13"/>
  <c r="E10307" i="13"/>
  <c r="E10306" i="13"/>
  <c r="E10305" i="13"/>
  <c r="E10304" i="13"/>
  <c r="E10303" i="13"/>
  <c r="E10302" i="13"/>
  <c r="E10301" i="13"/>
  <c r="E10300" i="13"/>
  <c r="E10299" i="13"/>
  <c r="E10298" i="13"/>
  <c r="E10297" i="13"/>
  <c r="E10296" i="13"/>
  <c r="E10295" i="13"/>
  <c r="E10294" i="13"/>
  <c r="E10293" i="13"/>
  <c r="E10292" i="13"/>
  <c r="E10291" i="13"/>
  <c r="E10290" i="13"/>
  <c r="E10289" i="13"/>
  <c r="E10288" i="13"/>
  <c r="E10287" i="13"/>
  <c r="E10286" i="13"/>
  <c r="E10285" i="13"/>
  <c r="E10284" i="13"/>
  <c r="E10283" i="13"/>
  <c r="E10282" i="13"/>
  <c r="E10281" i="13"/>
  <c r="E10280" i="13"/>
  <c r="E10279" i="13"/>
  <c r="E10278" i="13"/>
  <c r="E10277" i="13"/>
  <c r="E10276" i="13"/>
  <c r="E10275" i="13"/>
  <c r="E10274" i="13"/>
  <c r="E10273" i="13"/>
  <c r="E10272" i="13"/>
  <c r="E10271" i="13"/>
  <c r="E10270" i="13"/>
  <c r="E10269" i="13"/>
  <c r="E10268" i="13"/>
  <c r="E10267" i="13"/>
  <c r="E10266" i="13"/>
  <c r="E10265" i="13"/>
  <c r="E10264" i="13"/>
  <c r="E10263" i="13"/>
  <c r="E10262" i="13"/>
  <c r="E10261" i="13"/>
  <c r="E10260" i="13"/>
  <c r="E10259" i="13"/>
  <c r="E10258" i="13"/>
  <c r="E10257" i="13"/>
  <c r="E10256" i="13"/>
  <c r="E10255" i="13"/>
  <c r="E10254" i="13"/>
  <c r="E10253" i="13"/>
  <c r="E10252" i="13"/>
  <c r="E10251" i="13"/>
  <c r="E10250" i="13"/>
  <c r="E10249" i="13"/>
  <c r="E10248" i="13"/>
  <c r="E10247" i="13"/>
  <c r="E10246" i="13"/>
  <c r="E10245" i="13"/>
  <c r="E10244" i="13"/>
  <c r="E10243" i="13"/>
  <c r="E10242" i="13"/>
  <c r="E10241" i="13"/>
  <c r="E10240" i="13"/>
  <c r="E10239" i="13"/>
  <c r="E10238" i="13"/>
  <c r="E10237" i="13"/>
  <c r="E10236" i="13"/>
  <c r="E10235" i="13"/>
  <c r="E10234" i="13"/>
  <c r="E10233" i="13"/>
  <c r="E10232" i="13"/>
  <c r="E10231" i="13"/>
  <c r="E10230" i="13"/>
  <c r="E10229" i="13"/>
  <c r="E10228" i="13"/>
  <c r="E10227" i="13"/>
  <c r="E10226" i="13"/>
  <c r="E10225" i="13"/>
  <c r="E10224" i="13"/>
  <c r="E10223" i="13"/>
  <c r="E10222" i="13"/>
  <c r="E10221" i="13"/>
  <c r="E10220" i="13"/>
  <c r="E10219" i="13"/>
  <c r="E10218" i="13"/>
  <c r="E10217" i="13"/>
  <c r="E10216" i="13"/>
  <c r="E10215" i="13"/>
  <c r="E10214" i="13"/>
  <c r="E10213" i="13"/>
  <c r="E10212" i="13"/>
  <c r="E10211" i="13"/>
  <c r="E10210" i="13"/>
  <c r="E10209" i="13"/>
  <c r="E10208" i="13"/>
  <c r="E10207" i="13"/>
  <c r="E10206" i="13"/>
  <c r="E10205" i="13"/>
  <c r="E10204" i="13"/>
  <c r="E10203" i="13"/>
  <c r="E10202" i="13"/>
  <c r="E10201" i="13"/>
  <c r="E10200" i="13"/>
  <c r="E10199" i="13"/>
  <c r="E10198" i="13"/>
  <c r="E10197" i="13"/>
  <c r="E10196" i="13"/>
  <c r="E10195" i="13"/>
  <c r="E10194" i="13"/>
  <c r="E10193" i="13"/>
  <c r="E10192" i="13"/>
  <c r="E10191" i="13"/>
  <c r="E10190" i="13"/>
  <c r="E10189" i="13"/>
  <c r="E10188" i="13"/>
  <c r="E10187" i="13"/>
  <c r="E10186" i="13"/>
  <c r="E10185" i="13"/>
  <c r="E10184" i="13"/>
  <c r="E10183" i="13"/>
  <c r="E10182" i="13"/>
  <c r="E10181" i="13"/>
  <c r="E10180" i="13"/>
  <c r="E10179" i="13"/>
  <c r="E10178" i="13"/>
  <c r="E10177" i="13"/>
  <c r="E10176" i="13"/>
  <c r="E10175" i="13"/>
  <c r="E10174" i="13"/>
  <c r="E10173" i="13"/>
  <c r="E10172" i="13"/>
  <c r="E10171" i="13"/>
  <c r="E10170" i="13"/>
  <c r="E10169" i="13"/>
  <c r="E10168" i="13"/>
  <c r="E10167" i="13"/>
  <c r="E10166" i="13"/>
  <c r="E10165" i="13"/>
  <c r="E10164" i="13"/>
  <c r="E10163" i="13"/>
  <c r="E10162" i="13"/>
  <c r="E10161" i="13"/>
  <c r="E10160" i="13"/>
  <c r="E10159" i="13"/>
  <c r="E10158" i="13"/>
  <c r="E10157" i="13"/>
  <c r="E10156" i="13"/>
  <c r="E10155" i="13"/>
  <c r="E10154" i="13"/>
  <c r="E10153" i="13"/>
  <c r="E10152" i="13"/>
  <c r="E10151" i="13"/>
  <c r="E10150" i="13"/>
  <c r="E10149" i="13"/>
  <c r="E10148" i="13"/>
  <c r="E10147" i="13"/>
  <c r="E10146" i="13"/>
  <c r="E10145" i="13"/>
  <c r="E10144" i="13"/>
  <c r="E10143" i="13"/>
  <c r="E10142" i="13"/>
  <c r="E10141" i="13"/>
  <c r="E10140" i="13"/>
  <c r="E10139" i="13"/>
  <c r="E10138" i="13"/>
  <c r="E10137" i="13"/>
  <c r="E10136" i="13"/>
  <c r="E10135" i="13"/>
  <c r="E10134" i="13"/>
  <c r="E10133" i="13"/>
  <c r="E10132" i="13"/>
  <c r="E10131" i="13"/>
  <c r="E10130" i="13"/>
  <c r="E10129" i="13"/>
  <c r="E10128" i="13"/>
  <c r="E10127" i="13"/>
  <c r="E10126" i="13"/>
  <c r="E10125" i="13"/>
  <c r="E10124" i="13"/>
  <c r="E10123" i="13"/>
  <c r="E10122" i="13"/>
  <c r="E10121" i="13"/>
  <c r="E10120" i="13"/>
  <c r="E10119" i="13"/>
  <c r="E10118" i="13"/>
  <c r="E10117" i="13"/>
  <c r="E10116" i="13"/>
  <c r="E10115" i="13"/>
  <c r="E10114" i="13"/>
  <c r="E10113" i="13"/>
  <c r="E10112" i="13"/>
  <c r="E10111" i="13"/>
  <c r="E10110" i="13"/>
  <c r="E10109" i="13"/>
  <c r="E10108" i="13"/>
  <c r="E10107" i="13"/>
  <c r="E10106" i="13"/>
  <c r="E10105" i="13"/>
  <c r="E10104" i="13"/>
  <c r="E10103" i="13"/>
  <c r="E10102" i="13"/>
  <c r="E10101" i="13"/>
  <c r="E10100" i="13"/>
  <c r="E10099" i="13"/>
  <c r="E10098" i="13"/>
  <c r="E10097" i="13"/>
  <c r="E10096" i="13"/>
  <c r="E10095" i="13"/>
  <c r="E10094" i="13"/>
  <c r="E10093" i="13"/>
  <c r="E10092" i="13"/>
  <c r="E10091" i="13"/>
  <c r="E10090" i="13"/>
  <c r="E10089" i="13"/>
  <c r="E10088" i="13"/>
  <c r="E10087" i="13"/>
  <c r="E10086" i="13"/>
  <c r="E10085" i="13"/>
  <c r="E10084" i="13"/>
  <c r="E10083" i="13"/>
  <c r="E10082" i="13"/>
  <c r="E10081" i="13"/>
  <c r="E10080" i="13"/>
  <c r="E10079" i="13"/>
  <c r="E10078" i="13"/>
  <c r="E10077" i="13"/>
  <c r="E10076" i="13"/>
  <c r="E10075" i="13"/>
  <c r="E10074" i="13"/>
  <c r="E10073" i="13"/>
  <c r="E10072" i="13"/>
  <c r="E10071" i="13"/>
  <c r="E10070" i="13"/>
  <c r="E10069" i="13"/>
  <c r="E10068" i="13"/>
  <c r="E10067" i="13"/>
  <c r="E10066" i="13"/>
  <c r="E10065" i="13"/>
  <c r="E10064" i="13"/>
  <c r="E10063" i="13"/>
  <c r="E10062" i="13"/>
  <c r="E10061" i="13"/>
  <c r="E10060" i="13"/>
  <c r="E10059" i="13"/>
  <c r="E10058" i="13"/>
  <c r="E10057" i="13"/>
  <c r="E10056" i="13"/>
  <c r="E10055" i="13"/>
  <c r="E10054" i="13"/>
  <c r="E10053" i="13"/>
  <c r="E10052" i="13"/>
  <c r="E10051" i="13"/>
  <c r="E10050" i="13"/>
  <c r="E10049" i="13"/>
  <c r="E10048" i="13"/>
  <c r="E10047" i="13"/>
  <c r="E10046" i="13"/>
  <c r="E10045" i="13"/>
  <c r="E10044" i="13"/>
  <c r="E10043" i="13"/>
  <c r="E10042" i="13"/>
  <c r="E10041" i="13"/>
  <c r="E10040" i="13"/>
  <c r="E10039" i="13"/>
  <c r="E10038" i="13"/>
  <c r="E10037" i="13"/>
  <c r="E10036" i="13"/>
  <c r="E10035" i="13"/>
  <c r="E10034" i="13"/>
  <c r="E10033" i="13"/>
  <c r="E10032" i="13"/>
  <c r="E10031" i="13"/>
  <c r="E10030" i="13"/>
  <c r="E10029" i="13"/>
  <c r="E10028" i="13"/>
  <c r="E10027" i="13"/>
  <c r="E10026" i="13"/>
  <c r="E10025" i="13"/>
  <c r="E10024" i="13"/>
  <c r="E10023" i="13"/>
  <c r="E10022" i="13"/>
  <c r="E10021" i="13"/>
  <c r="E10020" i="13"/>
  <c r="E10019" i="13"/>
  <c r="E10018" i="13"/>
  <c r="E10017" i="13"/>
  <c r="E10016" i="13"/>
  <c r="E10015" i="13"/>
  <c r="E10014" i="13"/>
  <c r="E10013" i="13"/>
  <c r="E10012" i="13"/>
  <c r="E10011" i="13"/>
  <c r="E10010" i="13"/>
  <c r="E10009" i="13"/>
  <c r="E10008" i="13"/>
  <c r="E10007" i="13"/>
  <c r="E10006" i="13"/>
  <c r="E10005" i="13"/>
  <c r="E10004" i="13"/>
  <c r="E10003" i="13"/>
  <c r="E10002" i="13"/>
  <c r="E10001" i="13"/>
  <c r="E10000" i="13"/>
  <c r="E9999" i="13"/>
  <c r="E9998" i="13"/>
  <c r="E9997" i="13"/>
  <c r="E9996" i="13"/>
  <c r="E9995" i="13"/>
  <c r="E9994" i="13"/>
  <c r="E9993" i="13"/>
  <c r="E9992" i="13"/>
  <c r="E9991" i="13"/>
  <c r="E9990" i="13"/>
  <c r="E9989" i="13"/>
  <c r="E9988" i="13"/>
  <c r="E9987" i="13"/>
  <c r="E9986" i="13"/>
  <c r="E9985" i="13"/>
  <c r="E9984" i="13"/>
  <c r="E9983" i="13"/>
  <c r="E9982" i="13"/>
  <c r="E9981" i="13"/>
  <c r="E9980" i="13"/>
  <c r="E9979" i="13"/>
  <c r="E9978" i="13"/>
  <c r="E9977" i="13"/>
  <c r="E9976" i="13"/>
  <c r="E9975" i="13"/>
  <c r="E9974" i="13"/>
  <c r="E9973" i="13"/>
  <c r="E9972" i="13"/>
  <c r="E9971" i="13"/>
  <c r="E9970" i="13"/>
  <c r="E9969" i="13"/>
  <c r="E9968" i="13"/>
  <c r="E9967" i="13"/>
  <c r="E9966" i="13"/>
  <c r="E9965" i="13"/>
  <c r="E9964" i="13"/>
  <c r="E9963" i="13"/>
  <c r="E9962" i="13"/>
  <c r="E9961" i="13"/>
  <c r="E9960" i="13"/>
  <c r="E9959" i="13"/>
  <c r="E9958" i="13"/>
  <c r="E9957" i="13"/>
  <c r="E9956" i="13"/>
  <c r="E9955" i="13"/>
  <c r="E9954" i="13"/>
  <c r="E9953" i="13"/>
  <c r="E9952" i="13"/>
  <c r="E9951" i="13"/>
  <c r="E9950" i="13"/>
  <c r="E9949" i="13"/>
  <c r="E9948" i="13"/>
  <c r="E9947" i="13"/>
  <c r="E9946" i="13"/>
  <c r="E9945" i="13"/>
  <c r="E9944" i="13"/>
  <c r="E9943" i="13"/>
  <c r="E9942" i="13"/>
  <c r="E9941" i="13"/>
  <c r="E9940" i="13"/>
  <c r="E9939" i="13"/>
  <c r="E9938" i="13"/>
  <c r="E9937" i="13"/>
  <c r="E9936" i="13"/>
  <c r="E9935" i="13"/>
  <c r="E9934" i="13"/>
  <c r="E9933" i="13"/>
  <c r="E9932" i="13"/>
  <c r="E9931" i="13"/>
  <c r="E9930" i="13"/>
  <c r="E9929" i="13"/>
  <c r="E9928" i="13"/>
  <c r="E9927" i="13"/>
  <c r="E9926" i="13"/>
  <c r="E9925" i="13"/>
  <c r="E9924" i="13"/>
  <c r="E9923" i="13"/>
  <c r="E9922" i="13"/>
  <c r="E9921" i="13"/>
  <c r="E9920" i="13"/>
  <c r="E9919" i="13"/>
  <c r="E9918" i="13"/>
  <c r="E9917" i="13"/>
  <c r="E9916" i="13"/>
  <c r="E9915" i="13"/>
  <c r="E9914" i="13"/>
  <c r="E9913" i="13"/>
  <c r="E9912" i="13"/>
  <c r="E9911" i="13"/>
  <c r="E9910" i="13"/>
  <c r="E9909" i="13"/>
  <c r="E9908" i="13"/>
  <c r="E9907" i="13"/>
  <c r="E9906" i="13"/>
  <c r="E9905" i="13"/>
  <c r="E9904" i="13"/>
  <c r="E9903" i="13"/>
  <c r="E9902" i="13"/>
  <c r="E9901" i="13"/>
  <c r="E9900" i="13"/>
  <c r="E9899" i="13"/>
  <c r="E9898" i="13"/>
  <c r="E9897" i="13"/>
  <c r="E9896" i="13"/>
  <c r="E9895" i="13"/>
  <c r="E9894" i="13"/>
  <c r="E9893" i="13"/>
  <c r="E9892" i="13"/>
  <c r="E9891" i="13"/>
  <c r="E9890" i="13"/>
  <c r="E9889" i="13"/>
  <c r="E9888" i="13"/>
  <c r="E9887" i="13"/>
  <c r="E9886" i="13"/>
  <c r="E9885" i="13"/>
  <c r="E9884" i="13"/>
  <c r="E9883" i="13"/>
  <c r="E9882" i="13"/>
  <c r="E9881" i="13"/>
  <c r="E9880" i="13"/>
  <c r="E9879" i="13"/>
  <c r="E9878" i="13"/>
  <c r="E9877" i="13"/>
  <c r="E9876" i="13"/>
  <c r="E9875" i="13"/>
  <c r="E9874" i="13"/>
  <c r="E9873" i="13"/>
  <c r="E9872" i="13"/>
  <c r="E9871" i="13"/>
  <c r="E9870" i="13"/>
  <c r="E9869" i="13"/>
  <c r="E9868" i="13"/>
  <c r="E9867" i="13"/>
  <c r="E9866" i="13"/>
  <c r="E9865" i="13"/>
  <c r="E9864" i="13"/>
  <c r="E9863" i="13"/>
  <c r="E9862" i="13"/>
  <c r="E9861" i="13"/>
  <c r="E9860" i="13"/>
  <c r="E9859" i="13"/>
  <c r="E9858" i="13"/>
  <c r="E9857" i="13"/>
  <c r="E9856" i="13"/>
  <c r="E9855" i="13"/>
  <c r="E9854" i="13"/>
  <c r="E9853" i="13"/>
  <c r="E9852" i="13"/>
  <c r="E9851" i="13"/>
  <c r="E9850" i="13"/>
  <c r="E9849" i="13"/>
  <c r="E9848" i="13"/>
  <c r="E9847" i="13"/>
  <c r="E9846" i="13"/>
  <c r="E9845" i="13"/>
  <c r="E9844" i="13"/>
  <c r="E9843" i="13"/>
  <c r="E9842" i="13"/>
  <c r="E9841" i="13"/>
  <c r="E9840" i="13"/>
  <c r="E9839" i="13"/>
  <c r="E9838" i="13"/>
  <c r="E9837" i="13"/>
  <c r="E9836" i="13"/>
  <c r="E9835" i="13"/>
  <c r="E9834" i="13"/>
  <c r="E9833" i="13"/>
  <c r="E9832" i="13"/>
  <c r="E9831" i="13"/>
  <c r="E9830" i="13"/>
  <c r="E9829" i="13"/>
  <c r="E9828" i="13"/>
  <c r="E9827" i="13"/>
  <c r="E9826" i="13"/>
  <c r="E9825" i="13"/>
  <c r="E9824" i="13"/>
  <c r="E9823" i="13"/>
  <c r="E9822" i="13"/>
  <c r="E9821" i="13"/>
  <c r="E9820" i="13"/>
  <c r="E9819" i="13"/>
  <c r="E9818" i="13"/>
  <c r="E9817" i="13"/>
  <c r="E9816" i="13"/>
  <c r="E9815" i="13"/>
  <c r="E9814" i="13"/>
  <c r="E9813" i="13"/>
  <c r="E9812" i="13"/>
  <c r="E9811" i="13"/>
  <c r="E9810" i="13"/>
  <c r="E9809" i="13"/>
  <c r="E9808" i="13"/>
  <c r="E9807" i="13"/>
  <c r="E9806" i="13"/>
  <c r="E9805" i="13"/>
  <c r="E9804" i="13"/>
  <c r="E9803" i="13"/>
  <c r="E9802" i="13"/>
  <c r="E9801" i="13"/>
  <c r="E9800" i="13"/>
  <c r="E9799" i="13"/>
  <c r="E9798" i="13"/>
  <c r="E9797" i="13"/>
  <c r="E9796" i="13"/>
  <c r="E9795" i="13"/>
  <c r="E9794" i="13"/>
  <c r="E9793" i="13"/>
  <c r="E9792" i="13"/>
  <c r="E9791" i="13"/>
  <c r="E9790" i="13"/>
  <c r="E9789" i="13"/>
  <c r="E9788" i="13"/>
  <c r="E9787" i="13"/>
  <c r="E9786" i="13"/>
  <c r="E9785" i="13"/>
  <c r="E9784" i="13"/>
  <c r="E9783" i="13"/>
  <c r="E9782" i="13"/>
  <c r="E9781" i="13"/>
  <c r="E9780" i="13"/>
  <c r="E9779" i="13"/>
  <c r="E9778" i="13"/>
  <c r="E9777" i="13"/>
  <c r="E9776" i="13"/>
  <c r="E9775" i="13"/>
  <c r="E9774" i="13"/>
  <c r="E9773" i="13"/>
  <c r="E9772" i="13"/>
  <c r="E9771" i="13"/>
  <c r="E9770" i="13"/>
  <c r="E9769" i="13"/>
  <c r="E9768" i="13"/>
  <c r="E9767" i="13"/>
  <c r="E9766" i="13"/>
  <c r="E9765" i="13"/>
  <c r="E9764" i="13"/>
  <c r="E9763" i="13"/>
  <c r="E9762" i="13"/>
  <c r="E9761" i="13"/>
  <c r="E9760" i="13"/>
  <c r="E9759" i="13"/>
  <c r="E9758" i="13"/>
  <c r="E9757" i="13"/>
  <c r="E9756" i="13"/>
  <c r="E9755" i="13"/>
  <c r="E9754" i="13"/>
  <c r="E9753" i="13"/>
  <c r="E9752" i="13"/>
  <c r="E9751" i="13"/>
  <c r="E9750" i="13"/>
  <c r="E9749" i="13"/>
  <c r="E9748" i="13"/>
  <c r="E9747" i="13"/>
  <c r="E9746" i="13"/>
  <c r="E9745" i="13"/>
  <c r="E9744" i="13"/>
  <c r="E9743" i="13"/>
  <c r="E9742" i="13"/>
  <c r="E9741" i="13"/>
  <c r="E9740" i="13"/>
  <c r="E9739" i="13"/>
  <c r="E9738" i="13"/>
  <c r="E9737" i="13"/>
  <c r="E9736" i="13"/>
  <c r="E9735" i="13"/>
  <c r="E9734" i="13"/>
  <c r="E9733" i="13"/>
  <c r="E9732" i="13"/>
  <c r="E9731" i="13"/>
  <c r="E9730" i="13"/>
  <c r="E9729" i="13"/>
  <c r="E9728" i="13"/>
  <c r="E9727" i="13"/>
  <c r="E9726" i="13"/>
  <c r="E9725" i="13"/>
  <c r="E9724" i="13"/>
  <c r="E9723" i="13"/>
  <c r="E9722" i="13"/>
  <c r="E9721" i="13"/>
  <c r="E9720" i="13"/>
  <c r="E9719" i="13"/>
  <c r="E9718" i="13"/>
  <c r="E9717" i="13"/>
  <c r="E9716" i="13"/>
  <c r="E9715" i="13"/>
  <c r="E9714" i="13"/>
  <c r="E9713" i="13"/>
  <c r="E9712" i="13"/>
  <c r="E9711" i="13"/>
  <c r="E9710" i="13"/>
  <c r="E9709" i="13"/>
  <c r="E9708" i="13"/>
  <c r="E9707" i="13"/>
  <c r="E9706" i="13"/>
  <c r="E9705" i="13"/>
  <c r="E9704" i="13"/>
  <c r="E9703" i="13"/>
  <c r="E9702" i="13"/>
  <c r="E9701" i="13"/>
  <c r="E9700" i="13"/>
  <c r="E9699" i="13"/>
  <c r="E9698" i="13"/>
  <c r="E9697" i="13"/>
  <c r="E9696" i="13"/>
  <c r="E9695" i="13"/>
  <c r="E9694" i="13"/>
  <c r="E9693" i="13"/>
  <c r="E9692" i="13"/>
  <c r="E9691" i="13"/>
  <c r="E9690" i="13"/>
  <c r="E9689" i="13"/>
  <c r="E9688" i="13"/>
  <c r="E9687" i="13"/>
  <c r="E9686" i="13"/>
  <c r="E9685" i="13"/>
  <c r="E9684" i="13"/>
  <c r="E9683" i="13"/>
  <c r="E9682" i="13"/>
  <c r="E9681" i="13"/>
  <c r="E9680" i="13"/>
  <c r="E9679" i="13"/>
  <c r="E9678" i="13"/>
  <c r="E9677" i="13"/>
  <c r="E9676" i="13"/>
  <c r="E9675" i="13"/>
  <c r="E9674" i="13"/>
  <c r="E9673" i="13"/>
  <c r="E9672" i="13"/>
  <c r="E9671" i="13"/>
  <c r="E9670" i="13"/>
  <c r="E9669" i="13"/>
  <c r="E9668" i="13"/>
  <c r="E9667" i="13"/>
  <c r="E9666" i="13"/>
  <c r="E9665" i="13"/>
  <c r="E9664" i="13"/>
  <c r="E9663" i="13"/>
  <c r="E9662" i="13"/>
  <c r="E9661" i="13"/>
  <c r="E9660" i="13"/>
  <c r="E9659" i="13"/>
  <c r="E9658" i="13"/>
  <c r="E9657" i="13"/>
  <c r="E9656" i="13"/>
  <c r="E9655" i="13"/>
  <c r="E9654" i="13"/>
  <c r="E9653" i="13"/>
  <c r="E9652" i="13"/>
  <c r="E9651" i="13"/>
  <c r="E9650" i="13"/>
  <c r="E9649" i="13"/>
  <c r="E9648" i="13"/>
  <c r="E9647" i="13"/>
  <c r="E9646" i="13"/>
  <c r="E9645" i="13"/>
  <c r="E9644" i="13"/>
  <c r="E9643" i="13"/>
  <c r="E9642" i="13"/>
  <c r="E9641" i="13"/>
  <c r="E9640" i="13"/>
  <c r="E9639" i="13"/>
  <c r="E9638" i="13"/>
  <c r="E9637" i="13"/>
  <c r="E9636" i="13"/>
  <c r="E9635" i="13"/>
  <c r="E9634" i="13"/>
  <c r="E9633" i="13"/>
  <c r="E9632" i="13"/>
  <c r="E9631" i="13"/>
  <c r="E9630" i="13"/>
  <c r="E9629" i="13"/>
  <c r="E9628" i="13"/>
  <c r="E9627" i="13"/>
  <c r="E9626" i="13"/>
  <c r="E9625" i="13"/>
  <c r="E9624" i="13"/>
  <c r="E9623" i="13"/>
  <c r="E9622" i="13"/>
  <c r="E9621" i="13"/>
  <c r="E9620" i="13"/>
  <c r="E9619" i="13"/>
  <c r="E9618" i="13"/>
  <c r="E9617" i="13"/>
  <c r="E9616" i="13"/>
  <c r="E9615" i="13"/>
  <c r="E9614" i="13"/>
  <c r="E9613" i="13"/>
  <c r="E9612" i="13"/>
  <c r="E9611" i="13"/>
  <c r="E9610" i="13"/>
  <c r="E9609" i="13"/>
  <c r="E9608" i="13"/>
  <c r="E9607" i="13"/>
  <c r="E9606" i="13"/>
  <c r="E9605" i="13"/>
  <c r="E9604" i="13"/>
  <c r="E9603" i="13"/>
  <c r="E9602" i="13"/>
  <c r="E9601" i="13"/>
  <c r="E9600" i="13"/>
  <c r="E9599" i="13"/>
  <c r="E9598" i="13"/>
  <c r="E9597" i="13"/>
  <c r="E9596" i="13"/>
  <c r="E9595" i="13"/>
  <c r="E9594" i="13"/>
  <c r="E9593" i="13"/>
  <c r="E9592" i="13"/>
  <c r="E9591" i="13"/>
  <c r="E9590" i="13"/>
  <c r="E9589" i="13"/>
  <c r="E9588" i="13"/>
  <c r="E9587" i="13"/>
  <c r="E9586" i="13"/>
  <c r="E9585" i="13"/>
  <c r="E9584" i="13"/>
  <c r="E9583" i="13"/>
  <c r="E9582" i="13"/>
  <c r="E9581" i="13"/>
  <c r="E9580" i="13"/>
  <c r="E9579" i="13"/>
  <c r="E9578" i="13"/>
  <c r="E9577" i="13"/>
  <c r="E9576" i="13"/>
  <c r="E9575" i="13"/>
  <c r="E9574" i="13"/>
  <c r="E9573" i="13"/>
  <c r="E9572" i="13"/>
  <c r="E9571" i="13"/>
  <c r="E9570" i="13"/>
  <c r="E9569" i="13"/>
  <c r="E9568" i="13"/>
  <c r="E9567" i="13"/>
  <c r="E9566" i="13"/>
  <c r="E9565" i="13"/>
  <c r="E9564" i="13"/>
  <c r="E9563" i="13"/>
  <c r="E9562" i="13"/>
  <c r="E9561" i="13"/>
  <c r="E9560" i="13"/>
  <c r="E9559" i="13"/>
  <c r="E9558" i="13"/>
  <c r="E9557" i="13"/>
  <c r="E9556" i="13"/>
  <c r="E9555" i="13"/>
  <c r="E9554" i="13"/>
  <c r="E9553" i="13"/>
  <c r="E9552" i="13"/>
  <c r="E9551" i="13"/>
  <c r="E9550" i="13"/>
  <c r="E9549" i="13"/>
  <c r="E9548" i="13"/>
  <c r="E9547" i="13"/>
  <c r="E9546" i="13"/>
  <c r="E9545" i="13"/>
  <c r="E9544" i="13"/>
  <c r="E9543" i="13"/>
  <c r="E9542" i="13"/>
  <c r="E9541" i="13"/>
  <c r="E9540" i="13"/>
  <c r="E9539" i="13"/>
  <c r="E9538" i="13"/>
  <c r="E9537" i="13"/>
  <c r="E9536" i="13"/>
  <c r="E9535" i="13"/>
  <c r="E9534" i="13"/>
  <c r="E9533" i="13"/>
  <c r="E9532" i="13"/>
  <c r="E9531" i="13"/>
  <c r="E9530" i="13"/>
  <c r="E9529" i="13"/>
  <c r="E9528" i="13"/>
  <c r="E9527" i="13"/>
  <c r="E9526" i="13"/>
  <c r="E9525" i="13"/>
  <c r="E9524" i="13"/>
  <c r="E9523" i="13"/>
  <c r="G12755" i="13" a="1"/>
  <c r="G12755" i="13" s="1"/>
  <c r="B12755" i="13" s="1"/>
  <c r="G12754" i="13" a="1"/>
  <c r="G12754" i="13" s="1"/>
  <c r="B12754" i="13" s="1"/>
  <c r="G12753" i="13" a="1"/>
  <c r="G12753" i="13" s="1"/>
  <c r="B12753" i="13" s="1"/>
  <c r="G12752" i="13" a="1"/>
  <c r="G12752" i="13" s="1"/>
  <c r="B12752" i="13" s="1"/>
  <c r="G12751" i="13" a="1"/>
  <c r="G12751" i="13" s="1"/>
  <c r="B12751" i="13" s="1"/>
  <c r="G12750" i="13" a="1"/>
  <c r="G12750" i="13" s="1"/>
  <c r="B12750" i="13" s="1"/>
  <c r="G12749" i="13" a="1"/>
  <c r="G12749" i="13" s="1"/>
  <c r="B12749" i="13" s="1"/>
  <c r="G12748" i="13" a="1"/>
  <c r="G12748" i="13" s="1"/>
  <c r="B12748" i="13" s="1"/>
  <c r="G12747" i="13" a="1"/>
  <c r="G12747" i="13" s="1"/>
  <c r="B12747" i="13" s="1"/>
  <c r="G12746" i="13" a="1"/>
  <c r="G12746" i="13" s="1"/>
  <c r="B12746" i="13" s="1"/>
  <c r="G12745" i="13" a="1"/>
  <c r="G12745" i="13" s="1"/>
  <c r="B12745" i="13" s="1"/>
  <c r="G12744" i="13" a="1"/>
  <c r="G12744" i="13" s="1"/>
  <c r="B12744" i="13" s="1"/>
  <c r="G12743" i="13" a="1"/>
  <c r="G12743" i="13" s="1"/>
  <c r="B12743" i="13" s="1"/>
  <c r="G12742" i="13" a="1"/>
  <c r="G12742" i="13" s="1"/>
  <c r="B12742" i="13" s="1"/>
  <c r="G12741" i="13" a="1"/>
  <c r="G12741" i="13" s="1"/>
  <c r="B12741" i="13" s="1"/>
  <c r="G12740" i="13" a="1"/>
  <c r="G12740" i="13" s="1"/>
  <c r="B12740" i="13" s="1"/>
  <c r="G12739" i="13" a="1"/>
  <c r="G12739" i="13" s="1"/>
  <c r="B12739" i="13" s="1"/>
  <c r="G12738" i="13" a="1"/>
  <c r="G12738" i="13" s="1"/>
  <c r="B12738" i="13" s="1"/>
  <c r="G12737" i="13" a="1"/>
  <c r="G12737" i="13" s="1"/>
  <c r="B12737" i="13" s="1"/>
  <c r="G12736" i="13" a="1"/>
  <c r="G12736" i="13" s="1"/>
  <c r="B12736" i="13" s="1"/>
  <c r="G12735" i="13" a="1"/>
  <c r="G12735" i="13" s="1"/>
  <c r="B12735" i="13" s="1"/>
  <c r="G12734" i="13" a="1"/>
  <c r="G12734" i="13" s="1"/>
  <c r="B12734" i="13" s="1"/>
  <c r="G12733" i="13" a="1"/>
  <c r="G12733" i="13" s="1"/>
  <c r="B12733" i="13" s="1"/>
  <c r="G12732" i="13" a="1"/>
  <c r="G12732" i="13" s="1"/>
  <c r="B12732" i="13" s="1"/>
  <c r="G12731" i="13" a="1"/>
  <c r="G12731" i="13" s="1"/>
  <c r="B12731" i="13" s="1"/>
  <c r="G12730" i="13" a="1"/>
  <c r="G12730" i="13" s="1"/>
  <c r="B12730" i="13" s="1"/>
  <c r="G12729" i="13" a="1"/>
  <c r="G12729" i="13" s="1"/>
  <c r="B12729" i="13" s="1"/>
  <c r="G12728" i="13" a="1"/>
  <c r="G12728" i="13" s="1"/>
  <c r="B12728" i="13" s="1"/>
  <c r="G12727" i="13" a="1"/>
  <c r="G12727" i="13" s="1"/>
  <c r="B12727" i="13" s="1"/>
  <c r="G12726" i="13" a="1"/>
  <c r="G12726" i="13" s="1"/>
  <c r="B12726" i="13" s="1"/>
  <c r="G12725" i="13" a="1"/>
  <c r="G12725" i="13" s="1"/>
  <c r="B12725" i="13" s="1"/>
  <c r="G12724" i="13" a="1"/>
  <c r="G12724" i="13" s="1"/>
  <c r="B12724" i="13" s="1"/>
  <c r="G12723" i="13" a="1"/>
  <c r="G12723" i="13" s="1"/>
  <c r="B12723" i="13" s="1"/>
  <c r="G12722" i="13" a="1"/>
  <c r="G12722" i="13" s="1"/>
  <c r="B12722" i="13" s="1"/>
  <c r="G12721" i="13" a="1"/>
  <c r="G12721" i="13" s="1"/>
  <c r="B12721" i="13" s="1"/>
  <c r="G12720" i="13" a="1"/>
  <c r="G12720" i="13" s="1"/>
  <c r="B12720" i="13" s="1"/>
  <c r="G12719" i="13" a="1"/>
  <c r="G12719" i="13" s="1"/>
  <c r="B12719" i="13" s="1"/>
  <c r="G12718" i="13" a="1"/>
  <c r="G12718" i="13" s="1"/>
  <c r="B12718" i="13" s="1"/>
  <c r="G12717" i="13" a="1"/>
  <c r="G12717" i="13" s="1"/>
  <c r="B12717" i="13" s="1"/>
  <c r="G12716" i="13" a="1"/>
  <c r="G12716" i="13" s="1"/>
  <c r="B12716" i="13" s="1"/>
  <c r="G12715" i="13" a="1"/>
  <c r="G12715" i="13" s="1"/>
  <c r="B12715" i="13" s="1"/>
  <c r="G12714" i="13" a="1"/>
  <c r="G12714" i="13" s="1"/>
  <c r="B12714" i="13" s="1"/>
  <c r="G12713" i="13" a="1"/>
  <c r="G12713" i="13" s="1"/>
  <c r="B12713" i="13" s="1"/>
  <c r="G12712" i="13" a="1"/>
  <c r="G12712" i="13" s="1"/>
  <c r="B12712" i="13" s="1"/>
  <c r="G12711" i="13" a="1"/>
  <c r="G12711" i="13" s="1"/>
  <c r="B12711" i="13" s="1"/>
  <c r="G12710" i="13" a="1"/>
  <c r="G12710" i="13" s="1"/>
  <c r="B12710" i="13" s="1"/>
  <c r="G12709" i="13" a="1"/>
  <c r="G12709" i="13" s="1"/>
  <c r="B12709" i="13" s="1"/>
  <c r="G12708" i="13" a="1"/>
  <c r="G12708" i="13" s="1"/>
  <c r="B12708" i="13" s="1"/>
  <c r="G12707" i="13" a="1"/>
  <c r="G12707" i="13" s="1"/>
  <c r="B12707" i="13" s="1"/>
  <c r="G12706" i="13" a="1"/>
  <c r="G12706" i="13" s="1"/>
  <c r="B12706" i="13" s="1"/>
  <c r="G12705" i="13" a="1"/>
  <c r="G12705" i="13" s="1"/>
  <c r="B12705" i="13" s="1"/>
  <c r="G12704" i="13" a="1"/>
  <c r="G12704" i="13" s="1"/>
  <c r="B12704" i="13" s="1"/>
  <c r="G12703" i="13" a="1"/>
  <c r="G12703" i="13" s="1"/>
  <c r="B12703" i="13" s="1"/>
  <c r="G12702" i="13" a="1"/>
  <c r="G12702" i="13" s="1"/>
  <c r="B12702" i="13" s="1"/>
  <c r="G12701" i="13" a="1"/>
  <c r="G12701" i="13" s="1"/>
  <c r="B12701" i="13" s="1"/>
  <c r="G12700" i="13" a="1"/>
  <c r="G12700" i="13" s="1"/>
  <c r="B12700" i="13" s="1"/>
  <c r="G12699" i="13" a="1"/>
  <c r="G12699" i="13" s="1"/>
  <c r="B12699" i="13" s="1"/>
  <c r="G12698" i="13" a="1"/>
  <c r="G12698" i="13" s="1"/>
  <c r="B12698" i="13" s="1"/>
  <c r="G12697" i="13" a="1"/>
  <c r="G12697" i="13" s="1"/>
  <c r="B12697" i="13" s="1"/>
  <c r="G12696" i="13" a="1"/>
  <c r="G12696" i="13" s="1"/>
  <c r="B12696" i="13" s="1"/>
  <c r="G12695" i="13" a="1"/>
  <c r="G12695" i="13" s="1"/>
  <c r="B12695" i="13" s="1"/>
  <c r="G12694" i="13" a="1"/>
  <c r="G12694" i="13" s="1"/>
  <c r="B12694" i="13" s="1"/>
  <c r="G12693" i="13" a="1"/>
  <c r="G12693" i="13" s="1"/>
  <c r="B12693" i="13" s="1"/>
  <c r="G12692" i="13" a="1"/>
  <c r="G12692" i="13" s="1"/>
  <c r="B12692" i="13" s="1"/>
  <c r="G12691" i="13" a="1"/>
  <c r="G12691" i="13" s="1"/>
  <c r="B12691" i="13" s="1"/>
  <c r="G12690" i="13" a="1"/>
  <c r="G12690" i="13" s="1"/>
  <c r="B12690" i="13" s="1"/>
  <c r="G12689" i="13" a="1"/>
  <c r="G12689" i="13" s="1"/>
  <c r="B12689" i="13" s="1"/>
  <c r="G12688" i="13" a="1"/>
  <c r="G12688" i="13" s="1"/>
  <c r="B12688" i="13" s="1"/>
  <c r="G12687" i="13" a="1"/>
  <c r="G12687" i="13" s="1"/>
  <c r="B12687" i="13" s="1"/>
  <c r="G12686" i="13" a="1"/>
  <c r="G12686" i="13" s="1"/>
  <c r="B12686" i="13" s="1"/>
  <c r="G12685" i="13" a="1"/>
  <c r="G12685" i="13" s="1"/>
  <c r="B12685" i="13" s="1"/>
  <c r="G12684" i="13" a="1"/>
  <c r="G12684" i="13" s="1"/>
  <c r="B12684" i="13" s="1"/>
  <c r="G12683" i="13" a="1"/>
  <c r="G12683" i="13" s="1"/>
  <c r="B12683" i="13" s="1"/>
  <c r="G12682" i="13" a="1"/>
  <c r="G12682" i="13" s="1"/>
  <c r="B12682" i="13" s="1"/>
  <c r="G12681" i="13" a="1"/>
  <c r="G12681" i="13" s="1"/>
  <c r="B12681" i="13" s="1"/>
  <c r="G12680" i="13" a="1"/>
  <c r="G12680" i="13" s="1"/>
  <c r="B12680" i="13" s="1"/>
  <c r="G12679" i="13" a="1"/>
  <c r="G12679" i="13" s="1"/>
  <c r="B12679" i="13" s="1"/>
  <c r="G12678" i="13" a="1"/>
  <c r="G12678" i="13" s="1"/>
  <c r="B12678" i="13" s="1"/>
  <c r="G12677" i="13" a="1"/>
  <c r="G12677" i="13" s="1"/>
  <c r="B12677" i="13" s="1"/>
  <c r="G12676" i="13" a="1"/>
  <c r="G12676" i="13" s="1"/>
  <c r="B12676" i="13" s="1"/>
  <c r="G12675" i="13" a="1"/>
  <c r="G12675" i="13" s="1"/>
  <c r="B12675" i="13" s="1"/>
  <c r="G12674" i="13" a="1"/>
  <c r="G12674" i="13" s="1"/>
  <c r="B12674" i="13" s="1"/>
  <c r="G12673" i="13" a="1"/>
  <c r="G12673" i="13" s="1"/>
  <c r="B12673" i="13" s="1"/>
  <c r="G12672" i="13" a="1"/>
  <c r="G12672" i="13" s="1"/>
  <c r="B12672" i="13" s="1"/>
  <c r="G12671" i="13" a="1"/>
  <c r="G12671" i="13" s="1"/>
  <c r="B12671" i="13" s="1"/>
  <c r="G12670" i="13" a="1"/>
  <c r="G12670" i="13" s="1"/>
  <c r="B12670" i="13" s="1"/>
  <c r="G12669" i="13" a="1"/>
  <c r="G12669" i="13" s="1"/>
  <c r="B12669" i="13" s="1"/>
  <c r="G12668" i="13" a="1"/>
  <c r="G12668" i="13" s="1"/>
  <c r="B12668" i="13" s="1"/>
  <c r="G12667" i="13" a="1"/>
  <c r="G12667" i="13" s="1"/>
  <c r="B12667" i="13" s="1"/>
  <c r="G12666" i="13" a="1"/>
  <c r="G12666" i="13" s="1"/>
  <c r="B12666" i="13" s="1"/>
  <c r="G12665" i="13" a="1"/>
  <c r="G12665" i="13" s="1"/>
  <c r="B12665" i="13" s="1"/>
  <c r="G12664" i="13" a="1"/>
  <c r="G12664" i="13" s="1"/>
  <c r="B12664" i="13" s="1"/>
  <c r="G12663" i="13" a="1"/>
  <c r="G12663" i="13" s="1"/>
  <c r="B12663" i="13" s="1"/>
  <c r="G12662" i="13" a="1"/>
  <c r="G12662" i="13" s="1"/>
  <c r="B12662" i="13" s="1"/>
  <c r="G12661" i="13" a="1"/>
  <c r="G12661" i="13" s="1"/>
  <c r="B12661" i="13" s="1"/>
  <c r="G12660" i="13" a="1"/>
  <c r="G12660" i="13" s="1"/>
  <c r="B12660" i="13" s="1"/>
  <c r="G12659" i="13" a="1"/>
  <c r="G12659" i="13" s="1"/>
  <c r="B12659" i="13" s="1"/>
  <c r="G12658" i="13" a="1"/>
  <c r="G12658" i="13" s="1"/>
  <c r="B12658" i="13" s="1"/>
  <c r="G12657" i="13" a="1"/>
  <c r="G12657" i="13" s="1"/>
  <c r="B12657" i="13" s="1"/>
  <c r="G12656" i="13" a="1"/>
  <c r="G12656" i="13" s="1"/>
  <c r="B12656" i="13" s="1"/>
  <c r="G12655" i="13" a="1"/>
  <c r="G12655" i="13" s="1"/>
  <c r="B12655" i="13" s="1"/>
  <c r="G12654" i="13" a="1"/>
  <c r="G12654" i="13" s="1"/>
  <c r="B12654" i="13" s="1"/>
  <c r="G12653" i="13" a="1"/>
  <c r="G12653" i="13" s="1"/>
  <c r="B12653" i="13" s="1"/>
  <c r="G12652" i="13" a="1"/>
  <c r="G12652" i="13" s="1"/>
  <c r="B12652" i="13" s="1"/>
  <c r="G12651" i="13" a="1"/>
  <c r="G12651" i="13" s="1"/>
  <c r="B12651" i="13" s="1"/>
  <c r="G12650" i="13" a="1"/>
  <c r="G12650" i="13" s="1"/>
  <c r="B12650" i="13" s="1"/>
  <c r="G12649" i="13" a="1"/>
  <c r="G12649" i="13" s="1"/>
  <c r="B12649" i="13" s="1"/>
  <c r="G12648" i="13" a="1"/>
  <c r="G12648" i="13" s="1"/>
  <c r="B12648" i="13" s="1"/>
  <c r="G12647" i="13" a="1"/>
  <c r="G12647" i="13" s="1"/>
  <c r="B12647" i="13" s="1"/>
  <c r="G12646" i="13" a="1"/>
  <c r="G12646" i="13" s="1"/>
  <c r="B12646" i="13" s="1"/>
  <c r="G12645" i="13" a="1"/>
  <c r="G12645" i="13" s="1"/>
  <c r="B12645" i="13" s="1"/>
  <c r="G12644" i="13" a="1"/>
  <c r="G12644" i="13" s="1"/>
  <c r="B12644" i="13" s="1"/>
  <c r="G12643" i="13" a="1"/>
  <c r="G12643" i="13" s="1"/>
  <c r="B12643" i="13" s="1"/>
  <c r="G12642" i="13" a="1"/>
  <c r="G12642" i="13" s="1"/>
  <c r="B12642" i="13" s="1"/>
  <c r="G12641" i="13" a="1"/>
  <c r="G12641" i="13" s="1"/>
  <c r="B12641" i="13" s="1"/>
  <c r="G12640" i="13" a="1"/>
  <c r="G12640" i="13" s="1"/>
  <c r="B12640" i="13" s="1"/>
  <c r="G12639" i="13" a="1"/>
  <c r="G12639" i="13" s="1"/>
  <c r="B12639" i="13" s="1"/>
  <c r="G12638" i="13" a="1"/>
  <c r="G12638" i="13" s="1"/>
  <c r="B12638" i="13" s="1"/>
  <c r="G12637" i="13" a="1"/>
  <c r="G12637" i="13" s="1"/>
  <c r="B12637" i="13" s="1"/>
  <c r="G12636" i="13" a="1"/>
  <c r="G12636" i="13" s="1"/>
  <c r="B12636" i="13" s="1"/>
  <c r="G12635" i="13" a="1"/>
  <c r="G12635" i="13" s="1"/>
  <c r="B12635" i="13" s="1"/>
  <c r="G12634" i="13" a="1"/>
  <c r="G12634" i="13" s="1"/>
  <c r="B12634" i="13" s="1"/>
  <c r="G12633" i="13" a="1"/>
  <c r="G12633" i="13" s="1"/>
  <c r="B12633" i="13" s="1"/>
  <c r="G12632" i="13" a="1"/>
  <c r="G12632" i="13" s="1"/>
  <c r="B12632" i="13" s="1"/>
  <c r="G12631" i="13" a="1"/>
  <c r="G12631" i="13" s="1"/>
  <c r="B12631" i="13" s="1"/>
  <c r="G12630" i="13" a="1"/>
  <c r="G12630" i="13" s="1"/>
  <c r="B12630" i="13" s="1"/>
  <c r="G12629" i="13" a="1"/>
  <c r="G12629" i="13" s="1"/>
  <c r="B12629" i="13" s="1"/>
  <c r="G12628" i="13" a="1"/>
  <c r="G12628" i="13" s="1"/>
  <c r="B12628" i="13" s="1"/>
  <c r="G12627" i="13" a="1"/>
  <c r="G12627" i="13" s="1"/>
  <c r="B12627" i="13" s="1"/>
  <c r="G12626" i="13" a="1"/>
  <c r="G12626" i="13" s="1"/>
  <c r="B12626" i="13" s="1"/>
  <c r="G12625" i="13" a="1"/>
  <c r="G12625" i="13" s="1"/>
  <c r="B12625" i="13" s="1"/>
  <c r="G12624" i="13" a="1"/>
  <c r="G12624" i="13" s="1"/>
  <c r="B12624" i="13" s="1"/>
  <c r="G12623" i="13" a="1"/>
  <c r="G12623" i="13" s="1"/>
  <c r="B12623" i="13" s="1"/>
  <c r="G12622" i="13" a="1"/>
  <c r="G12622" i="13" s="1"/>
  <c r="B12622" i="13" s="1"/>
  <c r="G12621" i="13" a="1"/>
  <c r="G12621" i="13" s="1"/>
  <c r="B12621" i="13" s="1"/>
  <c r="G12620" i="13" a="1"/>
  <c r="G12620" i="13" s="1"/>
  <c r="B12620" i="13" s="1"/>
  <c r="G12619" i="13" a="1"/>
  <c r="G12619" i="13" s="1"/>
  <c r="B12619" i="13" s="1"/>
  <c r="G12618" i="13" a="1"/>
  <c r="G12618" i="13" s="1"/>
  <c r="B12618" i="13" s="1"/>
  <c r="G12617" i="13" a="1"/>
  <c r="G12617" i="13" s="1"/>
  <c r="B12617" i="13" s="1"/>
  <c r="G12616" i="13" a="1"/>
  <c r="G12616" i="13" s="1"/>
  <c r="B12616" i="13" s="1"/>
  <c r="G12615" i="13" a="1"/>
  <c r="G12615" i="13" s="1"/>
  <c r="B12615" i="13" s="1"/>
  <c r="G12614" i="13" a="1"/>
  <c r="G12614" i="13" s="1"/>
  <c r="B12614" i="13" s="1"/>
  <c r="G12613" i="13" a="1"/>
  <c r="G12613" i="13" s="1"/>
  <c r="B12613" i="13" s="1"/>
  <c r="G12612" i="13" a="1"/>
  <c r="G12612" i="13" s="1"/>
  <c r="B12612" i="13" s="1"/>
  <c r="G12611" i="13" a="1"/>
  <c r="G12611" i="13" s="1"/>
  <c r="B12611" i="13" s="1"/>
  <c r="G12610" i="13" a="1"/>
  <c r="G12610" i="13" s="1"/>
  <c r="B12610" i="13" s="1"/>
  <c r="G12609" i="13" a="1"/>
  <c r="G12609" i="13" s="1"/>
  <c r="B12609" i="13" s="1"/>
  <c r="G12608" i="13" a="1"/>
  <c r="G12608" i="13" s="1"/>
  <c r="B12608" i="13" s="1"/>
  <c r="G12607" i="13" a="1"/>
  <c r="G12607" i="13" s="1"/>
  <c r="B12607" i="13" s="1"/>
  <c r="G12606" i="13" a="1"/>
  <c r="G12606" i="13" s="1"/>
  <c r="B12606" i="13" s="1"/>
  <c r="G12605" i="13" a="1"/>
  <c r="G12605" i="13" s="1"/>
  <c r="B12605" i="13" s="1"/>
  <c r="G12604" i="13" a="1"/>
  <c r="G12604" i="13" s="1"/>
  <c r="B12604" i="13" s="1"/>
  <c r="G12603" i="13" a="1"/>
  <c r="G12603" i="13" s="1"/>
  <c r="B12603" i="13" s="1"/>
  <c r="G12602" i="13" a="1"/>
  <c r="G12602" i="13" s="1"/>
  <c r="B12602" i="13" s="1"/>
  <c r="G12601" i="13" a="1"/>
  <c r="G12601" i="13" s="1"/>
  <c r="B12601" i="13" s="1"/>
  <c r="G12600" i="13" a="1"/>
  <c r="G12600" i="13" s="1"/>
  <c r="B12600" i="13" s="1"/>
  <c r="G12599" i="13" a="1"/>
  <c r="G12599" i="13" s="1"/>
  <c r="B12599" i="13" s="1"/>
  <c r="G12598" i="13" a="1"/>
  <c r="G12598" i="13" s="1"/>
  <c r="B12598" i="13" s="1"/>
  <c r="G12597" i="13" a="1"/>
  <c r="G12597" i="13" s="1"/>
  <c r="B12597" i="13" s="1"/>
  <c r="G12596" i="13" a="1"/>
  <c r="G12596" i="13" s="1"/>
  <c r="B12596" i="13" s="1"/>
  <c r="G12595" i="13" a="1"/>
  <c r="G12595" i="13" s="1"/>
  <c r="B12595" i="13" s="1"/>
  <c r="G12594" i="13" a="1"/>
  <c r="G12594" i="13" s="1"/>
  <c r="B12594" i="13" s="1"/>
  <c r="G12593" i="13" a="1"/>
  <c r="G12593" i="13" s="1"/>
  <c r="B12593" i="13" s="1"/>
  <c r="G12592" i="13" a="1"/>
  <c r="G12592" i="13" s="1"/>
  <c r="B12592" i="13" s="1"/>
  <c r="G12591" i="13" a="1"/>
  <c r="G12591" i="13" s="1"/>
  <c r="B12591" i="13" s="1"/>
  <c r="G12590" i="13" a="1"/>
  <c r="G12590" i="13" s="1"/>
  <c r="B12590" i="13" s="1"/>
  <c r="G12589" i="13" a="1"/>
  <c r="G12589" i="13" s="1"/>
  <c r="B12589" i="13" s="1"/>
  <c r="G12588" i="13" a="1"/>
  <c r="G12588" i="13" s="1"/>
  <c r="B12588" i="13" s="1"/>
  <c r="G12587" i="13" a="1"/>
  <c r="G12587" i="13" s="1"/>
  <c r="B12587" i="13" s="1"/>
  <c r="G12586" i="13" a="1"/>
  <c r="G12586" i="13" s="1"/>
  <c r="B12586" i="13" s="1"/>
  <c r="G12585" i="13" a="1"/>
  <c r="G12585" i="13" s="1"/>
  <c r="B12585" i="13" s="1"/>
  <c r="G12584" i="13" a="1"/>
  <c r="G12584" i="13" s="1"/>
  <c r="B12584" i="13" s="1"/>
  <c r="G12583" i="13" a="1"/>
  <c r="G12583" i="13" s="1"/>
  <c r="B12583" i="13" s="1"/>
  <c r="G12582" i="13" a="1"/>
  <c r="G12582" i="13" s="1"/>
  <c r="B12582" i="13" s="1"/>
  <c r="G12581" i="13" a="1"/>
  <c r="G12581" i="13" s="1"/>
  <c r="B12581" i="13" s="1"/>
  <c r="G12580" i="13" a="1"/>
  <c r="G12580" i="13" s="1"/>
  <c r="B12580" i="13" s="1"/>
  <c r="G12579" i="13" a="1"/>
  <c r="G12579" i="13" s="1"/>
  <c r="B12579" i="13" s="1"/>
  <c r="G12578" i="13" a="1"/>
  <c r="G12578" i="13" s="1"/>
  <c r="B12578" i="13" s="1"/>
  <c r="G12577" i="13" a="1"/>
  <c r="G12577" i="13" s="1"/>
  <c r="B12577" i="13" s="1"/>
  <c r="G12576" i="13" a="1"/>
  <c r="G12576" i="13" s="1"/>
  <c r="B12576" i="13" s="1"/>
  <c r="G12575" i="13" a="1"/>
  <c r="G12575" i="13" s="1"/>
  <c r="B12575" i="13" s="1"/>
  <c r="G12574" i="13" a="1"/>
  <c r="G12574" i="13" s="1"/>
  <c r="B12574" i="13" s="1"/>
  <c r="G12573" i="13" a="1"/>
  <c r="G12573" i="13" s="1"/>
  <c r="B12573" i="13" s="1"/>
  <c r="G12572" i="13" a="1"/>
  <c r="G12572" i="13" s="1"/>
  <c r="B12572" i="13" s="1"/>
  <c r="G12571" i="13" a="1"/>
  <c r="G12571" i="13" s="1"/>
  <c r="B12571" i="13" s="1"/>
  <c r="G12570" i="13" a="1"/>
  <c r="G12570" i="13" s="1"/>
  <c r="B12570" i="13" s="1"/>
  <c r="G12569" i="13" a="1"/>
  <c r="G12569" i="13" s="1"/>
  <c r="B12569" i="13" s="1"/>
  <c r="G12568" i="13" a="1"/>
  <c r="G12568" i="13" s="1"/>
  <c r="B12568" i="13" s="1"/>
  <c r="G12567" i="13" a="1"/>
  <c r="G12567" i="13" s="1"/>
  <c r="B12567" i="13" s="1"/>
  <c r="G12566" i="13" a="1"/>
  <c r="G12566" i="13" s="1"/>
  <c r="B12566" i="13" s="1"/>
  <c r="G12565" i="13" a="1"/>
  <c r="G12565" i="13" s="1"/>
  <c r="B12565" i="13" s="1"/>
  <c r="G12564" i="13" a="1"/>
  <c r="G12564" i="13" s="1"/>
  <c r="B12564" i="13" s="1"/>
  <c r="G12563" i="13" a="1"/>
  <c r="G12563" i="13" s="1"/>
  <c r="B12563" i="13" s="1"/>
  <c r="G12562" i="13" a="1"/>
  <c r="G12562" i="13" s="1"/>
  <c r="B12562" i="13" s="1"/>
  <c r="G12561" i="13" a="1"/>
  <c r="G12561" i="13" s="1"/>
  <c r="B12561" i="13" s="1"/>
  <c r="G12560" i="13" a="1"/>
  <c r="G12560" i="13" s="1"/>
  <c r="B12560" i="13" s="1"/>
  <c r="G12559" i="13" a="1"/>
  <c r="G12559" i="13" s="1"/>
  <c r="B12559" i="13" s="1"/>
  <c r="G12558" i="13" a="1"/>
  <c r="G12558" i="13" s="1"/>
  <c r="B12558" i="13" s="1"/>
  <c r="G12557" i="13" a="1"/>
  <c r="G12557" i="13" s="1"/>
  <c r="B12557" i="13" s="1"/>
  <c r="G12556" i="13" a="1"/>
  <c r="G12556" i="13" s="1"/>
  <c r="B12556" i="13" s="1"/>
  <c r="G12555" i="13" a="1"/>
  <c r="G12555" i="13" s="1"/>
  <c r="B12555" i="13" s="1"/>
  <c r="G12554" i="13" a="1"/>
  <c r="G12554" i="13" s="1"/>
  <c r="B12554" i="13" s="1"/>
  <c r="G12553" i="13" a="1"/>
  <c r="G12553" i="13" s="1"/>
  <c r="B12553" i="13" s="1"/>
  <c r="G12552" i="13" a="1"/>
  <c r="G12552" i="13" s="1"/>
  <c r="B12552" i="13" s="1"/>
  <c r="G12551" i="13" a="1"/>
  <c r="G12551" i="13" s="1"/>
  <c r="B12551" i="13" s="1"/>
  <c r="G12550" i="13" a="1"/>
  <c r="G12550" i="13" s="1"/>
  <c r="B12550" i="13" s="1"/>
  <c r="G12549" i="13" a="1"/>
  <c r="G12549" i="13" s="1"/>
  <c r="B12549" i="13" s="1"/>
  <c r="G12548" i="13" a="1"/>
  <c r="G12548" i="13" s="1"/>
  <c r="B12548" i="13" s="1"/>
  <c r="G12547" i="13" a="1"/>
  <c r="G12547" i="13" s="1"/>
  <c r="B12547" i="13" s="1"/>
  <c r="G12546" i="13" a="1"/>
  <c r="G12546" i="13" s="1"/>
  <c r="B12546" i="13" s="1"/>
  <c r="G12545" i="13" a="1"/>
  <c r="G12545" i="13" s="1"/>
  <c r="B12545" i="13" s="1"/>
  <c r="G12544" i="13" a="1"/>
  <c r="G12544" i="13" s="1"/>
  <c r="B12544" i="13" s="1"/>
  <c r="G12543" i="13" a="1"/>
  <c r="G12543" i="13" s="1"/>
  <c r="B12543" i="13" s="1"/>
  <c r="G12542" i="13" a="1"/>
  <c r="G12542" i="13" s="1"/>
  <c r="B12542" i="13" s="1"/>
  <c r="G12541" i="13" a="1"/>
  <c r="G12541" i="13" s="1"/>
  <c r="B12541" i="13" s="1"/>
  <c r="G12540" i="13" a="1"/>
  <c r="G12540" i="13" s="1"/>
  <c r="B12540" i="13" s="1"/>
  <c r="G12539" i="13" a="1"/>
  <c r="G12539" i="13" s="1"/>
  <c r="B12539" i="13" s="1"/>
  <c r="G12538" i="13" a="1"/>
  <c r="G12538" i="13" s="1"/>
  <c r="B12538" i="13" s="1"/>
  <c r="G12537" i="13" a="1"/>
  <c r="G12537" i="13" s="1"/>
  <c r="B12537" i="13" s="1"/>
  <c r="G12536" i="13" a="1"/>
  <c r="G12536" i="13" s="1"/>
  <c r="B12536" i="13" s="1"/>
  <c r="G12535" i="13" a="1"/>
  <c r="G12535" i="13" s="1"/>
  <c r="B12535" i="13" s="1"/>
  <c r="G12534" i="13" a="1"/>
  <c r="G12534" i="13" s="1"/>
  <c r="B12534" i="13" s="1"/>
  <c r="G12533" i="13" a="1"/>
  <c r="G12533" i="13" s="1"/>
  <c r="B12533" i="13" s="1"/>
  <c r="G12532" i="13" a="1"/>
  <c r="G12532" i="13" s="1"/>
  <c r="B12532" i="13" s="1"/>
  <c r="G12531" i="13" a="1"/>
  <c r="G12531" i="13" s="1"/>
  <c r="B12531" i="13" s="1"/>
  <c r="G12530" i="13" a="1"/>
  <c r="G12530" i="13" s="1"/>
  <c r="B12530" i="13" s="1"/>
  <c r="G12529" i="13" a="1"/>
  <c r="G12529" i="13" s="1"/>
  <c r="B12529" i="13" s="1"/>
  <c r="G12528" i="13" a="1"/>
  <c r="G12528" i="13" s="1"/>
  <c r="B12528" i="13" s="1"/>
  <c r="G12527" i="13" a="1"/>
  <c r="G12527" i="13" s="1"/>
  <c r="B12527" i="13" s="1"/>
  <c r="G12526" i="13" a="1"/>
  <c r="G12526" i="13" s="1"/>
  <c r="B12526" i="13" s="1"/>
  <c r="G12525" i="13" a="1"/>
  <c r="G12525" i="13" s="1"/>
  <c r="B12525" i="13" s="1"/>
  <c r="G12524" i="13" a="1"/>
  <c r="G12524" i="13" s="1"/>
  <c r="B12524" i="13" s="1"/>
  <c r="G12523" i="13" a="1"/>
  <c r="G12523" i="13" s="1"/>
  <c r="B12523" i="13" s="1"/>
  <c r="G12522" i="13" a="1"/>
  <c r="G12522" i="13" s="1"/>
  <c r="B12522" i="13" s="1"/>
  <c r="G12521" i="13" a="1"/>
  <c r="G12521" i="13" s="1"/>
  <c r="B12521" i="13" s="1"/>
  <c r="G12520" i="13" a="1"/>
  <c r="G12520" i="13" s="1"/>
  <c r="B12520" i="13" s="1"/>
  <c r="G12519" i="13" a="1"/>
  <c r="G12519" i="13" s="1"/>
  <c r="B12519" i="13" s="1"/>
  <c r="G12518" i="13" a="1"/>
  <c r="G12518" i="13" s="1"/>
  <c r="B12518" i="13" s="1"/>
  <c r="G12517" i="13" a="1"/>
  <c r="G12517" i="13" s="1"/>
  <c r="B12517" i="13" s="1"/>
  <c r="G12516" i="13" a="1"/>
  <c r="G12516" i="13" s="1"/>
  <c r="B12516" i="13" s="1"/>
  <c r="G12515" i="13" a="1"/>
  <c r="G12515" i="13" s="1"/>
  <c r="B12515" i="13" s="1"/>
  <c r="G12514" i="13" a="1"/>
  <c r="G12514" i="13" s="1"/>
  <c r="B12514" i="13" s="1"/>
  <c r="G12513" i="13" a="1"/>
  <c r="G12513" i="13" s="1"/>
  <c r="B12513" i="13" s="1"/>
  <c r="G12512" i="13" a="1"/>
  <c r="G12512" i="13" s="1"/>
  <c r="B12512" i="13" s="1"/>
  <c r="G12511" i="13" a="1"/>
  <c r="G12511" i="13" s="1"/>
  <c r="B12511" i="13" s="1"/>
  <c r="G12510" i="13" a="1"/>
  <c r="G12510" i="13" s="1"/>
  <c r="B12510" i="13" s="1"/>
  <c r="G12509" i="13" a="1"/>
  <c r="G12509" i="13" s="1"/>
  <c r="B12509" i="13" s="1"/>
  <c r="G12508" i="13" a="1"/>
  <c r="G12508" i="13" s="1"/>
  <c r="B12508" i="13" s="1"/>
  <c r="G12507" i="13" a="1"/>
  <c r="G12507" i="13" s="1"/>
  <c r="B12507" i="13" s="1"/>
  <c r="G12506" i="13" a="1"/>
  <c r="G12506" i="13" s="1"/>
  <c r="B12506" i="13" s="1"/>
  <c r="G12505" i="13" a="1"/>
  <c r="G12505" i="13" s="1"/>
  <c r="B12505" i="13" s="1"/>
  <c r="G12504" i="13" a="1"/>
  <c r="G12504" i="13" s="1"/>
  <c r="B12504" i="13" s="1"/>
  <c r="G12503" i="13" a="1"/>
  <c r="G12503" i="13" s="1"/>
  <c r="B12503" i="13" s="1"/>
  <c r="G12502" i="13" a="1"/>
  <c r="G12502" i="13" s="1"/>
  <c r="B12502" i="13" s="1"/>
  <c r="G12501" i="13" a="1"/>
  <c r="G12501" i="13" s="1"/>
  <c r="B12501" i="13" s="1"/>
  <c r="G12500" i="13" a="1"/>
  <c r="G12500" i="13" s="1"/>
  <c r="B12500" i="13" s="1"/>
  <c r="G12499" i="13" a="1"/>
  <c r="G12499" i="13" s="1"/>
  <c r="B12499" i="13" s="1"/>
  <c r="G12498" i="13" a="1"/>
  <c r="G12498" i="13" s="1"/>
  <c r="B12498" i="13" s="1"/>
  <c r="G12497" i="13" a="1"/>
  <c r="G12497" i="13" s="1"/>
  <c r="B12497" i="13" s="1"/>
  <c r="G12496" i="13" a="1"/>
  <c r="G12496" i="13" s="1"/>
  <c r="B12496" i="13" s="1"/>
  <c r="G12495" i="13" a="1"/>
  <c r="G12495" i="13" s="1"/>
  <c r="B12495" i="13" s="1"/>
  <c r="G12494" i="13" a="1"/>
  <c r="G12494" i="13" s="1"/>
  <c r="B12494" i="13" s="1"/>
  <c r="G12493" i="13" a="1"/>
  <c r="G12493" i="13" s="1"/>
  <c r="B12493" i="13" s="1"/>
  <c r="G12492" i="13" a="1"/>
  <c r="G12492" i="13" s="1"/>
  <c r="B12492" i="13" s="1"/>
  <c r="G12491" i="13" a="1"/>
  <c r="G12491" i="13" s="1"/>
  <c r="B12491" i="13" s="1"/>
  <c r="G12490" i="13" a="1"/>
  <c r="G12490" i="13" s="1"/>
  <c r="B12490" i="13" s="1"/>
  <c r="G12489" i="13" a="1"/>
  <c r="G12489" i="13" s="1"/>
  <c r="B12489" i="13" s="1"/>
  <c r="G12488" i="13" a="1"/>
  <c r="G12488" i="13" s="1"/>
  <c r="B12488" i="13" s="1"/>
  <c r="G12487" i="13" a="1"/>
  <c r="G12487" i="13" s="1"/>
  <c r="B12487" i="13" s="1"/>
  <c r="G12486" i="13" a="1"/>
  <c r="G12486" i="13" s="1"/>
  <c r="B12486" i="13" s="1"/>
  <c r="G12485" i="13" a="1"/>
  <c r="G12485" i="13" s="1"/>
  <c r="B12485" i="13" s="1"/>
  <c r="G12484" i="13" a="1"/>
  <c r="G12484" i="13" s="1"/>
  <c r="B12484" i="13" s="1"/>
  <c r="G12483" i="13" a="1"/>
  <c r="G12483" i="13" s="1"/>
  <c r="B12483" i="13" s="1"/>
  <c r="G12482" i="13" a="1"/>
  <c r="G12482" i="13" s="1"/>
  <c r="B12482" i="13" s="1"/>
  <c r="G12481" i="13" a="1"/>
  <c r="G12481" i="13" s="1"/>
  <c r="B12481" i="13" s="1"/>
  <c r="G12480" i="13" a="1"/>
  <c r="G12480" i="13" s="1"/>
  <c r="B12480" i="13" s="1"/>
  <c r="G12479" i="13" a="1"/>
  <c r="G12479" i="13" s="1"/>
  <c r="B12479" i="13" s="1"/>
  <c r="G12478" i="13" a="1"/>
  <c r="G12478" i="13" s="1"/>
  <c r="B12478" i="13" s="1"/>
  <c r="G12477" i="13" a="1"/>
  <c r="G12477" i="13" s="1"/>
  <c r="B12477" i="13" s="1"/>
  <c r="G12476" i="13" a="1"/>
  <c r="G12476" i="13" s="1"/>
  <c r="B12476" i="13" s="1"/>
  <c r="G12475" i="13" a="1"/>
  <c r="G12475" i="13" s="1"/>
  <c r="B12475" i="13" s="1"/>
  <c r="G12474" i="13" a="1"/>
  <c r="G12474" i="13" s="1"/>
  <c r="B12474" i="13" s="1"/>
  <c r="G12473" i="13" a="1"/>
  <c r="G12473" i="13" s="1"/>
  <c r="B12473" i="13" s="1"/>
  <c r="G12472" i="13" a="1"/>
  <c r="G12472" i="13" s="1"/>
  <c r="B12472" i="13" s="1"/>
  <c r="G12471" i="13" a="1"/>
  <c r="G12471" i="13" s="1"/>
  <c r="B12471" i="13" s="1"/>
  <c r="G12470" i="13" a="1"/>
  <c r="G12470" i="13" s="1"/>
  <c r="B12470" i="13" s="1"/>
  <c r="G12469" i="13" a="1"/>
  <c r="G12469" i="13" s="1"/>
  <c r="B12469" i="13" s="1"/>
  <c r="G12468" i="13" a="1"/>
  <c r="G12468" i="13" s="1"/>
  <c r="B12468" i="13" s="1"/>
  <c r="G12467" i="13" a="1"/>
  <c r="G12467" i="13" s="1"/>
  <c r="B12467" i="13" s="1"/>
  <c r="G12466" i="13" a="1"/>
  <c r="G12466" i="13" s="1"/>
  <c r="B12466" i="13" s="1"/>
  <c r="G12465" i="13" a="1"/>
  <c r="G12465" i="13" s="1"/>
  <c r="B12465" i="13" s="1"/>
  <c r="G12464" i="13" a="1"/>
  <c r="G12464" i="13" s="1"/>
  <c r="B12464" i="13" s="1"/>
  <c r="G12463" i="13" a="1"/>
  <c r="G12463" i="13" s="1"/>
  <c r="B12463" i="13" s="1"/>
  <c r="G12462" i="13" a="1"/>
  <c r="G12462" i="13" s="1"/>
  <c r="B12462" i="13" s="1"/>
  <c r="G12461" i="13" a="1"/>
  <c r="G12461" i="13" s="1"/>
  <c r="B12461" i="13" s="1"/>
  <c r="G12460" i="13" a="1"/>
  <c r="G12460" i="13" s="1"/>
  <c r="B12460" i="13" s="1"/>
  <c r="G12459" i="13" a="1"/>
  <c r="G12459" i="13" s="1"/>
  <c r="B12459" i="13" s="1"/>
  <c r="G12458" i="13" a="1"/>
  <c r="G12458" i="13" s="1"/>
  <c r="B12458" i="13" s="1"/>
  <c r="G12457" i="13" a="1"/>
  <c r="G12457" i="13" s="1"/>
  <c r="B12457" i="13" s="1"/>
  <c r="G12456" i="13" a="1"/>
  <c r="G12456" i="13" s="1"/>
  <c r="B12456" i="13" s="1"/>
  <c r="G12455" i="13" a="1"/>
  <c r="G12455" i="13" s="1"/>
  <c r="B12455" i="13" s="1"/>
  <c r="G12454" i="13" a="1"/>
  <c r="G12454" i="13" s="1"/>
  <c r="B12454" i="13" s="1"/>
  <c r="G12453" i="13" a="1"/>
  <c r="G12453" i="13" s="1"/>
  <c r="B12453" i="13" s="1"/>
  <c r="G12452" i="13" a="1"/>
  <c r="G12452" i="13" s="1"/>
  <c r="B12452" i="13" s="1"/>
  <c r="G12451" i="13" a="1"/>
  <c r="G12451" i="13" s="1"/>
  <c r="B12451" i="13" s="1"/>
  <c r="G12450" i="13" a="1"/>
  <c r="G12450" i="13" s="1"/>
  <c r="B12450" i="13" s="1"/>
  <c r="G12449" i="13" a="1"/>
  <c r="G12449" i="13" s="1"/>
  <c r="B12449" i="13" s="1"/>
  <c r="G12448" i="13" a="1"/>
  <c r="G12448" i="13" s="1"/>
  <c r="B12448" i="13" s="1"/>
  <c r="G12447" i="13" a="1"/>
  <c r="G12447" i="13" s="1"/>
  <c r="B12447" i="13" s="1"/>
  <c r="G12446" i="13" a="1"/>
  <c r="G12446" i="13" s="1"/>
  <c r="B12446" i="13" s="1"/>
  <c r="G12445" i="13" a="1"/>
  <c r="G12445" i="13" s="1"/>
  <c r="B12445" i="13" s="1"/>
  <c r="G12444" i="13" a="1"/>
  <c r="G12444" i="13" s="1"/>
  <c r="B12444" i="13" s="1"/>
  <c r="G12443" i="13" a="1"/>
  <c r="G12443" i="13" s="1"/>
  <c r="B12443" i="13" s="1"/>
  <c r="G12442" i="13" a="1"/>
  <c r="G12442" i="13" s="1"/>
  <c r="B12442" i="13" s="1"/>
  <c r="G12441" i="13" a="1"/>
  <c r="G12441" i="13" s="1"/>
  <c r="B12441" i="13" s="1"/>
  <c r="G12440" i="13" a="1"/>
  <c r="G12440" i="13" s="1"/>
  <c r="B12440" i="13" s="1"/>
  <c r="G12439" i="13" a="1"/>
  <c r="G12439" i="13" s="1"/>
  <c r="B12439" i="13" s="1"/>
  <c r="G12438" i="13" a="1"/>
  <c r="G12438" i="13" s="1"/>
  <c r="B12438" i="13" s="1"/>
  <c r="G12437" i="13" a="1"/>
  <c r="G12437" i="13" s="1"/>
  <c r="B12437" i="13" s="1"/>
  <c r="G12436" i="13" a="1"/>
  <c r="G12436" i="13" s="1"/>
  <c r="B12436" i="13" s="1"/>
  <c r="G12435" i="13" a="1"/>
  <c r="G12435" i="13" s="1"/>
  <c r="B12435" i="13" s="1"/>
  <c r="G12434" i="13" a="1"/>
  <c r="G12434" i="13" s="1"/>
  <c r="B12434" i="13" s="1"/>
  <c r="G12433" i="13" a="1"/>
  <c r="G12433" i="13" s="1"/>
  <c r="B12433" i="13" s="1"/>
  <c r="G12432" i="13" a="1"/>
  <c r="G12432" i="13" s="1"/>
  <c r="B12432" i="13" s="1"/>
  <c r="G12431" i="13" a="1"/>
  <c r="G12431" i="13" s="1"/>
  <c r="B12431" i="13" s="1"/>
  <c r="G12430" i="13" a="1"/>
  <c r="G12430" i="13" s="1"/>
  <c r="B12430" i="13" s="1"/>
  <c r="G12429" i="13" a="1"/>
  <c r="G12429" i="13" s="1"/>
  <c r="B12429" i="13" s="1"/>
  <c r="G12428" i="13" a="1"/>
  <c r="G12428" i="13" s="1"/>
  <c r="B12428" i="13" s="1"/>
  <c r="G12427" i="13" a="1"/>
  <c r="G12427" i="13" s="1"/>
  <c r="B12427" i="13" s="1"/>
  <c r="G12426" i="13" a="1"/>
  <c r="G12426" i="13" s="1"/>
  <c r="B12426" i="13" s="1"/>
  <c r="G12425" i="13" a="1"/>
  <c r="G12425" i="13" s="1"/>
  <c r="B12425" i="13" s="1"/>
  <c r="G12424" i="13" a="1"/>
  <c r="G12424" i="13" s="1"/>
  <c r="B12424" i="13" s="1"/>
  <c r="G12423" i="13" a="1"/>
  <c r="G12423" i="13" s="1"/>
  <c r="B12423" i="13" s="1"/>
  <c r="G12422" i="13" a="1"/>
  <c r="G12422" i="13" s="1"/>
  <c r="B12422" i="13" s="1"/>
  <c r="G12421" i="13" a="1"/>
  <c r="G12421" i="13" s="1"/>
  <c r="B12421" i="13" s="1"/>
  <c r="G12420" i="13" a="1"/>
  <c r="G12420" i="13" s="1"/>
  <c r="B12420" i="13" s="1"/>
  <c r="G12419" i="13" a="1"/>
  <c r="G12419" i="13" s="1"/>
  <c r="B12419" i="13" s="1"/>
  <c r="G12418" i="13" a="1"/>
  <c r="G12418" i="13" s="1"/>
  <c r="B12418" i="13" s="1"/>
  <c r="G12417" i="13" a="1"/>
  <c r="G12417" i="13" s="1"/>
  <c r="B12417" i="13" s="1"/>
  <c r="G12416" i="13" a="1"/>
  <c r="G12416" i="13" s="1"/>
  <c r="B12416" i="13" s="1"/>
  <c r="G12415" i="13" a="1"/>
  <c r="G12415" i="13" s="1"/>
  <c r="B12415" i="13" s="1"/>
  <c r="G12414" i="13" a="1"/>
  <c r="G12414" i="13" s="1"/>
  <c r="B12414" i="13" s="1"/>
  <c r="G12413" i="13" a="1"/>
  <c r="G12413" i="13" s="1"/>
  <c r="B12413" i="13" s="1"/>
  <c r="G12412" i="13" a="1"/>
  <c r="G12412" i="13" s="1"/>
  <c r="B12412" i="13" s="1"/>
  <c r="G12411" i="13" a="1"/>
  <c r="G12411" i="13" s="1"/>
  <c r="B12411" i="13" s="1"/>
  <c r="G12410" i="13" a="1"/>
  <c r="G12410" i="13" s="1"/>
  <c r="B12410" i="13" s="1"/>
  <c r="G12409" i="13" a="1"/>
  <c r="G12409" i="13" s="1"/>
  <c r="B12409" i="13" s="1"/>
  <c r="G12408" i="13" a="1"/>
  <c r="G12408" i="13" s="1"/>
  <c r="B12408" i="13" s="1"/>
  <c r="G12407" i="13" a="1"/>
  <c r="G12407" i="13" s="1"/>
  <c r="B12407" i="13" s="1"/>
  <c r="G12406" i="13" a="1"/>
  <c r="G12406" i="13" s="1"/>
  <c r="B12406" i="13" s="1"/>
  <c r="G12405" i="13" a="1"/>
  <c r="G12405" i="13" s="1"/>
  <c r="B12405" i="13" s="1"/>
  <c r="G12404" i="13" a="1"/>
  <c r="G12404" i="13" s="1"/>
  <c r="B12404" i="13" s="1"/>
  <c r="G12403" i="13" a="1"/>
  <c r="G12403" i="13" s="1"/>
  <c r="B12403" i="13" s="1"/>
  <c r="G12402" i="13" a="1"/>
  <c r="G12402" i="13" s="1"/>
  <c r="B12402" i="13" s="1"/>
  <c r="G12401" i="13" a="1"/>
  <c r="G12401" i="13" s="1"/>
  <c r="B12401" i="13" s="1"/>
  <c r="G12400" i="13" a="1"/>
  <c r="G12400" i="13" s="1"/>
  <c r="B12400" i="13" s="1"/>
  <c r="G12399" i="13" a="1"/>
  <c r="G12399" i="13" s="1"/>
  <c r="B12399" i="13" s="1"/>
  <c r="G12398" i="13" a="1"/>
  <c r="G12398" i="13" s="1"/>
  <c r="B12398" i="13" s="1"/>
  <c r="G12397" i="13" a="1"/>
  <c r="G12397" i="13" s="1"/>
  <c r="B12397" i="13" s="1"/>
  <c r="G12396" i="13" a="1"/>
  <c r="G12396" i="13" s="1"/>
  <c r="B12396" i="13" s="1"/>
  <c r="G12395" i="13" a="1"/>
  <c r="G12395" i="13" s="1"/>
  <c r="B12395" i="13" s="1"/>
  <c r="G12394" i="13" a="1"/>
  <c r="G12394" i="13" s="1"/>
  <c r="B12394" i="13" s="1"/>
  <c r="G12393" i="13" a="1"/>
  <c r="G12393" i="13" s="1"/>
  <c r="B12393" i="13" s="1"/>
  <c r="G12392" i="13" a="1"/>
  <c r="G12392" i="13" s="1"/>
  <c r="B12392" i="13" s="1"/>
  <c r="G12391" i="13" a="1"/>
  <c r="G12391" i="13" s="1"/>
  <c r="B12391" i="13" s="1"/>
  <c r="G12390" i="13" a="1"/>
  <c r="G12390" i="13" s="1"/>
  <c r="B12390" i="13" s="1"/>
  <c r="G12389" i="13" a="1"/>
  <c r="G12389" i="13" s="1"/>
  <c r="B12389" i="13" s="1"/>
  <c r="G12388" i="13" a="1"/>
  <c r="G12388" i="13" s="1"/>
  <c r="B12388" i="13" s="1"/>
  <c r="G12387" i="13" a="1"/>
  <c r="G12387" i="13" s="1"/>
  <c r="B12387" i="13" s="1"/>
  <c r="G12386" i="13" a="1"/>
  <c r="G12386" i="13" s="1"/>
  <c r="B12386" i="13" s="1"/>
  <c r="G12385" i="13" a="1"/>
  <c r="G12385" i="13" s="1"/>
  <c r="B12385" i="13" s="1"/>
  <c r="G12384" i="13" a="1"/>
  <c r="G12384" i="13" s="1"/>
  <c r="B12384" i="13" s="1"/>
  <c r="G12383" i="13" a="1"/>
  <c r="G12383" i="13" s="1"/>
  <c r="B12383" i="13" s="1"/>
  <c r="G12382" i="13" a="1"/>
  <c r="G12382" i="13" s="1"/>
  <c r="B12382" i="13" s="1"/>
  <c r="G12381" i="13" a="1"/>
  <c r="G12381" i="13" s="1"/>
  <c r="B12381" i="13" s="1"/>
  <c r="G12380" i="13" a="1"/>
  <c r="G12380" i="13" s="1"/>
  <c r="B12380" i="13" s="1"/>
  <c r="G12379" i="13" a="1"/>
  <c r="G12379" i="13" s="1"/>
  <c r="B12379" i="13" s="1"/>
  <c r="G12378" i="13" a="1"/>
  <c r="G12378" i="13" s="1"/>
  <c r="B12378" i="13" s="1"/>
  <c r="G12377" i="13" a="1"/>
  <c r="G12377" i="13" s="1"/>
  <c r="B12377" i="13" s="1"/>
  <c r="G12376" i="13" a="1"/>
  <c r="G12376" i="13" s="1"/>
  <c r="B12376" i="13" s="1"/>
  <c r="G12375" i="13" a="1"/>
  <c r="G12375" i="13" s="1"/>
  <c r="B12375" i="13" s="1"/>
  <c r="G12374" i="13" a="1"/>
  <c r="G12374" i="13" s="1"/>
  <c r="B12374" i="13" s="1"/>
  <c r="G12373" i="13" a="1"/>
  <c r="G12373" i="13" s="1"/>
  <c r="B12373" i="13" s="1"/>
  <c r="G12372" i="13" a="1"/>
  <c r="G12372" i="13" s="1"/>
  <c r="B12372" i="13" s="1"/>
  <c r="G12371" i="13" a="1"/>
  <c r="G12371" i="13" s="1"/>
  <c r="B12371" i="13" s="1"/>
  <c r="G12370" i="13" a="1"/>
  <c r="G12370" i="13" s="1"/>
  <c r="B12370" i="13" s="1"/>
  <c r="G12369" i="13" a="1"/>
  <c r="G12369" i="13" s="1"/>
  <c r="B12369" i="13" s="1"/>
  <c r="G12368" i="13" a="1"/>
  <c r="G12368" i="13" s="1"/>
  <c r="B12368" i="13" s="1"/>
  <c r="G12367" i="13" a="1"/>
  <c r="G12367" i="13" s="1"/>
  <c r="B12367" i="13" s="1"/>
  <c r="G12366" i="13" a="1"/>
  <c r="G12366" i="13" s="1"/>
  <c r="B12366" i="13" s="1"/>
  <c r="G12365" i="13" a="1"/>
  <c r="G12365" i="13" s="1"/>
  <c r="B12365" i="13" s="1"/>
  <c r="G12364" i="13" a="1"/>
  <c r="G12364" i="13" s="1"/>
  <c r="B12364" i="13" s="1"/>
  <c r="G12363" i="13" a="1"/>
  <c r="G12363" i="13" s="1"/>
  <c r="B12363" i="13" s="1"/>
  <c r="G12362" i="13" a="1"/>
  <c r="G12362" i="13" s="1"/>
  <c r="B12362" i="13" s="1"/>
  <c r="G12361" i="13" a="1"/>
  <c r="G12361" i="13" s="1"/>
  <c r="B12361" i="13" s="1"/>
  <c r="G12360" i="13" a="1"/>
  <c r="G12360" i="13" s="1"/>
  <c r="B12360" i="13" s="1"/>
  <c r="G12359" i="13" a="1"/>
  <c r="G12359" i="13" s="1"/>
  <c r="B12359" i="13" s="1"/>
  <c r="G12358" i="13" a="1"/>
  <c r="G12358" i="13" s="1"/>
  <c r="B12358" i="13" s="1"/>
  <c r="G12357" i="13" a="1"/>
  <c r="G12357" i="13" s="1"/>
  <c r="B12357" i="13" s="1"/>
  <c r="G12356" i="13" a="1"/>
  <c r="G12356" i="13" s="1"/>
  <c r="B12356" i="13" s="1"/>
  <c r="G12355" i="13" a="1"/>
  <c r="G12355" i="13" s="1"/>
  <c r="B12355" i="13" s="1"/>
  <c r="G12354" i="13" a="1"/>
  <c r="G12354" i="13" s="1"/>
  <c r="B12354" i="13" s="1"/>
  <c r="G12353" i="13" a="1"/>
  <c r="G12353" i="13" s="1"/>
  <c r="B12353" i="13" s="1"/>
  <c r="G12352" i="13" a="1"/>
  <c r="G12352" i="13" s="1"/>
  <c r="B12352" i="13" s="1"/>
  <c r="G12351" i="13" a="1"/>
  <c r="G12351" i="13" s="1"/>
  <c r="B12351" i="13" s="1"/>
  <c r="G12350" i="13" a="1"/>
  <c r="G12350" i="13" s="1"/>
  <c r="B12350" i="13" s="1"/>
  <c r="G12349" i="13" a="1"/>
  <c r="G12349" i="13" s="1"/>
  <c r="B12349" i="13" s="1"/>
  <c r="G12348" i="13" a="1"/>
  <c r="G12348" i="13" s="1"/>
  <c r="B12348" i="13" s="1"/>
  <c r="G12347" i="13" a="1"/>
  <c r="G12347" i="13" s="1"/>
  <c r="B12347" i="13" s="1"/>
  <c r="G12346" i="13" a="1"/>
  <c r="G12346" i="13" s="1"/>
  <c r="B12346" i="13" s="1"/>
  <c r="G12345" i="13" a="1"/>
  <c r="G12345" i="13" s="1"/>
  <c r="B12345" i="13" s="1"/>
  <c r="G12344" i="13" a="1"/>
  <c r="G12344" i="13" s="1"/>
  <c r="B12344" i="13" s="1"/>
  <c r="G12343" i="13" a="1"/>
  <c r="G12343" i="13" s="1"/>
  <c r="B12343" i="13" s="1"/>
  <c r="G12342" i="13" a="1"/>
  <c r="G12342" i="13" s="1"/>
  <c r="B12342" i="13" s="1"/>
  <c r="G12341" i="13" a="1"/>
  <c r="G12341" i="13" s="1"/>
  <c r="B12341" i="13" s="1"/>
  <c r="G12340" i="13" a="1"/>
  <c r="G12340" i="13" s="1"/>
  <c r="B12340" i="13" s="1"/>
  <c r="G12339" i="13" a="1"/>
  <c r="G12339" i="13" s="1"/>
  <c r="B12339" i="13" s="1"/>
  <c r="G12338" i="13" a="1"/>
  <c r="G12338" i="13" s="1"/>
  <c r="B12338" i="13" s="1"/>
  <c r="G12337" i="13" a="1"/>
  <c r="G12337" i="13" s="1"/>
  <c r="B12337" i="13" s="1"/>
  <c r="G12336" i="13" a="1"/>
  <c r="G12336" i="13" s="1"/>
  <c r="B12336" i="13" s="1"/>
  <c r="G12335" i="13" a="1"/>
  <c r="G12335" i="13" s="1"/>
  <c r="B12335" i="13" s="1"/>
  <c r="G12334" i="13" a="1"/>
  <c r="G12334" i="13" s="1"/>
  <c r="B12334" i="13" s="1"/>
  <c r="G12333" i="13" a="1"/>
  <c r="G12333" i="13" s="1"/>
  <c r="B12333" i="13" s="1"/>
  <c r="G12332" i="13" a="1"/>
  <c r="G12332" i="13" s="1"/>
  <c r="B12332" i="13" s="1"/>
  <c r="G12331" i="13" a="1"/>
  <c r="G12331" i="13" s="1"/>
  <c r="B12331" i="13" s="1"/>
  <c r="G12330" i="13" a="1"/>
  <c r="G12330" i="13" s="1"/>
  <c r="B12330" i="13" s="1"/>
  <c r="G12329" i="13" a="1"/>
  <c r="G12329" i="13" s="1"/>
  <c r="B12329" i="13" s="1"/>
  <c r="G12328" i="13" a="1"/>
  <c r="G12328" i="13" s="1"/>
  <c r="B12328" i="13" s="1"/>
  <c r="G12327" i="13" a="1"/>
  <c r="G12327" i="13" s="1"/>
  <c r="B12327" i="13" s="1"/>
  <c r="G12326" i="13" a="1"/>
  <c r="G12326" i="13" s="1"/>
  <c r="B12326" i="13" s="1"/>
  <c r="G12325" i="13" a="1"/>
  <c r="G12325" i="13" s="1"/>
  <c r="B12325" i="13" s="1"/>
  <c r="G12324" i="13" a="1"/>
  <c r="G12324" i="13" s="1"/>
  <c r="B12324" i="13" s="1"/>
  <c r="G12323" i="13" a="1"/>
  <c r="G12323" i="13" s="1"/>
  <c r="B12323" i="13" s="1"/>
  <c r="G12322" i="13" a="1"/>
  <c r="G12322" i="13" s="1"/>
  <c r="B12322" i="13" s="1"/>
  <c r="G12321" i="13" a="1"/>
  <c r="G12321" i="13" s="1"/>
  <c r="B12321" i="13" s="1"/>
  <c r="G12320" i="13" a="1"/>
  <c r="G12320" i="13" s="1"/>
  <c r="B12320" i="13" s="1"/>
  <c r="G12319" i="13" a="1"/>
  <c r="G12319" i="13" s="1"/>
  <c r="B12319" i="13" s="1"/>
  <c r="G12318" i="13" a="1"/>
  <c r="G12318" i="13" s="1"/>
  <c r="B12318" i="13" s="1"/>
  <c r="G12317" i="13" a="1"/>
  <c r="G12317" i="13" s="1"/>
  <c r="B12317" i="13" s="1"/>
  <c r="G12316" i="13" a="1"/>
  <c r="G12316" i="13" s="1"/>
  <c r="B12316" i="13" s="1"/>
  <c r="G12315" i="13" a="1"/>
  <c r="G12315" i="13" s="1"/>
  <c r="B12315" i="13" s="1"/>
  <c r="G12314" i="13" a="1"/>
  <c r="G12314" i="13" s="1"/>
  <c r="B12314" i="13" s="1"/>
  <c r="G12313" i="13" a="1"/>
  <c r="G12313" i="13" s="1"/>
  <c r="B12313" i="13" s="1"/>
  <c r="G12312" i="13" a="1"/>
  <c r="G12312" i="13" s="1"/>
  <c r="B12312" i="13" s="1"/>
  <c r="G12311" i="13" a="1"/>
  <c r="G12311" i="13" s="1"/>
  <c r="B12311" i="13" s="1"/>
  <c r="G12310" i="13" a="1"/>
  <c r="G12310" i="13" s="1"/>
  <c r="B12310" i="13" s="1"/>
  <c r="G12309" i="13" a="1"/>
  <c r="G12309" i="13" s="1"/>
  <c r="B12309" i="13" s="1"/>
  <c r="G12308" i="13" a="1"/>
  <c r="G12308" i="13" s="1"/>
  <c r="B12308" i="13" s="1"/>
  <c r="G12307" i="13" a="1"/>
  <c r="G12307" i="13" s="1"/>
  <c r="B12307" i="13" s="1"/>
  <c r="G12306" i="13" a="1"/>
  <c r="G12306" i="13" s="1"/>
  <c r="B12306" i="13" s="1"/>
  <c r="G12305" i="13" a="1"/>
  <c r="G12305" i="13" s="1"/>
  <c r="B12305" i="13" s="1"/>
  <c r="G12304" i="13" a="1"/>
  <c r="G12304" i="13" s="1"/>
  <c r="B12304" i="13" s="1"/>
  <c r="G12303" i="13" a="1"/>
  <c r="G12303" i="13" s="1"/>
  <c r="B12303" i="13" s="1"/>
  <c r="G12302" i="13" a="1"/>
  <c r="G12302" i="13" s="1"/>
  <c r="B12302" i="13" s="1"/>
  <c r="G12301" i="13" a="1"/>
  <c r="G12301" i="13" s="1"/>
  <c r="B12301" i="13" s="1"/>
  <c r="G12300" i="13" a="1"/>
  <c r="G12300" i="13" s="1"/>
  <c r="B12300" i="13" s="1"/>
  <c r="G12299" i="13" a="1"/>
  <c r="G12299" i="13" s="1"/>
  <c r="B12299" i="13" s="1"/>
  <c r="G12298" i="13" a="1"/>
  <c r="G12298" i="13" s="1"/>
  <c r="B12298" i="13" s="1"/>
  <c r="G12297" i="13" a="1"/>
  <c r="G12297" i="13" s="1"/>
  <c r="B12297" i="13" s="1"/>
  <c r="G12296" i="13" a="1"/>
  <c r="G12296" i="13" s="1"/>
  <c r="B12296" i="13" s="1"/>
  <c r="G12295" i="13" a="1"/>
  <c r="G12295" i="13" s="1"/>
  <c r="B12295" i="13" s="1"/>
  <c r="G12294" i="13" a="1"/>
  <c r="G12294" i="13" s="1"/>
  <c r="B12294" i="13" s="1"/>
  <c r="G12293" i="13" a="1"/>
  <c r="G12293" i="13" s="1"/>
  <c r="B12293" i="13" s="1"/>
  <c r="G12292" i="13" a="1"/>
  <c r="G12292" i="13" s="1"/>
  <c r="B12292" i="13" s="1"/>
  <c r="G12291" i="13" a="1"/>
  <c r="G12291" i="13" s="1"/>
  <c r="B12291" i="13" s="1"/>
  <c r="G12290" i="13" a="1"/>
  <c r="G12290" i="13" s="1"/>
  <c r="B12290" i="13" s="1"/>
  <c r="G12289" i="13" a="1"/>
  <c r="G12289" i="13" s="1"/>
  <c r="B12289" i="13" s="1"/>
  <c r="G12288" i="13" a="1"/>
  <c r="G12288" i="13" s="1"/>
  <c r="B12288" i="13" s="1"/>
  <c r="G12287" i="13" a="1"/>
  <c r="G12287" i="13" s="1"/>
  <c r="B12287" i="13" s="1"/>
  <c r="G12286" i="13" a="1"/>
  <c r="G12286" i="13" s="1"/>
  <c r="B12286" i="13" s="1"/>
  <c r="G12285" i="13" a="1"/>
  <c r="G12285" i="13" s="1"/>
  <c r="B12285" i="13" s="1"/>
  <c r="G12284" i="13" a="1"/>
  <c r="G12284" i="13" s="1"/>
  <c r="B12284" i="13" s="1"/>
  <c r="G12283" i="13" a="1"/>
  <c r="G12283" i="13" s="1"/>
  <c r="B12283" i="13" s="1"/>
  <c r="G12282" i="13" a="1"/>
  <c r="G12282" i="13" s="1"/>
  <c r="B12282" i="13" s="1"/>
  <c r="G12281" i="13" a="1"/>
  <c r="G12281" i="13" s="1"/>
  <c r="B12281" i="13" s="1"/>
  <c r="G12280" i="13" a="1"/>
  <c r="G12280" i="13" s="1"/>
  <c r="B12280" i="13" s="1"/>
  <c r="G12279" i="13" a="1"/>
  <c r="G12279" i="13" s="1"/>
  <c r="B12279" i="13" s="1"/>
  <c r="G12278" i="13" a="1"/>
  <c r="G12278" i="13" s="1"/>
  <c r="B12278" i="13" s="1"/>
  <c r="G12277" i="13" a="1"/>
  <c r="G12277" i="13" s="1"/>
  <c r="B12277" i="13" s="1"/>
  <c r="G12276" i="13" a="1"/>
  <c r="G12276" i="13" s="1"/>
  <c r="B12276" i="13" s="1"/>
  <c r="G12275" i="13" a="1"/>
  <c r="G12275" i="13" s="1"/>
  <c r="B12275" i="13" s="1"/>
  <c r="G12274" i="13" a="1"/>
  <c r="G12274" i="13" s="1"/>
  <c r="B12274" i="13" s="1"/>
  <c r="G12273" i="13" a="1"/>
  <c r="G12273" i="13" s="1"/>
  <c r="B12273" i="13" s="1"/>
  <c r="G12272" i="13" a="1"/>
  <c r="G12272" i="13" s="1"/>
  <c r="B12272" i="13" s="1"/>
  <c r="G12271" i="13" a="1"/>
  <c r="G12271" i="13" s="1"/>
  <c r="B12271" i="13" s="1"/>
  <c r="G12270" i="13" a="1"/>
  <c r="G12270" i="13" s="1"/>
  <c r="B12270" i="13" s="1"/>
  <c r="G12269" i="13" a="1"/>
  <c r="G12269" i="13" s="1"/>
  <c r="B12269" i="13" s="1"/>
  <c r="G12268" i="13" a="1"/>
  <c r="G12268" i="13" s="1"/>
  <c r="B12268" i="13" s="1"/>
  <c r="G12267" i="13" a="1"/>
  <c r="G12267" i="13" s="1"/>
  <c r="B12267" i="13" s="1"/>
  <c r="G12266" i="13" a="1"/>
  <c r="G12266" i="13" s="1"/>
  <c r="B12266" i="13" s="1"/>
  <c r="G12265" i="13" a="1"/>
  <c r="G12265" i="13" s="1"/>
  <c r="B12265" i="13" s="1"/>
  <c r="G12264" i="13" a="1"/>
  <c r="G12264" i="13" s="1"/>
  <c r="B12264" i="13" s="1"/>
  <c r="G12263" i="13" a="1"/>
  <c r="G12263" i="13" s="1"/>
  <c r="B12263" i="13" s="1"/>
  <c r="G12262" i="13" a="1"/>
  <c r="G12262" i="13" s="1"/>
  <c r="B12262" i="13" s="1"/>
  <c r="G12261" i="13" a="1"/>
  <c r="G12261" i="13" s="1"/>
  <c r="B12261" i="13" s="1"/>
  <c r="G12260" i="13" a="1"/>
  <c r="G12260" i="13" s="1"/>
  <c r="B12260" i="13" s="1"/>
  <c r="G12259" i="13" a="1"/>
  <c r="G12259" i="13" s="1"/>
  <c r="B12259" i="13" s="1"/>
  <c r="G12258" i="13" a="1"/>
  <c r="G12258" i="13" s="1"/>
  <c r="B12258" i="13" s="1"/>
  <c r="G12257" i="13" a="1"/>
  <c r="G12257" i="13" s="1"/>
  <c r="B12257" i="13" s="1"/>
  <c r="G12256" i="13" a="1"/>
  <c r="G12256" i="13" s="1"/>
  <c r="B12256" i="13" s="1"/>
  <c r="G12255" i="13" a="1"/>
  <c r="G12255" i="13" s="1"/>
  <c r="B12255" i="13" s="1"/>
  <c r="G12254" i="13" a="1"/>
  <c r="G12254" i="13" s="1"/>
  <c r="B12254" i="13" s="1"/>
  <c r="G12253" i="13" a="1"/>
  <c r="G12253" i="13" s="1"/>
  <c r="B12253" i="13" s="1"/>
  <c r="G12252" i="13" a="1"/>
  <c r="G12252" i="13" s="1"/>
  <c r="B12252" i="13" s="1"/>
  <c r="G12251" i="13" a="1"/>
  <c r="G12251" i="13" s="1"/>
  <c r="B12251" i="13" s="1"/>
  <c r="G12250" i="13" a="1"/>
  <c r="G12250" i="13" s="1"/>
  <c r="B12250" i="13" s="1"/>
  <c r="G12249" i="13" a="1"/>
  <c r="G12249" i="13" s="1"/>
  <c r="B12249" i="13" s="1"/>
  <c r="G12248" i="13" a="1"/>
  <c r="G12248" i="13" s="1"/>
  <c r="B12248" i="13" s="1"/>
  <c r="G12247" i="13" a="1"/>
  <c r="G12247" i="13" s="1"/>
  <c r="B12247" i="13" s="1"/>
  <c r="G12246" i="13" a="1"/>
  <c r="G12246" i="13" s="1"/>
  <c r="B12246" i="13" s="1"/>
  <c r="G12245" i="13" a="1"/>
  <c r="G12245" i="13" s="1"/>
  <c r="B12245" i="13" s="1"/>
  <c r="G12244" i="13" a="1"/>
  <c r="G12244" i="13" s="1"/>
  <c r="B12244" i="13" s="1"/>
  <c r="G12243" i="13" a="1"/>
  <c r="G12243" i="13" s="1"/>
  <c r="B12243" i="13" s="1"/>
  <c r="G12242" i="13" a="1"/>
  <c r="G12242" i="13" s="1"/>
  <c r="B12242" i="13" s="1"/>
  <c r="G12241" i="13" a="1"/>
  <c r="G12241" i="13" s="1"/>
  <c r="B12241" i="13" s="1"/>
  <c r="G12240" i="13" a="1"/>
  <c r="G12240" i="13" s="1"/>
  <c r="B12240" i="13" s="1"/>
  <c r="G12239" i="13" a="1"/>
  <c r="G12239" i="13" s="1"/>
  <c r="B12239" i="13" s="1"/>
  <c r="G12238" i="13" a="1"/>
  <c r="G12238" i="13" s="1"/>
  <c r="B12238" i="13" s="1"/>
  <c r="G12237" i="13" a="1"/>
  <c r="G12237" i="13" s="1"/>
  <c r="B12237" i="13" s="1"/>
  <c r="G12236" i="13" a="1"/>
  <c r="G12236" i="13" s="1"/>
  <c r="B12236" i="13" s="1"/>
  <c r="G12235" i="13" a="1"/>
  <c r="G12235" i="13" s="1"/>
  <c r="B12235" i="13" s="1"/>
  <c r="G12234" i="13" a="1"/>
  <c r="G12234" i="13" s="1"/>
  <c r="B12234" i="13" s="1"/>
  <c r="G12233" i="13" a="1"/>
  <c r="G12233" i="13" s="1"/>
  <c r="B12233" i="13" s="1"/>
  <c r="G12232" i="13" a="1"/>
  <c r="G12232" i="13" s="1"/>
  <c r="B12232" i="13" s="1"/>
  <c r="G12231" i="13" a="1"/>
  <c r="G12231" i="13" s="1"/>
  <c r="B12231" i="13" s="1"/>
  <c r="G12230" i="13" a="1"/>
  <c r="G12230" i="13" s="1"/>
  <c r="B12230" i="13" s="1"/>
  <c r="G12229" i="13" a="1"/>
  <c r="G12229" i="13" s="1"/>
  <c r="B12229" i="13" s="1"/>
  <c r="G12228" i="13" a="1"/>
  <c r="G12228" i="13" s="1"/>
  <c r="B12228" i="13" s="1"/>
  <c r="G12227" i="13" a="1"/>
  <c r="G12227" i="13" s="1"/>
  <c r="B12227" i="13" s="1"/>
  <c r="G12226" i="13" a="1"/>
  <c r="G12226" i="13" s="1"/>
  <c r="B12226" i="13" s="1"/>
  <c r="G12225" i="13" a="1"/>
  <c r="G12225" i="13" s="1"/>
  <c r="B12225" i="13" s="1"/>
  <c r="G12224" i="13" a="1"/>
  <c r="G12224" i="13" s="1"/>
  <c r="B12224" i="13" s="1"/>
  <c r="G12223" i="13" a="1"/>
  <c r="G12223" i="13" s="1"/>
  <c r="B12223" i="13" s="1"/>
  <c r="G12222" i="13" a="1"/>
  <c r="G12222" i="13" s="1"/>
  <c r="B12222" i="13" s="1"/>
  <c r="G12221" i="13" a="1"/>
  <c r="G12221" i="13" s="1"/>
  <c r="B12221" i="13" s="1"/>
  <c r="G12220" i="13" a="1"/>
  <c r="G12220" i="13" s="1"/>
  <c r="B12220" i="13" s="1"/>
  <c r="G12219" i="13" a="1"/>
  <c r="G12219" i="13" s="1"/>
  <c r="B12219" i="13" s="1"/>
  <c r="G12218" i="13" a="1"/>
  <c r="G12218" i="13" s="1"/>
  <c r="B12218" i="13" s="1"/>
  <c r="G12217" i="13" a="1"/>
  <c r="G12217" i="13" s="1"/>
  <c r="B12217" i="13" s="1"/>
  <c r="G12216" i="13" a="1"/>
  <c r="G12216" i="13" s="1"/>
  <c r="B12216" i="13" s="1"/>
  <c r="G12215" i="13" a="1"/>
  <c r="G12215" i="13" s="1"/>
  <c r="B12215" i="13" s="1"/>
  <c r="G12214" i="13" a="1"/>
  <c r="G12214" i="13" s="1"/>
  <c r="B12214" i="13" s="1"/>
  <c r="G12213" i="13" a="1"/>
  <c r="G12213" i="13" s="1"/>
  <c r="B12213" i="13" s="1"/>
  <c r="G12212" i="13" a="1"/>
  <c r="G12212" i="13" s="1"/>
  <c r="B12212" i="13" s="1"/>
  <c r="G12211" i="13" a="1"/>
  <c r="G12211" i="13" s="1"/>
  <c r="B12211" i="13" s="1"/>
  <c r="G12210" i="13" a="1"/>
  <c r="G12210" i="13" s="1"/>
  <c r="B12210" i="13" s="1"/>
  <c r="G12209" i="13" a="1"/>
  <c r="G12209" i="13" s="1"/>
  <c r="B12209" i="13" s="1"/>
  <c r="G12208" i="13" a="1"/>
  <c r="G12208" i="13" s="1"/>
  <c r="B12208" i="13" s="1"/>
  <c r="G12207" i="13" a="1"/>
  <c r="G12207" i="13" s="1"/>
  <c r="B12207" i="13" s="1"/>
  <c r="G12206" i="13" a="1"/>
  <c r="G12206" i="13" s="1"/>
  <c r="B12206" i="13" s="1"/>
  <c r="G12205" i="13" a="1"/>
  <c r="G12205" i="13" s="1"/>
  <c r="B12205" i="13" s="1"/>
  <c r="G12204" i="13" a="1"/>
  <c r="G12204" i="13" s="1"/>
  <c r="B12204" i="13" s="1"/>
  <c r="G12203" i="13" a="1"/>
  <c r="G12203" i="13" s="1"/>
  <c r="B12203" i="13" s="1"/>
  <c r="G12202" i="13" a="1"/>
  <c r="G12202" i="13" s="1"/>
  <c r="B12202" i="13" s="1"/>
  <c r="G12201" i="13" a="1"/>
  <c r="G12201" i="13" s="1"/>
  <c r="B12201" i="13" s="1"/>
  <c r="G12200" i="13" a="1"/>
  <c r="G12200" i="13" s="1"/>
  <c r="B12200" i="13" s="1"/>
  <c r="G12199" i="13" a="1"/>
  <c r="G12199" i="13" s="1"/>
  <c r="B12199" i="13" s="1"/>
  <c r="G12198" i="13" a="1"/>
  <c r="G12198" i="13" s="1"/>
  <c r="B12198" i="13" s="1"/>
  <c r="G12197" i="13" a="1"/>
  <c r="G12197" i="13" s="1"/>
  <c r="B12197" i="13" s="1"/>
  <c r="G12196" i="13" a="1"/>
  <c r="G12196" i="13" s="1"/>
  <c r="B12196" i="13" s="1"/>
  <c r="G12195" i="13" a="1"/>
  <c r="G12195" i="13" s="1"/>
  <c r="B12195" i="13" s="1"/>
  <c r="G12194" i="13" a="1"/>
  <c r="G12194" i="13" s="1"/>
  <c r="B12194" i="13" s="1"/>
  <c r="G12193" i="13" a="1"/>
  <c r="G12193" i="13" s="1"/>
  <c r="B12193" i="13" s="1"/>
  <c r="G12192" i="13" a="1"/>
  <c r="G12192" i="13" s="1"/>
  <c r="B12192" i="13" s="1"/>
  <c r="G12191" i="13" a="1"/>
  <c r="G12191" i="13" s="1"/>
  <c r="B12191" i="13" s="1"/>
  <c r="G12190" i="13" a="1"/>
  <c r="G12190" i="13" s="1"/>
  <c r="B12190" i="13" s="1"/>
  <c r="G12189" i="13" a="1"/>
  <c r="G12189" i="13" s="1"/>
  <c r="B12189" i="13" s="1"/>
  <c r="G12188" i="13" a="1"/>
  <c r="G12188" i="13" s="1"/>
  <c r="B12188" i="13" s="1"/>
  <c r="G12187" i="13" a="1"/>
  <c r="G12187" i="13" s="1"/>
  <c r="B12187" i="13" s="1"/>
  <c r="G12186" i="13" a="1"/>
  <c r="G12186" i="13" s="1"/>
  <c r="B12186" i="13" s="1"/>
  <c r="G12185" i="13" a="1"/>
  <c r="G12185" i="13" s="1"/>
  <c r="B12185" i="13" s="1"/>
  <c r="G12184" i="13" a="1"/>
  <c r="G12184" i="13" s="1"/>
  <c r="B12184" i="13" s="1"/>
  <c r="G12183" i="13" a="1"/>
  <c r="G12183" i="13" s="1"/>
  <c r="B12183" i="13" s="1"/>
  <c r="G12182" i="13" a="1"/>
  <c r="G12182" i="13" s="1"/>
  <c r="B12182" i="13" s="1"/>
  <c r="G12181" i="13" a="1"/>
  <c r="G12181" i="13" s="1"/>
  <c r="B12181" i="13" s="1"/>
  <c r="G12180" i="13" a="1"/>
  <c r="G12180" i="13" s="1"/>
  <c r="B12180" i="13" s="1"/>
  <c r="G12179" i="13" a="1"/>
  <c r="G12179" i="13" s="1"/>
  <c r="B12179" i="13" s="1"/>
  <c r="G12178" i="13" a="1"/>
  <c r="G12178" i="13" s="1"/>
  <c r="B12178" i="13" s="1"/>
  <c r="G12177" i="13" a="1"/>
  <c r="G12177" i="13" s="1"/>
  <c r="B12177" i="13" s="1"/>
  <c r="G12176" i="13" a="1"/>
  <c r="G12176" i="13" s="1"/>
  <c r="B12176" i="13" s="1"/>
  <c r="G12175" i="13" a="1"/>
  <c r="G12175" i="13" s="1"/>
  <c r="B12175" i="13" s="1"/>
  <c r="G12174" i="13" a="1"/>
  <c r="G12174" i="13" s="1"/>
  <c r="B12174" i="13" s="1"/>
  <c r="G12173" i="13" a="1"/>
  <c r="G12173" i="13" s="1"/>
  <c r="B12173" i="13" s="1"/>
  <c r="G12172" i="13" a="1"/>
  <c r="G12172" i="13" s="1"/>
  <c r="B12172" i="13" s="1"/>
  <c r="G12171" i="13" a="1"/>
  <c r="G12171" i="13" s="1"/>
  <c r="B12171" i="13" s="1"/>
  <c r="G12170" i="13" a="1"/>
  <c r="G12170" i="13" s="1"/>
  <c r="B12170" i="13" s="1"/>
  <c r="G12169" i="13" a="1"/>
  <c r="G12169" i="13" s="1"/>
  <c r="B12169" i="13" s="1"/>
  <c r="G12168" i="13" a="1"/>
  <c r="G12168" i="13" s="1"/>
  <c r="B12168" i="13" s="1"/>
  <c r="G12167" i="13" a="1"/>
  <c r="G12167" i="13" s="1"/>
  <c r="B12167" i="13" s="1"/>
  <c r="G12166" i="13" a="1"/>
  <c r="G12166" i="13" s="1"/>
  <c r="B12166" i="13" s="1"/>
  <c r="G12165" i="13" a="1"/>
  <c r="G12165" i="13" s="1"/>
  <c r="B12165" i="13" s="1"/>
  <c r="G12164" i="13" a="1"/>
  <c r="G12164" i="13" s="1"/>
  <c r="B12164" i="13" s="1"/>
  <c r="G12163" i="13" a="1"/>
  <c r="G12163" i="13" s="1"/>
  <c r="B12163" i="13" s="1"/>
  <c r="G12162" i="13" a="1"/>
  <c r="G12162" i="13" s="1"/>
  <c r="B12162" i="13" s="1"/>
  <c r="G12161" i="13" a="1"/>
  <c r="G12161" i="13" s="1"/>
  <c r="B12161" i="13" s="1"/>
  <c r="G12160" i="13" a="1"/>
  <c r="G12160" i="13" s="1"/>
  <c r="B12160" i="13" s="1"/>
  <c r="G12159" i="13" a="1"/>
  <c r="G12159" i="13" s="1"/>
  <c r="B12159" i="13" s="1"/>
  <c r="G12158" i="13" a="1"/>
  <c r="G12158" i="13" s="1"/>
  <c r="B12158" i="13" s="1"/>
  <c r="G12157" i="13" a="1"/>
  <c r="G12157" i="13" s="1"/>
  <c r="B12157" i="13" s="1"/>
  <c r="G12156" i="13" a="1"/>
  <c r="G12156" i="13" s="1"/>
  <c r="B12156" i="13" s="1"/>
  <c r="G12155" i="13" a="1"/>
  <c r="G12155" i="13" s="1"/>
  <c r="B12155" i="13" s="1"/>
  <c r="G12154" i="13" a="1"/>
  <c r="G12154" i="13" s="1"/>
  <c r="B12154" i="13" s="1"/>
  <c r="G12153" i="13" a="1"/>
  <c r="G12153" i="13" s="1"/>
  <c r="B12153" i="13" s="1"/>
  <c r="G12152" i="13" a="1"/>
  <c r="G12152" i="13" s="1"/>
  <c r="B12152" i="13" s="1"/>
  <c r="G12151" i="13" a="1"/>
  <c r="G12151" i="13" s="1"/>
  <c r="B12151" i="13" s="1"/>
  <c r="G12150" i="13" a="1"/>
  <c r="G12150" i="13" s="1"/>
  <c r="B12150" i="13" s="1"/>
  <c r="G12149" i="13" a="1"/>
  <c r="G12149" i="13" s="1"/>
  <c r="B12149" i="13" s="1"/>
  <c r="G12148" i="13" a="1"/>
  <c r="G12148" i="13" s="1"/>
  <c r="B12148" i="13" s="1"/>
  <c r="G12147" i="13" a="1"/>
  <c r="G12147" i="13" s="1"/>
  <c r="B12147" i="13" s="1"/>
  <c r="G12146" i="13" a="1"/>
  <c r="G12146" i="13" s="1"/>
  <c r="B12146" i="13" s="1"/>
  <c r="G12145" i="13" a="1"/>
  <c r="G12145" i="13" s="1"/>
  <c r="B12145" i="13" s="1"/>
  <c r="G12144" i="13" a="1"/>
  <c r="G12144" i="13" s="1"/>
  <c r="B12144" i="13" s="1"/>
  <c r="G12143" i="13" a="1"/>
  <c r="G12143" i="13" s="1"/>
  <c r="B12143" i="13" s="1"/>
  <c r="G12142" i="13" a="1"/>
  <c r="G12142" i="13" s="1"/>
  <c r="B12142" i="13" s="1"/>
  <c r="G12141" i="13" a="1"/>
  <c r="G12141" i="13" s="1"/>
  <c r="B12141" i="13" s="1"/>
  <c r="G12140" i="13" a="1"/>
  <c r="G12140" i="13" s="1"/>
  <c r="B12140" i="13" s="1"/>
  <c r="G12139" i="13" a="1"/>
  <c r="G12139" i="13" s="1"/>
  <c r="B12139" i="13" s="1"/>
  <c r="G12138" i="13" a="1"/>
  <c r="G12138" i="13" s="1"/>
  <c r="B12138" i="13" s="1"/>
  <c r="G12137" i="13" a="1"/>
  <c r="G12137" i="13" s="1"/>
  <c r="B12137" i="13" s="1"/>
  <c r="G12136" i="13" a="1"/>
  <c r="G12136" i="13" s="1"/>
  <c r="B12136" i="13" s="1"/>
  <c r="G12135" i="13" a="1"/>
  <c r="G12135" i="13" s="1"/>
  <c r="B12135" i="13" s="1"/>
  <c r="G12134" i="13" a="1"/>
  <c r="G12134" i="13" s="1"/>
  <c r="B12134" i="13" s="1"/>
  <c r="G12133" i="13" a="1"/>
  <c r="G12133" i="13" s="1"/>
  <c r="B12133" i="13" s="1"/>
  <c r="G12132" i="13" a="1"/>
  <c r="G12132" i="13" s="1"/>
  <c r="B12132" i="13" s="1"/>
  <c r="G12131" i="13" a="1"/>
  <c r="G12131" i="13" s="1"/>
  <c r="B12131" i="13" s="1"/>
  <c r="G12130" i="13" a="1"/>
  <c r="G12130" i="13" s="1"/>
  <c r="B12130" i="13" s="1"/>
  <c r="G12129" i="13" a="1"/>
  <c r="G12129" i="13" s="1"/>
  <c r="B12129" i="13" s="1"/>
  <c r="G12128" i="13" a="1"/>
  <c r="G12128" i="13" s="1"/>
  <c r="B12128" i="13" s="1"/>
  <c r="G12127" i="13" a="1"/>
  <c r="G12127" i="13" s="1"/>
  <c r="B12127" i="13" s="1"/>
  <c r="G12126" i="13" a="1"/>
  <c r="G12126" i="13" s="1"/>
  <c r="B12126" i="13" s="1"/>
  <c r="G12125" i="13" a="1"/>
  <c r="G12125" i="13" s="1"/>
  <c r="B12125" i="13" s="1"/>
  <c r="G12124" i="13" a="1"/>
  <c r="G12124" i="13" s="1"/>
  <c r="B12124" i="13" s="1"/>
  <c r="G12123" i="13" a="1"/>
  <c r="G12123" i="13" s="1"/>
  <c r="B12123" i="13" s="1"/>
  <c r="G12122" i="13" a="1"/>
  <c r="G12122" i="13" s="1"/>
  <c r="B12122" i="13" s="1"/>
  <c r="G12121" i="13" a="1"/>
  <c r="G12121" i="13" s="1"/>
  <c r="B12121" i="13" s="1"/>
  <c r="G12120" i="13" a="1"/>
  <c r="G12120" i="13" s="1"/>
  <c r="B12120" i="13" s="1"/>
  <c r="G12119" i="13" a="1"/>
  <c r="G12119" i="13" s="1"/>
  <c r="B12119" i="13" s="1"/>
  <c r="G12118" i="13" a="1"/>
  <c r="G12118" i="13" s="1"/>
  <c r="B12118" i="13" s="1"/>
  <c r="G12117" i="13" a="1"/>
  <c r="G12117" i="13" s="1"/>
  <c r="B12117" i="13" s="1"/>
  <c r="G12116" i="13" a="1"/>
  <c r="G12116" i="13" s="1"/>
  <c r="B12116" i="13" s="1"/>
  <c r="G12115" i="13" a="1"/>
  <c r="G12115" i="13" s="1"/>
  <c r="B12115" i="13" s="1"/>
  <c r="G12114" i="13" a="1"/>
  <c r="G12114" i="13" s="1"/>
  <c r="B12114" i="13" s="1"/>
  <c r="G12113" i="13" a="1"/>
  <c r="G12113" i="13" s="1"/>
  <c r="B12113" i="13" s="1"/>
  <c r="G12112" i="13" a="1"/>
  <c r="G12112" i="13" s="1"/>
  <c r="B12112" i="13" s="1"/>
  <c r="G12111" i="13" a="1"/>
  <c r="G12111" i="13" s="1"/>
  <c r="B12111" i="13" s="1"/>
  <c r="G12110" i="13" a="1"/>
  <c r="G12110" i="13" s="1"/>
  <c r="B12110" i="13" s="1"/>
  <c r="G12109" i="13" a="1"/>
  <c r="G12109" i="13" s="1"/>
  <c r="B12109" i="13" s="1"/>
  <c r="G12108" i="13" a="1"/>
  <c r="G12108" i="13" s="1"/>
  <c r="B12108" i="13" s="1"/>
  <c r="G12107" i="13" a="1"/>
  <c r="G12107" i="13" s="1"/>
  <c r="B12107" i="13" s="1"/>
  <c r="G12106" i="13" a="1"/>
  <c r="G12106" i="13" s="1"/>
  <c r="B12106" i="13" s="1"/>
  <c r="G12105" i="13" a="1"/>
  <c r="G12105" i="13" s="1"/>
  <c r="B12105" i="13" s="1"/>
  <c r="G12104" i="13" a="1"/>
  <c r="G12104" i="13" s="1"/>
  <c r="B12104" i="13" s="1"/>
  <c r="G12103" i="13" a="1"/>
  <c r="G12103" i="13" s="1"/>
  <c r="B12103" i="13" s="1"/>
  <c r="G12102" i="13" a="1"/>
  <c r="G12102" i="13" s="1"/>
  <c r="B12102" i="13" s="1"/>
  <c r="G12101" i="13" a="1"/>
  <c r="G12101" i="13" s="1"/>
  <c r="B12101" i="13" s="1"/>
  <c r="G12100" i="13" a="1"/>
  <c r="G12100" i="13" s="1"/>
  <c r="B12100" i="13" s="1"/>
  <c r="G12099" i="13" a="1"/>
  <c r="G12099" i="13" s="1"/>
  <c r="B12099" i="13" s="1"/>
  <c r="G12098" i="13" a="1"/>
  <c r="G12098" i="13" s="1"/>
  <c r="B12098" i="13" s="1"/>
  <c r="G12097" i="13" a="1"/>
  <c r="G12097" i="13" s="1"/>
  <c r="B12097" i="13" s="1"/>
  <c r="G12096" i="13" a="1"/>
  <c r="G12096" i="13" s="1"/>
  <c r="B12096" i="13" s="1"/>
  <c r="G12095" i="13" a="1"/>
  <c r="G12095" i="13" s="1"/>
  <c r="B12095" i="13" s="1"/>
  <c r="G12094" i="13" a="1"/>
  <c r="G12094" i="13" s="1"/>
  <c r="B12094" i="13" s="1"/>
  <c r="G12093" i="13" a="1"/>
  <c r="G12093" i="13" s="1"/>
  <c r="B12093" i="13" s="1"/>
  <c r="G12092" i="13" a="1"/>
  <c r="G12092" i="13" s="1"/>
  <c r="B12092" i="13" s="1"/>
  <c r="G12091" i="13" a="1"/>
  <c r="G12091" i="13" s="1"/>
  <c r="B12091" i="13" s="1"/>
  <c r="G12090" i="13" a="1"/>
  <c r="G12090" i="13" s="1"/>
  <c r="B12090" i="13" s="1"/>
  <c r="G12089" i="13" a="1"/>
  <c r="G12089" i="13" s="1"/>
  <c r="B12089" i="13" s="1"/>
  <c r="G12088" i="13" a="1"/>
  <c r="G12088" i="13" s="1"/>
  <c r="B12088" i="13" s="1"/>
  <c r="G12087" i="13" a="1"/>
  <c r="G12087" i="13" s="1"/>
  <c r="B12087" i="13" s="1"/>
  <c r="G12086" i="13" a="1"/>
  <c r="G12086" i="13" s="1"/>
  <c r="B12086" i="13" s="1"/>
  <c r="G12085" i="13" a="1"/>
  <c r="G12085" i="13" s="1"/>
  <c r="B12085" i="13" s="1"/>
  <c r="G12084" i="13" a="1"/>
  <c r="G12084" i="13" s="1"/>
  <c r="B12084" i="13" s="1"/>
  <c r="G12083" i="13" a="1"/>
  <c r="G12083" i="13" s="1"/>
  <c r="B12083" i="13" s="1"/>
  <c r="G12082" i="13" a="1"/>
  <c r="G12082" i="13" s="1"/>
  <c r="B12082" i="13" s="1"/>
  <c r="G12081" i="13" a="1"/>
  <c r="G12081" i="13" s="1"/>
  <c r="B12081" i="13" s="1"/>
  <c r="G12080" i="13" a="1"/>
  <c r="G12080" i="13" s="1"/>
  <c r="B12080" i="13" s="1"/>
  <c r="G12079" i="13" a="1"/>
  <c r="G12079" i="13" s="1"/>
  <c r="B12079" i="13" s="1"/>
  <c r="G12078" i="13" a="1"/>
  <c r="G12078" i="13" s="1"/>
  <c r="B12078" i="13" s="1"/>
  <c r="G12077" i="13" a="1"/>
  <c r="G12077" i="13" s="1"/>
  <c r="B12077" i="13" s="1"/>
  <c r="G12076" i="13" a="1"/>
  <c r="G12076" i="13" s="1"/>
  <c r="B12076" i="13" s="1"/>
  <c r="G12075" i="13" a="1"/>
  <c r="G12075" i="13" s="1"/>
  <c r="B12075" i="13" s="1"/>
  <c r="G12074" i="13" a="1"/>
  <c r="G12074" i="13" s="1"/>
  <c r="B12074" i="13" s="1"/>
  <c r="G12073" i="13" a="1"/>
  <c r="G12073" i="13" s="1"/>
  <c r="B12073" i="13" s="1"/>
  <c r="G12072" i="13" a="1"/>
  <c r="G12072" i="13" s="1"/>
  <c r="B12072" i="13" s="1"/>
  <c r="G12071" i="13" a="1"/>
  <c r="G12071" i="13" s="1"/>
  <c r="B12071" i="13" s="1"/>
  <c r="G12070" i="13" a="1"/>
  <c r="G12070" i="13" s="1"/>
  <c r="B12070" i="13" s="1"/>
  <c r="G12069" i="13" a="1"/>
  <c r="G12069" i="13" s="1"/>
  <c r="B12069" i="13" s="1"/>
  <c r="G12068" i="13" a="1"/>
  <c r="G12068" i="13" s="1"/>
  <c r="B12068" i="13" s="1"/>
  <c r="G12067" i="13" a="1"/>
  <c r="G12067" i="13" s="1"/>
  <c r="B12067" i="13" s="1"/>
  <c r="G12066" i="13" a="1"/>
  <c r="G12066" i="13" s="1"/>
  <c r="B12066" i="13" s="1"/>
  <c r="G12065" i="13" a="1"/>
  <c r="G12065" i="13" s="1"/>
  <c r="B12065" i="13" s="1"/>
  <c r="G12064" i="13" a="1"/>
  <c r="G12064" i="13" s="1"/>
  <c r="B12064" i="13" s="1"/>
  <c r="G12063" i="13" a="1"/>
  <c r="G12063" i="13" s="1"/>
  <c r="B12063" i="13" s="1"/>
  <c r="G12062" i="13" a="1"/>
  <c r="G12062" i="13" s="1"/>
  <c r="B12062" i="13" s="1"/>
  <c r="G12061" i="13" a="1"/>
  <c r="G12061" i="13" s="1"/>
  <c r="B12061" i="13" s="1"/>
  <c r="G12060" i="13" a="1"/>
  <c r="G12060" i="13" s="1"/>
  <c r="B12060" i="13" s="1"/>
  <c r="G12059" i="13" a="1"/>
  <c r="G12059" i="13" s="1"/>
  <c r="B12059" i="13" s="1"/>
  <c r="G12058" i="13" a="1"/>
  <c r="G12058" i="13" s="1"/>
  <c r="B12058" i="13" s="1"/>
  <c r="G12057" i="13" a="1"/>
  <c r="G12057" i="13" s="1"/>
  <c r="B12057" i="13" s="1"/>
  <c r="G12056" i="13" a="1"/>
  <c r="G12056" i="13" s="1"/>
  <c r="B12056" i="13" s="1"/>
  <c r="G12055" i="13" a="1"/>
  <c r="G12055" i="13" s="1"/>
  <c r="B12055" i="13" s="1"/>
  <c r="G12054" i="13" a="1"/>
  <c r="G12054" i="13" s="1"/>
  <c r="B12054" i="13" s="1"/>
  <c r="G12053" i="13" a="1"/>
  <c r="G12053" i="13" s="1"/>
  <c r="B12053" i="13" s="1"/>
  <c r="G12052" i="13" a="1"/>
  <c r="G12052" i="13" s="1"/>
  <c r="B12052" i="13" s="1"/>
  <c r="G12051" i="13" a="1"/>
  <c r="G12051" i="13" s="1"/>
  <c r="B12051" i="13" s="1"/>
  <c r="G12050" i="13" a="1"/>
  <c r="G12050" i="13" s="1"/>
  <c r="B12050" i="13" s="1"/>
  <c r="G12049" i="13" a="1"/>
  <c r="G12049" i="13" s="1"/>
  <c r="B12049" i="13" s="1"/>
  <c r="G12048" i="13" a="1"/>
  <c r="G12048" i="13" s="1"/>
  <c r="B12048" i="13" s="1"/>
  <c r="G12047" i="13" a="1"/>
  <c r="G12047" i="13" s="1"/>
  <c r="B12047" i="13" s="1"/>
  <c r="G12046" i="13" a="1"/>
  <c r="G12046" i="13" s="1"/>
  <c r="B12046" i="13" s="1"/>
  <c r="G12045" i="13" a="1"/>
  <c r="G12045" i="13" s="1"/>
  <c r="B12045" i="13" s="1"/>
  <c r="G12044" i="13" a="1"/>
  <c r="G12044" i="13" s="1"/>
  <c r="B12044" i="13" s="1"/>
  <c r="G12043" i="13" a="1"/>
  <c r="G12043" i="13" s="1"/>
  <c r="B12043" i="13" s="1"/>
  <c r="G12042" i="13" a="1"/>
  <c r="G12042" i="13" s="1"/>
  <c r="B12042" i="13" s="1"/>
  <c r="G12041" i="13" a="1"/>
  <c r="G12041" i="13" s="1"/>
  <c r="B12041" i="13" s="1"/>
  <c r="G12040" i="13" a="1"/>
  <c r="G12040" i="13" s="1"/>
  <c r="B12040" i="13" s="1"/>
  <c r="G12039" i="13" a="1"/>
  <c r="G12039" i="13" s="1"/>
  <c r="B12039" i="13" s="1"/>
  <c r="G12038" i="13" a="1"/>
  <c r="G12038" i="13" s="1"/>
  <c r="B12038" i="13" s="1"/>
  <c r="G12037" i="13" a="1"/>
  <c r="G12037" i="13" s="1"/>
  <c r="B12037" i="13" s="1"/>
  <c r="G12036" i="13" a="1"/>
  <c r="G12036" i="13" s="1"/>
  <c r="B12036" i="13" s="1"/>
  <c r="G12035" i="13" a="1"/>
  <c r="G12035" i="13" s="1"/>
  <c r="B12035" i="13" s="1"/>
  <c r="G12034" i="13" a="1"/>
  <c r="G12034" i="13" s="1"/>
  <c r="B12034" i="13" s="1"/>
  <c r="G12033" i="13" a="1"/>
  <c r="G12033" i="13" s="1"/>
  <c r="B12033" i="13" s="1"/>
  <c r="G12032" i="13" a="1"/>
  <c r="G12032" i="13" s="1"/>
  <c r="B12032" i="13" s="1"/>
  <c r="G12031" i="13" a="1"/>
  <c r="G12031" i="13" s="1"/>
  <c r="B12031" i="13" s="1"/>
  <c r="G12030" i="13" a="1"/>
  <c r="G12030" i="13" s="1"/>
  <c r="B12030" i="13" s="1"/>
  <c r="G12029" i="13" a="1"/>
  <c r="G12029" i="13" s="1"/>
  <c r="B12029" i="13" s="1"/>
  <c r="G12028" i="13" a="1"/>
  <c r="G12028" i="13" s="1"/>
  <c r="B12028" i="13" s="1"/>
  <c r="G12027" i="13" a="1"/>
  <c r="G12027" i="13" s="1"/>
  <c r="B12027" i="13" s="1"/>
  <c r="G12026" i="13" a="1"/>
  <c r="G12026" i="13" s="1"/>
  <c r="B12026" i="13" s="1"/>
  <c r="G12025" i="13" a="1"/>
  <c r="G12025" i="13" s="1"/>
  <c r="B12025" i="13" s="1"/>
  <c r="G12024" i="13" a="1"/>
  <c r="G12024" i="13" s="1"/>
  <c r="B12024" i="13" s="1"/>
  <c r="G12023" i="13" a="1"/>
  <c r="G12023" i="13" s="1"/>
  <c r="B12023" i="13" s="1"/>
  <c r="G12022" i="13" a="1"/>
  <c r="G12022" i="13" s="1"/>
  <c r="B12022" i="13" s="1"/>
  <c r="G12021" i="13" a="1"/>
  <c r="G12021" i="13" s="1"/>
  <c r="B12021" i="13" s="1"/>
  <c r="G12020" i="13" a="1"/>
  <c r="G12020" i="13" s="1"/>
  <c r="B12020" i="13" s="1"/>
  <c r="G12019" i="13" a="1"/>
  <c r="G12019" i="13" s="1"/>
  <c r="B12019" i="13" s="1"/>
  <c r="G12018" i="13" a="1"/>
  <c r="G12018" i="13" s="1"/>
  <c r="B12018" i="13" s="1"/>
  <c r="G12017" i="13" a="1"/>
  <c r="G12017" i="13" s="1"/>
  <c r="B12017" i="13" s="1"/>
  <c r="G12016" i="13" a="1"/>
  <c r="G12016" i="13" s="1"/>
  <c r="B12016" i="13" s="1"/>
  <c r="G12015" i="13" a="1"/>
  <c r="G12015" i="13" s="1"/>
  <c r="B12015" i="13" s="1"/>
  <c r="G12014" i="13" a="1"/>
  <c r="G12014" i="13" s="1"/>
  <c r="B12014" i="13" s="1"/>
  <c r="G12013" i="13" a="1"/>
  <c r="G12013" i="13" s="1"/>
  <c r="B12013" i="13" s="1"/>
  <c r="G12012" i="13" a="1"/>
  <c r="G12012" i="13" s="1"/>
  <c r="B12012" i="13" s="1"/>
  <c r="G12011" i="13" a="1"/>
  <c r="G12011" i="13" s="1"/>
  <c r="B12011" i="13" s="1"/>
  <c r="G12010" i="13" a="1"/>
  <c r="G12010" i="13" s="1"/>
  <c r="B12010" i="13" s="1"/>
  <c r="G12009" i="13" a="1"/>
  <c r="G12009" i="13" s="1"/>
  <c r="B12009" i="13" s="1"/>
  <c r="G12008" i="13" a="1"/>
  <c r="G12008" i="13" s="1"/>
  <c r="B12008" i="13" s="1"/>
  <c r="G12007" i="13" a="1"/>
  <c r="G12007" i="13" s="1"/>
  <c r="B12007" i="13" s="1"/>
  <c r="G12006" i="13" a="1"/>
  <c r="G12006" i="13" s="1"/>
  <c r="B12006" i="13" s="1"/>
  <c r="G12005" i="13" a="1"/>
  <c r="G12005" i="13" s="1"/>
  <c r="B12005" i="13" s="1"/>
  <c r="G12004" i="13" a="1"/>
  <c r="G12004" i="13" s="1"/>
  <c r="B12004" i="13" s="1"/>
  <c r="G12003" i="13" a="1"/>
  <c r="G12003" i="13" s="1"/>
  <c r="B12003" i="13" s="1"/>
  <c r="G12002" i="13" a="1"/>
  <c r="G12002" i="13" s="1"/>
  <c r="B12002" i="13" s="1"/>
  <c r="G12001" i="13" a="1"/>
  <c r="G12001" i="13" s="1"/>
  <c r="B12001" i="13" s="1"/>
  <c r="G12000" i="13" a="1"/>
  <c r="G12000" i="13" s="1"/>
  <c r="B12000" i="13" s="1"/>
  <c r="G11999" i="13" a="1"/>
  <c r="G11999" i="13" s="1"/>
  <c r="B11999" i="13" s="1"/>
  <c r="G11998" i="13" a="1"/>
  <c r="G11998" i="13" s="1"/>
  <c r="B11998" i="13" s="1"/>
  <c r="G11997" i="13" a="1"/>
  <c r="G11997" i="13" s="1"/>
  <c r="B11997" i="13" s="1"/>
  <c r="G11996" i="13" a="1"/>
  <c r="G11996" i="13" s="1"/>
  <c r="B11996" i="13" s="1"/>
  <c r="G11995" i="13" a="1"/>
  <c r="G11995" i="13" s="1"/>
  <c r="B11995" i="13" s="1"/>
  <c r="G11994" i="13" a="1"/>
  <c r="G11994" i="13" s="1"/>
  <c r="B11994" i="13" s="1"/>
  <c r="G11993" i="13" a="1"/>
  <c r="G11993" i="13" s="1"/>
  <c r="B11993" i="13" s="1"/>
  <c r="G11992" i="13" a="1"/>
  <c r="G11992" i="13" s="1"/>
  <c r="B11992" i="13" s="1"/>
  <c r="G11991" i="13" a="1"/>
  <c r="G11991" i="13" s="1"/>
  <c r="B11991" i="13" s="1"/>
  <c r="G11990" i="13" a="1"/>
  <c r="G11990" i="13" s="1"/>
  <c r="B11990" i="13" s="1"/>
  <c r="G11989" i="13" a="1"/>
  <c r="G11989" i="13" s="1"/>
  <c r="B11989" i="13" s="1"/>
  <c r="G11988" i="13" a="1"/>
  <c r="G11988" i="13" s="1"/>
  <c r="B11988" i="13" s="1"/>
  <c r="G11987" i="13" a="1"/>
  <c r="G11987" i="13" s="1"/>
  <c r="B11987" i="13" s="1"/>
  <c r="G11986" i="13" a="1"/>
  <c r="G11986" i="13" s="1"/>
  <c r="B11986" i="13" s="1"/>
  <c r="G11985" i="13" a="1"/>
  <c r="G11985" i="13" s="1"/>
  <c r="B11985" i="13" s="1"/>
  <c r="G11984" i="13" a="1"/>
  <c r="G11984" i="13" s="1"/>
  <c r="B11984" i="13" s="1"/>
  <c r="G11983" i="13" a="1"/>
  <c r="G11983" i="13" s="1"/>
  <c r="B11983" i="13" s="1"/>
  <c r="G11982" i="13" a="1"/>
  <c r="G11982" i="13" s="1"/>
  <c r="B11982" i="13" s="1"/>
  <c r="G11981" i="13" a="1"/>
  <c r="G11981" i="13" s="1"/>
  <c r="B11981" i="13" s="1"/>
  <c r="G11980" i="13" a="1"/>
  <c r="G11980" i="13" s="1"/>
  <c r="B11980" i="13" s="1"/>
  <c r="G11979" i="13" a="1"/>
  <c r="G11979" i="13" s="1"/>
  <c r="B11979" i="13" s="1"/>
  <c r="G11978" i="13" a="1"/>
  <c r="G11978" i="13" s="1"/>
  <c r="B11978" i="13" s="1"/>
  <c r="G11977" i="13" a="1"/>
  <c r="G11977" i="13" s="1"/>
  <c r="B11977" i="13" s="1"/>
  <c r="G11976" i="13" a="1"/>
  <c r="G11976" i="13" s="1"/>
  <c r="B11976" i="13" s="1"/>
  <c r="G11975" i="13" a="1"/>
  <c r="G11975" i="13" s="1"/>
  <c r="B11975" i="13" s="1"/>
  <c r="G11974" i="13" a="1"/>
  <c r="G11974" i="13" s="1"/>
  <c r="B11974" i="13" s="1"/>
  <c r="G11973" i="13" a="1"/>
  <c r="G11973" i="13" s="1"/>
  <c r="B11973" i="13" s="1"/>
  <c r="G11972" i="13" a="1"/>
  <c r="G11972" i="13" s="1"/>
  <c r="B11972" i="13" s="1"/>
  <c r="G11971" i="13" a="1"/>
  <c r="G11971" i="13" s="1"/>
  <c r="B11971" i="13" s="1"/>
  <c r="G11970" i="13" a="1"/>
  <c r="G11970" i="13" s="1"/>
  <c r="B11970" i="13" s="1"/>
  <c r="G11969" i="13" a="1"/>
  <c r="G11969" i="13" s="1"/>
  <c r="B11969" i="13" s="1"/>
  <c r="G11968" i="13" a="1"/>
  <c r="G11968" i="13" s="1"/>
  <c r="B11968" i="13" s="1"/>
  <c r="G11967" i="13" a="1"/>
  <c r="G11967" i="13" s="1"/>
  <c r="B11967" i="13" s="1"/>
  <c r="G11966" i="13" a="1"/>
  <c r="G11966" i="13" s="1"/>
  <c r="B11966" i="13" s="1"/>
  <c r="G11965" i="13" a="1"/>
  <c r="G11965" i="13" s="1"/>
  <c r="B11965" i="13" s="1"/>
  <c r="G11964" i="13" a="1"/>
  <c r="G11964" i="13" s="1"/>
  <c r="B11964" i="13" s="1"/>
  <c r="G11963" i="13" a="1"/>
  <c r="G11963" i="13" s="1"/>
  <c r="B11963" i="13" s="1"/>
  <c r="G11962" i="13" a="1"/>
  <c r="G11962" i="13" s="1"/>
  <c r="B11962" i="13" s="1"/>
  <c r="G11961" i="13" a="1"/>
  <c r="G11961" i="13" s="1"/>
  <c r="B11961" i="13" s="1"/>
  <c r="G11960" i="13" a="1"/>
  <c r="G11960" i="13" s="1"/>
  <c r="B11960" i="13" s="1"/>
  <c r="G11959" i="13" a="1"/>
  <c r="G11959" i="13" s="1"/>
  <c r="B11959" i="13" s="1"/>
  <c r="G11958" i="13" a="1"/>
  <c r="G11958" i="13" s="1"/>
  <c r="B11958" i="13" s="1"/>
  <c r="G11957" i="13" a="1"/>
  <c r="G11957" i="13" s="1"/>
  <c r="B11957" i="13" s="1"/>
  <c r="G11956" i="13" a="1"/>
  <c r="G11956" i="13" s="1"/>
  <c r="B11956" i="13" s="1"/>
  <c r="G11955" i="13" a="1"/>
  <c r="G11955" i="13" s="1"/>
  <c r="B11955" i="13" s="1"/>
  <c r="G11954" i="13" a="1"/>
  <c r="G11954" i="13" s="1"/>
  <c r="B11954" i="13" s="1"/>
  <c r="G11953" i="13" a="1"/>
  <c r="G11953" i="13" s="1"/>
  <c r="B11953" i="13" s="1"/>
  <c r="G11952" i="13" a="1"/>
  <c r="G11952" i="13" s="1"/>
  <c r="B11952" i="13" s="1"/>
  <c r="G11951" i="13" a="1"/>
  <c r="G11951" i="13" s="1"/>
  <c r="B11951" i="13" s="1"/>
  <c r="G11950" i="13" a="1"/>
  <c r="G11950" i="13" s="1"/>
  <c r="B11950" i="13" s="1"/>
  <c r="G11949" i="13" a="1"/>
  <c r="G11949" i="13" s="1"/>
  <c r="B11949" i="13" s="1"/>
  <c r="G11948" i="13" a="1"/>
  <c r="G11948" i="13" s="1"/>
  <c r="B11948" i="13" s="1"/>
  <c r="G11947" i="13" a="1"/>
  <c r="G11947" i="13" s="1"/>
  <c r="B11947" i="13" s="1"/>
  <c r="G11946" i="13" a="1"/>
  <c r="G11946" i="13" s="1"/>
  <c r="B11946" i="13" s="1"/>
  <c r="G11945" i="13" a="1"/>
  <c r="G11945" i="13" s="1"/>
  <c r="B11945" i="13" s="1"/>
  <c r="G11944" i="13" a="1"/>
  <c r="G11944" i="13" s="1"/>
  <c r="B11944" i="13" s="1"/>
  <c r="G11943" i="13" a="1"/>
  <c r="G11943" i="13" s="1"/>
  <c r="B11943" i="13" s="1"/>
  <c r="G11942" i="13" a="1"/>
  <c r="G11942" i="13" s="1"/>
  <c r="B11942" i="13" s="1"/>
  <c r="G11941" i="13" a="1"/>
  <c r="G11941" i="13" s="1"/>
  <c r="B11941" i="13" s="1"/>
  <c r="G11940" i="13" a="1"/>
  <c r="G11940" i="13" s="1"/>
  <c r="B11940" i="13" s="1"/>
  <c r="G11939" i="13" a="1"/>
  <c r="G11939" i="13" s="1"/>
  <c r="B11939" i="13" s="1"/>
  <c r="G11938" i="13" a="1"/>
  <c r="G11938" i="13" s="1"/>
  <c r="B11938" i="13" s="1"/>
  <c r="G11937" i="13" a="1"/>
  <c r="G11937" i="13" s="1"/>
  <c r="B11937" i="13" s="1"/>
  <c r="G11936" i="13" a="1"/>
  <c r="G11936" i="13" s="1"/>
  <c r="B11936" i="13" s="1"/>
  <c r="G11935" i="13" a="1"/>
  <c r="G11935" i="13" s="1"/>
  <c r="B11935" i="13" s="1"/>
  <c r="G11934" i="13" a="1"/>
  <c r="G11934" i="13" s="1"/>
  <c r="B11934" i="13" s="1"/>
  <c r="G11933" i="13" a="1"/>
  <c r="G11933" i="13" s="1"/>
  <c r="B11933" i="13" s="1"/>
  <c r="G11932" i="13" a="1"/>
  <c r="G11932" i="13" s="1"/>
  <c r="B11932" i="13" s="1"/>
  <c r="G11931" i="13" a="1"/>
  <c r="G11931" i="13" s="1"/>
  <c r="B11931" i="13" s="1"/>
  <c r="G11930" i="13" a="1"/>
  <c r="G11930" i="13" s="1"/>
  <c r="B11930" i="13" s="1"/>
  <c r="G11929" i="13" a="1"/>
  <c r="G11929" i="13" s="1"/>
  <c r="B11929" i="13" s="1"/>
  <c r="G11928" i="13" a="1"/>
  <c r="G11928" i="13" s="1"/>
  <c r="B11928" i="13" s="1"/>
  <c r="G11927" i="13" a="1"/>
  <c r="G11927" i="13" s="1"/>
  <c r="B11927" i="13" s="1"/>
  <c r="G11926" i="13" a="1"/>
  <c r="G11926" i="13" s="1"/>
  <c r="B11926" i="13" s="1"/>
  <c r="G11925" i="13" a="1"/>
  <c r="G11925" i="13" s="1"/>
  <c r="B11925" i="13" s="1"/>
  <c r="G11924" i="13" a="1"/>
  <c r="G11924" i="13" s="1"/>
  <c r="B11924" i="13" s="1"/>
  <c r="G11923" i="13" a="1"/>
  <c r="G11923" i="13" s="1"/>
  <c r="B11923" i="13" s="1"/>
  <c r="G11922" i="13" a="1"/>
  <c r="G11922" i="13" s="1"/>
  <c r="B11922" i="13" s="1"/>
  <c r="G11921" i="13" a="1"/>
  <c r="G11921" i="13" s="1"/>
  <c r="B11921" i="13" s="1"/>
  <c r="G11920" i="13" a="1"/>
  <c r="G11920" i="13" s="1"/>
  <c r="B11920" i="13" s="1"/>
  <c r="G11919" i="13" a="1"/>
  <c r="G11919" i="13" s="1"/>
  <c r="B11919" i="13" s="1"/>
  <c r="G11918" i="13" a="1"/>
  <c r="G11918" i="13" s="1"/>
  <c r="B11918" i="13" s="1"/>
  <c r="G11917" i="13" a="1"/>
  <c r="G11917" i="13" s="1"/>
  <c r="B11917" i="13" s="1"/>
  <c r="G11916" i="13" a="1"/>
  <c r="G11916" i="13" s="1"/>
  <c r="B11916" i="13" s="1"/>
  <c r="G11915" i="13" a="1"/>
  <c r="G11915" i="13" s="1"/>
  <c r="B11915" i="13" s="1"/>
  <c r="G11914" i="13" a="1"/>
  <c r="G11914" i="13" s="1"/>
  <c r="B11914" i="13" s="1"/>
  <c r="G11913" i="13" a="1"/>
  <c r="G11913" i="13" s="1"/>
  <c r="B11913" i="13" s="1"/>
  <c r="G11912" i="13" a="1"/>
  <c r="G11912" i="13" s="1"/>
  <c r="B11912" i="13" s="1"/>
  <c r="G11911" i="13" a="1"/>
  <c r="G11911" i="13" s="1"/>
  <c r="B11911" i="13" s="1"/>
  <c r="G11910" i="13" a="1"/>
  <c r="G11910" i="13" s="1"/>
  <c r="B11910" i="13" s="1"/>
  <c r="G11909" i="13" a="1"/>
  <c r="G11909" i="13" s="1"/>
  <c r="B11909" i="13" s="1"/>
  <c r="G11908" i="13" a="1"/>
  <c r="G11908" i="13" s="1"/>
  <c r="B11908" i="13" s="1"/>
  <c r="G11907" i="13" a="1"/>
  <c r="G11907" i="13" s="1"/>
  <c r="B11907" i="13" s="1"/>
  <c r="G11906" i="13" a="1"/>
  <c r="G11906" i="13" s="1"/>
  <c r="B11906" i="13" s="1"/>
  <c r="G11905" i="13" a="1"/>
  <c r="G11905" i="13" s="1"/>
  <c r="B11905" i="13" s="1"/>
  <c r="G11904" i="13" a="1"/>
  <c r="G11904" i="13" s="1"/>
  <c r="B11904" i="13" s="1"/>
  <c r="G11903" i="13" a="1"/>
  <c r="G11903" i="13" s="1"/>
  <c r="B11903" i="13" s="1"/>
  <c r="G11902" i="13" a="1"/>
  <c r="G11902" i="13" s="1"/>
  <c r="B11902" i="13" s="1"/>
  <c r="G11901" i="13" a="1"/>
  <c r="G11901" i="13" s="1"/>
  <c r="B11901" i="13" s="1"/>
  <c r="G11900" i="13" a="1"/>
  <c r="G11900" i="13" s="1"/>
  <c r="B11900" i="13" s="1"/>
  <c r="G11899" i="13" a="1"/>
  <c r="G11899" i="13" s="1"/>
  <c r="B11899" i="13" s="1"/>
  <c r="G11898" i="13" a="1"/>
  <c r="G11898" i="13" s="1"/>
  <c r="B11898" i="13" s="1"/>
  <c r="G11897" i="13" a="1"/>
  <c r="G11897" i="13" s="1"/>
  <c r="B11897" i="13" s="1"/>
  <c r="G11896" i="13" a="1"/>
  <c r="G11896" i="13" s="1"/>
  <c r="B11896" i="13" s="1"/>
  <c r="G11895" i="13" a="1"/>
  <c r="G11895" i="13" s="1"/>
  <c r="B11895" i="13" s="1"/>
  <c r="G11894" i="13" a="1"/>
  <c r="G11894" i="13" s="1"/>
  <c r="B11894" i="13" s="1"/>
  <c r="G11893" i="13" a="1"/>
  <c r="G11893" i="13" s="1"/>
  <c r="B11893" i="13" s="1"/>
  <c r="G11892" i="13" a="1"/>
  <c r="G11892" i="13" s="1"/>
  <c r="B11892" i="13" s="1"/>
  <c r="G11891" i="13" a="1"/>
  <c r="G11891" i="13" s="1"/>
  <c r="B11891" i="13" s="1"/>
  <c r="G11890" i="13" a="1"/>
  <c r="G11890" i="13" s="1"/>
  <c r="B11890" i="13" s="1"/>
  <c r="G11889" i="13" a="1"/>
  <c r="G11889" i="13" s="1"/>
  <c r="B11889" i="13" s="1"/>
  <c r="G11888" i="13" a="1"/>
  <c r="G11888" i="13" s="1"/>
  <c r="B11888" i="13" s="1"/>
  <c r="G11887" i="13" a="1"/>
  <c r="G11887" i="13" s="1"/>
  <c r="B11887" i="13" s="1"/>
  <c r="G11886" i="13" a="1"/>
  <c r="G11886" i="13" s="1"/>
  <c r="B11886" i="13" s="1"/>
  <c r="G11885" i="13" a="1"/>
  <c r="G11885" i="13" s="1"/>
  <c r="B11885" i="13" s="1"/>
  <c r="G11884" i="13" a="1"/>
  <c r="G11884" i="13" s="1"/>
  <c r="B11884" i="13" s="1"/>
  <c r="G11883" i="13" a="1"/>
  <c r="G11883" i="13" s="1"/>
  <c r="B11883" i="13" s="1"/>
  <c r="G11882" i="13" a="1"/>
  <c r="G11882" i="13" s="1"/>
  <c r="B11882" i="13" s="1"/>
  <c r="G11881" i="13" a="1"/>
  <c r="G11881" i="13" s="1"/>
  <c r="B11881" i="13" s="1"/>
  <c r="G11880" i="13" a="1"/>
  <c r="G11880" i="13" s="1"/>
  <c r="B11880" i="13" s="1"/>
  <c r="G11879" i="13" a="1"/>
  <c r="G11879" i="13" s="1"/>
  <c r="B11879" i="13" s="1"/>
  <c r="G11878" i="13" a="1"/>
  <c r="G11878" i="13" s="1"/>
  <c r="B11878" i="13" s="1"/>
  <c r="G11877" i="13" a="1"/>
  <c r="G11877" i="13" s="1"/>
  <c r="B11877" i="13" s="1"/>
  <c r="G11876" i="13" a="1"/>
  <c r="G11876" i="13" s="1"/>
  <c r="B11876" i="13" s="1"/>
  <c r="G11875" i="13" a="1"/>
  <c r="G11875" i="13" s="1"/>
  <c r="B11875" i="13" s="1"/>
  <c r="G11874" i="13" a="1"/>
  <c r="G11874" i="13" s="1"/>
  <c r="B11874" i="13" s="1"/>
  <c r="G11873" i="13" a="1"/>
  <c r="G11873" i="13" s="1"/>
  <c r="B11873" i="13" s="1"/>
  <c r="G11872" i="13" a="1"/>
  <c r="G11872" i="13" s="1"/>
  <c r="B11872" i="13" s="1"/>
  <c r="G11871" i="13" a="1"/>
  <c r="G11871" i="13" s="1"/>
  <c r="B11871" i="13" s="1"/>
  <c r="G11870" i="13" a="1"/>
  <c r="G11870" i="13" s="1"/>
  <c r="B11870" i="13" s="1"/>
  <c r="G11869" i="13" a="1"/>
  <c r="G11869" i="13" s="1"/>
  <c r="B11869" i="13" s="1"/>
  <c r="G11868" i="13" a="1"/>
  <c r="G11868" i="13" s="1"/>
  <c r="B11868" i="13" s="1"/>
  <c r="G11867" i="13" a="1"/>
  <c r="G11867" i="13" s="1"/>
  <c r="B11867" i="13" s="1"/>
  <c r="G11866" i="13" a="1"/>
  <c r="G11866" i="13" s="1"/>
  <c r="B11866" i="13" s="1"/>
  <c r="G11865" i="13" a="1"/>
  <c r="G11865" i="13" s="1"/>
  <c r="B11865" i="13" s="1"/>
  <c r="G11864" i="13" a="1"/>
  <c r="G11864" i="13" s="1"/>
  <c r="B11864" i="13" s="1"/>
  <c r="G11863" i="13" a="1"/>
  <c r="G11863" i="13" s="1"/>
  <c r="B11863" i="13" s="1"/>
  <c r="G11862" i="13" a="1"/>
  <c r="G11862" i="13" s="1"/>
  <c r="B11862" i="13" s="1"/>
  <c r="G11861" i="13" a="1"/>
  <c r="G11861" i="13" s="1"/>
  <c r="B11861" i="13" s="1"/>
  <c r="G11860" i="13" a="1"/>
  <c r="G11860" i="13" s="1"/>
  <c r="B11860" i="13" s="1"/>
  <c r="G11859" i="13" a="1"/>
  <c r="G11859" i="13" s="1"/>
  <c r="B11859" i="13" s="1"/>
  <c r="G11858" i="13" a="1"/>
  <c r="G11858" i="13" s="1"/>
  <c r="B11858" i="13" s="1"/>
  <c r="G11857" i="13" a="1"/>
  <c r="G11857" i="13" s="1"/>
  <c r="B11857" i="13" s="1"/>
  <c r="G11856" i="13" a="1"/>
  <c r="G11856" i="13" s="1"/>
  <c r="B11856" i="13" s="1"/>
  <c r="G11855" i="13" a="1"/>
  <c r="G11855" i="13" s="1"/>
  <c r="B11855" i="13" s="1"/>
  <c r="G11854" i="13" a="1"/>
  <c r="G11854" i="13" s="1"/>
  <c r="B11854" i="13" s="1"/>
  <c r="G11853" i="13" a="1"/>
  <c r="G11853" i="13" s="1"/>
  <c r="B11853" i="13" s="1"/>
  <c r="G11852" i="13" a="1"/>
  <c r="G11852" i="13" s="1"/>
  <c r="B11852" i="13" s="1"/>
  <c r="G11851" i="13" a="1"/>
  <c r="G11851" i="13" s="1"/>
  <c r="B11851" i="13" s="1"/>
  <c r="G11850" i="13" a="1"/>
  <c r="G11850" i="13" s="1"/>
  <c r="B11850" i="13" s="1"/>
  <c r="G11849" i="13" a="1"/>
  <c r="G11849" i="13" s="1"/>
  <c r="B11849" i="13" s="1"/>
  <c r="G11848" i="13" a="1"/>
  <c r="G11848" i="13" s="1"/>
  <c r="B11848" i="13" s="1"/>
  <c r="G11847" i="13" a="1"/>
  <c r="G11847" i="13" s="1"/>
  <c r="B11847" i="13" s="1"/>
  <c r="G11846" i="13" a="1"/>
  <c r="G11846" i="13" s="1"/>
  <c r="B11846" i="13" s="1"/>
  <c r="G11845" i="13" a="1"/>
  <c r="G11845" i="13" s="1"/>
  <c r="B11845" i="13" s="1"/>
  <c r="G11844" i="13" a="1"/>
  <c r="G11844" i="13" s="1"/>
  <c r="B11844" i="13" s="1"/>
  <c r="G11843" i="13" a="1"/>
  <c r="G11843" i="13" s="1"/>
  <c r="B11843" i="13" s="1"/>
  <c r="G11842" i="13" a="1"/>
  <c r="G11842" i="13" s="1"/>
  <c r="B11842" i="13" s="1"/>
  <c r="G11841" i="13" a="1"/>
  <c r="G11841" i="13" s="1"/>
  <c r="B11841" i="13" s="1"/>
  <c r="G11840" i="13" a="1"/>
  <c r="G11840" i="13" s="1"/>
  <c r="B11840" i="13" s="1"/>
  <c r="G11839" i="13" a="1"/>
  <c r="G11839" i="13" s="1"/>
  <c r="B11839" i="13" s="1"/>
  <c r="G11838" i="13" a="1"/>
  <c r="G11838" i="13" s="1"/>
  <c r="B11838" i="13" s="1"/>
  <c r="G11837" i="13" a="1"/>
  <c r="G11837" i="13" s="1"/>
  <c r="B11837" i="13" s="1"/>
  <c r="G11836" i="13" a="1"/>
  <c r="G11836" i="13" s="1"/>
  <c r="B11836" i="13" s="1"/>
  <c r="G11835" i="13" a="1"/>
  <c r="G11835" i="13" s="1"/>
  <c r="B11835" i="13" s="1"/>
  <c r="G11834" i="13" a="1"/>
  <c r="G11834" i="13" s="1"/>
  <c r="B11834" i="13" s="1"/>
  <c r="G11833" i="13" a="1"/>
  <c r="G11833" i="13" s="1"/>
  <c r="B11833" i="13" s="1"/>
  <c r="G11832" i="13" a="1"/>
  <c r="G11832" i="13" s="1"/>
  <c r="B11832" i="13" s="1"/>
  <c r="G11831" i="13" a="1"/>
  <c r="G11831" i="13" s="1"/>
  <c r="B11831" i="13" s="1"/>
  <c r="G11830" i="13" a="1"/>
  <c r="G11830" i="13" s="1"/>
  <c r="B11830" i="13" s="1"/>
  <c r="G11829" i="13" a="1"/>
  <c r="G11829" i="13" s="1"/>
  <c r="B11829" i="13" s="1"/>
  <c r="G11828" i="13" a="1"/>
  <c r="G11828" i="13" s="1"/>
  <c r="B11828" i="13" s="1"/>
  <c r="G11827" i="13" a="1"/>
  <c r="G11827" i="13" s="1"/>
  <c r="B11827" i="13" s="1"/>
  <c r="G11826" i="13" a="1"/>
  <c r="G11826" i="13" s="1"/>
  <c r="B11826" i="13" s="1"/>
  <c r="G11825" i="13" a="1"/>
  <c r="G11825" i="13" s="1"/>
  <c r="B11825" i="13" s="1"/>
  <c r="G11824" i="13" a="1"/>
  <c r="G11824" i="13" s="1"/>
  <c r="B11824" i="13" s="1"/>
  <c r="G11823" i="13" a="1"/>
  <c r="G11823" i="13" s="1"/>
  <c r="B11823" i="13" s="1"/>
  <c r="G11822" i="13" a="1"/>
  <c r="G11822" i="13" s="1"/>
  <c r="B11822" i="13" s="1"/>
  <c r="G11821" i="13" a="1"/>
  <c r="G11821" i="13" s="1"/>
  <c r="B11821" i="13" s="1"/>
  <c r="G11820" i="13" a="1"/>
  <c r="G11820" i="13" s="1"/>
  <c r="B11820" i="13" s="1"/>
  <c r="G11819" i="13" a="1"/>
  <c r="G11819" i="13" s="1"/>
  <c r="B11819" i="13" s="1"/>
  <c r="G11818" i="13" a="1"/>
  <c r="G11818" i="13" s="1"/>
  <c r="B11818" i="13" s="1"/>
  <c r="G11817" i="13" a="1"/>
  <c r="G11817" i="13" s="1"/>
  <c r="B11817" i="13" s="1"/>
  <c r="G11816" i="13" a="1"/>
  <c r="G11816" i="13" s="1"/>
  <c r="B11816" i="13" s="1"/>
  <c r="G11815" i="13" a="1"/>
  <c r="G11815" i="13" s="1"/>
  <c r="B11815" i="13" s="1"/>
  <c r="G11814" i="13" a="1"/>
  <c r="G11814" i="13" s="1"/>
  <c r="B11814" i="13" s="1"/>
  <c r="G11813" i="13" a="1"/>
  <c r="G11813" i="13" s="1"/>
  <c r="B11813" i="13" s="1"/>
  <c r="G11812" i="13" a="1"/>
  <c r="G11812" i="13" s="1"/>
  <c r="B11812" i="13" s="1"/>
  <c r="G11811" i="13" a="1"/>
  <c r="G11811" i="13" s="1"/>
  <c r="B11811" i="13" s="1"/>
  <c r="G11810" i="13" a="1"/>
  <c r="G11810" i="13" s="1"/>
  <c r="B11810" i="13" s="1"/>
  <c r="G11809" i="13" a="1"/>
  <c r="G11809" i="13" s="1"/>
  <c r="B11809" i="13" s="1"/>
  <c r="G11808" i="13" a="1"/>
  <c r="G11808" i="13" s="1"/>
  <c r="B11808" i="13" s="1"/>
  <c r="G11807" i="13" a="1"/>
  <c r="G11807" i="13" s="1"/>
  <c r="B11807" i="13" s="1"/>
  <c r="G11806" i="13" a="1"/>
  <c r="G11806" i="13" s="1"/>
  <c r="B11806" i="13" s="1"/>
  <c r="G11805" i="13" a="1"/>
  <c r="G11805" i="13" s="1"/>
  <c r="B11805" i="13" s="1"/>
  <c r="G11804" i="13" a="1"/>
  <c r="G11804" i="13" s="1"/>
  <c r="B11804" i="13" s="1"/>
  <c r="G11803" i="13" a="1"/>
  <c r="G11803" i="13" s="1"/>
  <c r="B11803" i="13" s="1"/>
  <c r="G11802" i="13" a="1"/>
  <c r="G11802" i="13" s="1"/>
  <c r="B11802" i="13" s="1"/>
  <c r="G11801" i="13" a="1"/>
  <c r="G11801" i="13" s="1"/>
  <c r="B11801" i="13" s="1"/>
  <c r="G11800" i="13" a="1"/>
  <c r="G11800" i="13" s="1"/>
  <c r="B11800" i="13" s="1"/>
  <c r="G11799" i="13" a="1"/>
  <c r="G11799" i="13" s="1"/>
  <c r="B11799" i="13" s="1"/>
  <c r="G11798" i="13" a="1"/>
  <c r="G11798" i="13" s="1"/>
  <c r="B11798" i="13" s="1"/>
  <c r="G11797" i="13" a="1"/>
  <c r="G11797" i="13" s="1"/>
  <c r="B11797" i="13" s="1"/>
  <c r="G11796" i="13" a="1"/>
  <c r="G11796" i="13" s="1"/>
  <c r="B11796" i="13" s="1"/>
  <c r="G11795" i="13" a="1"/>
  <c r="G11795" i="13" s="1"/>
  <c r="B11795" i="13" s="1"/>
  <c r="G11794" i="13" a="1"/>
  <c r="G11794" i="13" s="1"/>
  <c r="B11794" i="13" s="1"/>
  <c r="G11793" i="13" a="1"/>
  <c r="G11793" i="13" s="1"/>
  <c r="B11793" i="13" s="1"/>
  <c r="G11792" i="13" a="1"/>
  <c r="G11792" i="13" s="1"/>
  <c r="B11792" i="13" s="1"/>
  <c r="G11791" i="13" a="1"/>
  <c r="G11791" i="13" s="1"/>
  <c r="B11791" i="13" s="1"/>
  <c r="G11790" i="13" a="1"/>
  <c r="G11790" i="13" s="1"/>
  <c r="B11790" i="13" s="1"/>
  <c r="G11789" i="13" a="1"/>
  <c r="G11789" i="13" s="1"/>
  <c r="B11789" i="13" s="1"/>
  <c r="G11788" i="13" a="1"/>
  <c r="G11788" i="13" s="1"/>
  <c r="B11788" i="13" s="1"/>
  <c r="G11787" i="13" a="1"/>
  <c r="G11787" i="13" s="1"/>
  <c r="B11787" i="13" s="1"/>
  <c r="G11786" i="13" a="1"/>
  <c r="G11786" i="13" s="1"/>
  <c r="B11786" i="13" s="1"/>
  <c r="G11785" i="13" a="1"/>
  <c r="G11785" i="13" s="1"/>
  <c r="B11785" i="13" s="1"/>
  <c r="G11784" i="13" a="1"/>
  <c r="G11784" i="13" s="1"/>
  <c r="B11784" i="13" s="1"/>
  <c r="G11783" i="13" a="1"/>
  <c r="G11783" i="13" s="1"/>
  <c r="B11783" i="13" s="1"/>
  <c r="G11782" i="13" a="1"/>
  <c r="G11782" i="13" s="1"/>
  <c r="B11782" i="13" s="1"/>
  <c r="G11781" i="13" a="1"/>
  <c r="G11781" i="13" s="1"/>
  <c r="B11781" i="13" s="1"/>
  <c r="G11780" i="13" a="1"/>
  <c r="G11780" i="13" s="1"/>
  <c r="B11780" i="13" s="1"/>
  <c r="G11779" i="13" a="1"/>
  <c r="G11779" i="13" s="1"/>
  <c r="B11779" i="13" s="1"/>
  <c r="G11778" i="13" a="1"/>
  <c r="G11778" i="13" s="1"/>
  <c r="B11778" i="13" s="1"/>
  <c r="G11777" i="13" a="1"/>
  <c r="G11777" i="13" s="1"/>
  <c r="B11777" i="13" s="1"/>
  <c r="G11776" i="13" a="1"/>
  <c r="G11776" i="13" s="1"/>
  <c r="B11776" i="13" s="1"/>
  <c r="G11775" i="13" a="1"/>
  <c r="G11775" i="13" s="1"/>
  <c r="B11775" i="13" s="1"/>
  <c r="G11774" i="13" a="1"/>
  <c r="G11774" i="13" s="1"/>
  <c r="B11774" i="13" s="1"/>
  <c r="G11773" i="13" a="1"/>
  <c r="G11773" i="13" s="1"/>
  <c r="B11773" i="13" s="1"/>
  <c r="G11772" i="13" a="1"/>
  <c r="G11772" i="13" s="1"/>
  <c r="B11772" i="13" s="1"/>
  <c r="G11771" i="13" a="1"/>
  <c r="G11771" i="13" s="1"/>
  <c r="B11771" i="13" s="1"/>
  <c r="G11770" i="13" a="1"/>
  <c r="G11770" i="13" s="1"/>
  <c r="B11770" i="13" s="1"/>
  <c r="G11769" i="13" a="1"/>
  <c r="G11769" i="13" s="1"/>
  <c r="B11769" i="13" s="1"/>
  <c r="G11768" i="13" a="1"/>
  <c r="G11768" i="13" s="1"/>
  <c r="B11768" i="13" s="1"/>
  <c r="G11767" i="13" a="1"/>
  <c r="G11767" i="13" s="1"/>
  <c r="B11767" i="13" s="1"/>
  <c r="G11766" i="13" a="1"/>
  <c r="G11766" i="13" s="1"/>
  <c r="B11766" i="13" s="1"/>
  <c r="G11765" i="13" a="1"/>
  <c r="G11765" i="13" s="1"/>
  <c r="B11765" i="13" s="1"/>
  <c r="G11764" i="13" a="1"/>
  <c r="G11764" i="13" s="1"/>
  <c r="B11764" i="13" s="1"/>
  <c r="G11763" i="13" a="1"/>
  <c r="G11763" i="13" s="1"/>
  <c r="B11763" i="13" s="1"/>
  <c r="G11762" i="13" a="1"/>
  <c r="G11762" i="13" s="1"/>
  <c r="B11762" i="13" s="1"/>
  <c r="G11761" i="13" a="1"/>
  <c r="G11761" i="13" s="1"/>
  <c r="B11761" i="13" s="1"/>
  <c r="G11760" i="13" a="1"/>
  <c r="G11760" i="13" s="1"/>
  <c r="B11760" i="13" s="1"/>
  <c r="G11759" i="13" a="1"/>
  <c r="G11759" i="13" s="1"/>
  <c r="B11759" i="13" s="1"/>
  <c r="G11758" i="13" a="1"/>
  <c r="G11758" i="13" s="1"/>
  <c r="B11758" i="13" s="1"/>
  <c r="G11757" i="13" a="1"/>
  <c r="G11757" i="13" s="1"/>
  <c r="B11757" i="13" s="1"/>
  <c r="G11756" i="13" a="1"/>
  <c r="G11756" i="13" s="1"/>
  <c r="B11756" i="13" s="1"/>
  <c r="G11755" i="13" a="1"/>
  <c r="G11755" i="13" s="1"/>
  <c r="B11755" i="13" s="1"/>
  <c r="G11754" i="13" a="1"/>
  <c r="G11754" i="13" s="1"/>
  <c r="B11754" i="13" s="1"/>
  <c r="G11753" i="13" a="1"/>
  <c r="G11753" i="13" s="1"/>
  <c r="B11753" i="13" s="1"/>
  <c r="G11752" i="13" a="1"/>
  <c r="G11752" i="13" s="1"/>
  <c r="B11752" i="13" s="1"/>
  <c r="G11751" i="13" a="1"/>
  <c r="G11751" i="13" s="1"/>
  <c r="B11751" i="13" s="1"/>
  <c r="G11750" i="13" a="1"/>
  <c r="G11750" i="13" s="1"/>
  <c r="B11750" i="13" s="1"/>
  <c r="G11749" i="13" a="1"/>
  <c r="G11749" i="13" s="1"/>
  <c r="B11749" i="13" s="1"/>
  <c r="G11748" i="13" a="1"/>
  <c r="G11748" i="13" s="1"/>
  <c r="B11748" i="13" s="1"/>
  <c r="G11747" i="13" a="1"/>
  <c r="G11747" i="13" s="1"/>
  <c r="B11747" i="13" s="1"/>
  <c r="G11746" i="13" a="1"/>
  <c r="G11746" i="13" s="1"/>
  <c r="B11746" i="13" s="1"/>
  <c r="G11745" i="13" a="1"/>
  <c r="G11745" i="13" s="1"/>
  <c r="B11745" i="13" s="1"/>
  <c r="G11744" i="13" a="1"/>
  <c r="G11744" i="13" s="1"/>
  <c r="B11744" i="13" s="1"/>
  <c r="G11743" i="13" a="1"/>
  <c r="G11743" i="13" s="1"/>
  <c r="B11743" i="13" s="1"/>
  <c r="G11742" i="13" a="1"/>
  <c r="G11742" i="13" s="1"/>
  <c r="B11742" i="13" s="1"/>
  <c r="G11741" i="13" a="1"/>
  <c r="G11741" i="13" s="1"/>
  <c r="B11741" i="13" s="1"/>
  <c r="G11740" i="13" a="1"/>
  <c r="G11740" i="13" s="1"/>
  <c r="B11740" i="13" s="1"/>
  <c r="G11739" i="13" a="1"/>
  <c r="G11739" i="13" s="1"/>
  <c r="B11739" i="13" s="1"/>
  <c r="G11738" i="13" a="1"/>
  <c r="G11738" i="13" s="1"/>
  <c r="B11738" i="13" s="1"/>
  <c r="G11737" i="13" a="1"/>
  <c r="G11737" i="13" s="1"/>
  <c r="B11737" i="13" s="1"/>
  <c r="G11736" i="13" a="1"/>
  <c r="G11736" i="13" s="1"/>
  <c r="B11736" i="13" s="1"/>
  <c r="G11735" i="13" a="1"/>
  <c r="G11735" i="13" s="1"/>
  <c r="B11735" i="13" s="1"/>
  <c r="G11734" i="13" a="1"/>
  <c r="G11734" i="13" s="1"/>
  <c r="B11734" i="13" s="1"/>
  <c r="G11733" i="13" a="1"/>
  <c r="G11733" i="13" s="1"/>
  <c r="B11733" i="13" s="1"/>
  <c r="G11732" i="13" a="1"/>
  <c r="G11732" i="13" s="1"/>
  <c r="B11732" i="13" s="1"/>
  <c r="G11731" i="13" a="1"/>
  <c r="G11731" i="13" s="1"/>
  <c r="B11731" i="13" s="1"/>
  <c r="G11730" i="13" a="1"/>
  <c r="G11730" i="13" s="1"/>
  <c r="B11730" i="13" s="1"/>
  <c r="G11729" i="13" a="1"/>
  <c r="G11729" i="13" s="1"/>
  <c r="B11729" i="13" s="1"/>
  <c r="G11728" i="13" a="1"/>
  <c r="G11728" i="13" s="1"/>
  <c r="B11728" i="13" s="1"/>
  <c r="G11727" i="13" a="1"/>
  <c r="G11727" i="13" s="1"/>
  <c r="B11727" i="13" s="1"/>
  <c r="G11726" i="13" a="1"/>
  <c r="G11726" i="13" s="1"/>
  <c r="B11726" i="13" s="1"/>
  <c r="G11725" i="13" a="1"/>
  <c r="G11725" i="13" s="1"/>
  <c r="B11725" i="13" s="1"/>
  <c r="G11724" i="13" a="1"/>
  <c r="G11724" i="13" s="1"/>
  <c r="B11724" i="13" s="1"/>
  <c r="G11723" i="13" a="1"/>
  <c r="G11723" i="13" s="1"/>
  <c r="B11723" i="13" s="1"/>
  <c r="G11722" i="13" a="1"/>
  <c r="G11722" i="13" s="1"/>
  <c r="B11722" i="13" s="1"/>
  <c r="G11721" i="13" a="1"/>
  <c r="G11721" i="13" s="1"/>
  <c r="B11721" i="13" s="1"/>
  <c r="G11720" i="13" a="1"/>
  <c r="G11720" i="13" s="1"/>
  <c r="B11720" i="13" s="1"/>
  <c r="G11719" i="13" a="1"/>
  <c r="G11719" i="13" s="1"/>
  <c r="B11719" i="13" s="1"/>
  <c r="G11718" i="13" a="1"/>
  <c r="G11718" i="13" s="1"/>
  <c r="B11718" i="13" s="1"/>
  <c r="G11717" i="13" a="1"/>
  <c r="G11717" i="13" s="1"/>
  <c r="B11717" i="13" s="1"/>
  <c r="G11716" i="13" a="1"/>
  <c r="G11716" i="13" s="1"/>
  <c r="B11716" i="13" s="1"/>
  <c r="G11715" i="13" a="1"/>
  <c r="G11715" i="13" s="1"/>
  <c r="B11715" i="13" s="1"/>
  <c r="G11714" i="13" a="1"/>
  <c r="G11714" i="13" s="1"/>
  <c r="B11714" i="13" s="1"/>
  <c r="G11713" i="13" a="1"/>
  <c r="G11713" i="13" s="1"/>
  <c r="B11713" i="13" s="1"/>
  <c r="G11712" i="13" a="1"/>
  <c r="G11712" i="13" s="1"/>
  <c r="B11712" i="13" s="1"/>
  <c r="G11711" i="13" a="1"/>
  <c r="G11711" i="13" s="1"/>
  <c r="B11711" i="13" s="1"/>
  <c r="G11710" i="13" a="1"/>
  <c r="G11710" i="13" s="1"/>
  <c r="B11710" i="13" s="1"/>
  <c r="G11709" i="13" a="1"/>
  <c r="G11709" i="13" s="1"/>
  <c r="B11709" i="13" s="1"/>
  <c r="G11708" i="13" a="1"/>
  <c r="G11708" i="13" s="1"/>
  <c r="B11708" i="13" s="1"/>
  <c r="G11707" i="13" a="1"/>
  <c r="G11707" i="13" s="1"/>
  <c r="B11707" i="13" s="1"/>
  <c r="G11706" i="13" a="1"/>
  <c r="G11706" i="13" s="1"/>
  <c r="B11706" i="13" s="1"/>
  <c r="G11705" i="13" a="1"/>
  <c r="G11705" i="13" s="1"/>
  <c r="B11705" i="13" s="1"/>
  <c r="G11704" i="13" a="1"/>
  <c r="G11704" i="13" s="1"/>
  <c r="B11704" i="13" s="1"/>
  <c r="G11703" i="13" a="1"/>
  <c r="G11703" i="13" s="1"/>
  <c r="B11703" i="13" s="1"/>
  <c r="G11702" i="13" a="1"/>
  <c r="G11702" i="13" s="1"/>
  <c r="B11702" i="13" s="1"/>
  <c r="G11701" i="13" a="1"/>
  <c r="G11701" i="13" s="1"/>
  <c r="B11701" i="13" s="1"/>
  <c r="G11700" i="13" a="1"/>
  <c r="G11700" i="13" s="1"/>
  <c r="B11700" i="13" s="1"/>
  <c r="G11699" i="13" a="1"/>
  <c r="G11699" i="13" s="1"/>
  <c r="B11699" i="13" s="1"/>
  <c r="G11698" i="13" a="1"/>
  <c r="G11698" i="13" s="1"/>
  <c r="B11698" i="13" s="1"/>
  <c r="G11697" i="13" a="1"/>
  <c r="G11697" i="13" s="1"/>
  <c r="B11697" i="13" s="1"/>
  <c r="G11696" i="13" a="1"/>
  <c r="G11696" i="13" s="1"/>
  <c r="B11696" i="13" s="1"/>
  <c r="G11695" i="13" a="1"/>
  <c r="G11695" i="13" s="1"/>
  <c r="B11695" i="13" s="1"/>
  <c r="G11694" i="13" a="1"/>
  <c r="G11694" i="13" s="1"/>
  <c r="B11694" i="13" s="1"/>
  <c r="G11693" i="13" a="1"/>
  <c r="G11693" i="13" s="1"/>
  <c r="B11693" i="13" s="1"/>
  <c r="G11692" i="13" a="1"/>
  <c r="G11692" i="13" s="1"/>
  <c r="B11692" i="13" s="1"/>
  <c r="G11691" i="13" a="1"/>
  <c r="G11691" i="13" s="1"/>
  <c r="B11691" i="13" s="1"/>
  <c r="G11690" i="13" a="1"/>
  <c r="G11690" i="13" s="1"/>
  <c r="B11690" i="13" s="1"/>
  <c r="G11689" i="13" a="1"/>
  <c r="G11689" i="13" s="1"/>
  <c r="B11689" i="13" s="1"/>
  <c r="G11688" i="13" a="1"/>
  <c r="G11688" i="13" s="1"/>
  <c r="B11688" i="13" s="1"/>
  <c r="G11687" i="13" a="1"/>
  <c r="G11687" i="13" s="1"/>
  <c r="B11687" i="13" s="1"/>
  <c r="G11686" i="13" a="1"/>
  <c r="G11686" i="13" s="1"/>
  <c r="B11686" i="13" s="1"/>
  <c r="G11685" i="13" a="1"/>
  <c r="G11685" i="13" s="1"/>
  <c r="B11685" i="13" s="1"/>
  <c r="G11684" i="13" a="1"/>
  <c r="G11684" i="13" s="1"/>
  <c r="B11684" i="13" s="1"/>
  <c r="G11683" i="13" a="1"/>
  <c r="G11683" i="13" s="1"/>
  <c r="B11683" i="13" s="1"/>
  <c r="G11682" i="13" a="1"/>
  <c r="G11682" i="13" s="1"/>
  <c r="B11682" i="13" s="1"/>
  <c r="G11681" i="13" a="1"/>
  <c r="G11681" i="13" s="1"/>
  <c r="B11681" i="13" s="1"/>
  <c r="G11680" i="13" a="1"/>
  <c r="G11680" i="13" s="1"/>
  <c r="B11680" i="13" s="1"/>
  <c r="G11679" i="13" a="1"/>
  <c r="G11679" i="13" s="1"/>
  <c r="B11679" i="13" s="1"/>
  <c r="G11678" i="13" a="1"/>
  <c r="G11678" i="13" s="1"/>
  <c r="B11678" i="13" s="1"/>
  <c r="G11677" i="13" a="1"/>
  <c r="G11677" i="13" s="1"/>
  <c r="B11677" i="13" s="1"/>
  <c r="G11676" i="13" a="1"/>
  <c r="G11676" i="13" s="1"/>
  <c r="B11676" i="13" s="1"/>
  <c r="G11675" i="13" a="1"/>
  <c r="G11675" i="13" s="1"/>
  <c r="B11675" i="13" s="1"/>
  <c r="G11674" i="13" a="1"/>
  <c r="G11674" i="13" s="1"/>
  <c r="B11674" i="13" s="1"/>
  <c r="G11673" i="13" a="1"/>
  <c r="G11673" i="13" s="1"/>
  <c r="B11673" i="13" s="1"/>
  <c r="G11672" i="13" a="1"/>
  <c r="G11672" i="13" s="1"/>
  <c r="B11672" i="13" s="1"/>
  <c r="G11671" i="13" a="1"/>
  <c r="G11671" i="13" s="1"/>
  <c r="B11671" i="13" s="1"/>
  <c r="G11670" i="13" a="1"/>
  <c r="G11670" i="13" s="1"/>
  <c r="B11670" i="13" s="1"/>
  <c r="G11669" i="13" a="1"/>
  <c r="G11669" i="13" s="1"/>
  <c r="B11669" i="13" s="1"/>
  <c r="G11668" i="13" a="1"/>
  <c r="G11668" i="13" s="1"/>
  <c r="B11668" i="13" s="1"/>
  <c r="G11667" i="13" a="1"/>
  <c r="G11667" i="13" s="1"/>
  <c r="B11667" i="13" s="1"/>
  <c r="G11666" i="13" a="1"/>
  <c r="G11666" i="13" s="1"/>
  <c r="B11666" i="13" s="1"/>
  <c r="G11665" i="13" a="1"/>
  <c r="G11665" i="13" s="1"/>
  <c r="B11665" i="13" s="1"/>
  <c r="G11664" i="13" a="1"/>
  <c r="G11664" i="13" s="1"/>
  <c r="B11664" i="13" s="1"/>
  <c r="G11663" i="13" a="1"/>
  <c r="G11663" i="13" s="1"/>
  <c r="B11663" i="13" s="1"/>
  <c r="G11662" i="13" a="1"/>
  <c r="G11662" i="13" s="1"/>
  <c r="B11662" i="13" s="1"/>
  <c r="G11661" i="13" a="1"/>
  <c r="G11661" i="13" s="1"/>
  <c r="B11661" i="13" s="1"/>
  <c r="G11660" i="13" a="1"/>
  <c r="G11660" i="13" s="1"/>
  <c r="B11660" i="13" s="1"/>
  <c r="G11659" i="13" a="1"/>
  <c r="G11659" i="13" s="1"/>
  <c r="B11659" i="13" s="1"/>
  <c r="G11658" i="13" a="1"/>
  <c r="G11658" i="13" s="1"/>
  <c r="B11658" i="13" s="1"/>
  <c r="G11657" i="13" a="1"/>
  <c r="G11657" i="13" s="1"/>
  <c r="B11657" i="13" s="1"/>
  <c r="G11656" i="13" a="1"/>
  <c r="G11656" i="13" s="1"/>
  <c r="B11656" i="13" s="1"/>
  <c r="G11655" i="13" a="1"/>
  <c r="G11655" i="13" s="1"/>
  <c r="B11655" i="13" s="1"/>
  <c r="G11654" i="13" a="1"/>
  <c r="G11654" i="13" s="1"/>
  <c r="B11654" i="13" s="1"/>
  <c r="G11653" i="13" a="1"/>
  <c r="G11653" i="13" s="1"/>
  <c r="B11653" i="13" s="1"/>
  <c r="G11652" i="13" a="1"/>
  <c r="G11652" i="13" s="1"/>
  <c r="B11652" i="13" s="1"/>
  <c r="G11651" i="13" a="1"/>
  <c r="G11651" i="13" s="1"/>
  <c r="B11651" i="13" s="1"/>
  <c r="G11650" i="13" a="1"/>
  <c r="G11650" i="13" s="1"/>
  <c r="B11650" i="13" s="1"/>
  <c r="G11649" i="13" a="1"/>
  <c r="G11649" i="13" s="1"/>
  <c r="B11649" i="13" s="1"/>
  <c r="G11648" i="13" a="1"/>
  <c r="G11648" i="13" s="1"/>
  <c r="B11648" i="13" s="1"/>
  <c r="G11647" i="13" a="1"/>
  <c r="G11647" i="13" s="1"/>
  <c r="B11647" i="13" s="1"/>
  <c r="G11646" i="13" a="1"/>
  <c r="G11646" i="13" s="1"/>
  <c r="B11646" i="13" s="1"/>
  <c r="G11645" i="13" a="1"/>
  <c r="G11645" i="13" s="1"/>
  <c r="B11645" i="13" s="1"/>
  <c r="G11644" i="13" a="1"/>
  <c r="G11644" i="13" s="1"/>
  <c r="B11644" i="13" s="1"/>
  <c r="G11643" i="13" a="1"/>
  <c r="G11643" i="13" s="1"/>
  <c r="B11643" i="13" s="1"/>
  <c r="G11642" i="13" a="1"/>
  <c r="G11642" i="13" s="1"/>
  <c r="B11642" i="13" s="1"/>
  <c r="G11641" i="13" a="1"/>
  <c r="G11641" i="13" s="1"/>
  <c r="B11641" i="13" s="1"/>
  <c r="G11640" i="13" a="1"/>
  <c r="G11640" i="13" s="1"/>
  <c r="B11640" i="13" s="1"/>
  <c r="G11639" i="13" a="1"/>
  <c r="G11639" i="13" s="1"/>
  <c r="B11639" i="13" s="1"/>
  <c r="G11638" i="13" a="1"/>
  <c r="G11638" i="13" s="1"/>
  <c r="B11638" i="13" s="1"/>
  <c r="G11637" i="13" a="1"/>
  <c r="G11637" i="13" s="1"/>
  <c r="B11637" i="13" s="1"/>
  <c r="G11636" i="13" a="1"/>
  <c r="G11636" i="13" s="1"/>
  <c r="B11636" i="13" s="1"/>
  <c r="G11635" i="13" a="1"/>
  <c r="G11635" i="13" s="1"/>
  <c r="B11635" i="13" s="1"/>
  <c r="G11634" i="13" a="1"/>
  <c r="G11634" i="13" s="1"/>
  <c r="B11634" i="13" s="1"/>
  <c r="G11633" i="13" a="1"/>
  <c r="G11633" i="13" s="1"/>
  <c r="B11633" i="13" s="1"/>
  <c r="G11632" i="13" a="1"/>
  <c r="G11632" i="13" s="1"/>
  <c r="B11632" i="13" s="1"/>
  <c r="G11631" i="13" a="1"/>
  <c r="G11631" i="13" s="1"/>
  <c r="B11631" i="13" s="1"/>
  <c r="G11630" i="13" a="1"/>
  <c r="G11630" i="13" s="1"/>
  <c r="B11630" i="13" s="1"/>
  <c r="G11629" i="13" a="1"/>
  <c r="G11629" i="13" s="1"/>
  <c r="B11629" i="13" s="1"/>
  <c r="G11628" i="13" a="1"/>
  <c r="G11628" i="13" s="1"/>
  <c r="B11628" i="13" s="1"/>
  <c r="G11627" i="13" a="1"/>
  <c r="G11627" i="13" s="1"/>
  <c r="B11627" i="13" s="1"/>
  <c r="G11626" i="13" a="1"/>
  <c r="G11626" i="13" s="1"/>
  <c r="B11626" i="13" s="1"/>
  <c r="G11625" i="13" a="1"/>
  <c r="G11625" i="13" s="1"/>
  <c r="B11625" i="13" s="1"/>
  <c r="G11624" i="13" a="1"/>
  <c r="G11624" i="13" s="1"/>
  <c r="B11624" i="13" s="1"/>
  <c r="G11623" i="13" a="1"/>
  <c r="G11623" i="13" s="1"/>
  <c r="B11623" i="13" s="1"/>
  <c r="G11622" i="13" a="1"/>
  <c r="G11622" i="13" s="1"/>
  <c r="B11622" i="13" s="1"/>
  <c r="G11621" i="13" a="1"/>
  <c r="G11621" i="13" s="1"/>
  <c r="B11621" i="13" s="1"/>
  <c r="G11620" i="13" a="1"/>
  <c r="G11620" i="13" s="1"/>
  <c r="B11620" i="13" s="1"/>
  <c r="G11619" i="13" a="1"/>
  <c r="G11619" i="13" s="1"/>
  <c r="B11619" i="13" s="1"/>
  <c r="G11618" i="13" a="1"/>
  <c r="G11618" i="13" s="1"/>
  <c r="B11618" i="13" s="1"/>
  <c r="G11617" i="13" a="1"/>
  <c r="G11617" i="13" s="1"/>
  <c r="B11617" i="13" s="1"/>
  <c r="G11616" i="13" a="1"/>
  <c r="G11616" i="13" s="1"/>
  <c r="B11616" i="13" s="1"/>
  <c r="G11615" i="13" a="1"/>
  <c r="G11615" i="13" s="1"/>
  <c r="B11615" i="13" s="1"/>
  <c r="G11614" i="13" a="1"/>
  <c r="G11614" i="13" s="1"/>
  <c r="B11614" i="13" s="1"/>
  <c r="G11613" i="13" a="1"/>
  <c r="G11613" i="13" s="1"/>
  <c r="B11613" i="13" s="1"/>
  <c r="G11612" i="13" a="1"/>
  <c r="G11612" i="13" s="1"/>
  <c r="B11612" i="13" s="1"/>
  <c r="G11611" i="13" a="1"/>
  <c r="G11611" i="13" s="1"/>
  <c r="B11611" i="13" s="1"/>
  <c r="G11610" i="13" a="1"/>
  <c r="G11610" i="13" s="1"/>
  <c r="B11610" i="13" s="1"/>
  <c r="G11609" i="13" a="1"/>
  <c r="G11609" i="13" s="1"/>
  <c r="B11609" i="13" s="1"/>
  <c r="G11608" i="13" a="1"/>
  <c r="G11608" i="13" s="1"/>
  <c r="B11608" i="13" s="1"/>
  <c r="G11607" i="13" a="1"/>
  <c r="G11607" i="13" s="1"/>
  <c r="B11607" i="13" s="1"/>
  <c r="G11606" i="13" a="1"/>
  <c r="G11606" i="13" s="1"/>
  <c r="B11606" i="13" s="1"/>
  <c r="G11605" i="13" a="1"/>
  <c r="G11605" i="13" s="1"/>
  <c r="B11605" i="13" s="1"/>
  <c r="G11604" i="13" a="1"/>
  <c r="G11604" i="13" s="1"/>
  <c r="B11604" i="13" s="1"/>
  <c r="G11603" i="13" a="1"/>
  <c r="G11603" i="13" s="1"/>
  <c r="B11603" i="13" s="1"/>
  <c r="G11602" i="13" a="1"/>
  <c r="G11602" i="13" s="1"/>
  <c r="B11602" i="13" s="1"/>
  <c r="G11601" i="13" a="1"/>
  <c r="G11601" i="13" s="1"/>
  <c r="B11601" i="13" s="1"/>
  <c r="G11600" i="13" a="1"/>
  <c r="G11600" i="13" s="1"/>
  <c r="B11600" i="13" s="1"/>
  <c r="G11599" i="13" a="1"/>
  <c r="G11599" i="13" s="1"/>
  <c r="B11599" i="13" s="1"/>
  <c r="G11598" i="13" a="1"/>
  <c r="G11598" i="13" s="1"/>
  <c r="B11598" i="13" s="1"/>
  <c r="G11597" i="13" a="1"/>
  <c r="G11597" i="13" s="1"/>
  <c r="B11597" i="13" s="1"/>
  <c r="G11596" i="13" a="1"/>
  <c r="G11596" i="13" s="1"/>
  <c r="B11596" i="13" s="1"/>
  <c r="G11595" i="13" a="1"/>
  <c r="G11595" i="13" s="1"/>
  <c r="B11595" i="13" s="1"/>
  <c r="G11594" i="13" a="1"/>
  <c r="G11594" i="13" s="1"/>
  <c r="B11594" i="13" s="1"/>
  <c r="G11593" i="13" a="1"/>
  <c r="G11593" i="13" s="1"/>
  <c r="B11593" i="13" s="1"/>
  <c r="G11592" i="13" a="1"/>
  <c r="G11592" i="13" s="1"/>
  <c r="B11592" i="13" s="1"/>
  <c r="G11591" i="13" a="1"/>
  <c r="G11591" i="13" s="1"/>
  <c r="B11591" i="13" s="1"/>
  <c r="G11590" i="13" a="1"/>
  <c r="G11590" i="13" s="1"/>
  <c r="B11590" i="13" s="1"/>
  <c r="G11589" i="13" a="1"/>
  <c r="G11589" i="13" s="1"/>
  <c r="B11589" i="13" s="1"/>
  <c r="G11588" i="13" a="1"/>
  <c r="G11588" i="13" s="1"/>
  <c r="B11588" i="13" s="1"/>
  <c r="G11587" i="13" a="1"/>
  <c r="G11587" i="13" s="1"/>
  <c r="B11587" i="13" s="1"/>
  <c r="G11586" i="13" a="1"/>
  <c r="G11586" i="13" s="1"/>
  <c r="B11586" i="13" s="1"/>
  <c r="G11585" i="13" a="1"/>
  <c r="G11585" i="13" s="1"/>
  <c r="B11585" i="13" s="1"/>
  <c r="G11584" i="13" a="1"/>
  <c r="G11584" i="13" s="1"/>
  <c r="B11584" i="13" s="1"/>
  <c r="G11583" i="13" a="1"/>
  <c r="G11583" i="13" s="1"/>
  <c r="B11583" i="13" s="1"/>
  <c r="G11582" i="13" a="1"/>
  <c r="G11582" i="13" s="1"/>
  <c r="B11582" i="13" s="1"/>
  <c r="G11581" i="13" a="1"/>
  <c r="G11581" i="13" s="1"/>
  <c r="B11581" i="13" s="1"/>
  <c r="G11580" i="13" a="1"/>
  <c r="G11580" i="13" s="1"/>
  <c r="B11580" i="13" s="1"/>
  <c r="G11579" i="13" a="1"/>
  <c r="G11579" i="13" s="1"/>
  <c r="B11579" i="13" s="1"/>
  <c r="G11578" i="13" a="1"/>
  <c r="G11578" i="13" s="1"/>
  <c r="B11578" i="13" s="1"/>
  <c r="G11577" i="13" a="1"/>
  <c r="G11577" i="13" s="1"/>
  <c r="B11577" i="13" s="1"/>
  <c r="G11576" i="13" a="1"/>
  <c r="G11576" i="13" s="1"/>
  <c r="B11576" i="13" s="1"/>
  <c r="G11575" i="13" a="1"/>
  <c r="G11575" i="13" s="1"/>
  <c r="B11575" i="13" s="1"/>
  <c r="G11574" i="13" a="1"/>
  <c r="G11574" i="13" s="1"/>
  <c r="B11574" i="13" s="1"/>
  <c r="G11573" i="13" a="1"/>
  <c r="G11573" i="13" s="1"/>
  <c r="B11573" i="13" s="1"/>
  <c r="G11572" i="13" a="1"/>
  <c r="G11572" i="13" s="1"/>
  <c r="B11572" i="13" s="1"/>
  <c r="G11571" i="13" a="1"/>
  <c r="G11571" i="13" s="1"/>
  <c r="B11571" i="13" s="1"/>
  <c r="G11570" i="13" a="1"/>
  <c r="G11570" i="13" s="1"/>
  <c r="B11570" i="13" s="1"/>
  <c r="G11569" i="13" a="1"/>
  <c r="G11569" i="13" s="1"/>
  <c r="B11569" i="13" s="1"/>
  <c r="G11568" i="13" a="1"/>
  <c r="G11568" i="13" s="1"/>
  <c r="B11568" i="13" s="1"/>
  <c r="G11567" i="13" a="1"/>
  <c r="G11567" i="13" s="1"/>
  <c r="B11567" i="13" s="1"/>
  <c r="G11566" i="13" a="1"/>
  <c r="G11566" i="13" s="1"/>
  <c r="B11566" i="13" s="1"/>
  <c r="G11565" i="13" a="1"/>
  <c r="G11565" i="13" s="1"/>
  <c r="B11565" i="13" s="1"/>
  <c r="G11564" i="13" a="1"/>
  <c r="G11564" i="13" s="1"/>
  <c r="B11564" i="13" s="1"/>
  <c r="G11563" i="13" a="1"/>
  <c r="G11563" i="13" s="1"/>
  <c r="B11563" i="13" s="1"/>
  <c r="G11562" i="13" a="1"/>
  <c r="G11562" i="13" s="1"/>
  <c r="B11562" i="13" s="1"/>
  <c r="G11561" i="13" a="1"/>
  <c r="G11561" i="13" s="1"/>
  <c r="B11561" i="13" s="1"/>
  <c r="G11560" i="13" a="1"/>
  <c r="G11560" i="13" s="1"/>
  <c r="B11560" i="13" s="1"/>
  <c r="G11559" i="13" a="1"/>
  <c r="G11559" i="13" s="1"/>
  <c r="B11559" i="13" s="1"/>
  <c r="G11558" i="13" a="1"/>
  <c r="G11558" i="13" s="1"/>
  <c r="B11558" i="13" s="1"/>
  <c r="G11557" i="13" a="1"/>
  <c r="G11557" i="13" s="1"/>
  <c r="B11557" i="13" s="1"/>
  <c r="G11556" i="13" a="1"/>
  <c r="G11556" i="13" s="1"/>
  <c r="B11556" i="13" s="1"/>
  <c r="G11555" i="13" a="1"/>
  <c r="G11555" i="13" s="1"/>
  <c r="B11555" i="13" s="1"/>
  <c r="G11554" i="13" a="1"/>
  <c r="G11554" i="13" s="1"/>
  <c r="B11554" i="13" s="1"/>
  <c r="G11553" i="13" a="1"/>
  <c r="G11553" i="13" s="1"/>
  <c r="B11553" i="13" s="1"/>
  <c r="G11552" i="13" a="1"/>
  <c r="G11552" i="13" s="1"/>
  <c r="B11552" i="13" s="1"/>
  <c r="G11551" i="13" a="1"/>
  <c r="G11551" i="13" s="1"/>
  <c r="B11551" i="13" s="1"/>
  <c r="G11550" i="13" a="1"/>
  <c r="G11550" i="13" s="1"/>
  <c r="B11550" i="13" s="1"/>
  <c r="G11549" i="13" a="1"/>
  <c r="G11549" i="13" s="1"/>
  <c r="B11549" i="13" s="1"/>
  <c r="G11548" i="13" a="1"/>
  <c r="G11548" i="13" s="1"/>
  <c r="B11548" i="13" s="1"/>
  <c r="G11547" i="13" a="1"/>
  <c r="G11547" i="13" s="1"/>
  <c r="B11547" i="13" s="1"/>
  <c r="G11546" i="13" a="1"/>
  <c r="G11546" i="13" s="1"/>
  <c r="B11546" i="13" s="1"/>
  <c r="G11545" i="13" a="1"/>
  <c r="G11545" i="13" s="1"/>
  <c r="B11545" i="13" s="1"/>
  <c r="G11544" i="13" a="1"/>
  <c r="G11544" i="13" s="1"/>
  <c r="B11544" i="13" s="1"/>
  <c r="G11543" i="13" a="1"/>
  <c r="G11543" i="13" s="1"/>
  <c r="B11543" i="13" s="1"/>
  <c r="G11542" i="13" a="1"/>
  <c r="G11542" i="13" s="1"/>
  <c r="B11542" i="13" s="1"/>
  <c r="G11541" i="13" a="1"/>
  <c r="G11541" i="13" s="1"/>
  <c r="B11541" i="13" s="1"/>
  <c r="G11540" i="13" a="1"/>
  <c r="G11540" i="13" s="1"/>
  <c r="B11540" i="13" s="1"/>
  <c r="G11539" i="13" a="1"/>
  <c r="G11539" i="13" s="1"/>
  <c r="B11539" i="13" s="1"/>
  <c r="G11538" i="13" a="1"/>
  <c r="G11538" i="13" s="1"/>
  <c r="B11538" i="13" s="1"/>
  <c r="G11537" i="13" a="1"/>
  <c r="G11537" i="13" s="1"/>
  <c r="B11537" i="13" s="1"/>
  <c r="G11536" i="13" a="1"/>
  <c r="G11536" i="13" s="1"/>
  <c r="B11536" i="13" s="1"/>
  <c r="G11535" i="13" a="1"/>
  <c r="G11535" i="13" s="1"/>
  <c r="B11535" i="13" s="1"/>
  <c r="G11534" i="13" a="1"/>
  <c r="G11534" i="13" s="1"/>
  <c r="B11534" i="13" s="1"/>
  <c r="G11533" i="13" a="1"/>
  <c r="G11533" i="13" s="1"/>
  <c r="B11533" i="13" s="1"/>
  <c r="G11532" i="13" a="1"/>
  <c r="G11532" i="13" s="1"/>
  <c r="B11532" i="13" s="1"/>
  <c r="G11531" i="13" a="1"/>
  <c r="G11531" i="13" s="1"/>
  <c r="B11531" i="13" s="1"/>
  <c r="G11530" i="13" a="1"/>
  <c r="G11530" i="13" s="1"/>
  <c r="B11530" i="13" s="1"/>
  <c r="G11529" i="13" a="1"/>
  <c r="G11529" i="13" s="1"/>
  <c r="B11529" i="13" s="1"/>
  <c r="G11528" i="13" a="1"/>
  <c r="G11528" i="13" s="1"/>
  <c r="B11528" i="13" s="1"/>
  <c r="G11527" i="13" a="1"/>
  <c r="G11527" i="13" s="1"/>
  <c r="B11527" i="13" s="1"/>
  <c r="G11526" i="13" a="1"/>
  <c r="G11526" i="13" s="1"/>
  <c r="B11526" i="13" s="1"/>
  <c r="G11525" i="13" a="1"/>
  <c r="G11525" i="13" s="1"/>
  <c r="B11525" i="13" s="1"/>
  <c r="G11524" i="13" a="1"/>
  <c r="G11524" i="13" s="1"/>
  <c r="B11524" i="13" s="1"/>
  <c r="G11523" i="13" a="1"/>
  <c r="G11523" i="13" s="1"/>
  <c r="B11523" i="13" s="1"/>
  <c r="G11522" i="13" a="1"/>
  <c r="G11522" i="13" s="1"/>
  <c r="B11522" i="13" s="1"/>
  <c r="G11521" i="13" a="1"/>
  <c r="G11521" i="13" s="1"/>
  <c r="B11521" i="13" s="1"/>
  <c r="G11520" i="13" a="1"/>
  <c r="G11520" i="13" s="1"/>
  <c r="B11520" i="13" s="1"/>
  <c r="G11519" i="13" a="1"/>
  <c r="G11519" i="13" s="1"/>
  <c r="B11519" i="13" s="1"/>
  <c r="G11518" i="13" a="1"/>
  <c r="G11518" i="13" s="1"/>
  <c r="B11518" i="13" s="1"/>
  <c r="G11517" i="13" a="1"/>
  <c r="G11517" i="13" s="1"/>
  <c r="B11517" i="13" s="1"/>
  <c r="G11516" i="13" a="1"/>
  <c r="G11516" i="13" s="1"/>
  <c r="B11516" i="13" s="1"/>
  <c r="G11515" i="13" a="1"/>
  <c r="G11515" i="13" s="1"/>
  <c r="B11515" i="13" s="1"/>
  <c r="G11514" i="13" a="1"/>
  <c r="G11514" i="13" s="1"/>
  <c r="B11514" i="13" s="1"/>
  <c r="G11513" i="13" a="1"/>
  <c r="G11513" i="13" s="1"/>
  <c r="B11513" i="13" s="1"/>
  <c r="G11512" i="13" a="1"/>
  <c r="G11512" i="13" s="1"/>
  <c r="B11512" i="13" s="1"/>
  <c r="G11511" i="13" a="1"/>
  <c r="G11511" i="13" s="1"/>
  <c r="B11511" i="13" s="1"/>
  <c r="G11510" i="13" a="1"/>
  <c r="G11510" i="13" s="1"/>
  <c r="B11510" i="13" s="1"/>
  <c r="G11509" i="13" a="1"/>
  <c r="G11509" i="13" s="1"/>
  <c r="B11509" i="13" s="1"/>
  <c r="G11508" i="13" a="1"/>
  <c r="G11508" i="13" s="1"/>
  <c r="B11508" i="13" s="1"/>
  <c r="G11507" i="13" a="1"/>
  <c r="G11507" i="13" s="1"/>
  <c r="B11507" i="13" s="1"/>
  <c r="G11506" i="13" a="1"/>
  <c r="G11506" i="13" s="1"/>
  <c r="B11506" i="13" s="1"/>
  <c r="G11505" i="13" a="1"/>
  <c r="G11505" i="13" s="1"/>
  <c r="B11505" i="13" s="1"/>
  <c r="G11504" i="13" a="1"/>
  <c r="G11504" i="13" s="1"/>
  <c r="B11504" i="13" s="1"/>
  <c r="G11503" i="13" a="1"/>
  <c r="G11503" i="13" s="1"/>
  <c r="B11503" i="13" s="1"/>
  <c r="G11502" i="13" a="1"/>
  <c r="G11502" i="13" s="1"/>
  <c r="B11502" i="13" s="1"/>
  <c r="G11501" i="13" a="1"/>
  <c r="G11501" i="13" s="1"/>
  <c r="B11501" i="13" s="1"/>
  <c r="G11500" i="13" a="1"/>
  <c r="G11500" i="13" s="1"/>
  <c r="B11500" i="13" s="1"/>
  <c r="G11499" i="13" a="1"/>
  <c r="G11499" i="13" s="1"/>
  <c r="B11499" i="13" s="1"/>
  <c r="G11498" i="13" a="1"/>
  <c r="G11498" i="13" s="1"/>
  <c r="B11498" i="13" s="1"/>
  <c r="G11497" i="13" a="1"/>
  <c r="G11497" i="13" s="1"/>
  <c r="B11497" i="13" s="1"/>
  <c r="G11496" i="13" a="1"/>
  <c r="G11496" i="13" s="1"/>
  <c r="B11496" i="13" s="1"/>
  <c r="G11495" i="13" a="1"/>
  <c r="G11495" i="13" s="1"/>
  <c r="B11495" i="13" s="1"/>
  <c r="G11494" i="13" a="1"/>
  <c r="G11494" i="13" s="1"/>
  <c r="B11494" i="13" s="1"/>
  <c r="G11493" i="13" a="1"/>
  <c r="G11493" i="13" s="1"/>
  <c r="B11493" i="13" s="1"/>
  <c r="G11492" i="13" a="1"/>
  <c r="G11492" i="13" s="1"/>
  <c r="B11492" i="13" s="1"/>
  <c r="G11491" i="13" a="1"/>
  <c r="G11491" i="13" s="1"/>
  <c r="B11491" i="13" s="1"/>
  <c r="G11490" i="13" a="1"/>
  <c r="G11490" i="13" s="1"/>
  <c r="B11490" i="13" s="1"/>
  <c r="G11489" i="13" a="1"/>
  <c r="G11489" i="13" s="1"/>
  <c r="B11489" i="13" s="1"/>
  <c r="G11488" i="13" a="1"/>
  <c r="G11488" i="13" s="1"/>
  <c r="B11488" i="13" s="1"/>
  <c r="G11487" i="13" a="1"/>
  <c r="G11487" i="13" s="1"/>
  <c r="B11487" i="13" s="1"/>
  <c r="G11486" i="13" a="1"/>
  <c r="G11486" i="13" s="1"/>
  <c r="B11486" i="13" s="1"/>
  <c r="G11485" i="13" a="1"/>
  <c r="G11485" i="13" s="1"/>
  <c r="B11485" i="13" s="1"/>
  <c r="G11484" i="13" a="1"/>
  <c r="G11484" i="13" s="1"/>
  <c r="B11484" i="13" s="1"/>
  <c r="G11483" i="13" a="1"/>
  <c r="G11483" i="13" s="1"/>
  <c r="B11483" i="13" s="1"/>
  <c r="G11482" i="13" a="1"/>
  <c r="G11482" i="13" s="1"/>
  <c r="B11482" i="13" s="1"/>
  <c r="G11481" i="13" a="1"/>
  <c r="G11481" i="13" s="1"/>
  <c r="B11481" i="13" s="1"/>
  <c r="G11480" i="13" a="1"/>
  <c r="G11480" i="13" s="1"/>
  <c r="B11480" i="13" s="1"/>
  <c r="G11479" i="13" a="1"/>
  <c r="G11479" i="13" s="1"/>
  <c r="B11479" i="13" s="1"/>
  <c r="G11478" i="13" a="1"/>
  <c r="G11478" i="13" s="1"/>
  <c r="B11478" i="13" s="1"/>
  <c r="G11477" i="13" a="1"/>
  <c r="G11477" i="13" s="1"/>
  <c r="B11477" i="13" s="1"/>
  <c r="G11476" i="13" a="1"/>
  <c r="G11476" i="13" s="1"/>
  <c r="B11476" i="13" s="1"/>
  <c r="G11475" i="13" a="1"/>
  <c r="G11475" i="13" s="1"/>
  <c r="B11475" i="13" s="1"/>
  <c r="G11474" i="13" a="1"/>
  <c r="G11474" i="13" s="1"/>
  <c r="B11474" i="13" s="1"/>
  <c r="G11473" i="13" a="1"/>
  <c r="G11473" i="13" s="1"/>
  <c r="B11473" i="13" s="1"/>
  <c r="G11472" i="13" a="1"/>
  <c r="G11472" i="13" s="1"/>
  <c r="B11472" i="13" s="1"/>
  <c r="G11471" i="13" a="1"/>
  <c r="G11471" i="13" s="1"/>
  <c r="B11471" i="13" s="1"/>
  <c r="G11470" i="13" a="1"/>
  <c r="G11470" i="13" s="1"/>
  <c r="B11470" i="13" s="1"/>
  <c r="G11469" i="13" a="1"/>
  <c r="G11469" i="13" s="1"/>
  <c r="B11469" i="13" s="1"/>
  <c r="G11468" i="13" a="1"/>
  <c r="G11468" i="13" s="1"/>
  <c r="B11468" i="13" s="1"/>
  <c r="G11467" i="13" a="1"/>
  <c r="G11467" i="13" s="1"/>
  <c r="B11467" i="13" s="1"/>
  <c r="G11466" i="13" a="1"/>
  <c r="G11466" i="13" s="1"/>
  <c r="B11466" i="13" s="1"/>
  <c r="G11465" i="13" a="1"/>
  <c r="G11465" i="13" s="1"/>
  <c r="B11465" i="13" s="1"/>
  <c r="G11464" i="13" a="1"/>
  <c r="G11464" i="13" s="1"/>
  <c r="B11464" i="13" s="1"/>
  <c r="G11463" i="13" a="1"/>
  <c r="G11463" i="13" s="1"/>
  <c r="B11463" i="13" s="1"/>
  <c r="G11462" i="13" a="1"/>
  <c r="G11462" i="13" s="1"/>
  <c r="B11462" i="13" s="1"/>
  <c r="G11461" i="13" a="1"/>
  <c r="G11461" i="13" s="1"/>
  <c r="B11461" i="13" s="1"/>
  <c r="G11460" i="13" a="1"/>
  <c r="G11460" i="13" s="1"/>
  <c r="B11460" i="13" s="1"/>
  <c r="G11459" i="13" a="1"/>
  <c r="G11459" i="13" s="1"/>
  <c r="B11459" i="13" s="1"/>
  <c r="G11458" i="13" a="1"/>
  <c r="G11458" i="13" s="1"/>
  <c r="B11458" i="13" s="1"/>
  <c r="G11457" i="13" a="1"/>
  <c r="G11457" i="13" s="1"/>
  <c r="B11457" i="13" s="1"/>
  <c r="G11456" i="13" a="1"/>
  <c r="G11456" i="13" s="1"/>
  <c r="B11456" i="13" s="1"/>
  <c r="G11455" i="13" a="1"/>
  <c r="G11455" i="13" s="1"/>
  <c r="B11455" i="13" s="1"/>
  <c r="G11454" i="13" a="1"/>
  <c r="G11454" i="13" s="1"/>
  <c r="B11454" i="13" s="1"/>
  <c r="G11453" i="13" a="1"/>
  <c r="G11453" i="13" s="1"/>
  <c r="B11453" i="13" s="1"/>
  <c r="G11452" i="13" a="1"/>
  <c r="G11452" i="13" s="1"/>
  <c r="B11452" i="13" s="1"/>
  <c r="G11451" i="13" a="1"/>
  <c r="G11451" i="13" s="1"/>
  <c r="B11451" i="13" s="1"/>
  <c r="G11450" i="13" a="1"/>
  <c r="G11450" i="13" s="1"/>
  <c r="B11450" i="13" s="1"/>
  <c r="G11449" i="13" a="1"/>
  <c r="G11449" i="13" s="1"/>
  <c r="B11449" i="13" s="1"/>
  <c r="G11448" i="13" a="1"/>
  <c r="G11448" i="13" s="1"/>
  <c r="B11448" i="13" s="1"/>
  <c r="G11447" i="13" a="1"/>
  <c r="G11447" i="13" s="1"/>
  <c r="B11447" i="13" s="1"/>
  <c r="G11446" i="13" a="1"/>
  <c r="G11446" i="13" s="1"/>
  <c r="B11446" i="13" s="1"/>
  <c r="G11445" i="13" a="1"/>
  <c r="G11445" i="13" s="1"/>
  <c r="B11445" i="13" s="1"/>
  <c r="G11444" i="13" a="1"/>
  <c r="G11444" i="13" s="1"/>
  <c r="B11444" i="13" s="1"/>
  <c r="G11443" i="13" a="1"/>
  <c r="G11443" i="13" s="1"/>
  <c r="B11443" i="13" s="1"/>
  <c r="G11442" i="13" a="1"/>
  <c r="G11442" i="13" s="1"/>
  <c r="B11442" i="13" s="1"/>
  <c r="G11441" i="13" a="1"/>
  <c r="G11441" i="13" s="1"/>
  <c r="B11441" i="13" s="1"/>
  <c r="G11440" i="13" a="1"/>
  <c r="G11440" i="13" s="1"/>
  <c r="B11440" i="13" s="1"/>
  <c r="G11439" i="13" a="1"/>
  <c r="G11439" i="13" s="1"/>
  <c r="B11439" i="13" s="1"/>
  <c r="G11438" i="13" a="1"/>
  <c r="G11438" i="13" s="1"/>
  <c r="B11438" i="13" s="1"/>
  <c r="G11437" i="13" a="1"/>
  <c r="G11437" i="13" s="1"/>
  <c r="B11437" i="13" s="1"/>
  <c r="G11436" i="13" a="1"/>
  <c r="G11436" i="13" s="1"/>
  <c r="B11436" i="13" s="1"/>
  <c r="G11435" i="13" a="1"/>
  <c r="G11435" i="13" s="1"/>
  <c r="B11435" i="13" s="1"/>
  <c r="G11434" i="13" a="1"/>
  <c r="G11434" i="13" s="1"/>
  <c r="B11434" i="13" s="1"/>
  <c r="G11433" i="13" a="1"/>
  <c r="G11433" i="13" s="1"/>
  <c r="B11433" i="13" s="1"/>
  <c r="G11432" i="13" a="1"/>
  <c r="G11432" i="13" s="1"/>
  <c r="B11432" i="13" s="1"/>
  <c r="G11431" i="13" a="1"/>
  <c r="G11431" i="13" s="1"/>
  <c r="B11431" i="13" s="1"/>
  <c r="G11430" i="13" a="1"/>
  <c r="G11430" i="13" s="1"/>
  <c r="B11430" i="13" s="1"/>
  <c r="G11429" i="13" a="1"/>
  <c r="G11429" i="13" s="1"/>
  <c r="B11429" i="13" s="1"/>
  <c r="G11428" i="13" a="1"/>
  <c r="G11428" i="13" s="1"/>
  <c r="B11428" i="13" s="1"/>
  <c r="G11427" i="13" a="1"/>
  <c r="G11427" i="13" s="1"/>
  <c r="B11427" i="13" s="1"/>
  <c r="G11426" i="13" a="1"/>
  <c r="G11426" i="13" s="1"/>
  <c r="B11426" i="13" s="1"/>
  <c r="G11425" i="13" a="1"/>
  <c r="G11425" i="13" s="1"/>
  <c r="B11425" i="13" s="1"/>
  <c r="G11424" i="13" a="1"/>
  <c r="G11424" i="13" s="1"/>
  <c r="B11424" i="13" s="1"/>
  <c r="G11423" i="13" a="1"/>
  <c r="G11423" i="13" s="1"/>
  <c r="B11423" i="13" s="1"/>
  <c r="G11422" i="13" a="1"/>
  <c r="G11422" i="13" s="1"/>
  <c r="B11422" i="13" s="1"/>
  <c r="G11421" i="13" a="1"/>
  <c r="G11421" i="13" s="1"/>
  <c r="B11421" i="13" s="1"/>
  <c r="G11420" i="13" a="1"/>
  <c r="G11420" i="13" s="1"/>
  <c r="B11420" i="13" s="1"/>
  <c r="G11419" i="13" a="1"/>
  <c r="G11419" i="13" s="1"/>
  <c r="B11419" i="13" s="1"/>
  <c r="G11418" i="13" a="1"/>
  <c r="G11418" i="13" s="1"/>
  <c r="B11418" i="13" s="1"/>
  <c r="G11417" i="13" a="1"/>
  <c r="G11417" i="13" s="1"/>
  <c r="B11417" i="13" s="1"/>
  <c r="G11416" i="13" a="1"/>
  <c r="G11416" i="13" s="1"/>
  <c r="B11416" i="13" s="1"/>
  <c r="G11415" i="13" a="1"/>
  <c r="G11415" i="13" s="1"/>
  <c r="B11415" i="13" s="1"/>
  <c r="G11414" i="13" a="1"/>
  <c r="G11414" i="13" s="1"/>
  <c r="B11414" i="13" s="1"/>
  <c r="G11413" i="13" a="1"/>
  <c r="G11413" i="13" s="1"/>
  <c r="B11413" i="13" s="1"/>
  <c r="G11412" i="13" a="1"/>
  <c r="G11412" i="13" s="1"/>
  <c r="B11412" i="13" s="1"/>
  <c r="G11411" i="13" a="1"/>
  <c r="G11411" i="13" s="1"/>
  <c r="B11411" i="13" s="1"/>
  <c r="G11410" i="13" a="1"/>
  <c r="G11410" i="13" s="1"/>
  <c r="B11410" i="13" s="1"/>
  <c r="G11409" i="13" a="1"/>
  <c r="G11409" i="13" s="1"/>
  <c r="B11409" i="13" s="1"/>
  <c r="G11408" i="13" a="1"/>
  <c r="G11408" i="13" s="1"/>
  <c r="B11408" i="13" s="1"/>
  <c r="G11407" i="13" a="1"/>
  <c r="G11407" i="13" s="1"/>
  <c r="B11407" i="13" s="1"/>
  <c r="G11406" i="13" a="1"/>
  <c r="G11406" i="13" s="1"/>
  <c r="B11406" i="13" s="1"/>
  <c r="G11405" i="13" a="1"/>
  <c r="G11405" i="13" s="1"/>
  <c r="B11405" i="13" s="1"/>
  <c r="G11404" i="13" a="1"/>
  <c r="G11404" i="13" s="1"/>
  <c r="B11404" i="13" s="1"/>
  <c r="G11403" i="13" a="1"/>
  <c r="G11403" i="13" s="1"/>
  <c r="B11403" i="13" s="1"/>
  <c r="G11402" i="13" a="1"/>
  <c r="G11402" i="13" s="1"/>
  <c r="B11402" i="13" s="1"/>
  <c r="G11401" i="13" a="1"/>
  <c r="G11401" i="13" s="1"/>
  <c r="B11401" i="13" s="1"/>
  <c r="G11400" i="13" a="1"/>
  <c r="G11400" i="13" s="1"/>
  <c r="B11400" i="13" s="1"/>
  <c r="G11399" i="13" a="1"/>
  <c r="G11399" i="13" s="1"/>
  <c r="B11399" i="13" s="1"/>
  <c r="G11398" i="13" a="1"/>
  <c r="G11398" i="13" s="1"/>
  <c r="B11398" i="13" s="1"/>
  <c r="G11397" i="13" a="1"/>
  <c r="G11397" i="13" s="1"/>
  <c r="B11397" i="13" s="1"/>
  <c r="G11396" i="13" a="1"/>
  <c r="G11396" i="13" s="1"/>
  <c r="B11396" i="13" s="1"/>
  <c r="G11395" i="13" a="1"/>
  <c r="G11395" i="13" s="1"/>
  <c r="B11395" i="13" s="1"/>
  <c r="G11394" i="13" a="1"/>
  <c r="G11394" i="13" s="1"/>
  <c r="B11394" i="13" s="1"/>
  <c r="G11393" i="13" a="1"/>
  <c r="G11393" i="13" s="1"/>
  <c r="B11393" i="13" s="1"/>
  <c r="G11392" i="13" a="1"/>
  <c r="G11392" i="13" s="1"/>
  <c r="B11392" i="13" s="1"/>
  <c r="G11391" i="13" a="1"/>
  <c r="G11391" i="13" s="1"/>
  <c r="B11391" i="13" s="1"/>
  <c r="G11390" i="13" a="1"/>
  <c r="G11390" i="13" s="1"/>
  <c r="B11390" i="13" s="1"/>
  <c r="G11389" i="13" a="1"/>
  <c r="G11389" i="13" s="1"/>
  <c r="B11389" i="13" s="1"/>
  <c r="G11388" i="13" a="1"/>
  <c r="G11388" i="13" s="1"/>
  <c r="B11388" i="13" s="1"/>
  <c r="G11387" i="13" a="1"/>
  <c r="G11387" i="13" s="1"/>
  <c r="B11387" i="13" s="1"/>
  <c r="G11386" i="13" a="1"/>
  <c r="G11386" i="13" s="1"/>
  <c r="B11386" i="13" s="1"/>
  <c r="G11385" i="13" a="1"/>
  <c r="G11385" i="13" s="1"/>
  <c r="B11385" i="13" s="1"/>
  <c r="G11384" i="13" a="1"/>
  <c r="G11384" i="13" s="1"/>
  <c r="B11384" i="13" s="1"/>
  <c r="G11383" i="13" a="1"/>
  <c r="G11383" i="13" s="1"/>
  <c r="B11383" i="13" s="1"/>
  <c r="G11382" i="13" a="1"/>
  <c r="G11382" i="13" s="1"/>
  <c r="B11382" i="13" s="1"/>
  <c r="G11381" i="13" a="1"/>
  <c r="G11381" i="13" s="1"/>
  <c r="B11381" i="13" s="1"/>
  <c r="G11380" i="13" a="1"/>
  <c r="G11380" i="13" s="1"/>
  <c r="B11380" i="13" s="1"/>
  <c r="G11379" i="13" a="1"/>
  <c r="G11379" i="13" s="1"/>
  <c r="B11379" i="13" s="1"/>
  <c r="G11378" i="13" a="1"/>
  <c r="G11378" i="13" s="1"/>
  <c r="B11378" i="13" s="1"/>
  <c r="G11377" i="13" a="1"/>
  <c r="G11377" i="13" s="1"/>
  <c r="B11377" i="13" s="1"/>
  <c r="G11376" i="13" a="1"/>
  <c r="G11376" i="13" s="1"/>
  <c r="B11376" i="13" s="1"/>
  <c r="G11375" i="13" a="1"/>
  <c r="G11375" i="13" s="1"/>
  <c r="B11375" i="13" s="1"/>
  <c r="G11374" i="13" a="1"/>
  <c r="G11374" i="13" s="1"/>
  <c r="B11374" i="13" s="1"/>
  <c r="G11373" i="13" a="1"/>
  <c r="G11373" i="13" s="1"/>
  <c r="B11373" i="13" s="1"/>
  <c r="G11372" i="13" a="1"/>
  <c r="G11372" i="13" s="1"/>
  <c r="B11372" i="13" s="1"/>
  <c r="G11371" i="13" a="1"/>
  <c r="G11371" i="13" s="1"/>
  <c r="B11371" i="13" s="1"/>
  <c r="G11370" i="13" a="1"/>
  <c r="G11370" i="13" s="1"/>
  <c r="B11370" i="13" s="1"/>
  <c r="G11369" i="13" a="1"/>
  <c r="G11369" i="13" s="1"/>
  <c r="B11369" i="13" s="1"/>
  <c r="G11368" i="13" a="1"/>
  <c r="G11368" i="13" s="1"/>
  <c r="B11368" i="13" s="1"/>
  <c r="G11367" i="13" a="1"/>
  <c r="G11367" i="13" s="1"/>
  <c r="B11367" i="13" s="1"/>
  <c r="G11366" i="13" a="1"/>
  <c r="G11366" i="13" s="1"/>
  <c r="B11366" i="13" s="1"/>
  <c r="G11365" i="13" a="1"/>
  <c r="G11365" i="13" s="1"/>
  <c r="B11365" i="13" s="1"/>
  <c r="G11364" i="13" a="1"/>
  <c r="G11364" i="13" s="1"/>
  <c r="B11364" i="13" s="1"/>
  <c r="G11363" i="13" a="1"/>
  <c r="G11363" i="13" s="1"/>
  <c r="B11363" i="13" s="1"/>
  <c r="G11362" i="13" a="1"/>
  <c r="G11362" i="13" s="1"/>
  <c r="B11362" i="13" s="1"/>
  <c r="G11361" i="13" a="1"/>
  <c r="G11361" i="13" s="1"/>
  <c r="B11361" i="13" s="1"/>
  <c r="G11360" i="13" a="1"/>
  <c r="G11360" i="13" s="1"/>
  <c r="B11360" i="13" s="1"/>
  <c r="G11359" i="13" a="1"/>
  <c r="G11359" i="13" s="1"/>
  <c r="B11359" i="13" s="1"/>
  <c r="G11358" i="13" a="1"/>
  <c r="G11358" i="13" s="1"/>
  <c r="B11358" i="13" s="1"/>
  <c r="G11357" i="13" a="1"/>
  <c r="G11357" i="13" s="1"/>
  <c r="B11357" i="13" s="1"/>
  <c r="G11356" i="13" a="1"/>
  <c r="G11356" i="13" s="1"/>
  <c r="B11356" i="13" s="1"/>
  <c r="G11355" i="13" a="1"/>
  <c r="G11355" i="13" s="1"/>
  <c r="B11355" i="13" s="1"/>
  <c r="G11354" i="13" a="1"/>
  <c r="G11354" i="13" s="1"/>
  <c r="B11354" i="13" s="1"/>
  <c r="G11353" i="13" a="1"/>
  <c r="G11353" i="13" s="1"/>
  <c r="B11353" i="13" s="1"/>
  <c r="G11352" i="13" a="1"/>
  <c r="G11352" i="13" s="1"/>
  <c r="B11352" i="13" s="1"/>
  <c r="G11351" i="13" a="1"/>
  <c r="G11351" i="13" s="1"/>
  <c r="B11351" i="13" s="1"/>
  <c r="G11350" i="13" a="1"/>
  <c r="G11350" i="13" s="1"/>
  <c r="B11350" i="13" s="1"/>
  <c r="G11349" i="13" a="1"/>
  <c r="G11349" i="13" s="1"/>
  <c r="B11349" i="13" s="1"/>
  <c r="G11348" i="13" a="1"/>
  <c r="G11348" i="13" s="1"/>
  <c r="B11348" i="13" s="1"/>
  <c r="G11347" i="13" a="1"/>
  <c r="G11347" i="13" s="1"/>
  <c r="B11347" i="13" s="1"/>
  <c r="G11346" i="13" a="1"/>
  <c r="G11346" i="13" s="1"/>
  <c r="B11346" i="13" s="1"/>
  <c r="G11345" i="13" a="1"/>
  <c r="G11345" i="13" s="1"/>
  <c r="B11345" i="13" s="1"/>
  <c r="G11344" i="13" a="1"/>
  <c r="G11344" i="13" s="1"/>
  <c r="B11344" i="13" s="1"/>
  <c r="G11343" i="13" a="1"/>
  <c r="G11343" i="13" s="1"/>
  <c r="B11343" i="13" s="1"/>
  <c r="G11342" i="13" a="1"/>
  <c r="G11342" i="13" s="1"/>
  <c r="B11342" i="13" s="1"/>
  <c r="G11341" i="13" a="1"/>
  <c r="G11341" i="13" s="1"/>
  <c r="B11341" i="13" s="1"/>
  <c r="G11340" i="13" a="1"/>
  <c r="G11340" i="13" s="1"/>
  <c r="B11340" i="13" s="1"/>
  <c r="G11339" i="13" a="1"/>
  <c r="G11339" i="13" s="1"/>
  <c r="B11339" i="13" s="1"/>
  <c r="G11338" i="13" a="1"/>
  <c r="G11338" i="13" s="1"/>
  <c r="B11338" i="13" s="1"/>
  <c r="G11337" i="13" a="1"/>
  <c r="G11337" i="13" s="1"/>
  <c r="B11337" i="13" s="1"/>
  <c r="G11336" i="13" a="1"/>
  <c r="G11336" i="13" s="1"/>
  <c r="B11336" i="13" s="1"/>
  <c r="G11335" i="13" a="1"/>
  <c r="G11335" i="13" s="1"/>
  <c r="B11335" i="13" s="1"/>
  <c r="G11334" i="13" a="1"/>
  <c r="G11334" i="13" s="1"/>
  <c r="B11334" i="13" s="1"/>
  <c r="G11333" i="13" a="1"/>
  <c r="G11333" i="13" s="1"/>
  <c r="B11333" i="13" s="1"/>
  <c r="G11332" i="13" a="1"/>
  <c r="G11332" i="13" s="1"/>
  <c r="B11332" i="13" s="1"/>
  <c r="G11331" i="13" a="1"/>
  <c r="G11331" i="13" s="1"/>
  <c r="B11331" i="13" s="1"/>
  <c r="G11330" i="13" a="1"/>
  <c r="G11330" i="13" s="1"/>
  <c r="B11330" i="13" s="1"/>
  <c r="G11329" i="13" a="1"/>
  <c r="G11329" i="13" s="1"/>
  <c r="B11329" i="13" s="1"/>
  <c r="G11328" i="13" a="1"/>
  <c r="G11328" i="13" s="1"/>
  <c r="B11328" i="13" s="1"/>
  <c r="G11327" i="13" a="1"/>
  <c r="G11327" i="13" s="1"/>
  <c r="B11327" i="13" s="1"/>
  <c r="G11326" i="13" a="1"/>
  <c r="G11326" i="13" s="1"/>
  <c r="B11326" i="13" s="1"/>
  <c r="G11325" i="13" a="1"/>
  <c r="G11325" i="13" s="1"/>
  <c r="B11325" i="13" s="1"/>
  <c r="G11324" i="13" a="1"/>
  <c r="G11324" i="13" s="1"/>
  <c r="B11324" i="13" s="1"/>
  <c r="G11323" i="13" a="1"/>
  <c r="G11323" i="13" s="1"/>
  <c r="B11323" i="13" s="1"/>
  <c r="G11322" i="13" a="1"/>
  <c r="G11322" i="13" s="1"/>
  <c r="B11322" i="13" s="1"/>
  <c r="G11321" i="13" a="1"/>
  <c r="G11321" i="13" s="1"/>
  <c r="B11321" i="13" s="1"/>
  <c r="G11320" i="13" a="1"/>
  <c r="G11320" i="13" s="1"/>
  <c r="B11320" i="13" s="1"/>
  <c r="G11319" i="13" a="1"/>
  <c r="G11319" i="13" s="1"/>
  <c r="B11319" i="13" s="1"/>
  <c r="G11318" i="13" a="1"/>
  <c r="G11318" i="13" s="1"/>
  <c r="B11318" i="13" s="1"/>
  <c r="G11317" i="13" a="1"/>
  <c r="G11317" i="13" s="1"/>
  <c r="B11317" i="13" s="1"/>
  <c r="G11316" i="13" a="1"/>
  <c r="G11316" i="13" s="1"/>
  <c r="B11316" i="13" s="1"/>
  <c r="G11315" i="13" a="1"/>
  <c r="G11315" i="13" s="1"/>
  <c r="B11315" i="13" s="1"/>
  <c r="G11314" i="13" a="1"/>
  <c r="G11314" i="13" s="1"/>
  <c r="B11314" i="13" s="1"/>
  <c r="G11313" i="13" a="1"/>
  <c r="G11313" i="13" s="1"/>
  <c r="B11313" i="13" s="1"/>
  <c r="G11312" i="13" a="1"/>
  <c r="G11312" i="13" s="1"/>
  <c r="B11312" i="13" s="1"/>
  <c r="G11311" i="13" a="1"/>
  <c r="G11311" i="13" s="1"/>
  <c r="B11311" i="13" s="1"/>
  <c r="G11310" i="13" a="1"/>
  <c r="G11310" i="13" s="1"/>
  <c r="B11310" i="13" s="1"/>
  <c r="G11309" i="13" a="1"/>
  <c r="G11309" i="13" s="1"/>
  <c r="B11309" i="13" s="1"/>
  <c r="G11308" i="13" a="1"/>
  <c r="G11308" i="13" s="1"/>
  <c r="B11308" i="13" s="1"/>
  <c r="G11307" i="13" a="1"/>
  <c r="G11307" i="13" s="1"/>
  <c r="B11307" i="13" s="1"/>
  <c r="G11306" i="13" a="1"/>
  <c r="G11306" i="13" s="1"/>
  <c r="B11306" i="13" s="1"/>
  <c r="G11305" i="13" a="1"/>
  <c r="G11305" i="13" s="1"/>
  <c r="B11305" i="13" s="1"/>
  <c r="G11304" i="13" a="1"/>
  <c r="G11304" i="13" s="1"/>
  <c r="B11304" i="13" s="1"/>
  <c r="G11303" i="13" a="1"/>
  <c r="G11303" i="13" s="1"/>
  <c r="B11303" i="13" s="1"/>
  <c r="G11302" i="13" a="1"/>
  <c r="G11302" i="13" s="1"/>
  <c r="B11302" i="13" s="1"/>
  <c r="G11301" i="13" a="1"/>
  <c r="G11301" i="13" s="1"/>
  <c r="B11301" i="13" s="1"/>
  <c r="G11300" i="13" a="1"/>
  <c r="G11300" i="13" s="1"/>
  <c r="B11300" i="13" s="1"/>
  <c r="G11299" i="13" a="1"/>
  <c r="G11299" i="13" s="1"/>
  <c r="B11299" i="13" s="1"/>
  <c r="G11298" i="13" a="1"/>
  <c r="G11298" i="13" s="1"/>
  <c r="B11298" i="13" s="1"/>
  <c r="G11297" i="13" a="1"/>
  <c r="G11297" i="13" s="1"/>
  <c r="B11297" i="13" s="1"/>
  <c r="G11296" i="13" a="1"/>
  <c r="G11296" i="13" s="1"/>
  <c r="B11296" i="13" s="1"/>
  <c r="G11295" i="13" a="1"/>
  <c r="G11295" i="13" s="1"/>
  <c r="B11295" i="13" s="1"/>
  <c r="G11294" i="13" a="1"/>
  <c r="G11294" i="13" s="1"/>
  <c r="B11294" i="13" s="1"/>
  <c r="G11293" i="13" a="1"/>
  <c r="G11293" i="13" s="1"/>
  <c r="B11293" i="13" s="1"/>
  <c r="G11292" i="13" a="1"/>
  <c r="G11292" i="13" s="1"/>
  <c r="B11292" i="13" s="1"/>
  <c r="G11291" i="13" a="1"/>
  <c r="G11291" i="13" s="1"/>
  <c r="B11291" i="13" s="1"/>
  <c r="G11290" i="13" a="1"/>
  <c r="G11290" i="13" s="1"/>
  <c r="B11290" i="13" s="1"/>
  <c r="G11289" i="13" a="1"/>
  <c r="G11289" i="13" s="1"/>
  <c r="B11289" i="13" s="1"/>
  <c r="G11288" i="13" a="1"/>
  <c r="G11288" i="13" s="1"/>
  <c r="B11288" i="13" s="1"/>
  <c r="G11287" i="13" a="1"/>
  <c r="G11287" i="13" s="1"/>
  <c r="B11287" i="13" s="1"/>
  <c r="G11286" i="13" a="1"/>
  <c r="G11286" i="13" s="1"/>
  <c r="B11286" i="13" s="1"/>
  <c r="G11285" i="13" a="1"/>
  <c r="G11285" i="13" s="1"/>
  <c r="B11285" i="13" s="1"/>
  <c r="G11284" i="13" a="1"/>
  <c r="G11284" i="13" s="1"/>
  <c r="B11284" i="13" s="1"/>
  <c r="G11283" i="13" a="1"/>
  <c r="G11283" i="13" s="1"/>
  <c r="B11283" i="13" s="1"/>
  <c r="G11282" i="13" a="1"/>
  <c r="G11282" i="13" s="1"/>
  <c r="B11282" i="13" s="1"/>
  <c r="G11281" i="13" a="1"/>
  <c r="G11281" i="13" s="1"/>
  <c r="B11281" i="13" s="1"/>
  <c r="G11280" i="13" a="1"/>
  <c r="G11280" i="13" s="1"/>
  <c r="B11280" i="13" s="1"/>
  <c r="G11279" i="13" a="1"/>
  <c r="G11279" i="13" s="1"/>
  <c r="B11279" i="13" s="1"/>
  <c r="G11278" i="13" a="1"/>
  <c r="G11278" i="13" s="1"/>
  <c r="B11278" i="13" s="1"/>
  <c r="G11277" i="13" a="1"/>
  <c r="G11277" i="13" s="1"/>
  <c r="B11277" i="13" s="1"/>
  <c r="G11276" i="13" a="1"/>
  <c r="G11276" i="13" s="1"/>
  <c r="B11276" i="13" s="1"/>
  <c r="G11275" i="13" a="1"/>
  <c r="G11275" i="13" s="1"/>
  <c r="B11275" i="13" s="1"/>
  <c r="G11274" i="13" a="1"/>
  <c r="G11274" i="13" s="1"/>
  <c r="B11274" i="13" s="1"/>
  <c r="G11273" i="13" a="1"/>
  <c r="G11273" i="13" s="1"/>
  <c r="B11273" i="13" s="1"/>
  <c r="G11272" i="13" a="1"/>
  <c r="G11272" i="13" s="1"/>
  <c r="B11272" i="13" s="1"/>
  <c r="G11271" i="13" a="1"/>
  <c r="G11271" i="13" s="1"/>
  <c r="B11271" i="13" s="1"/>
  <c r="G11270" i="13" a="1"/>
  <c r="G11270" i="13" s="1"/>
  <c r="B11270" i="13" s="1"/>
  <c r="G11269" i="13" a="1"/>
  <c r="G11269" i="13" s="1"/>
  <c r="B11269" i="13" s="1"/>
  <c r="G11268" i="13" a="1"/>
  <c r="G11268" i="13" s="1"/>
  <c r="B11268" i="13" s="1"/>
  <c r="G11267" i="13" a="1"/>
  <c r="G11267" i="13" s="1"/>
  <c r="B11267" i="13" s="1"/>
  <c r="G11266" i="13" a="1"/>
  <c r="G11266" i="13" s="1"/>
  <c r="B11266" i="13" s="1"/>
  <c r="G11265" i="13" a="1"/>
  <c r="G11265" i="13" s="1"/>
  <c r="B11265" i="13" s="1"/>
  <c r="G11264" i="13" a="1"/>
  <c r="G11264" i="13" s="1"/>
  <c r="B11264" i="13" s="1"/>
  <c r="G11263" i="13" a="1"/>
  <c r="G11263" i="13" s="1"/>
  <c r="B11263" i="13" s="1"/>
  <c r="G11262" i="13" a="1"/>
  <c r="G11262" i="13" s="1"/>
  <c r="B11262" i="13" s="1"/>
  <c r="G11261" i="13" a="1"/>
  <c r="G11261" i="13" s="1"/>
  <c r="B11261" i="13" s="1"/>
  <c r="G11260" i="13" a="1"/>
  <c r="G11260" i="13" s="1"/>
  <c r="B11260" i="13" s="1"/>
  <c r="G11259" i="13" a="1"/>
  <c r="G11259" i="13" s="1"/>
  <c r="B11259" i="13" s="1"/>
  <c r="G11258" i="13" a="1"/>
  <c r="G11258" i="13" s="1"/>
  <c r="B11258" i="13" s="1"/>
  <c r="G11257" i="13" a="1"/>
  <c r="G11257" i="13" s="1"/>
  <c r="B11257" i="13" s="1"/>
  <c r="G11256" i="13" a="1"/>
  <c r="G11256" i="13" s="1"/>
  <c r="B11256" i="13" s="1"/>
  <c r="G11255" i="13" a="1"/>
  <c r="G11255" i="13" s="1"/>
  <c r="B11255" i="13" s="1"/>
  <c r="G11254" i="13" a="1"/>
  <c r="G11254" i="13" s="1"/>
  <c r="B11254" i="13" s="1"/>
  <c r="G11253" i="13" a="1"/>
  <c r="G11253" i="13" s="1"/>
  <c r="B11253" i="13" s="1"/>
  <c r="G11252" i="13" a="1"/>
  <c r="G11252" i="13" s="1"/>
  <c r="B11252" i="13" s="1"/>
  <c r="G11251" i="13" a="1"/>
  <c r="G11251" i="13" s="1"/>
  <c r="B11251" i="13" s="1"/>
  <c r="G11250" i="13" a="1"/>
  <c r="G11250" i="13" s="1"/>
  <c r="B11250" i="13" s="1"/>
  <c r="G11249" i="13" a="1"/>
  <c r="G11249" i="13" s="1"/>
  <c r="B11249" i="13" s="1"/>
  <c r="G11248" i="13" a="1"/>
  <c r="G11248" i="13" s="1"/>
  <c r="B11248" i="13" s="1"/>
  <c r="G11247" i="13" a="1"/>
  <c r="G11247" i="13" s="1"/>
  <c r="B11247" i="13" s="1"/>
  <c r="G11246" i="13" a="1"/>
  <c r="G11246" i="13" s="1"/>
  <c r="B11246" i="13" s="1"/>
  <c r="G11245" i="13" a="1"/>
  <c r="G11245" i="13" s="1"/>
  <c r="B11245" i="13" s="1"/>
  <c r="G11244" i="13" a="1"/>
  <c r="G11244" i="13" s="1"/>
  <c r="B11244" i="13" s="1"/>
  <c r="G11243" i="13" a="1"/>
  <c r="G11243" i="13" s="1"/>
  <c r="B11243" i="13" s="1"/>
  <c r="G11242" i="13" a="1"/>
  <c r="G11242" i="13" s="1"/>
  <c r="B11242" i="13" s="1"/>
  <c r="G11241" i="13" a="1"/>
  <c r="G11241" i="13" s="1"/>
  <c r="B11241" i="13" s="1"/>
  <c r="G11240" i="13" a="1"/>
  <c r="G11240" i="13" s="1"/>
  <c r="B11240" i="13" s="1"/>
  <c r="G11239" i="13" a="1"/>
  <c r="G11239" i="13" s="1"/>
  <c r="B11239" i="13" s="1"/>
  <c r="G11238" i="13" a="1"/>
  <c r="G11238" i="13" s="1"/>
  <c r="B11238" i="13" s="1"/>
  <c r="G11237" i="13" a="1"/>
  <c r="G11237" i="13" s="1"/>
  <c r="B11237" i="13" s="1"/>
  <c r="G11236" i="13" a="1"/>
  <c r="G11236" i="13" s="1"/>
  <c r="B11236" i="13" s="1"/>
  <c r="G11235" i="13" a="1"/>
  <c r="G11235" i="13" s="1"/>
  <c r="B11235" i="13" s="1"/>
  <c r="G11234" i="13" a="1"/>
  <c r="G11234" i="13" s="1"/>
  <c r="B11234" i="13" s="1"/>
  <c r="G11233" i="13" a="1"/>
  <c r="G11233" i="13" s="1"/>
  <c r="B11233" i="13" s="1"/>
  <c r="G11232" i="13" a="1"/>
  <c r="G11232" i="13" s="1"/>
  <c r="B11232" i="13" s="1"/>
  <c r="G11231" i="13" a="1"/>
  <c r="G11231" i="13" s="1"/>
  <c r="B11231" i="13" s="1"/>
  <c r="G11230" i="13" a="1"/>
  <c r="G11230" i="13" s="1"/>
  <c r="B11230" i="13" s="1"/>
  <c r="G11229" i="13" a="1"/>
  <c r="G11229" i="13" s="1"/>
  <c r="B11229" i="13" s="1"/>
  <c r="G11228" i="13" a="1"/>
  <c r="G11228" i="13" s="1"/>
  <c r="B11228" i="13" s="1"/>
  <c r="G11227" i="13" a="1"/>
  <c r="G11227" i="13" s="1"/>
  <c r="B11227" i="13" s="1"/>
  <c r="G11226" i="13" a="1"/>
  <c r="G11226" i="13" s="1"/>
  <c r="B11226" i="13" s="1"/>
  <c r="G11225" i="13" a="1"/>
  <c r="G11225" i="13" s="1"/>
  <c r="B11225" i="13" s="1"/>
  <c r="G11224" i="13" a="1"/>
  <c r="G11224" i="13" s="1"/>
  <c r="B11224" i="13" s="1"/>
  <c r="G11223" i="13" a="1"/>
  <c r="G11223" i="13" s="1"/>
  <c r="B11223" i="13" s="1"/>
  <c r="G11222" i="13" a="1"/>
  <c r="G11222" i="13" s="1"/>
  <c r="B11222" i="13" s="1"/>
  <c r="G11221" i="13" a="1"/>
  <c r="G11221" i="13" s="1"/>
  <c r="B11221" i="13" s="1"/>
  <c r="G11220" i="13" a="1"/>
  <c r="G11220" i="13" s="1"/>
  <c r="B11220" i="13" s="1"/>
  <c r="G11219" i="13" a="1"/>
  <c r="G11219" i="13" s="1"/>
  <c r="B11219" i="13" s="1"/>
  <c r="G11218" i="13" a="1"/>
  <c r="G11218" i="13" s="1"/>
  <c r="B11218" i="13" s="1"/>
  <c r="G11217" i="13" a="1"/>
  <c r="G11217" i="13" s="1"/>
  <c r="B11217" i="13" s="1"/>
  <c r="G11216" i="13" a="1"/>
  <c r="G11216" i="13" s="1"/>
  <c r="B11216" i="13" s="1"/>
  <c r="G11215" i="13" a="1"/>
  <c r="G11215" i="13" s="1"/>
  <c r="B11215" i="13" s="1"/>
  <c r="G11214" i="13" a="1"/>
  <c r="G11214" i="13" s="1"/>
  <c r="B11214" i="13" s="1"/>
  <c r="G11213" i="13" a="1"/>
  <c r="G11213" i="13" s="1"/>
  <c r="B11213" i="13" s="1"/>
  <c r="G11212" i="13" a="1"/>
  <c r="G11212" i="13" s="1"/>
  <c r="B11212" i="13" s="1"/>
  <c r="G11211" i="13" a="1"/>
  <c r="G11211" i="13" s="1"/>
  <c r="B11211" i="13" s="1"/>
  <c r="G11210" i="13" a="1"/>
  <c r="G11210" i="13" s="1"/>
  <c r="B11210" i="13" s="1"/>
  <c r="G11209" i="13" a="1"/>
  <c r="G11209" i="13" s="1"/>
  <c r="B11209" i="13" s="1"/>
  <c r="G11208" i="13" a="1"/>
  <c r="G11208" i="13" s="1"/>
  <c r="B11208" i="13" s="1"/>
  <c r="G11207" i="13" a="1"/>
  <c r="G11207" i="13" s="1"/>
  <c r="B11207" i="13" s="1"/>
  <c r="G11206" i="13" a="1"/>
  <c r="G11206" i="13" s="1"/>
  <c r="B11206" i="13" s="1"/>
  <c r="G11205" i="13" a="1"/>
  <c r="G11205" i="13" s="1"/>
  <c r="B11205" i="13" s="1"/>
  <c r="G11204" i="13" a="1"/>
  <c r="G11204" i="13" s="1"/>
  <c r="B11204" i="13" s="1"/>
  <c r="G11203" i="13" a="1"/>
  <c r="G11203" i="13" s="1"/>
  <c r="B11203" i="13" s="1"/>
  <c r="G11202" i="13" a="1"/>
  <c r="G11202" i="13" s="1"/>
  <c r="B11202" i="13" s="1"/>
  <c r="G11201" i="13" a="1"/>
  <c r="G11201" i="13" s="1"/>
  <c r="B11201" i="13" s="1"/>
  <c r="G11200" i="13" a="1"/>
  <c r="G11200" i="13" s="1"/>
  <c r="B11200" i="13" s="1"/>
  <c r="G11199" i="13" a="1"/>
  <c r="G11199" i="13" s="1"/>
  <c r="B11199" i="13" s="1"/>
  <c r="G11198" i="13" a="1"/>
  <c r="G11198" i="13" s="1"/>
  <c r="B11198" i="13" s="1"/>
  <c r="G11197" i="13" a="1"/>
  <c r="G11197" i="13" s="1"/>
  <c r="B11197" i="13" s="1"/>
  <c r="G11196" i="13" a="1"/>
  <c r="G11196" i="13" s="1"/>
  <c r="B11196" i="13" s="1"/>
  <c r="G11195" i="13" a="1"/>
  <c r="G11195" i="13" s="1"/>
  <c r="B11195" i="13" s="1"/>
  <c r="G11194" i="13" a="1"/>
  <c r="G11194" i="13" s="1"/>
  <c r="B11194" i="13" s="1"/>
  <c r="G11193" i="13" a="1"/>
  <c r="G11193" i="13" s="1"/>
  <c r="B11193" i="13" s="1"/>
  <c r="G11192" i="13" a="1"/>
  <c r="G11192" i="13" s="1"/>
  <c r="B11192" i="13" s="1"/>
  <c r="G11191" i="13" a="1"/>
  <c r="G11191" i="13" s="1"/>
  <c r="B11191" i="13" s="1"/>
  <c r="G11190" i="13" a="1"/>
  <c r="G11190" i="13" s="1"/>
  <c r="B11190" i="13" s="1"/>
  <c r="G11189" i="13" a="1"/>
  <c r="G11189" i="13" s="1"/>
  <c r="B11189" i="13" s="1"/>
  <c r="G11188" i="13" a="1"/>
  <c r="G11188" i="13" s="1"/>
  <c r="B11188" i="13" s="1"/>
  <c r="G11187" i="13" a="1"/>
  <c r="G11187" i="13" s="1"/>
  <c r="B11187" i="13" s="1"/>
  <c r="G11186" i="13" a="1"/>
  <c r="G11186" i="13" s="1"/>
  <c r="B11186" i="13" s="1"/>
  <c r="G11185" i="13" a="1"/>
  <c r="G11185" i="13" s="1"/>
  <c r="B11185" i="13" s="1"/>
  <c r="G11184" i="13" a="1"/>
  <c r="G11184" i="13" s="1"/>
  <c r="B11184" i="13" s="1"/>
  <c r="G11183" i="13" a="1"/>
  <c r="G11183" i="13" s="1"/>
  <c r="B11183" i="13" s="1"/>
  <c r="G11182" i="13" a="1"/>
  <c r="G11182" i="13" s="1"/>
  <c r="B11182" i="13" s="1"/>
  <c r="G11181" i="13" a="1"/>
  <c r="G11181" i="13" s="1"/>
  <c r="B11181" i="13" s="1"/>
  <c r="G11180" i="13" a="1"/>
  <c r="G11180" i="13" s="1"/>
  <c r="B11180" i="13" s="1"/>
  <c r="G11179" i="13" a="1"/>
  <c r="G11179" i="13" s="1"/>
  <c r="B11179" i="13" s="1"/>
  <c r="G11178" i="13" a="1"/>
  <c r="G11178" i="13" s="1"/>
  <c r="B11178" i="13" s="1"/>
  <c r="G11177" i="13" a="1"/>
  <c r="G11177" i="13" s="1"/>
  <c r="B11177" i="13" s="1"/>
  <c r="G11176" i="13" a="1"/>
  <c r="G11176" i="13" s="1"/>
  <c r="B11176" i="13" s="1"/>
  <c r="G11175" i="13" a="1"/>
  <c r="G11175" i="13" s="1"/>
  <c r="B11175" i="13" s="1"/>
  <c r="G11174" i="13" a="1"/>
  <c r="G11174" i="13" s="1"/>
  <c r="B11174" i="13" s="1"/>
  <c r="G11173" i="13" a="1"/>
  <c r="G11173" i="13" s="1"/>
  <c r="B11173" i="13" s="1"/>
  <c r="G11172" i="13" a="1"/>
  <c r="G11172" i="13" s="1"/>
  <c r="B11172" i="13" s="1"/>
  <c r="G11171" i="13" a="1"/>
  <c r="G11171" i="13" s="1"/>
  <c r="B11171" i="13" s="1"/>
  <c r="G11170" i="13" a="1"/>
  <c r="G11170" i="13" s="1"/>
  <c r="B11170" i="13" s="1"/>
  <c r="G11169" i="13" a="1"/>
  <c r="G11169" i="13" s="1"/>
  <c r="B11169" i="13" s="1"/>
  <c r="G11168" i="13" a="1"/>
  <c r="G11168" i="13" s="1"/>
  <c r="B11168" i="13" s="1"/>
  <c r="G11167" i="13" a="1"/>
  <c r="G11167" i="13" s="1"/>
  <c r="B11167" i="13" s="1"/>
  <c r="G11166" i="13" a="1"/>
  <c r="G11166" i="13" s="1"/>
  <c r="B11166" i="13" s="1"/>
  <c r="G11165" i="13" a="1"/>
  <c r="G11165" i="13" s="1"/>
  <c r="B11165" i="13" s="1"/>
  <c r="G11164" i="13" a="1"/>
  <c r="G11164" i="13" s="1"/>
  <c r="B11164" i="13" s="1"/>
  <c r="G11163" i="13" a="1"/>
  <c r="G11163" i="13" s="1"/>
  <c r="B11163" i="13" s="1"/>
  <c r="G11162" i="13" a="1"/>
  <c r="G11162" i="13" s="1"/>
  <c r="B11162" i="13" s="1"/>
  <c r="G11161" i="13" a="1"/>
  <c r="G11161" i="13" s="1"/>
  <c r="B11161" i="13" s="1"/>
  <c r="G11160" i="13" a="1"/>
  <c r="G11160" i="13" s="1"/>
  <c r="B11160" i="13" s="1"/>
  <c r="G11159" i="13" a="1"/>
  <c r="G11159" i="13" s="1"/>
  <c r="B11159" i="13" s="1"/>
  <c r="G11158" i="13" a="1"/>
  <c r="G11158" i="13" s="1"/>
  <c r="B11158" i="13" s="1"/>
  <c r="G11157" i="13" a="1"/>
  <c r="G11157" i="13" s="1"/>
  <c r="B11157" i="13" s="1"/>
  <c r="G11156" i="13" a="1"/>
  <c r="G11156" i="13" s="1"/>
  <c r="B11156" i="13" s="1"/>
  <c r="G11155" i="13" a="1"/>
  <c r="G11155" i="13" s="1"/>
  <c r="B11155" i="13" s="1"/>
  <c r="G11154" i="13" a="1"/>
  <c r="G11154" i="13" s="1"/>
  <c r="B11154" i="13" s="1"/>
  <c r="G11153" i="13" a="1"/>
  <c r="G11153" i="13" s="1"/>
  <c r="B11153" i="13" s="1"/>
  <c r="G11152" i="13" a="1"/>
  <c r="G11152" i="13" s="1"/>
  <c r="B11152" i="13" s="1"/>
  <c r="G11151" i="13" a="1"/>
  <c r="G11151" i="13" s="1"/>
  <c r="B11151" i="13" s="1"/>
  <c r="G11150" i="13" a="1"/>
  <c r="G11150" i="13" s="1"/>
  <c r="B11150" i="13" s="1"/>
  <c r="G11149" i="13" a="1"/>
  <c r="G11149" i="13" s="1"/>
  <c r="B11149" i="13" s="1"/>
  <c r="G11148" i="13" a="1"/>
  <c r="G11148" i="13" s="1"/>
  <c r="B11148" i="13" s="1"/>
  <c r="G11147" i="13" a="1"/>
  <c r="G11147" i="13" s="1"/>
  <c r="B11147" i="13" s="1"/>
  <c r="G11146" i="13" a="1"/>
  <c r="G11146" i="13" s="1"/>
  <c r="B11146" i="13" s="1"/>
  <c r="G11145" i="13" a="1"/>
  <c r="G11145" i="13" s="1"/>
  <c r="B11145" i="13" s="1"/>
  <c r="G11144" i="13" a="1"/>
  <c r="G11144" i="13" s="1"/>
  <c r="B11144" i="13" s="1"/>
  <c r="G11143" i="13" a="1"/>
  <c r="G11143" i="13" s="1"/>
  <c r="B11143" i="13" s="1"/>
  <c r="G11142" i="13" a="1"/>
  <c r="G11142" i="13" s="1"/>
  <c r="B11142" i="13" s="1"/>
  <c r="G11141" i="13" a="1"/>
  <c r="G11141" i="13" s="1"/>
  <c r="B11141" i="13" s="1"/>
  <c r="G11140" i="13" a="1"/>
  <c r="G11140" i="13" s="1"/>
  <c r="B11140" i="13" s="1"/>
  <c r="G11139" i="13" a="1"/>
  <c r="G11139" i="13" s="1"/>
  <c r="B11139" i="13" s="1"/>
  <c r="G11138" i="13" a="1"/>
  <c r="G11138" i="13" s="1"/>
  <c r="B11138" i="13" s="1"/>
  <c r="G11137" i="13" a="1"/>
  <c r="G11137" i="13" s="1"/>
  <c r="B11137" i="13" s="1"/>
  <c r="G11136" i="13" a="1"/>
  <c r="G11136" i="13" s="1"/>
  <c r="B11136" i="13" s="1"/>
  <c r="G11135" i="13" a="1"/>
  <c r="G11135" i="13" s="1"/>
  <c r="B11135" i="13" s="1"/>
  <c r="G11134" i="13" a="1"/>
  <c r="G11134" i="13" s="1"/>
  <c r="B11134" i="13" s="1"/>
  <c r="G11133" i="13" a="1"/>
  <c r="G11133" i="13" s="1"/>
  <c r="B11133" i="13" s="1"/>
  <c r="G11132" i="13" a="1"/>
  <c r="G11132" i="13" s="1"/>
  <c r="B11132" i="13" s="1"/>
  <c r="G11131" i="13" a="1"/>
  <c r="G11131" i="13" s="1"/>
  <c r="B11131" i="13" s="1"/>
  <c r="G11130" i="13" a="1"/>
  <c r="G11130" i="13" s="1"/>
  <c r="B11130" i="13" s="1"/>
  <c r="G11129" i="13" a="1"/>
  <c r="G11129" i="13" s="1"/>
  <c r="B11129" i="13" s="1"/>
  <c r="G11128" i="13" a="1"/>
  <c r="G11128" i="13" s="1"/>
  <c r="B11128" i="13" s="1"/>
  <c r="G11127" i="13" a="1"/>
  <c r="G11127" i="13" s="1"/>
  <c r="B11127" i="13" s="1"/>
  <c r="G11126" i="13" a="1"/>
  <c r="G11126" i="13" s="1"/>
  <c r="B11126" i="13" s="1"/>
  <c r="G11125" i="13" a="1"/>
  <c r="G11125" i="13" s="1"/>
  <c r="B11125" i="13" s="1"/>
  <c r="G11124" i="13" a="1"/>
  <c r="G11124" i="13" s="1"/>
  <c r="B11124" i="13" s="1"/>
  <c r="G11123" i="13" a="1"/>
  <c r="G11123" i="13" s="1"/>
  <c r="B11123" i="13" s="1"/>
  <c r="G11122" i="13" a="1"/>
  <c r="G11122" i="13" s="1"/>
  <c r="B11122" i="13" s="1"/>
  <c r="G11121" i="13" a="1"/>
  <c r="G11121" i="13" s="1"/>
  <c r="B11121" i="13" s="1"/>
  <c r="G11120" i="13" a="1"/>
  <c r="G11120" i="13" s="1"/>
  <c r="B11120" i="13" s="1"/>
  <c r="G11119" i="13" a="1"/>
  <c r="G11119" i="13" s="1"/>
  <c r="B11119" i="13" s="1"/>
  <c r="G11118" i="13" a="1"/>
  <c r="G11118" i="13" s="1"/>
  <c r="B11118" i="13" s="1"/>
  <c r="G11117" i="13" a="1"/>
  <c r="G11117" i="13" s="1"/>
  <c r="B11117" i="13" s="1"/>
  <c r="G11116" i="13" a="1"/>
  <c r="G11116" i="13" s="1"/>
  <c r="B11116" i="13" s="1"/>
  <c r="G11115" i="13" a="1"/>
  <c r="G11115" i="13" s="1"/>
  <c r="B11115" i="13" s="1"/>
  <c r="G11114" i="13" a="1"/>
  <c r="G11114" i="13" s="1"/>
  <c r="B11114" i="13" s="1"/>
  <c r="G11113" i="13" a="1"/>
  <c r="G11113" i="13" s="1"/>
  <c r="B11113" i="13" s="1"/>
  <c r="G11112" i="13" a="1"/>
  <c r="G11112" i="13" s="1"/>
  <c r="B11112" i="13" s="1"/>
  <c r="G11111" i="13" a="1"/>
  <c r="G11111" i="13" s="1"/>
  <c r="B11111" i="13" s="1"/>
  <c r="G11110" i="13" a="1"/>
  <c r="G11110" i="13" s="1"/>
  <c r="B11110" i="13" s="1"/>
  <c r="G11109" i="13" a="1"/>
  <c r="G11109" i="13" s="1"/>
  <c r="B11109" i="13" s="1"/>
  <c r="G11108" i="13" a="1"/>
  <c r="G11108" i="13" s="1"/>
  <c r="B11108" i="13" s="1"/>
  <c r="G11107" i="13" a="1"/>
  <c r="G11107" i="13" s="1"/>
  <c r="B11107" i="13" s="1"/>
  <c r="G11106" i="13" a="1"/>
  <c r="G11106" i="13" s="1"/>
  <c r="B11106" i="13" s="1"/>
  <c r="G11105" i="13" a="1"/>
  <c r="G11105" i="13" s="1"/>
  <c r="B11105" i="13" s="1"/>
  <c r="G11104" i="13" a="1"/>
  <c r="G11104" i="13" s="1"/>
  <c r="B11104" i="13" s="1"/>
  <c r="G11103" i="13" a="1"/>
  <c r="G11103" i="13" s="1"/>
  <c r="B11103" i="13" s="1"/>
  <c r="G11102" i="13" a="1"/>
  <c r="G11102" i="13" s="1"/>
  <c r="B11102" i="13" s="1"/>
  <c r="G11101" i="13" a="1"/>
  <c r="G11101" i="13" s="1"/>
  <c r="B11101" i="13" s="1"/>
  <c r="G11100" i="13" a="1"/>
  <c r="G11100" i="13" s="1"/>
  <c r="B11100" i="13" s="1"/>
  <c r="G11099" i="13" a="1"/>
  <c r="G11099" i="13" s="1"/>
  <c r="B11099" i="13" s="1"/>
  <c r="G11098" i="13" a="1"/>
  <c r="G11098" i="13" s="1"/>
  <c r="B11098" i="13" s="1"/>
  <c r="G11097" i="13" a="1"/>
  <c r="G11097" i="13" s="1"/>
  <c r="B11097" i="13" s="1"/>
  <c r="G11096" i="13" a="1"/>
  <c r="G11096" i="13" s="1"/>
  <c r="B11096" i="13" s="1"/>
  <c r="G11095" i="13" a="1"/>
  <c r="G11095" i="13" s="1"/>
  <c r="B11095" i="13" s="1"/>
  <c r="G11094" i="13" a="1"/>
  <c r="G11094" i="13" s="1"/>
  <c r="B11094" i="13" s="1"/>
  <c r="G11093" i="13" a="1"/>
  <c r="G11093" i="13" s="1"/>
  <c r="B11093" i="13" s="1"/>
  <c r="G11092" i="13" a="1"/>
  <c r="G11092" i="13" s="1"/>
  <c r="B11092" i="13" s="1"/>
  <c r="G11091" i="13" a="1"/>
  <c r="G11091" i="13" s="1"/>
  <c r="B11091" i="13" s="1"/>
  <c r="G11090" i="13" a="1"/>
  <c r="G11090" i="13" s="1"/>
  <c r="B11090" i="13" s="1"/>
  <c r="G11089" i="13" a="1"/>
  <c r="G11089" i="13" s="1"/>
  <c r="B11089" i="13" s="1"/>
  <c r="G11088" i="13" a="1"/>
  <c r="G11088" i="13" s="1"/>
  <c r="B11088" i="13" s="1"/>
  <c r="G11087" i="13" a="1"/>
  <c r="G11087" i="13" s="1"/>
  <c r="B11087" i="13" s="1"/>
  <c r="G11086" i="13" a="1"/>
  <c r="G11086" i="13" s="1"/>
  <c r="B11086" i="13" s="1"/>
  <c r="G11085" i="13" a="1"/>
  <c r="G11085" i="13" s="1"/>
  <c r="B11085" i="13" s="1"/>
  <c r="G11084" i="13" a="1"/>
  <c r="G11084" i="13" s="1"/>
  <c r="B11084" i="13" s="1"/>
  <c r="G11083" i="13" a="1"/>
  <c r="G11083" i="13" s="1"/>
  <c r="B11083" i="13" s="1"/>
  <c r="G11082" i="13" a="1"/>
  <c r="G11082" i="13" s="1"/>
  <c r="B11082" i="13" s="1"/>
  <c r="G11081" i="13" a="1"/>
  <c r="G11081" i="13" s="1"/>
  <c r="B11081" i="13" s="1"/>
  <c r="G11080" i="13" a="1"/>
  <c r="G11080" i="13" s="1"/>
  <c r="B11080" i="13" s="1"/>
  <c r="G11079" i="13" a="1"/>
  <c r="G11079" i="13" s="1"/>
  <c r="B11079" i="13" s="1"/>
  <c r="G11078" i="13" a="1"/>
  <c r="G11078" i="13" s="1"/>
  <c r="B11078" i="13" s="1"/>
  <c r="G11077" i="13" a="1"/>
  <c r="G11077" i="13" s="1"/>
  <c r="B11077" i="13" s="1"/>
  <c r="G11076" i="13" a="1"/>
  <c r="G11076" i="13" s="1"/>
  <c r="B11076" i="13" s="1"/>
  <c r="G11075" i="13" a="1"/>
  <c r="G11075" i="13" s="1"/>
  <c r="B11075" i="13" s="1"/>
  <c r="G11074" i="13" a="1"/>
  <c r="G11074" i="13" s="1"/>
  <c r="B11074" i="13" s="1"/>
  <c r="G11073" i="13" a="1"/>
  <c r="G11073" i="13" s="1"/>
  <c r="B11073" i="13" s="1"/>
  <c r="G11072" i="13" a="1"/>
  <c r="G11072" i="13" s="1"/>
  <c r="B11072" i="13" s="1"/>
  <c r="G11071" i="13" a="1"/>
  <c r="G11071" i="13" s="1"/>
  <c r="B11071" i="13" s="1"/>
  <c r="G11070" i="13" a="1"/>
  <c r="G11070" i="13" s="1"/>
  <c r="B11070" i="13" s="1"/>
  <c r="G11069" i="13" a="1"/>
  <c r="G11069" i="13" s="1"/>
  <c r="B11069" i="13" s="1"/>
  <c r="G11068" i="13" a="1"/>
  <c r="G11068" i="13" s="1"/>
  <c r="B11068" i="13" s="1"/>
  <c r="G11067" i="13" a="1"/>
  <c r="G11067" i="13" s="1"/>
  <c r="B11067" i="13" s="1"/>
  <c r="G11066" i="13" a="1"/>
  <c r="G11066" i="13" s="1"/>
  <c r="B11066" i="13" s="1"/>
  <c r="G11065" i="13" a="1"/>
  <c r="G11065" i="13" s="1"/>
  <c r="B11065" i="13" s="1"/>
  <c r="G11064" i="13" a="1"/>
  <c r="G11064" i="13" s="1"/>
  <c r="B11064" i="13" s="1"/>
  <c r="G11063" i="13" a="1"/>
  <c r="G11063" i="13" s="1"/>
  <c r="B11063" i="13" s="1"/>
  <c r="G11062" i="13" a="1"/>
  <c r="G11062" i="13" s="1"/>
  <c r="B11062" i="13" s="1"/>
  <c r="G11061" i="13" a="1"/>
  <c r="G11061" i="13" s="1"/>
  <c r="B11061" i="13" s="1"/>
  <c r="G11060" i="13" a="1"/>
  <c r="G11060" i="13" s="1"/>
  <c r="B11060" i="13" s="1"/>
  <c r="G11059" i="13" a="1"/>
  <c r="G11059" i="13" s="1"/>
  <c r="B11059" i="13" s="1"/>
  <c r="G11058" i="13" a="1"/>
  <c r="G11058" i="13" s="1"/>
  <c r="B11058" i="13" s="1"/>
  <c r="G11057" i="13" a="1"/>
  <c r="G11057" i="13" s="1"/>
  <c r="B11057" i="13" s="1"/>
  <c r="G11056" i="13" a="1"/>
  <c r="G11056" i="13" s="1"/>
  <c r="B11056" i="13" s="1"/>
  <c r="G11055" i="13" a="1"/>
  <c r="G11055" i="13" s="1"/>
  <c r="B11055" i="13" s="1"/>
  <c r="G11054" i="13" a="1"/>
  <c r="G11054" i="13" s="1"/>
  <c r="B11054" i="13" s="1"/>
  <c r="G11053" i="13" a="1"/>
  <c r="G11053" i="13" s="1"/>
  <c r="B11053" i="13" s="1"/>
  <c r="G11052" i="13" a="1"/>
  <c r="G11052" i="13" s="1"/>
  <c r="B11052" i="13" s="1"/>
  <c r="G11051" i="13" a="1"/>
  <c r="G11051" i="13" s="1"/>
  <c r="B11051" i="13" s="1"/>
  <c r="G11050" i="13" a="1"/>
  <c r="G11050" i="13" s="1"/>
  <c r="B11050" i="13" s="1"/>
  <c r="G11049" i="13" a="1"/>
  <c r="G11049" i="13" s="1"/>
  <c r="B11049" i="13" s="1"/>
  <c r="G11048" i="13" a="1"/>
  <c r="G11048" i="13" s="1"/>
  <c r="B11048" i="13" s="1"/>
  <c r="G11047" i="13" a="1"/>
  <c r="G11047" i="13" s="1"/>
  <c r="B11047" i="13" s="1"/>
  <c r="G11046" i="13" a="1"/>
  <c r="G11046" i="13" s="1"/>
  <c r="B11046" i="13" s="1"/>
  <c r="G11045" i="13" a="1"/>
  <c r="G11045" i="13" s="1"/>
  <c r="B11045" i="13" s="1"/>
  <c r="G11044" i="13" a="1"/>
  <c r="G11044" i="13" s="1"/>
  <c r="B11044" i="13" s="1"/>
  <c r="G11043" i="13" a="1"/>
  <c r="G11043" i="13" s="1"/>
  <c r="B11043" i="13" s="1"/>
  <c r="G11042" i="13" a="1"/>
  <c r="G11042" i="13" s="1"/>
  <c r="B11042" i="13" s="1"/>
  <c r="G11041" i="13" a="1"/>
  <c r="G11041" i="13" s="1"/>
  <c r="B11041" i="13" s="1"/>
  <c r="G11040" i="13" a="1"/>
  <c r="G11040" i="13" s="1"/>
  <c r="B11040" i="13" s="1"/>
  <c r="G11039" i="13" a="1"/>
  <c r="G11039" i="13" s="1"/>
  <c r="B11039" i="13" s="1"/>
  <c r="G11038" i="13" a="1"/>
  <c r="G11038" i="13" s="1"/>
  <c r="B11038" i="13" s="1"/>
  <c r="G11037" i="13" a="1"/>
  <c r="G11037" i="13" s="1"/>
  <c r="B11037" i="13" s="1"/>
  <c r="G11036" i="13" a="1"/>
  <c r="G11036" i="13" s="1"/>
  <c r="B11036" i="13" s="1"/>
  <c r="G11035" i="13" a="1"/>
  <c r="G11035" i="13" s="1"/>
  <c r="B11035" i="13" s="1"/>
  <c r="G11034" i="13" a="1"/>
  <c r="G11034" i="13" s="1"/>
  <c r="B11034" i="13" s="1"/>
  <c r="G11033" i="13" a="1"/>
  <c r="G11033" i="13" s="1"/>
  <c r="B11033" i="13" s="1"/>
  <c r="G11032" i="13" a="1"/>
  <c r="G11032" i="13" s="1"/>
  <c r="B11032" i="13" s="1"/>
  <c r="G11031" i="13" a="1"/>
  <c r="G11031" i="13" s="1"/>
  <c r="B11031" i="13" s="1"/>
  <c r="G11030" i="13" a="1"/>
  <c r="G11030" i="13" s="1"/>
  <c r="B11030" i="13" s="1"/>
  <c r="G11029" i="13" a="1"/>
  <c r="G11029" i="13" s="1"/>
  <c r="B11029" i="13" s="1"/>
  <c r="G11028" i="13" a="1"/>
  <c r="G11028" i="13" s="1"/>
  <c r="B11028" i="13" s="1"/>
  <c r="G11027" i="13" a="1"/>
  <c r="G11027" i="13" s="1"/>
  <c r="B11027" i="13" s="1"/>
  <c r="G11026" i="13" a="1"/>
  <c r="G11026" i="13" s="1"/>
  <c r="B11026" i="13" s="1"/>
  <c r="G11025" i="13" a="1"/>
  <c r="G11025" i="13" s="1"/>
  <c r="B11025" i="13" s="1"/>
  <c r="G11024" i="13" a="1"/>
  <c r="G11024" i="13" s="1"/>
  <c r="B11024" i="13" s="1"/>
  <c r="G11023" i="13" a="1"/>
  <c r="G11023" i="13" s="1"/>
  <c r="B11023" i="13" s="1"/>
  <c r="G11022" i="13" a="1"/>
  <c r="G11022" i="13" s="1"/>
  <c r="B11022" i="13" s="1"/>
  <c r="G11021" i="13" a="1"/>
  <c r="G11021" i="13" s="1"/>
  <c r="B11021" i="13" s="1"/>
  <c r="G11020" i="13" a="1"/>
  <c r="G11020" i="13" s="1"/>
  <c r="B11020" i="13" s="1"/>
  <c r="G11019" i="13" a="1"/>
  <c r="G11019" i="13" s="1"/>
  <c r="B11019" i="13" s="1"/>
  <c r="G11018" i="13" a="1"/>
  <c r="G11018" i="13" s="1"/>
  <c r="B11018" i="13" s="1"/>
  <c r="G11017" i="13" a="1"/>
  <c r="G11017" i="13" s="1"/>
  <c r="B11017" i="13" s="1"/>
  <c r="G11016" i="13" a="1"/>
  <c r="G11016" i="13" s="1"/>
  <c r="B11016" i="13" s="1"/>
  <c r="G11015" i="13" a="1"/>
  <c r="G11015" i="13" s="1"/>
  <c r="B11015" i="13" s="1"/>
  <c r="G11014" i="13" a="1"/>
  <c r="G11014" i="13" s="1"/>
  <c r="B11014" i="13" s="1"/>
  <c r="G11013" i="13" a="1"/>
  <c r="G11013" i="13" s="1"/>
  <c r="B11013" i="13" s="1"/>
  <c r="G11012" i="13" a="1"/>
  <c r="G11012" i="13" s="1"/>
  <c r="B11012" i="13" s="1"/>
  <c r="G11011" i="13" a="1"/>
  <c r="G11011" i="13" s="1"/>
  <c r="B11011" i="13" s="1"/>
  <c r="G11010" i="13" a="1"/>
  <c r="G11010" i="13" s="1"/>
  <c r="B11010" i="13" s="1"/>
  <c r="G11009" i="13" a="1"/>
  <c r="G11009" i="13" s="1"/>
  <c r="B11009" i="13" s="1"/>
  <c r="G11008" i="13" a="1"/>
  <c r="G11008" i="13" s="1"/>
  <c r="B11008" i="13" s="1"/>
  <c r="G11007" i="13" a="1"/>
  <c r="G11007" i="13" s="1"/>
  <c r="B11007" i="13" s="1"/>
  <c r="G11006" i="13" a="1"/>
  <c r="G11006" i="13" s="1"/>
  <c r="B11006" i="13" s="1"/>
  <c r="G11005" i="13" a="1"/>
  <c r="G11005" i="13" s="1"/>
  <c r="B11005" i="13" s="1"/>
  <c r="G11004" i="13" a="1"/>
  <c r="G11004" i="13" s="1"/>
  <c r="B11004" i="13" s="1"/>
  <c r="G11003" i="13" a="1"/>
  <c r="G11003" i="13" s="1"/>
  <c r="B11003" i="13" s="1"/>
  <c r="G11002" i="13" a="1"/>
  <c r="G11002" i="13" s="1"/>
  <c r="B11002" i="13" s="1"/>
  <c r="G11001" i="13" a="1"/>
  <c r="G11001" i="13" s="1"/>
  <c r="B11001" i="13" s="1"/>
  <c r="G11000" i="13" a="1"/>
  <c r="G11000" i="13" s="1"/>
  <c r="B11000" i="13" s="1"/>
  <c r="G10999" i="13" a="1"/>
  <c r="G10999" i="13" s="1"/>
  <c r="B10999" i="13" s="1"/>
  <c r="G10998" i="13" a="1"/>
  <c r="G10998" i="13" s="1"/>
  <c r="B10998" i="13" s="1"/>
  <c r="G10997" i="13" a="1"/>
  <c r="G10997" i="13" s="1"/>
  <c r="B10997" i="13" s="1"/>
  <c r="G10996" i="13" a="1"/>
  <c r="G10996" i="13" s="1"/>
  <c r="B10996" i="13" s="1"/>
  <c r="G10995" i="13" a="1"/>
  <c r="G10995" i="13" s="1"/>
  <c r="B10995" i="13" s="1"/>
  <c r="G10994" i="13" a="1"/>
  <c r="G10994" i="13" s="1"/>
  <c r="B10994" i="13" s="1"/>
  <c r="G10993" i="13" a="1"/>
  <c r="G10993" i="13" s="1"/>
  <c r="B10993" i="13" s="1"/>
  <c r="G10992" i="13" a="1"/>
  <c r="G10992" i="13" s="1"/>
  <c r="B10992" i="13" s="1"/>
  <c r="G10991" i="13" a="1"/>
  <c r="G10991" i="13" s="1"/>
  <c r="B10991" i="13" s="1"/>
  <c r="G10990" i="13" a="1"/>
  <c r="G10990" i="13" s="1"/>
  <c r="B10990" i="13" s="1"/>
  <c r="G10989" i="13" a="1"/>
  <c r="G10989" i="13" s="1"/>
  <c r="B10989" i="13" s="1"/>
  <c r="G10988" i="13" a="1"/>
  <c r="G10988" i="13" s="1"/>
  <c r="B10988" i="13" s="1"/>
  <c r="G10987" i="13" a="1"/>
  <c r="G10987" i="13" s="1"/>
  <c r="B10987" i="13" s="1"/>
  <c r="G10986" i="13" a="1"/>
  <c r="G10986" i="13" s="1"/>
  <c r="B10986" i="13" s="1"/>
  <c r="G10985" i="13" a="1"/>
  <c r="G10985" i="13" s="1"/>
  <c r="B10985" i="13" s="1"/>
  <c r="G10984" i="13" a="1"/>
  <c r="G10984" i="13" s="1"/>
  <c r="B10984" i="13" s="1"/>
  <c r="G10983" i="13" a="1"/>
  <c r="G10983" i="13" s="1"/>
  <c r="B10983" i="13" s="1"/>
  <c r="G10982" i="13" a="1"/>
  <c r="G10982" i="13" s="1"/>
  <c r="B10982" i="13" s="1"/>
  <c r="G10981" i="13" a="1"/>
  <c r="G10981" i="13" s="1"/>
  <c r="B10981" i="13" s="1"/>
  <c r="G10980" i="13" a="1"/>
  <c r="G10980" i="13" s="1"/>
  <c r="B10980" i="13" s="1"/>
  <c r="G10979" i="13" a="1"/>
  <c r="G10979" i="13" s="1"/>
  <c r="B10979" i="13" s="1"/>
  <c r="G10978" i="13" a="1"/>
  <c r="G10978" i="13" s="1"/>
  <c r="B10978" i="13" s="1"/>
  <c r="G10977" i="13" a="1"/>
  <c r="G10977" i="13" s="1"/>
  <c r="B10977" i="13" s="1"/>
  <c r="G10976" i="13" a="1"/>
  <c r="G10976" i="13" s="1"/>
  <c r="B10976" i="13" s="1"/>
  <c r="G10975" i="13" a="1"/>
  <c r="G10975" i="13" s="1"/>
  <c r="B10975" i="13" s="1"/>
  <c r="G10974" i="13" a="1"/>
  <c r="G10974" i="13" s="1"/>
  <c r="B10974" i="13" s="1"/>
  <c r="G10973" i="13" a="1"/>
  <c r="G10973" i="13" s="1"/>
  <c r="B10973" i="13" s="1"/>
  <c r="G10972" i="13" a="1"/>
  <c r="G10972" i="13" s="1"/>
  <c r="B10972" i="13" s="1"/>
  <c r="G10971" i="13" a="1"/>
  <c r="G10971" i="13" s="1"/>
  <c r="B10971" i="13" s="1"/>
  <c r="G10970" i="13" a="1"/>
  <c r="G10970" i="13" s="1"/>
  <c r="B10970" i="13" s="1"/>
  <c r="G10969" i="13" a="1"/>
  <c r="G10969" i="13" s="1"/>
  <c r="B10969" i="13" s="1"/>
  <c r="G10968" i="13" a="1"/>
  <c r="G10968" i="13" s="1"/>
  <c r="B10968" i="13" s="1"/>
  <c r="G10967" i="13" a="1"/>
  <c r="G10967" i="13" s="1"/>
  <c r="B10967" i="13" s="1"/>
  <c r="G10966" i="13" a="1"/>
  <c r="G10966" i="13" s="1"/>
  <c r="B10966" i="13" s="1"/>
  <c r="G10965" i="13" a="1"/>
  <c r="G10965" i="13" s="1"/>
  <c r="B10965" i="13" s="1"/>
  <c r="G10964" i="13" a="1"/>
  <c r="G10964" i="13" s="1"/>
  <c r="B10964" i="13" s="1"/>
  <c r="G10963" i="13" a="1"/>
  <c r="G10963" i="13" s="1"/>
  <c r="B10963" i="13" s="1"/>
  <c r="G10962" i="13" a="1"/>
  <c r="G10962" i="13" s="1"/>
  <c r="B10962" i="13" s="1"/>
  <c r="G10961" i="13" a="1"/>
  <c r="G10961" i="13" s="1"/>
  <c r="B10961" i="13" s="1"/>
  <c r="G10960" i="13" a="1"/>
  <c r="G10960" i="13" s="1"/>
  <c r="B10960" i="13" s="1"/>
  <c r="G10959" i="13" a="1"/>
  <c r="G10959" i="13" s="1"/>
  <c r="B10959" i="13" s="1"/>
  <c r="G10958" i="13" a="1"/>
  <c r="G10958" i="13" s="1"/>
  <c r="B10958" i="13" s="1"/>
  <c r="G10957" i="13" a="1"/>
  <c r="G10957" i="13" s="1"/>
  <c r="B10957" i="13" s="1"/>
  <c r="G10956" i="13" a="1"/>
  <c r="G10956" i="13" s="1"/>
  <c r="B10956" i="13" s="1"/>
  <c r="G10955" i="13" a="1"/>
  <c r="G10955" i="13" s="1"/>
  <c r="B10955" i="13" s="1"/>
  <c r="G10954" i="13" a="1"/>
  <c r="G10954" i="13" s="1"/>
  <c r="B10954" i="13" s="1"/>
  <c r="G10953" i="13" a="1"/>
  <c r="G10953" i="13" s="1"/>
  <c r="B10953" i="13" s="1"/>
  <c r="G10952" i="13" a="1"/>
  <c r="G10952" i="13" s="1"/>
  <c r="B10952" i="13" s="1"/>
  <c r="G10951" i="13" a="1"/>
  <c r="G10951" i="13" s="1"/>
  <c r="B10951" i="13" s="1"/>
  <c r="G10950" i="13" a="1"/>
  <c r="G10950" i="13" s="1"/>
  <c r="B10950" i="13" s="1"/>
  <c r="G10949" i="13" a="1"/>
  <c r="G10949" i="13" s="1"/>
  <c r="B10949" i="13" s="1"/>
  <c r="G10948" i="13" a="1"/>
  <c r="G10948" i="13" s="1"/>
  <c r="B10948" i="13" s="1"/>
  <c r="G10947" i="13" a="1"/>
  <c r="G10947" i="13" s="1"/>
  <c r="B10947" i="13" s="1"/>
  <c r="G10946" i="13" a="1"/>
  <c r="G10946" i="13" s="1"/>
  <c r="B10946" i="13" s="1"/>
  <c r="G10945" i="13" a="1"/>
  <c r="G10945" i="13" s="1"/>
  <c r="B10945" i="13" s="1"/>
  <c r="G10944" i="13" a="1"/>
  <c r="G10944" i="13" s="1"/>
  <c r="B10944" i="13" s="1"/>
  <c r="G10943" i="13" a="1"/>
  <c r="G10943" i="13" s="1"/>
  <c r="B10943" i="13" s="1"/>
  <c r="G10942" i="13" a="1"/>
  <c r="G10942" i="13" s="1"/>
  <c r="B10942" i="13" s="1"/>
  <c r="G10941" i="13" a="1"/>
  <c r="G10941" i="13" s="1"/>
  <c r="B10941" i="13" s="1"/>
  <c r="G10940" i="13" a="1"/>
  <c r="G10940" i="13" s="1"/>
  <c r="B10940" i="13" s="1"/>
  <c r="G10939" i="13" a="1"/>
  <c r="G10939" i="13" s="1"/>
  <c r="B10939" i="13" s="1"/>
  <c r="G10938" i="13" a="1"/>
  <c r="G10938" i="13" s="1"/>
  <c r="B10938" i="13" s="1"/>
  <c r="G10937" i="13" a="1"/>
  <c r="G10937" i="13" s="1"/>
  <c r="B10937" i="13" s="1"/>
  <c r="G10936" i="13" a="1"/>
  <c r="G10936" i="13" s="1"/>
  <c r="B10936" i="13" s="1"/>
  <c r="G10935" i="13" a="1"/>
  <c r="G10935" i="13" s="1"/>
  <c r="B10935" i="13" s="1"/>
  <c r="G10934" i="13" a="1"/>
  <c r="G10934" i="13" s="1"/>
  <c r="B10934" i="13" s="1"/>
  <c r="G10933" i="13" a="1"/>
  <c r="G10933" i="13" s="1"/>
  <c r="B10933" i="13" s="1"/>
  <c r="G10932" i="13" a="1"/>
  <c r="G10932" i="13" s="1"/>
  <c r="B10932" i="13" s="1"/>
  <c r="G10931" i="13" a="1"/>
  <c r="G10931" i="13" s="1"/>
  <c r="B10931" i="13" s="1"/>
  <c r="G10930" i="13" a="1"/>
  <c r="G10930" i="13" s="1"/>
  <c r="B10930" i="13" s="1"/>
  <c r="G10929" i="13" a="1"/>
  <c r="G10929" i="13" s="1"/>
  <c r="B10929" i="13" s="1"/>
  <c r="G10928" i="13" a="1"/>
  <c r="G10928" i="13" s="1"/>
  <c r="B10928" i="13" s="1"/>
  <c r="G10927" i="13" a="1"/>
  <c r="G10927" i="13" s="1"/>
  <c r="B10927" i="13" s="1"/>
  <c r="G10926" i="13" a="1"/>
  <c r="G10926" i="13" s="1"/>
  <c r="B10926" i="13" s="1"/>
  <c r="G10925" i="13" a="1"/>
  <c r="G10925" i="13" s="1"/>
  <c r="B10925" i="13" s="1"/>
  <c r="G10924" i="13" a="1"/>
  <c r="G10924" i="13" s="1"/>
  <c r="B10924" i="13" s="1"/>
  <c r="G10923" i="13" a="1"/>
  <c r="G10923" i="13" s="1"/>
  <c r="B10923" i="13" s="1"/>
  <c r="G10922" i="13" a="1"/>
  <c r="G10922" i="13" s="1"/>
  <c r="B10922" i="13" s="1"/>
  <c r="G10921" i="13" a="1"/>
  <c r="G10921" i="13" s="1"/>
  <c r="B10921" i="13" s="1"/>
  <c r="G10920" i="13" a="1"/>
  <c r="G10920" i="13" s="1"/>
  <c r="B10920" i="13" s="1"/>
  <c r="G10919" i="13" a="1"/>
  <c r="G10919" i="13" s="1"/>
  <c r="B10919" i="13" s="1"/>
  <c r="G10918" i="13" a="1"/>
  <c r="G10918" i="13" s="1"/>
  <c r="B10918" i="13" s="1"/>
  <c r="G10917" i="13" a="1"/>
  <c r="G10917" i="13" s="1"/>
  <c r="B10917" i="13" s="1"/>
  <c r="G10916" i="13" a="1"/>
  <c r="G10916" i="13" s="1"/>
  <c r="B10916" i="13" s="1"/>
  <c r="G10915" i="13" a="1"/>
  <c r="G10915" i="13" s="1"/>
  <c r="B10915" i="13" s="1"/>
  <c r="G10914" i="13" a="1"/>
  <c r="G10914" i="13" s="1"/>
  <c r="B10914" i="13" s="1"/>
  <c r="G10913" i="13" a="1"/>
  <c r="G10913" i="13" s="1"/>
  <c r="B10913" i="13" s="1"/>
  <c r="G10912" i="13" a="1"/>
  <c r="G10912" i="13" s="1"/>
  <c r="B10912" i="13" s="1"/>
  <c r="G10911" i="13" a="1"/>
  <c r="G10911" i="13" s="1"/>
  <c r="B10911" i="13" s="1"/>
  <c r="G10910" i="13" a="1"/>
  <c r="G10910" i="13" s="1"/>
  <c r="B10910" i="13" s="1"/>
  <c r="G10909" i="13" a="1"/>
  <c r="G10909" i="13" s="1"/>
  <c r="B10909" i="13" s="1"/>
  <c r="G10908" i="13" a="1"/>
  <c r="G10908" i="13" s="1"/>
  <c r="B10908" i="13" s="1"/>
  <c r="G10907" i="13" a="1"/>
  <c r="G10907" i="13" s="1"/>
  <c r="B10907" i="13" s="1"/>
  <c r="G10906" i="13" a="1"/>
  <c r="G10906" i="13" s="1"/>
  <c r="B10906" i="13" s="1"/>
  <c r="G10905" i="13" a="1"/>
  <c r="G10905" i="13" s="1"/>
  <c r="B10905" i="13" s="1"/>
  <c r="G10904" i="13" a="1"/>
  <c r="G10904" i="13" s="1"/>
  <c r="B10904" i="13" s="1"/>
  <c r="G10903" i="13" a="1"/>
  <c r="G10903" i="13" s="1"/>
  <c r="B10903" i="13" s="1"/>
  <c r="G10902" i="13" a="1"/>
  <c r="G10902" i="13" s="1"/>
  <c r="B10902" i="13" s="1"/>
  <c r="G10901" i="13" a="1"/>
  <c r="G10901" i="13" s="1"/>
  <c r="B10901" i="13" s="1"/>
  <c r="G10900" i="13" a="1"/>
  <c r="G10900" i="13" s="1"/>
  <c r="B10900" i="13" s="1"/>
  <c r="G10899" i="13" a="1"/>
  <c r="G10899" i="13" s="1"/>
  <c r="B10899" i="13" s="1"/>
  <c r="G10898" i="13" a="1"/>
  <c r="G10898" i="13" s="1"/>
  <c r="B10898" i="13" s="1"/>
  <c r="G10897" i="13" a="1"/>
  <c r="G10897" i="13" s="1"/>
  <c r="B10897" i="13" s="1"/>
  <c r="G10896" i="13" a="1"/>
  <c r="G10896" i="13" s="1"/>
  <c r="B10896" i="13" s="1"/>
  <c r="G10895" i="13" a="1"/>
  <c r="G10895" i="13" s="1"/>
  <c r="B10895" i="13" s="1"/>
  <c r="G10894" i="13" a="1"/>
  <c r="G10894" i="13" s="1"/>
  <c r="B10894" i="13" s="1"/>
  <c r="G10893" i="13" a="1"/>
  <c r="G10893" i="13" s="1"/>
  <c r="B10893" i="13" s="1"/>
  <c r="G10892" i="13" a="1"/>
  <c r="G10892" i="13" s="1"/>
  <c r="B10892" i="13" s="1"/>
  <c r="G10891" i="13" a="1"/>
  <c r="G10891" i="13" s="1"/>
  <c r="B10891" i="13" s="1"/>
  <c r="G10890" i="13" a="1"/>
  <c r="G10890" i="13" s="1"/>
  <c r="B10890" i="13" s="1"/>
  <c r="G10889" i="13" a="1"/>
  <c r="G10889" i="13" s="1"/>
  <c r="B10889" i="13" s="1"/>
  <c r="G10888" i="13" a="1"/>
  <c r="G10888" i="13" s="1"/>
  <c r="B10888" i="13" s="1"/>
  <c r="G10887" i="13" a="1"/>
  <c r="G10887" i="13" s="1"/>
  <c r="B10887" i="13" s="1"/>
  <c r="G10886" i="13" a="1"/>
  <c r="G10886" i="13" s="1"/>
  <c r="B10886" i="13" s="1"/>
  <c r="G10885" i="13" a="1"/>
  <c r="G10885" i="13" s="1"/>
  <c r="B10885" i="13" s="1"/>
  <c r="G10884" i="13" a="1"/>
  <c r="G10884" i="13" s="1"/>
  <c r="B10884" i="13" s="1"/>
  <c r="G10883" i="13" a="1"/>
  <c r="G10883" i="13" s="1"/>
  <c r="B10883" i="13" s="1"/>
  <c r="G10882" i="13" a="1"/>
  <c r="G10882" i="13" s="1"/>
  <c r="B10882" i="13" s="1"/>
  <c r="G10881" i="13" a="1"/>
  <c r="G10881" i="13" s="1"/>
  <c r="B10881" i="13" s="1"/>
  <c r="G10880" i="13" a="1"/>
  <c r="G10880" i="13" s="1"/>
  <c r="B10880" i="13" s="1"/>
  <c r="G10879" i="13" a="1"/>
  <c r="G10879" i="13" s="1"/>
  <c r="B10879" i="13" s="1"/>
  <c r="G10878" i="13" a="1"/>
  <c r="G10878" i="13" s="1"/>
  <c r="B10878" i="13" s="1"/>
  <c r="G10877" i="13" a="1"/>
  <c r="G10877" i="13" s="1"/>
  <c r="B10877" i="13" s="1"/>
  <c r="G10876" i="13" a="1"/>
  <c r="G10876" i="13" s="1"/>
  <c r="B10876" i="13" s="1"/>
  <c r="G10875" i="13" a="1"/>
  <c r="G10875" i="13" s="1"/>
  <c r="B10875" i="13" s="1"/>
  <c r="G10874" i="13" a="1"/>
  <c r="G10874" i="13" s="1"/>
  <c r="B10874" i="13" s="1"/>
  <c r="G10873" i="13" a="1"/>
  <c r="G10873" i="13" s="1"/>
  <c r="B10873" i="13" s="1"/>
  <c r="G10872" i="13" a="1"/>
  <c r="G10872" i="13" s="1"/>
  <c r="B10872" i="13" s="1"/>
  <c r="G10871" i="13" a="1"/>
  <c r="G10871" i="13" s="1"/>
  <c r="B10871" i="13" s="1"/>
  <c r="G10870" i="13" a="1"/>
  <c r="G10870" i="13" s="1"/>
  <c r="B10870" i="13" s="1"/>
  <c r="G10869" i="13" a="1"/>
  <c r="G10869" i="13" s="1"/>
  <c r="B10869" i="13" s="1"/>
  <c r="G10868" i="13" a="1"/>
  <c r="G10868" i="13" s="1"/>
  <c r="B10868" i="13" s="1"/>
  <c r="G10867" i="13" a="1"/>
  <c r="G10867" i="13" s="1"/>
  <c r="B10867" i="13" s="1"/>
  <c r="G10866" i="13" a="1"/>
  <c r="G10866" i="13" s="1"/>
  <c r="B10866" i="13" s="1"/>
  <c r="G10865" i="13" a="1"/>
  <c r="G10865" i="13" s="1"/>
  <c r="B10865" i="13" s="1"/>
  <c r="G10864" i="13" a="1"/>
  <c r="G10864" i="13" s="1"/>
  <c r="B10864" i="13" s="1"/>
  <c r="G10863" i="13" a="1"/>
  <c r="G10863" i="13" s="1"/>
  <c r="B10863" i="13" s="1"/>
  <c r="G10862" i="13" a="1"/>
  <c r="G10862" i="13" s="1"/>
  <c r="B10862" i="13" s="1"/>
  <c r="G10861" i="13" a="1"/>
  <c r="G10861" i="13" s="1"/>
  <c r="B10861" i="13" s="1"/>
  <c r="G10860" i="13" a="1"/>
  <c r="G10860" i="13" s="1"/>
  <c r="B10860" i="13" s="1"/>
  <c r="G10859" i="13" a="1"/>
  <c r="G10859" i="13" s="1"/>
  <c r="B10859" i="13" s="1"/>
  <c r="G10858" i="13" a="1"/>
  <c r="G10858" i="13" s="1"/>
  <c r="B10858" i="13" s="1"/>
  <c r="G10857" i="13" a="1"/>
  <c r="G10857" i="13" s="1"/>
  <c r="B10857" i="13" s="1"/>
  <c r="G10856" i="13" a="1"/>
  <c r="G10856" i="13" s="1"/>
  <c r="B10856" i="13" s="1"/>
  <c r="G10855" i="13" a="1"/>
  <c r="G10855" i="13" s="1"/>
  <c r="B10855" i="13" s="1"/>
  <c r="G10854" i="13" a="1"/>
  <c r="G10854" i="13" s="1"/>
  <c r="B10854" i="13" s="1"/>
  <c r="G10853" i="13" a="1"/>
  <c r="G10853" i="13" s="1"/>
  <c r="B10853" i="13" s="1"/>
  <c r="G10852" i="13" a="1"/>
  <c r="G10852" i="13" s="1"/>
  <c r="B10852" i="13" s="1"/>
  <c r="G10851" i="13" a="1"/>
  <c r="G10851" i="13" s="1"/>
  <c r="B10851" i="13" s="1"/>
  <c r="G10850" i="13" a="1"/>
  <c r="G10850" i="13" s="1"/>
  <c r="B10850" i="13" s="1"/>
  <c r="G10849" i="13" a="1"/>
  <c r="G10849" i="13" s="1"/>
  <c r="B10849" i="13" s="1"/>
  <c r="G10848" i="13" a="1"/>
  <c r="G10848" i="13" s="1"/>
  <c r="B10848" i="13" s="1"/>
  <c r="G10847" i="13" a="1"/>
  <c r="G10847" i="13" s="1"/>
  <c r="B10847" i="13" s="1"/>
  <c r="G10846" i="13" a="1"/>
  <c r="G10846" i="13" s="1"/>
  <c r="B10846" i="13" s="1"/>
  <c r="G10845" i="13" a="1"/>
  <c r="G10845" i="13" s="1"/>
  <c r="B10845" i="13" s="1"/>
  <c r="G10844" i="13" a="1"/>
  <c r="G10844" i="13" s="1"/>
  <c r="B10844" i="13" s="1"/>
  <c r="G10843" i="13" a="1"/>
  <c r="G10843" i="13" s="1"/>
  <c r="B10843" i="13" s="1"/>
  <c r="G10842" i="13" a="1"/>
  <c r="G10842" i="13" s="1"/>
  <c r="B10842" i="13" s="1"/>
  <c r="G10841" i="13" a="1"/>
  <c r="G10841" i="13" s="1"/>
  <c r="B10841" i="13" s="1"/>
  <c r="G10840" i="13" a="1"/>
  <c r="G10840" i="13" s="1"/>
  <c r="B10840" i="13" s="1"/>
  <c r="G10839" i="13" a="1"/>
  <c r="G10839" i="13" s="1"/>
  <c r="B10839" i="13" s="1"/>
  <c r="G10838" i="13" a="1"/>
  <c r="G10838" i="13" s="1"/>
  <c r="B10838" i="13" s="1"/>
  <c r="G10837" i="13" a="1"/>
  <c r="G10837" i="13" s="1"/>
  <c r="B10837" i="13" s="1"/>
  <c r="G10836" i="13" a="1"/>
  <c r="G10836" i="13" s="1"/>
  <c r="B10836" i="13" s="1"/>
  <c r="G10835" i="13" a="1"/>
  <c r="G10835" i="13" s="1"/>
  <c r="B10835" i="13" s="1"/>
  <c r="G10834" i="13" a="1"/>
  <c r="G10834" i="13" s="1"/>
  <c r="B10834" i="13" s="1"/>
  <c r="G10833" i="13" a="1"/>
  <c r="G10833" i="13" s="1"/>
  <c r="B10833" i="13" s="1"/>
  <c r="G10832" i="13" a="1"/>
  <c r="G10832" i="13" s="1"/>
  <c r="B10832" i="13" s="1"/>
  <c r="G10831" i="13" a="1"/>
  <c r="G10831" i="13" s="1"/>
  <c r="B10831" i="13" s="1"/>
  <c r="G10830" i="13" a="1"/>
  <c r="G10830" i="13" s="1"/>
  <c r="B10830" i="13" s="1"/>
  <c r="G10829" i="13" a="1"/>
  <c r="G10829" i="13" s="1"/>
  <c r="B10829" i="13" s="1"/>
  <c r="G10828" i="13" a="1"/>
  <c r="G10828" i="13" s="1"/>
  <c r="B10828" i="13" s="1"/>
  <c r="G10827" i="13" a="1"/>
  <c r="G10827" i="13" s="1"/>
  <c r="B10827" i="13" s="1"/>
  <c r="G10826" i="13" a="1"/>
  <c r="G10826" i="13" s="1"/>
  <c r="B10826" i="13" s="1"/>
  <c r="G10825" i="13" a="1"/>
  <c r="G10825" i="13" s="1"/>
  <c r="B10825" i="13" s="1"/>
  <c r="G10824" i="13" a="1"/>
  <c r="G10824" i="13" s="1"/>
  <c r="B10824" i="13" s="1"/>
  <c r="G10823" i="13" a="1"/>
  <c r="G10823" i="13" s="1"/>
  <c r="B10823" i="13" s="1"/>
  <c r="G10822" i="13" a="1"/>
  <c r="G10822" i="13" s="1"/>
  <c r="B10822" i="13" s="1"/>
  <c r="G10821" i="13" a="1"/>
  <c r="G10821" i="13" s="1"/>
  <c r="B10821" i="13" s="1"/>
  <c r="G10820" i="13" a="1"/>
  <c r="G10820" i="13" s="1"/>
  <c r="B10820" i="13" s="1"/>
  <c r="G10819" i="13" a="1"/>
  <c r="G10819" i="13" s="1"/>
  <c r="B10819" i="13" s="1"/>
  <c r="G10818" i="13" a="1"/>
  <c r="G10818" i="13" s="1"/>
  <c r="B10818" i="13" s="1"/>
  <c r="G10817" i="13" a="1"/>
  <c r="G10817" i="13" s="1"/>
  <c r="B10817" i="13" s="1"/>
  <c r="G10816" i="13" a="1"/>
  <c r="G10816" i="13" s="1"/>
  <c r="B10816" i="13" s="1"/>
  <c r="G10815" i="13" a="1"/>
  <c r="G10815" i="13" s="1"/>
  <c r="B10815" i="13" s="1"/>
  <c r="G10814" i="13" a="1"/>
  <c r="G10814" i="13" s="1"/>
  <c r="B10814" i="13" s="1"/>
  <c r="G10813" i="13" a="1"/>
  <c r="G10813" i="13" s="1"/>
  <c r="B10813" i="13" s="1"/>
  <c r="G10812" i="13" a="1"/>
  <c r="G10812" i="13" s="1"/>
  <c r="B10812" i="13" s="1"/>
  <c r="G10811" i="13" a="1"/>
  <c r="G10811" i="13" s="1"/>
  <c r="B10811" i="13" s="1"/>
  <c r="G10810" i="13" a="1"/>
  <c r="G10810" i="13" s="1"/>
  <c r="B10810" i="13" s="1"/>
  <c r="G10809" i="13" a="1"/>
  <c r="G10809" i="13" s="1"/>
  <c r="B10809" i="13" s="1"/>
  <c r="G10808" i="13" a="1"/>
  <c r="G10808" i="13" s="1"/>
  <c r="B10808" i="13" s="1"/>
  <c r="G10807" i="13" a="1"/>
  <c r="G10807" i="13" s="1"/>
  <c r="B10807" i="13" s="1"/>
  <c r="G10806" i="13" a="1"/>
  <c r="G10806" i="13" s="1"/>
  <c r="B10806" i="13" s="1"/>
  <c r="G10805" i="13" a="1"/>
  <c r="G10805" i="13" s="1"/>
  <c r="B10805" i="13" s="1"/>
  <c r="G10804" i="13" a="1"/>
  <c r="G10804" i="13" s="1"/>
  <c r="B10804" i="13" s="1"/>
  <c r="G10803" i="13" a="1"/>
  <c r="G10803" i="13" s="1"/>
  <c r="B10803" i="13" s="1"/>
  <c r="G10802" i="13" a="1"/>
  <c r="G10802" i="13" s="1"/>
  <c r="B10802" i="13" s="1"/>
  <c r="G10801" i="13" a="1"/>
  <c r="G10801" i="13" s="1"/>
  <c r="B10801" i="13" s="1"/>
  <c r="G10800" i="13" a="1"/>
  <c r="G10800" i="13" s="1"/>
  <c r="B10800" i="13" s="1"/>
  <c r="G10799" i="13" a="1"/>
  <c r="G10799" i="13" s="1"/>
  <c r="B10799" i="13" s="1"/>
  <c r="G10798" i="13" a="1"/>
  <c r="G10798" i="13" s="1"/>
  <c r="B10798" i="13" s="1"/>
  <c r="G10797" i="13" a="1"/>
  <c r="G10797" i="13" s="1"/>
  <c r="B10797" i="13" s="1"/>
  <c r="G10796" i="13" a="1"/>
  <c r="G10796" i="13" s="1"/>
  <c r="B10796" i="13" s="1"/>
  <c r="G10795" i="13" a="1"/>
  <c r="G10795" i="13" s="1"/>
  <c r="B10795" i="13" s="1"/>
  <c r="G10794" i="13" a="1"/>
  <c r="G10794" i="13" s="1"/>
  <c r="B10794" i="13" s="1"/>
  <c r="G10793" i="13" a="1"/>
  <c r="G10793" i="13" s="1"/>
  <c r="B10793" i="13" s="1"/>
  <c r="G10792" i="13" a="1"/>
  <c r="G10792" i="13" s="1"/>
  <c r="B10792" i="13" s="1"/>
  <c r="G10791" i="13" a="1"/>
  <c r="G10791" i="13" s="1"/>
  <c r="B10791" i="13" s="1"/>
  <c r="G10790" i="13" a="1"/>
  <c r="G10790" i="13" s="1"/>
  <c r="B10790" i="13" s="1"/>
  <c r="G10789" i="13" a="1"/>
  <c r="G10789" i="13" s="1"/>
  <c r="B10789" i="13" s="1"/>
  <c r="G10788" i="13" a="1"/>
  <c r="G10788" i="13" s="1"/>
  <c r="B10788" i="13" s="1"/>
  <c r="G10787" i="13" a="1"/>
  <c r="G10787" i="13" s="1"/>
  <c r="B10787" i="13" s="1"/>
  <c r="G10786" i="13" a="1"/>
  <c r="G10786" i="13" s="1"/>
  <c r="B10786" i="13" s="1"/>
  <c r="G10785" i="13" a="1"/>
  <c r="G10785" i="13" s="1"/>
  <c r="B10785" i="13" s="1"/>
  <c r="G10784" i="13" a="1"/>
  <c r="G10784" i="13" s="1"/>
  <c r="B10784" i="13" s="1"/>
  <c r="G10783" i="13" a="1"/>
  <c r="G10783" i="13" s="1"/>
  <c r="B10783" i="13" s="1"/>
  <c r="G10782" i="13" a="1"/>
  <c r="G10782" i="13" s="1"/>
  <c r="B10782" i="13" s="1"/>
  <c r="G10781" i="13" a="1"/>
  <c r="G10781" i="13" s="1"/>
  <c r="B10781" i="13" s="1"/>
  <c r="G10780" i="13" a="1"/>
  <c r="G10780" i="13" s="1"/>
  <c r="B10780" i="13" s="1"/>
  <c r="G10779" i="13" a="1"/>
  <c r="G10779" i="13" s="1"/>
  <c r="B10779" i="13" s="1"/>
  <c r="G10778" i="13" a="1"/>
  <c r="G10778" i="13" s="1"/>
  <c r="B10778" i="13" s="1"/>
  <c r="G10777" i="13" a="1"/>
  <c r="G10777" i="13" s="1"/>
  <c r="B10777" i="13" s="1"/>
  <c r="G10776" i="13" a="1"/>
  <c r="G10776" i="13" s="1"/>
  <c r="B10776" i="13" s="1"/>
  <c r="G10775" i="13" a="1"/>
  <c r="G10775" i="13" s="1"/>
  <c r="B10775" i="13" s="1"/>
  <c r="G10774" i="13" a="1"/>
  <c r="G10774" i="13" s="1"/>
  <c r="B10774" i="13" s="1"/>
  <c r="G10773" i="13" a="1"/>
  <c r="G10773" i="13" s="1"/>
  <c r="B10773" i="13" s="1"/>
  <c r="G10772" i="13" a="1"/>
  <c r="G10772" i="13" s="1"/>
  <c r="B10772" i="13" s="1"/>
  <c r="G10771" i="13" a="1"/>
  <c r="G10771" i="13" s="1"/>
  <c r="B10771" i="13" s="1"/>
  <c r="G10770" i="13" a="1"/>
  <c r="G10770" i="13" s="1"/>
  <c r="B10770" i="13" s="1"/>
  <c r="G10769" i="13" a="1"/>
  <c r="G10769" i="13" s="1"/>
  <c r="B10769" i="13" s="1"/>
  <c r="G10768" i="13" a="1"/>
  <c r="G10768" i="13" s="1"/>
  <c r="B10768" i="13" s="1"/>
  <c r="G10767" i="13" a="1"/>
  <c r="G10767" i="13" s="1"/>
  <c r="B10767" i="13" s="1"/>
  <c r="G10766" i="13" a="1"/>
  <c r="G10766" i="13" s="1"/>
  <c r="B10766" i="13" s="1"/>
  <c r="G10765" i="13" a="1"/>
  <c r="G10765" i="13" s="1"/>
  <c r="B10765" i="13" s="1"/>
  <c r="G10764" i="13" a="1"/>
  <c r="G10764" i="13" s="1"/>
  <c r="B10764" i="13" s="1"/>
  <c r="G10763" i="13" a="1"/>
  <c r="G10763" i="13" s="1"/>
  <c r="B10763" i="13" s="1"/>
  <c r="G10762" i="13" a="1"/>
  <c r="G10762" i="13" s="1"/>
  <c r="B10762" i="13" s="1"/>
  <c r="G10761" i="13" a="1"/>
  <c r="G10761" i="13" s="1"/>
  <c r="B10761" i="13" s="1"/>
  <c r="G10760" i="13" a="1"/>
  <c r="G10760" i="13" s="1"/>
  <c r="B10760" i="13" s="1"/>
  <c r="G10759" i="13" a="1"/>
  <c r="G10759" i="13" s="1"/>
  <c r="B10759" i="13" s="1"/>
  <c r="G10758" i="13" a="1"/>
  <c r="G10758" i="13" s="1"/>
  <c r="B10758" i="13" s="1"/>
  <c r="G10757" i="13" a="1"/>
  <c r="G10757" i="13" s="1"/>
  <c r="B10757" i="13" s="1"/>
  <c r="G10756" i="13" a="1"/>
  <c r="G10756" i="13" s="1"/>
  <c r="B10756" i="13" s="1"/>
  <c r="G10755" i="13" a="1"/>
  <c r="G10755" i="13" s="1"/>
  <c r="B10755" i="13" s="1"/>
  <c r="G10754" i="13" a="1"/>
  <c r="G10754" i="13" s="1"/>
  <c r="B10754" i="13" s="1"/>
  <c r="G10753" i="13" a="1"/>
  <c r="G10753" i="13" s="1"/>
  <c r="B10753" i="13" s="1"/>
  <c r="G10752" i="13" a="1"/>
  <c r="G10752" i="13" s="1"/>
  <c r="B10752" i="13" s="1"/>
  <c r="G10751" i="13" a="1"/>
  <c r="G10751" i="13" s="1"/>
  <c r="B10751" i="13" s="1"/>
  <c r="G10750" i="13" a="1"/>
  <c r="G10750" i="13" s="1"/>
  <c r="B10750" i="13" s="1"/>
  <c r="G10749" i="13" a="1"/>
  <c r="G10749" i="13" s="1"/>
  <c r="B10749" i="13" s="1"/>
  <c r="G10748" i="13" a="1"/>
  <c r="G10748" i="13" s="1"/>
  <c r="B10748" i="13" s="1"/>
  <c r="G10747" i="13" a="1"/>
  <c r="G10747" i="13" s="1"/>
  <c r="B10747" i="13" s="1"/>
  <c r="G10746" i="13" a="1"/>
  <c r="G10746" i="13" s="1"/>
  <c r="B10746" i="13" s="1"/>
  <c r="G10745" i="13" a="1"/>
  <c r="G10745" i="13" s="1"/>
  <c r="B10745" i="13" s="1"/>
  <c r="G10744" i="13" a="1"/>
  <c r="G10744" i="13" s="1"/>
  <c r="B10744" i="13" s="1"/>
  <c r="G10743" i="13" a="1"/>
  <c r="G10743" i="13" s="1"/>
  <c r="B10743" i="13" s="1"/>
  <c r="G10742" i="13" a="1"/>
  <c r="G10742" i="13" s="1"/>
  <c r="B10742" i="13" s="1"/>
  <c r="G10741" i="13" a="1"/>
  <c r="G10741" i="13" s="1"/>
  <c r="B10741" i="13" s="1"/>
  <c r="G10740" i="13" a="1"/>
  <c r="G10740" i="13" s="1"/>
  <c r="B10740" i="13" s="1"/>
  <c r="G10739" i="13" a="1"/>
  <c r="G10739" i="13" s="1"/>
  <c r="B10739" i="13" s="1"/>
  <c r="G10738" i="13" a="1"/>
  <c r="G10738" i="13" s="1"/>
  <c r="B10738" i="13" s="1"/>
  <c r="G10737" i="13" a="1"/>
  <c r="G10737" i="13" s="1"/>
  <c r="B10737" i="13" s="1"/>
  <c r="G10736" i="13" a="1"/>
  <c r="G10736" i="13" s="1"/>
  <c r="B10736" i="13" s="1"/>
  <c r="G10735" i="13" a="1"/>
  <c r="G10735" i="13" s="1"/>
  <c r="B10735" i="13" s="1"/>
  <c r="G10734" i="13" a="1"/>
  <c r="G10734" i="13" s="1"/>
  <c r="B10734" i="13" s="1"/>
  <c r="G10733" i="13" a="1"/>
  <c r="G10733" i="13" s="1"/>
  <c r="B10733" i="13" s="1"/>
  <c r="G10732" i="13" a="1"/>
  <c r="G10732" i="13" s="1"/>
  <c r="B10732" i="13" s="1"/>
  <c r="G10731" i="13" a="1"/>
  <c r="G10731" i="13" s="1"/>
  <c r="B10731" i="13" s="1"/>
  <c r="G10730" i="13" a="1"/>
  <c r="G10730" i="13" s="1"/>
  <c r="B10730" i="13" s="1"/>
  <c r="G10729" i="13" a="1"/>
  <c r="G10729" i="13" s="1"/>
  <c r="B10729" i="13" s="1"/>
  <c r="G10728" i="13" a="1"/>
  <c r="G10728" i="13" s="1"/>
  <c r="B10728" i="13" s="1"/>
  <c r="G10727" i="13" a="1"/>
  <c r="G10727" i="13" s="1"/>
  <c r="B10727" i="13" s="1"/>
  <c r="G10726" i="13" a="1"/>
  <c r="G10726" i="13" s="1"/>
  <c r="B10726" i="13" s="1"/>
  <c r="G10725" i="13" a="1"/>
  <c r="G10725" i="13" s="1"/>
  <c r="B10725" i="13" s="1"/>
  <c r="G10724" i="13" a="1"/>
  <c r="G10724" i="13" s="1"/>
  <c r="B10724" i="13" s="1"/>
  <c r="G10723" i="13" a="1"/>
  <c r="G10723" i="13" s="1"/>
  <c r="B10723" i="13" s="1"/>
  <c r="G10722" i="13" a="1"/>
  <c r="G10722" i="13" s="1"/>
  <c r="B10722" i="13" s="1"/>
  <c r="G10721" i="13" a="1"/>
  <c r="G10721" i="13" s="1"/>
  <c r="B10721" i="13" s="1"/>
  <c r="G10720" i="13" a="1"/>
  <c r="G10720" i="13" s="1"/>
  <c r="B10720" i="13" s="1"/>
  <c r="G10719" i="13" a="1"/>
  <c r="G10719" i="13" s="1"/>
  <c r="B10719" i="13" s="1"/>
  <c r="G10718" i="13" a="1"/>
  <c r="G10718" i="13" s="1"/>
  <c r="B10718" i="13" s="1"/>
  <c r="G10717" i="13" a="1"/>
  <c r="G10717" i="13" s="1"/>
  <c r="B10717" i="13" s="1"/>
  <c r="G10716" i="13" a="1"/>
  <c r="G10716" i="13" s="1"/>
  <c r="B10716" i="13" s="1"/>
  <c r="G10715" i="13" a="1"/>
  <c r="G10715" i="13" s="1"/>
  <c r="B10715" i="13" s="1"/>
  <c r="G10714" i="13" a="1"/>
  <c r="G10714" i="13" s="1"/>
  <c r="B10714" i="13" s="1"/>
  <c r="G10713" i="13" a="1"/>
  <c r="G10713" i="13" s="1"/>
  <c r="B10713" i="13" s="1"/>
  <c r="G10712" i="13" a="1"/>
  <c r="G10712" i="13" s="1"/>
  <c r="B10712" i="13" s="1"/>
  <c r="G10711" i="13" a="1"/>
  <c r="G10711" i="13" s="1"/>
  <c r="B10711" i="13" s="1"/>
  <c r="G10710" i="13" a="1"/>
  <c r="G10710" i="13" s="1"/>
  <c r="B10710" i="13" s="1"/>
  <c r="G10709" i="13" a="1"/>
  <c r="G10709" i="13" s="1"/>
  <c r="B10709" i="13" s="1"/>
  <c r="G10708" i="13" a="1"/>
  <c r="G10708" i="13" s="1"/>
  <c r="B10708" i="13" s="1"/>
  <c r="G10707" i="13" a="1"/>
  <c r="G10707" i="13" s="1"/>
  <c r="B10707" i="13" s="1"/>
  <c r="G10706" i="13" a="1"/>
  <c r="G10706" i="13" s="1"/>
  <c r="B10706" i="13" s="1"/>
  <c r="G10705" i="13" a="1"/>
  <c r="G10705" i="13" s="1"/>
  <c r="B10705" i="13" s="1"/>
  <c r="G10704" i="13" a="1"/>
  <c r="G10704" i="13" s="1"/>
  <c r="B10704" i="13" s="1"/>
  <c r="G10703" i="13" a="1"/>
  <c r="G10703" i="13" s="1"/>
  <c r="B10703" i="13" s="1"/>
  <c r="G10702" i="13" a="1"/>
  <c r="G10702" i="13" s="1"/>
  <c r="B10702" i="13" s="1"/>
  <c r="G10701" i="13" a="1"/>
  <c r="G10701" i="13" s="1"/>
  <c r="B10701" i="13" s="1"/>
  <c r="G10700" i="13" a="1"/>
  <c r="G10700" i="13" s="1"/>
  <c r="B10700" i="13" s="1"/>
  <c r="G10699" i="13" a="1"/>
  <c r="G10699" i="13" s="1"/>
  <c r="B10699" i="13" s="1"/>
  <c r="G10698" i="13" a="1"/>
  <c r="G10698" i="13" s="1"/>
  <c r="B10698" i="13" s="1"/>
  <c r="G10697" i="13" a="1"/>
  <c r="G10697" i="13" s="1"/>
  <c r="B10697" i="13" s="1"/>
  <c r="G10696" i="13" a="1"/>
  <c r="G10696" i="13" s="1"/>
  <c r="B10696" i="13" s="1"/>
  <c r="G10695" i="13" a="1"/>
  <c r="G10695" i="13" s="1"/>
  <c r="B10695" i="13" s="1"/>
  <c r="G10694" i="13" a="1"/>
  <c r="G10694" i="13" s="1"/>
  <c r="B10694" i="13" s="1"/>
  <c r="G10693" i="13" a="1"/>
  <c r="G10693" i="13" s="1"/>
  <c r="B10693" i="13" s="1"/>
  <c r="G10692" i="13" a="1"/>
  <c r="G10692" i="13" s="1"/>
  <c r="B10692" i="13" s="1"/>
  <c r="G10691" i="13" a="1"/>
  <c r="G10691" i="13" s="1"/>
  <c r="B10691" i="13" s="1"/>
  <c r="G10690" i="13" a="1"/>
  <c r="G10690" i="13" s="1"/>
  <c r="B10690" i="13" s="1"/>
  <c r="G10689" i="13" a="1"/>
  <c r="G10689" i="13" s="1"/>
  <c r="B10689" i="13" s="1"/>
  <c r="G10688" i="13" a="1"/>
  <c r="G10688" i="13" s="1"/>
  <c r="B10688" i="13" s="1"/>
  <c r="G10687" i="13" a="1"/>
  <c r="G10687" i="13" s="1"/>
  <c r="B10687" i="13" s="1"/>
  <c r="G10686" i="13" a="1"/>
  <c r="G10686" i="13" s="1"/>
  <c r="B10686" i="13" s="1"/>
  <c r="G10685" i="13" a="1"/>
  <c r="G10685" i="13" s="1"/>
  <c r="B10685" i="13" s="1"/>
  <c r="G10684" i="13" a="1"/>
  <c r="G10684" i="13" s="1"/>
  <c r="B10684" i="13" s="1"/>
  <c r="G10683" i="13" a="1"/>
  <c r="G10683" i="13" s="1"/>
  <c r="B10683" i="13" s="1"/>
  <c r="G10682" i="13" a="1"/>
  <c r="G10682" i="13" s="1"/>
  <c r="B10682" i="13" s="1"/>
  <c r="G10681" i="13" a="1"/>
  <c r="G10681" i="13" s="1"/>
  <c r="B10681" i="13" s="1"/>
  <c r="G10680" i="13" a="1"/>
  <c r="G10680" i="13" s="1"/>
  <c r="B10680" i="13" s="1"/>
  <c r="G10679" i="13" a="1"/>
  <c r="G10679" i="13" s="1"/>
  <c r="B10679" i="13" s="1"/>
  <c r="G10678" i="13" a="1"/>
  <c r="G10678" i="13" s="1"/>
  <c r="B10678" i="13" s="1"/>
  <c r="G10677" i="13" a="1"/>
  <c r="G10677" i="13" s="1"/>
  <c r="B10677" i="13" s="1"/>
  <c r="G10676" i="13" a="1"/>
  <c r="G10676" i="13" s="1"/>
  <c r="B10676" i="13" s="1"/>
  <c r="G10675" i="13" a="1"/>
  <c r="G10675" i="13" s="1"/>
  <c r="B10675" i="13" s="1"/>
  <c r="G10674" i="13" a="1"/>
  <c r="G10674" i="13" s="1"/>
  <c r="B10674" i="13" s="1"/>
  <c r="G10673" i="13" a="1"/>
  <c r="G10673" i="13" s="1"/>
  <c r="B10673" i="13" s="1"/>
  <c r="G10672" i="13" a="1"/>
  <c r="G10672" i="13" s="1"/>
  <c r="B10672" i="13" s="1"/>
  <c r="G10671" i="13" a="1"/>
  <c r="G10671" i="13" s="1"/>
  <c r="B10671" i="13" s="1"/>
  <c r="G10670" i="13" a="1"/>
  <c r="G10670" i="13" s="1"/>
  <c r="B10670" i="13" s="1"/>
  <c r="G10669" i="13" a="1"/>
  <c r="G10669" i="13" s="1"/>
  <c r="B10669" i="13" s="1"/>
  <c r="G10668" i="13" a="1"/>
  <c r="G10668" i="13" s="1"/>
  <c r="B10668" i="13" s="1"/>
  <c r="G10667" i="13" a="1"/>
  <c r="G10667" i="13" s="1"/>
  <c r="B10667" i="13" s="1"/>
  <c r="G10666" i="13" a="1"/>
  <c r="G10666" i="13" s="1"/>
  <c r="B10666" i="13" s="1"/>
  <c r="G10665" i="13" a="1"/>
  <c r="G10665" i="13" s="1"/>
  <c r="B10665" i="13" s="1"/>
  <c r="G10664" i="13" a="1"/>
  <c r="G10664" i="13" s="1"/>
  <c r="B10664" i="13" s="1"/>
  <c r="G10663" i="13" a="1"/>
  <c r="G10663" i="13" s="1"/>
  <c r="B10663" i="13" s="1"/>
  <c r="G10662" i="13" a="1"/>
  <c r="G10662" i="13" s="1"/>
  <c r="B10662" i="13" s="1"/>
  <c r="G10661" i="13" a="1"/>
  <c r="G10661" i="13" s="1"/>
  <c r="B10661" i="13" s="1"/>
  <c r="G10660" i="13" a="1"/>
  <c r="G10660" i="13" s="1"/>
  <c r="B10660" i="13" s="1"/>
  <c r="G10659" i="13" a="1"/>
  <c r="G10659" i="13" s="1"/>
  <c r="B10659" i="13" s="1"/>
  <c r="G10658" i="13" a="1"/>
  <c r="G10658" i="13" s="1"/>
  <c r="B10658" i="13" s="1"/>
  <c r="G10657" i="13" a="1"/>
  <c r="G10657" i="13" s="1"/>
  <c r="B10657" i="13" s="1"/>
  <c r="G10656" i="13" a="1"/>
  <c r="G10656" i="13" s="1"/>
  <c r="B10656" i="13" s="1"/>
  <c r="G10655" i="13" a="1"/>
  <c r="G10655" i="13" s="1"/>
  <c r="B10655" i="13" s="1"/>
  <c r="G10654" i="13" a="1"/>
  <c r="G10654" i="13" s="1"/>
  <c r="B10654" i="13" s="1"/>
  <c r="G10653" i="13" a="1"/>
  <c r="G10653" i="13" s="1"/>
  <c r="B10653" i="13" s="1"/>
  <c r="G10652" i="13" a="1"/>
  <c r="G10652" i="13" s="1"/>
  <c r="B10652" i="13" s="1"/>
  <c r="G10651" i="13" a="1"/>
  <c r="G10651" i="13" s="1"/>
  <c r="B10651" i="13" s="1"/>
  <c r="G10650" i="13" a="1"/>
  <c r="G10650" i="13" s="1"/>
  <c r="B10650" i="13" s="1"/>
  <c r="G10649" i="13" a="1"/>
  <c r="G10649" i="13" s="1"/>
  <c r="B10649" i="13" s="1"/>
  <c r="G10648" i="13" a="1"/>
  <c r="G10648" i="13" s="1"/>
  <c r="B10648" i="13" s="1"/>
  <c r="G10647" i="13" a="1"/>
  <c r="G10647" i="13" s="1"/>
  <c r="B10647" i="13" s="1"/>
  <c r="G10646" i="13" a="1"/>
  <c r="G10646" i="13" s="1"/>
  <c r="B10646" i="13" s="1"/>
  <c r="G10645" i="13" a="1"/>
  <c r="G10645" i="13" s="1"/>
  <c r="B10645" i="13" s="1"/>
  <c r="G10644" i="13" a="1"/>
  <c r="G10644" i="13" s="1"/>
  <c r="B10644" i="13" s="1"/>
  <c r="G10643" i="13" a="1"/>
  <c r="G10643" i="13" s="1"/>
  <c r="B10643" i="13" s="1"/>
  <c r="G10642" i="13" a="1"/>
  <c r="G10642" i="13" s="1"/>
  <c r="B10642" i="13" s="1"/>
  <c r="G10641" i="13" a="1"/>
  <c r="G10641" i="13" s="1"/>
  <c r="B10641" i="13" s="1"/>
  <c r="G10640" i="13" a="1"/>
  <c r="G10640" i="13" s="1"/>
  <c r="B10640" i="13" s="1"/>
  <c r="G10639" i="13" a="1"/>
  <c r="G10639" i="13" s="1"/>
  <c r="B10639" i="13" s="1"/>
  <c r="G10638" i="13" a="1"/>
  <c r="G10638" i="13" s="1"/>
  <c r="B10638" i="13" s="1"/>
  <c r="G10637" i="13" a="1"/>
  <c r="G10637" i="13" s="1"/>
  <c r="B10637" i="13" s="1"/>
  <c r="G10636" i="13" a="1"/>
  <c r="G10636" i="13" s="1"/>
  <c r="B10636" i="13" s="1"/>
  <c r="G10635" i="13" a="1"/>
  <c r="G10635" i="13" s="1"/>
  <c r="B10635" i="13" s="1"/>
  <c r="G10634" i="13" a="1"/>
  <c r="G10634" i="13" s="1"/>
  <c r="B10634" i="13" s="1"/>
  <c r="G10633" i="13" a="1"/>
  <c r="G10633" i="13" s="1"/>
  <c r="B10633" i="13" s="1"/>
  <c r="G10632" i="13" a="1"/>
  <c r="G10632" i="13" s="1"/>
  <c r="B10632" i="13" s="1"/>
  <c r="G10631" i="13" a="1"/>
  <c r="G10631" i="13" s="1"/>
  <c r="B10631" i="13" s="1"/>
  <c r="G10630" i="13" a="1"/>
  <c r="G10630" i="13" s="1"/>
  <c r="B10630" i="13" s="1"/>
  <c r="G10629" i="13" a="1"/>
  <c r="G10629" i="13" s="1"/>
  <c r="B10629" i="13" s="1"/>
  <c r="G10628" i="13" a="1"/>
  <c r="G10628" i="13" s="1"/>
  <c r="B10628" i="13" s="1"/>
  <c r="G10627" i="13" a="1"/>
  <c r="G10627" i="13" s="1"/>
  <c r="B10627" i="13" s="1"/>
  <c r="G10626" i="13" a="1"/>
  <c r="G10626" i="13" s="1"/>
  <c r="B10626" i="13" s="1"/>
  <c r="G10625" i="13" a="1"/>
  <c r="G10625" i="13" s="1"/>
  <c r="B10625" i="13" s="1"/>
  <c r="G10624" i="13" a="1"/>
  <c r="G10624" i="13" s="1"/>
  <c r="B10624" i="13" s="1"/>
  <c r="G10623" i="13" a="1"/>
  <c r="G10623" i="13" s="1"/>
  <c r="B10623" i="13" s="1"/>
  <c r="G10622" i="13" a="1"/>
  <c r="G10622" i="13" s="1"/>
  <c r="B10622" i="13" s="1"/>
  <c r="G10621" i="13" a="1"/>
  <c r="G10621" i="13" s="1"/>
  <c r="B10621" i="13" s="1"/>
  <c r="G10620" i="13" a="1"/>
  <c r="G10620" i="13" s="1"/>
  <c r="B10620" i="13" s="1"/>
  <c r="G10619" i="13" a="1"/>
  <c r="G10619" i="13" s="1"/>
  <c r="B10619" i="13" s="1"/>
  <c r="G10618" i="13" a="1"/>
  <c r="G10618" i="13" s="1"/>
  <c r="B10618" i="13" s="1"/>
  <c r="G10617" i="13" a="1"/>
  <c r="G10617" i="13" s="1"/>
  <c r="B10617" i="13" s="1"/>
  <c r="G10616" i="13" a="1"/>
  <c r="G10616" i="13" s="1"/>
  <c r="B10616" i="13" s="1"/>
  <c r="G10615" i="13" a="1"/>
  <c r="G10615" i="13" s="1"/>
  <c r="B10615" i="13" s="1"/>
  <c r="G10614" i="13" a="1"/>
  <c r="G10614" i="13" s="1"/>
  <c r="B10614" i="13" s="1"/>
  <c r="G10613" i="13" a="1"/>
  <c r="G10613" i="13" s="1"/>
  <c r="B10613" i="13" s="1"/>
  <c r="G10612" i="13" a="1"/>
  <c r="G10612" i="13" s="1"/>
  <c r="B10612" i="13" s="1"/>
  <c r="G10611" i="13" a="1"/>
  <c r="G10611" i="13" s="1"/>
  <c r="B10611" i="13" s="1"/>
  <c r="G10610" i="13" a="1"/>
  <c r="G10610" i="13" s="1"/>
  <c r="B10610" i="13" s="1"/>
  <c r="G10609" i="13" a="1"/>
  <c r="G10609" i="13" s="1"/>
  <c r="B10609" i="13" s="1"/>
  <c r="G10608" i="13" a="1"/>
  <c r="G10608" i="13" s="1"/>
  <c r="B10608" i="13" s="1"/>
  <c r="G10607" i="13" a="1"/>
  <c r="G10607" i="13" s="1"/>
  <c r="B10607" i="13" s="1"/>
  <c r="G10606" i="13" a="1"/>
  <c r="G10606" i="13" s="1"/>
  <c r="B10606" i="13" s="1"/>
  <c r="G10605" i="13" a="1"/>
  <c r="G10605" i="13" s="1"/>
  <c r="B10605" i="13" s="1"/>
  <c r="G10604" i="13" a="1"/>
  <c r="G10604" i="13" s="1"/>
  <c r="B10604" i="13" s="1"/>
  <c r="G10603" i="13" a="1"/>
  <c r="G10603" i="13" s="1"/>
  <c r="B10603" i="13" s="1"/>
  <c r="G10602" i="13" a="1"/>
  <c r="G10602" i="13" s="1"/>
  <c r="B10602" i="13" s="1"/>
  <c r="G10601" i="13" a="1"/>
  <c r="G10601" i="13" s="1"/>
  <c r="B10601" i="13" s="1"/>
  <c r="G10600" i="13" a="1"/>
  <c r="G10600" i="13" s="1"/>
  <c r="B10600" i="13" s="1"/>
  <c r="G10599" i="13" a="1"/>
  <c r="G10599" i="13" s="1"/>
  <c r="B10599" i="13" s="1"/>
  <c r="G10598" i="13" a="1"/>
  <c r="G10598" i="13" s="1"/>
  <c r="B10598" i="13" s="1"/>
  <c r="G10597" i="13" a="1"/>
  <c r="G10597" i="13" s="1"/>
  <c r="B10597" i="13" s="1"/>
  <c r="G10596" i="13" a="1"/>
  <c r="G10596" i="13" s="1"/>
  <c r="B10596" i="13" s="1"/>
  <c r="G10595" i="13" a="1"/>
  <c r="G10595" i="13" s="1"/>
  <c r="B10595" i="13" s="1"/>
  <c r="G10594" i="13" a="1"/>
  <c r="G10594" i="13" s="1"/>
  <c r="B10594" i="13" s="1"/>
  <c r="G10593" i="13" a="1"/>
  <c r="G10593" i="13" s="1"/>
  <c r="B10593" i="13" s="1"/>
  <c r="G10592" i="13" a="1"/>
  <c r="G10592" i="13" s="1"/>
  <c r="B10592" i="13" s="1"/>
  <c r="G10591" i="13" a="1"/>
  <c r="G10591" i="13" s="1"/>
  <c r="B10591" i="13" s="1"/>
  <c r="G10590" i="13" a="1"/>
  <c r="G10590" i="13" s="1"/>
  <c r="B10590" i="13" s="1"/>
  <c r="G10589" i="13" a="1"/>
  <c r="G10589" i="13" s="1"/>
  <c r="B10589" i="13" s="1"/>
  <c r="G10588" i="13" a="1"/>
  <c r="G10588" i="13" s="1"/>
  <c r="B10588" i="13" s="1"/>
  <c r="G10587" i="13" a="1"/>
  <c r="G10587" i="13" s="1"/>
  <c r="B10587" i="13" s="1"/>
  <c r="G10586" i="13" a="1"/>
  <c r="G10586" i="13" s="1"/>
  <c r="B10586" i="13" s="1"/>
  <c r="G10585" i="13" a="1"/>
  <c r="G10585" i="13" s="1"/>
  <c r="B10585" i="13" s="1"/>
  <c r="G10584" i="13" a="1"/>
  <c r="G10584" i="13" s="1"/>
  <c r="B10584" i="13" s="1"/>
  <c r="G10583" i="13" a="1"/>
  <c r="G10583" i="13" s="1"/>
  <c r="B10583" i="13" s="1"/>
  <c r="G10582" i="13" a="1"/>
  <c r="G10582" i="13" s="1"/>
  <c r="B10582" i="13" s="1"/>
  <c r="G10581" i="13" a="1"/>
  <c r="G10581" i="13" s="1"/>
  <c r="B10581" i="13" s="1"/>
  <c r="G10580" i="13" a="1"/>
  <c r="G10580" i="13" s="1"/>
  <c r="B10580" i="13" s="1"/>
  <c r="G10579" i="13" a="1"/>
  <c r="G10579" i="13" s="1"/>
  <c r="B10579" i="13" s="1"/>
  <c r="G10578" i="13" a="1"/>
  <c r="G10578" i="13" s="1"/>
  <c r="B10578" i="13" s="1"/>
  <c r="G10577" i="13" a="1"/>
  <c r="G10577" i="13" s="1"/>
  <c r="B10577" i="13" s="1"/>
  <c r="G10576" i="13" a="1"/>
  <c r="G10576" i="13" s="1"/>
  <c r="B10576" i="13" s="1"/>
  <c r="G10575" i="13" a="1"/>
  <c r="G10575" i="13" s="1"/>
  <c r="B10575" i="13" s="1"/>
  <c r="G10574" i="13" a="1"/>
  <c r="G10574" i="13" s="1"/>
  <c r="B10574" i="13" s="1"/>
  <c r="G10573" i="13" a="1"/>
  <c r="G10573" i="13" s="1"/>
  <c r="B10573" i="13" s="1"/>
  <c r="G10572" i="13" a="1"/>
  <c r="G10572" i="13" s="1"/>
  <c r="B10572" i="13" s="1"/>
  <c r="G10571" i="13" a="1"/>
  <c r="G10571" i="13" s="1"/>
  <c r="B10571" i="13" s="1"/>
  <c r="G10570" i="13" a="1"/>
  <c r="G10570" i="13" s="1"/>
  <c r="B10570" i="13" s="1"/>
  <c r="G10569" i="13" a="1"/>
  <c r="G10569" i="13" s="1"/>
  <c r="B10569" i="13" s="1"/>
  <c r="G10568" i="13" a="1"/>
  <c r="G10568" i="13" s="1"/>
  <c r="B10568" i="13" s="1"/>
  <c r="G10567" i="13" a="1"/>
  <c r="G10567" i="13" s="1"/>
  <c r="B10567" i="13" s="1"/>
  <c r="G10566" i="13" a="1"/>
  <c r="G10566" i="13" s="1"/>
  <c r="B10566" i="13" s="1"/>
  <c r="G10565" i="13" a="1"/>
  <c r="G10565" i="13" s="1"/>
  <c r="B10565" i="13" s="1"/>
  <c r="G10564" i="13" a="1"/>
  <c r="G10564" i="13" s="1"/>
  <c r="B10564" i="13" s="1"/>
  <c r="G10563" i="13" a="1"/>
  <c r="G10563" i="13" s="1"/>
  <c r="B10563" i="13" s="1"/>
  <c r="G10562" i="13" a="1"/>
  <c r="G10562" i="13" s="1"/>
  <c r="B10562" i="13" s="1"/>
  <c r="G10561" i="13" a="1"/>
  <c r="G10561" i="13" s="1"/>
  <c r="B10561" i="13" s="1"/>
  <c r="G10560" i="13" a="1"/>
  <c r="G10560" i="13" s="1"/>
  <c r="B10560" i="13" s="1"/>
  <c r="G10559" i="13" a="1"/>
  <c r="G10559" i="13" s="1"/>
  <c r="B10559" i="13" s="1"/>
  <c r="G10558" i="13" a="1"/>
  <c r="G10558" i="13" s="1"/>
  <c r="B10558" i="13" s="1"/>
  <c r="G10557" i="13" a="1"/>
  <c r="G10557" i="13" s="1"/>
  <c r="B10557" i="13" s="1"/>
  <c r="G10556" i="13" a="1"/>
  <c r="G10556" i="13" s="1"/>
  <c r="B10556" i="13" s="1"/>
  <c r="G10555" i="13" a="1"/>
  <c r="G10555" i="13" s="1"/>
  <c r="B10555" i="13" s="1"/>
  <c r="G10554" i="13" a="1"/>
  <c r="G10554" i="13" s="1"/>
  <c r="B10554" i="13" s="1"/>
  <c r="G10553" i="13" a="1"/>
  <c r="G10553" i="13" s="1"/>
  <c r="B10553" i="13" s="1"/>
  <c r="G10552" i="13" a="1"/>
  <c r="G10552" i="13" s="1"/>
  <c r="B10552" i="13" s="1"/>
  <c r="G10551" i="13" a="1"/>
  <c r="G10551" i="13" s="1"/>
  <c r="B10551" i="13" s="1"/>
  <c r="G10550" i="13" a="1"/>
  <c r="G10550" i="13" s="1"/>
  <c r="B10550" i="13" s="1"/>
  <c r="G10549" i="13" a="1"/>
  <c r="G10549" i="13" s="1"/>
  <c r="B10549" i="13" s="1"/>
  <c r="G10548" i="13" a="1"/>
  <c r="G10548" i="13" s="1"/>
  <c r="B10548" i="13" s="1"/>
  <c r="G10547" i="13" a="1"/>
  <c r="G10547" i="13" s="1"/>
  <c r="B10547" i="13" s="1"/>
  <c r="G10546" i="13" a="1"/>
  <c r="G10546" i="13" s="1"/>
  <c r="B10546" i="13" s="1"/>
  <c r="G10545" i="13" a="1"/>
  <c r="G10545" i="13" s="1"/>
  <c r="B10545" i="13" s="1"/>
  <c r="G10544" i="13" a="1"/>
  <c r="G10544" i="13" s="1"/>
  <c r="B10544" i="13" s="1"/>
  <c r="G10543" i="13" a="1"/>
  <c r="G10543" i="13" s="1"/>
  <c r="B10543" i="13" s="1"/>
  <c r="G10542" i="13" a="1"/>
  <c r="G10542" i="13" s="1"/>
  <c r="B10542" i="13" s="1"/>
  <c r="G10541" i="13" a="1"/>
  <c r="G10541" i="13" s="1"/>
  <c r="B10541" i="13" s="1"/>
  <c r="G10540" i="13" a="1"/>
  <c r="G10540" i="13" s="1"/>
  <c r="B10540" i="13" s="1"/>
  <c r="G10539" i="13" a="1"/>
  <c r="G10539" i="13" s="1"/>
  <c r="B10539" i="13" s="1"/>
  <c r="G10538" i="13" a="1"/>
  <c r="G10538" i="13" s="1"/>
  <c r="B10538" i="13" s="1"/>
  <c r="G10537" i="13" a="1"/>
  <c r="G10537" i="13" s="1"/>
  <c r="B10537" i="13" s="1"/>
  <c r="G10536" i="13" a="1"/>
  <c r="G10536" i="13" s="1"/>
  <c r="B10536" i="13" s="1"/>
  <c r="G10535" i="13" a="1"/>
  <c r="G10535" i="13" s="1"/>
  <c r="B10535" i="13" s="1"/>
  <c r="G10534" i="13" a="1"/>
  <c r="G10534" i="13" s="1"/>
  <c r="B10534" i="13" s="1"/>
  <c r="G10533" i="13" a="1"/>
  <c r="G10533" i="13" s="1"/>
  <c r="B10533" i="13" s="1"/>
  <c r="G10532" i="13" a="1"/>
  <c r="G10532" i="13" s="1"/>
  <c r="B10532" i="13" s="1"/>
  <c r="G10531" i="13" a="1"/>
  <c r="G10531" i="13" s="1"/>
  <c r="B10531" i="13" s="1"/>
  <c r="G10530" i="13" a="1"/>
  <c r="G10530" i="13" s="1"/>
  <c r="B10530" i="13" s="1"/>
  <c r="G10529" i="13" a="1"/>
  <c r="G10529" i="13" s="1"/>
  <c r="B10529" i="13" s="1"/>
  <c r="G10528" i="13" a="1"/>
  <c r="G10528" i="13" s="1"/>
  <c r="B10528" i="13" s="1"/>
  <c r="G10527" i="13" a="1"/>
  <c r="G10527" i="13" s="1"/>
  <c r="B10527" i="13" s="1"/>
  <c r="G10526" i="13" a="1"/>
  <c r="G10526" i="13" s="1"/>
  <c r="B10526" i="13" s="1"/>
  <c r="G10525" i="13" a="1"/>
  <c r="G10525" i="13" s="1"/>
  <c r="B10525" i="13" s="1"/>
  <c r="G10524" i="13" a="1"/>
  <c r="G10524" i="13" s="1"/>
  <c r="B10524" i="13" s="1"/>
  <c r="G10523" i="13" a="1"/>
  <c r="G10523" i="13" s="1"/>
  <c r="B10523" i="13" s="1"/>
  <c r="G10522" i="13" a="1"/>
  <c r="G10522" i="13" s="1"/>
  <c r="B10522" i="13" s="1"/>
  <c r="G10521" i="13" a="1"/>
  <c r="G10521" i="13" s="1"/>
  <c r="B10521" i="13" s="1"/>
  <c r="G10520" i="13" a="1"/>
  <c r="G10520" i="13" s="1"/>
  <c r="B10520" i="13" s="1"/>
  <c r="G10519" i="13" a="1"/>
  <c r="G10519" i="13" s="1"/>
  <c r="B10519" i="13" s="1"/>
  <c r="G10518" i="13" a="1"/>
  <c r="G10518" i="13" s="1"/>
  <c r="B10518" i="13" s="1"/>
  <c r="G10517" i="13" a="1"/>
  <c r="G10517" i="13" s="1"/>
  <c r="B10517" i="13" s="1"/>
  <c r="G10516" i="13" a="1"/>
  <c r="G10516" i="13" s="1"/>
  <c r="B10516" i="13" s="1"/>
  <c r="G10515" i="13" a="1"/>
  <c r="G10515" i="13" s="1"/>
  <c r="B10515" i="13" s="1"/>
  <c r="G10514" i="13" a="1"/>
  <c r="G10514" i="13" s="1"/>
  <c r="B10514" i="13" s="1"/>
  <c r="G10513" i="13" a="1"/>
  <c r="G10513" i="13" s="1"/>
  <c r="B10513" i="13" s="1"/>
  <c r="G10512" i="13" a="1"/>
  <c r="G10512" i="13" s="1"/>
  <c r="B10512" i="13" s="1"/>
  <c r="G10511" i="13" a="1"/>
  <c r="G10511" i="13" s="1"/>
  <c r="B10511" i="13" s="1"/>
  <c r="G10510" i="13" a="1"/>
  <c r="G10510" i="13" s="1"/>
  <c r="B10510" i="13" s="1"/>
  <c r="G10509" i="13" a="1"/>
  <c r="G10509" i="13" s="1"/>
  <c r="B10509" i="13" s="1"/>
  <c r="G10508" i="13" a="1"/>
  <c r="G10508" i="13" s="1"/>
  <c r="B10508" i="13" s="1"/>
  <c r="G10507" i="13" a="1"/>
  <c r="G10507" i="13" s="1"/>
  <c r="B10507" i="13" s="1"/>
  <c r="G10506" i="13" a="1"/>
  <c r="G10506" i="13" s="1"/>
  <c r="B10506" i="13" s="1"/>
  <c r="G10505" i="13" a="1"/>
  <c r="G10505" i="13" s="1"/>
  <c r="B10505" i="13" s="1"/>
  <c r="G10504" i="13" a="1"/>
  <c r="G10504" i="13" s="1"/>
  <c r="B10504" i="13" s="1"/>
  <c r="G10503" i="13" a="1"/>
  <c r="G10503" i="13" s="1"/>
  <c r="B10503" i="13" s="1"/>
  <c r="G10502" i="13" a="1"/>
  <c r="G10502" i="13" s="1"/>
  <c r="B10502" i="13" s="1"/>
  <c r="G10501" i="13" a="1"/>
  <c r="G10501" i="13" s="1"/>
  <c r="B10501" i="13" s="1"/>
  <c r="G10500" i="13" a="1"/>
  <c r="G10500" i="13" s="1"/>
  <c r="B10500" i="13" s="1"/>
  <c r="G10499" i="13" a="1"/>
  <c r="G10499" i="13" s="1"/>
  <c r="B10499" i="13" s="1"/>
  <c r="G10498" i="13" a="1"/>
  <c r="G10498" i="13" s="1"/>
  <c r="B10498" i="13" s="1"/>
  <c r="G10497" i="13" a="1"/>
  <c r="G10497" i="13" s="1"/>
  <c r="B10497" i="13" s="1"/>
  <c r="G10496" i="13" a="1"/>
  <c r="G10496" i="13" s="1"/>
  <c r="B10496" i="13" s="1"/>
  <c r="G10495" i="13" a="1"/>
  <c r="G10495" i="13" s="1"/>
  <c r="B10495" i="13" s="1"/>
  <c r="G10494" i="13" a="1"/>
  <c r="G10494" i="13" s="1"/>
  <c r="B10494" i="13" s="1"/>
  <c r="G10493" i="13" a="1"/>
  <c r="G10493" i="13" s="1"/>
  <c r="B10493" i="13" s="1"/>
  <c r="G10492" i="13" a="1"/>
  <c r="G10492" i="13" s="1"/>
  <c r="B10492" i="13" s="1"/>
  <c r="G10491" i="13" a="1"/>
  <c r="G10491" i="13" s="1"/>
  <c r="B10491" i="13" s="1"/>
  <c r="G10490" i="13" a="1"/>
  <c r="G10490" i="13" s="1"/>
  <c r="B10490" i="13" s="1"/>
  <c r="G10489" i="13" a="1"/>
  <c r="G10489" i="13" s="1"/>
  <c r="B10489" i="13" s="1"/>
  <c r="G10488" i="13" a="1"/>
  <c r="G10488" i="13" s="1"/>
  <c r="B10488" i="13" s="1"/>
  <c r="G10487" i="13" a="1"/>
  <c r="G10487" i="13" s="1"/>
  <c r="B10487" i="13" s="1"/>
  <c r="G10486" i="13" a="1"/>
  <c r="G10486" i="13" s="1"/>
  <c r="B10486" i="13" s="1"/>
  <c r="G10485" i="13" a="1"/>
  <c r="G10485" i="13" s="1"/>
  <c r="B10485" i="13" s="1"/>
  <c r="G10484" i="13" a="1"/>
  <c r="G10484" i="13" s="1"/>
  <c r="B10484" i="13" s="1"/>
  <c r="G10483" i="13" a="1"/>
  <c r="G10483" i="13" s="1"/>
  <c r="B10483" i="13" s="1"/>
  <c r="G10482" i="13" a="1"/>
  <c r="G10482" i="13" s="1"/>
  <c r="B10482" i="13" s="1"/>
  <c r="G10481" i="13" a="1"/>
  <c r="G10481" i="13" s="1"/>
  <c r="B10481" i="13" s="1"/>
  <c r="G10480" i="13" a="1"/>
  <c r="G10480" i="13" s="1"/>
  <c r="B10480" i="13" s="1"/>
  <c r="G10479" i="13" a="1"/>
  <c r="G10479" i="13" s="1"/>
  <c r="B10479" i="13" s="1"/>
  <c r="G10478" i="13" a="1"/>
  <c r="G10478" i="13" s="1"/>
  <c r="B10478" i="13" s="1"/>
  <c r="G10477" i="13" a="1"/>
  <c r="G10477" i="13" s="1"/>
  <c r="B10477" i="13" s="1"/>
  <c r="G10476" i="13" a="1"/>
  <c r="G10476" i="13" s="1"/>
  <c r="B10476" i="13" s="1"/>
  <c r="G10475" i="13" a="1"/>
  <c r="G10475" i="13" s="1"/>
  <c r="B10475" i="13" s="1"/>
  <c r="G10474" i="13" a="1"/>
  <c r="G10474" i="13" s="1"/>
  <c r="B10474" i="13" s="1"/>
  <c r="G10473" i="13" a="1"/>
  <c r="G10473" i="13" s="1"/>
  <c r="B10473" i="13" s="1"/>
  <c r="G10472" i="13" a="1"/>
  <c r="G10472" i="13" s="1"/>
  <c r="B10472" i="13" s="1"/>
  <c r="G10471" i="13" a="1"/>
  <c r="G10471" i="13" s="1"/>
  <c r="B10471" i="13" s="1"/>
  <c r="G10470" i="13" a="1"/>
  <c r="G10470" i="13" s="1"/>
  <c r="B10470" i="13" s="1"/>
  <c r="G10469" i="13" a="1"/>
  <c r="G10469" i="13" s="1"/>
  <c r="B10469" i="13" s="1"/>
  <c r="G10468" i="13" a="1"/>
  <c r="G10468" i="13" s="1"/>
  <c r="B10468" i="13" s="1"/>
  <c r="G10467" i="13" a="1"/>
  <c r="G10467" i="13" s="1"/>
  <c r="B10467" i="13" s="1"/>
  <c r="G10466" i="13" a="1"/>
  <c r="G10466" i="13" s="1"/>
  <c r="B10466" i="13" s="1"/>
  <c r="G10465" i="13" a="1"/>
  <c r="G10465" i="13" s="1"/>
  <c r="B10465" i="13" s="1"/>
  <c r="G10464" i="13" a="1"/>
  <c r="G10464" i="13" s="1"/>
  <c r="B10464" i="13" s="1"/>
  <c r="G10463" i="13" a="1"/>
  <c r="G10463" i="13" s="1"/>
  <c r="B10463" i="13" s="1"/>
  <c r="G10462" i="13" a="1"/>
  <c r="G10462" i="13" s="1"/>
  <c r="B10462" i="13" s="1"/>
  <c r="G10461" i="13" a="1"/>
  <c r="G10461" i="13" s="1"/>
  <c r="B10461" i="13" s="1"/>
  <c r="G10460" i="13" a="1"/>
  <c r="G10460" i="13" s="1"/>
  <c r="B10460" i="13" s="1"/>
  <c r="G10459" i="13" a="1"/>
  <c r="G10459" i="13" s="1"/>
  <c r="B10459" i="13" s="1"/>
  <c r="G10458" i="13" a="1"/>
  <c r="G10458" i="13" s="1"/>
  <c r="B10458" i="13" s="1"/>
  <c r="G10457" i="13" a="1"/>
  <c r="G10457" i="13" s="1"/>
  <c r="B10457" i="13" s="1"/>
  <c r="G10456" i="13" a="1"/>
  <c r="G10456" i="13" s="1"/>
  <c r="B10456" i="13" s="1"/>
  <c r="G10455" i="13" a="1"/>
  <c r="G10455" i="13" s="1"/>
  <c r="B10455" i="13" s="1"/>
  <c r="G10454" i="13" a="1"/>
  <c r="G10454" i="13" s="1"/>
  <c r="B10454" i="13" s="1"/>
  <c r="G10453" i="13" a="1"/>
  <c r="G10453" i="13" s="1"/>
  <c r="B10453" i="13" s="1"/>
  <c r="G10452" i="13" a="1"/>
  <c r="G10452" i="13" s="1"/>
  <c r="B10452" i="13" s="1"/>
  <c r="G10451" i="13" a="1"/>
  <c r="G10451" i="13" s="1"/>
  <c r="B10451" i="13" s="1"/>
  <c r="G10450" i="13" a="1"/>
  <c r="G10450" i="13" s="1"/>
  <c r="B10450" i="13" s="1"/>
  <c r="G10449" i="13" a="1"/>
  <c r="G10449" i="13" s="1"/>
  <c r="B10449" i="13" s="1"/>
  <c r="G10448" i="13" a="1"/>
  <c r="G10448" i="13" s="1"/>
  <c r="B10448" i="13" s="1"/>
  <c r="G10447" i="13" a="1"/>
  <c r="G10447" i="13" s="1"/>
  <c r="B10447" i="13" s="1"/>
  <c r="G10446" i="13" a="1"/>
  <c r="G10446" i="13" s="1"/>
  <c r="B10446" i="13" s="1"/>
  <c r="G10445" i="13" a="1"/>
  <c r="G10445" i="13" s="1"/>
  <c r="B10445" i="13" s="1"/>
  <c r="G10444" i="13" a="1"/>
  <c r="G10444" i="13" s="1"/>
  <c r="B10444" i="13" s="1"/>
  <c r="G10443" i="13" a="1"/>
  <c r="G10443" i="13" s="1"/>
  <c r="B10443" i="13" s="1"/>
  <c r="G10442" i="13" a="1"/>
  <c r="G10442" i="13" s="1"/>
  <c r="B10442" i="13" s="1"/>
  <c r="G10441" i="13" a="1"/>
  <c r="G10441" i="13" s="1"/>
  <c r="B10441" i="13" s="1"/>
  <c r="G10440" i="13" a="1"/>
  <c r="G10440" i="13" s="1"/>
  <c r="B10440" i="13" s="1"/>
  <c r="G10439" i="13" a="1"/>
  <c r="G10439" i="13" s="1"/>
  <c r="B10439" i="13" s="1"/>
  <c r="G10438" i="13" a="1"/>
  <c r="G10438" i="13" s="1"/>
  <c r="B10438" i="13" s="1"/>
  <c r="G10437" i="13" a="1"/>
  <c r="G10437" i="13" s="1"/>
  <c r="B10437" i="13" s="1"/>
  <c r="G10436" i="13" a="1"/>
  <c r="G10436" i="13" s="1"/>
  <c r="B10436" i="13" s="1"/>
  <c r="G10435" i="13" a="1"/>
  <c r="G10435" i="13" s="1"/>
  <c r="B10435" i="13" s="1"/>
  <c r="G10434" i="13" a="1"/>
  <c r="G10434" i="13" s="1"/>
  <c r="B10434" i="13" s="1"/>
  <c r="G10433" i="13" a="1"/>
  <c r="G10433" i="13" s="1"/>
  <c r="B10433" i="13" s="1"/>
  <c r="G10432" i="13" a="1"/>
  <c r="G10432" i="13" s="1"/>
  <c r="B10432" i="13" s="1"/>
  <c r="G10431" i="13" a="1"/>
  <c r="G10431" i="13" s="1"/>
  <c r="B10431" i="13" s="1"/>
  <c r="G10430" i="13" a="1"/>
  <c r="G10430" i="13" s="1"/>
  <c r="B10430" i="13" s="1"/>
  <c r="G10429" i="13" a="1"/>
  <c r="G10429" i="13" s="1"/>
  <c r="B10429" i="13" s="1"/>
  <c r="G10428" i="13" a="1"/>
  <c r="G10428" i="13" s="1"/>
  <c r="B10428" i="13" s="1"/>
  <c r="G10427" i="13" a="1"/>
  <c r="G10427" i="13" s="1"/>
  <c r="B10427" i="13" s="1"/>
  <c r="G10426" i="13" a="1"/>
  <c r="G10426" i="13" s="1"/>
  <c r="B10426" i="13" s="1"/>
  <c r="G10425" i="13" a="1"/>
  <c r="G10425" i="13" s="1"/>
  <c r="B10425" i="13" s="1"/>
  <c r="G10424" i="13" a="1"/>
  <c r="G10424" i="13" s="1"/>
  <c r="B10424" i="13" s="1"/>
  <c r="G10423" i="13" a="1"/>
  <c r="G10423" i="13" s="1"/>
  <c r="B10423" i="13" s="1"/>
  <c r="G10422" i="13" a="1"/>
  <c r="G10422" i="13" s="1"/>
  <c r="B10422" i="13" s="1"/>
  <c r="G10421" i="13" a="1"/>
  <c r="G10421" i="13" s="1"/>
  <c r="B10421" i="13" s="1"/>
  <c r="G10420" i="13" a="1"/>
  <c r="G10420" i="13" s="1"/>
  <c r="B10420" i="13" s="1"/>
  <c r="G10419" i="13" a="1"/>
  <c r="G10419" i="13" s="1"/>
  <c r="B10419" i="13" s="1"/>
  <c r="G10418" i="13" a="1"/>
  <c r="G10418" i="13" s="1"/>
  <c r="B10418" i="13" s="1"/>
  <c r="G10417" i="13" a="1"/>
  <c r="G10417" i="13" s="1"/>
  <c r="B10417" i="13" s="1"/>
  <c r="G10416" i="13" a="1"/>
  <c r="G10416" i="13" s="1"/>
  <c r="B10416" i="13" s="1"/>
  <c r="G10415" i="13" a="1"/>
  <c r="G10415" i="13" s="1"/>
  <c r="B10415" i="13" s="1"/>
  <c r="G10414" i="13" a="1"/>
  <c r="G10414" i="13" s="1"/>
  <c r="B10414" i="13" s="1"/>
  <c r="G10413" i="13" a="1"/>
  <c r="G10413" i="13" s="1"/>
  <c r="B10413" i="13" s="1"/>
  <c r="G10412" i="13" a="1"/>
  <c r="G10412" i="13" s="1"/>
  <c r="B10412" i="13" s="1"/>
  <c r="G10411" i="13" a="1"/>
  <c r="G10411" i="13" s="1"/>
  <c r="B10411" i="13" s="1"/>
  <c r="G10410" i="13" a="1"/>
  <c r="G10410" i="13" s="1"/>
  <c r="B10410" i="13" s="1"/>
  <c r="G10409" i="13" a="1"/>
  <c r="G10409" i="13" s="1"/>
  <c r="B10409" i="13" s="1"/>
  <c r="G10408" i="13" a="1"/>
  <c r="G10408" i="13" s="1"/>
  <c r="B10408" i="13" s="1"/>
  <c r="G10407" i="13" a="1"/>
  <c r="G10407" i="13" s="1"/>
  <c r="B10407" i="13" s="1"/>
  <c r="G10406" i="13" a="1"/>
  <c r="G10406" i="13" s="1"/>
  <c r="B10406" i="13" s="1"/>
  <c r="G10405" i="13" a="1"/>
  <c r="G10405" i="13" s="1"/>
  <c r="B10405" i="13" s="1"/>
  <c r="G10404" i="13" a="1"/>
  <c r="G10404" i="13" s="1"/>
  <c r="B10404" i="13" s="1"/>
  <c r="G10403" i="13" a="1"/>
  <c r="G10403" i="13" s="1"/>
  <c r="B10403" i="13" s="1"/>
  <c r="G10402" i="13" a="1"/>
  <c r="G10402" i="13" s="1"/>
  <c r="B10402" i="13" s="1"/>
  <c r="G10401" i="13" a="1"/>
  <c r="G10401" i="13" s="1"/>
  <c r="B10401" i="13" s="1"/>
  <c r="G10400" i="13" a="1"/>
  <c r="G10400" i="13" s="1"/>
  <c r="B10400" i="13" s="1"/>
  <c r="G10399" i="13" a="1"/>
  <c r="G10399" i="13" s="1"/>
  <c r="B10399" i="13" s="1"/>
  <c r="G10398" i="13" a="1"/>
  <c r="G10398" i="13" s="1"/>
  <c r="B10398" i="13" s="1"/>
  <c r="G10397" i="13" a="1"/>
  <c r="G10397" i="13" s="1"/>
  <c r="B10397" i="13" s="1"/>
  <c r="G10396" i="13" a="1"/>
  <c r="G10396" i="13" s="1"/>
  <c r="B10396" i="13" s="1"/>
  <c r="G10395" i="13" a="1"/>
  <c r="G10395" i="13" s="1"/>
  <c r="B10395" i="13" s="1"/>
  <c r="G10394" i="13" a="1"/>
  <c r="G10394" i="13" s="1"/>
  <c r="B10394" i="13" s="1"/>
  <c r="G10393" i="13" a="1"/>
  <c r="G10393" i="13" s="1"/>
  <c r="B10393" i="13" s="1"/>
  <c r="G10392" i="13" a="1"/>
  <c r="G10392" i="13" s="1"/>
  <c r="B10392" i="13" s="1"/>
  <c r="G10391" i="13" a="1"/>
  <c r="G10391" i="13" s="1"/>
  <c r="B10391" i="13" s="1"/>
  <c r="G10390" i="13" a="1"/>
  <c r="G10390" i="13" s="1"/>
  <c r="B10390" i="13" s="1"/>
  <c r="G10389" i="13" a="1"/>
  <c r="G10389" i="13" s="1"/>
  <c r="B10389" i="13" s="1"/>
  <c r="G10388" i="13" a="1"/>
  <c r="G10388" i="13" s="1"/>
  <c r="B10388" i="13" s="1"/>
  <c r="G10387" i="13" a="1"/>
  <c r="G10387" i="13" s="1"/>
  <c r="B10387" i="13" s="1"/>
  <c r="G10386" i="13" a="1"/>
  <c r="G10386" i="13" s="1"/>
  <c r="B10386" i="13" s="1"/>
  <c r="G10385" i="13" a="1"/>
  <c r="G10385" i="13" s="1"/>
  <c r="B10385" i="13" s="1"/>
  <c r="G10384" i="13" a="1"/>
  <c r="G10384" i="13" s="1"/>
  <c r="B10384" i="13" s="1"/>
  <c r="G10383" i="13" a="1"/>
  <c r="G10383" i="13" s="1"/>
  <c r="B10383" i="13" s="1"/>
  <c r="G10382" i="13" a="1"/>
  <c r="G10382" i="13" s="1"/>
  <c r="B10382" i="13" s="1"/>
  <c r="G10381" i="13" a="1"/>
  <c r="G10381" i="13" s="1"/>
  <c r="B10381" i="13" s="1"/>
  <c r="G10380" i="13" a="1"/>
  <c r="G10380" i="13" s="1"/>
  <c r="B10380" i="13" s="1"/>
  <c r="G10379" i="13" a="1"/>
  <c r="G10379" i="13" s="1"/>
  <c r="B10379" i="13" s="1"/>
  <c r="G10378" i="13" a="1"/>
  <c r="G10378" i="13" s="1"/>
  <c r="B10378" i="13" s="1"/>
  <c r="G10377" i="13" a="1"/>
  <c r="G10377" i="13" s="1"/>
  <c r="B10377" i="13" s="1"/>
  <c r="G10376" i="13" a="1"/>
  <c r="G10376" i="13" s="1"/>
  <c r="B10376" i="13" s="1"/>
  <c r="G10375" i="13" a="1"/>
  <c r="G10375" i="13" s="1"/>
  <c r="B10375" i="13" s="1"/>
  <c r="G10374" i="13" a="1"/>
  <c r="G10374" i="13" s="1"/>
  <c r="B10374" i="13" s="1"/>
  <c r="G10373" i="13" a="1"/>
  <c r="G10373" i="13" s="1"/>
  <c r="B10373" i="13" s="1"/>
  <c r="G10372" i="13" a="1"/>
  <c r="G10372" i="13" s="1"/>
  <c r="B10372" i="13" s="1"/>
  <c r="G10371" i="13" a="1"/>
  <c r="G10371" i="13" s="1"/>
  <c r="B10371" i="13" s="1"/>
  <c r="G10370" i="13" a="1"/>
  <c r="G10370" i="13" s="1"/>
  <c r="B10370" i="13" s="1"/>
  <c r="G10369" i="13" a="1"/>
  <c r="G10369" i="13" s="1"/>
  <c r="B10369" i="13" s="1"/>
  <c r="G10368" i="13" a="1"/>
  <c r="G10368" i="13" s="1"/>
  <c r="B10368" i="13" s="1"/>
  <c r="G10367" i="13" a="1"/>
  <c r="G10367" i="13" s="1"/>
  <c r="B10367" i="13" s="1"/>
  <c r="G10366" i="13" a="1"/>
  <c r="G10366" i="13" s="1"/>
  <c r="B10366" i="13" s="1"/>
  <c r="G10365" i="13" a="1"/>
  <c r="G10365" i="13" s="1"/>
  <c r="B10365" i="13" s="1"/>
  <c r="G10364" i="13" a="1"/>
  <c r="G10364" i="13" s="1"/>
  <c r="B10364" i="13" s="1"/>
  <c r="G10363" i="13" a="1"/>
  <c r="G10363" i="13" s="1"/>
  <c r="B10363" i="13" s="1"/>
  <c r="G10362" i="13" a="1"/>
  <c r="G10362" i="13" s="1"/>
  <c r="B10362" i="13" s="1"/>
  <c r="G10361" i="13" a="1"/>
  <c r="G10361" i="13" s="1"/>
  <c r="B10361" i="13" s="1"/>
  <c r="G10360" i="13" a="1"/>
  <c r="G10360" i="13" s="1"/>
  <c r="B10360" i="13" s="1"/>
  <c r="G10359" i="13" a="1"/>
  <c r="G10359" i="13" s="1"/>
  <c r="B10359" i="13" s="1"/>
  <c r="G10358" i="13" a="1"/>
  <c r="G10358" i="13" s="1"/>
  <c r="B10358" i="13" s="1"/>
  <c r="G10357" i="13" a="1"/>
  <c r="G10357" i="13" s="1"/>
  <c r="B10357" i="13" s="1"/>
  <c r="G10356" i="13" a="1"/>
  <c r="G10356" i="13" s="1"/>
  <c r="B10356" i="13" s="1"/>
  <c r="G10355" i="13" a="1"/>
  <c r="G10355" i="13" s="1"/>
  <c r="B10355" i="13" s="1"/>
  <c r="G10354" i="13" a="1"/>
  <c r="G10354" i="13" s="1"/>
  <c r="B10354" i="13" s="1"/>
  <c r="G10353" i="13" a="1"/>
  <c r="G10353" i="13" s="1"/>
  <c r="B10353" i="13" s="1"/>
  <c r="G10352" i="13" a="1"/>
  <c r="G10352" i="13" s="1"/>
  <c r="B10352" i="13" s="1"/>
  <c r="G10351" i="13" a="1"/>
  <c r="G10351" i="13" s="1"/>
  <c r="B10351" i="13" s="1"/>
  <c r="G10350" i="13" a="1"/>
  <c r="G10350" i="13" s="1"/>
  <c r="B10350" i="13" s="1"/>
  <c r="G10349" i="13" a="1"/>
  <c r="G10349" i="13" s="1"/>
  <c r="B10349" i="13" s="1"/>
  <c r="G10348" i="13" a="1"/>
  <c r="G10348" i="13" s="1"/>
  <c r="B10348" i="13" s="1"/>
  <c r="G10347" i="13" a="1"/>
  <c r="G10347" i="13" s="1"/>
  <c r="B10347" i="13" s="1"/>
  <c r="G10346" i="13" a="1"/>
  <c r="G10346" i="13" s="1"/>
  <c r="B10346" i="13" s="1"/>
  <c r="G10345" i="13" a="1"/>
  <c r="G10345" i="13" s="1"/>
  <c r="B10345" i="13" s="1"/>
  <c r="G10344" i="13" a="1"/>
  <c r="G10344" i="13" s="1"/>
  <c r="B10344" i="13" s="1"/>
  <c r="G10343" i="13" a="1"/>
  <c r="G10343" i="13" s="1"/>
  <c r="B10343" i="13" s="1"/>
  <c r="G10342" i="13" a="1"/>
  <c r="G10342" i="13" s="1"/>
  <c r="B10342" i="13" s="1"/>
  <c r="G10341" i="13" a="1"/>
  <c r="G10341" i="13" s="1"/>
  <c r="B10341" i="13" s="1"/>
  <c r="G10340" i="13" a="1"/>
  <c r="G10340" i="13" s="1"/>
  <c r="B10340" i="13" s="1"/>
  <c r="G10339" i="13" a="1"/>
  <c r="G10339" i="13" s="1"/>
  <c r="B10339" i="13" s="1"/>
  <c r="G10338" i="13" a="1"/>
  <c r="G10338" i="13" s="1"/>
  <c r="B10338" i="13" s="1"/>
  <c r="G10337" i="13" a="1"/>
  <c r="G10337" i="13" s="1"/>
  <c r="B10337" i="13" s="1"/>
  <c r="G10336" i="13" a="1"/>
  <c r="G10336" i="13" s="1"/>
  <c r="B10336" i="13" s="1"/>
  <c r="G10335" i="13" a="1"/>
  <c r="G10335" i="13" s="1"/>
  <c r="B10335" i="13" s="1"/>
  <c r="G10334" i="13" a="1"/>
  <c r="G10334" i="13" s="1"/>
  <c r="B10334" i="13" s="1"/>
  <c r="G10333" i="13" a="1"/>
  <c r="G10333" i="13" s="1"/>
  <c r="B10333" i="13" s="1"/>
  <c r="G10332" i="13" a="1"/>
  <c r="G10332" i="13" s="1"/>
  <c r="B10332" i="13" s="1"/>
  <c r="G10331" i="13" a="1"/>
  <c r="G10331" i="13" s="1"/>
  <c r="B10331" i="13" s="1"/>
  <c r="G10330" i="13" a="1"/>
  <c r="G10330" i="13" s="1"/>
  <c r="B10330" i="13" s="1"/>
  <c r="G10329" i="13" a="1"/>
  <c r="G10329" i="13" s="1"/>
  <c r="B10329" i="13" s="1"/>
  <c r="G10328" i="13" a="1"/>
  <c r="G10328" i="13" s="1"/>
  <c r="B10328" i="13" s="1"/>
  <c r="G10327" i="13" a="1"/>
  <c r="G10327" i="13" s="1"/>
  <c r="B10327" i="13" s="1"/>
  <c r="G10326" i="13" a="1"/>
  <c r="G10326" i="13" s="1"/>
  <c r="B10326" i="13" s="1"/>
  <c r="G10325" i="13" a="1"/>
  <c r="G10325" i="13" s="1"/>
  <c r="B10325" i="13" s="1"/>
  <c r="G10324" i="13" a="1"/>
  <c r="G10324" i="13" s="1"/>
  <c r="B10324" i="13" s="1"/>
  <c r="G10323" i="13" a="1"/>
  <c r="G10323" i="13" s="1"/>
  <c r="B10323" i="13" s="1"/>
  <c r="G10322" i="13" a="1"/>
  <c r="G10322" i="13" s="1"/>
  <c r="B10322" i="13" s="1"/>
  <c r="G10321" i="13" a="1"/>
  <c r="G10321" i="13" s="1"/>
  <c r="B10321" i="13" s="1"/>
  <c r="G10320" i="13" a="1"/>
  <c r="G10320" i="13" s="1"/>
  <c r="B10320" i="13" s="1"/>
  <c r="G10319" i="13" a="1"/>
  <c r="G10319" i="13" s="1"/>
  <c r="B10319" i="13" s="1"/>
  <c r="G10318" i="13" a="1"/>
  <c r="G10318" i="13" s="1"/>
  <c r="B10318" i="13" s="1"/>
  <c r="G10317" i="13" a="1"/>
  <c r="G10317" i="13" s="1"/>
  <c r="B10317" i="13" s="1"/>
  <c r="G10316" i="13" a="1"/>
  <c r="G10316" i="13" s="1"/>
  <c r="B10316" i="13" s="1"/>
  <c r="G10315" i="13" a="1"/>
  <c r="G10315" i="13" s="1"/>
  <c r="B10315" i="13" s="1"/>
  <c r="G10314" i="13" a="1"/>
  <c r="G10314" i="13" s="1"/>
  <c r="B10314" i="13" s="1"/>
  <c r="G10313" i="13" a="1"/>
  <c r="G10313" i="13" s="1"/>
  <c r="B10313" i="13" s="1"/>
  <c r="G10312" i="13" a="1"/>
  <c r="G10312" i="13" s="1"/>
  <c r="B10312" i="13" s="1"/>
  <c r="G10311" i="13" a="1"/>
  <c r="G10311" i="13" s="1"/>
  <c r="B10311" i="13" s="1"/>
  <c r="G10310" i="13" a="1"/>
  <c r="G10310" i="13" s="1"/>
  <c r="B10310" i="13" s="1"/>
  <c r="G10309" i="13" a="1"/>
  <c r="G10309" i="13" s="1"/>
  <c r="B10309" i="13" s="1"/>
  <c r="G10308" i="13" a="1"/>
  <c r="G10308" i="13" s="1"/>
  <c r="B10308" i="13" s="1"/>
  <c r="G10307" i="13" a="1"/>
  <c r="G10307" i="13" s="1"/>
  <c r="B10307" i="13" s="1"/>
  <c r="G10306" i="13" a="1"/>
  <c r="G10306" i="13" s="1"/>
  <c r="B10306" i="13" s="1"/>
  <c r="G10305" i="13" a="1"/>
  <c r="G10305" i="13" s="1"/>
  <c r="B10305" i="13" s="1"/>
  <c r="G10304" i="13" a="1"/>
  <c r="G10304" i="13" s="1"/>
  <c r="B10304" i="13" s="1"/>
  <c r="G10303" i="13" a="1"/>
  <c r="G10303" i="13" s="1"/>
  <c r="B10303" i="13" s="1"/>
  <c r="G10302" i="13" a="1"/>
  <c r="G10302" i="13" s="1"/>
  <c r="B10302" i="13" s="1"/>
  <c r="G10301" i="13" a="1"/>
  <c r="G10301" i="13" s="1"/>
  <c r="B10301" i="13" s="1"/>
  <c r="G10300" i="13" a="1"/>
  <c r="G10300" i="13" s="1"/>
  <c r="B10300" i="13" s="1"/>
  <c r="G10299" i="13" a="1"/>
  <c r="G10299" i="13" s="1"/>
  <c r="B10299" i="13" s="1"/>
  <c r="G10298" i="13" a="1"/>
  <c r="G10298" i="13" s="1"/>
  <c r="B10298" i="13" s="1"/>
  <c r="G10297" i="13" a="1"/>
  <c r="G10297" i="13" s="1"/>
  <c r="B10297" i="13" s="1"/>
  <c r="G10296" i="13" a="1"/>
  <c r="G10296" i="13" s="1"/>
  <c r="B10296" i="13" s="1"/>
  <c r="G10295" i="13" a="1"/>
  <c r="G10295" i="13" s="1"/>
  <c r="B10295" i="13" s="1"/>
  <c r="G10294" i="13" a="1"/>
  <c r="G10294" i="13" s="1"/>
  <c r="B10294" i="13" s="1"/>
  <c r="G10293" i="13" a="1"/>
  <c r="G10293" i="13" s="1"/>
  <c r="B10293" i="13" s="1"/>
  <c r="G10292" i="13" a="1"/>
  <c r="G10292" i="13" s="1"/>
  <c r="B10292" i="13" s="1"/>
  <c r="G10291" i="13" a="1"/>
  <c r="G10291" i="13" s="1"/>
  <c r="B10291" i="13" s="1"/>
  <c r="G10290" i="13" a="1"/>
  <c r="G10290" i="13" s="1"/>
  <c r="B10290" i="13" s="1"/>
  <c r="G10289" i="13" a="1"/>
  <c r="G10289" i="13" s="1"/>
  <c r="B10289" i="13" s="1"/>
  <c r="G10288" i="13" a="1"/>
  <c r="G10288" i="13" s="1"/>
  <c r="B10288" i="13" s="1"/>
  <c r="G10287" i="13" a="1"/>
  <c r="G10287" i="13" s="1"/>
  <c r="B10287" i="13" s="1"/>
  <c r="G10286" i="13" a="1"/>
  <c r="G10286" i="13" s="1"/>
  <c r="B10286" i="13" s="1"/>
  <c r="G10285" i="13" a="1"/>
  <c r="G10285" i="13" s="1"/>
  <c r="B10285" i="13" s="1"/>
  <c r="G10284" i="13" a="1"/>
  <c r="G10284" i="13" s="1"/>
  <c r="B10284" i="13" s="1"/>
  <c r="G10283" i="13" a="1"/>
  <c r="G10283" i="13" s="1"/>
  <c r="B10283" i="13" s="1"/>
  <c r="G10282" i="13" a="1"/>
  <c r="G10282" i="13" s="1"/>
  <c r="B10282" i="13" s="1"/>
  <c r="G10281" i="13" a="1"/>
  <c r="G10281" i="13" s="1"/>
  <c r="B10281" i="13" s="1"/>
  <c r="G10280" i="13" a="1"/>
  <c r="G10280" i="13" s="1"/>
  <c r="B10280" i="13" s="1"/>
  <c r="G10279" i="13" a="1"/>
  <c r="G10279" i="13" s="1"/>
  <c r="B10279" i="13" s="1"/>
  <c r="G10278" i="13" a="1"/>
  <c r="G10278" i="13" s="1"/>
  <c r="B10278" i="13" s="1"/>
  <c r="G10277" i="13" a="1"/>
  <c r="G10277" i="13" s="1"/>
  <c r="B10277" i="13" s="1"/>
  <c r="G10276" i="13" a="1"/>
  <c r="G10276" i="13" s="1"/>
  <c r="B10276" i="13" s="1"/>
  <c r="G10275" i="13" a="1"/>
  <c r="G10275" i="13" s="1"/>
  <c r="B10275" i="13" s="1"/>
  <c r="G10274" i="13" a="1"/>
  <c r="G10274" i="13" s="1"/>
  <c r="B10274" i="13" s="1"/>
  <c r="G10273" i="13" a="1"/>
  <c r="G10273" i="13" s="1"/>
  <c r="B10273" i="13" s="1"/>
  <c r="G10272" i="13" a="1"/>
  <c r="G10272" i="13" s="1"/>
  <c r="B10272" i="13" s="1"/>
  <c r="G10271" i="13" a="1"/>
  <c r="G10271" i="13" s="1"/>
  <c r="B10271" i="13" s="1"/>
  <c r="G10270" i="13" a="1"/>
  <c r="G10270" i="13" s="1"/>
  <c r="B10270" i="13" s="1"/>
  <c r="G10269" i="13" a="1"/>
  <c r="G10269" i="13" s="1"/>
  <c r="B10269" i="13" s="1"/>
  <c r="G10268" i="13" a="1"/>
  <c r="G10268" i="13" s="1"/>
  <c r="B10268" i="13" s="1"/>
  <c r="G10267" i="13" a="1"/>
  <c r="G10267" i="13" s="1"/>
  <c r="B10267" i="13" s="1"/>
  <c r="G10266" i="13" a="1"/>
  <c r="G10266" i="13" s="1"/>
  <c r="B10266" i="13" s="1"/>
  <c r="G10265" i="13" a="1"/>
  <c r="G10265" i="13" s="1"/>
  <c r="B10265" i="13" s="1"/>
  <c r="G10264" i="13" a="1"/>
  <c r="G10264" i="13" s="1"/>
  <c r="B10264" i="13" s="1"/>
  <c r="G10263" i="13" a="1"/>
  <c r="G10263" i="13" s="1"/>
  <c r="B10263" i="13" s="1"/>
  <c r="G10262" i="13" a="1"/>
  <c r="G10262" i="13" s="1"/>
  <c r="B10262" i="13" s="1"/>
  <c r="G10261" i="13" a="1"/>
  <c r="G10261" i="13" s="1"/>
  <c r="B10261" i="13" s="1"/>
  <c r="G10260" i="13" a="1"/>
  <c r="G10260" i="13" s="1"/>
  <c r="B10260" i="13" s="1"/>
  <c r="G10259" i="13" a="1"/>
  <c r="G10259" i="13" s="1"/>
  <c r="B10259" i="13" s="1"/>
  <c r="G10258" i="13" a="1"/>
  <c r="G10258" i="13" s="1"/>
  <c r="B10258" i="13" s="1"/>
  <c r="G10257" i="13" a="1"/>
  <c r="G10257" i="13" s="1"/>
  <c r="B10257" i="13" s="1"/>
  <c r="G10256" i="13" a="1"/>
  <c r="G10256" i="13" s="1"/>
  <c r="B10256" i="13" s="1"/>
  <c r="G10255" i="13" a="1"/>
  <c r="G10255" i="13" s="1"/>
  <c r="B10255" i="13" s="1"/>
  <c r="G10254" i="13" a="1"/>
  <c r="G10254" i="13" s="1"/>
  <c r="B10254" i="13" s="1"/>
  <c r="G10253" i="13" a="1"/>
  <c r="G10253" i="13" s="1"/>
  <c r="B10253" i="13" s="1"/>
  <c r="G10252" i="13" a="1"/>
  <c r="G10252" i="13" s="1"/>
  <c r="B10252" i="13" s="1"/>
  <c r="G10251" i="13" a="1"/>
  <c r="G10251" i="13" s="1"/>
  <c r="B10251" i="13" s="1"/>
  <c r="G10250" i="13" a="1"/>
  <c r="G10250" i="13" s="1"/>
  <c r="B10250" i="13" s="1"/>
  <c r="G10249" i="13" a="1"/>
  <c r="G10249" i="13" s="1"/>
  <c r="B10249" i="13" s="1"/>
  <c r="G10248" i="13" a="1"/>
  <c r="G10248" i="13" s="1"/>
  <c r="B10248" i="13" s="1"/>
  <c r="G10247" i="13" a="1"/>
  <c r="G10247" i="13" s="1"/>
  <c r="B10247" i="13" s="1"/>
  <c r="G10246" i="13" a="1"/>
  <c r="G10246" i="13" s="1"/>
  <c r="B10246" i="13" s="1"/>
  <c r="G10245" i="13" a="1"/>
  <c r="G10245" i="13" s="1"/>
  <c r="B10245" i="13" s="1"/>
  <c r="G10244" i="13" a="1"/>
  <c r="G10244" i="13" s="1"/>
  <c r="B10244" i="13" s="1"/>
  <c r="G10243" i="13" a="1"/>
  <c r="G10243" i="13" s="1"/>
  <c r="B10243" i="13" s="1"/>
  <c r="G10242" i="13" a="1"/>
  <c r="G10242" i="13" s="1"/>
  <c r="B10242" i="13" s="1"/>
  <c r="G10241" i="13" a="1"/>
  <c r="G10241" i="13" s="1"/>
  <c r="B10241" i="13" s="1"/>
  <c r="G10240" i="13" a="1"/>
  <c r="G10240" i="13" s="1"/>
  <c r="B10240" i="13" s="1"/>
  <c r="G10239" i="13" a="1"/>
  <c r="G10239" i="13" s="1"/>
  <c r="B10239" i="13" s="1"/>
  <c r="G10238" i="13" a="1"/>
  <c r="G10238" i="13" s="1"/>
  <c r="B10238" i="13" s="1"/>
  <c r="G10237" i="13" a="1"/>
  <c r="G10237" i="13" s="1"/>
  <c r="B10237" i="13" s="1"/>
  <c r="G10236" i="13" a="1"/>
  <c r="G10236" i="13" s="1"/>
  <c r="B10236" i="13" s="1"/>
  <c r="G10235" i="13" a="1"/>
  <c r="G10235" i="13" s="1"/>
  <c r="B10235" i="13" s="1"/>
  <c r="G10234" i="13" a="1"/>
  <c r="G10234" i="13" s="1"/>
  <c r="B10234" i="13" s="1"/>
  <c r="G10233" i="13" a="1"/>
  <c r="G10233" i="13" s="1"/>
  <c r="B10233" i="13" s="1"/>
  <c r="G10232" i="13" a="1"/>
  <c r="G10232" i="13" s="1"/>
  <c r="B10232" i="13" s="1"/>
  <c r="G10231" i="13" a="1"/>
  <c r="G10231" i="13" s="1"/>
  <c r="B10231" i="13" s="1"/>
  <c r="G10230" i="13" a="1"/>
  <c r="G10230" i="13" s="1"/>
  <c r="B10230" i="13" s="1"/>
  <c r="G10229" i="13" a="1"/>
  <c r="G10229" i="13" s="1"/>
  <c r="B10229" i="13" s="1"/>
  <c r="G10228" i="13" a="1"/>
  <c r="G10228" i="13" s="1"/>
  <c r="B10228" i="13" s="1"/>
  <c r="G10227" i="13" a="1"/>
  <c r="G10227" i="13" s="1"/>
  <c r="B10227" i="13" s="1"/>
  <c r="G10226" i="13" a="1"/>
  <c r="G10226" i="13" s="1"/>
  <c r="B10226" i="13" s="1"/>
  <c r="G10225" i="13" a="1"/>
  <c r="G10225" i="13" s="1"/>
  <c r="B10225" i="13" s="1"/>
  <c r="G10224" i="13" a="1"/>
  <c r="G10224" i="13" s="1"/>
  <c r="B10224" i="13" s="1"/>
  <c r="G10223" i="13" a="1"/>
  <c r="G10223" i="13" s="1"/>
  <c r="B10223" i="13" s="1"/>
  <c r="G10222" i="13" a="1"/>
  <c r="G10222" i="13" s="1"/>
  <c r="B10222" i="13" s="1"/>
  <c r="G10221" i="13" a="1"/>
  <c r="G10221" i="13" s="1"/>
  <c r="B10221" i="13" s="1"/>
  <c r="G10220" i="13" a="1"/>
  <c r="G10220" i="13" s="1"/>
  <c r="B10220" i="13" s="1"/>
  <c r="G10219" i="13" a="1"/>
  <c r="G10219" i="13" s="1"/>
  <c r="B10219" i="13" s="1"/>
  <c r="G10218" i="13" a="1"/>
  <c r="G10218" i="13" s="1"/>
  <c r="B10218" i="13" s="1"/>
  <c r="G10217" i="13" a="1"/>
  <c r="G10217" i="13" s="1"/>
  <c r="B10217" i="13" s="1"/>
  <c r="G10216" i="13" a="1"/>
  <c r="G10216" i="13" s="1"/>
  <c r="B10216" i="13" s="1"/>
  <c r="G10215" i="13" a="1"/>
  <c r="G10215" i="13" s="1"/>
  <c r="B10215" i="13" s="1"/>
  <c r="G10214" i="13" a="1"/>
  <c r="G10214" i="13" s="1"/>
  <c r="B10214" i="13" s="1"/>
  <c r="G10213" i="13" a="1"/>
  <c r="G10213" i="13" s="1"/>
  <c r="B10213" i="13" s="1"/>
  <c r="G10212" i="13" a="1"/>
  <c r="G10212" i="13" s="1"/>
  <c r="B10212" i="13" s="1"/>
  <c r="G10211" i="13" a="1"/>
  <c r="G10211" i="13" s="1"/>
  <c r="B10211" i="13" s="1"/>
  <c r="G10210" i="13" a="1"/>
  <c r="G10210" i="13" s="1"/>
  <c r="B10210" i="13" s="1"/>
  <c r="G10209" i="13" a="1"/>
  <c r="G10209" i="13" s="1"/>
  <c r="B10209" i="13" s="1"/>
  <c r="G10208" i="13" a="1"/>
  <c r="G10208" i="13" s="1"/>
  <c r="B10208" i="13" s="1"/>
  <c r="G10207" i="13" a="1"/>
  <c r="G10207" i="13" s="1"/>
  <c r="B10207" i="13" s="1"/>
  <c r="G10206" i="13" a="1"/>
  <c r="G10206" i="13" s="1"/>
  <c r="B10206" i="13" s="1"/>
  <c r="G10205" i="13" a="1"/>
  <c r="G10205" i="13" s="1"/>
  <c r="B10205" i="13" s="1"/>
  <c r="G10204" i="13" a="1"/>
  <c r="G10204" i="13" s="1"/>
  <c r="B10204" i="13" s="1"/>
  <c r="G10203" i="13" a="1"/>
  <c r="G10203" i="13" s="1"/>
  <c r="B10203" i="13" s="1"/>
  <c r="G10202" i="13" a="1"/>
  <c r="G10202" i="13" s="1"/>
  <c r="B10202" i="13" s="1"/>
  <c r="G10201" i="13" a="1"/>
  <c r="G10201" i="13" s="1"/>
  <c r="B10201" i="13" s="1"/>
  <c r="G10200" i="13" a="1"/>
  <c r="G10200" i="13" s="1"/>
  <c r="B10200" i="13" s="1"/>
  <c r="G10199" i="13" a="1"/>
  <c r="G10199" i="13" s="1"/>
  <c r="B10199" i="13" s="1"/>
  <c r="G10198" i="13" a="1"/>
  <c r="G10198" i="13" s="1"/>
  <c r="B10198" i="13" s="1"/>
  <c r="G10197" i="13" a="1"/>
  <c r="G10197" i="13" s="1"/>
  <c r="B10197" i="13" s="1"/>
  <c r="G10196" i="13" a="1"/>
  <c r="G10196" i="13" s="1"/>
  <c r="B10196" i="13" s="1"/>
  <c r="G10195" i="13" a="1"/>
  <c r="G10195" i="13" s="1"/>
  <c r="B10195" i="13" s="1"/>
  <c r="G10194" i="13" a="1"/>
  <c r="G10194" i="13" s="1"/>
  <c r="B10194" i="13" s="1"/>
  <c r="G10193" i="13" a="1"/>
  <c r="G10193" i="13" s="1"/>
  <c r="B10193" i="13" s="1"/>
  <c r="G10192" i="13" a="1"/>
  <c r="G10192" i="13" s="1"/>
  <c r="B10192" i="13" s="1"/>
  <c r="G10191" i="13" a="1"/>
  <c r="G10191" i="13" s="1"/>
  <c r="B10191" i="13" s="1"/>
  <c r="G10190" i="13" a="1"/>
  <c r="G10190" i="13" s="1"/>
  <c r="B10190" i="13" s="1"/>
  <c r="G10189" i="13" a="1"/>
  <c r="G10189" i="13" s="1"/>
  <c r="B10189" i="13" s="1"/>
  <c r="G10188" i="13" a="1"/>
  <c r="G10188" i="13" s="1"/>
  <c r="B10188" i="13" s="1"/>
  <c r="G10187" i="13" a="1"/>
  <c r="G10187" i="13" s="1"/>
  <c r="B10187" i="13" s="1"/>
  <c r="G10186" i="13" a="1"/>
  <c r="G10186" i="13" s="1"/>
  <c r="B10186" i="13" s="1"/>
  <c r="G10185" i="13" a="1"/>
  <c r="G10185" i="13" s="1"/>
  <c r="B10185" i="13" s="1"/>
  <c r="G10184" i="13" a="1"/>
  <c r="G10184" i="13" s="1"/>
  <c r="B10184" i="13" s="1"/>
  <c r="G10183" i="13" a="1"/>
  <c r="G10183" i="13" s="1"/>
  <c r="B10183" i="13" s="1"/>
  <c r="G10182" i="13" a="1"/>
  <c r="G10182" i="13" s="1"/>
  <c r="B10182" i="13" s="1"/>
  <c r="G10181" i="13" a="1"/>
  <c r="G10181" i="13" s="1"/>
  <c r="B10181" i="13" s="1"/>
  <c r="G10180" i="13" a="1"/>
  <c r="G10180" i="13" s="1"/>
  <c r="B10180" i="13" s="1"/>
  <c r="G10179" i="13" a="1"/>
  <c r="G10179" i="13" s="1"/>
  <c r="B10179" i="13" s="1"/>
  <c r="G10178" i="13" a="1"/>
  <c r="G10178" i="13" s="1"/>
  <c r="B10178" i="13" s="1"/>
  <c r="G10177" i="13" a="1"/>
  <c r="G10177" i="13" s="1"/>
  <c r="B10177" i="13" s="1"/>
  <c r="G10176" i="13" a="1"/>
  <c r="G10176" i="13" s="1"/>
  <c r="B10176" i="13" s="1"/>
  <c r="G10175" i="13" a="1"/>
  <c r="G10175" i="13" s="1"/>
  <c r="B10175" i="13" s="1"/>
  <c r="G10174" i="13" a="1"/>
  <c r="G10174" i="13" s="1"/>
  <c r="B10174" i="13" s="1"/>
  <c r="G10173" i="13" a="1"/>
  <c r="G10173" i="13" s="1"/>
  <c r="B10173" i="13" s="1"/>
  <c r="G10172" i="13" a="1"/>
  <c r="G10172" i="13" s="1"/>
  <c r="B10172" i="13" s="1"/>
  <c r="G10171" i="13" a="1"/>
  <c r="G10171" i="13" s="1"/>
  <c r="B10171" i="13" s="1"/>
  <c r="G10170" i="13" a="1"/>
  <c r="G10170" i="13" s="1"/>
  <c r="B10170" i="13" s="1"/>
  <c r="G10169" i="13" a="1"/>
  <c r="G10169" i="13" s="1"/>
  <c r="B10169" i="13" s="1"/>
  <c r="G10168" i="13" a="1"/>
  <c r="G10168" i="13" s="1"/>
  <c r="B10168" i="13" s="1"/>
  <c r="G10167" i="13" a="1"/>
  <c r="G10167" i="13" s="1"/>
  <c r="B10167" i="13" s="1"/>
  <c r="G10166" i="13" a="1"/>
  <c r="G10166" i="13" s="1"/>
  <c r="B10166" i="13" s="1"/>
  <c r="G10165" i="13" a="1"/>
  <c r="G10165" i="13" s="1"/>
  <c r="B10165" i="13" s="1"/>
  <c r="G10164" i="13" a="1"/>
  <c r="G10164" i="13" s="1"/>
  <c r="B10164" i="13" s="1"/>
  <c r="G10163" i="13" a="1"/>
  <c r="G10163" i="13" s="1"/>
  <c r="B10163" i="13" s="1"/>
  <c r="G10162" i="13" a="1"/>
  <c r="G10162" i="13" s="1"/>
  <c r="B10162" i="13" s="1"/>
  <c r="G10161" i="13" a="1"/>
  <c r="G10161" i="13" s="1"/>
  <c r="B10161" i="13" s="1"/>
  <c r="G10160" i="13" a="1"/>
  <c r="G10160" i="13" s="1"/>
  <c r="B10160" i="13" s="1"/>
  <c r="G10159" i="13" a="1"/>
  <c r="G10159" i="13" s="1"/>
  <c r="B10159" i="13" s="1"/>
  <c r="G10158" i="13" a="1"/>
  <c r="G10158" i="13" s="1"/>
  <c r="B10158" i="13" s="1"/>
  <c r="G10157" i="13" a="1"/>
  <c r="G10157" i="13" s="1"/>
  <c r="B10157" i="13" s="1"/>
  <c r="G10156" i="13" a="1"/>
  <c r="G10156" i="13" s="1"/>
  <c r="B10156" i="13" s="1"/>
  <c r="G10155" i="13" a="1"/>
  <c r="G10155" i="13" s="1"/>
  <c r="B10155" i="13" s="1"/>
  <c r="G10154" i="13" a="1"/>
  <c r="G10154" i="13" s="1"/>
  <c r="B10154" i="13" s="1"/>
  <c r="G10153" i="13" a="1"/>
  <c r="G10153" i="13" s="1"/>
  <c r="B10153" i="13" s="1"/>
  <c r="G10152" i="13" a="1"/>
  <c r="G10152" i="13" s="1"/>
  <c r="B10152" i="13" s="1"/>
  <c r="G10151" i="13" a="1"/>
  <c r="G10151" i="13" s="1"/>
  <c r="B10151" i="13" s="1"/>
  <c r="G10150" i="13" a="1"/>
  <c r="G10150" i="13" s="1"/>
  <c r="B10150" i="13" s="1"/>
  <c r="G10149" i="13" a="1"/>
  <c r="G10149" i="13" s="1"/>
  <c r="B10149" i="13" s="1"/>
  <c r="G10148" i="13" a="1"/>
  <c r="G10148" i="13" s="1"/>
  <c r="B10148" i="13" s="1"/>
  <c r="G10147" i="13" a="1"/>
  <c r="G10147" i="13" s="1"/>
  <c r="B10147" i="13" s="1"/>
  <c r="G10146" i="13" a="1"/>
  <c r="G10146" i="13" s="1"/>
  <c r="B10146" i="13" s="1"/>
  <c r="G10145" i="13" a="1"/>
  <c r="G10145" i="13" s="1"/>
  <c r="B10145" i="13" s="1"/>
  <c r="G10144" i="13" a="1"/>
  <c r="G10144" i="13" s="1"/>
  <c r="B10144" i="13" s="1"/>
  <c r="G10143" i="13" a="1"/>
  <c r="G10143" i="13" s="1"/>
  <c r="B10143" i="13" s="1"/>
  <c r="G10142" i="13" a="1"/>
  <c r="G10142" i="13" s="1"/>
  <c r="B10142" i="13" s="1"/>
  <c r="G10141" i="13" a="1"/>
  <c r="G10141" i="13" s="1"/>
  <c r="B10141" i="13" s="1"/>
  <c r="G10140" i="13" a="1"/>
  <c r="G10140" i="13" s="1"/>
  <c r="B10140" i="13" s="1"/>
  <c r="G10139" i="13" a="1"/>
  <c r="G10139" i="13" s="1"/>
  <c r="B10139" i="13" s="1"/>
  <c r="G10138" i="13" a="1"/>
  <c r="G10138" i="13" s="1"/>
  <c r="B10138" i="13" s="1"/>
  <c r="G10137" i="13" a="1"/>
  <c r="G10137" i="13" s="1"/>
  <c r="B10137" i="13" s="1"/>
  <c r="G10136" i="13" a="1"/>
  <c r="G10136" i="13" s="1"/>
  <c r="B10136" i="13" s="1"/>
  <c r="G10135" i="13" a="1"/>
  <c r="G10135" i="13" s="1"/>
  <c r="B10135" i="13" s="1"/>
  <c r="G10134" i="13" a="1"/>
  <c r="G10134" i="13" s="1"/>
  <c r="B10134" i="13" s="1"/>
  <c r="G10133" i="13" a="1"/>
  <c r="G10133" i="13" s="1"/>
  <c r="B10133" i="13" s="1"/>
  <c r="G10132" i="13" a="1"/>
  <c r="G10132" i="13" s="1"/>
  <c r="B10132" i="13" s="1"/>
  <c r="G10131" i="13" a="1"/>
  <c r="G10131" i="13" s="1"/>
  <c r="B10131" i="13" s="1"/>
  <c r="G10130" i="13" a="1"/>
  <c r="G10130" i="13" s="1"/>
  <c r="B10130" i="13" s="1"/>
  <c r="G10129" i="13" a="1"/>
  <c r="G10129" i="13" s="1"/>
  <c r="B10129" i="13" s="1"/>
  <c r="G10128" i="13" a="1"/>
  <c r="G10128" i="13" s="1"/>
  <c r="B10128" i="13" s="1"/>
  <c r="G10127" i="13" a="1"/>
  <c r="G10127" i="13" s="1"/>
  <c r="B10127" i="13" s="1"/>
  <c r="G10126" i="13" a="1"/>
  <c r="G10126" i="13" s="1"/>
  <c r="B10126" i="13" s="1"/>
  <c r="G10125" i="13" a="1"/>
  <c r="G10125" i="13" s="1"/>
  <c r="B10125" i="13" s="1"/>
  <c r="G10124" i="13" a="1"/>
  <c r="G10124" i="13" s="1"/>
  <c r="B10124" i="13" s="1"/>
  <c r="G10123" i="13" a="1"/>
  <c r="G10123" i="13" s="1"/>
  <c r="B10123" i="13" s="1"/>
  <c r="G10122" i="13" a="1"/>
  <c r="G10122" i="13" s="1"/>
  <c r="B10122" i="13" s="1"/>
  <c r="G10121" i="13" a="1"/>
  <c r="G10121" i="13" s="1"/>
  <c r="B10121" i="13" s="1"/>
  <c r="G10120" i="13" a="1"/>
  <c r="G10120" i="13" s="1"/>
  <c r="B10120" i="13" s="1"/>
  <c r="G10119" i="13" a="1"/>
  <c r="G10119" i="13" s="1"/>
  <c r="B10119" i="13" s="1"/>
  <c r="G10118" i="13" a="1"/>
  <c r="G10118" i="13" s="1"/>
  <c r="B10118" i="13" s="1"/>
  <c r="G10117" i="13" a="1"/>
  <c r="G10117" i="13" s="1"/>
  <c r="B10117" i="13" s="1"/>
  <c r="G10116" i="13" a="1"/>
  <c r="G10116" i="13" s="1"/>
  <c r="B10116" i="13" s="1"/>
  <c r="G10115" i="13" a="1"/>
  <c r="G10115" i="13" s="1"/>
  <c r="B10115" i="13" s="1"/>
  <c r="G10114" i="13" a="1"/>
  <c r="G10114" i="13" s="1"/>
  <c r="B10114" i="13" s="1"/>
  <c r="G10113" i="13" a="1"/>
  <c r="G10113" i="13" s="1"/>
  <c r="B10113" i="13" s="1"/>
  <c r="G10112" i="13" a="1"/>
  <c r="G10112" i="13" s="1"/>
  <c r="B10112" i="13" s="1"/>
  <c r="G10111" i="13" a="1"/>
  <c r="G10111" i="13" s="1"/>
  <c r="B10111" i="13" s="1"/>
  <c r="G10110" i="13" a="1"/>
  <c r="G10110" i="13" s="1"/>
  <c r="B10110" i="13" s="1"/>
  <c r="G10109" i="13" a="1"/>
  <c r="G10109" i="13" s="1"/>
  <c r="B10109" i="13" s="1"/>
  <c r="G10108" i="13" a="1"/>
  <c r="G10108" i="13" s="1"/>
  <c r="B10108" i="13" s="1"/>
  <c r="G10107" i="13" a="1"/>
  <c r="G10107" i="13" s="1"/>
  <c r="B10107" i="13" s="1"/>
  <c r="G10106" i="13" a="1"/>
  <c r="G10106" i="13" s="1"/>
  <c r="B10106" i="13" s="1"/>
  <c r="G10105" i="13" a="1"/>
  <c r="G10105" i="13" s="1"/>
  <c r="B10105" i="13" s="1"/>
  <c r="G10104" i="13" a="1"/>
  <c r="G10104" i="13" s="1"/>
  <c r="B10104" i="13" s="1"/>
  <c r="G10103" i="13" a="1"/>
  <c r="G10103" i="13" s="1"/>
  <c r="B10103" i="13" s="1"/>
  <c r="G10102" i="13" a="1"/>
  <c r="G10102" i="13" s="1"/>
  <c r="B10102" i="13" s="1"/>
  <c r="G10101" i="13" a="1"/>
  <c r="G10101" i="13" s="1"/>
  <c r="B10101" i="13" s="1"/>
  <c r="G10100" i="13" a="1"/>
  <c r="G10100" i="13" s="1"/>
  <c r="B10100" i="13" s="1"/>
  <c r="G10099" i="13" a="1"/>
  <c r="G10099" i="13" s="1"/>
  <c r="B10099" i="13" s="1"/>
  <c r="G10098" i="13" a="1"/>
  <c r="G10098" i="13" s="1"/>
  <c r="B10098" i="13" s="1"/>
  <c r="G10097" i="13" a="1"/>
  <c r="G10097" i="13" s="1"/>
  <c r="B10097" i="13" s="1"/>
  <c r="G10096" i="13" a="1"/>
  <c r="G10096" i="13" s="1"/>
  <c r="B10096" i="13" s="1"/>
  <c r="G10095" i="13" a="1"/>
  <c r="G10095" i="13" s="1"/>
  <c r="B10095" i="13" s="1"/>
  <c r="G10094" i="13" a="1"/>
  <c r="G10094" i="13" s="1"/>
  <c r="B10094" i="13" s="1"/>
  <c r="G10093" i="13" a="1"/>
  <c r="G10093" i="13" s="1"/>
  <c r="B10093" i="13" s="1"/>
  <c r="G10092" i="13" a="1"/>
  <c r="G10092" i="13" s="1"/>
  <c r="B10092" i="13" s="1"/>
  <c r="G10091" i="13" a="1"/>
  <c r="G10091" i="13" s="1"/>
  <c r="B10091" i="13" s="1"/>
  <c r="G10090" i="13" a="1"/>
  <c r="G10090" i="13" s="1"/>
  <c r="B10090" i="13" s="1"/>
  <c r="G10089" i="13" a="1"/>
  <c r="G10089" i="13" s="1"/>
  <c r="B10089" i="13" s="1"/>
  <c r="G10088" i="13" a="1"/>
  <c r="G10088" i="13" s="1"/>
  <c r="B10088" i="13" s="1"/>
  <c r="G10087" i="13" a="1"/>
  <c r="G10087" i="13" s="1"/>
  <c r="B10087" i="13" s="1"/>
  <c r="G10086" i="13" a="1"/>
  <c r="G10086" i="13" s="1"/>
  <c r="B10086" i="13" s="1"/>
  <c r="G10085" i="13" a="1"/>
  <c r="G10085" i="13" s="1"/>
  <c r="B10085" i="13" s="1"/>
  <c r="G10084" i="13" a="1"/>
  <c r="G10084" i="13" s="1"/>
  <c r="B10084" i="13" s="1"/>
  <c r="G10083" i="13" a="1"/>
  <c r="G10083" i="13" s="1"/>
  <c r="B10083" i="13" s="1"/>
  <c r="G10082" i="13" a="1"/>
  <c r="G10082" i="13" s="1"/>
  <c r="B10082" i="13" s="1"/>
  <c r="G10081" i="13" a="1"/>
  <c r="G10081" i="13" s="1"/>
  <c r="B10081" i="13" s="1"/>
  <c r="G10080" i="13" a="1"/>
  <c r="G10080" i="13" s="1"/>
  <c r="B10080" i="13" s="1"/>
  <c r="G10079" i="13" a="1"/>
  <c r="G10079" i="13" s="1"/>
  <c r="B10079" i="13" s="1"/>
  <c r="G10078" i="13" a="1"/>
  <c r="G10078" i="13" s="1"/>
  <c r="B10078" i="13" s="1"/>
  <c r="G10077" i="13" a="1"/>
  <c r="G10077" i="13" s="1"/>
  <c r="B10077" i="13" s="1"/>
  <c r="G10076" i="13" a="1"/>
  <c r="G10076" i="13" s="1"/>
  <c r="B10076" i="13" s="1"/>
  <c r="G10075" i="13" a="1"/>
  <c r="G10075" i="13" s="1"/>
  <c r="B10075" i="13" s="1"/>
  <c r="G10074" i="13" a="1"/>
  <c r="G10074" i="13" s="1"/>
  <c r="B10074" i="13" s="1"/>
  <c r="G10073" i="13" a="1"/>
  <c r="G10073" i="13" s="1"/>
  <c r="B10073" i="13" s="1"/>
  <c r="G10072" i="13" a="1"/>
  <c r="G10072" i="13" s="1"/>
  <c r="B10072" i="13" s="1"/>
  <c r="G10071" i="13" a="1"/>
  <c r="G10071" i="13" s="1"/>
  <c r="B10071" i="13" s="1"/>
  <c r="G10070" i="13" a="1"/>
  <c r="G10070" i="13" s="1"/>
  <c r="B10070" i="13" s="1"/>
  <c r="G10069" i="13" a="1"/>
  <c r="G10069" i="13" s="1"/>
  <c r="B10069" i="13" s="1"/>
  <c r="G10068" i="13" a="1"/>
  <c r="G10068" i="13" s="1"/>
  <c r="B10068" i="13" s="1"/>
  <c r="G10067" i="13" a="1"/>
  <c r="G10067" i="13" s="1"/>
  <c r="B10067" i="13" s="1"/>
  <c r="G10066" i="13" a="1"/>
  <c r="G10066" i="13" s="1"/>
  <c r="B10066" i="13" s="1"/>
  <c r="G10065" i="13" a="1"/>
  <c r="G10065" i="13" s="1"/>
  <c r="B10065" i="13" s="1"/>
  <c r="G10064" i="13" a="1"/>
  <c r="G10064" i="13" s="1"/>
  <c r="B10064" i="13" s="1"/>
  <c r="G10063" i="13" a="1"/>
  <c r="G10063" i="13" s="1"/>
  <c r="B10063" i="13" s="1"/>
  <c r="G10062" i="13" a="1"/>
  <c r="G10062" i="13" s="1"/>
  <c r="B10062" i="13" s="1"/>
  <c r="G10061" i="13" a="1"/>
  <c r="G10061" i="13" s="1"/>
  <c r="B10061" i="13" s="1"/>
  <c r="G10060" i="13" a="1"/>
  <c r="G10060" i="13" s="1"/>
  <c r="B10060" i="13" s="1"/>
  <c r="G10059" i="13" a="1"/>
  <c r="G10059" i="13" s="1"/>
  <c r="B10059" i="13" s="1"/>
  <c r="G10058" i="13" a="1"/>
  <c r="G10058" i="13" s="1"/>
  <c r="B10058" i="13" s="1"/>
  <c r="G10057" i="13" a="1"/>
  <c r="G10057" i="13" s="1"/>
  <c r="B10057" i="13" s="1"/>
  <c r="G10056" i="13" a="1"/>
  <c r="G10056" i="13" s="1"/>
  <c r="B10056" i="13" s="1"/>
  <c r="G10055" i="13" a="1"/>
  <c r="G10055" i="13" s="1"/>
  <c r="B10055" i="13" s="1"/>
  <c r="G10054" i="13" a="1"/>
  <c r="G10054" i="13" s="1"/>
  <c r="B10054" i="13" s="1"/>
  <c r="G10053" i="13" a="1"/>
  <c r="G10053" i="13" s="1"/>
  <c r="B10053" i="13" s="1"/>
  <c r="G10052" i="13" a="1"/>
  <c r="G10052" i="13" s="1"/>
  <c r="B10052" i="13" s="1"/>
  <c r="G10051" i="13" a="1"/>
  <c r="G10051" i="13" s="1"/>
  <c r="B10051" i="13" s="1"/>
  <c r="G10050" i="13" a="1"/>
  <c r="G10050" i="13" s="1"/>
  <c r="B10050" i="13" s="1"/>
  <c r="G10049" i="13" a="1"/>
  <c r="G10049" i="13" s="1"/>
  <c r="B10049" i="13" s="1"/>
  <c r="G10048" i="13" a="1"/>
  <c r="G10048" i="13" s="1"/>
  <c r="B10048" i="13" s="1"/>
  <c r="G10047" i="13" a="1"/>
  <c r="G10047" i="13" s="1"/>
  <c r="B10047" i="13" s="1"/>
  <c r="G10046" i="13" a="1"/>
  <c r="G10046" i="13" s="1"/>
  <c r="B10046" i="13" s="1"/>
  <c r="G10045" i="13" a="1"/>
  <c r="G10045" i="13" s="1"/>
  <c r="B10045" i="13" s="1"/>
  <c r="G10044" i="13" a="1"/>
  <c r="G10044" i="13" s="1"/>
  <c r="B10044" i="13" s="1"/>
  <c r="G10043" i="13" a="1"/>
  <c r="G10043" i="13" s="1"/>
  <c r="B10043" i="13" s="1"/>
  <c r="G10042" i="13" a="1"/>
  <c r="G10042" i="13" s="1"/>
  <c r="B10042" i="13" s="1"/>
  <c r="G10041" i="13" a="1"/>
  <c r="G10041" i="13" s="1"/>
  <c r="B10041" i="13" s="1"/>
  <c r="G10040" i="13" a="1"/>
  <c r="G10040" i="13" s="1"/>
  <c r="B10040" i="13" s="1"/>
  <c r="G10039" i="13" a="1"/>
  <c r="G10039" i="13" s="1"/>
  <c r="B10039" i="13" s="1"/>
  <c r="G10038" i="13" a="1"/>
  <c r="G10038" i="13" s="1"/>
  <c r="B10038" i="13" s="1"/>
  <c r="G10037" i="13" a="1"/>
  <c r="G10037" i="13" s="1"/>
  <c r="B10037" i="13" s="1"/>
  <c r="G10036" i="13" a="1"/>
  <c r="G10036" i="13" s="1"/>
  <c r="B10036" i="13" s="1"/>
  <c r="G10035" i="13" a="1"/>
  <c r="G10035" i="13" s="1"/>
  <c r="B10035" i="13" s="1"/>
  <c r="G10034" i="13" a="1"/>
  <c r="G10034" i="13" s="1"/>
  <c r="B10034" i="13" s="1"/>
  <c r="G10033" i="13" a="1"/>
  <c r="G10033" i="13" s="1"/>
  <c r="B10033" i="13" s="1"/>
  <c r="G10032" i="13" a="1"/>
  <c r="G10032" i="13" s="1"/>
  <c r="B10032" i="13" s="1"/>
  <c r="G10031" i="13" a="1"/>
  <c r="G10031" i="13" s="1"/>
  <c r="B10031" i="13" s="1"/>
  <c r="G10030" i="13" a="1"/>
  <c r="G10030" i="13" s="1"/>
  <c r="B10030" i="13" s="1"/>
  <c r="G10029" i="13" a="1"/>
  <c r="G10029" i="13" s="1"/>
  <c r="B10029" i="13" s="1"/>
  <c r="G10028" i="13" a="1"/>
  <c r="G10028" i="13" s="1"/>
  <c r="B10028" i="13" s="1"/>
  <c r="G10027" i="13" a="1"/>
  <c r="G10027" i="13" s="1"/>
  <c r="B10027" i="13" s="1"/>
  <c r="G10026" i="13" a="1"/>
  <c r="G10026" i="13" s="1"/>
  <c r="B10026" i="13" s="1"/>
  <c r="G10025" i="13" a="1"/>
  <c r="G10025" i="13" s="1"/>
  <c r="B10025" i="13" s="1"/>
  <c r="G10024" i="13" a="1"/>
  <c r="G10024" i="13" s="1"/>
  <c r="B10024" i="13" s="1"/>
  <c r="G10023" i="13" a="1"/>
  <c r="G10023" i="13" s="1"/>
  <c r="B10023" i="13" s="1"/>
  <c r="G10022" i="13" a="1"/>
  <c r="G10022" i="13" s="1"/>
  <c r="B10022" i="13" s="1"/>
  <c r="G10021" i="13" a="1"/>
  <c r="G10021" i="13" s="1"/>
  <c r="B10021" i="13" s="1"/>
  <c r="G10020" i="13" a="1"/>
  <c r="G10020" i="13" s="1"/>
  <c r="B10020" i="13" s="1"/>
  <c r="G10019" i="13" a="1"/>
  <c r="G10019" i="13" s="1"/>
  <c r="B10019" i="13" s="1"/>
  <c r="G10018" i="13" a="1"/>
  <c r="G10018" i="13" s="1"/>
  <c r="B10018" i="13" s="1"/>
  <c r="G10017" i="13" a="1"/>
  <c r="G10017" i="13" s="1"/>
  <c r="B10017" i="13" s="1"/>
  <c r="G10016" i="13" a="1"/>
  <c r="G10016" i="13" s="1"/>
  <c r="B10016" i="13" s="1"/>
  <c r="G10015" i="13" a="1"/>
  <c r="G10015" i="13" s="1"/>
  <c r="B10015" i="13" s="1"/>
  <c r="G10014" i="13" a="1"/>
  <c r="G10014" i="13" s="1"/>
  <c r="B10014" i="13" s="1"/>
  <c r="G10013" i="13" a="1"/>
  <c r="G10013" i="13" s="1"/>
  <c r="B10013" i="13" s="1"/>
  <c r="G10012" i="13" a="1"/>
  <c r="G10012" i="13" s="1"/>
  <c r="B10012" i="13" s="1"/>
  <c r="G10011" i="13" a="1"/>
  <c r="G10011" i="13" s="1"/>
  <c r="B10011" i="13" s="1"/>
  <c r="G10010" i="13" a="1"/>
  <c r="G10010" i="13" s="1"/>
  <c r="B10010" i="13" s="1"/>
  <c r="G10009" i="13" a="1"/>
  <c r="G10009" i="13" s="1"/>
  <c r="B10009" i="13" s="1"/>
  <c r="G10008" i="13" a="1"/>
  <c r="G10008" i="13" s="1"/>
  <c r="B10008" i="13" s="1"/>
  <c r="G10007" i="13" a="1"/>
  <c r="G10007" i="13" s="1"/>
  <c r="B10007" i="13" s="1"/>
  <c r="G10006" i="13" a="1"/>
  <c r="G10006" i="13" s="1"/>
  <c r="B10006" i="13" s="1"/>
  <c r="G10005" i="13" a="1"/>
  <c r="G10005" i="13" s="1"/>
  <c r="B10005" i="13" s="1"/>
  <c r="G10004" i="13" a="1"/>
  <c r="G10004" i="13" s="1"/>
  <c r="B10004" i="13" s="1"/>
  <c r="G10003" i="13" a="1"/>
  <c r="G10003" i="13" s="1"/>
  <c r="B10003" i="13" s="1"/>
  <c r="G10002" i="13" a="1"/>
  <c r="G10002" i="13" s="1"/>
  <c r="B10002" i="13" s="1"/>
  <c r="G10001" i="13" a="1"/>
  <c r="G10001" i="13" s="1"/>
  <c r="B10001" i="13" s="1"/>
  <c r="G10000" i="13" a="1"/>
  <c r="G10000" i="13" s="1"/>
  <c r="B10000" i="13" s="1"/>
  <c r="G9999" i="13" a="1"/>
  <c r="G9999" i="13" s="1"/>
  <c r="B9999" i="13" s="1"/>
  <c r="G9998" i="13" a="1"/>
  <c r="G9998" i="13" s="1"/>
  <c r="B9998" i="13" s="1"/>
  <c r="G9997" i="13" a="1"/>
  <c r="G9997" i="13" s="1"/>
  <c r="B9997" i="13" s="1"/>
  <c r="G9996" i="13" a="1"/>
  <c r="G9996" i="13" s="1"/>
  <c r="B9996" i="13" s="1"/>
  <c r="G9995" i="13" a="1"/>
  <c r="G9995" i="13" s="1"/>
  <c r="B9995" i="13" s="1"/>
  <c r="G9994" i="13" a="1"/>
  <c r="G9994" i="13" s="1"/>
  <c r="B9994" i="13" s="1"/>
  <c r="G9993" i="13" a="1"/>
  <c r="G9993" i="13" s="1"/>
  <c r="B9993" i="13" s="1"/>
  <c r="G9992" i="13" a="1"/>
  <c r="G9992" i="13" s="1"/>
  <c r="B9992" i="13" s="1"/>
  <c r="G9991" i="13" a="1"/>
  <c r="G9991" i="13" s="1"/>
  <c r="B9991" i="13" s="1"/>
  <c r="G9990" i="13" a="1"/>
  <c r="G9990" i="13" s="1"/>
  <c r="B9990" i="13" s="1"/>
  <c r="G9989" i="13" a="1"/>
  <c r="G9989" i="13" s="1"/>
  <c r="B9989" i="13" s="1"/>
  <c r="G9988" i="13" a="1"/>
  <c r="G9988" i="13" s="1"/>
  <c r="B9988" i="13" s="1"/>
  <c r="G9987" i="13" a="1"/>
  <c r="G9987" i="13" s="1"/>
  <c r="B9987" i="13" s="1"/>
  <c r="G9986" i="13" a="1"/>
  <c r="G9986" i="13" s="1"/>
  <c r="B9986" i="13" s="1"/>
  <c r="G9985" i="13" a="1"/>
  <c r="G9985" i="13" s="1"/>
  <c r="B9985" i="13" s="1"/>
  <c r="G9984" i="13" a="1"/>
  <c r="G9984" i="13" s="1"/>
  <c r="B9984" i="13" s="1"/>
  <c r="G9983" i="13" a="1"/>
  <c r="G9983" i="13" s="1"/>
  <c r="B9983" i="13" s="1"/>
  <c r="G9982" i="13" a="1"/>
  <c r="G9982" i="13" s="1"/>
  <c r="B9982" i="13" s="1"/>
  <c r="G9981" i="13" a="1"/>
  <c r="G9981" i="13" s="1"/>
  <c r="B9981" i="13" s="1"/>
  <c r="G9980" i="13" a="1"/>
  <c r="G9980" i="13" s="1"/>
  <c r="B9980" i="13" s="1"/>
  <c r="G9979" i="13" a="1"/>
  <c r="G9979" i="13" s="1"/>
  <c r="B9979" i="13" s="1"/>
  <c r="G9978" i="13" a="1"/>
  <c r="G9978" i="13" s="1"/>
  <c r="B9978" i="13" s="1"/>
  <c r="G9977" i="13" a="1"/>
  <c r="G9977" i="13" s="1"/>
  <c r="B9977" i="13" s="1"/>
  <c r="G9976" i="13" a="1"/>
  <c r="G9976" i="13" s="1"/>
  <c r="B9976" i="13" s="1"/>
  <c r="G9975" i="13" a="1"/>
  <c r="G9975" i="13" s="1"/>
  <c r="B9975" i="13" s="1"/>
  <c r="G9974" i="13" a="1"/>
  <c r="G9974" i="13" s="1"/>
  <c r="B9974" i="13" s="1"/>
  <c r="G9973" i="13" a="1"/>
  <c r="G9973" i="13" s="1"/>
  <c r="B9973" i="13" s="1"/>
  <c r="G9972" i="13" a="1"/>
  <c r="G9972" i="13" s="1"/>
  <c r="B9972" i="13" s="1"/>
  <c r="G9971" i="13" a="1"/>
  <c r="G9971" i="13" s="1"/>
  <c r="B9971" i="13" s="1"/>
  <c r="G9970" i="13" a="1"/>
  <c r="G9970" i="13" s="1"/>
  <c r="B9970" i="13" s="1"/>
  <c r="G9969" i="13" a="1"/>
  <c r="G9969" i="13" s="1"/>
  <c r="B9969" i="13" s="1"/>
  <c r="G9968" i="13" a="1"/>
  <c r="G9968" i="13" s="1"/>
  <c r="B9968" i="13" s="1"/>
  <c r="G9967" i="13" a="1"/>
  <c r="G9967" i="13" s="1"/>
  <c r="B9967" i="13" s="1"/>
  <c r="G9966" i="13" a="1"/>
  <c r="G9966" i="13" s="1"/>
  <c r="B9966" i="13" s="1"/>
  <c r="G9965" i="13" a="1"/>
  <c r="G9965" i="13" s="1"/>
  <c r="B9965" i="13" s="1"/>
  <c r="G9964" i="13" a="1"/>
  <c r="G9964" i="13" s="1"/>
  <c r="B9964" i="13" s="1"/>
  <c r="G9963" i="13" a="1"/>
  <c r="G9963" i="13" s="1"/>
  <c r="B9963" i="13" s="1"/>
  <c r="G9962" i="13" a="1"/>
  <c r="G9962" i="13" s="1"/>
  <c r="B9962" i="13" s="1"/>
  <c r="G9961" i="13" a="1"/>
  <c r="G9961" i="13" s="1"/>
  <c r="B9961" i="13" s="1"/>
  <c r="G9960" i="13" a="1"/>
  <c r="G9960" i="13" s="1"/>
  <c r="B9960" i="13" s="1"/>
  <c r="G9959" i="13" a="1"/>
  <c r="G9959" i="13" s="1"/>
  <c r="B9959" i="13" s="1"/>
  <c r="G9958" i="13" a="1"/>
  <c r="G9958" i="13" s="1"/>
  <c r="B9958" i="13" s="1"/>
  <c r="G9957" i="13" a="1"/>
  <c r="G9957" i="13" s="1"/>
  <c r="B9957" i="13" s="1"/>
  <c r="G9956" i="13" a="1"/>
  <c r="G9956" i="13" s="1"/>
  <c r="B9956" i="13" s="1"/>
  <c r="G9955" i="13" a="1"/>
  <c r="G9955" i="13" s="1"/>
  <c r="B9955" i="13" s="1"/>
  <c r="G9954" i="13" a="1"/>
  <c r="G9954" i="13" s="1"/>
  <c r="B9954" i="13" s="1"/>
  <c r="G9953" i="13" a="1"/>
  <c r="G9953" i="13" s="1"/>
  <c r="B9953" i="13" s="1"/>
  <c r="G9952" i="13" a="1"/>
  <c r="G9952" i="13" s="1"/>
  <c r="B9952" i="13" s="1"/>
  <c r="G9951" i="13" a="1"/>
  <c r="G9951" i="13" s="1"/>
  <c r="B9951" i="13" s="1"/>
  <c r="G9950" i="13" a="1"/>
  <c r="G9950" i="13" s="1"/>
  <c r="B9950" i="13" s="1"/>
  <c r="G9949" i="13" a="1"/>
  <c r="G9949" i="13" s="1"/>
  <c r="B9949" i="13" s="1"/>
  <c r="G9948" i="13" a="1"/>
  <c r="G9948" i="13" s="1"/>
  <c r="B9948" i="13" s="1"/>
  <c r="G9947" i="13" a="1"/>
  <c r="G9947" i="13" s="1"/>
  <c r="B9947" i="13" s="1"/>
  <c r="G9946" i="13" a="1"/>
  <c r="G9946" i="13" s="1"/>
  <c r="B9946" i="13" s="1"/>
  <c r="G9945" i="13" a="1"/>
  <c r="G9945" i="13" s="1"/>
  <c r="B9945" i="13" s="1"/>
  <c r="G9944" i="13" a="1"/>
  <c r="G9944" i="13" s="1"/>
  <c r="B9944" i="13" s="1"/>
  <c r="G9943" i="13" a="1"/>
  <c r="G9943" i="13" s="1"/>
  <c r="B9943" i="13" s="1"/>
  <c r="G9942" i="13" a="1"/>
  <c r="G9942" i="13" s="1"/>
  <c r="B9942" i="13" s="1"/>
  <c r="G9941" i="13" a="1"/>
  <c r="G9941" i="13" s="1"/>
  <c r="B9941" i="13" s="1"/>
  <c r="G9940" i="13" a="1"/>
  <c r="G9940" i="13" s="1"/>
  <c r="B9940" i="13" s="1"/>
  <c r="G9939" i="13" a="1"/>
  <c r="G9939" i="13" s="1"/>
  <c r="B9939" i="13" s="1"/>
  <c r="G9938" i="13" a="1"/>
  <c r="G9938" i="13" s="1"/>
  <c r="B9938" i="13" s="1"/>
  <c r="G9937" i="13" a="1"/>
  <c r="G9937" i="13" s="1"/>
  <c r="B9937" i="13" s="1"/>
  <c r="G9936" i="13" a="1"/>
  <c r="G9936" i="13" s="1"/>
  <c r="B9936" i="13" s="1"/>
  <c r="G9935" i="13" a="1"/>
  <c r="G9935" i="13" s="1"/>
  <c r="B9935" i="13" s="1"/>
  <c r="G9934" i="13" a="1"/>
  <c r="G9934" i="13" s="1"/>
  <c r="B9934" i="13" s="1"/>
  <c r="G9933" i="13" a="1"/>
  <c r="G9933" i="13" s="1"/>
  <c r="B9933" i="13" s="1"/>
  <c r="G9932" i="13" a="1"/>
  <c r="G9932" i="13" s="1"/>
  <c r="B9932" i="13" s="1"/>
  <c r="G9931" i="13" a="1"/>
  <c r="G9931" i="13" s="1"/>
  <c r="B9931" i="13" s="1"/>
  <c r="G9930" i="13" a="1"/>
  <c r="G9930" i="13" s="1"/>
  <c r="B9930" i="13" s="1"/>
  <c r="G9929" i="13" a="1"/>
  <c r="G9929" i="13" s="1"/>
  <c r="B9929" i="13" s="1"/>
  <c r="G9928" i="13" a="1"/>
  <c r="G9928" i="13" s="1"/>
  <c r="B9928" i="13" s="1"/>
  <c r="G9927" i="13" a="1"/>
  <c r="G9927" i="13" s="1"/>
  <c r="B9927" i="13" s="1"/>
  <c r="G9926" i="13" a="1"/>
  <c r="G9926" i="13" s="1"/>
  <c r="B9926" i="13" s="1"/>
  <c r="G9925" i="13" a="1"/>
  <c r="G9925" i="13" s="1"/>
  <c r="B9925" i="13" s="1"/>
  <c r="G9924" i="13" a="1"/>
  <c r="G9924" i="13" s="1"/>
  <c r="B9924" i="13" s="1"/>
  <c r="G9923" i="13" a="1"/>
  <c r="G9923" i="13" s="1"/>
  <c r="B9923" i="13" s="1"/>
  <c r="G9922" i="13" a="1"/>
  <c r="G9922" i="13" s="1"/>
  <c r="B9922" i="13" s="1"/>
  <c r="G9921" i="13" a="1"/>
  <c r="G9921" i="13" s="1"/>
  <c r="B9921" i="13" s="1"/>
  <c r="G9920" i="13" a="1"/>
  <c r="G9920" i="13" s="1"/>
  <c r="B9920" i="13" s="1"/>
  <c r="G9919" i="13" a="1"/>
  <c r="G9919" i="13" s="1"/>
  <c r="B9919" i="13" s="1"/>
  <c r="G9918" i="13" a="1"/>
  <c r="G9918" i="13" s="1"/>
  <c r="B9918" i="13" s="1"/>
  <c r="G9917" i="13" a="1"/>
  <c r="G9917" i="13" s="1"/>
  <c r="B9917" i="13" s="1"/>
  <c r="G9916" i="13" a="1"/>
  <c r="G9916" i="13" s="1"/>
  <c r="B9916" i="13" s="1"/>
  <c r="G9915" i="13" a="1"/>
  <c r="G9915" i="13" s="1"/>
  <c r="B9915" i="13" s="1"/>
  <c r="G9914" i="13" a="1"/>
  <c r="G9914" i="13" s="1"/>
  <c r="B9914" i="13" s="1"/>
  <c r="G9913" i="13" a="1"/>
  <c r="G9913" i="13" s="1"/>
  <c r="B9913" i="13" s="1"/>
  <c r="G9912" i="13" a="1"/>
  <c r="G9912" i="13" s="1"/>
  <c r="B9912" i="13" s="1"/>
  <c r="G9911" i="13" a="1"/>
  <c r="G9911" i="13" s="1"/>
  <c r="B9911" i="13" s="1"/>
  <c r="G9910" i="13" a="1"/>
  <c r="G9910" i="13" s="1"/>
  <c r="B9910" i="13" s="1"/>
  <c r="G9909" i="13" a="1"/>
  <c r="G9909" i="13" s="1"/>
  <c r="B9909" i="13" s="1"/>
  <c r="G9908" i="13" a="1"/>
  <c r="G9908" i="13" s="1"/>
  <c r="B9908" i="13" s="1"/>
  <c r="G9907" i="13" a="1"/>
  <c r="G9907" i="13" s="1"/>
  <c r="B9907" i="13" s="1"/>
  <c r="G9906" i="13" a="1"/>
  <c r="G9906" i="13" s="1"/>
  <c r="B9906" i="13" s="1"/>
  <c r="G9905" i="13" a="1"/>
  <c r="G9905" i="13" s="1"/>
  <c r="B9905" i="13" s="1"/>
  <c r="G9904" i="13" a="1"/>
  <c r="G9904" i="13" s="1"/>
  <c r="B9904" i="13" s="1"/>
  <c r="G9903" i="13" a="1"/>
  <c r="G9903" i="13" s="1"/>
  <c r="B9903" i="13" s="1"/>
  <c r="G9902" i="13" a="1"/>
  <c r="G9902" i="13" s="1"/>
  <c r="B9902" i="13" s="1"/>
  <c r="G9901" i="13" a="1"/>
  <c r="G9901" i="13" s="1"/>
  <c r="B9901" i="13" s="1"/>
  <c r="G9900" i="13" a="1"/>
  <c r="G9900" i="13" s="1"/>
  <c r="B9900" i="13" s="1"/>
  <c r="G9899" i="13" a="1"/>
  <c r="G9899" i="13" s="1"/>
  <c r="B9899" i="13" s="1"/>
  <c r="G9898" i="13" a="1"/>
  <c r="G9898" i="13" s="1"/>
  <c r="B9898" i="13" s="1"/>
  <c r="G9897" i="13" a="1"/>
  <c r="G9897" i="13" s="1"/>
  <c r="B9897" i="13" s="1"/>
  <c r="G9896" i="13" a="1"/>
  <c r="G9896" i="13" s="1"/>
  <c r="B9896" i="13" s="1"/>
  <c r="G9895" i="13" a="1"/>
  <c r="G9895" i="13" s="1"/>
  <c r="B9895" i="13" s="1"/>
  <c r="G9894" i="13" a="1"/>
  <c r="G9894" i="13" s="1"/>
  <c r="B9894" i="13" s="1"/>
  <c r="G9893" i="13" a="1"/>
  <c r="G9893" i="13" s="1"/>
  <c r="B9893" i="13" s="1"/>
  <c r="G9892" i="13" a="1"/>
  <c r="G9892" i="13" s="1"/>
  <c r="B9892" i="13" s="1"/>
  <c r="G9891" i="13" a="1"/>
  <c r="G9891" i="13" s="1"/>
  <c r="B9891" i="13" s="1"/>
  <c r="G9890" i="13" a="1"/>
  <c r="G9890" i="13" s="1"/>
  <c r="B9890" i="13" s="1"/>
  <c r="G9889" i="13" a="1"/>
  <c r="G9889" i="13" s="1"/>
  <c r="B9889" i="13" s="1"/>
  <c r="G9888" i="13" a="1"/>
  <c r="G9888" i="13" s="1"/>
  <c r="B9888" i="13" s="1"/>
  <c r="G9887" i="13" a="1"/>
  <c r="G9887" i="13" s="1"/>
  <c r="B9887" i="13" s="1"/>
  <c r="G9886" i="13" a="1"/>
  <c r="G9886" i="13" s="1"/>
  <c r="B9886" i="13" s="1"/>
  <c r="G9885" i="13" a="1"/>
  <c r="G9885" i="13" s="1"/>
  <c r="B9885" i="13" s="1"/>
  <c r="G9884" i="13" a="1"/>
  <c r="G9884" i="13" s="1"/>
  <c r="B9884" i="13" s="1"/>
  <c r="G9883" i="13" a="1"/>
  <c r="G9883" i="13" s="1"/>
  <c r="B9883" i="13" s="1"/>
  <c r="G9882" i="13" a="1"/>
  <c r="G9882" i="13" s="1"/>
  <c r="B9882" i="13" s="1"/>
  <c r="G9881" i="13" a="1"/>
  <c r="G9881" i="13" s="1"/>
  <c r="B9881" i="13" s="1"/>
  <c r="G9880" i="13" a="1"/>
  <c r="G9880" i="13" s="1"/>
  <c r="B9880" i="13" s="1"/>
  <c r="G9879" i="13" a="1"/>
  <c r="G9879" i="13" s="1"/>
  <c r="B9879" i="13" s="1"/>
  <c r="G9878" i="13" a="1"/>
  <c r="G9878" i="13" s="1"/>
  <c r="B9878" i="13" s="1"/>
  <c r="G9877" i="13" a="1"/>
  <c r="G9877" i="13" s="1"/>
  <c r="B9877" i="13" s="1"/>
  <c r="G9876" i="13" a="1"/>
  <c r="G9876" i="13" s="1"/>
  <c r="B9876" i="13" s="1"/>
  <c r="G9875" i="13" a="1"/>
  <c r="G9875" i="13" s="1"/>
  <c r="B9875" i="13" s="1"/>
  <c r="G9874" i="13" a="1"/>
  <c r="G9874" i="13" s="1"/>
  <c r="B9874" i="13" s="1"/>
  <c r="G9873" i="13" a="1"/>
  <c r="G9873" i="13" s="1"/>
  <c r="B9873" i="13" s="1"/>
  <c r="G9872" i="13" a="1"/>
  <c r="G9872" i="13" s="1"/>
  <c r="B9872" i="13" s="1"/>
  <c r="G9871" i="13" a="1"/>
  <c r="G9871" i="13" s="1"/>
  <c r="B9871" i="13" s="1"/>
  <c r="G9870" i="13" a="1"/>
  <c r="G9870" i="13" s="1"/>
  <c r="B9870" i="13" s="1"/>
  <c r="G9869" i="13" a="1"/>
  <c r="G9869" i="13" s="1"/>
  <c r="B9869" i="13" s="1"/>
  <c r="G9868" i="13" a="1"/>
  <c r="G9868" i="13" s="1"/>
  <c r="B9868" i="13" s="1"/>
  <c r="G9867" i="13" a="1"/>
  <c r="G9867" i="13" s="1"/>
  <c r="B9867" i="13" s="1"/>
  <c r="G9866" i="13" a="1"/>
  <c r="G9866" i="13" s="1"/>
  <c r="B9866" i="13" s="1"/>
  <c r="G9865" i="13" a="1"/>
  <c r="G9865" i="13" s="1"/>
  <c r="B9865" i="13" s="1"/>
  <c r="G9864" i="13" a="1"/>
  <c r="G9864" i="13" s="1"/>
  <c r="B9864" i="13" s="1"/>
  <c r="G9863" i="13" a="1"/>
  <c r="G9863" i="13" s="1"/>
  <c r="B9863" i="13" s="1"/>
  <c r="G9862" i="13" a="1"/>
  <c r="G9862" i="13" s="1"/>
  <c r="B9862" i="13" s="1"/>
  <c r="G9861" i="13" a="1"/>
  <c r="G9861" i="13" s="1"/>
  <c r="B9861" i="13" s="1"/>
  <c r="G9860" i="13" a="1"/>
  <c r="G9860" i="13" s="1"/>
  <c r="B9860" i="13" s="1"/>
  <c r="G9859" i="13" a="1"/>
  <c r="G9859" i="13" s="1"/>
  <c r="B9859" i="13" s="1"/>
  <c r="G9858" i="13" a="1"/>
  <c r="G9858" i="13" s="1"/>
  <c r="B9858" i="13" s="1"/>
  <c r="G9857" i="13" a="1"/>
  <c r="G9857" i="13" s="1"/>
  <c r="B9857" i="13" s="1"/>
  <c r="G9856" i="13" a="1"/>
  <c r="G9856" i="13" s="1"/>
  <c r="B9856" i="13" s="1"/>
  <c r="G9855" i="13" a="1"/>
  <c r="G9855" i="13" s="1"/>
  <c r="B9855" i="13" s="1"/>
  <c r="G9854" i="13" a="1"/>
  <c r="G9854" i="13" s="1"/>
  <c r="B9854" i="13" s="1"/>
  <c r="G9853" i="13" a="1"/>
  <c r="G9853" i="13" s="1"/>
  <c r="B9853" i="13" s="1"/>
  <c r="G9852" i="13" a="1"/>
  <c r="G9852" i="13" s="1"/>
  <c r="B9852" i="13" s="1"/>
  <c r="G9851" i="13" a="1"/>
  <c r="G9851" i="13" s="1"/>
  <c r="B9851" i="13" s="1"/>
  <c r="G9850" i="13" a="1"/>
  <c r="G9850" i="13" s="1"/>
  <c r="B9850" i="13" s="1"/>
  <c r="G9849" i="13" a="1"/>
  <c r="G9849" i="13" s="1"/>
  <c r="B9849" i="13" s="1"/>
  <c r="G9848" i="13" a="1"/>
  <c r="G9848" i="13" s="1"/>
  <c r="B9848" i="13" s="1"/>
  <c r="G9847" i="13" a="1"/>
  <c r="G9847" i="13" s="1"/>
  <c r="B9847" i="13" s="1"/>
  <c r="G9846" i="13" a="1"/>
  <c r="G9846" i="13" s="1"/>
  <c r="B9846" i="13" s="1"/>
  <c r="G9845" i="13" a="1"/>
  <c r="G9845" i="13" s="1"/>
  <c r="B9845" i="13" s="1"/>
  <c r="G9844" i="13" a="1"/>
  <c r="G9844" i="13" s="1"/>
  <c r="B9844" i="13" s="1"/>
  <c r="G9843" i="13" a="1"/>
  <c r="G9843" i="13" s="1"/>
  <c r="B9843" i="13" s="1"/>
  <c r="G9842" i="13" a="1"/>
  <c r="G9842" i="13" s="1"/>
  <c r="B9842" i="13" s="1"/>
  <c r="G9841" i="13" a="1"/>
  <c r="G9841" i="13" s="1"/>
  <c r="B9841" i="13" s="1"/>
  <c r="G9840" i="13" a="1"/>
  <c r="G9840" i="13" s="1"/>
  <c r="B9840" i="13" s="1"/>
  <c r="G9839" i="13" a="1"/>
  <c r="G9839" i="13" s="1"/>
  <c r="B9839" i="13" s="1"/>
  <c r="G9838" i="13" a="1"/>
  <c r="G9838" i="13" s="1"/>
  <c r="B9838" i="13" s="1"/>
  <c r="G9837" i="13" a="1"/>
  <c r="G9837" i="13" s="1"/>
  <c r="B9837" i="13" s="1"/>
  <c r="G9836" i="13" a="1"/>
  <c r="G9836" i="13" s="1"/>
  <c r="B9836" i="13" s="1"/>
  <c r="G9835" i="13" a="1"/>
  <c r="G9835" i="13" s="1"/>
  <c r="B9835" i="13" s="1"/>
  <c r="G9834" i="13" a="1"/>
  <c r="G9834" i="13" s="1"/>
  <c r="B9834" i="13" s="1"/>
  <c r="G9833" i="13" a="1"/>
  <c r="G9833" i="13" s="1"/>
  <c r="B9833" i="13" s="1"/>
  <c r="G9832" i="13" a="1"/>
  <c r="G9832" i="13" s="1"/>
  <c r="B9832" i="13" s="1"/>
  <c r="G9831" i="13" a="1"/>
  <c r="G9831" i="13" s="1"/>
  <c r="B9831" i="13" s="1"/>
  <c r="G9830" i="13" a="1"/>
  <c r="G9830" i="13" s="1"/>
  <c r="B9830" i="13" s="1"/>
  <c r="G9829" i="13" a="1"/>
  <c r="G9829" i="13" s="1"/>
  <c r="B9829" i="13" s="1"/>
  <c r="G9828" i="13" a="1"/>
  <c r="G9828" i="13" s="1"/>
  <c r="B9828" i="13" s="1"/>
  <c r="G9827" i="13" a="1"/>
  <c r="G9827" i="13" s="1"/>
  <c r="B9827" i="13" s="1"/>
  <c r="G9826" i="13" a="1"/>
  <c r="G9826" i="13" s="1"/>
  <c r="B9826" i="13" s="1"/>
  <c r="G9825" i="13" a="1"/>
  <c r="G9825" i="13" s="1"/>
  <c r="B9825" i="13" s="1"/>
  <c r="G9824" i="13" a="1"/>
  <c r="G9824" i="13" s="1"/>
  <c r="B9824" i="13" s="1"/>
  <c r="G9823" i="13" a="1"/>
  <c r="G9823" i="13" s="1"/>
  <c r="B9823" i="13" s="1"/>
  <c r="G9822" i="13" a="1"/>
  <c r="G9822" i="13" s="1"/>
  <c r="B9822" i="13" s="1"/>
  <c r="G9821" i="13" a="1"/>
  <c r="G9821" i="13" s="1"/>
  <c r="B9821" i="13" s="1"/>
  <c r="G9820" i="13" a="1"/>
  <c r="G9820" i="13" s="1"/>
  <c r="B9820" i="13" s="1"/>
  <c r="G9819" i="13" a="1"/>
  <c r="G9819" i="13" s="1"/>
  <c r="B9819" i="13" s="1"/>
  <c r="G9818" i="13" a="1"/>
  <c r="G9818" i="13" s="1"/>
  <c r="B9818" i="13" s="1"/>
  <c r="G9817" i="13" a="1"/>
  <c r="G9817" i="13" s="1"/>
  <c r="B9817" i="13" s="1"/>
  <c r="G9816" i="13" a="1"/>
  <c r="G9816" i="13" s="1"/>
  <c r="B9816" i="13" s="1"/>
  <c r="G9815" i="13" a="1"/>
  <c r="G9815" i="13" s="1"/>
  <c r="B9815" i="13" s="1"/>
  <c r="G9814" i="13" a="1"/>
  <c r="G9814" i="13" s="1"/>
  <c r="B9814" i="13" s="1"/>
  <c r="G9813" i="13" a="1"/>
  <c r="G9813" i="13" s="1"/>
  <c r="B9813" i="13" s="1"/>
  <c r="G9812" i="13" a="1"/>
  <c r="G9812" i="13" s="1"/>
  <c r="B9812" i="13" s="1"/>
  <c r="G9811" i="13" a="1"/>
  <c r="G9811" i="13" s="1"/>
  <c r="B9811" i="13" s="1"/>
  <c r="G9810" i="13" a="1"/>
  <c r="G9810" i="13" s="1"/>
  <c r="B9810" i="13" s="1"/>
  <c r="G9809" i="13" a="1"/>
  <c r="G9809" i="13" s="1"/>
  <c r="B9809" i="13" s="1"/>
  <c r="G9808" i="13" a="1"/>
  <c r="G9808" i="13" s="1"/>
  <c r="B9808" i="13" s="1"/>
  <c r="G9807" i="13" a="1"/>
  <c r="G9807" i="13" s="1"/>
  <c r="B9807" i="13" s="1"/>
  <c r="G9806" i="13" a="1"/>
  <c r="G9806" i="13" s="1"/>
  <c r="B9806" i="13" s="1"/>
  <c r="G9805" i="13" a="1"/>
  <c r="G9805" i="13" s="1"/>
  <c r="B9805" i="13" s="1"/>
  <c r="G9804" i="13" a="1"/>
  <c r="G9804" i="13" s="1"/>
  <c r="B9804" i="13" s="1"/>
  <c r="G9803" i="13" a="1"/>
  <c r="G9803" i="13" s="1"/>
  <c r="B9803" i="13" s="1"/>
  <c r="G9802" i="13" a="1"/>
  <c r="G9802" i="13" s="1"/>
  <c r="B9802" i="13" s="1"/>
  <c r="G9801" i="13" a="1"/>
  <c r="G9801" i="13" s="1"/>
  <c r="B9801" i="13" s="1"/>
  <c r="G9800" i="13" a="1"/>
  <c r="G9800" i="13" s="1"/>
  <c r="B9800" i="13" s="1"/>
  <c r="G9799" i="13" a="1"/>
  <c r="G9799" i="13" s="1"/>
  <c r="B9799" i="13" s="1"/>
  <c r="G9798" i="13" a="1"/>
  <c r="G9798" i="13" s="1"/>
  <c r="B9798" i="13" s="1"/>
  <c r="G9797" i="13" a="1"/>
  <c r="G9797" i="13" s="1"/>
  <c r="B9797" i="13" s="1"/>
  <c r="G9796" i="13" a="1"/>
  <c r="G9796" i="13" s="1"/>
  <c r="B9796" i="13" s="1"/>
  <c r="G9795" i="13" a="1"/>
  <c r="G9795" i="13" s="1"/>
  <c r="B9795" i="13" s="1"/>
  <c r="G9794" i="13" a="1"/>
  <c r="G9794" i="13" s="1"/>
  <c r="B9794" i="13" s="1"/>
  <c r="G9793" i="13" a="1"/>
  <c r="G9793" i="13" s="1"/>
  <c r="B9793" i="13" s="1"/>
  <c r="G9792" i="13" a="1"/>
  <c r="G9792" i="13" s="1"/>
  <c r="B9792" i="13" s="1"/>
  <c r="G9791" i="13" a="1"/>
  <c r="G9791" i="13" s="1"/>
  <c r="B9791" i="13" s="1"/>
  <c r="G9790" i="13" a="1"/>
  <c r="G9790" i="13" s="1"/>
  <c r="B9790" i="13" s="1"/>
  <c r="G9789" i="13" a="1"/>
  <c r="G9789" i="13" s="1"/>
  <c r="B9789" i="13" s="1"/>
  <c r="G9788" i="13" a="1"/>
  <c r="G9788" i="13" s="1"/>
  <c r="B9788" i="13" s="1"/>
  <c r="G9787" i="13" a="1"/>
  <c r="G9787" i="13" s="1"/>
  <c r="B9787" i="13" s="1"/>
  <c r="G9786" i="13" a="1"/>
  <c r="G9786" i="13" s="1"/>
  <c r="B9786" i="13" s="1"/>
  <c r="G9785" i="13" a="1"/>
  <c r="G9785" i="13" s="1"/>
  <c r="B9785" i="13" s="1"/>
  <c r="G9784" i="13" a="1"/>
  <c r="G9784" i="13" s="1"/>
  <c r="B9784" i="13" s="1"/>
  <c r="G9783" i="13" a="1"/>
  <c r="G9783" i="13" s="1"/>
  <c r="B9783" i="13" s="1"/>
  <c r="G9782" i="13" a="1"/>
  <c r="G9782" i="13" s="1"/>
  <c r="B9782" i="13" s="1"/>
  <c r="G9781" i="13" a="1"/>
  <c r="G9781" i="13" s="1"/>
  <c r="B9781" i="13" s="1"/>
  <c r="G9780" i="13" a="1"/>
  <c r="G9780" i="13" s="1"/>
  <c r="B9780" i="13" s="1"/>
  <c r="G9779" i="13" a="1"/>
  <c r="G9779" i="13" s="1"/>
  <c r="B9779" i="13" s="1"/>
  <c r="G9778" i="13" a="1"/>
  <c r="G9778" i="13" s="1"/>
  <c r="B9778" i="13" s="1"/>
  <c r="G9777" i="13" a="1"/>
  <c r="G9777" i="13" s="1"/>
  <c r="B9777" i="13" s="1"/>
  <c r="G9776" i="13" a="1"/>
  <c r="G9776" i="13" s="1"/>
  <c r="B9776" i="13" s="1"/>
  <c r="G9775" i="13" a="1"/>
  <c r="G9775" i="13" s="1"/>
  <c r="B9775" i="13" s="1"/>
  <c r="G9774" i="13" a="1"/>
  <c r="G9774" i="13" s="1"/>
  <c r="B9774" i="13" s="1"/>
  <c r="G9773" i="13" a="1"/>
  <c r="G9773" i="13" s="1"/>
  <c r="B9773" i="13" s="1"/>
  <c r="G9772" i="13" a="1"/>
  <c r="G9772" i="13" s="1"/>
  <c r="B9772" i="13" s="1"/>
  <c r="G9771" i="13" a="1"/>
  <c r="G9771" i="13" s="1"/>
  <c r="B9771" i="13" s="1"/>
  <c r="G9770" i="13" a="1"/>
  <c r="G9770" i="13" s="1"/>
  <c r="B9770" i="13" s="1"/>
  <c r="G9769" i="13" a="1"/>
  <c r="G9769" i="13" s="1"/>
  <c r="B9769" i="13" s="1"/>
  <c r="G9768" i="13" a="1"/>
  <c r="G9768" i="13" s="1"/>
  <c r="B9768" i="13" s="1"/>
  <c r="G9767" i="13" a="1"/>
  <c r="G9767" i="13" s="1"/>
  <c r="B9767" i="13" s="1"/>
  <c r="G9766" i="13" a="1"/>
  <c r="G9766" i="13" s="1"/>
  <c r="B9766" i="13" s="1"/>
  <c r="G9765" i="13" a="1"/>
  <c r="G9765" i="13" s="1"/>
  <c r="B9765" i="13" s="1"/>
  <c r="G9764" i="13" a="1"/>
  <c r="G9764" i="13" s="1"/>
  <c r="B9764" i="13" s="1"/>
  <c r="G9763" i="13" a="1"/>
  <c r="G9763" i="13" s="1"/>
  <c r="B9763" i="13" s="1"/>
  <c r="G9762" i="13" a="1"/>
  <c r="G9762" i="13" s="1"/>
  <c r="B9762" i="13" s="1"/>
  <c r="G9761" i="13" a="1"/>
  <c r="G9761" i="13" s="1"/>
  <c r="B9761" i="13" s="1"/>
  <c r="G9760" i="13" a="1"/>
  <c r="G9760" i="13" s="1"/>
  <c r="B9760" i="13" s="1"/>
  <c r="G9759" i="13" a="1"/>
  <c r="G9759" i="13" s="1"/>
  <c r="B9759" i="13" s="1"/>
  <c r="G9758" i="13" a="1"/>
  <c r="G9758" i="13" s="1"/>
  <c r="B9758" i="13" s="1"/>
  <c r="G9757" i="13" a="1"/>
  <c r="G9757" i="13" s="1"/>
  <c r="B9757" i="13" s="1"/>
  <c r="G9756" i="13" a="1"/>
  <c r="G9756" i="13" s="1"/>
  <c r="B9756" i="13" s="1"/>
  <c r="G9755" i="13" a="1"/>
  <c r="G9755" i="13" s="1"/>
  <c r="B9755" i="13" s="1"/>
  <c r="G9754" i="13" a="1"/>
  <c r="G9754" i="13" s="1"/>
  <c r="B9754" i="13" s="1"/>
  <c r="G9753" i="13" a="1"/>
  <c r="G9753" i="13" s="1"/>
  <c r="B9753" i="13" s="1"/>
  <c r="G9752" i="13" a="1"/>
  <c r="G9752" i="13" s="1"/>
  <c r="B9752" i="13" s="1"/>
  <c r="G9751" i="13" a="1"/>
  <c r="G9751" i="13" s="1"/>
  <c r="B9751" i="13" s="1"/>
  <c r="G9750" i="13" a="1"/>
  <c r="G9750" i="13" s="1"/>
  <c r="B9750" i="13" s="1"/>
  <c r="G9749" i="13" a="1"/>
  <c r="G9749" i="13" s="1"/>
  <c r="B9749" i="13" s="1"/>
  <c r="G9748" i="13" a="1"/>
  <c r="G9748" i="13" s="1"/>
  <c r="B9748" i="13" s="1"/>
  <c r="G9747" i="13" a="1"/>
  <c r="G9747" i="13" s="1"/>
  <c r="B9747" i="13" s="1"/>
  <c r="G9746" i="13" a="1"/>
  <c r="G9746" i="13" s="1"/>
  <c r="B9746" i="13" s="1"/>
  <c r="G9745" i="13" a="1"/>
  <c r="G9745" i="13" s="1"/>
  <c r="B9745" i="13" s="1"/>
  <c r="G9744" i="13" a="1"/>
  <c r="G9744" i="13" s="1"/>
  <c r="B9744" i="13" s="1"/>
  <c r="G9743" i="13" a="1"/>
  <c r="G9743" i="13" s="1"/>
  <c r="B9743" i="13" s="1"/>
  <c r="G9742" i="13" a="1"/>
  <c r="G9742" i="13" s="1"/>
  <c r="B9742" i="13" s="1"/>
  <c r="G9741" i="13" a="1"/>
  <c r="G9741" i="13" s="1"/>
  <c r="B9741" i="13" s="1"/>
  <c r="G9740" i="13" a="1"/>
  <c r="G9740" i="13" s="1"/>
  <c r="B9740" i="13" s="1"/>
  <c r="G9739" i="13" a="1"/>
  <c r="G9739" i="13" s="1"/>
  <c r="B9739" i="13" s="1"/>
  <c r="G9738" i="13" a="1"/>
  <c r="G9738" i="13" s="1"/>
  <c r="B9738" i="13" s="1"/>
  <c r="G9737" i="13" a="1"/>
  <c r="G9737" i="13" s="1"/>
  <c r="B9737" i="13" s="1"/>
  <c r="G9736" i="13" a="1"/>
  <c r="G9736" i="13" s="1"/>
  <c r="B9736" i="13" s="1"/>
  <c r="G9735" i="13" a="1"/>
  <c r="G9735" i="13" s="1"/>
  <c r="B9735" i="13" s="1"/>
  <c r="G9734" i="13" a="1"/>
  <c r="G9734" i="13" s="1"/>
  <c r="B9734" i="13" s="1"/>
  <c r="G9733" i="13" a="1"/>
  <c r="G9733" i="13" s="1"/>
  <c r="B9733" i="13" s="1"/>
  <c r="G9732" i="13" a="1"/>
  <c r="G9732" i="13" s="1"/>
  <c r="B9732" i="13" s="1"/>
  <c r="G9731" i="13" a="1"/>
  <c r="G9731" i="13" s="1"/>
  <c r="B9731" i="13" s="1"/>
  <c r="G9730" i="13" a="1"/>
  <c r="G9730" i="13" s="1"/>
  <c r="B9730" i="13" s="1"/>
  <c r="G9729" i="13" a="1"/>
  <c r="G9729" i="13" s="1"/>
  <c r="B9729" i="13" s="1"/>
  <c r="G9728" i="13" a="1"/>
  <c r="G9728" i="13" s="1"/>
  <c r="B9728" i="13" s="1"/>
  <c r="G9727" i="13" a="1"/>
  <c r="G9727" i="13" s="1"/>
  <c r="B9727" i="13" s="1"/>
  <c r="G9726" i="13" a="1"/>
  <c r="G9726" i="13" s="1"/>
  <c r="B9726" i="13" s="1"/>
  <c r="G9725" i="13" a="1"/>
  <c r="G9725" i="13" s="1"/>
  <c r="B9725" i="13" s="1"/>
  <c r="G9724" i="13" a="1"/>
  <c r="G9724" i="13" s="1"/>
  <c r="B9724" i="13" s="1"/>
  <c r="G9723" i="13" a="1"/>
  <c r="G9723" i="13" s="1"/>
  <c r="B9723" i="13" s="1"/>
  <c r="G9722" i="13" a="1"/>
  <c r="G9722" i="13" s="1"/>
  <c r="B9722" i="13" s="1"/>
  <c r="G9721" i="13" a="1"/>
  <c r="G9721" i="13" s="1"/>
  <c r="B9721" i="13" s="1"/>
  <c r="G9720" i="13" a="1"/>
  <c r="G9720" i="13" s="1"/>
  <c r="B9720" i="13" s="1"/>
  <c r="G9719" i="13" a="1"/>
  <c r="G9719" i="13" s="1"/>
  <c r="B9719" i="13" s="1"/>
  <c r="G9718" i="13" a="1"/>
  <c r="G9718" i="13" s="1"/>
  <c r="B9718" i="13" s="1"/>
  <c r="G9717" i="13" a="1"/>
  <c r="G9717" i="13" s="1"/>
  <c r="B9717" i="13" s="1"/>
  <c r="G9716" i="13" a="1"/>
  <c r="G9716" i="13" s="1"/>
  <c r="B9716" i="13" s="1"/>
  <c r="G9715" i="13" a="1"/>
  <c r="G9715" i="13" s="1"/>
  <c r="B9715" i="13" s="1"/>
  <c r="G9714" i="13" a="1"/>
  <c r="G9714" i="13" s="1"/>
  <c r="B9714" i="13" s="1"/>
  <c r="G9713" i="13" a="1"/>
  <c r="G9713" i="13" s="1"/>
  <c r="B9713" i="13" s="1"/>
  <c r="G9712" i="13" a="1"/>
  <c r="G9712" i="13" s="1"/>
  <c r="B9712" i="13" s="1"/>
  <c r="G9711" i="13" a="1"/>
  <c r="G9711" i="13" s="1"/>
  <c r="B9711" i="13" s="1"/>
  <c r="G9710" i="13" a="1"/>
  <c r="G9710" i="13" s="1"/>
  <c r="B9710" i="13" s="1"/>
  <c r="G9709" i="13" a="1"/>
  <c r="G9709" i="13" s="1"/>
  <c r="B9709" i="13" s="1"/>
  <c r="G9708" i="13" a="1"/>
  <c r="G9708" i="13" s="1"/>
  <c r="B9708" i="13" s="1"/>
  <c r="G9707" i="13" a="1"/>
  <c r="G9707" i="13" s="1"/>
  <c r="B9707" i="13" s="1"/>
  <c r="G9706" i="13" a="1"/>
  <c r="G9706" i="13" s="1"/>
  <c r="B9706" i="13" s="1"/>
  <c r="G9705" i="13" a="1"/>
  <c r="G9705" i="13" s="1"/>
  <c r="B9705" i="13" s="1"/>
  <c r="G9704" i="13" a="1"/>
  <c r="G9704" i="13" s="1"/>
  <c r="B9704" i="13" s="1"/>
  <c r="G9703" i="13" a="1"/>
  <c r="G9703" i="13" s="1"/>
  <c r="B9703" i="13" s="1"/>
  <c r="G9702" i="13" a="1"/>
  <c r="G9702" i="13" s="1"/>
  <c r="B9702" i="13" s="1"/>
  <c r="G9701" i="13" a="1"/>
  <c r="G9701" i="13" s="1"/>
  <c r="B9701" i="13" s="1"/>
  <c r="G9700" i="13" a="1"/>
  <c r="G9700" i="13" s="1"/>
  <c r="B9700" i="13" s="1"/>
  <c r="G9699" i="13" a="1"/>
  <c r="G9699" i="13" s="1"/>
  <c r="B9699" i="13" s="1"/>
  <c r="G9698" i="13" a="1"/>
  <c r="G9698" i="13" s="1"/>
  <c r="B9698" i="13" s="1"/>
  <c r="G9697" i="13" a="1"/>
  <c r="G9697" i="13" s="1"/>
  <c r="B9697" i="13" s="1"/>
  <c r="G9696" i="13" a="1"/>
  <c r="G9696" i="13" s="1"/>
  <c r="B9696" i="13" s="1"/>
  <c r="G9695" i="13" a="1"/>
  <c r="G9695" i="13" s="1"/>
  <c r="B9695" i="13" s="1"/>
  <c r="G9694" i="13" a="1"/>
  <c r="G9694" i="13" s="1"/>
  <c r="B9694" i="13" s="1"/>
  <c r="G9693" i="13" a="1"/>
  <c r="G9693" i="13" s="1"/>
  <c r="B9693" i="13" s="1"/>
  <c r="G9692" i="13" a="1"/>
  <c r="G9692" i="13" s="1"/>
  <c r="B9692" i="13" s="1"/>
  <c r="G9691" i="13" a="1"/>
  <c r="G9691" i="13" s="1"/>
  <c r="B9691" i="13" s="1"/>
  <c r="G9690" i="13" a="1"/>
  <c r="G9690" i="13" s="1"/>
  <c r="B9690" i="13" s="1"/>
  <c r="G9689" i="13" a="1"/>
  <c r="G9689" i="13" s="1"/>
  <c r="B9689" i="13" s="1"/>
  <c r="G9688" i="13" a="1"/>
  <c r="G9688" i="13" s="1"/>
  <c r="B9688" i="13" s="1"/>
  <c r="G9687" i="13" a="1"/>
  <c r="G9687" i="13" s="1"/>
  <c r="B9687" i="13" s="1"/>
  <c r="G9686" i="13" a="1"/>
  <c r="G9686" i="13" s="1"/>
  <c r="B9686" i="13" s="1"/>
  <c r="G9685" i="13" a="1"/>
  <c r="G9685" i="13" s="1"/>
  <c r="B9685" i="13" s="1"/>
  <c r="G9684" i="13" a="1"/>
  <c r="G9684" i="13" s="1"/>
  <c r="B9684" i="13" s="1"/>
  <c r="G9683" i="13" a="1"/>
  <c r="G9683" i="13" s="1"/>
  <c r="B9683" i="13" s="1"/>
  <c r="G9682" i="13" a="1"/>
  <c r="G9682" i="13" s="1"/>
  <c r="B9682" i="13" s="1"/>
  <c r="G9681" i="13" a="1"/>
  <c r="G9681" i="13" s="1"/>
  <c r="B9681" i="13" s="1"/>
  <c r="G9680" i="13" a="1"/>
  <c r="G9680" i="13" s="1"/>
  <c r="B9680" i="13" s="1"/>
  <c r="G9679" i="13" a="1"/>
  <c r="G9679" i="13" s="1"/>
  <c r="B9679" i="13" s="1"/>
  <c r="G9678" i="13" a="1"/>
  <c r="G9678" i="13" s="1"/>
  <c r="B9678" i="13" s="1"/>
  <c r="G9677" i="13" a="1"/>
  <c r="G9677" i="13" s="1"/>
  <c r="B9677" i="13" s="1"/>
  <c r="G9676" i="13" a="1"/>
  <c r="G9676" i="13" s="1"/>
  <c r="B9676" i="13" s="1"/>
  <c r="G9675" i="13" a="1"/>
  <c r="G9675" i="13" s="1"/>
  <c r="B9675" i="13" s="1"/>
  <c r="G9674" i="13" a="1"/>
  <c r="G9674" i="13" s="1"/>
  <c r="B9674" i="13" s="1"/>
  <c r="G9673" i="13" a="1"/>
  <c r="G9673" i="13" s="1"/>
  <c r="B9673" i="13" s="1"/>
  <c r="G9672" i="13" a="1"/>
  <c r="G9672" i="13" s="1"/>
  <c r="B9672" i="13" s="1"/>
  <c r="G9671" i="13" a="1"/>
  <c r="G9671" i="13" s="1"/>
  <c r="B9671" i="13" s="1"/>
  <c r="G9670" i="13" a="1"/>
  <c r="G9670" i="13" s="1"/>
  <c r="B9670" i="13" s="1"/>
  <c r="G9669" i="13" a="1"/>
  <c r="G9669" i="13" s="1"/>
  <c r="B9669" i="13" s="1"/>
  <c r="G9668" i="13" a="1"/>
  <c r="G9668" i="13" s="1"/>
  <c r="B9668" i="13" s="1"/>
  <c r="G9667" i="13" a="1"/>
  <c r="G9667" i="13" s="1"/>
  <c r="B9667" i="13" s="1"/>
  <c r="G9666" i="13" a="1"/>
  <c r="G9666" i="13" s="1"/>
  <c r="B9666" i="13" s="1"/>
  <c r="G9665" i="13" a="1"/>
  <c r="G9665" i="13" s="1"/>
  <c r="B9665" i="13" s="1"/>
  <c r="G9664" i="13" a="1"/>
  <c r="G9664" i="13" s="1"/>
  <c r="B9664" i="13" s="1"/>
  <c r="G9663" i="13" a="1"/>
  <c r="G9663" i="13" s="1"/>
  <c r="B9663" i="13" s="1"/>
  <c r="G9662" i="13" a="1"/>
  <c r="G9662" i="13" s="1"/>
  <c r="B9662" i="13" s="1"/>
  <c r="G9661" i="13" a="1"/>
  <c r="G9661" i="13" s="1"/>
  <c r="B9661" i="13" s="1"/>
  <c r="G9660" i="13" a="1"/>
  <c r="G9660" i="13" s="1"/>
  <c r="B9660" i="13" s="1"/>
  <c r="G9659" i="13" a="1"/>
  <c r="G9659" i="13" s="1"/>
  <c r="B9659" i="13" s="1"/>
  <c r="G9658" i="13" a="1"/>
  <c r="G9658" i="13" s="1"/>
  <c r="B9658" i="13" s="1"/>
  <c r="G9657" i="13" a="1"/>
  <c r="G9657" i="13" s="1"/>
  <c r="B9657" i="13" s="1"/>
  <c r="G9656" i="13" a="1"/>
  <c r="G9656" i="13" s="1"/>
  <c r="B9656" i="13" s="1"/>
  <c r="G9655" i="13" a="1"/>
  <c r="G9655" i="13" s="1"/>
  <c r="B9655" i="13" s="1"/>
  <c r="G9654" i="13" a="1"/>
  <c r="G9654" i="13" s="1"/>
  <c r="B9654" i="13" s="1"/>
  <c r="G9653" i="13" a="1"/>
  <c r="G9653" i="13" s="1"/>
  <c r="B9653" i="13" s="1"/>
  <c r="G9652" i="13" a="1"/>
  <c r="G9652" i="13" s="1"/>
  <c r="B9652" i="13" s="1"/>
  <c r="G9651" i="13" a="1"/>
  <c r="G9651" i="13" s="1"/>
  <c r="B9651" i="13" s="1"/>
  <c r="G9650" i="13" a="1"/>
  <c r="G9650" i="13" s="1"/>
  <c r="B9650" i="13" s="1"/>
  <c r="G9649" i="13" a="1"/>
  <c r="G9649" i="13" s="1"/>
  <c r="B9649" i="13" s="1"/>
  <c r="G9648" i="13" a="1"/>
  <c r="G9648" i="13" s="1"/>
  <c r="B9648" i="13" s="1"/>
  <c r="G9647" i="13" a="1"/>
  <c r="G9647" i="13" s="1"/>
  <c r="B9647" i="13" s="1"/>
  <c r="G9646" i="13" a="1"/>
  <c r="G9646" i="13" s="1"/>
  <c r="B9646" i="13" s="1"/>
  <c r="G9645" i="13" a="1"/>
  <c r="G9645" i="13" s="1"/>
  <c r="B9645" i="13" s="1"/>
  <c r="G9644" i="13" a="1"/>
  <c r="G9644" i="13" s="1"/>
  <c r="B9644" i="13" s="1"/>
  <c r="G9643" i="13" a="1"/>
  <c r="G9643" i="13" s="1"/>
  <c r="B9643" i="13" s="1"/>
  <c r="G9642" i="13" a="1"/>
  <c r="G9642" i="13" s="1"/>
  <c r="B9642" i="13" s="1"/>
  <c r="G9641" i="13" a="1"/>
  <c r="G9641" i="13" s="1"/>
  <c r="B9641" i="13" s="1"/>
  <c r="G9640" i="13" a="1"/>
  <c r="G9640" i="13" s="1"/>
  <c r="B9640" i="13" s="1"/>
  <c r="G9639" i="13" a="1"/>
  <c r="G9639" i="13" s="1"/>
  <c r="B9639" i="13" s="1"/>
  <c r="G9638" i="13" a="1"/>
  <c r="G9638" i="13" s="1"/>
  <c r="B9638" i="13" s="1"/>
  <c r="G9637" i="13" a="1"/>
  <c r="G9637" i="13" s="1"/>
  <c r="B9637" i="13" s="1"/>
  <c r="G9636" i="13" a="1"/>
  <c r="G9636" i="13" s="1"/>
  <c r="B9636" i="13" s="1"/>
  <c r="G9635" i="13" a="1"/>
  <c r="G9635" i="13" s="1"/>
  <c r="B9635" i="13" s="1"/>
  <c r="G9634" i="13" a="1"/>
  <c r="G9634" i="13" s="1"/>
  <c r="B9634" i="13" s="1"/>
  <c r="G9633" i="13" a="1"/>
  <c r="G9633" i="13" s="1"/>
  <c r="B9633" i="13" s="1"/>
  <c r="G9632" i="13" a="1"/>
  <c r="G9632" i="13" s="1"/>
  <c r="B9632" i="13" s="1"/>
  <c r="G9631" i="13" a="1"/>
  <c r="G9631" i="13" s="1"/>
  <c r="B9631" i="13" s="1"/>
  <c r="G9630" i="13" a="1"/>
  <c r="G9630" i="13" s="1"/>
  <c r="B9630" i="13" s="1"/>
  <c r="G9629" i="13" a="1"/>
  <c r="G9629" i="13" s="1"/>
  <c r="B9629" i="13" s="1"/>
  <c r="G9628" i="13" a="1"/>
  <c r="G9628" i="13" s="1"/>
  <c r="B9628" i="13" s="1"/>
  <c r="G9627" i="13" a="1"/>
  <c r="G9627" i="13" s="1"/>
  <c r="B9627" i="13" s="1"/>
  <c r="G9626" i="13" a="1"/>
  <c r="G9626" i="13" s="1"/>
  <c r="B9626" i="13" s="1"/>
  <c r="G9625" i="13" a="1"/>
  <c r="G9625" i="13" s="1"/>
  <c r="B9625" i="13" s="1"/>
  <c r="G9624" i="13" a="1"/>
  <c r="G9624" i="13" s="1"/>
  <c r="B9624" i="13" s="1"/>
  <c r="G9623" i="13" a="1"/>
  <c r="G9623" i="13" s="1"/>
  <c r="B9623" i="13" s="1"/>
  <c r="G9622" i="13" a="1"/>
  <c r="G9622" i="13" s="1"/>
  <c r="B9622" i="13" s="1"/>
  <c r="G9621" i="13" a="1"/>
  <c r="G9621" i="13" s="1"/>
  <c r="B9621" i="13" s="1"/>
  <c r="G9620" i="13" a="1"/>
  <c r="G9620" i="13" s="1"/>
  <c r="B9620" i="13" s="1"/>
  <c r="G9619" i="13" a="1"/>
  <c r="G9619" i="13" s="1"/>
  <c r="B9619" i="13" s="1"/>
  <c r="G9618" i="13" a="1"/>
  <c r="G9618" i="13" s="1"/>
  <c r="B9618" i="13" s="1"/>
  <c r="G9617" i="13" a="1"/>
  <c r="G9617" i="13" s="1"/>
  <c r="B9617" i="13" s="1"/>
  <c r="G9616" i="13" a="1"/>
  <c r="G9616" i="13" s="1"/>
  <c r="B9616" i="13" s="1"/>
  <c r="G9615" i="13" a="1"/>
  <c r="G9615" i="13" s="1"/>
  <c r="B9615" i="13" s="1"/>
  <c r="G9614" i="13" a="1"/>
  <c r="G9614" i="13" s="1"/>
  <c r="B9614" i="13" s="1"/>
  <c r="G9613" i="13" a="1"/>
  <c r="G9613" i="13" s="1"/>
  <c r="B9613" i="13" s="1"/>
  <c r="G9612" i="13" a="1"/>
  <c r="G9612" i="13" s="1"/>
  <c r="B9612" i="13" s="1"/>
  <c r="G9611" i="13" a="1"/>
  <c r="G9611" i="13" s="1"/>
  <c r="B9611" i="13" s="1"/>
  <c r="G9610" i="13" a="1"/>
  <c r="G9610" i="13" s="1"/>
  <c r="B9610" i="13" s="1"/>
  <c r="G9609" i="13" a="1"/>
  <c r="G9609" i="13" s="1"/>
  <c r="B9609" i="13" s="1"/>
  <c r="G9608" i="13" a="1"/>
  <c r="G9608" i="13" s="1"/>
  <c r="B9608" i="13" s="1"/>
  <c r="G9607" i="13" a="1"/>
  <c r="G9607" i="13" s="1"/>
  <c r="B9607" i="13" s="1"/>
  <c r="G9606" i="13" a="1"/>
  <c r="G9606" i="13" s="1"/>
  <c r="B9606" i="13" s="1"/>
  <c r="G9605" i="13" a="1"/>
  <c r="G9605" i="13" s="1"/>
  <c r="B9605" i="13" s="1"/>
  <c r="G9604" i="13" a="1"/>
  <c r="G9604" i="13" s="1"/>
  <c r="B9604" i="13" s="1"/>
  <c r="G9603" i="13" a="1"/>
  <c r="G9603" i="13" s="1"/>
  <c r="B9603" i="13" s="1"/>
  <c r="G9602" i="13" a="1"/>
  <c r="G9602" i="13" s="1"/>
  <c r="B9602" i="13" s="1"/>
  <c r="G9601" i="13" a="1"/>
  <c r="G9601" i="13" s="1"/>
  <c r="B9601" i="13" s="1"/>
  <c r="G9600" i="13" a="1"/>
  <c r="G9600" i="13" s="1"/>
  <c r="B9600" i="13" s="1"/>
  <c r="G9599" i="13" a="1"/>
  <c r="G9599" i="13" s="1"/>
  <c r="B9599" i="13" s="1"/>
  <c r="G9598" i="13" a="1"/>
  <c r="G9598" i="13" s="1"/>
  <c r="B9598" i="13" s="1"/>
  <c r="G9597" i="13" a="1"/>
  <c r="G9597" i="13" s="1"/>
  <c r="B9597" i="13" s="1"/>
  <c r="G9596" i="13" a="1"/>
  <c r="G9596" i="13" s="1"/>
  <c r="B9596" i="13" s="1"/>
  <c r="G9595" i="13" a="1"/>
  <c r="G9595" i="13" s="1"/>
  <c r="B9595" i="13" s="1"/>
  <c r="G9594" i="13" a="1"/>
  <c r="G9594" i="13" s="1"/>
  <c r="B9594" i="13" s="1"/>
  <c r="G9593" i="13" a="1"/>
  <c r="G9593" i="13" s="1"/>
  <c r="B9593" i="13" s="1"/>
  <c r="G9592" i="13" a="1"/>
  <c r="G9592" i="13" s="1"/>
  <c r="B9592" i="13" s="1"/>
  <c r="G9591" i="13" a="1"/>
  <c r="G9591" i="13" s="1"/>
  <c r="B9591" i="13" s="1"/>
  <c r="G9590" i="13" a="1"/>
  <c r="G9590" i="13" s="1"/>
  <c r="B9590" i="13" s="1"/>
  <c r="G9589" i="13" a="1"/>
  <c r="G9589" i="13" s="1"/>
  <c r="B9589" i="13" s="1"/>
  <c r="G9588" i="13" a="1"/>
  <c r="G9588" i="13" s="1"/>
  <c r="B9588" i="13" s="1"/>
  <c r="G9587" i="13" a="1"/>
  <c r="G9587" i="13" s="1"/>
  <c r="B9587" i="13" s="1"/>
  <c r="G9586" i="13" a="1"/>
  <c r="G9586" i="13" s="1"/>
  <c r="B9586" i="13" s="1"/>
  <c r="G9585" i="13" a="1"/>
  <c r="G9585" i="13" s="1"/>
  <c r="B9585" i="13" s="1"/>
  <c r="G9584" i="13" a="1"/>
  <c r="G9584" i="13" s="1"/>
  <c r="B9584" i="13" s="1"/>
  <c r="G9583" i="13" a="1"/>
  <c r="G9583" i="13" s="1"/>
  <c r="B9583" i="13" s="1"/>
  <c r="G9582" i="13" a="1"/>
  <c r="G9582" i="13" s="1"/>
  <c r="B9582" i="13" s="1"/>
  <c r="G9581" i="13" a="1"/>
  <c r="G9581" i="13" s="1"/>
  <c r="B9581" i="13" s="1"/>
  <c r="G9580" i="13" a="1"/>
  <c r="G9580" i="13" s="1"/>
  <c r="B9580" i="13" s="1"/>
  <c r="G9579" i="13" a="1"/>
  <c r="G9579" i="13" s="1"/>
  <c r="B9579" i="13" s="1"/>
  <c r="G9578" i="13" a="1"/>
  <c r="G9578" i="13" s="1"/>
  <c r="B9578" i="13" s="1"/>
  <c r="G9577" i="13" a="1"/>
  <c r="G9577" i="13" s="1"/>
  <c r="B9577" i="13" s="1"/>
  <c r="G9576" i="13" a="1"/>
  <c r="G9576" i="13" s="1"/>
  <c r="B9576" i="13" s="1"/>
  <c r="G9575" i="13" a="1"/>
  <c r="G9575" i="13" s="1"/>
  <c r="B9575" i="13" s="1"/>
  <c r="G9574" i="13" a="1"/>
  <c r="G9574" i="13" s="1"/>
  <c r="B9574" i="13" s="1"/>
  <c r="G9573" i="13" a="1"/>
  <c r="G9573" i="13" s="1"/>
  <c r="B9573" i="13" s="1"/>
  <c r="G9572" i="13" a="1"/>
  <c r="G9572" i="13" s="1"/>
  <c r="B9572" i="13" s="1"/>
  <c r="G9571" i="13" a="1"/>
  <c r="G9571" i="13" s="1"/>
  <c r="B9571" i="13" s="1"/>
  <c r="G9570" i="13" a="1"/>
  <c r="G9570" i="13" s="1"/>
  <c r="B9570" i="13" s="1"/>
  <c r="G9569" i="13" a="1"/>
  <c r="G9569" i="13" s="1"/>
  <c r="B9569" i="13" s="1"/>
  <c r="G9568" i="13" a="1"/>
  <c r="G9568" i="13" s="1"/>
  <c r="B9568" i="13" s="1"/>
  <c r="G9567" i="13" a="1"/>
  <c r="G9567" i="13" s="1"/>
  <c r="B9567" i="13" s="1"/>
  <c r="G9566" i="13" a="1"/>
  <c r="G9566" i="13" s="1"/>
  <c r="B9566" i="13" s="1"/>
  <c r="G9565" i="13" a="1"/>
  <c r="G9565" i="13" s="1"/>
  <c r="B9565" i="13" s="1"/>
  <c r="G9564" i="13" a="1"/>
  <c r="G9564" i="13" s="1"/>
  <c r="B9564" i="13" s="1"/>
  <c r="G9563" i="13" a="1"/>
  <c r="G9563" i="13" s="1"/>
  <c r="B9563" i="13" s="1"/>
  <c r="G9562" i="13" a="1"/>
  <c r="G9562" i="13" s="1"/>
  <c r="B9562" i="13" s="1"/>
  <c r="G9561" i="13" a="1"/>
  <c r="G9561" i="13" s="1"/>
  <c r="B9561" i="13" s="1"/>
  <c r="G9560" i="13" a="1"/>
  <c r="G9560" i="13" s="1"/>
  <c r="B9560" i="13" s="1"/>
  <c r="G9559" i="13" a="1"/>
  <c r="G9559" i="13" s="1"/>
  <c r="B9559" i="13" s="1"/>
  <c r="G9558" i="13" a="1"/>
  <c r="G9558" i="13" s="1"/>
  <c r="B9558" i="13" s="1"/>
  <c r="G9557" i="13" a="1"/>
  <c r="G9557" i="13" s="1"/>
  <c r="B9557" i="13" s="1"/>
  <c r="G9556" i="13" a="1"/>
  <c r="G9556" i="13" s="1"/>
  <c r="B9556" i="13" s="1"/>
  <c r="G9555" i="13" a="1"/>
  <c r="G9555" i="13" s="1"/>
  <c r="B9555" i="13" s="1"/>
  <c r="G9554" i="13" a="1"/>
  <c r="G9554" i="13" s="1"/>
  <c r="B9554" i="13" s="1"/>
  <c r="G9553" i="13" a="1"/>
  <c r="G9553" i="13" s="1"/>
  <c r="B9553" i="13" s="1"/>
  <c r="G9552" i="13" a="1"/>
  <c r="G9552" i="13" s="1"/>
  <c r="B9552" i="13" s="1"/>
  <c r="G9551" i="13" a="1"/>
  <c r="G9551" i="13" s="1"/>
  <c r="B9551" i="13" s="1"/>
  <c r="G9550" i="13" a="1"/>
  <c r="G9550" i="13" s="1"/>
  <c r="B9550" i="13" s="1"/>
  <c r="G9549" i="13" a="1"/>
  <c r="G9549" i="13" s="1"/>
  <c r="B9549" i="13" s="1"/>
  <c r="G9548" i="13" a="1"/>
  <c r="G9548" i="13" s="1"/>
  <c r="B9548" i="13" s="1"/>
  <c r="G9547" i="13" a="1"/>
  <c r="G9547" i="13" s="1"/>
  <c r="B9547" i="13" s="1"/>
  <c r="G9546" i="13" a="1"/>
  <c r="G9546" i="13" s="1"/>
  <c r="B9546" i="13" s="1"/>
  <c r="G9545" i="13" a="1"/>
  <c r="G9545" i="13" s="1"/>
  <c r="B9545" i="13" s="1"/>
  <c r="G9544" i="13" a="1"/>
  <c r="G9544" i="13" s="1"/>
  <c r="B9544" i="13" s="1"/>
  <c r="G9543" i="13" a="1"/>
  <c r="G9543" i="13" s="1"/>
  <c r="B9543" i="13" s="1"/>
  <c r="G9542" i="13" a="1"/>
  <c r="G9542" i="13" s="1"/>
  <c r="B9542" i="13" s="1"/>
  <c r="G9541" i="13" a="1"/>
  <c r="G9541" i="13" s="1"/>
  <c r="B9541" i="13" s="1"/>
  <c r="G9540" i="13" a="1"/>
  <c r="G9540" i="13" s="1"/>
  <c r="B9540" i="13" s="1"/>
  <c r="G9539" i="13" a="1"/>
  <c r="G9539" i="13" s="1"/>
  <c r="B9539" i="13" s="1"/>
  <c r="G9538" i="13" a="1"/>
  <c r="G9538" i="13" s="1"/>
  <c r="B9538" i="13" s="1"/>
  <c r="G9537" i="13" a="1"/>
  <c r="G9537" i="13" s="1"/>
  <c r="B9537" i="13" s="1"/>
  <c r="G9536" i="13" a="1"/>
  <c r="G9536" i="13" s="1"/>
  <c r="B9536" i="13" s="1"/>
  <c r="G9535" i="13" a="1"/>
  <c r="G9535" i="13" s="1"/>
  <c r="B9535" i="13" s="1"/>
  <c r="G9534" i="13" a="1"/>
  <c r="G9534" i="13" s="1"/>
  <c r="B9534" i="13" s="1"/>
  <c r="G9533" i="13" a="1"/>
  <c r="G9533" i="13" s="1"/>
  <c r="B9533" i="13" s="1"/>
  <c r="G9532" i="13" a="1"/>
  <c r="G9532" i="13" s="1"/>
  <c r="B9532" i="13" s="1"/>
  <c r="G9531" i="13" a="1"/>
  <c r="G9531" i="13" s="1"/>
  <c r="B9531" i="13" s="1"/>
  <c r="G9530" i="13" a="1"/>
  <c r="G9530" i="13" s="1"/>
  <c r="B9530" i="13" s="1"/>
  <c r="G9529" i="13" a="1"/>
  <c r="G9529" i="13" s="1"/>
  <c r="B9529" i="13" s="1"/>
  <c r="G9528" i="13" a="1"/>
  <c r="G9528" i="13" s="1"/>
  <c r="B9528" i="13" s="1"/>
  <c r="G9527" i="13" a="1"/>
  <c r="G9527" i="13" s="1"/>
  <c r="B9527" i="13" s="1"/>
  <c r="G9526" i="13" a="1"/>
  <c r="G9526" i="13" s="1"/>
  <c r="B9526" i="13" s="1"/>
  <c r="G9525" i="13" a="1"/>
  <c r="G9525" i="13" s="1"/>
  <c r="B9525" i="13" s="1"/>
  <c r="G9524" i="13" a="1"/>
  <c r="G9524" i="13" s="1"/>
  <c r="B9524" i="13" s="1"/>
  <c r="G9523" i="13" a="1"/>
  <c r="G9523" i="13" s="1"/>
  <c r="B9523" i="13" s="1"/>
  <c r="E9522" i="13" l="1"/>
  <c r="E9521" i="13"/>
  <c r="E9520" i="13"/>
  <c r="E9519" i="13"/>
  <c r="E9518" i="13"/>
  <c r="E9517" i="13"/>
  <c r="E9516" i="13"/>
  <c r="E9515" i="13"/>
  <c r="E9514" i="13"/>
  <c r="E9513" i="13"/>
  <c r="E9512" i="13"/>
  <c r="E9511" i="13"/>
  <c r="E9510" i="13"/>
  <c r="E9509" i="13"/>
  <c r="E9508" i="13"/>
  <c r="E9507" i="13"/>
  <c r="E9506" i="13"/>
  <c r="E9505" i="13"/>
  <c r="E9504" i="13"/>
  <c r="E9503" i="13"/>
  <c r="E9502" i="13"/>
  <c r="E9501" i="13"/>
  <c r="E9500" i="13"/>
  <c r="E9499" i="13"/>
  <c r="E9498" i="13"/>
  <c r="E9497" i="13"/>
  <c r="E9496" i="13"/>
  <c r="E9495" i="13"/>
  <c r="E9494" i="13"/>
  <c r="E9493" i="13"/>
  <c r="E9492" i="13"/>
  <c r="E9491" i="13"/>
  <c r="E9490" i="13"/>
  <c r="E9489" i="13"/>
  <c r="E9488" i="13"/>
  <c r="E9487" i="13"/>
  <c r="E9486" i="13"/>
  <c r="E9485" i="13"/>
  <c r="E9484" i="13"/>
  <c r="E9483" i="13"/>
  <c r="E9482" i="13"/>
  <c r="E9481" i="13"/>
  <c r="E9480" i="13"/>
  <c r="E9479" i="13"/>
  <c r="E9478" i="13"/>
  <c r="E9477" i="13"/>
  <c r="E9476" i="13"/>
  <c r="E9475" i="13"/>
  <c r="E9474" i="13"/>
  <c r="E9473" i="13"/>
  <c r="E9472" i="13"/>
  <c r="E9471" i="13"/>
  <c r="E9470" i="13"/>
  <c r="E9469" i="13"/>
  <c r="E9468" i="13"/>
  <c r="E9467" i="13"/>
  <c r="E9466" i="13"/>
  <c r="E9465" i="13"/>
  <c r="E9464" i="13"/>
  <c r="E9463" i="13"/>
  <c r="E9462" i="13"/>
  <c r="E9461" i="13"/>
  <c r="E9460" i="13"/>
  <c r="E9459" i="13"/>
  <c r="E9458" i="13"/>
  <c r="E9457" i="13"/>
  <c r="E9456" i="13"/>
  <c r="E9455" i="13"/>
  <c r="E9454" i="13"/>
  <c r="E9453" i="13"/>
  <c r="E9452" i="13"/>
  <c r="E9451" i="13"/>
  <c r="E9450" i="13"/>
  <c r="E9449" i="13"/>
  <c r="E9448" i="13"/>
  <c r="E9447" i="13"/>
  <c r="E9446" i="13"/>
  <c r="E9445" i="13"/>
  <c r="E9444" i="13"/>
  <c r="E9443" i="13"/>
  <c r="E9442" i="13"/>
  <c r="E9441" i="13"/>
  <c r="E9440" i="13"/>
  <c r="E9439" i="13"/>
  <c r="E9438" i="13"/>
  <c r="E9437" i="13"/>
  <c r="E9436" i="13"/>
  <c r="E9435" i="13"/>
  <c r="E9434" i="13"/>
  <c r="E9433" i="13"/>
  <c r="E9432" i="13"/>
  <c r="E9431" i="13"/>
  <c r="E9430" i="13"/>
  <c r="E9429" i="13"/>
  <c r="E9428" i="13"/>
  <c r="E9427" i="13"/>
  <c r="E9426" i="13"/>
  <c r="E9425" i="13"/>
  <c r="E9424" i="13"/>
  <c r="E9423" i="13"/>
  <c r="E9422" i="13"/>
  <c r="E9421" i="13"/>
  <c r="E9420" i="13"/>
  <c r="E9419" i="13"/>
  <c r="E9418" i="13"/>
  <c r="E9417" i="13"/>
  <c r="E9416" i="13"/>
  <c r="E9415" i="13"/>
  <c r="E9414" i="13"/>
  <c r="E9413" i="13"/>
  <c r="E9412" i="13"/>
  <c r="E9411" i="13"/>
  <c r="E9410" i="13"/>
  <c r="E9409" i="13"/>
  <c r="E9408" i="13"/>
  <c r="E9407" i="13"/>
  <c r="E9406" i="13"/>
  <c r="E9405" i="13"/>
  <c r="E9404" i="13"/>
  <c r="E9403" i="13"/>
  <c r="E9402" i="13"/>
  <c r="E9401" i="13"/>
  <c r="E9400" i="13"/>
  <c r="E9399" i="13"/>
  <c r="E9398" i="13"/>
  <c r="E9397" i="13"/>
  <c r="E9396" i="13"/>
  <c r="E9395" i="13"/>
  <c r="E9394" i="13"/>
  <c r="E9393" i="13"/>
  <c r="E9392" i="13"/>
  <c r="E9391" i="13"/>
  <c r="E9390" i="13"/>
  <c r="E9389" i="13"/>
  <c r="E9388" i="13"/>
  <c r="E9387" i="13"/>
  <c r="E9386" i="13"/>
  <c r="E9385" i="13"/>
  <c r="E9384" i="13"/>
  <c r="E9383" i="13"/>
  <c r="E9382" i="13"/>
  <c r="E9381" i="13"/>
  <c r="E9380" i="13"/>
  <c r="E9379" i="13"/>
  <c r="E9378" i="13"/>
  <c r="E9377" i="13"/>
  <c r="E9376" i="13"/>
  <c r="E9375" i="13"/>
  <c r="E9374" i="13"/>
  <c r="E9373" i="13"/>
  <c r="E9372" i="13"/>
  <c r="E9371" i="13"/>
  <c r="E9370" i="13"/>
  <c r="E9369" i="13"/>
  <c r="E9368" i="13"/>
  <c r="E9367" i="13"/>
  <c r="E9366" i="13"/>
  <c r="E9365" i="13"/>
  <c r="E9364" i="13"/>
  <c r="E9363" i="13"/>
  <c r="E9362" i="13"/>
  <c r="E9361" i="13"/>
  <c r="E9360" i="13"/>
  <c r="E9359" i="13"/>
  <c r="E9358" i="13"/>
  <c r="E9357" i="13"/>
  <c r="E9356" i="13"/>
  <c r="E9355" i="13"/>
  <c r="E9354" i="13"/>
  <c r="E9353" i="13"/>
  <c r="E9352" i="13"/>
  <c r="E9351" i="13"/>
  <c r="E9350" i="13"/>
  <c r="E9349" i="13"/>
  <c r="E9348" i="13"/>
  <c r="E9347" i="13"/>
  <c r="E9346" i="13"/>
  <c r="E9345" i="13"/>
  <c r="E9344" i="13"/>
  <c r="E9343" i="13"/>
  <c r="E9342" i="13"/>
  <c r="E9341" i="13"/>
  <c r="E9340" i="13"/>
  <c r="E9339" i="13"/>
  <c r="E9338" i="13"/>
  <c r="E9337" i="13"/>
  <c r="E9336" i="13"/>
  <c r="E9335" i="13"/>
  <c r="E9334" i="13"/>
  <c r="E9333" i="13"/>
  <c r="E9332" i="13"/>
  <c r="E9331" i="13"/>
  <c r="E9330" i="13"/>
  <c r="E9329" i="13"/>
  <c r="E9328" i="13"/>
  <c r="E9327" i="13"/>
  <c r="E9326" i="13"/>
  <c r="E9325" i="13"/>
  <c r="E9324" i="13"/>
  <c r="E9323" i="13"/>
  <c r="E9322" i="13"/>
  <c r="E9321" i="13"/>
  <c r="E9320" i="13"/>
  <c r="E9319" i="13"/>
  <c r="E9318" i="13"/>
  <c r="E9317" i="13"/>
  <c r="E9316" i="13"/>
  <c r="E9315" i="13"/>
  <c r="E9314" i="13"/>
  <c r="E9313" i="13"/>
  <c r="E9312" i="13"/>
  <c r="E9311" i="13"/>
  <c r="E9310" i="13"/>
  <c r="E9309" i="13"/>
  <c r="E9308" i="13"/>
  <c r="E9307" i="13"/>
  <c r="E9306" i="13"/>
  <c r="E9305" i="13"/>
  <c r="E9304" i="13"/>
  <c r="E9303" i="13"/>
  <c r="E9302" i="13"/>
  <c r="E9301" i="13"/>
  <c r="E9300" i="13"/>
  <c r="E9299" i="13"/>
  <c r="E9298" i="13"/>
  <c r="E9297" i="13"/>
  <c r="E9296" i="13"/>
  <c r="E9295" i="13"/>
  <c r="E9294" i="13"/>
  <c r="E9293" i="13"/>
  <c r="E9292" i="13"/>
  <c r="E9291" i="13"/>
  <c r="E9290" i="13"/>
  <c r="E9289" i="13"/>
  <c r="E9288" i="13"/>
  <c r="E9287" i="13"/>
  <c r="E9286" i="13"/>
  <c r="E9285" i="13"/>
  <c r="E9284" i="13"/>
  <c r="E9283" i="13"/>
  <c r="E9282" i="13"/>
  <c r="E9281" i="13"/>
  <c r="E9280" i="13"/>
  <c r="E9279" i="13"/>
  <c r="E9278" i="13"/>
  <c r="E9277" i="13"/>
  <c r="E9276" i="13"/>
  <c r="E9275" i="13"/>
  <c r="E9274" i="13"/>
  <c r="E9273" i="13"/>
  <c r="E9272" i="13"/>
  <c r="E9271" i="13"/>
  <c r="E9270" i="13"/>
  <c r="E9269" i="13"/>
  <c r="E9268" i="13"/>
  <c r="E9267" i="13"/>
  <c r="E9266" i="13"/>
  <c r="E9265" i="13"/>
  <c r="E9264" i="13"/>
  <c r="E9263" i="13"/>
  <c r="E9262" i="13"/>
  <c r="E9261" i="13"/>
  <c r="E9260" i="13"/>
  <c r="E9259" i="13"/>
  <c r="E9258" i="13"/>
  <c r="E9257" i="13"/>
  <c r="E9256" i="13"/>
  <c r="E9255" i="13"/>
  <c r="E9254" i="13"/>
  <c r="E9253" i="13"/>
  <c r="E9252" i="13"/>
  <c r="E9251" i="13"/>
  <c r="E9250" i="13"/>
  <c r="E9249" i="13"/>
  <c r="E9248" i="13"/>
  <c r="E9247" i="13"/>
  <c r="E9246" i="13"/>
  <c r="E9245" i="13"/>
  <c r="E9244" i="13"/>
  <c r="E9243" i="13"/>
  <c r="E9242" i="13"/>
  <c r="E9241" i="13"/>
  <c r="E9240" i="13"/>
  <c r="E9239" i="13"/>
  <c r="E9238" i="13"/>
  <c r="E9237" i="13"/>
  <c r="E9236" i="13"/>
  <c r="E9235" i="13"/>
  <c r="E9234" i="13"/>
  <c r="E9233" i="13"/>
  <c r="E9232" i="13"/>
  <c r="E9231" i="13"/>
  <c r="E9230" i="13"/>
  <c r="E9229" i="13"/>
  <c r="E9228" i="13"/>
  <c r="E9227" i="13"/>
  <c r="E9226" i="13"/>
  <c r="E9225" i="13"/>
  <c r="E9224" i="13"/>
  <c r="E9223" i="13"/>
  <c r="E9222" i="13"/>
  <c r="E9221" i="13"/>
  <c r="E9220" i="13"/>
  <c r="E9219" i="13"/>
  <c r="E9218" i="13"/>
  <c r="E9217" i="13"/>
  <c r="E9216" i="13"/>
  <c r="E9215" i="13"/>
  <c r="E9214" i="13"/>
  <c r="E9213" i="13"/>
  <c r="E9212" i="13"/>
  <c r="E9211" i="13"/>
  <c r="E9210" i="13"/>
  <c r="E9209" i="13"/>
  <c r="E9208" i="13"/>
  <c r="E9207" i="13"/>
  <c r="E9206" i="13"/>
  <c r="E9205" i="13"/>
  <c r="E9204" i="13"/>
  <c r="E9203" i="13"/>
  <c r="E9202" i="13"/>
  <c r="E9201" i="13"/>
  <c r="E9200" i="13"/>
  <c r="E9199" i="13"/>
  <c r="E9198" i="13"/>
  <c r="E9197" i="13"/>
  <c r="E9196" i="13"/>
  <c r="E9195" i="13"/>
  <c r="E9194" i="13"/>
  <c r="E9193" i="13"/>
  <c r="E9192" i="13"/>
  <c r="E9191" i="13"/>
  <c r="E9190" i="13"/>
  <c r="E9189" i="13"/>
  <c r="E9188" i="13"/>
  <c r="E9187" i="13"/>
  <c r="E9186" i="13"/>
  <c r="E9185" i="13"/>
  <c r="E9184" i="13"/>
  <c r="E9183" i="13"/>
  <c r="E9182" i="13"/>
  <c r="E9181" i="13"/>
  <c r="E9180" i="13"/>
  <c r="E9179" i="13"/>
  <c r="E9178" i="13"/>
  <c r="E9177" i="13"/>
  <c r="E9176" i="13"/>
  <c r="E9175" i="13"/>
  <c r="E9174" i="13"/>
  <c r="E9173" i="13"/>
  <c r="E9172" i="13"/>
  <c r="E9171" i="13"/>
  <c r="E9170" i="13"/>
  <c r="E9169" i="13"/>
  <c r="E9168" i="13"/>
  <c r="E9167" i="13"/>
  <c r="E9166" i="13"/>
  <c r="E9165" i="13"/>
  <c r="E9164" i="13"/>
  <c r="E9163" i="13"/>
  <c r="E9162" i="13"/>
  <c r="E9161" i="13"/>
  <c r="E9160" i="13"/>
  <c r="E9159" i="13"/>
  <c r="E9158" i="13"/>
  <c r="E9157" i="13"/>
  <c r="E9156" i="13"/>
  <c r="E9155" i="13"/>
  <c r="E9154" i="13"/>
  <c r="E9153" i="13"/>
  <c r="E9152" i="13"/>
  <c r="E9151" i="13"/>
  <c r="E9150" i="13"/>
  <c r="E9149" i="13"/>
  <c r="E9148" i="13"/>
  <c r="E9147" i="13"/>
  <c r="E9146" i="13"/>
  <c r="E9145" i="13"/>
  <c r="E9144" i="13"/>
  <c r="E9143" i="13"/>
  <c r="E9142" i="13"/>
  <c r="E9141" i="13"/>
  <c r="E9140" i="13"/>
  <c r="E9139" i="13"/>
  <c r="E9138" i="13"/>
  <c r="E9137" i="13"/>
  <c r="E9136" i="13"/>
  <c r="E9135" i="13"/>
  <c r="E9134" i="13"/>
  <c r="E9133" i="13"/>
  <c r="E9132" i="13"/>
  <c r="E9131" i="13"/>
  <c r="E9130" i="13"/>
  <c r="E9129" i="13"/>
  <c r="E9128" i="13"/>
  <c r="E9127" i="13"/>
  <c r="E9126" i="13"/>
  <c r="E9125" i="13"/>
  <c r="E9124" i="13"/>
  <c r="E9123" i="13"/>
  <c r="E9122" i="13"/>
  <c r="E9121" i="13"/>
  <c r="E9120" i="13"/>
  <c r="E9119" i="13"/>
  <c r="E9118" i="13"/>
  <c r="E9117" i="13"/>
  <c r="E9116" i="13"/>
  <c r="E9115" i="13"/>
  <c r="E9114" i="13"/>
  <c r="E9113" i="13"/>
  <c r="E9112" i="13"/>
  <c r="E9111" i="13"/>
  <c r="E9110" i="13"/>
  <c r="E9109" i="13"/>
  <c r="E9108" i="13"/>
  <c r="E9107" i="13"/>
  <c r="E9106" i="13"/>
  <c r="E9105" i="13"/>
  <c r="E9104" i="13"/>
  <c r="E9103" i="13"/>
  <c r="E9102" i="13"/>
  <c r="E9101" i="13"/>
  <c r="E9100" i="13"/>
  <c r="E9099" i="13"/>
  <c r="E9098" i="13"/>
  <c r="E9097" i="13"/>
  <c r="E9096" i="13"/>
  <c r="E9095" i="13"/>
  <c r="E9094" i="13"/>
  <c r="E9093" i="13"/>
  <c r="E9092" i="13"/>
  <c r="E9091" i="13"/>
  <c r="E9090" i="13"/>
  <c r="E9089" i="13"/>
  <c r="E9088" i="13"/>
  <c r="E9087" i="13"/>
  <c r="E9086" i="13"/>
  <c r="E9085" i="13"/>
  <c r="E9084" i="13"/>
  <c r="E9083" i="13"/>
  <c r="E9082" i="13"/>
  <c r="E9081" i="13"/>
  <c r="E9080" i="13"/>
  <c r="E9079" i="13"/>
  <c r="E9078" i="13"/>
  <c r="E9077" i="13"/>
  <c r="E9076" i="13"/>
  <c r="E9075" i="13"/>
  <c r="E9074" i="13"/>
  <c r="E9073" i="13"/>
  <c r="E9072" i="13"/>
  <c r="E9071" i="13"/>
  <c r="E9070" i="13"/>
  <c r="E9069" i="13"/>
  <c r="E9068" i="13"/>
  <c r="E9067" i="13"/>
  <c r="E9066" i="13"/>
  <c r="E9065" i="13"/>
  <c r="E9064" i="13"/>
  <c r="E9063" i="13"/>
  <c r="E9062" i="13"/>
  <c r="E9061" i="13"/>
  <c r="E9060" i="13"/>
  <c r="E9059" i="13"/>
  <c r="E9058" i="13"/>
  <c r="E9057" i="13"/>
  <c r="E9056" i="13"/>
  <c r="E9055" i="13"/>
  <c r="E9054" i="13"/>
  <c r="E9053" i="13"/>
  <c r="E9052" i="13"/>
  <c r="E9051" i="13"/>
  <c r="E9050" i="13"/>
  <c r="E9049" i="13"/>
  <c r="E9048" i="13"/>
  <c r="E9047" i="13"/>
  <c r="E9046" i="13"/>
  <c r="E9045" i="13"/>
  <c r="E9044" i="13"/>
  <c r="E9043" i="13"/>
  <c r="E9042" i="13"/>
  <c r="E9041" i="13"/>
  <c r="E9040" i="13"/>
  <c r="E9039" i="13"/>
  <c r="E9038" i="13"/>
  <c r="E9037" i="13"/>
  <c r="E9036" i="13"/>
  <c r="E9035" i="13"/>
  <c r="E9034" i="13"/>
  <c r="E9033" i="13"/>
  <c r="E9032" i="13"/>
  <c r="E9031" i="13"/>
  <c r="E9030" i="13"/>
  <c r="E9029" i="13"/>
  <c r="E9028" i="13"/>
  <c r="E9027" i="13"/>
  <c r="E9026" i="13"/>
  <c r="E9025" i="13"/>
  <c r="E9024" i="13"/>
  <c r="E9023" i="13"/>
  <c r="E9022" i="13"/>
  <c r="E9021" i="13"/>
  <c r="E9020" i="13"/>
  <c r="E9019" i="13"/>
  <c r="E9018" i="13"/>
  <c r="E9017" i="13"/>
  <c r="E9016" i="13"/>
  <c r="E9015" i="13"/>
  <c r="E9014" i="13"/>
  <c r="E9013" i="13"/>
  <c r="E9012" i="13"/>
  <c r="E9011" i="13"/>
  <c r="E9010" i="13"/>
  <c r="E9009" i="13"/>
  <c r="E9008" i="13"/>
  <c r="E9007" i="13"/>
  <c r="E9006" i="13"/>
  <c r="E9005" i="13"/>
  <c r="E9004" i="13"/>
  <c r="E9003" i="13"/>
  <c r="E9002" i="13"/>
  <c r="E9001" i="13"/>
  <c r="E9000" i="13"/>
  <c r="E8999" i="13"/>
  <c r="E8998" i="13"/>
  <c r="E8997" i="13"/>
  <c r="E8996" i="13"/>
  <c r="E8995" i="13"/>
  <c r="E8994" i="13"/>
  <c r="E8993" i="13"/>
  <c r="E8992" i="13"/>
  <c r="E8991" i="13"/>
  <c r="E8990" i="13"/>
  <c r="E8989" i="13"/>
  <c r="E8988" i="13"/>
  <c r="E8987" i="13"/>
  <c r="E8986" i="13"/>
  <c r="E8985" i="13"/>
  <c r="E8984" i="13"/>
  <c r="E8983" i="13"/>
  <c r="E8982" i="13"/>
  <c r="E8981" i="13"/>
  <c r="E8980" i="13"/>
  <c r="E8979" i="13"/>
  <c r="E8978" i="13"/>
  <c r="E8977" i="13"/>
  <c r="E8976" i="13"/>
  <c r="E8975" i="13"/>
  <c r="E8974" i="13"/>
  <c r="E8973" i="13"/>
  <c r="E8972" i="13"/>
  <c r="E8971" i="13"/>
  <c r="E8970" i="13"/>
  <c r="E8969" i="13"/>
  <c r="E8968" i="13"/>
  <c r="E8967" i="13"/>
  <c r="E8966" i="13"/>
  <c r="E8965" i="13"/>
  <c r="E8964" i="13"/>
  <c r="E8963" i="13"/>
  <c r="E8962" i="13"/>
  <c r="E8961" i="13"/>
  <c r="E8960" i="13"/>
  <c r="E8959" i="13"/>
  <c r="E8958" i="13"/>
  <c r="E8957" i="13"/>
  <c r="E8956" i="13"/>
  <c r="E8955" i="13"/>
  <c r="E8954" i="13"/>
  <c r="E8953" i="13"/>
  <c r="E8952" i="13"/>
  <c r="E8951" i="13"/>
  <c r="E8950" i="13"/>
  <c r="E8949" i="13"/>
  <c r="E8948" i="13"/>
  <c r="E8947" i="13"/>
  <c r="E8946" i="13"/>
  <c r="E8945" i="13"/>
  <c r="E8944" i="13"/>
  <c r="E8943" i="13"/>
  <c r="E8942" i="13"/>
  <c r="E8941" i="13"/>
  <c r="E8940" i="13"/>
  <c r="E8939" i="13"/>
  <c r="E8938" i="13"/>
  <c r="E8937" i="13"/>
  <c r="E8936" i="13"/>
  <c r="E8935" i="13"/>
  <c r="E8934" i="13"/>
  <c r="E8933" i="13"/>
  <c r="E8932" i="13"/>
  <c r="E8931" i="13"/>
  <c r="E8930" i="13"/>
  <c r="E8929" i="13"/>
  <c r="E8928" i="13"/>
  <c r="E8927" i="13"/>
  <c r="E8926" i="13"/>
  <c r="E8925" i="13"/>
  <c r="E8924" i="13"/>
  <c r="E8923" i="13"/>
  <c r="E8922" i="13"/>
  <c r="E8921" i="13"/>
  <c r="E8920" i="13"/>
  <c r="E8919" i="13"/>
  <c r="E8918" i="13"/>
  <c r="E8917" i="13"/>
  <c r="E8916" i="13"/>
  <c r="E8915" i="13"/>
  <c r="E8914" i="13"/>
  <c r="E8913" i="13"/>
  <c r="E8912" i="13"/>
  <c r="E8911" i="13"/>
  <c r="E8910" i="13"/>
  <c r="E8909" i="13"/>
  <c r="E8908" i="13"/>
  <c r="E8907" i="13"/>
  <c r="E8906" i="13"/>
  <c r="E8905" i="13"/>
  <c r="E8904" i="13"/>
  <c r="E8903" i="13"/>
  <c r="E8902" i="13"/>
  <c r="E8901" i="13"/>
  <c r="E8900" i="13"/>
  <c r="E8899" i="13"/>
  <c r="E8898" i="13"/>
  <c r="E8897" i="13"/>
  <c r="E8896" i="13"/>
  <c r="E8895" i="13"/>
  <c r="E8894" i="13"/>
  <c r="E8893" i="13"/>
  <c r="E8892" i="13"/>
  <c r="E8891" i="13"/>
  <c r="E8890" i="13"/>
  <c r="E8889" i="13"/>
  <c r="E8888" i="13"/>
  <c r="E8887" i="13"/>
  <c r="E8886" i="13"/>
  <c r="E8885" i="13"/>
  <c r="E8884" i="13"/>
  <c r="E8883" i="13"/>
  <c r="E8882" i="13"/>
  <c r="E8881" i="13"/>
  <c r="E8880" i="13"/>
  <c r="E8879" i="13"/>
  <c r="E8878" i="13"/>
  <c r="E8877" i="13"/>
  <c r="E8876" i="13"/>
  <c r="E8875" i="13"/>
  <c r="E8874" i="13"/>
  <c r="E8873" i="13"/>
  <c r="E8872" i="13"/>
  <c r="E8871" i="13"/>
  <c r="E8870" i="13"/>
  <c r="E8869" i="13"/>
  <c r="E8868" i="13"/>
  <c r="E8867" i="13"/>
  <c r="E8866" i="13"/>
  <c r="E8865" i="13"/>
  <c r="E8864" i="13"/>
  <c r="E8863" i="13"/>
  <c r="E8862" i="13"/>
  <c r="E8861" i="13"/>
  <c r="E8860" i="13"/>
  <c r="E8859" i="13"/>
  <c r="E8858" i="13"/>
  <c r="E8857" i="13"/>
  <c r="E8856" i="13"/>
  <c r="E8855" i="13"/>
  <c r="E8854" i="13"/>
  <c r="E8853" i="13"/>
  <c r="E8852" i="13"/>
  <c r="E8851" i="13"/>
  <c r="E8850" i="13"/>
  <c r="E8849" i="13"/>
  <c r="E8848" i="13"/>
  <c r="E8847" i="13"/>
  <c r="E8846" i="13"/>
  <c r="E8845" i="13"/>
  <c r="E8844" i="13"/>
  <c r="E8843" i="13"/>
  <c r="E8842" i="13"/>
  <c r="E8841" i="13"/>
  <c r="E8840" i="13"/>
  <c r="E8839" i="13"/>
  <c r="E8838" i="13"/>
  <c r="E8837" i="13"/>
  <c r="E8836" i="13"/>
  <c r="E8835" i="13"/>
  <c r="E8834" i="13"/>
  <c r="E8833" i="13"/>
  <c r="E8832" i="13"/>
  <c r="E8831" i="13"/>
  <c r="E8830" i="13"/>
  <c r="E8829" i="13"/>
  <c r="E8828" i="13"/>
  <c r="E8827" i="13"/>
  <c r="E8826" i="13"/>
  <c r="E8825" i="13"/>
  <c r="E8824" i="13"/>
  <c r="E8823" i="13"/>
  <c r="E8822" i="13"/>
  <c r="E8821" i="13"/>
  <c r="E8820" i="13"/>
  <c r="E8819" i="13"/>
  <c r="E8818" i="13"/>
  <c r="E8817" i="13"/>
  <c r="E8816" i="13"/>
  <c r="E8815" i="13"/>
  <c r="E8814" i="13"/>
  <c r="E8813" i="13"/>
  <c r="E8812" i="13"/>
  <c r="E8811" i="13"/>
  <c r="E8810" i="13"/>
  <c r="E8809" i="13"/>
  <c r="E8808" i="13"/>
  <c r="E8807" i="13"/>
  <c r="E8806" i="13"/>
  <c r="E8805" i="13"/>
  <c r="E8804" i="13"/>
  <c r="E8803" i="13"/>
  <c r="E8802" i="13"/>
  <c r="E8801" i="13"/>
  <c r="E8800" i="13"/>
  <c r="E8799" i="13"/>
  <c r="E8798" i="13"/>
  <c r="E8797" i="13"/>
  <c r="E8796" i="13"/>
  <c r="E8795" i="13"/>
  <c r="E8794" i="13"/>
  <c r="E8793" i="13"/>
  <c r="E8792" i="13"/>
  <c r="E8791" i="13"/>
  <c r="E8790" i="13"/>
  <c r="E8789" i="13"/>
  <c r="E8788" i="13"/>
  <c r="E8787" i="13"/>
  <c r="E8786" i="13"/>
  <c r="E8785" i="13"/>
  <c r="E8784" i="13"/>
  <c r="E8783" i="13"/>
  <c r="E8782" i="13"/>
  <c r="E8781" i="13"/>
  <c r="E8780" i="13"/>
  <c r="E8779" i="13"/>
  <c r="E8778" i="13"/>
  <c r="E8777" i="13"/>
  <c r="E8776" i="13"/>
  <c r="E8775" i="13"/>
  <c r="E8774" i="13"/>
  <c r="E8773" i="13"/>
  <c r="E8772" i="13"/>
  <c r="E8771" i="13"/>
  <c r="E8770" i="13"/>
  <c r="E8769" i="13"/>
  <c r="E8768" i="13"/>
  <c r="E8767" i="13"/>
  <c r="E8766" i="13"/>
  <c r="E8765" i="13"/>
  <c r="E8764" i="13"/>
  <c r="E8763" i="13"/>
  <c r="E8762" i="13"/>
  <c r="E8761" i="13"/>
  <c r="E8760" i="13"/>
  <c r="E8759" i="13"/>
  <c r="E8758" i="13"/>
  <c r="E8757" i="13"/>
  <c r="E8756" i="13"/>
  <c r="E8755" i="13"/>
  <c r="E8754" i="13"/>
  <c r="E8753" i="13"/>
  <c r="E8752" i="13"/>
  <c r="E8751" i="13"/>
  <c r="E8750" i="13"/>
  <c r="E8749" i="13"/>
  <c r="E8748" i="13"/>
  <c r="E8747" i="13"/>
  <c r="E8746" i="13"/>
  <c r="E8745" i="13"/>
  <c r="E8744" i="13"/>
  <c r="E8743" i="13"/>
  <c r="E8742" i="13"/>
  <c r="E8741" i="13"/>
  <c r="E8740" i="13"/>
  <c r="E8739" i="13"/>
  <c r="E8738" i="13"/>
  <c r="E8737" i="13"/>
  <c r="E8736" i="13"/>
  <c r="E8735" i="13"/>
  <c r="E8734" i="13"/>
  <c r="E8733" i="13"/>
  <c r="E8732" i="13"/>
  <c r="E8731" i="13"/>
  <c r="E8730" i="13"/>
  <c r="E8729" i="13"/>
  <c r="E8728" i="13"/>
  <c r="E8727" i="13"/>
  <c r="E8726" i="13"/>
  <c r="E8725" i="13"/>
  <c r="E8724" i="13"/>
  <c r="E8723" i="13"/>
  <c r="E8722" i="13"/>
  <c r="E8721" i="13"/>
  <c r="E8720" i="13"/>
  <c r="E8719" i="13"/>
  <c r="E8718" i="13"/>
  <c r="E8717" i="13"/>
  <c r="E8716" i="13"/>
  <c r="E8715" i="13"/>
  <c r="E8714" i="13"/>
  <c r="E8713" i="13"/>
  <c r="E8712" i="13"/>
  <c r="E8711" i="13"/>
  <c r="E8710" i="13"/>
  <c r="E8709" i="13"/>
  <c r="E8708" i="13"/>
  <c r="E8707" i="13"/>
  <c r="E8706" i="13"/>
  <c r="E8705" i="13"/>
  <c r="E8704" i="13"/>
  <c r="E8703" i="13"/>
  <c r="E8702" i="13"/>
  <c r="E8701" i="13"/>
  <c r="E8700" i="13"/>
  <c r="E8699" i="13"/>
  <c r="E8698" i="13"/>
  <c r="E8697" i="13"/>
  <c r="E8696" i="13"/>
  <c r="E8695" i="13"/>
  <c r="E8694" i="13"/>
  <c r="E8693" i="13"/>
  <c r="E8692" i="13"/>
  <c r="E8691" i="13"/>
  <c r="E8690" i="13"/>
  <c r="E8689" i="13"/>
  <c r="E8688" i="13"/>
  <c r="E8687" i="13"/>
  <c r="E8686" i="13"/>
  <c r="E8685" i="13"/>
  <c r="E8684" i="13"/>
  <c r="E8683" i="13"/>
  <c r="E8682" i="13"/>
  <c r="E8681" i="13"/>
  <c r="E8680" i="13"/>
  <c r="E8679" i="13"/>
  <c r="E8678" i="13"/>
  <c r="E8677" i="13"/>
  <c r="E8676" i="13"/>
  <c r="E8675" i="13"/>
  <c r="E8674" i="13"/>
  <c r="E8673" i="13"/>
  <c r="E8672" i="13"/>
  <c r="E8671" i="13"/>
  <c r="E8670" i="13"/>
  <c r="E8669" i="13"/>
  <c r="E8668" i="13"/>
  <c r="E8667" i="13"/>
  <c r="E8666" i="13"/>
  <c r="E8665" i="13"/>
  <c r="E8664" i="13"/>
  <c r="E8663" i="13"/>
  <c r="E8662" i="13"/>
  <c r="E8661" i="13"/>
  <c r="E8660" i="13"/>
  <c r="E8659" i="13"/>
  <c r="E8658" i="13"/>
  <c r="E8657" i="13"/>
  <c r="E8656" i="13"/>
  <c r="E8655" i="13"/>
  <c r="E8654" i="13"/>
  <c r="E8653" i="13"/>
  <c r="E8652" i="13"/>
  <c r="E8651" i="13"/>
  <c r="E8650" i="13"/>
  <c r="E8649" i="13"/>
  <c r="E8648" i="13"/>
  <c r="E8647" i="13"/>
  <c r="E8646" i="13"/>
  <c r="E8645" i="13"/>
  <c r="E8644" i="13"/>
  <c r="E8643" i="13"/>
  <c r="E8642" i="13"/>
  <c r="E8641" i="13"/>
  <c r="E8640" i="13"/>
  <c r="E8639" i="13"/>
  <c r="E8638" i="13"/>
  <c r="E8637" i="13"/>
  <c r="E8636" i="13"/>
  <c r="E8635" i="13"/>
  <c r="E8634" i="13"/>
  <c r="E8633" i="13"/>
  <c r="E8632" i="13"/>
  <c r="E8631" i="13"/>
  <c r="E8630" i="13"/>
  <c r="E8629" i="13"/>
  <c r="E8628" i="13"/>
  <c r="E8627" i="13"/>
  <c r="E8626" i="13"/>
  <c r="E8625" i="13"/>
  <c r="E8624" i="13"/>
  <c r="E8623" i="13"/>
  <c r="E8622" i="13"/>
  <c r="E8621" i="13"/>
  <c r="E8620" i="13"/>
  <c r="E8619" i="13"/>
  <c r="E8618" i="13"/>
  <c r="E8617" i="13"/>
  <c r="E8616" i="13"/>
  <c r="E8615" i="13"/>
  <c r="E8614" i="13"/>
  <c r="E8613" i="13"/>
  <c r="E8612" i="13"/>
  <c r="E8611" i="13"/>
  <c r="E8610" i="13"/>
  <c r="E8609" i="13"/>
  <c r="E8608" i="13"/>
  <c r="E8607" i="13"/>
  <c r="E8606" i="13"/>
  <c r="E8605" i="13"/>
  <c r="E8604" i="13"/>
  <c r="E8603" i="13"/>
  <c r="E8602" i="13"/>
  <c r="E8601" i="13"/>
  <c r="E8600" i="13"/>
  <c r="E8599" i="13"/>
  <c r="E8598" i="13"/>
  <c r="E8597" i="13"/>
  <c r="E8596" i="13"/>
  <c r="E8595" i="13"/>
  <c r="E8594" i="13"/>
  <c r="E8593" i="13"/>
  <c r="E8592" i="13"/>
  <c r="E8591" i="13"/>
  <c r="E8590" i="13"/>
  <c r="E8589" i="13"/>
  <c r="E8588" i="13"/>
  <c r="E8587" i="13"/>
  <c r="E8586" i="13"/>
  <c r="E8585" i="13"/>
  <c r="E8584" i="13"/>
  <c r="E8583" i="13"/>
  <c r="E8582" i="13"/>
  <c r="E8581" i="13"/>
  <c r="E8580" i="13"/>
  <c r="E8579" i="13"/>
  <c r="E8578" i="13"/>
  <c r="E8577" i="13"/>
  <c r="E8576" i="13"/>
  <c r="E8575" i="13"/>
  <c r="E8574" i="13"/>
  <c r="E8573" i="13"/>
  <c r="E8572" i="13"/>
  <c r="E8571" i="13"/>
  <c r="E8570" i="13"/>
  <c r="E8569" i="13"/>
  <c r="E8568" i="13"/>
  <c r="E8567" i="13"/>
  <c r="E8566" i="13"/>
  <c r="E8565" i="13"/>
  <c r="E8564" i="13"/>
  <c r="E8563" i="13"/>
  <c r="E8562" i="13"/>
  <c r="E8561" i="13"/>
  <c r="E8560" i="13"/>
  <c r="E8559" i="13"/>
  <c r="E8558" i="13"/>
  <c r="E8557" i="13"/>
  <c r="E8556" i="13"/>
  <c r="E8555" i="13"/>
  <c r="E8554" i="13"/>
  <c r="E8553" i="13"/>
  <c r="E8552" i="13"/>
  <c r="E8551" i="13"/>
  <c r="E8550" i="13"/>
  <c r="E8549" i="13"/>
  <c r="E8548" i="13"/>
  <c r="E8547" i="13"/>
  <c r="E8546" i="13"/>
  <c r="E8545" i="13"/>
  <c r="E8544" i="13"/>
  <c r="E8543" i="13"/>
  <c r="E8542" i="13"/>
  <c r="E8541" i="13"/>
  <c r="E8540" i="13"/>
  <c r="E8539" i="13"/>
  <c r="E8538" i="13"/>
  <c r="E8537" i="13"/>
  <c r="E8536" i="13"/>
  <c r="E8535" i="13"/>
  <c r="E8534" i="13"/>
  <c r="E8533" i="13"/>
  <c r="E8532" i="13"/>
  <c r="E8531" i="13"/>
  <c r="E8530" i="13"/>
  <c r="E8529" i="13"/>
  <c r="E8528" i="13"/>
  <c r="E8527" i="13"/>
  <c r="E8526" i="13"/>
  <c r="E8525" i="13"/>
  <c r="E8524" i="13"/>
  <c r="E8523" i="13"/>
  <c r="E8522" i="13"/>
  <c r="E8521" i="13"/>
  <c r="E8520" i="13"/>
  <c r="E8519" i="13"/>
  <c r="E8518" i="13"/>
  <c r="E8517" i="13"/>
  <c r="E8516" i="13"/>
  <c r="E8515" i="13"/>
  <c r="E8514" i="13"/>
  <c r="E8513" i="13"/>
  <c r="E8512" i="13"/>
  <c r="E8511" i="13"/>
  <c r="E8510" i="13"/>
  <c r="E8509" i="13"/>
  <c r="E8508" i="13"/>
  <c r="E8507" i="13"/>
  <c r="E8506" i="13"/>
  <c r="E8505" i="13"/>
  <c r="E8504" i="13"/>
  <c r="E8503" i="13"/>
  <c r="E8502" i="13"/>
  <c r="E8501" i="13"/>
  <c r="E8500" i="13"/>
  <c r="E8499" i="13"/>
  <c r="E8498" i="13"/>
  <c r="E8497" i="13"/>
  <c r="E8496" i="13"/>
  <c r="E8495" i="13"/>
  <c r="E8494" i="13"/>
  <c r="E8493" i="13"/>
  <c r="E8492" i="13"/>
  <c r="E8491" i="13"/>
  <c r="E8490" i="13"/>
  <c r="E8489" i="13"/>
  <c r="E8488" i="13"/>
  <c r="E8487" i="13"/>
  <c r="E8486" i="13"/>
  <c r="E8485" i="13"/>
  <c r="E8484" i="13"/>
  <c r="E8483" i="13"/>
  <c r="E8482" i="13"/>
  <c r="E8481" i="13"/>
  <c r="E8480" i="13"/>
  <c r="E8479" i="13"/>
  <c r="E8478" i="13"/>
  <c r="E8477" i="13"/>
  <c r="E8476" i="13"/>
  <c r="E8475" i="13"/>
  <c r="E8474" i="13"/>
  <c r="E8473" i="13"/>
  <c r="E8472" i="13"/>
  <c r="E8471" i="13"/>
  <c r="E8470" i="13"/>
  <c r="E8469" i="13"/>
  <c r="E8468" i="13"/>
  <c r="E8467" i="13"/>
  <c r="E8466" i="13"/>
  <c r="E8465" i="13"/>
  <c r="E8464" i="13"/>
  <c r="E8463" i="13"/>
  <c r="E8462" i="13"/>
  <c r="E8461" i="13"/>
  <c r="E8460" i="13"/>
  <c r="E8459" i="13"/>
  <c r="E8458" i="13"/>
  <c r="E8457" i="13"/>
  <c r="E8456" i="13"/>
  <c r="E8455" i="13"/>
  <c r="E8454" i="13"/>
  <c r="E8453" i="13"/>
  <c r="E8452" i="13"/>
  <c r="E8451" i="13"/>
  <c r="E8450" i="13"/>
  <c r="E8449" i="13"/>
  <c r="E8448" i="13"/>
  <c r="E8447" i="13"/>
  <c r="E8446" i="13"/>
  <c r="E8445" i="13"/>
  <c r="E8444" i="13"/>
  <c r="E8443" i="13"/>
  <c r="E8442" i="13"/>
  <c r="E8441" i="13"/>
  <c r="E8440" i="13"/>
  <c r="E8439" i="13"/>
  <c r="E8438" i="13"/>
  <c r="E8437" i="13"/>
  <c r="E8436" i="13"/>
  <c r="E8435" i="13"/>
  <c r="E8434" i="13"/>
  <c r="E8433" i="13"/>
  <c r="E8432" i="13"/>
  <c r="E8431" i="13"/>
  <c r="E8430" i="13"/>
  <c r="E8429" i="13"/>
  <c r="E8428" i="13"/>
  <c r="E8427" i="13"/>
  <c r="E8426" i="13"/>
  <c r="E8425" i="13"/>
  <c r="E8424" i="13"/>
  <c r="E8423" i="13"/>
  <c r="E8422" i="13"/>
  <c r="E8421" i="13"/>
  <c r="E8420" i="13"/>
  <c r="E8419" i="13"/>
  <c r="E8418" i="13"/>
  <c r="E8417" i="13"/>
  <c r="E8416" i="13"/>
  <c r="E8415" i="13"/>
  <c r="E8414" i="13"/>
  <c r="E8413" i="13"/>
  <c r="E8412" i="13"/>
  <c r="E8411" i="13"/>
  <c r="E8410" i="13"/>
  <c r="E8409" i="13"/>
  <c r="E8408" i="13"/>
  <c r="E8407" i="13"/>
  <c r="E8406" i="13"/>
  <c r="E8405" i="13"/>
  <c r="E8404" i="13"/>
  <c r="E8403" i="13"/>
  <c r="E8402" i="13"/>
  <c r="E8401" i="13"/>
  <c r="E8400" i="13"/>
  <c r="E8399" i="13"/>
  <c r="E8398" i="13"/>
  <c r="E8397" i="13"/>
  <c r="E8396" i="13"/>
  <c r="E8395" i="13"/>
  <c r="E8394" i="13"/>
  <c r="E8393" i="13"/>
  <c r="E8392" i="13"/>
  <c r="E8391" i="13"/>
  <c r="E8390" i="13"/>
  <c r="E8389" i="13"/>
  <c r="E8388" i="13"/>
  <c r="E8387" i="13"/>
  <c r="E8386" i="13"/>
  <c r="E8385" i="13"/>
  <c r="E8384" i="13"/>
  <c r="E8383" i="13"/>
  <c r="E8382" i="13"/>
  <c r="E8381" i="13"/>
  <c r="E8380" i="13"/>
  <c r="E8379" i="13"/>
  <c r="E8378" i="13"/>
  <c r="E8377" i="13"/>
  <c r="E8376" i="13"/>
  <c r="E8375" i="13"/>
  <c r="E8374" i="13"/>
  <c r="E8373" i="13"/>
  <c r="E8372" i="13"/>
  <c r="E8371" i="13"/>
  <c r="E8370" i="13"/>
  <c r="E8369" i="13"/>
  <c r="E8368" i="13"/>
  <c r="E8367" i="13"/>
  <c r="E8366" i="13"/>
  <c r="E8365" i="13"/>
  <c r="E8364" i="13"/>
  <c r="E8363" i="13"/>
  <c r="E8362" i="13"/>
  <c r="E8361" i="13"/>
  <c r="E8360" i="13"/>
  <c r="E8359" i="13"/>
  <c r="E8358" i="13"/>
  <c r="E8357" i="13"/>
  <c r="E8356" i="13"/>
  <c r="E8355" i="13"/>
  <c r="E8354" i="13"/>
  <c r="E8353" i="13"/>
  <c r="E8352" i="13"/>
  <c r="E8351" i="13"/>
  <c r="E8350" i="13"/>
  <c r="E8349" i="13"/>
  <c r="E8348" i="13"/>
  <c r="E8347" i="13"/>
  <c r="E8346" i="13"/>
  <c r="E8345" i="13"/>
  <c r="E8344" i="13"/>
  <c r="E8343" i="13"/>
  <c r="E8342" i="13"/>
  <c r="E8341" i="13"/>
  <c r="E8340" i="13"/>
  <c r="E8339" i="13"/>
  <c r="E8338" i="13"/>
  <c r="E8337" i="13"/>
  <c r="E8336" i="13"/>
  <c r="E8335" i="13"/>
  <c r="E8334" i="13"/>
  <c r="E8333" i="13"/>
  <c r="E8332" i="13"/>
  <c r="E8331" i="13"/>
  <c r="E8330" i="13"/>
  <c r="E8329" i="13"/>
  <c r="E8328" i="13"/>
  <c r="E8327" i="13"/>
  <c r="E8326" i="13"/>
  <c r="E8325" i="13"/>
  <c r="E8324" i="13"/>
  <c r="E8323" i="13"/>
  <c r="E8322" i="13"/>
  <c r="E8321" i="13"/>
  <c r="E8320" i="13"/>
  <c r="E8319" i="13"/>
  <c r="E8318" i="13"/>
  <c r="E8317" i="13"/>
  <c r="E8316" i="13"/>
  <c r="E8315" i="13"/>
  <c r="E8314" i="13"/>
  <c r="E8313" i="13"/>
  <c r="E8312" i="13"/>
  <c r="E8311" i="13"/>
  <c r="E8310" i="13"/>
  <c r="E8309" i="13"/>
  <c r="E8308" i="13"/>
  <c r="E8307" i="13"/>
  <c r="E8306" i="13"/>
  <c r="E8305" i="13"/>
  <c r="E8304" i="13"/>
  <c r="E8303" i="13"/>
  <c r="E8302" i="13"/>
  <c r="E8301" i="13"/>
  <c r="E8300" i="13"/>
  <c r="E8299" i="13"/>
  <c r="E8298" i="13"/>
  <c r="E8297" i="13"/>
  <c r="E8296" i="13"/>
  <c r="E8295" i="13"/>
  <c r="E8294" i="13"/>
  <c r="E8293" i="13"/>
  <c r="E8292" i="13"/>
  <c r="E8291" i="13"/>
  <c r="E8290" i="13"/>
  <c r="E8289" i="13"/>
  <c r="E8288" i="13"/>
  <c r="E8287" i="13"/>
  <c r="E8286" i="13"/>
  <c r="E8285" i="13"/>
  <c r="E8284" i="13"/>
  <c r="E8283" i="13"/>
  <c r="E8282" i="13"/>
  <c r="E8281" i="13"/>
  <c r="E8280" i="13"/>
  <c r="E8279" i="13"/>
  <c r="E8278" i="13"/>
  <c r="E8277" i="13"/>
  <c r="E8276" i="13"/>
  <c r="E8275" i="13"/>
  <c r="E8274" i="13"/>
  <c r="E8273" i="13"/>
  <c r="E8272" i="13"/>
  <c r="E8271" i="13"/>
  <c r="E8270" i="13"/>
  <c r="E8269" i="13"/>
  <c r="E8268" i="13"/>
  <c r="E8267" i="13"/>
  <c r="E8266" i="13"/>
  <c r="E8265" i="13"/>
  <c r="E8264" i="13"/>
  <c r="E8263" i="13"/>
  <c r="E8262" i="13"/>
  <c r="E8261" i="13"/>
  <c r="E8260" i="13"/>
  <c r="E8259" i="13"/>
  <c r="E8258" i="13"/>
  <c r="E8257" i="13"/>
  <c r="E8256" i="13"/>
  <c r="E8255" i="13"/>
  <c r="E8254" i="13"/>
  <c r="E8253" i="13"/>
  <c r="E8252" i="13"/>
  <c r="E8251" i="13"/>
  <c r="E8250" i="13"/>
  <c r="E8249" i="13"/>
  <c r="E8248" i="13"/>
  <c r="E8247" i="13"/>
  <c r="E8246" i="13"/>
  <c r="E8245" i="13"/>
  <c r="E8244" i="13"/>
  <c r="E8243" i="13"/>
  <c r="E8242" i="13"/>
  <c r="E8241" i="13"/>
  <c r="E8240" i="13"/>
  <c r="E8239" i="13"/>
  <c r="E8238" i="13"/>
  <c r="E8237" i="13"/>
  <c r="E8236" i="13"/>
  <c r="E8235" i="13"/>
  <c r="E8234" i="13"/>
  <c r="E8233" i="13"/>
  <c r="E8232" i="13"/>
  <c r="E8231" i="13"/>
  <c r="E8230" i="13"/>
  <c r="E8229" i="13"/>
  <c r="E8228" i="13"/>
  <c r="E8227" i="13"/>
  <c r="E8226" i="13"/>
  <c r="E8225" i="13"/>
  <c r="E8224" i="13"/>
  <c r="E8223" i="13"/>
  <c r="E8222" i="13"/>
  <c r="E8221" i="13"/>
  <c r="E8220" i="13"/>
  <c r="E8219" i="13"/>
  <c r="E8218" i="13"/>
  <c r="E8217" i="13"/>
  <c r="E8216" i="13"/>
  <c r="E8215" i="13"/>
  <c r="E8214" i="13"/>
  <c r="E8213" i="13"/>
  <c r="E8212" i="13"/>
  <c r="E8211" i="13"/>
  <c r="E8210" i="13"/>
  <c r="E8209" i="13"/>
  <c r="E8208" i="13"/>
  <c r="E8207" i="13"/>
  <c r="E8206" i="13"/>
  <c r="E8205" i="13"/>
  <c r="E8204" i="13"/>
  <c r="E8203" i="13"/>
  <c r="E8202" i="13"/>
  <c r="E8201" i="13"/>
  <c r="E8200" i="13"/>
  <c r="E8199" i="13"/>
  <c r="E8198" i="13"/>
  <c r="E8197" i="13"/>
  <c r="E8196" i="13"/>
  <c r="E8195" i="13"/>
  <c r="E8194" i="13"/>
  <c r="E8193" i="13"/>
  <c r="E8192" i="13"/>
  <c r="E8191" i="13"/>
  <c r="E8190" i="13"/>
  <c r="E8189" i="13"/>
  <c r="E8188" i="13"/>
  <c r="E8187" i="13"/>
  <c r="E8186" i="13"/>
  <c r="E8185" i="13"/>
  <c r="E8184" i="13"/>
  <c r="E8183" i="13"/>
  <c r="E8182" i="13"/>
  <c r="E8181" i="13"/>
  <c r="E8180" i="13"/>
  <c r="E8179" i="13"/>
  <c r="E8178" i="13"/>
  <c r="E8177" i="13"/>
  <c r="E8176" i="13"/>
  <c r="E8175" i="13"/>
  <c r="E8174" i="13"/>
  <c r="E8173" i="13"/>
  <c r="E8172" i="13"/>
  <c r="E8171" i="13"/>
  <c r="E8170" i="13"/>
  <c r="E8169" i="13"/>
  <c r="E8168" i="13"/>
  <c r="E8167" i="13"/>
  <c r="E8166" i="13"/>
  <c r="E8165" i="13"/>
  <c r="E8164" i="13"/>
  <c r="E8163" i="13"/>
  <c r="E8162" i="13"/>
  <c r="E8161" i="13"/>
  <c r="E8160" i="13"/>
  <c r="E8159" i="13"/>
  <c r="E8158" i="13"/>
  <c r="E8157" i="13"/>
  <c r="E8156" i="13"/>
  <c r="E8155" i="13"/>
  <c r="E8154" i="13"/>
  <c r="E8153" i="13"/>
  <c r="E8152" i="13"/>
  <c r="E8151" i="13"/>
  <c r="E8150" i="13"/>
  <c r="E8149" i="13"/>
  <c r="E8148" i="13"/>
  <c r="E8147" i="13"/>
  <c r="E8146" i="13"/>
  <c r="E8145" i="13"/>
  <c r="E8144" i="13"/>
  <c r="E8143" i="13"/>
  <c r="E8142" i="13"/>
  <c r="E8141" i="13"/>
  <c r="E8140" i="13"/>
  <c r="E8139" i="13"/>
  <c r="E8138" i="13"/>
  <c r="E8137" i="13"/>
  <c r="E8136" i="13"/>
  <c r="E8135" i="13"/>
  <c r="E8134" i="13"/>
  <c r="E8133" i="13"/>
  <c r="E8132" i="13"/>
  <c r="E8131" i="13"/>
  <c r="E8130" i="13"/>
  <c r="E8129" i="13"/>
  <c r="E8128" i="13"/>
  <c r="E8127" i="13"/>
  <c r="E8126" i="13"/>
  <c r="E8125" i="13"/>
  <c r="E8124" i="13"/>
  <c r="E8123" i="13"/>
  <c r="E8122" i="13"/>
  <c r="E8121" i="13"/>
  <c r="E8120" i="13"/>
  <c r="E8119" i="13"/>
  <c r="E8118" i="13"/>
  <c r="E8117" i="13"/>
  <c r="E8116" i="13"/>
  <c r="E8115" i="13"/>
  <c r="E8114" i="13"/>
  <c r="E8113" i="13"/>
  <c r="E8112" i="13"/>
  <c r="E8111" i="13"/>
  <c r="E8110" i="13"/>
  <c r="E8109" i="13"/>
  <c r="E8108" i="13"/>
  <c r="E8107" i="13"/>
  <c r="E8106" i="13"/>
  <c r="E8105" i="13"/>
  <c r="E8104" i="13"/>
  <c r="E8103" i="13"/>
  <c r="E8102" i="13"/>
  <c r="E8101" i="13"/>
  <c r="E8100" i="13"/>
  <c r="E8099" i="13"/>
  <c r="E8098" i="13"/>
  <c r="E8097" i="13"/>
  <c r="E8096" i="13"/>
  <c r="E8095" i="13"/>
  <c r="E8094" i="13"/>
  <c r="E8093" i="13"/>
  <c r="E8092" i="13"/>
  <c r="E8091" i="13"/>
  <c r="E8090" i="13"/>
  <c r="E8089" i="13"/>
  <c r="E8088" i="13"/>
  <c r="E8087" i="13"/>
  <c r="E8086" i="13"/>
  <c r="E8085" i="13"/>
  <c r="E8084" i="13"/>
  <c r="E8083" i="13"/>
  <c r="E8082" i="13"/>
  <c r="E8081" i="13"/>
  <c r="E8080" i="13"/>
  <c r="E8079" i="13"/>
  <c r="E8078" i="13"/>
  <c r="E8077" i="13"/>
  <c r="E8076" i="13"/>
  <c r="E8075" i="13"/>
  <c r="E8074" i="13"/>
  <c r="E8073" i="13"/>
  <c r="E8072" i="13"/>
  <c r="E8071" i="13"/>
  <c r="E8070" i="13"/>
  <c r="E8069" i="13"/>
  <c r="E8068" i="13"/>
  <c r="E8067" i="13"/>
  <c r="E8066" i="13"/>
  <c r="E8065" i="13"/>
  <c r="E8064" i="13"/>
  <c r="E8063" i="13"/>
  <c r="E8062" i="13"/>
  <c r="E8061" i="13"/>
  <c r="E8060" i="13"/>
  <c r="E8059" i="13"/>
  <c r="E8058" i="13"/>
  <c r="E8057" i="13"/>
  <c r="E8056" i="13"/>
  <c r="E8055" i="13"/>
  <c r="E8054" i="13"/>
  <c r="E8053" i="13"/>
  <c r="E8052" i="13"/>
  <c r="E8051" i="13"/>
  <c r="E8050" i="13"/>
  <c r="E8049" i="13"/>
  <c r="E8048" i="13"/>
  <c r="E8047" i="13"/>
  <c r="E8046" i="13"/>
  <c r="E8045" i="13"/>
  <c r="E8044" i="13"/>
  <c r="E8043" i="13"/>
  <c r="E8042" i="13"/>
  <c r="E8041" i="13"/>
  <c r="E8040" i="13"/>
  <c r="E8039" i="13"/>
  <c r="E8038" i="13"/>
  <c r="E8037" i="13"/>
  <c r="E8036" i="13"/>
  <c r="E8035" i="13"/>
  <c r="E8034" i="13"/>
  <c r="E8033" i="13"/>
  <c r="E8032" i="13"/>
  <c r="E8031" i="13"/>
  <c r="E8030" i="13"/>
  <c r="E8029" i="13"/>
  <c r="E8028" i="13"/>
  <c r="E8027" i="13"/>
  <c r="E8026" i="13"/>
  <c r="E8025" i="13"/>
  <c r="E8024" i="13"/>
  <c r="E8023" i="13"/>
  <c r="E8022" i="13"/>
  <c r="E8021" i="13"/>
  <c r="E8020" i="13"/>
  <c r="E8019" i="13"/>
  <c r="E8018" i="13"/>
  <c r="E8017" i="13"/>
  <c r="E8016" i="13"/>
  <c r="E8015" i="13"/>
  <c r="E8014" i="13"/>
  <c r="E8013" i="13"/>
  <c r="E8012" i="13"/>
  <c r="E8011" i="13"/>
  <c r="E8010" i="13"/>
  <c r="E8009" i="13"/>
  <c r="E8008" i="13"/>
  <c r="E8007" i="13"/>
  <c r="E8006" i="13"/>
  <c r="E8005" i="13"/>
  <c r="E8004" i="13"/>
  <c r="E8003" i="13"/>
  <c r="E8002" i="13"/>
  <c r="E8001" i="13"/>
  <c r="E8000" i="13"/>
  <c r="E7999" i="13"/>
  <c r="E7998" i="13"/>
  <c r="E7997" i="13"/>
  <c r="E7996" i="13"/>
  <c r="E7995" i="13"/>
  <c r="E7994" i="13"/>
  <c r="E7993" i="13"/>
  <c r="E7992" i="13"/>
  <c r="E7991" i="13"/>
  <c r="E7990" i="13"/>
  <c r="E7989" i="13"/>
  <c r="E7988" i="13"/>
  <c r="E7987" i="13"/>
  <c r="E7986" i="13"/>
  <c r="E7985" i="13"/>
  <c r="E7984" i="13"/>
  <c r="E7983" i="13"/>
  <c r="E7982" i="13"/>
  <c r="E7981" i="13"/>
  <c r="E7980" i="13"/>
  <c r="E7979" i="13"/>
  <c r="E7978" i="13"/>
  <c r="E7977" i="13"/>
  <c r="E7976" i="13"/>
  <c r="E7975" i="13"/>
  <c r="E7974" i="13"/>
  <c r="E7973" i="13"/>
  <c r="E7972" i="13"/>
  <c r="E7971" i="13"/>
  <c r="E7970" i="13"/>
  <c r="E7969" i="13"/>
  <c r="E7968" i="13"/>
  <c r="E7967" i="13"/>
  <c r="E7966" i="13"/>
  <c r="E7965" i="13"/>
  <c r="E7964" i="13"/>
  <c r="E7963" i="13"/>
  <c r="E7962" i="13"/>
  <c r="E7961" i="13"/>
  <c r="E7960" i="13"/>
  <c r="E7959" i="13"/>
  <c r="E7958" i="13"/>
  <c r="E7957" i="13"/>
  <c r="E7956" i="13"/>
  <c r="E7955" i="13"/>
  <c r="E7954" i="13"/>
  <c r="E7953" i="13"/>
  <c r="E7952" i="13"/>
  <c r="E7951" i="13"/>
  <c r="E7950" i="13"/>
  <c r="E7949" i="13"/>
  <c r="E7948" i="13"/>
  <c r="E7947" i="13"/>
  <c r="E7946" i="13"/>
  <c r="E7945" i="13"/>
  <c r="E7944" i="13"/>
  <c r="E7943" i="13"/>
  <c r="E7942" i="13"/>
  <c r="E7941" i="13"/>
  <c r="E7940" i="13"/>
  <c r="E7939" i="13"/>
  <c r="E7938" i="13"/>
  <c r="E7937" i="13"/>
  <c r="E7936" i="13"/>
  <c r="E7935" i="13"/>
  <c r="E7934" i="13"/>
  <c r="E7933" i="13"/>
  <c r="E7932" i="13"/>
  <c r="E7931" i="13"/>
  <c r="E7930" i="13"/>
  <c r="E7929" i="13"/>
  <c r="E7928" i="13"/>
  <c r="E7927" i="13"/>
  <c r="E7926" i="13"/>
  <c r="E7925" i="13"/>
  <c r="E7924" i="13"/>
  <c r="E7923" i="13"/>
  <c r="E7922" i="13"/>
  <c r="E7921" i="13"/>
  <c r="E7920" i="13"/>
  <c r="E7919" i="13"/>
  <c r="E7918" i="13"/>
  <c r="E7917" i="13"/>
  <c r="E7916" i="13"/>
  <c r="E7915" i="13"/>
  <c r="E7914" i="13"/>
  <c r="E7913" i="13"/>
  <c r="E7912" i="13"/>
  <c r="E7911" i="13"/>
  <c r="E7910" i="13"/>
  <c r="E7909" i="13"/>
  <c r="E7908" i="13"/>
  <c r="E7907" i="13"/>
  <c r="E7906" i="13"/>
  <c r="E7905" i="13"/>
  <c r="E7904" i="13"/>
  <c r="E7903" i="13"/>
  <c r="E7902" i="13"/>
  <c r="E7901" i="13"/>
  <c r="E7900" i="13"/>
  <c r="E7899" i="13"/>
  <c r="E7898" i="13"/>
  <c r="E7897" i="13"/>
  <c r="E7896" i="13"/>
  <c r="E7895" i="13"/>
  <c r="E7894" i="13"/>
  <c r="E7893" i="13"/>
  <c r="E7892" i="13"/>
  <c r="E7891" i="13"/>
  <c r="E7890" i="13"/>
  <c r="E7889" i="13"/>
  <c r="E7888" i="13"/>
  <c r="E7887" i="13"/>
  <c r="E7886" i="13"/>
  <c r="E7885" i="13"/>
  <c r="E7884" i="13"/>
  <c r="E7883" i="13"/>
  <c r="E7882" i="13"/>
  <c r="E7881" i="13"/>
  <c r="E7880" i="13"/>
  <c r="E7879" i="13"/>
  <c r="E7878" i="13"/>
  <c r="E7877" i="13"/>
  <c r="E7876" i="13"/>
  <c r="E7875" i="13"/>
  <c r="E7874" i="13"/>
  <c r="E7873" i="13"/>
  <c r="E7872" i="13"/>
  <c r="E7871" i="13"/>
  <c r="E7870" i="13"/>
  <c r="E7869" i="13"/>
  <c r="E7868" i="13"/>
  <c r="E7867" i="13"/>
  <c r="E7866" i="13"/>
  <c r="E7865" i="13"/>
  <c r="E7864" i="13"/>
  <c r="E7863" i="13"/>
  <c r="E7862" i="13"/>
  <c r="E7861" i="13"/>
  <c r="E7860" i="13"/>
  <c r="E7859" i="13"/>
  <c r="E7858" i="13"/>
  <c r="E7857" i="13"/>
  <c r="E7856" i="13"/>
  <c r="E7855" i="13"/>
  <c r="E7854" i="13"/>
  <c r="E7853" i="13"/>
  <c r="E7852" i="13"/>
  <c r="E7851" i="13"/>
  <c r="E7850" i="13"/>
  <c r="E7849" i="13"/>
  <c r="E7848" i="13"/>
  <c r="E7847" i="13"/>
  <c r="E7846" i="13"/>
  <c r="E7845" i="13"/>
  <c r="E7844" i="13"/>
  <c r="E7843" i="13"/>
  <c r="E7842" i="13"/>
  <c r="E7841" i="13"/>
  <c r="E7840" i="13"/>
  <c r="E7839" i="13"/>
  <c r="E7838" i="13"/>
  <c r="E7837" i="13"/>
  <c r="E7836" i="13"/>
  <c r="E7835" i="13"/>
  <c r="E7834" i="13"/>
  <c r="E7833" i="13"/>
  <c r="E7832" i="13"/>
  <c r="E7831" i="13"/>
  <c r="E7830" i="13"/>
  <c r="E7829" i="13"/>
  <c r="E7828" i="13"/>
  <c r="E7827" i="13"/>
  <c r="E7826" i="13"/>
  <c r="E7825" i="13"/>
  <c r="E7824" i="13"/>
  <c r="E7823" i="13"/>
  <c r="E7822" i="13"/>
  <c r="E7821" i="13"/>
  <c r="E7820" i="13"/>
  <c r="E7819" i="13"/>
  <c r="E7818" i="13"/>
  <c r="E7817" i="13"/>
  <c r="E7816" i="13"/>
  <c r="E7815" i="13"/>
  <c r="E7814" i="13"/>
  <c r="E7813" i="13"/>
  <c r="E7812" i="13"/>
  <c r="E7811" i="13"/>
  <c r="E7810" i="13"/>
  <c r="E7809" i="13"/>
  <c r="E7808" i="13"/>
  <c r="E7807" i="13"/>
  <c r="E7806" i="13"/>
  <c r="E7805" i="13"/>
  <c r="E7804" i="13"/>
  <c r="E7803" i="13"/>
  <c r="E7802" i="13"/>
  <c r="E7801" i="13"/>
  <c r="E7800" i="13"/>
  <c r="E7799" i="13"/>
  <c r="E7798" i="13"/>
  <c r="E7797" i="13"/>
  <c r="E7796" i="13"/>
  <c r="E7795" i="13"/>
  <c r="E7794" i="13"/>
  <c r="E7793" i="13"/>
  <c r="E7792" i="13"/>
  <c r="E7791" i="13"/>
  <c r="E7790" i="13"/>
  <c r="E7789" i="13"/>
  <c r="E7788" i="13"/>
  <c r="E7787" i="13"/>
  <c r="E7786" i="13"/>
  <c r="E7785" i="13"/>
  <c r="E7784" i="13"/>
  <c r="E7783" i="13"/>
  <c r="E7782" i="13"/>
  <c r="E7781" i="13"/>
  <c r="E7780" i="13"/>
  <c r="E7779" i="13"/>
  <c r="E7778" i="13"/>
  <c r="E7777" i="13"/>
  <c r="E7776" i="13"/>
  <c r="E7775" i="13"/>
  <c r="E7774" i="13"/>
  <c r="E7773" i="13"/>
  <c r="E7772" i="13"/>
  <c r="E7771" i="13"/>
  <c r="E7770" i="13"/>
  <c r="E7769" i="13"/>
  <c r="E7768" i="13"/>
  <c r="E7767" i="13"/>
  <c r="E7766" i="13"/>
  <c r="E7765" i="13"/>
  <c r="E7764" i="13"/>
  <c r="E7763" i="13"/>
  <c r="E7762" i="13"/>
  <c r="E7761" i="13"/>
  <c r="E7760" i="13"/>
  <c r="E7759" i="13"/>
  <c r="E7758" i="13"/>
  <c r="E7757" i="13"/>
  <c r="E7756" i="13"/>
  <c r="E7755" i="13"/>
  <c r="E7754" i="13"/>
  <c r="E7753" i="13"/>
  <c r="E7752" i="13"/>
  <c r="E7751" i="13"/>
  <c r="E7750" i="13"/>
  <c r="E7749" i="13"/>
  <c r="E7748" i="13"/>
  <c r="E7747" i="13"/>
  <c r="E7746" i="13"/>
  <c r="E7745" i="13"/>
  <c r="E7744" i="13"/>
  <c r="E7743" i="13"/>
  <c r="E7742" i="13"/>
  <c r="E7741" i="13"/>
  <c r="E7740" i="13"/>
  <c r="E7739" i="13"/>
  <c r="E7738" i="13"/>
  <c r="E7737" i="13"/>
  <c r="E7736" i="13"/>
  <c r="E7735" i="13"/>
  <c r="E7734" i="13"/>
  <c r="E7733" i="13"/>
  <c r="E7732" i="13"/>
  <c r="E7731" i="13"/>
  <c r="E7730" i="13"/>
  <c r="E7729" i="13"/>
  <c r="E7728" i="13"/>
  <c r="E7727" i="13"/>
  <c r="E7726" i="13"/>
  <c r="E7725" i="13"/>
  <c r="E7724" i="13"/>
  <c r="E7723" i="13"/>
  <c r="E7722" i="13"/>
  <c r="E7721" i="13"/>
  <c r="E7720" i="13"/>
  <c r="E7719" i="13"/>
  <c r="E7718" i="13"/>
  <c r="E7717" i="13"/>
  <c r="E7716" i="13"/>
  <c r="E7715" i="13"/>
  <c r="E7714" i="13"/>
  <c r="E7713" i="13"/>
  <c r="E7712" i="13"/>
  <c r="E7711" i="13"/>
  <c r="E7710" i="13"/>
  <c r="E7709" i="13"/>
  <c r="E7708" i="13"/>
  <c r="E7707" i="13"/>
  <c r="E7706" i="13"/>
  <c r="E7705" i="13"/>
  <c r="E7704" i="13"/>
  <c r="E7703" i="13"/>
  <c r="E7702" i="13"/>
  <c r="E7701" i="13"/>
  <c r="E7700" i="13"/>
  <c r="E7699" i="13"/>
  <c r="E7698" i="13"/>
  <c r="E7697" i="13"/>
  <c r="E7696" i="13"/>
  <c r="E7695" i="13"/>
  <c r="E7694" i="13"/>
  <c r="E7693" i="13"/>
  <c r="E7692" i="13"/>
  <c r="E7691" i="13"/>
  <c r="E7690" i="13"/>
  <c r="E7689" i="13"/>
  <c r="E7688" i="13"/>
  <c r="E7687" i="13"/>
  <c r="E7686" i="13"/>
  <c r="E7685" i="13"/>
  <c r="E7684" i="13"/>
  <c r="E7683" i="13"/>
  <c r="E7682" i="13"/>
  <c r="E7681" i="13"/>
  <c r="E7680" i="13"/>
  <c r="E7679" i="13"/>
  <c r="E7678" i="13"/>
  <c r="E7677" i="13"/>
  <c r="E7676" i="13"/>
  <c r="E7675" i="13"/>
  <c r="E7674" i="13"/>
  <c r="E7673" i="13"/>
  <c r="E7672" i="13"/>
  <c r="E7671" i="13"/>
  <c r="E7670" i="13"/>
  <c r="E7669" i="13"/>
  <c r="E7668" i="13"/>
  <c r="E7667" i="13"/>
  <c r="E7666" i="13"/>
  <c r="E7665" i="13"/>
  <c r="E7664" i="13"/>
  <c r="E7663" i="13"/>
  <c r="E7662" i="13"/>
  <c r="E7661" i="13"/>
  <c r="E7660" i="13"/>
  <c r="E7659" i="13"/>
  <c r="E7658" i="13"/>
  <c r="E7657" i="13"/>
  <c r="E7656" i="13"/>
  <c r="E7655" i="13"/>
  <c r="E7654" i="13"/>
  <c r="E7653" i="13"/>
  <c r="E7652" i="13"/>
  <c r="E7651" i="13"/>
  <c r="E7650" i="13"/>
  <c r="E7649" i="13"/>
  <c r="E7648" i="13"/>
  <c r="E7647" i="13"/>
  <c r="E7646" i="13"/>
  <c r="E7645" i="13"/>
  <c r="E7644" i="13"/>
  <c r="E7643" i="13"/>
  <c r="E7642" i="13"/>
  <c r="E7641" i="13"/>
  <c r="E7640" i="13"/>
  <c r="E7639" i="13"/>
  <c r="E7638" i="13"/>
  <c r="E7637" i="13"/>
  <c r="E7636" i="13"/>
  <c r="E7635" i="13"/>
  <c r="E7634" i="13"/>
  <c r="E7633" i="13"/>
  <c r="E7632" i="13"/>
  <c r="E7631" i="13"/>
  <c r="E7630" i="13"/>
  <c r="E7629" i="13"/>
  <c r="E7628" i="13"/>
  <c r="E7627" i="13"/>
  <c r="E7626" i="13"/>
  <c r="E7625" i="13"/>
  <c r="E7624" i="13"/>
  <c r="E7623" i="13"/>
  <c r="E7622" i="13"/>
  <c r="E7621" i="13"/>
  <c r="E7620" i="13"/>
  <c r="E7619" i="13"/>
  <c r="E7618" i="13"/>
  <c r="E7617" i="13"/>
  <c r="E7616" i="13"/>
  <c r="E7615" i="13"/>
  <c r="E7614" i="13"/>
  <c r="E7613" i="13"/>
  <c r="E7612" i="13"/>
  <c r="E7611" i="13"/>
  <c r="E7610" i="13"/>
  <c r="E7609" i="13"/>
  <c r="E7608" i="13"/>
  <c r="E7607" i="13"/>
  <c r="E7606" i="13"/>
  <c r="E7605" i="13"/>
  <c r="E7604" i="13"/>
  <c r="E7603" i="13"/>
  <c r="E7602" i="13"/>
  <c r="E7601" i="13"/>
  <c r="E7600" i="13"/>
  <c r="E7599" i="13"/>
  <c r="E7598" i="13"/>
  <c r="E7597" i="13"/>
  <c r="E7596" i="13"/>
  <c r="E7595" i="13"/>
  <c r="E7594" i="13"/>
  <c r="E7593" i="13"/>
  <c r="E7592" i="13"/>
  <c r="E7591" i="13"/>
  <c r="E7590" i="13"/>
  <c r="E7589" i="13"/>
  <c r="E7588" i="13"/>
  <c r="E7587" i="13"/>
  <c r="E7586" i="13"/>
  <c r="E7585" i="13"/>
  <c r="E7584" i="13"/>
  <c r="E7583" i="13"/>
  <c r="E7582" i="13"/>
  <c r="E7581" i="13"/>
  <c r="E7580" i="13"/>
  <c r="E7579" i="13"/>
  <c r="E7578" i="13"/>
  <c r="E7577" i="13"/>
  <c r="E7576" i="13"/>
  <c r="E7575" i="13"/>
  <c r="E7574" i="13"/>
  <c r="E7573" i="13"/>
  <c r="E7572" i="13"/>
  <c r="E7571" i="13"/>
  <c r="E7570" i="13"/>
  <c r="E7569" i="13"/>
  <c r="E7568" i="13"/>
  <c r="E7567" i="13"/>
  <c r="E7566" i="13"/>
  <c r="E7565" i="13"/>
  <c r="E7564" i="13"/>
  <c r="E7563" i="13"/>
  <c r="E7562" i="13"/>
  <c r="E7561" i="13"/>
  <c r="E7560" i="13"/>
  <c r="E7559" i="13"/>
  <c r="E7558" i="13"/>
  <c r="E7557" i="13"/>
  <c r="E7556" i="13"/>
  <c r="E7555" i="13"/>
  <c r="E7554" i="13"/>
  <c r="E7553" i="13"/>
  <c r="E7552" i="13"/>
  <c r="E7551" i="13"/>
  <c r="E7550" i="13"/>
  <c r="E7549" i="13"/>
  <c r="E7548" i="13"/>
  <c r="E7547" i="13"/>
  <c r="E7546" i="13"/>
  <c r="E7545" i="13"/>
  <c r="E7544" i="13"/>
  <c r="E7543" i="13"/>
  <c r="E7542" i="13"/>
  <c r="E7541" i="13"/>
  <c r="E7540" i="13"/>
  <c r="E7539" i="13"/>
  <c r="E7538" i="13"/>
  <c r="E7537" i="13"/>
  <c r="E7536" i="13"/>
  <c r="E7535" i="13"/>
  <c r="E7534" i="13"/>
  <c r="E7533" i="13"/>
  <c r="E7532" i="13"/>
  <c r="E7531" i="13"/>
  <c r="E7530" i="13"/>
  <c r="E7529" i="13"/>
  <c r="E7528" i="13"/>
  <c r="E7527" i="13"/>
  <c r="E7526" i="13"/>
  <c r="E7525" i="13"/>
  <c r="E7524" i="13"/>
  <c r="E7523" i="13"/>
  <c r="E7522" i="13"/>
  <c r="E7521" i="13"/>
  <c r="E7520" i="13"/>
  <c r="E7519" i="13"/>
  <c r="E7518" i="13"/>
  <c r="E7517" i="13"/>
  <c r="E7516" i="13"/>
  <c r="E7515" i="13"/>
  <c r="E7514" i="13"/>
  <c r="E7513" i="13"/>
  <c r="E7512" i="13"/>
  <c r="E7511" i="13"/>
  <c r="E7510" i="13"/>
  <c r="E7509" i="13"/>
  <c r="E7508" i="13"/>
  <c r="E7507" i="13"/>
  <c r="E7506" i="13"/>
  <c r="E7505" i="13"/>
  <c r="E7504" i="13"/>
  <c r="E7503" i="13"/>
  <c r="E7502" i="13"/>
  <c r="E7501" i="13"/>
  <c r="E7500" i="13"/>
  <c r="E7499" i="13"/>
  <c r="E7498" i="13"/>
  <c r="E7497" i="13"/>
  <c r="E7496" i="13"/>
  <c r="E7495" i="13"/>
  <c r="E7494" i="13"/>
  <c r="E7493" i="13"/>
  <c r="E7492" i="13"/>
  <c r="E7491" i="13"/>
  <c r="E7490" i="13"/>
  <c r="E7489" i="13"/>
  <c r="E7488" i="13"/>
  <c r="E7487" i="13"/>
  <c r="E7486" i="13"/>
  <c r="E7485" i="13"/>
  <c r="E7484" i="13"/>
  <c r="E7483" i="13"/>
  <c r="E7482" i="13"/>
  <c r="E7481" i="13"/>
  <c r="E7480" i="13"/>
  <c r="E7479" i="13"/>
  <c r="E7478" i="13"/>
  <c r="E7477" i="13"/>
  <c r="E7476" i="13"/>
  <c r="E7475" i="13"/>
  <c r="E7474" i="13"/>
  <c r="E7473" i="13"/>
  <c r="E7472" i="13"/>
  <c r="E7471" i="13"/>
  <c r="E7470" i="13"/>
  <c r="E7469" i="13"/>
  <c r="E7468" i="13"/>
  <c r="E7467" i="13"/>
  <c r="E7466" i="13"/>
  <c r="E7465" i="13"/>
  <c r="E7464" i="13"/>
  <c r="E7463" i="13"/>
  <c r="E7462" i="13"/>
  <c r="E7461" i="13"/>
  <c r="E7460" i="13"/>
  <c r="E7459" i="13"/>
  <c r="E7458" i="13"/>
  <c r="E7457" i="13"/>
  <c r="E7456" i="13"/>
  <c r="E7455" i="13"/>
  <c r="E7454" i="13"/>
  <c r="E7453" i="13"/>
  <c r="E7452" i="13"/>
  <c r="E7451" i="13"/>
  <c r="E7450" i="13"/>
  <c r="E7449" i="13"/>
  <c r="E7448" i="13"/>
  <c r="E7447" i="13"/>
  <c r="E7446" i="13"/>
  <c r="E7445" i="13"/>
  <c r="E7444" i="13"/>
  <c r="E7443" i="13"/>
  <c r="E7442" i="13"/>
  <c r="E7441" i="13"/>
  <c r="E7440" i="13"/>
  <c r="E7439" i="13"/>
  <c r="E7438" i="13"/>
  <c r="E7437" i="13"/>
  <c r="E7436" i="13"/>
  <c r="E7435" i="13"/>
  <c r="E7434" i="13"/>
  <c r="E7433" i="13"/>
  <c r="E7432" i="13"/>
  <c r="E7431" i="13"/>
  <c r="E7430" i="13"/>
  <c r="E7429" i="13"/>
  <c r="E7428" i="13"/>
  <c r="E7427" i="13"/>
  <c r="E7426" i="13"/>
  <c r="E7425" i="13"/>
  <c r="E7424" i="13"/>
  <c r="E7423" i="13"/>
  <c r="E7422" i="13"/>
  <c r="E7421" i="13"/>
  <c r="E7420" i="13"/>
  <c r="E7419" i="13"/>
  <c r="E7418" i="13"/>
  <c r="E7417" i="13"/>
  <c r="E7416" i="13"/>
  <c r="E7415" i="13"/>
  <c r="E7414" i="13"/>
  <c r="E7413" i="13"/>
  <c r="E7412" i="13"/>
  <c r="E7411" i="13"/>
  <c r="E7410" i="13"/>
  <c r="E7409" i="13"/>
  <c r="E7408" i="13"/>
  <c r="E7407" i="13"/>
  <c r="E7406" i="13"/>
  <c r="E7405" i="13"/>
  <c r="E7404" i="13"/>
  <c r="E7403" i="13"/>
  <c r="E7402" i="13"/>
  <c r="E7401" i="13"/>
  <c r="E7400" i="13"/>
  <c r="E7399" i="13"/>
  <c r="E7398" i="13"/>
  <c r="E7397" i="13"/>
  <c r="E7396" i="13"/>
  <c r="E7395" i="13"/>
  <c r="E7394" i="13"/>
  <c r="E7393" i="13"/>
  <c r="E7392" i="13"/>
  <c r="E7391" i="13"/>
  <c r="E7390" i="13"/>
  <c r="E7389" i="13"/>
  <c r="E7388" i="13"/>
  <c r="E7387" i="13"/>
  <c r="E7386" i="13"/>
  <c r="E7385" i="13"/>
  <c r="E7384" i="13"/>
  <c r="E7383" i="13"/>
  <c r="E7382" i="13"/>
  <c r="E7381" i="13"/>
  <c r="E7380" i="13"/>
  <c r="E7379" i="13"/>
  <c r="E7378" i="13"/>
  <c r="E7377" i="13"/>
  <c r="E7376" i="13"/>
  <c r="E7375" i="13"/>
  <c r="E7374" i="13"/>
  <c r="E7373" i="13"/>
  <c r="E7372" i="13"/>
  <c r="E7371" i="13"/>
  <c r="E7370" i="13"/>
  <c r="E7369" i="13"/>
  <c r="E7368" i="13"/>
  <c r="E7367" i="13"/>
  <c r="E7366" i="13"/>
  <c r="E7365" i="13"/>
  <c r="E7364" i="13"/>
  <c r="E7363" i="13"/>
  <c r="E7362" i="13"/>
  <c r="E7361" i="13"/>
  <c r="E7360" i="13"/>
  <c r="E7359" i="13"/>
  <c r="E7358" i="13"/>
  <c r="E7357" i="13"/>
  <c r="E7356" i="13"/>
  <c r="E7355" i="13"/>
  <c r="E7354" i="13"/>
  <c r="E7353" i="13"/>
  <c r="E7352" i="13"/>
  <c r="E7351" i="13"/>
  <c r="E7350" i="13"/>
  <c r="E7349" i="13"/>
  <c r="E7348" i="13"/>
  <c r="E7347" i="13"/>
  <c r="E7346" i="13"/>
  <c r="E7345" i="13"/>
  <c r="E7344" i="13"/>
  <c r="E7343" i="13"/>
  <c r="E7342" i="13"/>
  <c r="E7341" i="13"/>
  <c r="E7340" i="13"/>
  <c r="E7339" i="13"/>
  <c r="E7338" i="13"/>
  <c r="E7337" i="13"/>
  <c r="E7336" i="13"/>
  <c r="E7335" i="13"/>
  <c r="E7334" i="13"/>
  <c r="E7333" i="13"/>
  <c r="E7332" i="13"/>
  <c r="E7331" i="13"/>
  <c r="E7330" i="13"/>
  <c r="E7329" i="13"/>
  <c r="E7328" i="13"/>
  <c r="E7327" i="13"/>
  <c r="E7326" i="13"/>
  <c r="E7325" i="13"/>
  <c r="E7324" i="13"/>
  <c r="E7323" i="13"/>
  <c r="E7322" i="13"/>
  <c r="E7321" i="13"/>
  <c r="E7320" i="13"/>
  <c r="E7319" i="13"/>
  <c r="E7318" i="13"/>
  <c r="E7317" i="13"/>
  <c r="E7316" i="13"/>
  <c r="E7315" i="13"/>
  <c r="E7314" i="13"/>
  <c r="E7313" i="13"/>
  <c r="E7312" i="13"/>
  <c r="E7311" i="13"/>
  <c r="E7310" i="13"/>
  <c r="E7309" i="13"/>
  <c r="E7308" i="13"/>
  <c r="E7307" i="13"/>
  <c r="E7306" i="13"/>
  <c r="E7305" i="13"/>
  <c r="E7304" i="13"/>
  <c r="E7303" i="13"/>
  <c r="E7302" i="13"/>
  <c r="E7301" i="13"/>
  <c r="E7300" i="13"/>
  <c r="E7299" i="13"/>
  <c r="E7298" i="13"/>
  <c r="E7297" i="13"/>
  <c r="E7296" i="13"/>
  <c r="E7295" i="13"/>
  <c r="E7294" i="13"/>
  <c r="E7293" i="13"/>
  <c r="E7292" i="13"/>
  <c r="E7291" i="13"/>
  <c r="E7290" i="13"/>
  <c r="E7289" i="13"/>
  <c r="E7288" i="13"/>
  <c r="E7287" i="13"/>
  <c r="E7286" i="13"/>
  <c r="E7285" i="13"/>
  <c r="E7284" i="13"/>
  <c r="E7283" i="13"/>
  <c r="E7282" i="13"/>
  <c r="E7281" i="13"/>
  <c r="E7280" i="13"/>
  <c r="E7279" i="13"/>
  <c r="E7278" i="13"/>
  <c r="E7277" i="13"/>
  <c r="E7276" i="13"/>
  <c r="E7275" i="13"/>
  <c r="E7274" i="13"/>
  <c r="E7273" i="13"/>
  <c r="E7272" i="13"/>
  <c r="E7271" i="13"/>
  <c r="E7270" i="13"/>
  <c r="E7269" i="13"/>
  <c r="E7268" i="13"/>
  <c r="E7267" i="13"/>
  <c r="E7266" i="13"/>
  <c r="E7265" i="13"/>
  <c r="E7264" i="13"/>
  <c r="E7263" i="13"/>
  <c r="E7262" i="13"/>
  <c r="E7261" i="13"/>
  <c r="E7260" i="13"/>
  <c r="E7259" i="13"/>
  <c r="E7258" i="13"/>
  <c r="E7257" i="13"/>
  <c r="E7256" i="13"/>
  <c r="E7255" i="13"/>
  <c r="E7254" i="13"/>
  <c r="E7253" i="13"/>
  <c r="E7252" i="13"/>
  <c r="E7251" i="13"/>
  <c r="E7250" i="13"/>
  <c r="E7249" i="13"/>
  <c r="E7248" i="13"/>
  <c r="E7247" i="13"/>
  <c r="E7246" i="13"/>
  <c r="E7245" i="13"/>
  <c r="E7244" i="13"/>
  <c r="E7243" i="13"/>
  <c r="E7242" i="13"/>
  <c r="E7241" i="13"/>
  <c r="E7240" i="13"/>
  <c r="E7239" i="13"/>
  <c r="E7238" i="13"/>
  <c r="E7237" i="13"/>
  <c r="E7236" i="13"/>
  <c r="E7235" i="13"/>
  <c r="E7234" i="13"/>
  <c r="E7233" i="13"/>
  <c r="E7232" i="13"/>
  <c r="E7231" i="13"/>
  <c r="E7230" i="13"/>
  <c r="E7229" i="13"/>
  <c r="E7228" i="13"/>
  <c r="E7227" i="13"/>
  <c r="E7226" i="13"/>
  <c r="E7225" i="13"/>
  <c r="E7224" i="13"/>
  <c r="E7223" i="13"/>
  <c r="E7222" i="13"/>
  <c r="E7221" i="13"/>
  <c r="E7220" i="13"/>
  <c r="E7219" i="13"/>
  <c r="E7218" i="13"/>
  <c r="E7217" i="13"/>
  <c r="E7216" i="13"/>
  <c r="E7215" i="13"/>
  <c r="E7214" i="13"/>
  <c r="E7213" i="13"/>
  <c r="E7212" i="13"/>
  <c r="E7211" i="13"/>
  <c r="E7210" i="13"/>
  <c r="E7209" i="13"/>
  <c r="E7208" i="13"/>
  <c r="E7207" i="13"/>
  <c r="E7206" i="13"/>
  <c r="E7205" i="13"/>
  <c r="E7204" i="13"/>
  <c r="E7203" i="13"/>
  <c r="E7202" i="13"/>
  <c r="E7201" i="13"/>
  <c r="E7200" i="13"/>
  <c r="E7199" i="13"/>
  <c r="E7198" i="13"/>
  <c r="E7197" i="13"/>
  <c r="E7196" i="13"/>
  <c r="E7195" i="13"/>
  <c r="E7194" i="13"/>
  <c r="E7193" i="13"/>
  <c r="E7192" i="13"/>
  <c r="E7191" i="13"/>
  <c r="E7190" i="13"/>
  <c r="E7189" i="13"/>
  <c r="E7188" i="13"/>
  <c r="E7187" i="13"/>
  <c r="E7186" i="13"/>
  <c r="E7185" i="13"/>
  <c r="E7184" i="13"/>
  <c r="E7183" i="13"/>
  <c r="E7182" i="13"/>
  <c r="E7181" i="13"/>
  <c r="E7180" i="13"/>
  <c r="E7179" i="13"/>
  <c r="E7178" i="13"/>
  <c r="E7177" i="13"/>
  <c r="E7176" i="13"/>
  <c r="E7175" i="13"/>
  <c r="E7174" i="13"/>
  <c r="E7173" i="13"/>
  <c r="E7172" i="13"/>
  <c r="E7171" i="13"/>
  <c r="E7170" i="13"/>
  <c r="E7169" i="13"/>
  <c r="E7168" i="13"/>
  <c r="E7167" i="13"/>
  <c r="E7166" i="13"/>
  <c r="E7165" i="13"/>
  <c r="E7164" i="13"/>
  <c r="E7163" i="13"/>
  <c r="E7162" i="13"/>
  <c r="E7161" i="13"/>
  <c r="E7160" i="13"/>
  <c r="E7159" i="13"/>
  <c r="E7158" i="13"/>
  <c r="E7157" i="13"/>
  <c r="E7156" i="13"/>
  <c r="E7155" i="13"/>
  <c r="E7154" i="13"/>
  <c r="E7153" i="13"/>
  <c r="E7152" i="13"/>
  <c r="E7151" i="13"/>
  <c r="E7150" i="13"/>
  <c r="E7149" i="13"/>
  <c r="E7148" i="13"/>
  <c r="E7147" i="13"/>
  <c r="E7146" i="13"/>
  <c r="E7145" i="13"/>
  <c r="E7144" i="13"/>
  <c r="E7143" i="13"/>
  <c r="E7142" i="13"/>
  <c r="E7141" i="13"/>
  <c r="E7140" i="13"/>
  <c r="E7139" i="13"/>
  <c r="E7138" i="13"/>
  <c r="E7137" i="13"/>
  <c r="E7136" i="13"/>
  <c r="E7135" i="13"/>
  <c r="E7134" i="13"/>
  <c r="E7133" i="13"/>
  <c r="E7132" i="13"/>
  <c r="E7131" i="13"/>
  <c r="E7130" i="13"/>
  <c r="E7129" i="13"/>
  <c r="E7128" i="13"/>
  <c r="E7127" i="13"/>
  <c r="E7126" i="13"/>
  <c r="E7125" i="13"/>
  <c r="E7124" i="13"/>
  <c r="E7123" i="13"/>
  <c r="E7122" i="13"/>
  <c r="E7121" i="13"/>
  <c r="E7120" i="13"/>
  <c r="E7119" i="13"/>
  <c r="E7118" i="13"/>
  <c r="E7117" i="13"/>
  <c r="E7116" i="13"/>
  <c r="E7115" i="13"/>
  <c r="E7114" i="13"/>
  <c r="E7113" i="13"/>
  <c r="E7112" i="13"/>
  <c r="E7111" i="13"/>
  <c r="E7110" i="13"/>
  <c r="E7109" i="13"/>
  <c r="E7108" i="13"/>
  <c r="E7107" i="13"/>
  <c r="E7106" i="13"/>
  <c r="E7105" i="13"/>
  <c r="E7104" i="13"/>
  <c r="E7103" i="13"/>
  <c r="E7102" i="13"/>
  <c r="E7101" i="13"/>
  <c r="E7100" i="13"/>
  <c r="E7099" i="13"/>
  <c r="E7098" i="13"/>
  <c r="E7097" i="13"/>
  <c r="E7096" i="13"/>
  <c r="E7095" i="13"/>
  <c r="E7094" i="13"/>
  <c r="E7093" i="13"/>
  <c r="E7092" i="13"/>
  <c r="E7091" i="13"/>
  <c r="E7090" i="13"/>
  <c r="E7089" i="13"/>
  <c r="E7088" i="13"/>
  <c r="E7087" i="13"/>
  <c r="E7086" i="13"/>
  <c r="E7085" i="13"/>
  <c r="E7084" i="13"/>
  <c r="E7083" i="13"/>
  <c r="E7082" i="13"/>
  <c r="E7081" i="13"/>
  <c r="E7080" i="13"/>
  <c r="E7079" i="13"/>
  <c r="E7078" i="13"/>
  <c r="E7077" i="13"/>
  <c r="E7076" i="13"/>
  <c r="E7075" i="13"/>
  <c r="E7074" i="13"/>
  <c r="E7073" i="13"/>
  <c r="E7072" i="13"/>
  <c r="E7071" i="13"/>
  <c r="E7070" i="13"/>
  <c r="E7069" i="13"/>
  <c r="E7068" i="13"/>
  <c r="E7067" i="13"/>
  <c r="E7066" i="13"/>
  <c r="E7065" i="13"/>
  <c r="E7064" i="13"/>
  <c r="E7063" i="13"/>
  <c r="E7062" i="13"/>
  <c r="E7061" i="13"/>
  <c r="E7060" i="13"/>
  <c r="E7059" i="13"/>
  <c r="E7058" i="13"/>
  <c r="E7057" i="13"/>
  <c r="E7056" i="13"/>
  <c r="E7055" i="13"/>
  <c r="E7054" i="13"/>
  <c r="E7053" i="13"/>
  <c r="E7052" i="13"/>
  <c r="E7051" i="13"/>
  <c r="E7050" i="13"/>
  <c r="E7049" i="13"/>
  <c r="E7048" i="13"/>
  <c r="E7047" i="13"/>
  <c r="E7046" i="13"/>
  <c r="E7045" i="13"/>
  <c r="E7044" i="13"/>
  <c r="E7043" i="13"/>
  <c r="E7042" i="13"/>
  <c r="E7041" i="13"/>
  <c r="E7040" i="13"/>
  <c r="E7039" i="13"/>
  <c r="E7038" i="13"/>
  <c r="E7037" i="13"/>
  <c r="E7036" i="13"/>
  <c r="E7035" i="13"/>
  <c r="E7034" i="13"/>
  <c r="E7033" i="13"/>
  <c r="E7032" i="13"/>
  <c r="E7031" i="13"/>
  <c r="E7030" i="13"/>
  <c r="E7029" i="13"/>
  <c r="E7028" i="13"/>
  <c r="E7027" i="13"/>
  <c r="E7026" i="13"/>
  <c r="E7025" i="13"/>
  <c r="E7024" i="13"/>
  <c r="E7023" i="13"/>
  <c r="E7022" i="13"/>
  <c r="E7021" i="13"/>
  <c r="E7020" i="13"/>
  <c r="E7019" i="13"/>
  <c r="E7018" i="13"/>
  <c r="E7017" i="13"/>
  <c r="E7016" i="13"/>
  <c r="E7015" i="13"/>
  <c r="E7014" i="13"/>
  <c r="E7013" i="13"/>
  <c r="E7012" i="13"/>
  <c r="E7011" i="13"/>
  <c r="E7010" i="13"/>
  <c r="E7009" i="13"/>
  <c r="E7008" i="13"/>
  <c r="E7007" i="13"/>
  <c r="E7006" i="13"/>
  <c r="E7005" i="13"/>
  <c r="E7004" i="13"/>
  <c r="E7003" i="13"/>
  <c r="E7002" i="13"/>
  <c r="E7001" i="13"/>
  <c r="E7000" i="13"/>
  <c r="E6999" i="13"/>
  <c r="E6998" i="13"/>
  <c r="E6997" i="13"/>
  <c r="E6996" i="13"/>
  <c r="E6995" i="13"/>
  <c r="E6994" i="13"/>
  <c r="E6993" i="13"/>
  <c r="E6992" i="13"/>
  <c r="E6991" i="13"/>
  <c r="E6990" i="13"/>
  <c r="E6989" i="13"/>
  <c r="E6988" i="13"/>
  <c r="E6987" i="13"/>
  <c r="E6986" i="13"/>
  <c r="E6985" i="13"/>
  <c r="E6984" i="13"/>
  <c r="E6983" i="13"/>
  <c r="E6982" i="13"/>
  <c r="E6981" i="13"/>
  <c r="E6980" i="13"/>
  <c r="E6979" i="13"/>
  <c r="E6978" i="13"/>
  <c r="E6977" i="13"/>
  <c r="E6976" i="13"/>
  <c r="E6975" i="13"/>
  <c r="E6974" i="13"/>
  <c r="E6973" i="13"/>
  <c r="E6972" i="13"/>
  <c r="E6971" i="13"/>
  <c r="E6970" i="13"/>
  <c r="E6969" i="13"/>
  <c r="E6968" i="13"/>
  <c r="E6967" i="13"/>
  <c r="E6966" i="13"/>
  <c r="E6965" i="13"/>
  <c r="E6964" i="13"/>
  <c r="E6963" i="13"/>
  <c r="E6962" i="13"/>
  <c r="E6961" i="13"/>
  <c r="E6960" i="13"/>
  <c r="E6959" i="13"/>
  <c r="E6958" i="13"/>
  <c r="E6957" i="13"/>
  <c r="E6956" i="13"/>
  <c r="E6955" i="13"/>
  <c r="E6954" i="13"/>
  <c r="E6953" i="13"/>
  <c r="E6952" i="13"/>
  <c r="E6951" i="13"/>
  <c r="E6950" i="13"/>
  <c r="E6949" i="13"/>
  <c r="E6948" i="13"/>
  <c r="E6947" i="13"/>
  <c r="E6946" i="13"/>
  <c r="E6945" i="13"/>
  <c r="E6944" i="13"/>
  <c r="E6943" i="13"/>
  <c r="E6942" i="13"/>
  <c r="E6941" i="13"/>
  <c r="E6940" i="13"/>
  <c r="E6939" i="13"/>
  <c r="E6938" i="13"/>
  <c r="E6937" i="13"/>
  <c r="E6936" i="13"/>
  <c r="E6935" i="13"/>
  <c r="E6934" i="13"/>
  <c r="E6933" i="13"/>
  <c r="E6932" i="13"/>
  <c r="E6931" i="13"/>
  <c r="E6930" i="13"/>
  <c r="E6929" i="13"/>
  <c r="E6928" i="13"/>
  <c r="E6927" i="13"/>
  <c r="E6926" i="13"/>
  <c r="E6925" i="13"/>
  <c r="E6924" i="13"/>
  <c r="E6923" i="13"/>
  <c r="E6922" i="13"/>
  <c r="E6921" i="13"/>
  <c r="E6920" i="13"/>
  <c r="E6919" i="13"/>
  <c r="E6918" i="13"/>
  <c r="E6917" i="13"/>
  <c r="E6916" i="13"/>
  <c r="E6915" i="13"/>
  <c r="E6914" i="13"/>
  <c r="E6913" i="13"/>
  <c r="E6912" i="13"/>
  <c r="E6911" i="13"/>
  <c r="E6910" i="13"/>
  <c r="E6909" i="13"/>
  <c r="E6908" i="13"/>
  <c r="E6907" i="13"/>
  <c r="E6906" i="13"/>
  <c r="E6905" i="13"/>
  <c r="E6904" i="13"/>
  <c r="E6903" i="13"/>
  <c r="E6902" i="13"/>
  <c r="E6901" i="13"/>
  <c r="E6900" i="13"/>
  <c r="E6899" i="13"/>
  <c r="E6898" i="13"/>
  <c r="E6897" i="13"/>
  <c r="E6896" i="13"/>
  <c r="E6895" i="13"/>
  <c r="E6894" i="13"/>
  <c r="E6893" i="13"/>
  <c r="E6892" i="13"/>
  <c r="E6891" i="13"/>
  <c r="E6890" i="13"/>
  <c r="E6889" i="13"/>
  <c r="E6888" i="13"/>
  <c r="E6887" i="13"/>
  <c r="E6886" i="13"/>
  <c r="E6885" i="13"/>
  <c r="E6884" i="13"/>
  <c r="E6883" i="13"/>
  <c r="E6882" i="13"/>
  <c r="E6881" i="13"/>
  <c r="E6880" i="13"/>
  <c r="E6879" i="13"/>
  <c r="E6878" i="13"/>
  <c r="E6877" i="13"/>
  <c r="E6876" i="13"/>
  <c r="E6875" i="13"/>
  <c r="E6874" i="13"/>
  <c r="E6873" i="13"/>
  <c r="E6872" i="13"/>
  <c r="E6871" i="13"/>
  <c r="E6870" i="13"/>
  <c r="E6869" i="13"/>
  <c r="E6868" i="13"/>
  <c r="E6867" i="13"/>
  <c r="E6866" i="13"/>
  <c r="E6865" i="13"/>
  <c r="E6864" i="13"/>
  <c r="E6863" i="13"/>
  <c r="E6862" i="13"/>
  <c r="E6861" i="13"/>
  <c r="E6860" i="13"/>
  <c r="E6859" i="13"/>
  <c r="E6858" i="13"/>
  <c r="E6857" i="13"/>
  <c r="E6856" i="13"/>
  <c r="E6855" i="13"/>
  <c r="E6854" i="13"/>
  <c r="E6853" i="13"/>
  <c r="E6852" i="13"/>
  <c r="E6851" i="13"/>
  <c r="E6850" i="13"/>
  <c r="E6849" i="13"/>
  <c r="E6848" i="13"/>
  <c r="E6847" i="13"/>
  <c r="E6846" i="13"/>
  <c r="E6845" i="13"/>
  <c r="E6844" i="13"/>
  <c r="E6843" i="13"/>
  <c r="E6842" i="13"/>
  <c r="E6841" i="13"/>
  <c r="E6840" i="13"/>
  <c r="E6839" i="13"/>
  <c r="E6838" i="13"/>
  <c r="E6837" i="13"/>
  <c r="E6836" i="13"/>
  <c r="E6835" i="13"/>
  <c r="E6834" i="13"/>
  <c r="E6833" i="13"/>
  <c r="E6832" i="13"/>
  <c r="E6831" i="13"/>
  <c r="E6830" i="13"/>
  <c r="E6829" i="13"/>
  <c r="E6828" i="13"/>
  <c r="E6827" i="13"/>
  <c r="E6826" i="13"/>
  <c r="E6825" i="13"/>
  <c r="E6824" i="13"/>
  <c r="E6823" i="13"/>
  <c r="E6822" i="13"/>
  <c r="E6821" i="13"/>
  <c r="E6820" i="13"/>
  <c r="E6819" i="13"/>
  <c r="E6818" i="13"/>
  <c r="E6817" i="13"/>
  <c r="E6816" i="13"/>
  <c r="E6815" i="13"/>
  <c r="E6814" i="13"/>
  <c r="E6813" i="13"/>
  <c r="E6812" i="13"/>
  <c r="E6811" i="13"/>
  <c r="E6810" i="13"/>
  <c r="E6809" i="13"/>
  <c r="E6808" i="13"/>
  <c r="E6807" i="13"/>
  <c r="E6806" i="13"/>
  <c r="E6805" i="13"/>
  <c r="E6804" i="13"/>
  <c r="E6803" i="13"/>
  <c r="E6802" i="13"/>
  <c r="E6801" i="13"/>
  <c r="E6800" i="13"/>
  <c r="E6799" i="13"/>
  <c r="E6798" i="13"/>
  <c r="E6797" i="13"/>
  <c r="E6796" i="13"/>
  <c r="E6795" i="13"/>
  <c r="E6794" i="13"/>
  <c r="E6793" i="13"/>
  <c r="E6792" i="13"/>
  <c r="E6791" i="13"/>
  <c r="E6790" i="13"/>
  <c r="E6789" i="13"/>
  <c r="E6788" i="13"/>
  <c r="E6787" i="13"/>
  <c r="E6786" i="13"/>
  <c r="E6785" i="13"/>
  <c r="E6784" i="13"/>
  <c r="E6783" i="13"/>
  <c r="E6782" i="13"/>
  <c r="E6781" i="13"/>
  <c r="E6780" i="13"/>
  <c r="E6779" i="13"/>
  <c r="E6778" i="13"/>
  <c r="E6777" i="13"/>
  <c r="E6776" i="13"/>
  <c r="E6775" i="13"/>
  <c r="E6774" i="13"/>
  <c r="E6773" i="13"/>
  <c r="E6772" i="13"/>
  <c r="E6771" i="13"/>
  <c r="E6770" i="13"/>
  <c r="E6769" i="13"/>
  <c r="E6768" i="13"/>
  <c r="E6767" i="13"/>
  <c r="E6766" i="13"/>
  <c r="E6765" i="13"/>
  <c r="E6764" i="13"/>
  <c r="E6763" i="13"/>
  <c r="E6762" i="13"/>
  <c r="E6761" i="13"/>
  <c r="E6760" i="13"/>
  <c r="E6759" i="13"/>
  <c r="E6758" i="13"/>
  <c r="E6757" i="13"/>
  <c r="E6756" i="13"/>
  <c r="E6755" i="13"/>
  <c r="E6754" i="13"/>
  <c r="E6753" i="13"/>
  <c r="E6752" i="13"/>
  <c r="E6751" i="13"/>
  <c r="E6750" i="13"/>
  <c r="E6749" i="13"/>
  <c r="E6748" i="13"/>
  <c r="E6747" i="13"/>
  <c r="E6746" i="13"/>
  <c r="E6745" i="13"/>
  <c r="E6744" i="13"/>
  <c r="E6743" i="13"/>
  <c r="E6742" i="13"/>
  <c r="E6741" i="13"/>
  <c r="E6740" i="13"/>
  <c r="E6739" i="13"/>
  <c r="E6738" i="13"/>
  <c r="E6737" i="13"/>
  <c r="E6736" i="13"/>
  <c r="E6735" i="13"/>
  <c r="E6734" i="13"/>
  <c r="E6733" i="13"/>
  <c r="E6732" i="13"/>
  <c r="E6731" i="13"/>
  <c r="E6730" i="13"/>
  <c r="E6729" i="13"/>
  <c r="E6728" i="13"/>
  <c r="E6727" i="13"/>
  <c r="E6726" i="13"/>
  <c r="E6725" i="13"/>
  <c r="E6724" i="13"/>
  <c r="E6723" i="13"/>
  <c r="E6722" i="13"/>
  <c r="E6721" i="13"/>
  <c r="E6720" i="13"/>
  <c r="E6719" i="13"/>
  <c r="E6718" i="13"/>
  <c r="E6717" i="13"/>
  <c r="E6716" i="13"/>
  <c r="E6715" i="13"/>
  <c r="E6714" i="13"/>
  <c r="E6713" i="13"/>
  <c r="E6712" i="13"/>
  <c r="E6711" i="13"/>
  <c r="E6710" i="13"/>
  <c r="E6709" i="13"/>
  <c r="E6708" i="13"/>
  <c r="E6707" i="13"/>
  <c r="E6706" i="13"/>
  <c r="E6705" i="13"/>
  <c r="E6704" i="13"/>
  <c r="E6703" i="13"/>
  <c r="E6702" i="13"/>
  <c r="E6701" i="13"/>
  <c r="E6700" i="13"/>
  <c r="E6699" i="13"/>
  <c r="E6698" i="13"/>
  <c r="E6697" i="13"/>
  <c r="E6696" i="13"/>
  <c r="E6695" i="13"/>
  <c r="E6694" i="13"/>
  <c r="E6693" i="13"/>
  <c r="E6692" i="13"/>
  <c r="E6691" i="13"/>
  <c r="E6690" i="13"/>
  <c r="E6689" i="13"/>
  <c r="E6688" i="13"/>
  <c r="E6687" i="13"/>
  <c r="E6686" i="13"/>
  <c r="E6685" i="13"/>
  <c r="E6684" i="13"/>
  <c r="E6683" i="13"/>
  <c r="E6682" i="13"/>
  <c r="E6681" i="13"/>
  <c r="E6680" i="13"/>
  <c r="E6679" i="13"/>
  <c r="E6678" i="13"/>
  <c r="E6677" i="13"/>
  <c r="E6676" i="13"/>
  <c r="E6675" i="13"/>
  <c r="E6674" i="13"/>
  <c r="E6673" i="13"/>
  <c r="E6672" i="13"/>
  <c r="E6671" i="13"/>
  <c r="E6670" i="13"/>
  <c r="E6669" i="13"/>
  <c r="E6668" i="13"/>
  <c r="E6667" i="13"/>
  <c r="E6666" i="13"/>
  <c r="E6665" i="13"/>
  <c r="E6664" i="13"/>
  <c r="E6663" i="13"/>
  <c r="E6662" i="13"/>
  <c r="E6661" i="13"/>
  <c r="E6660" i="13"/>
  <c r="E6659" i="13"/>
  <c r="E6658" i="13"/>
  <c r="E6657" i="13"/>
  <c r="E6656" i="13"/>
  <c r="E6655" i="13"/>
  <c r="E6654" i="13"/>
  <c r="E6653" i="13"/>
  <c r="E6652" i="13"/>
  <c r="E6651" i="13"/>
  <c r="E6650" i="13"/>
  <c r="E6649" i="13"/>
  <c r="E6648" i="13"/>
  <c r="E6647" i="13"/>
  <c r="E6646" i="13"/>
  <c r="E6645" i="13"/>
  <c r="E6644" i="13"/>
  <c r="E6643" i="13"/>
  <c r="E6642" i="13"/>
  <c r="E6641" i="13"/>
  <c r="E6640" i="13"/>
  <c r="E6639" i="13"/>
  <c r="E6638" i="13"/>
  <c r="E6637" i="13"/>
  <c r="E6636" i="13"/>
  <c r="E6635" i="13"/>
  <c r="E6634" i="13"/>
  <c r="E6633" i="13"/>
  <c r="E6632" i="13"/>
  <c r="E6631" i="13"/>
  <c r="E6630" i="13"/>
  <c r="E6629" i="13"/>
  <c r="E6628" i="13"/>
  <c r="E6627" i="13"/>
  <c r="E6626" i="13"/>
  <c r="E6625" i="13"/>
  <c r="E6624" i="13"/>
  <c r="E6623" i="13"/>
  <c r="E6622" i="13"/>
  <c r="E6621" i="13"/>
  <c r="E6620" i="13"/>
  <c r="E6619" i="13"/>
  <c r="E6618" i="13"/>
  <c r="E6617" i="13"/>
  <c r="E6616" i="13"/>
  <c r="E6615" i="13"/>
  <c r="E6614" i="13"/>
  <c r="E6613" i="13"/>
  <c r="E6612" i="13"/>
  <c r="E6611" i="13"/>
  <c r="E6610" i="13"/>
  <c r="E6609" i="13"/>
  <c r="E6608" i="13"/>
  <c r="E6607" i="13"/>
  <c r="E6606" i="13"/>
  <c r="E6605" i="13"/>
  <c r="E6604" i="13"/>
  <c r="E6603" i="13"/>
  <c r="E6602" i="13"/>
  <c r="E6601" i="13"/>
  <c r="E6600" i="13"/>
  <c r="E6599" i="13"/>
  <c r="E6598" i="13"/>
  <c r="E6597" i="13"/>
  <c r="E6596" i="13"/>
  <c r="E6595" i="13"/>
  <c r="E6594" i="13"/>
  <c r="E6593" i="13"/>
  <c r="E6592" i="13"/>
  <c r="E6591" i="13"/>
  <c r="E6590" i="13"/>
  <c r="E6589" i="13"/>
  <c r="E6588" i="13"/>
  <c r="E6587" i="13"/>
  <c r="E6586" i="13"/>
  <c r="E6585" i="13"/>
  <c r="E6584" i="13"/>
  <c r="E6583" i="13"/>
  <c r="E6582" i="13"/>
  <c r="E6581" i="13"/>
  <c r="E6580" i="13"/>
  <c r="E6579" i="13"/>
  <c r="E6578" i="13"/>
  <c r="E6577" i="13"/>
  <c r="E6576" i="13"/>
  <c r="E6575" i="13"/>
  <c r="E6574" i="13"/>
  <c r="E6573" i="13"/>
  <c r="E6572" i="13"/>
  <c r="E6571" i="13"/>
  <c r="E6570" i="13"/>
  <c r="E6569" i="13"/>
  <c r="E6568" i="13"/>
  <c r="E6567" i="13"/>
  <c r="E6566" i="13"/>
  <c r="E6565" i="13"/>
  <c r="E6564" i="13"/>
  <c r="E6563" i="13"/>
  <c r="E6562" i="13"/>
  <c r="E6561" i="13"/>
  <c r="E6560" i="13"/>
  <c r="E6559" i="13"/>
  <c r="E6558" i="13"/>
  <c r="E6557" i="13"/>
  <c r="E6556" i="13"/>
  <c r="E6555" i="13"/>
  <c r="E6554" i="13"/>
  <c r="E6553" i="13"/>
  <c r="E6552" i="13"/>
  <c r="E6551" i="13"/>
  <c r="E6550" i="13"/>
  <c r="E6549" i="13"/>
  <c r="E6548" i="13"/>
  <c r="E6547" i="13"/>
  <c r="E6546" i="13"/>
  <c r="E6545" i="13"/>
  <c r="E6544" i="13"/>
  <c r="E6543" i="13"/>
  <c r="E6542" i="13"/>
  <c r="E6541" i="13"/>
  <c r="E6540" i="13"/>
  <c r="E6539" i="13"/>
  <c r="E6538" i="13"/>
  <c r="E6537" i="13"/>
  <c r="E6536" i="13"/>
  <c r="E6535" i="13"/>
  <c r="E6534" i="13"/>
  <c r="E6533" i="13"/>
  <c r="E6532" i="13"/>
  <c r="E6531" i="13"/>
  <c r="E6530" i="13"/>
  <c r="E6529" i="13"/>
  <c r="E6528" i="13"/>
  <c r="E6527" i="13"/>
  <c r="E6526" i="13"/>
  <c r="E6525" i="13"/>
  <c r="E6524" i="13"/>
  <c r="E6523" i="13"/>
  <c r="E6522" i="13"/>
  <c r="E6521" i="13"/>
  <c r="E6520" i="13"/>
  <c r="E6519" i="13"/>
  <c r="E6518" i="13"/>
  <c r="E6517" i="13"/>
  <c r="E6516" i="13"/>
  <c r="E6515" i="13"/>
  <c r="E6514" i="13"/>
  <c r="E6513" i="13"/>
  <c r="E6512" i="13"/>
  <c r="E6511" i="13"/>
  <c r="E6510" i="13"/>
  <c r="E6509" i="13"/>
  <c r="E6508" i="13"/>
  <c r="E6507" i="13"/>
  <c r="E6506" i="13"/>
  <c r="E6505" i="13"/>
  <c r="E6504" i="13"/>
  <c r="E6503" i="13"/>
  <c r="E6502" i="13"/>
  <c r="E6501" i="13"/>
  <c r="E6500" i="13"/>
  <c r="E6499" i="13"/>
  <c r="E6498" i="13"/>
  <c r="E6497" i="13"/>
  <c r="E6496" i="13"/>
  <c r="E6495" i="13"/>
  <c r="E6494" i="13"/>
  <c r="E6493" i="13"/>
  <c r="E6492" i="13"/>
  <c r="E6491" i="13"/>
  <c r="E6490" i="13"/>
  <c r="E6489" i="13"/>
  <c r="E6488" i="13"/>
  <c r="E6487" i="13"/>
  <c r="E6486" i="13"/>
  <c r="E6485" i="13"/>
  <c r="E6484" i="13"/>
  <c r="E6483" i="13"/>
  <c r="E6482" i="13"/>
  <c r="E6481" i="13"/>
  <c r="E6480" i="13"/>
  <c r="E6479" i="13"/>
  <c r="E6478" i="13"/>
  <c r="E6477" i="13"/>
  <c r="E6476" i="13"/>
  <c r="E6475" i="13"/>
  <c r="E6474" i="13"/>
  <c r="E6473" i="13"/>
  <c r="E6472" i="13"/>
  <c r="E6471" i="13"/>
  <c r="E6470" i="13"/>
  <c r="E6469" i="13"/>
  <c r="E6468" i="13"/>
  <c r="E6467" i="13"/>
  <c r="E6466" i="13"/>
  <c r="E6465" i="13"/>
  <c r="E6464" i="13"/>
  <c r="E6463" i="13"/>
  <c r="E6462" i="13"/>
  <c r="E6461" i="13"/>
  <c r="E6460" i="13"/>
  <c r="E6459" i="13"/>
  <c r="E6458" i="13"/>
  <c r="E6457" i="13"/>
  <c r="E6456" i="13"/>
  <c r="E6455" i="13"/>
  <c r="E6454" i="13"/>
  <c r="E6453" i="13"/>
  <c r="E6452" i="13"/>
  <c r="E6451" i="13"/>
  <c r="E6450" i="13"/>
  <c r="E6449" i="13"/>
  <c r="E6448" i="13"/>
  <c r="E6447" i="13"/>
  <c r="E6446" i="13"/>
  <c r="E6445" i="13"/>
  <c r="E6444" i="13"/>
  <c r="E6443" i="13"/>
  <c r="E6442" i="13"/>
  <c r="E6441" i="13"/>
  <c r="E6440" i="13"/>
  <c r="E6439" i="13"/>
  <c r="E6438" i="13"/>
  <c r="E6437" i="13"/>
  <c r="E6436" i="13"/>
  <c r="E6435" i="13"/>
  <c r="E6434" i="13"/>
  <c r="E6433" i="13"/>
  <c r="E6432" i="13"/>
  <c r="E6431" i="13"/>
  <c r="E6430" i="13"/>
  <c r="E6429" i="13"/>
  <c r="E6428" i="13"/>
  <c r="E6427" i="13"/>
  <c r="E6426" i="13"/>
  <c r="E6425" i="13"/>
  <c r="E6424" i="13"/>
  <c r="E6423" i="13"/>
  <c r="E6422" i="13"/>
  <c r="E6421" i="13"/>
  <c r="E6420" i="13"/>
  <c r="E6419" i="13"/>
  <c r="E6418" i="13"/>
  <c r="E6417" i="13"/>
  <c r="E6416" i="13"/>
  <c r="E6415" i="13"/>
  <c r="E6414" i="13"/>
  <c r="E6413" i="13"/>
  <c r="E6412" i="13"/>
  <c r="E6411" i="13"/>
  <c r="E6410" i="13"/>
  <c r="E6409" i="13"/>
  <c r="E6408" i="13"/>
  <c r="E6407" i="13"/>
  <c r="E6406" i="13"/>
  <c r="E6405" i="13"/>
  <c r="E6404" i="13"/>
  <c r="E6403" i="13"/>
  <c r="E6402" i="13"/>
  <c r="E6401" i="13"/>
  <c r="E6400" i="13"/>
  <c r="E6399" i="13"/>
  <c r="E6398" i="13"/>
  <c r="E6397" i="13"/>
  <c r="E6396" i="13"/>
  <c r="E6395" i="13"/>
  <c r="E6394" i="13"/>
  <c r="E6393" i="13"/>
  <c r="E6392" i="13"/>
  <c r="E6391" i="13"/>
  <c r="E6390" i="13"/>
  <c r="E6389" i="13"/>
  <c r="E6388" i="13"/>
  <c r="E6387" i="13"/>
  <c r="E6386" i="13"/>
  <c r="E6385" i="13"/>
  <c r="E6384" i="13"/>
  <c r="E6383" i="13"/>
  <c r="E6382" i="13"/>
  <c r="E6381" i="13"/>
  <c r="E6380" i="13"/>
  <c r="E6379" i="13"/>
  <c r="E6378" i="13"/>
  <c r="E6377" i="13"/>
  <c r="E6376" i="13"/>
  <c r="E6375" i="13"/>
  <c r="E6374" i="13"/>
  <c r="E6373" i="13"/>
  <c r="E6372" i="13"/>
  <c r="E6371" i="13"/>
  <c r="E6370" i="13"/>
  <c r="E6369" i="13"/>
  <c r="E6368" i="13"/>
  <c r="E6367" i="13"/>
  <c r="E6366" i="13"/>
  <c r="E6365" i="13"/>
  <c r="E6364" i="13"/>
  <c r="E6363" i="13"/>
  <c r="E6362" i="13"/>
  <c r="E6361" i="13"/>
  <c r="E6360" i="13"/>
  <c r="E6359" i="13"/>
  <c r="E6358" i="13"/>
  <c r="E6357" i="13"/>
  <c r="E6356" i="13"/>
  <c r="E6355" i="13"/>
  <c r="E6354" i="13"/>
  <c r="E6353" i="13"/>
  <c r="E6352" i="13"/>
  <c r="E6351" i="13"/>
  <c r="E6350" i="13"/>
  <c r="E6349" i="13"/>
  <c r="E6348" i="13"/>
  <c r="E6347" i="13"/>
  <c r="E6346" i="13"/>
  <c r="E6345" i="13"/>
  <c r="E6344" i="13"/>
  <c r="E6343" i="13"/>
  <c r="E6342" i="13"/>
  <c r="E6341" i="13"/>
  <c r="E6340" i="13"/>
  <c r="E6339" i="13"/>
  <c r="E6338" i="13"/>
  <c r="E6337" i="13"/>
  <c r="E6336" i="13"/>
  <c r="E6335" i="13"/>
  <c r="E6334" i="13"/>
  <c r="E6333" i="13"/>
  <c r="E6332" i="13"/>
  <c r="E6331" i="13"/>
  <c r="E6330" i="13"/>
  <c r="E6329" i="13"/>
  <c r="E6328" i="13"/>
  <c r="E6327" i="13"/>
  <c r="E6326" i="13"/>
  <c r="E6325" i="13"/>
  <c r="E6324" i="13"/>
  <c r="E6323" i="13"/>
  <c r="E6322" i="13"/>
  <c r="E6321" i="13"/>
  <c r="E6320" i="13"/>
  <c r="E6319" i="13"/>
  <c r="E6318" i="13"/>
  <c r="E6317" i="13"/>
  <c r="E6316" i="13"/>
  <c r="E6315" i="13"/>
  <c r="E6314" i="13"/>
  <c r="E6313" i="13"/>
  <c r="E6312" i="13"/>
  <c r="E6311" i="13"/>
  <c r="E6310" i="13"/>
  <c r="E6309" i="13"/>
  <c r="E6308" i="13"/>
  <c r="E6307" i="13"/>
  <c r="E6306" i="13"/>
  <c r="E6305" i="13"/>
  <c r="E6304" i="13"/>
  <c r="E6303" i="13"/>
  <c r="E6302" i="13"/>
  <c r="E6301" i="13"/>
  <c r="E6300" i="13"/>
  <c r="E6299" i="13"/>
  <c r="E6298" i="13"/>
  <c r="E6297" i="13"/>
  <c r="E6296" i="13"/>
  <c r="E6295" i="13"/>
  <c r="E6294" i="13"/>
  <c r="E6293" i="13"/>
  <c r="E6292" i="13"/>
  <c r="E6291" i="13"/>
  <c r="E6290" i="13"/>
  <c r="E6289" i="13"/>
  <c r="E6288" i="13"/>
  <c r="G9522" i="13" a="1"/>
  <c r="G9522" i="13" s="1"/>
  <c r="B9522" i="13" s="1"/>
  <c r="G9521" i="13" a="1"/>
  <c r="G9521" i="13" s="1"/>
  <c r="B9521" i="13" s="1"/>
  <c r="G9520" i="13" a="1"/>
  <c r="G9520" i="13" s="1"/>
  <c r="B9520" i="13" s="1"/>
  <c r="G9519" i="13" a="1"/>
  <c r="G9519" i="13" s="1"/>
  <c r="B9519" i="13" s="1"/>
  <c r="G9518" i="13" a="1"/>
  <c r="G9518" i="13" s="1"/>
  <c r="B9518" i="13" s="1"/>
  <c r="G9517" i="13" a="1"/>
  <c r="G9517" i="13" s="1"/>
  <c r="B9517" i="13" s="1"/>
  <c r="G9516" i="13" a="1"/>
  <c r="G9516" i="13" s="1"/>
  <c r="B9516" i="13" s="1"/>
  <c r="G9515" i="13" a="1"/>
  <c r="G9515" i="13" s="1"/>
  <c r="B9515" i="13" s="1"/>
  <c r="G9514" i="13" a="1"/>
  <c r="G9514" i="13" s="1"/>
  <c r="B9514" i="13" s="1"/>
  <c r="G9513" i="13" a="1"/>
  <c r="G9513" i="13" s="1"/>
  <c r="B9513" i="13" s="1"/>
  <c r="G9512" i="13" a="1"/>
  <c r="G9512" i="13" s="1"/>
  <c r="B9512" i="13" s="1"/>
  <c r="G9511" i="13" a="1"/>
  <c r="G9511" i="13" s="1"/>
  <c r="B9511" i="13" s="1"/>
  <c r="G9510" i="13" a="1"/>
  <c r="G9510" i="13" s="1"/>
  <c r="B9510" i="13" s="1"/>
  <c r="G9509" i="13" a="1"/>
  <c r="G9509" i="13" s="1"/>
  <c r="B9509" i="13" s="1"/>
  <c r="G9508" i="13" a="1"/>
  <c r="G9508" i="13" s="1"/>
  <c r="B9508" i="13" s="1"/>
  <c r="G9507" i="13" a="1"/>
  <c r="G9507" i="13" s="1"/>
  <c r="B9507" i="13" s="1"/>
  <c r="G9506" i="13" a="1"/>
  <c r="G9506" i="13" s="1"/>
  <c r="B9506" i="13" s="1"/>
  <c r="G9505" i="13" a="1"/>
  <c r="G9505" i="13" s="1"/>
  <c r="B9505" i="13" s="1"/>
  <c r="G9504" i="13" a="1"/>
  <c r="G9504" i="13" s="1"/>
  <c r="B9504" i="13" s="1"/>
  <c r="G9503" i="13" a="1"/>
  <c r="G9503" i="13" s="1"/>
  <c r="B9503" i="13" s="1"/>
  <c r="G9502" i="13" a="1"/>
  <c r="G9502" i="13" s="1"/>
  <c r="B9502" i="13" s="1"/>
  <c r="G9501" i="13" a="1"/>
  <c r="G9501" i="13" s="1"/>
  <c r="B9501" i="13" s="1"/>
  <c r="G9500" i="13" a="1"/>
  <c r="G9500" i="13" s="1"/>
  <c r="B9500" i="13" s="1"/>
  <c r="G9499" i="13" a="1"/>
  <c r="G9499" i="13" s="1"/>
  <c r="B9499" i="13" s="1"/>
  <c r="G9498" i="13" a="1"/>
  <c r="G9498" i="13" s="1"/>
  <c r="B9498" i="13" s="1"/>
  <c r="G9497" i="13" a="1"/>
  <c r="G9497" i="13" s="1"/>
  <c r="B9497" i="13" s="1"/>
  <c r="G9496" i="13" a="1"/>
  <c r="G9496" i="13" s="1"/>
  <c r="B9496" i="13" s="1"/>
  <c r="G9495" i="13" a="1"/>
  <c r="G9495" i="13" s="1"/>
  <c r="B9495" i="13" s="1"/>
  <c r="G9494" i="13" a="1"/>
  <c r="G9494" i="13" s="1"/>
  <c r="B9494" i="13" s="1"/>
  <c r="G9493" i="13" a="1"/>
  <c r="G9493" i="13" s="1"/>
  <c r="B9493" i="13" s="1"/>
  <c r="G9492" i="13" a="1"/>
  <c r="G9492" i="13" s="1"/>
  <c r="B9492" i="13" s="1"/>
  <c r="G9491" i="13" a="1"/>
  <c r="G9491" i="13" s="1"/>
  <c r="B9491" i="13" s="1"/>
  <c r="G9490" i="13" a="1"/>
  <c r="G9490" i="13" s="1"/>
  <c r="B9490" i="13" s="1"/>
  <c r="G9489" i="13" a="1"/>
  <c r="G9489" i="13" s="1"/>
  <c r="B9489" i="13" s="1"/>
  <c r="G9488" i="13" a="1"/>
  <c r="G9488" i="13" s="1"/>
  <c r="B9488" i="13" s="1"/>
  <c r="G9487" i="13" a="1"/>
  <c r="G9487" i="13" s="1"/>
  <c r="B9487" i="13" s="1"/>
  <c r="G9486" i="13" a="1"/>
  <c r="G9486" i="13" s="1"/>
  <c r="B9486" i="13" s="1"/>
  <c r="G9485" i="13" a="1"/>
  <c r="G9485" i="13" s="1"/>
  <c r="B9485" i="13" s="1"/>
  <c r="G9484" i="13" a="1"/>
  <c r="G9484" i="13" s="1"/>
  <c r="B9484" i="13" s="1"/>
  <c r="G9483" i="13" a="1"/>
  <c r="G9483" i="13" s="1"/>
  <c r="B9483" i="13" s="1"/>
  <c r="G9482" i="13" a="1"/>
  <c r="G9482" i="13" s="1"/>
  <c r="B9482" i="13" s="1"/>
  <c r="G9481" i="13" a="1"/>
  <c r="G9481" i="13" s="1"/>
  <c r="B9481" i="13" s="1"/>
  <c r="G9480" i="13" a="1"/>
  <c r="G9480" i="13" s="1"/>
  <c r="B9480" i="13" s="1"/>
  <c r="G9479" i="13" a="1"/>
  <c r="G9479" i="13" s="1"/>
  <c r="B9479" i="13" s="1"/>
  <c r="G9478" i="13" a="1"/>
  <c r="G9478" i="13" s="1"/>
  <c r="B9478" i="13" s="1"/>
  <c r="G9477" i="13" a="1"/>
  <c r="G9477" i="13" s="1"/>
  <c r="B9477" i="13" s="1"/>
  <c r="G9476" i="13" a="1"/>
  <c r="G9476" i="13" s="1"/>
  <c r="B9476" i="13" s="1"/>
  <c r="G9475" i="13" a="1"/>
  <c r="G9475" i="13" s="1"/>
  <c r="B9475" i="13" s="1"/>
  <c r="G9474" i="13" a="1"/>
  <c r="G9474" i="13" s="1"/>
  <c r="B9474" i="13" s="1"/>
  <c r="G9473" i="13" a="1"/>
  <c r="G9473" i="13" s="1"/>
  <c r="B9473" i="13" s="1"/>
  <c r="G9472" i="13" a="1"/>
  <c r="G9472" i="13" s="1"/>
  <c r="B9472" i="13" s="1"/>
  <c r="G9471" i="13" a="1"/>
  <c r="G9471" i="13" s="1"/>
  <c r="B9471" i="13" s="1"/>
  <c r="G9470" i="13" a="1"/>
  <c r="G9470" i="13" s="1"/>
  <c r="B9470" i="13" s="1"/>
  <c r="G9469" i="13" a="1"/>
  <c r="G9469" i="13" s="1"/>
  <c r="B9469" i="13" s="1"/>
  <c r="G9468" i="13" a="1"/>
  <c r="G9468" i="13" s="1"/>
  <c r="B9468" i="13" s="1"/>
  <c r="G9467" i="13" a="1"/>
  <c r="G9467" i="13" s="1"/>
  <c r="B9467" i="13" s="1"/>
  <c r="G9466" i="13" a="1"/>
  <c r="G9466" i="13" s="1"/>
  <c r="B9466" i="13" s="1"/>
  <c r="G9465" i="13" a="1"/>
  <c r="G9465" i="13" s="1"/>
  <c r="B9465" i="13" s="1"/>
  <c r="G9464" i="13" a="1"/>
  <c r="G9464" i="13" s="1"/>
  <c r="B9464" i="13" s="1"/>
  <c r="G9463" i="13" a="1"/>
  <c r="G9463" i="13" s="1"/>
  <c r="B9463" i="13" s="1"/>
  <c r="G9462" i="13" a="1"/>
  <c r="G9462" i="13" s="1"/>
  <c r="B9462" i="13" s="1"/>
  <c r="G9461" i="13" a="1"/>
  <c r="G9461" i="13" s="1"/>
  <c r="B9461" i="13" s="1"/>
  <c r="G9460" i="13" a="1"/>
  <c r="G9460" i="13" s="1"/>
  <c r="B9460" i="13" s="1"/>
  <c r="G9459" i="13" a="1"/>
  <c r="G9459" i="13" s="1"/>
  <c r="B9459" i="13" s="1"/>
  <c r="G9458" i="13" a="1"/>
  <c r="G9458" i="13" s="1"/>
  <c r="B9458" i="13" s="1"/>
  <c r="G9457" i="13" a="1"/>
  <c r="G9457" i="13" s="1"/>
  <c r="B9457" i="13" s="1"/>
  <c r="G9456" i="13" a="1"/>
  <c r="G9456" i="13" s="1"/>
  <c r="B9456" i="13" s="1"/>
  <c r="G9455" i="13" a="1"/>
  <c r="G9455" i="13" s="1"/>
  <c r="B9455" i="13" s="1"/>
  <c r="G9454" i="13" a="1"/>
  <c r="G9454" i="13" s="1"/>
  <c r="B9454" i="13" s="1"/>
  <c r="G9453" i="13" a="1"/>
  <c r="G9453" i="13" s="1"/>
  <c r="B9453" i="13" s="1"/>
  <c r="G9452" i="13" a="1"/>
  <c r="G9452" i="13" s="1"/>
  <c r="B9452" i="13" s="1"/>
  <c r="G9451" i="13" a="1"/>
  <c r="G9451" i="13" s="1"/>
  <c r="B9451" i="13" s="1"/>
  <c r="G9450" i="13" a="1"/>
  <c r="G9450" i="13" s="1"/>
  <c r="B9450" i="13" s="1"/>
  <c r="G9449" i="13" a="1"/>
  <c r="G9449" i="13" s="1"/>
  <c r="B9449" i="13" s="1"/>
  <c r="G9448" i="13" a="1"/>
  <c r="G9448" i="13" s="1"/>
  <c r="B9448" i="13" s="1"/>
  <c r="G9447" i="13" a="1"/>
  <c r="G9447" i="13" s="1"/>
  <c r="B9447" i="13" s="1"/>
  <c r="G9446" i="13" a="1"/>
  <c r="G9446" i="13" s="1"/>
  <c r="B9446" i="13" s="1"/>
  <c r="G9445" i="13" a="1"/>
  <c r="G9445" i="13" s="1"/>
  <c r="B9445" i="13" s="1"/>
  <c r="G9444" i="13" a="1"/>
  <c r="G9444" i="13" s="1"/>
  <c r="B9444" i="13" s="1"/>
  <c r="G9443" i="13" a="1"/>
  <c r="G9443" i="13" s="1"/>
  <c r="B9443" i="13" s="1"/>
  <c r="G9442" i="13" a="1"/>
  <c r="G9442" i="13" s="1"/>
  <c r="B9442" i="13" s="1"/>
  <c r="G9441" i="13" a="1"/>
  <c r="G9441" i="13" s="1"/>
  <c r="B9441" i="13" s="1"/>
  <c r="G9440" i="13" a="1"/>
  <c r="G9440" i="13" s="1"/>
  <c r="B9440" i="13" s="1"/>
  <c r="G9439" i="13" a="1"/>
  <c r="G9439" i="13" s="1"/>
  <c r="B9439" i="13" s="1"/>
  <c r="G9438" i="13" a="1"/>
  <c r="G9438" i="13" s="1"/>
  <c r="B9438" i="13" s="1"/>
  <c r="G9437" i="13" a="1"/>
  <c r="G9437" i="13" s="1"/>
  <c r="B9437" i="13" s="1"/>
  <c r="G9436" i="13" a="1"/>
  <c r="G9436" i="13" s="1"/>
  <c r="B9436" i="13" s="1"/>
  <c r="G9435" i="13" a="1"/>
  <c r="G9435" i="13" s="1"/>
  <c r="B9435" i="13" s="1"/>
  <c r="G9434" i="13" a="1"/>
  <c r="G9434" i="13" s="1"/>
  <c r="B9434" i="13" s="1"/>
  <c r="G9433" i="13" a="1"/>
  <c r="G9433" i="13" s="1"/>
  <c r="B9433" i="13" s="1"/>
  <c r="G9432" i="13" a="1"/>
  <c r="G9432" i="13" s="1"/>
  <c r="B9432" i="13" s="1"/>
  <c r="G9431" i="13" a="1"/>
  <c r="G9431" i="13" s="1"/>
  <c r="B9431" i="13" s="1"/>
  <c r="G9430" i="13" a="1"/>
  <c r="G9430" i="13" s="1"/>
  <c r="B9430" i="13" s="1"/>
  <c r="G9429" i="13" a="1"/>
  <c r="G9429" i="13" s="1"/>
  <c r="B9429" i="13" s="1"/>
  <c r="G9428" i="13" a="1"/>
  <c r="G9428" i="13" s="1"/>
  <c r="B9428" i="13" s="1"/>
  <c r="G9427" i="13" a="1"/>
  <c r="G9427" i="13" s="1"/>
  <c r="B9427" i="13" s="1"/>
  <c r="G9426" i="13" a="1"/>
  <c r="G9426" i="13" s="1"/>
  <c r="B9426" i="13" s="1"/>
  <c r="G9425" i="13" a="1"/>
  <c r="G9425" i="13" s="1"/>
  <c r="B9425" i="13" s="1"/>
  <c r="G9424" i="13" a="1"/>
  <c r="G9424" i="13" s="1"/>
  <c r="B9424" i="13" s="1"/>
  <c r="G9423" i="13" a="1"/>
  <c r="G9423" i="13" s="1"/>
  <c r="B9423" i="13" s="1"/>
  <c r="G9422" i="13" a="1"/>
  <c r="G9422" i="13" s="1"/>
  <c r="B9422" i="13" s="1"/>
  <c r="G9421" i="13" a="1"/>
  <c r="G9421" i="13" s="1"/>
  <c r="B9421" i="13" s="1"/>
  <c r="G9420" i="13" a="1"/>
  <c r="G9420" i="13" s="1"/>
  <c r="B9420" i="13" s="1"/>
  <c r="G9419" i="13" a="1"/>
  <c r="G9419" i="13" s="1"/>
  <c r="B9419" i="13" s="1"/>
  <c r="G9418" i="13" a="1"/>
  <c r="G9418" i="13" s="1"/>
  <c r="B9418" i="13" s="1"/>
  <c r="G9417" i="13" a="1"/>
  <c r="G9417" i="13" s="1"/>
  <c r="B9417" i="13" s="1"/>
  <c r="G9416" i="13" a="1"/>
  <c r="G9416" i="13" s="1"/>
  <c r="B9416" i="13" s="1"/>
  <c r="G9415" i="13" a="1"/>
  <c r="G9415" i="13" s="1"/>
  <c r="B9415" i="13" s="1"/>
  <c r="G9414" i="13" a="1"/>
  <c r="G9414" i="13" s="1"/>
  <c r="B9414" i="13" s="1"/>
  <c r="G9413" i="13" a="1"/>
  <c r="G9413" i="13" s="1"/>
  <c r="B9413" i="13" s="1"/>
  <c r="G9412" i="13" a="1"/>
  <c r="G9412" i="13" s="1"/>
  <c r="B9412" i="13" s="1"/>
  <c r="G9411" i="13" a="1"/>
  <c r="G9411" i="13" s="1"/>
  <c r="B9411" i="13" s="1"/>
  <c r="G9410" i="13" a="1"/>
  <c r="G9410" i="13" s="1"/>
  <c r="B9410" i="13" s="1"/>
  <c r="G9409" i="13" a="1"/>
  <c r="G9409" i="13" s="1"/>
  <c r="B9409" i="13" s="1"/>
  <c r="G9408" i="13" a="1"/>
  <c r="G9408" i="13" s="1"/>
  <c r="B9408" i="13" s="1"/>
  <c r="G9407" i="13" a="1"/>
  <c r="G9407" i="13" s="1"/>
  <c r="B9407" i="13" s="1"/>
  <c r="G9406" i="13" a="1"/>
  <c r="G9406" i="13" s="1"/>
  <c r="B9406" i="13" s="1"/>
  <c r="G9405" i="13" a="1"/>
  <c r="G9405" i="13" s="1"/>
  <c r="B9405" i="13" s="1"/>
  <c r="G9404" i="13" a="1"/>
  <c r="G9404" i="13" s="1"/>
  <c r="B9404" i="13" s="1"/>
  <c r="G9403" i="13" a="1"/>
  <c r="G9403" i="13" s="1"/>
  <c r="B9403" i="13" s="1"/>
  <c r="G9402" i="13" a="1"/>
  <c r="G9402" i="13" s="1"/>
  <c r="B9402" i="13" s="1"/>
  <c r="G9401" i="13" a="1"/>
  <c r="G9401" i="13" s="1"/>
  <c r="B9401" i="13" s="1"/>
  <c r="G9400" i="13" a="1"/>
  <c r="G9400" i="13" s="1"/>
  <c r="B9400" i="13" s="1"/>
  <c r="G9399" i="13" a="1"/>
  <c r="G9399" i="13" s="1"/>
  <c r="B9399" i="13" s="1"/>
  <c r="G9398" i="13" a="1"/>
  <c r="G9398" i="13" s="1"/>
  <c r="B9398" i="13" s="1"/>
  <c r="G9397" i="13" a="1"/>
  <c r="G9397" i="13" s="1"/>
  <c r="B9397" i="13" s="1"/>
  <c r="G9396" i="13" a="1"/>
  <c r="G9396" i="13" s="1"/>
  <c r="B9396" i="13" s="1"/>
  <c r="G9395" i="13" a="1"/>
  <c r="G9395" i="13" s="1"/>
  <c r="B9395" i="13" s="1"/>
  <c r="G9394" i="13" a="1"/>
  <c r="G9394" i="13" s="1"/>
  <c r="B9394" i="13" s="1"/>
  <c r="G9393" i="13" a="1"/>
  <c r="G9393" i="13" s="1"/>
  <c r="B9393" i="13" s="1"/>
  <c r="G9392" i="13" a="1"/>
  <c r="G9392" i="13" s="1"/>
  <c r="B9392" i="13" s="1"/>
  <c r="G9391" i="13" a="1"/>
  <c r="G9391" i="13" s="1"/>
  <c r="B9391" i="13" s="1"/>
  <c r="G9390" i="13" a="1"/>
  <c r="G9390" i="13" s="1"/>
  <c r="B9390" i="13" s="1"/>
  <c r="G9389" i="13" a="1"/>
  <c r="G9389" i="13" s="1"/>
  <c r="B9389" i="13" s="1"/>
  <c r="G9388" i="13" a="1"/>
  <c r="G9388" i="13" s="1"/>
  <c r="B9388" i="13" s="1"/>
  <c r="G9387" i="13" a="1"/>
  <c r="G9387" i="13" s="1"/>
  <c r="B9387" i="13" s="1"/>
  <c r="G9386" i="13" a="1"/>
  <c r="G9386" i="13" s="1"/>
  <c r="B9386" i="13" s="1"/>
  <c r="G9385" i="13" a="1"/>
  <c r="G9385" i="13" s="1"/>
  <c r="B9385" i="13" s="1"/>
  <c r="G9384" i="13" a="1"/>
  <c r="G9384" i="13" s="1"/>
  <c r="B9384" i="13" s="1"/>
  <c r="G9383" i="13" a="1"/>
  <c r="G9383" i="13" s="1"/>
  <c r="B9383" i="13" s="1"/>
  <c r="G9382" i="13" a="1"/>
  <c r="G9382" i="13" s="1"/>
  <c r="B9382" i="13" s="1"/>
  <c r="G9381" i="13" a="1"/>
  <c r="G9381" i="13" s="1"/>
  <c r="B9381" i="13" s="1"/>
  <c r="G9380" i="13" a="1"/>
  <c r="G9380" i="13" s="1"/>
  <c r="B9380" i="13" s="1"/>
  <c r="G9379" i="13" a="1"/>
  <c r="G9379" i="13" s="1"/>
  <c r="B9379" i="13" s="1"/>
  <c r="G9378" i="13" a="1"/>
  <c r="G9378" i="13" s="1"/>
  <c r="B9378" i="13" s="1"/>
  <c r="G9377" i="13" a="1"/>
  <c r="G9377" i="13" s="1"/>
  <c r="B9377" i="13" s="1"/>
  <c r="G9376" i="13" a="1"/>
  <c r="G9376" i="13" s="1"/>
  <c r="B9376" i="13" s="1"/>
  <c r="G9375" i="13" a="1"/>
  <c r="G9375" i="13" s="1"/>
  <c r="B9375" i="13" s="1"/>
  <c r="G9374" i="13" a="1"/>
  <c r="G9374" i="13" s="1"/>
  <c r="B9374" i="13" s="1"/>
  <c r="G9373" i="13" a="1"/>
  <c r="G9373" i="13" s="1"/>
  <c r="B9373" i="13" s="1"/>
  <c r="G9372" i="13" a="1"/>
  <c r="G9372" i="13" s="1"/>
  <c r="B9372" i="13" s="1"/>
  <c r="G9371" i="13" a="1"/>
  <c r="G9371" i="13" s="1"/>
  <c r="B9371" i="13" s="1"/>
  <c r="G9370" i="13" a="1"/>
  <c r="G9370" i="13" s="1"/>
  <c r="B9370" i="13" s="1"/>
  <c r="G9369" i="13" a="1"/>
  <c r="G9369" i="13" s="1"/>
  <c r="B9369" i="13" s="1"/>
  <c r="G9368" i="13" a="1"/>
  <c r="G9368" i="13" s="1"/>
  <c r="B9368" i="13" s="1"/>
  <c r="G9367" i="13" a="1"/>
  <c r="G9367" i="13" s="1"/>
  <c r="B9367" i="13" s="1"/>
  <c r="G9366" i="13" a="1"/>
  <c r="G9366" i="13" s="1"/>
  <c r="B9366" i="13" s="1"/>
  <c r="G9365" i="13" a="1"/>
  <c r="G9365" i="13" s="1"/>
  <c r="B9365" i="13" s="1"/>
  <c r="G9364" i="13" a="1"/>
  <c r="G9364" i="13" s="1"/>
  <c r="B9364" i="13" s="1"/>
  <c r="G9363" i="13" a="1"/>
  <c r="G9363" i="13" s="1"/>
  <c r="B9363" i="13" s="1"/>
  <c r="G9362" i="13" a="1"/>
  <c r="G9362" i="13" s="1"/>
  <c r="B9362" i="13" s="1"/>
  <c r="G9361" i="13" a="1"/>
  <c r="G9361" i="13" s="1"/>
  <c r="B9361" i="13" s="1"/>
  <c r="G9360" i="13" a="1"/>
  <c r="G9360" i="13" s="1"/>
  <c r="B9360" i="13" s="1"/>
  <c r="G9359" i="13" a="1"/>
  <c r="G9359" i="13" s="1"/>
  <c r="B9359" i="13" s="1"/>
  <c r="G9358" i="13" a="1"/>
  <c r="G9358" i="13" s="1"/>
  <c r="B9358" i="13" s="1"/>
  <c r="G9357" i="13" a="1"/>
  <c r="G9357" i="13" s="1"/>
  <c r="B9357" i="13" s="1"/>
  <c r="G9356" i="13" a="1"/>
  <c r="G9356" i="13" s="1"/>
  <c r="B9356" i="13" s="1"/>
  <c r="G9355" i="13" a="1"/>
  <c r="G9355" i="13" s="1"/>
  <c r="B9355" i="13" s="1"/>
  <c r="G9354" i="13" a="1"/>
  <c r="G9354" i="13" s="1"/>
  <c r="B9354" i="13" s="1"/>
  <c r="G9353" i="13" a="1"/>
  <c r="G9353" i="13" s="1"/>
  <c r="B9353" i="13" s="1"/>
  <c r="G9352" i="13" a="1"/>
  <c r="G9352" i="13" s="1"/>
  <c r="B9352" i="13" s="1"/>
  <c r="G9351" i="13" a="1"/>
  <c r="G9351" i="13" s="1"/>
  <c r="B9351" i="13" s="1"/>
  <c r="G9350" i="13" a="1"/>
  <c r="G9350" i="13" s="1"/>
  <c r="B9350" i="13" s="1"/>
  <c r="G9349" i="13" a="1"/>
  <c r="G9349" i="13" s="1"/>
  <c r="B9349" i="13" s="1"/>
  <c r="G9348" i="13" a="1"/>
  <c r="G9348" i="13" s="1"/>
  <c r="B9348" i="13" s="1"/>
  <c r="G9347" i="13" a="1"/>
  <c r="G9347" i="13" s="1"/>
  <c r="B9347" i="13" s="1"/>
  <c r="G9346" i="13" a="1"/>
  <c r="G9346" i="13" s="1"/>
  <c r="B9346" i="13" s="1"/>
  <c r="G9345" i="13" a="1"/>
  <c r="G9345" i="13" s="1"/>
  <c r="B9345" i="13" s="1"/>
  <c r="G9344" i="13" a="1"/>
  <c r="G9344" i="13" s="1"/>
  <c r="B9344" i="13" s="1"/>
  <c r="G9343" i="13" a="1"/>
  <c r="G9343" i="13" s="1"/>
  <c r="B9343" i="13" s="1"/>
  <c r="G9342" i="13" a="1"/>
  <c r="G9342" i="13" s="1"/>
  <c r="B9342" i="13" s="1"/>
  <c r="G9341" i="13" a="1"/>
  <c r="G9341" i="13" s="1"/>
  <c r="B9341" i="13" s="1"/>
  <c r="G9340" i="13" a="1"/>
  <c r="G9340" i="13" s="1"/>
  <c r="B9340" i="13" s="1"/>
  <c r="G9339" i="13" a="1"/>
  <c r="G9339" i="13" s="1"/>
  <c r="B9339" i="13" s="1"/>
  <c r="G9338" i="13" a="1"/>
  <c r="G9338" i="13" s="1"/>
  <c r="B9338" i="13" s="1"/>
  <c r="G9337" i="13" a="1"/>
  <c r="G9337" i="13" s="1"/>
  <c r="B9337" i="13" s="1"/>
  <c r="G9336" i="13" a="1"/>
  <c r="G9336" i="13" s="1"/>
  <c r="B9336" i="13" s="1"/>
  <c r="G9335" i="13" a="1"/>
  <c r="G9335" i="13" s="1"/>
  <c r="B9335" i="13" s="1"/>
  <c r="G9334" i="13" a="1"/>
  <c r="G9334" i="13" s="1"/>
  <c r="B9334" i="13" s="1"/>
  <c r="G9333" i="13" a="1"/>
  <c r="G9333" i="13" s="1"/>
  <c r="B9333" i="13" s="1"/>
  <c r="G9332" i="13" a="1"/>
  <c r="G9332" i="13" s="1"/>
  <c r="B9332" i="13" s="1"/>
  <c r="G9331" i="13" a="1"/>
  <c r="G9331" i="13" s="1"/>
  <c r="B9331" i="13" s="1"/>
  <c r="G9330" i="13" a="1"/>
  <c r="G9330" i="13" s="1"/>
  <c r="B9330" i="13" s="1"/>
  <c r="G9329" i="13" a="1"/>
  <c r="G9329" i="13" s="1"/>
  <c r="B9329" i="13" s="1"/>
  <c r="G9328" i="13" a="1"/>
  <c r="G9328" i="13" s="1"/>
  <c r="B9328" i="13" s="1"/>
  <c r="G9327" i="13" a="1"/>
  <c r="G9327" i="13" s="1"/>
  <c r="B9327" i="13" s="1"/>
  <c r="G9326" i="13" a="1"/>
  <c r="G9326" i="13" s="1"/>
  <c r="B9326" i="13" s="1"/>
  <c r="G9325" i="13" a="1"/>
  <c r="G9325" i="13" s="1"/>
  <c r="B9325" i="13" s="1"/>
  <c r="G9324" i="13" a="1"/>
  <c r="G9324" i="13" s="1"/>
  <c r="B9324" i="13" s="1"/>
  <c r="G9323" i="13" a="1"/>
  <c r="G9323" i="13" s="1"/>
  <c r="B9323" i="13" s="1"/>
  <c r="G9322" i="13" a="1"/>
  <c r="G9322" i="13" s="1"/>
  <c r="B9322" i="13" s="1"/>
  <c r="G9321" i="13" a="1"/>
  <c r="G9321" i="13" s="1"/>
  <c r="B9321" i="13" s="1"/>
  <c r="G9320" i="13" a="1"/>
  <c r="G9320" i="13" s="1"/>
  <c r="B9320" i="13" s="1"/>
  <c r="G9319" i="13" a="1"/>
  <c r="G9319" i="13" s="1"/>
  <c r="B9319" i="13" s="1"/>
  <c r="G9318" i="13" a="1"/>
  <c r="G9318" i="13" s="1"/>
  <c r="B9318" i="13" s="1"/>
  <c r="G9317" i="13" a="1"/>
  <c r="G9317" i="13" s="1"/>
  <c r="B9317" i="13" s="1"/>
  <c r="G9316" i="13" a="1"/>
  <c r="G9316" i="13" s="1"/>
  <c r="B9316" i="13" s="1"/>
  <c r="G9315" i="13" a="1"/>
  <c r="G9315" i="13" s="1"/>
  <c r="B9315" i="13" s="1"/>
  <c r="G9314" i="13" a="1"/>
  <c r="G9314" i="13" s="1"/>
  <c r="B9314" i="13" s="1"/>
  <c r="G9313" i="13" a="1"/>
  <c r="G9313" i="13" s="1"/>
  <c r="B9313" i="13" s="1"/>
  <c r="G9312" i="13" a="1"/>
  <c r="G9312" i="13" s="1"/>
  <c r="B9312" i="13" s="1"/>
  <c r="G9311" i="13" a="1"/>
  <c r="G9311" i="13" s="1"/>
  <c r="B9311" i="13" s="1"/>
  <c r="G9310" i="13" a="1"/>
  <c r="G9310" i="13" s="1"/>
  <c r="B9310" i="13" s="1"/>
  <c r="G9309" i="13" a="1"/>
  <c r="G9309" i="13" s="1"/>
  <c r="B9309" i="13" s="1"/>
  <c r="G9308" i="13" a="1"/>
  <c r="G9308" i="13" s="1"/>
  <c r="B9308" i="13" s="1"/>
  <c r="G9307" i="13" a="1"/>
  <c r="G9307" i="13" s="1"/>
  <c r="B9307" i="13" s="1"/>
  <c r="G9306" i="13" a="1"/>
  <c r="G9306" i="13" s="1"/>
  <c r="B9306" i="13" s="1"/>
  <c r="G9305" i="13" a="1"/>
  <c r="G9305" i="13" s="1"/>
  <c r="B9305" i="13" s="1"/>
  <c r="G9304" i="13" a="1"/>
  <c r="G9304" i="13" s="1"/>
  <c r="B9304" i="13" s="1"/>
  <c r="G9303" i="13" a="1"/>
  <c r="G9303" i="13" s="1"/>
  <c r="B9303" i="13" s="1"/>
  <c r="G9302" i="13" a="1"/>
  <c r="G9302" i="13" s="1"/>
  <c r="B9302" i="13" s="1"/>
  <c r="G9301" i="13" a="1"/>
  <c r="G9301" i="13" s="1"/>
  <c r="B9301" i="13" s="1"/>
  <c r="G9300" i="13" a="1"/>
  <c r="G9300" i="13" s="1"/>
  <c r="B9300" i="13" s="1"/>
  <c r="G9299" i="13" a="1"/>
  <c r="G9299" i="13" s="1"/>
  <c r="B9299" i="13" s="1"/>
  <c r="G9298" i="13" a="1"/>
  <c r="G9298" i="13" s="1"/>
  <c r="B9298" i="13" s="1"/>
  <c r="G9297" i="13" a="1"/>
  <c r="G9297" i="13" s="1"/>
  <c r="B9297" i="13" s="1"/>
  <c r="G9296" i="13" a="1"/>
  <c r="G9296" i="13" s="1"/>
  <c r="B9296" i="13" s="1"/>
  <c r="G9295" i="13" a="1"/>
  <c r="G9295" i="13" s="1"/>
  <c r="B9295" i="13" s="1"/>
  <c r="G9294" i="13" a="1"/>
  <c r="G9294" i="13" s="1"/>
  <c r="B9294" i="13" s="1"/>
  <c r="G9293" i="13" a="1"/>
  <c r="G9293" i="13" s="1"/>
  <c r="B9293" i="13" s="1"/>
  <c r="G9292" i="13" a="1"/>
  <c r="G9292" i="13" s="1"/>
  <c r="B9292" i="13" s="1"/>
  <c r="G9291" i="13" a="1"/>
  <c r="G9291" i="13" s="1"/>
  <c r="B9291" i="13" s="1"/>
  <c r="G9290" i="13" a="1"/>
  <c r="G9290" i="13" s="1"/>
  <c r="B9290" i="13" s="1"/>
  <c r="G9289" i="13" a="1"/>
  <c r="G9289" i="13" s="1"/>
  <c r="B9289" i="13" s="1"/>
  <c r="G9288" i="13" a="1"/>
  <c r="G9288" i="13" s="1"/>
  <c r="B9288" i="13" s="1"/>
  <c r="G9287" i="13" a="1"/>
  <c r="G9287" i="13" s="1"/>
  <c r="B9287" i="13" s="1"/>
  <c r="G9286" i="13" a="1"/>
  <c r="G9286" i="13" s="1"/>
  <c r="B9286" i="13" s="1"/>
  <c r="G9285" i="13" a="1"/>
  <c r="G9285" i="13" s="1"/>
  <c r="B9285" i="13" s="1"/>
  <c r="G9284" i="13" a="1"/>
  <c r="G9284" i="13" s="1"/>
  <c r="B9284" i="13" s="1"/>
  <c r="G9283" i="13" a="1"/>
  <c r="G9283" i="13" s="1"/>
  <c r="B9283" i="13" s="1"/>
  <c r="G9282" i="13" a="1"/>
  <c r="G9282" i="13" s="1"/>
  <c r="B9282" i="13" s="1"/>
  <c r="G9281" i="13" a="1"/>
  <c r="G9281" i="13" s="1"/>
  <c r="B9281" i="13" s="1"/>
  <c r="G9280" i="13" a="1"/>
  <c r="G9280" i="13" s="1"/>
  <c r="B9280" i="13" s="1"/>
  <c r="G9279" i="13" a="1"/>
  <c r="G9279" i="13" s="1"/>
  <c r="B9279" i="13" s="1"/>
  <c r="G9278" i="13" a="1"/>
  <c r="G9278" i="13" s="1"/>
  <c r="B9278" i="13" s="1"/>
  <c r="G9277" i="13" a="1"/>
  <c r="G9277" i="13" s="1"/>
  <c r="B9277" i="13" s="1"/>
  <c r="G9276" i="13" a="1"/>
  <c r="G9276" i="13" s="1"/>
  <c r="B9276" i="13" s="1"/>
  <c r="G9275" i="13" a="1"/>
  <c r="G9275" i="13" s="1"/>
  <c r="B9275" i="13" s="1"/>
  <c r="G9274" i="13" a="1"/>
  <c r="G9274" i="13" s="1"/>
  <c r="B9274" i="13" s="1"/>
  <c r="G9273" i="13" a="1"/>
  <c r="G9273" i="13" s="1"/>
  <c r="B9273" i="13" s="1"/>
  <c r="G9272" i="13" a="1"/>
  <c r="G9272" i="13" s="1"/>
  <c r="B9272" i="13" s="1"/>
  <c r="G9271" i="13" a="1"/>
  <c r="G9271" i="13" s="1"/>
  <c r="B9271" i="13" s="1"/>
  <c r="G9270" i="13" a="1"/>
  <c r="G9270" i="13" s="1"/>
  <c r="B9270" i="13" s="1"/>
  <c r="G9269" i="13" a="1"/>
  <c r="G9269" i="13" s="1"/>
  <c r="B9269" i="13" s="1"/>
  <c r="G9268" i="13" a="1"/>
  <c r="G9268" i="13" s="1"/>
  <c r="B9268" i="13" s="1"/>
  <c r="G9267" i="13" a="1"/>
  <c r="G9267" i="13" s="1"/>
  <c r="B9267" i="13" s="1"/>
  <c r="G9266" i="13" a="1"/>
  <c r="G9266" i="13" s="1"/>
  <c r="B9266" i="13" s="1"/>
  <c r="G9265" i="13" a="1"/>
  <c r="G9265" i="13" s="1"/>
  <c r="B9265" i="13" s="1"/>
  <c r="G9264" i="13" a="1"/>
  <c r="G9264" i="13" s="1"/>
  <c r="B9264" i="13" s="1"/>
  <c r="G9263" i="13" a="1"/>
  <c r="G9263" i="13" s="1"/>
  <c r="B9263" i="13" s="1"/>
  <c r="G9262" i="13" a="1"/>
  <c r="G9262" i="13" s="1"/>
  <c r="B9262" i="13" s="1"/>
  <c r="G9261" i="13" a="1"/>
  <c r="G9261" i="13" s="1"/>
  <c r="B9261" i="13" s="1"/>
  <c r="G9260" i="13" a="1"/>
  <c r="G9260" i="13" s="1"/>
  <c r="B9260" i="13" s="1"/>
  <c r="G9259" i="13" a="1"/>
  <c r="G9259" i="13" s="1"/>
  <c r="B9259" i="13" s="1"/>
  <c r="G9258" i="13" a="1"/>
  <c r="G9258" i="13" s="1"/>
  <c r="B9258" i="13" s="1"/>
  <c r="G9257" i="13" a="1"/>
  <c r="G9257" i="13" s="1"/>
  <c r="B9257" i="13" s="1"/>
  <c r="G9256" i="13" a="1"/>
  <c r="G9256" i="13" s="1"/>
  <c r="B9256" i="13" s="1"/>
  <c r="G9255" i="13" a="1"/>
  <c r="G9255" i="13" s="1"/>
  <c r="B9255" i="13" s="1"/>
  <c r="G9254" i="13" a="1"/>
  <c r="G9254" i="13" s="1"/>
  <c r="B9254" i="13" s="1"/>
  <c r="G9253" i="13" a="1"/>
  <c r="G9253" i="13" s="1"/>
  <c r="B9253" i="13" s="1"/>
  <c r="G9252" i="13" a="1"/>
  <c r="G9252" i="13" s="1"/>
  <c r="B9252" i="13" s="1"/>
  <c r="G9251" i="13" a="1"/>
  <c r="G9251" i="13" s="1"/>
  <c r="B9251" i="13" s="1"/>
  <c r="G9250" i="13" a="1"/>
  <c r="G9250" i="13" s="1"/>
  <c r="B9250" i="13" s="1"/>
  <c r="G9249" i="13" a="1"/>
  <c r="G9249" i="13" s="1"/>
  <c r="B9249" i="13" s="1"/>
  <c r="G9248" i="13" a="1"/>
  <c r="G9248" i="13" s="1"/>
  <c r="B9248" i="13" s="1"/>
  <c r="G9247" i="13" a="1"/>
  <c r="G9247" i="13" s="1"/>
  <c r="B9247" i="13" s="1"/>
  <c r="G9246" i="13" a="1"/>
  <c r="G9246" i="13" s="1"/>
  <c r="B9246" i="13" s="1"/>
  <c r="G9245" i="13" a="1"/>
  <c r="G9245" i="13" s="1"/>
  <c r="B9245" i="13" s="1"/>
  <c r="G9244" i="13" a="1"/>
  <c r="G9244" i="13" s="1"/>
  <c r="B9244" i="13" s="1"/>
  <c r="G9243" i="13" a="1"/>
  <c r="G9243" i="13" s="1"/>
  <c r="B9243" i="13" s="1"/>
  <c r="G9242" i="13" a="1"/>
  <c r="G9242" i="13" s="1"/>
  <c r="B9242" i="13" s="1"/>
  <c r="G9241" i="13" a="1"/>
  <c r="G9241" i="13" s="1"/>
  <c r="B9241" i="13" s="1"/>
  <c r="G9240" i="13" a="1"/>
  <c r="G9240" i="13" s="1"/>
  <c r="B9240" i="13" s="1"/>
  <c r="G9239" i="13" a="1"/>
  <c r="G9239" i="13" s="1"/>
  <c r="B9239" i="13" s="1"/>
  <c r="G9238" i="13" a="1"/>
  <c r="G9238" i="13" s="1"/>
  <c r="B9238" i="13" s="1"/>
  <c r="G9237" i="13" a="1"/>
  <c r="G9237" i="13" s="1"/>
  <c r="B9237" i="13" s="1"/>
  <c r="G9236" i="13" a="1"/>
  <c r="G9236" i="13" s="1"/>
  <c r="B9236" i="13" s="1"/>
  <c r="G9235" i="13" a="1"/>
  <c r="G9235" i="13" s="1"/>
  <c r="B9235" i="13" s="1"/>
  <c r="G9234" i="13" a="1"/>
  <c r="G9234" i="13" s="1"/>
  <c r="B9234" i="13" s="1"/>
  <c r="G9233" i="13" a="1"/>
  <c r="G9233" i="13" s="1"/>
  <c r="B9233" i="13" s="1"/>
  <c r="G9232" i="13" a="1"/>
  <c r="G9232" i="13" s="1"/>
  <c r="B9232" i="13" s="1"/>
  <c r="G9231" i="13" a="1"/>
  <c r="G9231" i="13" s="1"/>
  <c r="B9231" i="13" s="1"/>
  <c r="G9230" i="13" a="1"/>
  <c r="G9230" i="13" s="1"/>
  <c r="B9230" i="13" s="1"/>
  <c r="G9229" i="13" a="1"/>
  <c r="G9229" i="13" s="1"/>
  <c r="B9229" i="13" s="1"/>
  <c r="G9228" i="13" a="1"/>
  <c r="G9228" i="13" s="1"/>
  <c r="B9228" i="13" s="1"/>
  <c r="G9227" i="13" a="1"/>
  <c r="G9227" i="13" s="1"/>
  <c r="B9227" i="13" s="1"/>
  <c r="G9226" i="13" a="1"/>
  <c r="G9226" i="13" s="1"/>
  <c r="B9226" i="13" s="1"/>
  <c r="G9225" i="13" a="1"/>
  <c r="G9225" i="13" s="1"/>
  <c r="B9225" i="13" s="1"/>
  <c r="G9224" i="13" a="1"/>
  <c r="G9224" i="13" s="1"/>
  <c r="B9224" i="13" s="1"/>
  <c r="G9223" i="13" a="1"/>
  <c r="G9223" i="13" s="1"/>
  <c r="B9223" i="13" s="1"/>
  <c r="G9222" i="13" a="1"/>
  <c r="G9222" i="13" s="1"/>
  <c r="B9222" i="13" s="1"/>
  <c r="G9221" i="13" a="1"/>
  <c r="G9221" i="13" s="1"/>
  <c r="B9221" i="13" s="1"/>
  <c r="G9220" i="13" a="1"/>
  <c r="G9220" i="13" s="1"/>
  <c r="B9220" i="13" s="1"/>
  <c r="G9219" i="13" a="1"/>
  <c r="G9219" i="13" s="1"/>
  <c r="B9219" i="13" s="1"/>
  <c r="G9218" i="13" a="1"/>
  <c r="G9218" i="13" s="1"/>
  <c r="B9218" i="13" s="1"/>
  <c r="G9217" i="13" a="1"/>
  <c r="G9217" i="13" s="1"/>
  <c r="B9217" i="13" s="1"/>
  <c r="G9216" i="13" a="1"/>
  <c r="G9216" i="13" s="1"/>
  <c r="B9216" i="13" s="1"/>
  <c r="G9215" i="13" a="1"/>
  <c r="G9215" i="13" s="1"/>
  <c r="B9215" i="13" s="1"/>
  <c r="G9214" i="13" a="1"/>
  <c r="G9214" i="13" s="1"/>
  <c r="B9214" i="13" s="1"/>
  <c r="G9213" i="13" a="1"/>
  <c r="G9213" i="13" s="1"/>
  <c r="B9213" i="13" s="1"/>
  <c r="G9212" i="13" a="1"/>
  <c r="G9212" i="13" s="1"/>
  <c r="B9212" i="13" s="1"/>
  <c r="G9211" i="13" a="1"/>
  <c r="G9211" i="13" s="1"/>
  <c r="B9211" i="13" s="1"/>
  <c r="G9210" i="13" a="1"/>
  <c r="G9210" i="13" s="1"/>
  <c r="B9210" i="13" s="1"/>
  <c r="G9209" i="13" a="1"/>
  <c r="G9209" i="13" s="1"/>
  <c r="B9209" i="13" s="1"/>
  <c r="G9208" i="13" a="1"/>
  <c r="G9208" i="13" s="1"/>
  <c r="B9208" i="13" s="1"/>
  <c r="G9207" i="13" a="1"/>
  <c r="G9207" i="13" s="1"/>
  <c r="B9207" i="13" s="1"/>
  <c r="G9206" i="13" a="1"/>
  <c r="G9206" i="13" s="1"/>
  <c r="B9206" i="13" s="1"/>
  <c r="G9205" i="13" a="1"/>
  <c r="G9205" i="13" s="1"/>
  <c r="B9205" i="13" s="1"/>
  <c r="G9204" i="13" a="1"/>
  <c r="G9204" i="13" s="1"/>
  <c r="B9204" i="13" s="1"/>
  <c r="G9203" i="13" a="1"/>
  <c r="G9203" i="13" s="1"/>
  <c r="B9203" i="13" s="1"/>
  <c r="G9202" i="13" a="1"/>
  <c r="G9202" i="13" s="1"/>
  <c r="B9202" i="13" s="1"/>
  <c r="G9201" i="13" a="1"/>
  <c r="G9201" i="13" s="1"/>
  <c r="B9201" i="13" s="1"/>
  <c r="G9200" i="13" a="1"/>
  <c r="G9200" i="13" s="1"/>
  <c r="B9200" i="13" s="1"/>
  <c r="G9199" i="13" a="1"/>
  <c r="G9199" i="13" s="1"/>
  <c r="B9199" i="13" s="1"/>
  <c r="G9198" i="13" a="1"/>
  <c r="G9198" i="13" s="1"/>
  <c r="B9198" i="13" s="1"/>
  <c r="G9197" i="13" a="1"/>
  <c r="G9197" i="13" s="1"/>
  <c r="B9197" i="13" s="1"/>
  <c r="G9196" i="13" a="1"/>
  <c r="G9196" i="13" s="1"/>
  <c r="B9196" i="13" s="1"/>
  <c r="G9195" i="13" a="1"/>
  <c r="G9195" i="13" s="1"/>
  <c r="B9195" i="13" s="1"/>
  <c r="G9194" i="13" a="1"/>
  <c r="G9194" i="13" s="1"/>
  <c r="B9194" i="13" s="1"/>
  <c r="G9193" i="13" a="1"/>
  <c r="G9193" i="13" s="1"/>
  <c r="B9193" i="13" s="1"/>
  <c r="G9192" i="13" a="1"/>
  <c r="G9192" i="13" s="1"/>
  <c r="B9192" i="13" s="1"/>
  <c r="G9191" i="13" a="1"/>
  <c r="G9191" i="13" s="1"/>
  <c r="B9191" i="13" s="1"/>
  <c r="G9190" i="13" a="1"/>
  <c r="G9190" i="13" s="1"/>
  <c r="B9190" i="13" s="1"/>
  <c r="G9189" i="13" a="1"/>
  <c r="G9189" i="13" s="1"/>
  <c r="B9189" i="13" s="1"/>
  <c r="G9188" i="13" a="1"/>
  <c r="G9188" i="13" s="1"/>
  <c r="B9188" i="13" s="1"/>
  <c r="G9187" i="13" a="1"/>
  <c r="G9187" i="13" s="1"/>
  <c r="B9187" i="13" s="1"/>
  <c r="G9186" i="13" a="1"/>
  <c r="G9186" i="13" s="1"/>
  <c r="B9186" i="13" s="1"/>
  <c r="G9185" i="13" a="1"/>
  <c r="G9185" i="13" s="1"/>
  <c r="B9185" i="13" s="1"/>
  <c r="G9184" i="13" a="1"/>
  <c r="G9184" i="13" s="1"/>
  <c r="B9184" i="13" s="1"/>
  <c r="G9183" i="13" a="1"/>
  <c r="G9183" i="13" s="1"/>
  <c r="B9183" i="13" s="1"/>
  <c r="G9182" i="13" a="1"/>
  <c r="G9182" i="13" s="1"/>
  <c r="B9182" i="13" s="1"/>
  <c r="G9181" i="13" a="1"/>
  <c r="G9181" i="13" s="1"/>
  <c r="B9181" i="13" s="1"/>
  <c r="G9180" i="13" a="1"/>
  <c r="G9180" i="13" s="1"/>
  <c r="B9180" i="13" s="1"/>
  <c r="G9179" i="13" a="1"/>
  <c r="G9179" i="13" s="1"/>
  <c r="B9179" i="13" s="1"/>
  <c r="G9178" i="13" a="1"/>
  <c r="G9178" i="13" s="1"/>
  <c r="B9178" i="13" s="1"/>
  <c r="G9177" i="13" a="1"/>
  <c r="G9177" i="13" s="1"/>
  <c r="B9177" i="13" s="1"/>
  <c r="G9176" i="13" a="1"/>
  <c r="G9176" i="13" s="1"/>
  <c r="B9176" i="13" s="1"/>
  <c r="G9175" i="13" a="1"/>
  <c r="G9175" i="13" s="1"/>
  <c r="B9175" i="13" s="1"/>
  <c r="G9174" i="13" a="1"/>
  <c r="G9174" i="13" s="1"/>
  <c r="B9174" i="13" s="1"/>
  <c r="G9173" i="13" a="1"/>
  <c r="G9173" i="13" s="1"/>
  <c r="B9173" i="13" s="1"/>
  <c r="G9172" i="13" a="1"/>
  <c r="G9172" i="13" s="1"/>
  <c r="B9172" i="13" s="1"/>
  <c r="G9171" i="13" a="1"/>
  <c r="G9171" i="13" s="1"/>
  <c r="B9171" i="13" s="1"/>
  <c r="G9170" i="13" a="1"/>
  <c r="G9170" i="13" s="1"/>
  <c r="B9170" i="13" s="1"/>
  <c r="G9169" i="13" a="1"/>
  <c r="G9169" i="13" s="1"/>
  <c r="B9169" i="13" s="1"/>
  <c r="G9168" i="13" a="1"/>
  <c r="G9168" i="13" s="1"/>
  <c r="B9168" i="13" s="1"/>
  <c r="G9167" i="13" a="1"/>
  <c r="G9167" i="13" s="1"/>
  <c r="B9167" i="13" s="1"/>
  <c r="G9166" i="13" a="1"/>
  <c r="G9166" i="13" s="1"/>
  <c r="B9166" i="13" s="1"/>
  <c r="G9165" i="13" a="1"/>
  <c r="G9165" i="13" s="1"/>
  <c r="B9165" i="13" s="1"/>
  <c r="G9164" i="13" a="1"/>
  <c r="G9164" i="13" s="1"/>
  <c r="B9164" i="13" s="1"/>
  <c r="G9163" i="13" a="1"/>
  <c r="G9163" i="13" s="1"/>
  <c r="B9163" i="13" s="1"/>
  <c r="G9162" i="13" a="1"/>
  <c r="G9162" i="13" s="1"/>
  <c r="B9162" i="13" s="1"/>
  <c r="G9161" i="13" a="1"/>
  <c r="G9161" i="13" s="1"/>
  <c r="B9161" i="13" s="1"/>
  <c r="G9160" i="13" a="1"/>
  <c r="G9160" i="13" s="1"/>
  <c r="B9160" i="13" s="1"/>
  <c r="G9159" i="13" a="1"/>
  <c r="G9159" i="13" s="1"/>
  <c r="B9159" i="13" s="1"/>
  <c r="G9158" i="13" a="1"/>
  <c r="G9158" i="13" s="1"/>
  <c r="B9158" i="13" s="1"/>
  <c r="G9157" i="13" a="1"/>
  <c r="G9157" i="13" s="1"/>
  <c r="B9157" i="13" s="1"/>
  <c r="G9156" i="13" a="1"/>
  <c r="G9156" i="13" s="1"/>
  <c r="B9156" i="13" s="1"/>
  <c r="G9155" i="13" a="1"/>
  <c r="G9155" i="13" s="1"/>
  <c r="B9155" i="13" s="1"/>
  <c r="G9154" i="13" a="1"/>
  <c r="G9154" i="13" s="1"/>
  <c r="B9154" i="13" s="1"/>
  <c r="G9153" i="13" a="1"/>
  <c r="G9153" i="13" s="1"/>
  <c r="B9153" i="13" s="1"/>
  <c r="G9152" i="13" a="1"/>
  <c r="G9152" i="13" s="1"/>
  <c r="B9152" i="13" s="1"/>
  <c r="G9151" i="13" a="1"/>
  <c r="G9151" i="13" s="1"/>
  <c r="B9151" i="13" s="1"/>
  <c r="G9150" i="13" a="1"/>
  <c r="G9150" i="13" s="1"/>
  <c r="B9150" i="13" s="1"/>
  <c r="G9149" i="13" a="1"/>
  <c r="G9149" i="13" s="1"/>
  <c r="B9149" i="13" s="1"/>
  <c r="G9148" i="13" a="1"/>
  <c r="G9148" i="13" s="1"/>
  <c r="B9148" i="13" s="1"/>
  <c r="G9147" i="13" a="1"/>
  <c r="G9147" i="13" s="1"/>
  <c r="B9147" i="13" s="1"/>
  <c r="G9146" i="13" a="1"/>
  <c r="G9146" i="13" s="1"/>
  <c r="B9146" i="13" s="1"/>
  <c r="G9145" i="13" a="1"/>
  <c r="G9145" i="13" s="1"/>
  <c r="B9145" i="13" s="1"/>
  <c r="G9144" i="13" a="1"/>
  <c r="G9144" i="13" s="1"/>
  <c r="B9144" i="13" s="1"/>
  <c r="G9143" i="13" a="1"/>
  <c r="G9143" i="13" s="1"/>
  <c r="B9143" i="13" s="1"/>
  <c r="G9142" i="13" a="1"/>
  <c r="G9142" i="13" s="1"/>
  <c r="B9142" i="13" s="1"/>
  <c r="G9141" i="13" a="1"/>
  <c r="G9141" i="13" s="1"/>
  <c r="B9141" i="13" s="1"/>
  <c r="G9140" i="13" a="1"/>
  <c r="G9140" i="13" s="1"/>
  <c r="B9140" i="13" s="1"/>
  <c r="G9139" i="13" a="1"/>
  <c r="G9139" i="13" s="1"/>
  <c r="B9139" i="13" s="1"/>
  <c r="G9138" i="13" a="1"/>
  <c r="G9138" i="13" s="1"/>
  <c r="B9138" i="13" s="1"/>
  <c r="G9137" i="13" a="1"/>
  <c r="G9137" i="13" s="1"/>
  <c r="B9137" i="13" s="1"/>
  <c r="G9136" i="13" a="1"/>
  <c r="G9136" i="13" s="1"/>
  <c r="B9136" i="13" s="1"/>
  <c r="G9135" i="13" a="1"/>
  <c r="G9135" i="13" s="1"/>
  <c r="B9135" i="13" s="1"/>
  <c r="G9134" i="13" a="1"/>
  <c r="G9134" i="13" s="1"/>
  <c r="B9134" i="13" s="1"/>
  <c r="G9133" i="13" a="1"/>
  <c r="G9133" i="13" s="1"/>
  <c r="B9133" i="13" s="1"/>
  <c r="G9132" i="13" a="1"/>
  <c r="G9132" i="13" s="1"/>
  <c r="B9132" i="13" s="1"/>
  <c r="G9131" i="13" a="1"/>
  <c r="G9131" i="13" s="1"/>
  <c r="B9131" i="13" s="1"/>
  <c r="G9130" i="13" a="1"/>
  <c r="G9130" i="13" s="1"/>
  <c r="B9130" i="13" s="1"/>
  <c r="G9129" i="13" a="1"/>
  <c r="G9129" i="13" s="1"/>
  <c r="B9129" i="13" s="1"/>
  <c r="G9128" i="13" a="1"/>
  <c r="G9128" i="13" s="1"/>
  <c r="B9128" i="13" s="1"/>
  <c r="G9127" i="13" a="1"/>
  <c r="G9127" i="13" s="1"/>
  <c r="B9127" i="13" s="1"/>
  <c r="G9126" i="13" a="1"/>
  <c r="G9126" i="13" s="1"/>
  <c r="B9126" i="13" s="1"/>
  <c r="G9125" i="13" a="1"/>
  <c r="G9125" i="13" s="1"/>
  <c r="B9125" i="13" s="1"/>
  <c r="G9124" i="13" a="1"/>
  <c r="G9124" i="13" s="1"/>
  <c r="B9124" i="13" s="1"/>
  <c r="G9123" i="13" a="1"/>
  <c r="G9123" i="13" s="1"/>
  <c r="B9123" i="13" s="1"/>
  <c r="G9122" i="13" a="1"/>
  <c r="G9122" i="13" s="1"/>
  <c r="B9122" i="13" s="1"/>
  <c r="G9121" i="13" a="1"/>
  <c r="G9121" i="13" s="1"/>
  <c r="B9121" i="13" s="1"/>
  <c r="G9120" i="13" a="1"/>
  <c r="G9120" i="13" s="1"/>
  <c r="B9120" i="13" s="1"/>
  <c r="G9119" i="13" a="1"/>
  <c r="G9119" i="13" s="1"/>
  <c r="B9119" i="13" s="1"/>
  <c r="G9118" i="13" a="1"/>
  <c r="G9118" i="13" s="1"/>
  <c r="B9118" i="13" s="1"/>
  <c r="G9117" i="13" a="1"/>
  <c r="G9117" i="13" s="1"/>
  <c r="B9117" i="13" s="1"/>
  <c r="G9116" i="13" a="1"/>
  <c r="G9116" i="13" s="1"/>
  <c r="B9116" i="13" s="1"/>
  <c r="G9115" i="13" a="1"/>
  <c r="G9115" i="13" s="1"/>
  <c r="B9115" i="13" s="1"/>
  <c r="G9114" i="13" a="1"/>
  <c r="G9114" i="13" s="1"/>
  <c r="B9114" i="13" s="1"/>
  <c r="G9113" i="13" a="1"/>
  <c r="G9113" i="13" s="1"/>
  <c r="B9113" i="13" s="1"/>
  <c r="G9112" i="13" a="1"/>
  <c r="G9112" i="13" s="1"/>
  <c r="B9112" i="13" s="1"/>
  <c r="G9111" i="13" a="1"/>
  <c r="G9111" i="13" s="1"/>
  <c r="B9111" i="13" s="1"/>
  <c r="G9110" i="13" a="1"/>
  <c r="G9110" i="13" s="1"/>
  <c r="B9110" i="13" s="1"/>
  <c r="G9109" i="13" a="1"/>
  <c r="G9109" i="13" s="1"/>
  <c r="B9109" i="13" s="1"/>
  <c r="G9108" i="13" a="1"/>
  <c r="G9108" i="13" s="1"/>
  <c r="B9108" i="13" s="1"/>
  <c r="G9107" i="13" a="1"/>
  <c r="G9107" i="13" s="1"/>
  <c r="B9107" i="13" s="1"/>
  <c r="G9106" i="13" a="1"/>
  <c r="G9106" i="13" s="1"/>
  <c r="B9106" i="13" s="1"/>
  <c r="G9105" i="13" a="1"/>
  <c r="G9105" i="13" s="1"/>
  <c r="B9105" i="13" s="1"/>
  <c r="G9104" i="13" a="1"/>
  <c r="G9104" i="13" s="1"/>
  <c r="B9104" i="13" s="1"/>
  <c r="G9103" i="13" a="1"/>
  <c r="G9103" i="13" s="1"/>
  <c r="B9103" i="13" s="1"/>
  <c r="G9102" i="13" a="1"/>
  <c r="G9102" i="13" s="1"/>
  <c r="B9102" i="13" s="1"/>
  <c r="G9101" i="13" a="1"/>
  <c r="G9101" i="13" s="1"/>
  <c r="B9101" i="13" s="1"/>
  <c r="G9100" i="13" a="1"/>
  <c r="G9100" i="13" s="1"/>
  <c r="B9100" i="13" s="1"/>
  <c r="G9099" i="13" a="1"/>
  <c r="G9099" i="13" s="1"/>
  <c r="B9099" i="13" s="1"/>
  <c r="G9098" i="13" a="1"/>
  <c r="G9098" i="13" s="1"/>
  <c r="B9098" i="13" s="1"/>
  <c r="G9097" i="13" a="1"/>
  <c r="G9097" i="13" s="1"/>
  <c r="B9097" i="13" s="1"/>
  <c r="G9096" i="13" a="1"/>
  <c r="G9096" i="13" s="1"/>
  <c r="B9096" i="13" s="1"/>
  <c r="G9095" i="13" a="1"/>
  <c r="G9095" i="13" s="1"/>
  <c r="B9095" i="13" s="1"/>
  <c r="G9094" i="13" a="1"/>
  <c r="G9094" i="13" s="1"/>
  <c r="B9094" i="13" s="1"/>
  <c r="G9093" i="13" a="1"/>
  <c r="G9093" i="13" s="1"/>
  <c r="B9093" i="13" s="1"/>
  <c r="G9092" i="13" a="1"/>
  <c r="G9092" i="13" s="1"/>
  <c r="B9092" i="13" s="1"/>
  <c r="G9091" i="13" a="1"/>
  <c r="G9091" i="13" s="1"/>
  <c r="B9091" i="13" s="1"/>
  <c r="G9090" i="13" a="1"/>
  <c r="G9090" i="13" s="1"/>
  <c r="B9090" i="13" s="1"/>
  <c r="G9089" i="13" a="1"/>
  <c r="G9089" i="13" s="1"/>
  <c r="B9089" i="13" s="1"/>
  <c r="G9088" i="13" a="1"/>
  <c r="G9088" i="13" s="1"/>
  <c r="B9088" i="13" s="1"/>
  <c r="G9087" i="13" a="1"/>
  <c r="G9087" i="13" s="1"/>
  <c r="B9087" i="13" s="1"/>
  <c r="G9086" i="13" a="1"/>
  <c r="G9086" i="13" s="1"/>
  <c r="B9086" i="13" s="1"/>
  <c r="G9085" i="13" a="1"/>
  <c r="G9085" i="13" s="1"/>
  <c r="B9085" i="13" s="1"/>
  <c r="G9084" i="13" a="1"/>
  <c r="G9084" i="13" s="1"/>
  <c r="B9084" i="13" s="1"/>
  <c r="G9083" i="13" a="1"/>
  <c r="G9083" i="13" s="1"/>
  <c r="B9083" i="13" s="1"/>
  <c r="G9082" i="13" a="1"/>
  <c r="G9082" i="13" s="1"/>
  <c r="B9082" i="13" s="1"/>
  <c r="G9081" i="13" a="1"/>
  <c r="G9081" i="13" s="1"/>
  <c r="B9081" i="13" s="1"/>
  <c r="G9080" i="13" a="1"/>
  <c r="G9080" i="13" s="1"/>
  <c r="B9080" i="13" s="1"/>
  <c r="G9079" i="13" a="1"/>
  <c r="G9079" i="13" s="1"/>
  <c r="B9079" i="13" s="1"/>
  <c r="G9078" i="13" a="1"/>
  <c r="G9078" i="13" s="1"/>
  <c r="B9078" i="13" s="1"/>
  <c r="G9077" i="13" a="1"/>
  <c r="G9077" i="13" s="1"/>
  <c r="B9077" i="13" s="1"/>
  <c r="G9076" i="13" a="1"/>
  <c r="G9076" i="13" s="1"/>
  <c r="B9076" i="13" s="1"/>
  <c r="G9075" i="13" a="1"/>
  <c r="G9075" i="13" s="1"/>
  <c r="B9075" i="13" s="1"/>
  <c r="G9074" i="13" a="1"/>
  <c r="G9074" i="13" s="1"/>
  <c r="B9074" i="13" s="1"/>
  <c r="G9073" i="13" a="1"/>
  <c r="G9073" i="13" s="1"/>
  <c r="B9073" i="13" s="1"/>
  <c r="G9072" i="13" a="1"/>
  <c r="G9072" i="13" s="1"/>
  <c r="B9072" i="13" s="1"/>
  <c r="G9071" i="13" a="1"/>
  <c r="G9071" i="13" s="1"/>
  <c r="B9071" i="13" s="1"/>
  <c r="G9070" i="13" a="1"/>
  <c r="G9070" i="13" s="1"/>
  <c r="B9070" i="13" s="1"/>
  <c r="G9069" i="13" a="1"/>
  <c r="G9069" i="13" s="1"/>
  <c r="B9069" i="13" s="1"/>
  <c r="G9068" i="13" a="1"/>
  <c r="G9068" i="13" s="1"/>
  <c r="B9068" i="13" s="1"/>
  <c r="G9067" i="13" a="1"/>
  <c r="G9067" i="13" s="1"/>
  <c r="B9067" i="13" s="1"/>
  <c r="G9066" i="13" a="1"/>
  <c r="G9066" i="13" s="1"/>
  <c r="B9066" i="13" s="1"/>
  <c r="G9065" i="13" a="1"/>
  <c r="G9065" i="13" s="1"/>
  <c r="B9065" i="13" s="1"/>
  <c r="G9064" i="13" a="1"/>
  <c r="G9064" i="13" s="1"/>
  <c r="B9064" i="13" s="1"/>
  <c r="G9063" i="13" a="1"/>
  <c r="G9063" i="13" s="1"/>
  <c r="B9063" i="13" s="1"/>
  <c r="G9062" i="13" a="1"/>
  <c r="G9062" i="13" s="1"/>
  <c r="B9062" i="13" s="1"/>
  <c r="G9061" i="13" a="1"/>
  <c r="G9061" i="13" s="1"/>
  <c r="B9061" i="13" s="1"/>
  <c r="G9060" i="13" a="1"/>
  <c r="G9060" i="13" s="1"/>
  <c r="B9060" i="13" s="1"/>
  <c r="G9059" i="13" a="1"/>
  <c r="G9059" i="13" s="1"/>
  <c r="B9059" i="13" s="1"/>
  <c r="G9058" i="13" a="1"/>
  <c r="G9058" i="13" s="1"/>
  <c r="B9058" i="13" s="1"/>
  <c r="G9057" i="13" a="1"/>
  <c r="G9057" i="13" s="1"/>
  <c r="B9057" i="13" s="1"/>
  <c r="G9056" i="13" a="1"/>
  <c r="G9056" i="13" s="1"/>
  <c r="B9056" i="13" s="1"/>
  <c r="G9055" i="13" a="1"/>
  <c r="G9055" i="13" s="1"/>
  <c r="B9055" i="13" s="1"/>
  <c r="G9054" i="13" a="1"/>
  <c r="G9054" i="13" s="1"/>
  <c r="B9054" i="13" s="1"/>
  <c r="G9053" i="13" a="1"/>
  <c r="G9053" i="13" s="1"/>
  <c r="B9053" i="13" s="1"/>
  <c r="G9052" i="13" a="1"/>
  <c r="G9052" i="13" s="1"/>
  <c r="B9052" i="13" s="1"/>
  <c r="G9051" i="13" a="1"/>
  <c r="G9051" i="13" s="1"/>
  <c r="B9051" i="13" s="1"/>
  <c r="G9050" i="13" a="1"/>
  <c r="G9050" i="13" s="1"/>
  <c r="B9050" i="13" s="1"/>
  <c r="G9049" i="13" a="1"/>
  <c r="G9049" i="13" s="1"/>
  <c r="B9049" i="13" s="1"/>
  <c r="G9048" i="13" a="1"/>
  <c r="G9048" i="13" s="1"/>
  <c r="B9048" i="13" s="1"/>
  <c r="G9047" i="13" a="1"/>
  <c r="G9047" i="13" s="1"/>
  <c r="B9047" i="13" s="1"/>
  <c r="G9046" i="13" a="1"/>
  <c r="G9046" i="13" s="1"/>
  <c r="B9046" i="13" s="1"/>
  <c r="G9045" i="13" a="1"/>
  <c r="G9045" i="13" s="1"/>
  <c r="B9045" i="13" s="1"/>
  <c r="G9044" i="13" a="1"/>
  <c r="G9044" i="13" s="1"/>
  <c r="B9044" i="13" s="1"/>
  <c r="G9043" i="13" a="1"/>
  <c r="G9043" i="13" s="1"/>
  <c r="B9043" i="13" s="1"/>
  <c r="G9042" i="13" a="1"/>
  <c r="G9042" i="13" s="1"/>
  <c r="B9042" i="13" s="1"/>
  <c r="G9041" i="13" a="1"/>
  <c r="G9041" i="13" s="1"/>
  <c r="B9041" i="13" s="1"/>
  <c r="G9040" i="13" a="1"/>
  <c r="G9040" i="13" s="1"/>
  <c r="B9040" i="13" s="1"/>
  <c r="G9039" i="13" a="1"/>
  <c r="G9039" i="13" s="1"/>
  <c r="B9039" i="13" s="1"/>
  <c r="G9038" i="13" a="1"/>
  <c r="G9038" i="13" s="1"/>
  <c r="B9038" i="13" s="1"/>
  <c r="G9037" i="13" a="1"/>
  <c r="G9037" i="13" s="1"/>
  <c r="B9037" i="13" s="1"/>
  <c r="G9036" i="13" a="1"/>
  <c r="G9036" i="13" s="1"/>
  <c r="B9036" i="13" s="1"/>
  <c r="G9035" i="13" a="1"/>
  <c r="G9035" i="13" s="1"/>
  <c r="B9035" i="13" s="1"/>
  <c r="G9034" i="13" a="1"/>
  <c r="G9034" i="13" s="1"/>
  <c r="B9034" i="13" s="1"/>
  <c r="G9033" i="13" a="1"/>
  <c r="G9033" i="13" s="1"/>
  <c r="B9033" i="13" s="1"/>
  <c r="G9032" i="13" a="1"/>
  <c r="G9032" i="13" s="1"/>
  <c r="B9032" i="13" s="1"/>
  <c r="G9031" i="13" a="1"/>
  <c r="G9031" i="13" s="1"/>
  <c r="B9031" i="13" s="1"/>
  <c r="G9030" i="13" a="1"/>
  <c r="G9030" i="13" s="1"/>
  <c r="B9030" i="13" s="1"/>
  <c r="G9029" i="13" a="1"/>
  <c r="G9029" i="13" s="1"/>
  <c r="B9029" i="13" s="1"/>
  <c r="G9028" i="13" a="1"/>
  <c r="G9028" i="13" s="1"/>
  <c r="B9028" i="13" s="1"/>
  <c r="G9027" i="13" a="1"/>
  <c r="G9027" i="13" s="1"/>
  <c r="B9027" i="13" s="1"/>
  <c r="G9026" i="13" a="1"/>
  <c r="G9026" i="13" s="1"/>
  <c r="B9026" i="13" s="1"/>
  <c r="G9025" i="13" a="1"/>
  <c r="G9025" i="13" s="1"/>
  <c r="B9025" i="13" s="1"/>
  <c r="G9024" i="13" a="1"/>
  <c r="G9024" i="13" s="1"/>
  <c r="B9024" i="13" s="1"/>
  <c r="G9023" i="13" a="1"/>
  <c r="G9023" i="13" s="1"/>
  <c r="B9023" i="13" s="1"/>
  <c r="G9022" i="13" a="1"/>
  <c r="G9022" i="13" s="1"/>
  <c r="B9022" i="13" s="1"/>
  <c r="G9021" i="13" a="1"/>
  <c r="G9021" i="13" s="1"/>
  <c r="B9021" i="13" s="1"/>
  <c r="G9020" i="13" a="1"/>
  <c r="G9020" i="13" s="1"/>
  <c r="B9020" i="13" s="1"/>
  <c r="G9019" i="13" a="1"/>
  <c r="G9019" i="13" s="1"/>
  <c r="B9019" i="13" s="1"/>
  <c r="G9018" i="13" a="1"/>
  <c r="G9018" i="13" s="1"/>
  <c r="B9018" i="13" s="1"/>
  <c r="G9017" i="13" a="1"/>
  <c r="G9017" i="13" s="1"/>
  <c r="B9017" i="13" s="1"/>
  <c r="G9016" i="13" a="1"/>
  <c r="G9016" i="13" s="1"/>
  <c r="B9016" i="13" s="1"/>
  <c r="G9015" i="13" a="1"/>
  <c r="G9015" i="13" s="1"/>
  <c r="B9015" i="13" s="1"/>
  <c r="G9014" i="13" a="1"/>
  <c r="G9014" i="13" s="1"/>
  <c r="B9014" i="13" s="1"/>
  <c r="G9013" i="13" a="1"/>
  <c r="G9013" i="13" s="1"/>
  <c r="B9013" i="13" s="1"/>
  <c r="G9012" i="13" a="1"/>
  <c r="G9012" i="13" s="1"/>
  <c r="B9012" i="13" s="1"/>
  <c r="G9011" i="13" a="1"/>
  <c r="G9011" i="13" s="1"/>
  <c r="B9011" i="13" s="1"/>
  <c r="G9010" i="13" a="1"/>
  <c r="G9010" i="13" s="1"/>
  <c r="B9010" i="13" s="1"/>
  <c r="G9009" i="13" a="1"/>
  <c r="G9009" i="13" s="1"/>
  <c r="B9009" i="13" s="1"/>
  <c r="G9008" i="13" a="1"/>
  <c r="G9008" i="13" s="1"/>
  <c r="B9008" i="13" s="1"/>
  <c r="G9007" i="13" a="1"/>
  <c r="G9007" i="13" s="1"/>
  <c r="B9007" i="13" s="1"/>
  <c r="G9006" i="13" a="1"/>
  <c r="G9006" i="13" s="1"/>
  <c r="B9006" i="13" s="1"/>
  <c r="G9005" i="13" a="1"/>
  <c r="G9005" i="13" s="1"/>
  <c r="B9005" i="13" s="1"/>
  <c r="G9004" i="13" a="1"/>
  <c r="G9004" i="13" s="1"/>
  <c r="B9004" i="13" s="1"/>
  <c r="G9003" i="13" a="1"/>
  <c r="G9003" i="13" s="1"/>
  <c r="B9003" i="13" s="1"/>
  <c r="G9002" i="13" a="1"/>
  <c r="G9002" i="13" s="1"/>
  <c r="B9002" i="13" s="1"/>
  <c r="G9001" i="13" a="1"/>
  <c r="G9001" i="13" s="1"/>
  <c r="B9001" i="13" s="1"/>
  <c r="G9000" i="13" a="1"/>
  <c r="G9000" i="13" s="1"/>
  <c r="B9000" i="13" s="1"/>
  <c r="G8999" i="13" a="1"/>
  <c r="G8999" i="13" s="1"/>
  <c r="B8999" i="13" s="1"/>
  <c r="G8998" i="13" a="1"/>
  <c r="G8998" i="13" s="1"/>
  <c r="B8998" i="13" s="1"/>
  <c r="G8997" i="13" a="1"/>
  <c r="G8997" i="13" s="1"/>
  <c r="B8997" i="13" s="1"/>
  <c r="G8996" i="13" a="1"/>
  <c r="G8996" i="13" s="1"/>
  <c r="B8996" i="13" s="1"/>
  <c r="G8995" i="13" a="1"/>
  <c r="G8995" i="13" s="1"/>
  <c r="B8995" i="13" s="1"/>
  <c r="G8994" i="13" a="1"/>
  <c r="G8994" i="13" s="1"/>
  <c r="B8994" i="13" s="1"/>
  <c r="G8993" i="13" a="1"/>
  <c r="G8993" i="13" s="1"/>
  <c r="B8993" i="13" s="1"/>
  <c r="G8992" i="13" a="1"/>
  <c r="G8992" i="13" s="1"/>
  <c r="B8992" i="13" s="1"/>
  <c r="G8991" i="13" a="1"/>
  <c r="G8991" i="13" s="1"/>
  <c r="B8991" i="13" s="1"/>
  <c r="G8990" i="13" a="1"/>
  <c r="G8990" i="13" s="1"/>
  <c r="B8990" i="13" s="1"/>
  <c r="G8989" i="13" a="1"/>
  <c r="G8989" i="13" s="1"/>
  <c r="B8989" i="13" s="1"/>
  <c r="G8988" i="13" a="1"/>
  <c r="G8988" i="13" s="1"/>
  <c r="B8988" i="13" s="1"/>
  <c r="G8987" i="13" a="1"/>
  <c r="G8987" i="13" s="1"/>
  <c r="B8987" i="13" s="1"/>
  <c r="G8986" i="13" a="1"/>
  <c r="G8986" i="13" s="1"/>
  <c r="B8986" i="13" s="1"/>
  <c r="G8985" i="13" a="1"/>
  <c r="G8985" i="13" s="1"/>
  <c r="B8985" i="13" s="1"/>
  <c r="G8984" i="13" a="1"/>
  <c r="G8984" i="13" s="1"/>
  <c r="B8984" i="13" s="1"/>
  <c r="G8983" i="13" a="1"/>
  <c r="G8983" i="13" s="1"/>
  <c r="B8983" i="13" s="1"/>
  <c r="G8982" i="13" a="1"/>
  <c r="G8982" i="13" s="1"/>
  <c r="B8982" i="13" s="1"/>
  <c r="G8981" i="13" a="1"/>
  <c r="G8981" i="13" s="1"/>
  <c r="B8981" i="13" s="1"/>
  <c r="G8980" i="13" a="1"/>
  <c r="G8980" i="13" s="1"/>
  <c r="B8980" i="13" s="1"/>
  <c r="G8979" i="13" a="1"/>
  <c r="G8979" i="13" s="1"/>
  <c r="B8979" i="13" s="1"/>
  <c r="G8978" i="13" a="1"/>
  <c r="G8978" i="13" s="1"/>
  <c r="B8978" i="13" s="1"/>
  <c r="G8977" i="13" a="1"/>
  <c r="G8977" i="13" s="1"/>
  <c r="B8977" i="13" s="1"/>
  <c r="G8976" i="13" a="1"/>
  <c r="G8976" i="13" s="1"/>
  <c r="B8976" i="13" s="1"/>
  <c r="G8975" i="13" a="1"/>
  <c r="G8975" i="13" s="1"/>
  <c r="B8975" i="13" s="1"/>
  <c r="G8974" i="13" a="1"/>
  <c r="G8974" i="13" s="1"/>
  <c r="B8974" i="13" s="1"/>
  <c r="G8973" i="13" a="1"/>
  <c r="G8973" i="13" s="1"/>
  <c r="B8973" i="13" s="1"/>
  <c r="G8972" i="13" a="1"/>
  <c r="G8972" i="13" s="1"/>
  <c r="B8972" i="13" s="1"/>
  <c r="G8971" i="13" a="1"/>
  <c r="G8971" i="13" s="1"/>
  <c r="B8971" i="13" s="1"/>
  <c r="G8970" i="13" a="1"/>
  <c r="G8970" i="13" s="1"/>
  <c r="B8970" i="13" s="1"/>
  <c r="G8969" i="13" a="1"/>
  <c r="G8969" i="13" s="1"/>
  <c r="B8969" i="13" s="1"/>
  <c r="G8968" i="13" a="1"/>
  <c r="G8968" i="13" s="1"/>
  <c r="B8968" i="13" s="1"/>
  <c r="G8967" i="13" a="1"/>
  <c r="G8967" i="13" s="1"/>
  <c r="B8967" i="13" s="1"/>
  <c r="G8966" i="13" a="1"/>
  <c r="G8966" i="13" s="1"/>
  <c r="B8966" i="13" s="1"/>
  <c r="G8965" i="13" a="1"/>
  <c r="G8965" i="13" s="1"/>
  <c r="B8965" i="13" s="1"/>
  <c r="G8964" i="13" a="1"/>
  <c r="G8964" i="13" s="1"/>
  <c r="B8964" i="13" s="1"/>
  <c r="G8963" i="13" a="1"/>
  <c r="G8963" i="13" s="1"/>
  <c r="B8963" i="13" s="1"/>
  <c r="G8962" i="13" a="1"/>
  <c r="G8962" i="13" s="1"/>
  <c r="B8962" i="13" s="1"/>
  <c r="G8961" i="13" a="1"/>
  <c r="G8961" i="13" s="1"/>
  <c r="B8961" i="13" s="1"/>
  <c r="G8960" i="13" a="1"/>
  <c r="G8960" i="13" s="1"/>
  <c r="B8960" i="13" s="1"/>
  <c r="G8959" i="13" a="1"/>
  <c r="G8959" i="13" s="1"/>
  <c r="B8959" i="13" s="1"/>
  <c r="G8958" i="13" a="1"/>
  <c r="G8958" i="13" s="1"/>
  <c r="B8958" i="13" s="1"/>
  <c r="G8957" i="13" a="1"/>
  <c r="G8957" i="13" s="1"/>
  <c r="B8957" i="13" s="1"/>
  <c r="G8956" i="13" a="1"/>
  <c r="G8956" i="13" s="1"/>
  <c r="B8956" i="13" s="1"/>
  <c r="G8955" i="13" a="1"/>
  <c r="G8955" i="13" s="1"/>
  <c r="B8955" i="13" s="1"/>
  <c r="G8954" i="13" a="1"/>
  <c r="G8954" i="13" s="1"/>
  <c r="B8954" i="13" s="1"/>
  <c r="G8953" i="13" a="1"/>
  <c r="G8953" i="13" s="1"/>
  <c r="B8953" i="13" s="1"/>
  <c r="G8952" i="13" a="1"/>
  <c r="G8952" i="13" s="1"/>
  <c r="B8952" i="13" s="1"/>
  <c r="G8951" i="13" a="1"/>
  <c r="G8951" i="13" s="1"/>
  <c r="B8951" i="13" s="1"/>
  <c r="G8950" i="13" a="1"/>
  <c r="G8950" i="13" s="1"/>
  <c r="B8950" i="13" s="1"/>
  <c r="G8949" i="13" a="1"/>
  <c r="G8949" i="13" s="1"/>
  <c r="B8949" i="13" s="1"/>
  <c r="G8948" i="13" a="1"/>
  <c r="G8948" i="13" s="1"/>
  <c r="B8948" i="13" s="1"/>
  <c r="G8947" i="13" a="1"/>
  <c r="G8947" i="13" s="1"/>
  <c r="B8947" i="13" s="1"/>
  <c r="G8946" i="13" a="1"/>
  <c r="G8946" i="13" s="1"/>
  <c r="B8946" i="13" s="1"/>
  <c r="G8945" i="13" a="1"/>
  <c r="G8945" i="13" s="1"/>
  <c r="B8945" i="13" s="1"/>
  <c r="G8944" i="13" a="1"/>
  <c r="G8944" i="13" s="1"/>
  <c r="B8944" i="13" s="1"/>
  <c r="G8943" i="13" a="1"/>
  <c r="G8943" i="13" s="1"/>
  <c r="B8943" i="13" s="1"/>
  <c r="G8942" i="13" a="1"/>
  <c r="G8942" i="13" s="1"/>
  <c r="B8942" i="13" s="1"/>
  <c r="G8941" i="13" a="1"/>
  <c r="G8941" i="13" s="1"/>
  <c r="B8941" i="13" s="1"/>
  <c r="G8940" i="13" a="1"/>
  <c r="G8940" i="13" s="1"/>
  <c r="B8940" i="13" s="1"/>
  <c r="G8939" i="13" a="1"/>
  <c r="G8939" i="13" s="1"/>
  <c r="B8939" i="13" s="1"/>
  <c r="G8938" i="13" a="1"/>
  <c r="G8938" i="13" s="1"/>
  <c r="B8938" i="13" s="1"/>
  <c r="G8937" i="13" a="1"/>
  <c r="G8937" i="13" s="1"/>
  <c r="B8937" i="13" s="1"/>
  <c r="G8936" i="13" a="1"/>
  <c r="G8936" i="13" s="1"/>
  <c r="B8936" i="13" s="1"/>
  <c r="G8935" i="13" a="1"/>
  <c r="G8935" i="13" s="1"/>
  <c r="B8935" i="13" s="1"/>
  <c r="G8934" i="13" a="1"/>
  <c r="G8934" i="13" s="1"/>
  <c r="B8934" i="13" s="1"/>
  <c r="G8933" i="13" a="1"/>
  <c r="G8933" i="13" s="1"/>
  <c r="B8933" i="13" s="1"/>
  <c r="G8932" i="13" a="1"/>
  <c r="G8932" i="13" s="1"/>
  <c r="B8932" i="13" s="1"/>
  <c r="G8931" i="13" a="1"/>
  <c r="G8931" i="13" s="1"/>
  <c r="B8931" i="13" s="1"/>
  <c r="G8930" i="13" a="1"/>
  <c r="G8930" i="13" s="1"/>
  <c r="B8930" i="13" s="1"/>
  <c r="G8929" i="13" a="1"/>
  <c r="G8929" i="13" s="1"/>
  <c r="B8929" i="13" s="1"/>
  <c r="G8928" i="13" a="1"/>
  <c r="G8928" i="13" s="1"/>
  <c r="B8928" i="13" s="1"/>
  <c r="G8927" i="13" a="1"/>
  <c r="G8927" i="13" s="1"/>
  <c r="B8927" i="13" s="1"/>
  <c r="G8926" i="13" a="1"/>
  <c r="G8926" i="13" s="1"/>
  <c r="B8926" i="13" s="1"/>
  <c r="G8925" i="13" a="1"/>
  <c r="G8925" i="13" s="1"/>
  <c r="B8925" i="13" s="1"/>
  <c r="G8924" i="13" a="1"/>
  <c r="G8924" i="13" s="1"/>
  <c r="B8924" i="13" s="1"/>
  <c r="G8923" i="13" a="1"/>
  <c r="G8923" i="13" s="1"/>
  <c r="B8923" i="13" s="1"/>
  <c r="G8922" i="13" a="1"/>
  <c r="G8922" i="13" s="1"/>
  <c r="B8922" i="13" s="1"/>
  <c r="G8921" i="13" a="1"/>
  <c r="G8921" i="13" s="1"/>
  <c r="B8921" i="13" s="1"/>
  <c r="G8920" i="13" a="1"/>
  <c r="G8920" i="13" s="1"/>
  <c r="B8920" i="13" s="1"/>
  <c r="G8919" i="13" a="1"/>
  <c r="G8919" i="13" s="1"/>
  <c r="B8919" i="13" s="1"/>
  <c r="G8918" i="13" a="1"/>
  <c r="G8918" i="13" s="1"/>
  <c r="B8918" i="13" s="1"/>
  <c r="G8917" i="13" a="1"/>
  <c r="G8917" i="13" s="1"/>
  <c r="B8917" i="13" s="1"/>
  <c r="G8916" i="13" a="1"/>
  <c r="G8916" i="13" s="1"/>
  <c r="B8916" i="13" s="1"/>
  <c r="G8915" i="13" a="1"/>
  <c r="G8915" i="13" s="1"/>
  <c r="B8915" i="13" s="1"/>
  <c r="G8914" i="13" a="1"/>
  <c r="G8914" i="13" s="1"/>
  <c r="B8914" i="13" s="1"/>
  <c r="G8913" i="13" a="1"/>
  <c r="G8913" i="13" s="1"/>
  <c r="B8913" i="13" s="1"/>
  <c r="G8912" i="13" a="1"/>
  <c r="G8912" i="13" s="1"/>
  <c r="B8912" i="13" s="1"/>
  <c r="G8911" i="13" a="1"/>
  <c r="G8911" i="13" s="1"/>
  <c r="B8911" i="13" s="1"/>
  <c r="G8910" i="13" a="1"/>
  <c r="G8910" i="13" s="1"/>
  <c r="B8910" i="13" s="1"/>
  <c r="G8909" i="13" a="1"/>
  <c r="G8909" i="13" s="1"/>
  <c r="B8909" i="13" s="1"/>
  <c r="G8908" i="13" a="1"/>
  <c r="G8908" i="13" s="1"/>
  <c r="B8908" i="13" s="1"/>
  <c r="G8907" i="13" a="1"/>
  <c r="G8907" i="13" s="1"/>
  <c r="B8907" i="13" s="1"/>
  <c r="G8906" i="13" a="1"/>
  <c r="G8906" i="13" s="1"/>
  <c r="B8906" i="13" s="1"/>
  <c r="G8905" i="13" a="1"/>
  <c r="G8905" i="13" s="1"/>
  <c r="B8905" i="13" s="1"/>
  <c r="G8904" i="13" a="1"/>
  <c r="G8904" i="13" s="1"/>
  <c r="B8904" i="13" s="1"/>
  <c r="G8903" i="13" a="1"/>
  <c r="G8903" i="13" s="1"/>
  <c r="B8903" i="13" s="1"/>
  <c r="G8902" i="13" a="1"/>
  <c r="G8902" i="13" s="1"/>
  <c r="B8902" i="13" s="1"/>
  <c r="G8901" i="13" a="1"/>
  <c r="G8901" i="13" s="1"/>
  <c r="B8901" i="13" s="1"/>
  <c r="G8900" i="13" a="1"/>
  <c r="G8900" i="13" s="1"/>
  <c r="B8900" i="13" s="1"/>
  <c r="G8899" i="13" a="1"/>
  <c r="G8899" i="13" s="1"/>
  <c r="B8899" i="13" s="1"/>
  <c r="G8898" i="13" a="1"/>
  <c r="G8898" i="13" s="1"/>
  <c r="B8898" i="13" s="1"/>
  <c r="G8897" i="13" a="1"/>
  <c r="G8897" i="13" s="1"/>
  <c r="B8897" i="13" s="1"/>
  <c r="G8896" i="13" a="1"/>
  <c r="G8896" i="13" s="1"/>
  <c r="B8896" i="13" s="1"/>
  <c r="G8895" i="13" a="1"/>
  <c r="G8895" i="13" s="1"/>
  <c r="B8895" i="13" s="1"/>
  <c r="G8894" i="13" a="1"/>
  <c r="G8894" i="13" s="1"/>
  <c r="B8894" i="13" s="1"/>
  <c r="G8893" i="13" a="1"/>
  <c r="G8893" i="13" s="1"/>
  <c r="B8893" i="13" s="1"/>
  <c r="G8892" i="13" a="1"/>
  <c r="G8892" i="13" s="1"/>
  <c r="B8892" i="13" s="1"/>
  <c r="G8891" i="13" a="1"/>
  <c r="G8891" i="13" s="1"/>
  <c r="B8891" i="13" s="1"/>
  <c r="G8890" i="13" a="1"/>
  <c r="G8890" i="13" s="1"/>
  <c r="B8890" i="13" s="1"/>
  <c r="G8889" i="13" a="1"/>
  <c r="G8889" i="13" s="1"/>
  <c r="B8889" i="13" s="1"/>
  <c r="G8888" i="13" a="1"/>
  <c r="G8888" i="13" s="1"/>
  <c r="B8888" i="13" s="1"/>
  <c r="G8887" i="13" a="1"/>
  <c r="G8887" i="13" s="1"/>
  <c r="B8887" i="13" s="1"/>
  <c r="G8886" i="13" a="1"/>
  <c r="G8886" i="13" s="1"/>
  <c r="B8886" i="13" s="1"/>
  <c r="G8885" i="13" a="1"/>
  <c r="G8885" i="13" s="1"/>
  <c r="B8885" i="13" s="1"/>
  <c r="G8884" i="13" a="1"/>
  <c r="G8884" i="13" s="1"/>
  <c r="B8884" i="13" s="1"/>
  <c r="G8883" i="13" a="1"/>
  <c r="G8883" i="13" s="1"/>
  <c r="B8883" i="13" s="1"/>
  <c r="G8882" i="13" a="1"/>
  <c r="G8882" i="13" s="1"/>
  <c r="B8882" i="13" s="1"/>
  <c r="G8881" i="13" a="1"/>
  <c r="G8881" i="13" s="1"/>
  <c r="B8881" i="13" s="1"/>
  <c r="G8880" i="13" a="1"/>
  <c r="G8880" i="13" s="1"/>
  <c r="B8880" i="13" s="1"/>
  <c r="G8879" i="13" a="1"/>
  <c r="G8879" i="13" s="1"/>
  <c r="B8879" i="13" s="1"/>
  <c r="G8878" i="13" a="1"/>
  <c r="G8878" i="13" s="1"/>
  <c r="B8878" i="13" s="1"/>
  <c r="G8877" i="13" a="1"/>
  <c r="G8877" i="13" s="1"/>
  <c r="B8877" i="13" s="1"/>
  <c r="G8876" i="13" a="1"/>
  <c r="G8876" i="13" s="1"/>
  <c r="B8876" i="13" s="1"/>
  <c r="G8875" i="13" a="1"/>
  <c r="G8875" i="13" s="1"/>
  <c r="B8875" i="13" s="1"/>
  <c r="G8874" i="13" a="1"/>
  <c r="G8874" i="13" s="1"/>
  <c r="B8874" i="13" s="1"/>
  <c r="G8873" i="13" a="1"/>
  <c r="G8873" i="13" s="1"/>
  <c r="B8873" i="13" s="1"/>
  <c r="G8872" i="13" a="1"/>
  <c r="G8872" i="13" s="1"/>
  <c r="B8872" i="13" s="1"/>
  <c r="G8871" i="13" a="1"/>
  <c r="G8871" i="13" s="1"/>
  <c r="B8871" i="13" s="1"/>
  <c r="G8870" i="13" a="1"/>
  <c r="G8870" i="13" s="1"/>
  <c r="B8870" i="13" s="1"/>
  <c r="G8869" i="13" a="1"/>
  <c r="G8869" i="13" s="1"/>
  <c r="B8869" i="13" s="1"/>
  <c r="G8868" i="13" a="1"/>
  <c r="G8868" i="13" s="1"/>
  <c r="B8868" i="13" s="1"/>
  <c r="G8867" i="13" a="1"/>
  <c r="G8867" i="13" s="1"/>
  <c r="B8867" i="13" s="1"/>
  <c r="G8866" i="13" a="1"/>
  <c r="G8866" i="13" s="1"/>
  <c r="B8866" i="13" s="1"/>
  <c r="G8865" i="13" a="1"/>
  <c r="G8865" i="13" s="1"/>
  <c r="B8865" i="13" s="1"/>
  <c r="G8864" i="13" a="1"/>
  <c r="G8864" i="13" s="1"/>
  <c r="B8864" i="13" s="1"/>
  <c r="G8863" i="13" a="1"/>
  <c r="G8863" i="13" s="1"/>
  <c r="B8863" i="13" s="1"/>
  <c r="G8862" i="13" a="1"/>
  <c r="G8862" i="13" s="1"/>
  <c r="B8862" i="13" s="1"/>
  <c r="G8861" i="13" a="1"/>
  <c r="G8861" i="13" s="1"/>
  <c r="B8861" i="13" s="1"/>
  <c r="G8860" i="13" a="1"/>
  <c r="G8860" i="13" s="1"/>
  <c r="B8860" i="13" s="1"/>
  <c r="G8859" i="13" a="1"/>
  <c r="G8859" i="13" s="1"/>
  <c r="B8859" i="13" s="1"/>
  <c r="G8858" i="13" a="1"/>
  <c r="G8858" i="13" s="1"/>
  <c r="B8858" i="13" s="1"/>
  <c r="G8857" i="13" a="1"/>
  <c r="G8857" i="13" s="1"/>
  <c r="B8857" i="13" s="1"/>
  <c r="G8856" i="13" a="1"/>
  <c r="G8856" i="13" s="1"/>
  <c r="B8856" i="13" s="1"/>
  <c r="G8855" i="13" a="1"/>
  <c r="G8855" i="13" s="1"/>
  <c r="B8855" i="13" s="1"/>
  <c r="G8854" i="13" a="1"/>
  <c r="G8854" i="13" s="1"/>
  <c r="B8854" i="13" s="1"/>
  <c r="G8853" i="13" a="1"/>
  <c r="G8853" i="13" s="1"/>
  <c r="B8853" i="13" s="1"/>
  <c r="G8852" i="13" a="1"/>
  <c r="G8852" i="13" s="1"/>
  <c r="B8852" i="13" s="1"/>
  <c r="G8851" i="13" a="1"/>
  <c r="G8851" i="13" s="1"/>
  <c r="B8851" i="13" s="1"/>
  <c r="G8850" i="13" a="1"/>
  <c r="G8850" i="13" s="1"/>
  <c r="B8850" i="13" s="1"/>
  <c r="G8849" i="13" a="1"/>
  <c r="G8849" i="13" s="1"/>
  <c r="B8849" i="13" s="1"/>
  <c r="G8848" i="13" a="1"/>
  <c r="G8848" i="13" s="1"/>
  <c r="B8848" i="13" s="1"/>
  <c r="G8847" i="13" a="1"/>
  <c r="G8847" i="13" s="1"/>
  <c r="B8847" i="13" s="1"/>
  <c r="G8846" i="13" a="1"/>
  <c r="G8846" i="13" s="1"/>
  <c r="B8846" i="13" s="1"/>
  <c r="G8845" i="13" a="1"/>
  <c r="G8845" i="13" s="1"/>
  <c r="B8845" i="13" s="1"/>
  <c r="G8844" i="13" a="1"/>
  <c r="G8844" i="13" s="1"/>
  <c r="B8844" i="13" s="1"/>
  <c r="G8843" i="13" a="1"/>
  <c r="G8843" i="13" s="1"/>
  <c r="B8843" i="13" s="1"/>
  <c r="G8842" i="13" a="1"/>
  <c r="G8842" i="13" s="1"/>
  <c r="B8842" i="13" s="1"/>
  <c r="G8841" i="13" a="1"/>
  <c r="G8841" i="13" s="1"/>
  <c r="B8841" i="13" s="1"/>
  <c r="G8840" i="13" a="1"/>
  <c r="G8840" i="13" s="1"/>
  <c r="B8840" i="13" s="1"/>
  <c r="G8839" i="13" a="1"/>
  <c r="G8839" i="13" s="1"/>
  <c r="B8839" i="13" s="1"/>
  <c r="G8838" i="13" a="1"/>
  <c r="G8838" i="13" s="1"/>
  <c r="B8838" i="13" s="1"/>
  <c r="G8837" i="13" a="1"/>
  <c r="G8837" i="13" s="1"/>
  <c r="B8837" i="13" s="1"/>
  <c r="G8836" i="13" a="1"/>
  <c r="G8836" i="13" s="1"/>
  <c r="B8836" i="13" s="1"/>
  <c r="G8835" i="13" a="1"/>
  <c r="G8835" i="13" s="1"/>
  <c r="B8835" i="13" s="1"/>
  <c r="G8834" i="13" a="1"/>
  <c r="G8834" i="13" s="1"/>
  <c r="B8834" i="13" s="1"/>
  <c r="G8833" i="13" a="1"/>
  <c r="G8833" i="13" s="1"/>
  <c r="B8833" i="13" s="1"/>
  <c r="G8832" i="13" a="1"/>
  <c r="G8832" i="13" s="1"/>
  <c r="B8832" i="13" s="1"/>
  <c r="G8831" i="13" a="1"/>
  <c r="G8831" i="13" s="1"/>
  <c r="B8831" i="13" s="1"/>
  <c r="G8830" i="13" a="1"/>
  <c r="G8830" i="13" s="1"/>
  <c r="B8830" i="13" s="1"/>
  <c r="G8829" i="13" a="1"/>
  <c r="G8829" i="13" s="1"/>
  <c r="B8829" i="13" s="1"/>
  <c r="G8828" i="13" a="1"/>
  <c r="G8828" i="13" s="1"/>
  <c r="B8828" i="13" s="1"/>
  <c r="G8827" i="13" a="1"/>
  <c r="G8827" i="13" s="1"/>
  <c r="B8827" i="13" s="1"/>
  <c r="G8826" i="13" a="1"/>
  <c r="G8826" i="13" s="1"/>
  <c r="B8826" i="13" s="1"/>
  <c r="G8825" i="13" a="1"/>
  <c r="G8825" i="13" s="1"/>
  <c r="B8825" i="13" s="1"/>
  <c r="G8824" i="13" a="1"/>
  <c r="G8824" i="13" s="1"/>
  <c r="B8824" i="13" s="1"/>
  <c r="G8823" i="13" a="1"/>
  <c r="G8823" i="13" s="1"/>
  <c r="B8823" i="13" s="1"/>
  <c r="G8822" i="13" a="1"/>
  <c r="G8822" i="13" s="1"/>
  <c r="B8822" i="13" s="1"/>
  <c r="G8821" i="13" a="1"/>
  <c r="G8821" i="13" s="1"/>
  <c r="B8821" i="13" s="1"/>
  <c r="G8820" i="13" a="1"/>
  <c r="G8820" i="13" s="1"/>
  <c r="B8820" i="13" s="1"/>
  <c r="G8819" i="13" a="1"/>
  <c r="G8819" i="13" s="1"/>
  <c r="B8819" i="13" s="1"/>
  <c r="G8818" i="13" a="1"/>
  <c r="G8818" i="13" s="1"/>
  <c r="B8818" i="13" s="1"/>
  <c r="G8817" i="13" a="1"/>
  <c r="G8817" i="13" s="1"/>
  <c r="B8817" i="13" s="1"/>
  <c r="G8816" i="13" a="1"/>
  <c r="G8816" i="13" s="1"/>
  <c r="B8816" i="13" s="1"/>
  <c r="G8815" i="13" a="1"/>
  <c r="G8815" i="13" s="1"/>
  <c r="B8815" i="13" s="1"/>
  <c r="G8814" i="13" a="1"/>
  <c r="G8814" i="13" s="1"/>
  <c r="B8814" i="13" s="1"/>
  <c r="G8813" i="13" a="1"/>
  <c r="G8813" i="13" s="1"/>
  <c r="B8813" i="13" s="1"/>
  <c r="G8812" i="13" a="1"/>
  <c r="G8812" i="13" s="1"/>
  <c r="B8812" i="13" s="1"/>
  <c r="G8811" i="13" a="1"/>
  <c r="G8811" i="13" s="1"/>
  <c r="B8811" i="13" s="1"/>
  <c r="G8810" i="13" a="1"/>
  <c r="G8810" i="13" s="1"/>
  <c r="B8810" i="13" s="1"/>
  <c r="G8809" i="13" a="1"/>
  <c r="G8809" i="13" s="1"/>
  <c r="B8809" i="13" s="1"/>
  <c r="G8808" i="13" a="1"/>
  <c r="G8808" i="13" s="1"/>
  <c r="B8808" i="13" s="1"/>
  <c r="G8807" i="13" a="1"/>
  <c r="G8807" i="13" s="1"/>
  <c r="B8807" i="13" s="1"/>
  <c r="G8806" i="13" a="1"/>
  <c r="G8806" i="13" s="1"/>
  <c r="B8806" i="13" s="1"/>
  <c r="G8805" i="13" a="1"/>
  <c r="G8805" i="13" s="1"/>
  <c r="B8805" i="13" s="1"/>
  <c r="G8804" i="13" a="1"/>
  <c r="G8804" i="13" s="1"/>
  <c r="B8804" i="13" s="1"/>
  <c r="G8803" i="13" a="1"/>
  <c r="G8803" i="13" s="1"/>
  <c r="B8803" i="13" s="1"/>
  <c r="G8802" i="13" a="1"/>
  <c r="G8802" i="13" s="1"/>
  <c r="B8802" i="13" s="1"/>
  <c r="G8801" i="13" a="1"/>
  <c r="G8801" i="13" s="1"/>
  <c r="B8801" i="13" s="1"/>
  <c r="G8800" i="13" a="1"/>
  <c r="G8800" i="13" s="1"/>
  <c r="B8800" i="13" s="1"/>
  <c r="G8799" i="13" a="1"/>
  <c r="G8799" i="13" s="1"/>
  <c r="B8799" i="13" s="1"/>
  <c r="G8798" i="13" a="1"/>
  <c r="G8798" i="13" s="1"/>
  <c r="B8798" i="13" s="1"/>
  <c r="G8797" i="13" a="1"/>
  <c r="G8797" i="13" s="1"/>
  <c r="B8797" i="13" s="1"/>
  <c r="G8796" i="13" a="1"/>
  <c r="G8796" i="13" s="1"/>
  <c r="B8796" i="13" s="1"/>
  <c r="G8795" i="13" a="1"/>
  <c r="G8795" i="13" s="1"/>
  <c r="B8795" i="13" s="1"/>
  <c r="G8794" i="13" a="1"/>
  <c r="G8794" i="13" s="1"/>
  <c r="B8794" i="13" s="1"/>
  <c r="G8793" i="13" a="1"/>
  <c r="G8793" i="13" s="1"/>
  <c r="B8793" i="13" s="1"/>
  <c r="G8792" i="13" a="1"/>
  <c r="G8792" i="13" s="1"/>
  <c r="B8792" i="13" s="1"/>
  <c r="G8791" i="13" a="1"/>
  <c r="G8791" i="13" s="1"/>
  <c r="B8791" i="13" s="1"/>
  <c r="G8790" i="13" a="1"/>
  <c r="G8790" i="13" s="1"/>
  <c r="B8790" i="13" s="1"/>
  <c r="G8789" i="13" a="1"/>
  <c r="G8789" i="13" s="1"/>
  <c r="B8789" i="13" s="1"/>
  <c r="G8788" i="13" a="1"/>
  <c r="G8788" i="13" s="1"/>
  <c r="B8788" i="13" s="1"/>
  <c r="G8787" i="13" a="1"/>
  <c r="G8787" i="13" s="1"/>
  <c r="B8787" i="13" s="1"/>
  <c r="G8786" i="13" a="1"/>
  <c r="G8786" i="13" s="1"/>
  <c r="B8786" i="13" s="1"/>
  <c r="G8785" i="13" a="1"/>
  <c r="G8785" i="13" s="1"/>
  <c r="B8785" i="13" s="1"/>
  <c r="G8784" i="13" a="1"/>
  <c r="G8784" i="13" s="1"/>
  <c r="B8784" i="13" s="1"/>
  <c r="G8783" i="13" a="1"/>
  <c r="G8783" i="13" s="1"/>
  <c r="B8783" i="13" s="1"/>
  <c r="G8782" i="13" a="1"/>
  <c r="G8782" i="13" s="1"/>
  <c r="B8782" i="13" s="1"/>
  <c r="G8781" i="13" a="1"/>
  <c r="G8781" i="13" s="1"/>
  <c r="B8781" i="13" s="1"/>
  <c r="G8780" i="13" a="1"/>
  <c r="G8780" i="13" s="1"/>
  <c r="B8780" i="13" s="1"/>
  <c r="G8779" i="13" a="1"/>
  <c r="G8779" i="13" s="1"/>
  <c r="B8779" i="13" s="1"/>
  <c r="G8778" i="13" a="1"/>
  <c r="G8778" i="13" s="1"/>
  <c r="B8778" i="13" s="1"/>
  <c r="G8777" i="13" a="1"/>
  <c r="G8777" i="13" s="1"/>
  <c r="B8777" i="13" s="1"/>
  <c r="G8776" i="13" a="1"/>
  <c r="G8776" i="13" s="1"/>
  <c r="B8776" i="13" s="1"/>
  <c r="G8775" i="13" a="1"/>
  <c r="G8775" i="13" s="1"/>
  <c r="B8775" i="13" s="1"/>
  <c r="G8774" i="13" a="1"/>
  <c r="G8774" i="13" s="1"/>
  <c r="B8774" i="13" s="1"/>
  <c r="G8773" i="13" a="1"/>
  <c r="G8773" i="13" s="1"/>
  <c r="B8773" i="13" s="1"/>
  <c r="G8772" i="13" a="1"/>
  <c r="G8772" i="13" s="1"/>
  <c r="B8772" i="13" s="1"/>
  <c r="G8771" i="13" a="1"/>
  <c r="G8771" i="13" s="1"/>
  <c r="B8771" i="13" s="1"/>
  <c r="G8770" i="13" a="1"/>
  <c r="G8770" i="13" s="1"/>
  <c r="B8770" i="13" s="1"/>
  <c r="G8769" i="13" a="1"/>
  <c r="G8769" i="13" s="1"/>
  <c r="B8769" i="13" s="1"/>
  <c r="G8768" i="13" a="1"/>
  <c r="G8768" i="13" s="1"/>
  <c r="B8768" i="13" s="1"/>
  <c r="G8767" i="13" a="1"/>
  <c r="G8767" i="13" s="1"/>
  <c r="B8767" i="13" s="1"/>
  <c r="G8766" i="13" a="1"/>
  <c r="G8766" i="13" s="1"/>
  <c r="B8766" i="13" s="1"/>
  <c r="G8765" i="13" a="1"/>
  <c r="G8765" i="13" s="1"/>
  <c r="B8765" i="13" s="1"/>
  <c r="G8764" i="13" a="1"/>
  <c r="G8764" i="13" s="1"/>
  <c r="B8764" i="13" s="1"/>
  <c r="G8763" i="13" a="1"/>
  <c r="G8763" i="13" s="1"/>
  <c r="B8763" i="13" s="1"/>
  <c r="G8762" i="13" a="1"/>
  <c r="G8762" i="13" s="1"/>
  <c r="B8762" i="13" s="1"/>
  <c r="G8761" i="13" a="1"/>
  <c r="G8761" i="13" s="1"/>
  <c r="B8761" i="13" s="1"/>
  <c r="G8760" i="13" a="1"/>
  <c r="G8760" i="13" s="1"/>
  <c r="B8760" i="13" s="1"/>
  <c r="G8759" i="13" a="1"/>
  <c r="G8759" i="13" s="1"/>
  <c r="B8759" i="13" s="1"/>
  <c r="G8758" i="13" a="1"/>
  <c r="G8758" i="13" s="1"/>
  <c r="B8758" i="13" s="1"/>
  <c r="G8757" i="13" a="1"/>
  <c r="G8757" i="13" s="1"/>
  <c r="B8757" i="13" s="1"/>
  <c r="G8756" i="13" a="1"/>
  <c r="G8756" i="13" s="1"/>
  <c r="B8756" i="13" s="1"/>
  <c r="G8755" i="13" a="1"/>
  <c r="G8755" i="13" s="1"/>
  <c r="B8755" i="13" s="1"/>
  <c r="G8754" i="13" a="1"/>
  <c r="G8754" i="13" s="1"/>
  <c r="B8754" i="13" s="1"/>
  <c r="G8753" i="13" a="1"/>
  <c r="G8753" i="13" s="1"/>
  <c r="B8753" i="13" s="1"/>
  <c r="G8752" i="13" a="1"/>
  <c r="G8752" i="13" s="1"/>
  <c r="B8752" i="13" s="1"/>
  <c r="G8751" i="13" a="1"/>
  <c r="G8751" i="13" s="1"/>
  <c r="B8751" i="13" s="1"/>
  <c r="G8750" i="13" a="1"/>
  <c r="G8750" i="13" s="1"/>
  <c r="B8750" i="13" s="1"/>
  <c r="G8749" i="13" a="1"/>
  <c r="G8749" i="13" s="1"/>
  <c r="B8749" i="13" s="1"/>
  <c r="G8748" i="13" a="1"/>
  <c r="G8748" i="13" s="1"/>
  <c r="B8748" i="13" s="1"/>
  <c r="G8747" i="13" a="1"/>
  <c r="G8747" i="13" s="1"/>
  <c r="B8747" i="13" s="1"/>
  <c r="G8746" i="13" a="1"/>
  <c r="G8746" i="13" s="1"/>
  <c r="B8746" i="13" s="1"/>
  <c r="G8745" i="13" a="1"/>
  <c r="G8745" i="13" s="1"/>
  <c r="B8745" i="13" s="1"/>
  <c r="G8744" i="13" a="1"/>
  <c r="G8744" i="13" s="1"/>
  <c r="B8744" i="13" s="1"/>
  <c r="G8743" i="13" a="1"/>
  <c r="G8743" i="13" s="1"/>
  <c r="B8743" i="13" s="1"/>
  <c r="G8742" i="13" a="1"/>
  <c r="G8742" i="13" s="1"/>
  <c r="B8742" i="13" s="1"/>
  <c r="G8741" i="13" a="1"/>
  <c r="G8741" i="13" s="1"/>
  <c r="B8741" i="13" s="1"/>
  <c r="G8740" i="13" a="1"/>
  <c r="G8740" i="13" s="1"/>
  <c r="B8740" i="13" s="1"/>
  <c r="G8739" i="13" a="1"/>
  <c r="G8739" i="13" s="1"/>
  <c r="B8739" i="13" s="1"/>
  <c r="G8738" i="13" a="1"/>
  <c r="G8738" i="13" s="1"/>
  <c r="B8738" i="13" s="1"/>
  <c r="G8737" i="13" a="1"/>
  <c r="G8737" i="13" s="1"/>
  <c r="B8737" i="13" s="1"/>
  <c r="G8736" i="13" a="1"/>
  <c r="G8736" i="13" s="1"/>
  <c r="B8736" i="13" s="1"/>
  <c r="G8735" i="13" a="1"/>
  <c r="G8735" i="13" s="1"/>
  <c r="B8735" i="13" s="1"/>
  <c r="G8734" i="13" a="1"/>
  <c r="G8734" i="13" s="1"/>
  <c r="B8734" i="13" s="1"/>
  <c r="G8733" i="13" a="1"/>
  <c r="G8733" i="13" s="1"/>
  <c r="B8733" i="13" s="1"/>
  <c r="G8732" i="13" a="1"/>
  <c r="G8732" i="13" s="1"/>
  <c r="B8732" i="13" s="1"/>
  <c r="G8731" i="13" a="1"/>
  <c r="G8731" i="13" s="1"/>
  <c r="B8731" i="13" s="1"/>
  <c r="G8730" i="13" a="1"/>
  <c r="G8730" i="13" s="1"/>
  <c r="B8730" i="13" s="1"/>
  <c r="G8729" i="13" a="1"/>
  <c r="G8729" i="13" s="1"/>
  <c r="B8729" i="13" s="1"/>
  <c r="G8728" i="13" a="1"/>
  <c r="G8728" i="13" s="1"/>
  <c r="B8728" i="13" s="1"/>
  <c r="G8727" i="13" a="1"/>
  <c r="G8727" i="13" s="1"/>
  <c r="B8727" i="13" s="1"/>
  <c r="G8726" i="13" a="1"/>
  <c r="G8726" i="13" s="1"/>
  <c r="B8726" i="13" s="1"/>
  <c r="G8725" i="13" a="1"/>
  <c r="G8725" i="13" s="1"/>
  <c r="B8725" i="13" s="1"/>
  <c r="G8724" i="13" a="1"/>
  <c r="G8724" i="13" s="1"/>
  <c r="B8724" i="13" s="1"/>
  <c r="G8723" i="13" a="1"/>
  <c r="G8723" i="13" s="1"/>
  <c r="B8723" i="13" s="1"/>
  <c r="G8722" i="13" a="1"/>
  <c r="G8722" i="13" s="1"/>
  <c r="B8722" i="13" s="1"/>
  <c r="G8721" i="13" a="1"/>
  <c r="G8721" i="13" s="1"/>
  <c r="B8721" i="13" s="1"/>
  <c r="G8720" i="13" a="1"/>
  <c r="G8720" i="13" s="1"/>
  <c r="B8720" i="13" s="1"/>
  <c r="G8719" i="13" a="1"/>
  <c r="G8719" i="13" s="1"/>
  <c r="B8719" i="13" s="1"/>
  <c r="G8718" i="13" a="1"/>
  <c r="G8718" i="13" s="1"/>
  <c r="B8718" i="13" s="1"/>
  <c r="G8717" i="13" a="1"/>
  <c r="G8717" i="13" s="1"/>
  <c r="B8717" i="13" s="1"/>
  <c r="G8716" i="13" a="1"/>
  <c r="G8716" i="13" s="1"/>
  <c r="B8716" i="13" s="1"/>
  <c r="G8715" i="13" a="1"/>
  <c r="G8715" i="13" s="1"/>
  <c r="B8715" i="13" s="1"/>
  <c r="G8714" i="13" a="1"/>
  <c r="G8714" i="13" s="1"/>
  <c r="B8714" i="13" s="1"/>
  <c r="G8713" i="13" a="1"/>
  <c r="G8713" i="13" s="1"/>
  <c r="B8713" i="13" s="1"/>
  <c r="G8712" i="13" a="1"/>
  <c r="G8712" i="13" s="1"/>
  <c r="B8712" i="13" s="1"/>
  <c r="G8711" i="13" a="1"/>
  <c r="G8711" i="13" s="1"/>
  <c r="B8711" i="13" s="1"/>
  <c r="G8710" i="13" a="1"/>
  <c r="G8710" i="13" s="1"/>
  <c r="B8710" i="13" s="1"/>
  <c r="G8709" i="13" a="1"/>
  <c r="G8709" i="13" s="1"/>
  <c r="B8709" i="13" s="1"/>
  <c r="G8708" i="13" a="1"/>
  <c r="G8708" i="13" s="1"/>
  <c r="B8708" i="13" s="1"/>
  <c r="G8707" i="13" a="1"/>
  <c r="G8707" i="13" s="1"/>
  <c r="B8707" i="13" s="1"/>
  <c r="G8706" i="13" a="1"/>
  <c r="G8706" i="13" s="1"/>
  <c r="B8706" i="13" s="1"/>
  <c r="G8705" i="13" a="1"/>
  <c r="G8705" i="13" s="1"/>
  <c r="B8705" i="13" s="1"/>
  <c r="G8704" i="13" a="1"/>
  <c r="G8704" i="13" s="1"/>
  <c r="B8704" i="13" s="1"/>
  <c r="G8703" i="13" a="1"/>
  <c r="G8703" i="13" s="1"/>
  <c r="B8703" i="13" s="1"/>
  <c r="G8702" i="13" a="1"/>
  <c r="G8702" i="13" s="1"/>
  <c r="B8702" i="13" s="1"/>
  <c r="G8701" i="13" a="1"/>
  <c r="G8701" i="13" s="1"/>
  <c r="B8701" i="13" s="1"/>
  <c r="G8700" i="13" a="1"/>
  <c r="G8700" i="13" s="1"/>
  <c r="B8700" i="13" s="1"/>
  <c r="G8699" i="13" a="1"/>
  <c r="G8699" i="13" s="1"/>
  <c r="B8699" i="13" s="1"/>
  <c r="G8698" i="13" a="1"/>
  <c r="G8698" i="13" s="1"/>
  <c r="B8698" i="13" s="1"/>
  <c r="G8697" i="13" a="1"/>
  <c r="G8697" i="13" s="1"/>
  <c r="B8697" i="13" s="1"/>
  <c r="G8696" i="13" a="1"/>
  <c r="G8696" i="13" s="1"/>
  <c r="B8696" i="13" s="1"/>
  <c r="G8695" i="13" a="1"/>
  <c r="G8695" i="13" s="1"/>
  <c r="B8695" i="13" s="1"/>
  <c r="G8694" i="13" a="1"/>
  <c r="G8694" i="13" s="1"/>
  <c r="B8694" i="13" s="1"/>
  <c r="G8693" i="13" a="1"/>
  <c r="G8693" i="13" s="1"/>
  <c r="B8693" i="13" s="1"/>
  <c r="G8692" i="13" a="1"/>
  <c r="G8692" i="13" s="1"/>
  <c r="B8692" i="13" s="1"/>
  <c r="G8691" i="13" a="1"/>
  <c r="G8691" i="13" s="1"/>
  <c r="B8691" i="13" s="1"/>
  <c r="G8690" i="13" a="1"/>
  <c r="G8690" i="13" s="1"/>
  <c r="B8690" i="13" s="1"/>
  <c r="G8689" i="13" a="1"/>
  <c r="G8689" i="13" s="1"/>
  <c r="B8689" i="13" s="1"/>
  <c r="G8688" i="13" a="1"/>
  <c r="G8688" i="13" s="1"/>
  <c r="B8688" i="13" s="1"/>
  <c r="G8687" i="13" a="1"/>
  <c r="G8687" i="13" s="1"/>
  <c r="B8687" i="13" s="1"/>
  <c r="G8686" i="13" a="1"/>
  <c r="G8686" i="13" s="1"/>
  <c r="B8686" i="13" s="1"/>
  <c r="G8685" i="13" a="1"/>
  <c r="G8685" i="13" s="1"/>
  <c r="B8685" i="13" s="1"/>
  <c r="G8684" i="13" a="1"/>
  <c r="G8684" i="13" s="1"/>
  <c r="B8684" i="13" s="1"/>
  <c r="G8683" i="13" a="1"/>
  <c r="G8683" i="13" s="1"/>
  <c r="B8683" i="13" s="1"/>
  <c r="G8682" i="13" a="1"/>
  <c r="G8682" i="13" s="1"/>
  <c r="B8682" i="13" s="1"/>
  <c r="G8681" i="13" a="1"/>
  <c r="G8681" i="13" s="1"/>
  <c r="B8681" i="13" s="1"/>
  <c r="G8680" i="13" a="1"/>
  <c r="G8680" i="13" s="1"/>
  <c r="B8680" i="13" s="1"/>
  <c r="G8679" i="13" a="1"/>
  <c r="G8679" i="13" s="1"/>
  <c r="B8679" i="13" s="1"/>
  <c r="G8678" i="13" a="1"/>
  <c r="G8678" i="13" s="1"/>
  <c r="B8678" i="13" s="1"/>
  <c r="G8677" i="13" a="1"/>
  <c r="G8677" i="13" s="1"/>
  <c r="B8677" i="13" s="1"/>
  <c r="G8676" i="13" a="1"/>
  <c r="G8676" i="13" s="1"/>
  <c r="B8676" i="13" s="1"/>
  <c r="G8675" i="13" a="1"/>
  <c r="G8675" i="13" s="1"/>
  <c r="B8675" i="13" s="1"/>
  <c r="G8674" i="13" a="1"/>
  <c r="G8674" i="13" s="1"/>
  <c r="B8674" i="13" s="1"/>
  <c r="G8673" i="13" a="1"/>
  <c r="G8673" i="13" s="1"/>
  <c r="B8673" i="13" s="1"/>
  <c r="G8672" i="13" a="1"/>
  <c r="G8672" i="13" s="1"/>
  <c r="B8672" i="13" s="1"/>
  <c r="G8671" i="13" a="1"/>
  <c r="G8671" i="13" s="1"/>
  <c r="B8671" i="13" s="1"/>
  <c r="G8670" i="13" a="1"/>
  <c r="G8670" i="13" s="1"/>
  <c r="B8670" i="13" s="1"/>
  <c r="G8669" i="13" a="1"/>
  <c r="G8669" i="13" s="1"/>
  <c r="B8669" i="13" s="1"/>
  <c r="G8668" i="13" a="1"/>
  <c r="G8668" i="13" s="1"/>
  <c r="B8668" i="13" s="1"/>
  <c r="G8667" i="13" a="1"/>
  <c r="G8667" i="13" s="1"/>
  <c r="B8667" i="13" s="1"/>
  <c r="G8666" i="13" a="1"/>
  <c r="G8666" i="13" s="1"/>
  <c r="B8666" i="13" s="1"/>
  <c r="G8665" i="13" a="1"/>
  <c r="G8665" i="13" s="1"/>
  <c r="B8665" i="13" s="1"/>
  <c r="G8664" i="13" a="1"/>
  <c r="G8664" i="13" s="1"/>
  <c r="B8664" i="13" s="1"/>
  <c r="G8663" i="13" a="1"/>
  <c r="G8663" i="13" s="1"/>
  <c r="B8663" i="13" s="1"/>
  <c r="G8662" i="13" a="1"/>
  <c r="G8662" i="13" s="1"/>
  <c r="B8662" i="13" s="1"/>
  <c r="G8661" i="13" a="1"/>
  <c r="G8661" i="13" s="1"/>
  <c r="B8661" i="13" s="1"/>
  <c r="G8660" i="13" a="1"/>
  <c r="G8660" i="13" s="1"/>
  <c r="B8660" i="13" s="1"/>
  <c r="G8659" i="13" a="1"/>
  <c r="G8659" i="13" s="1"/>
  <c r="B8659" i="13" s="1"/>
  <c r="G8658" i="13" a="1"/>
  <c r="G8658" i="13" s="1"/>
  <c r="B8658" i="13" s="1"/>
  <c r="G8657" i="13" a="1"/>
  <c r="G8657" i="13" s="1"/>
  <c r="B8657" i="13" s="1"/>
  <c r="G8656" i="13" a="1"/>
  <c r="G8656" i="13" s="1"/>
  <c r="B8656" i="13" s="1"/>
  <c r="G8655" i="13" a="1"/>
  <c r="G8655" i="13" s="1"/>
  <c r="B8655" i="13" s="1"/>
  <c r="G8654" i="13" a="1"/>
  <c r="G8654" i="13" s="1"/>
  <c r="B8654" i="13" s="1"/>
  <c r="G8653" i="13" a="1"/>
  <c r="G8653" i="13" s="1"/>
  <c r="B8653" i="13" s="1"/>
  <c r="G8652" i="13" a="1"/>
  <c r="G8652" i="13" s="1"/>
  <c r="B8652" i="13" s="1"/>
  <c r="G8651" i="13" a="1"/>
  <c r="G8651" i="13" s="1"/>
  <c r="B8651" i="13" s="1"/>
  <c r="G8650" i="13" a="1"/>
  <c r="G8650" i="13" s="1"/>
  <c r="B8650" i="13" s="1"/>
  <c r="G8649" i="13" a="1"/>
  <c r="G8649" i="13" s="1"/>
  <c r="B8649" i="13" s="1"/>
  <c r="G8648" i="13" a="1"/>
  <c r="G8648" i="13" s="1"/>
  <c r="B8648" i="13" s="1"/>
  <c r="G8647" i="13" a="1"/>
  <c r="G8647" i="13" s="1"/>
  <c r="B8647" i="13" s="1"/>
  <c r="G8646" i="13" a="1"/>
  <c r="G8646" i="13" s="1"/>
  <c r="B8646" i="13" s="1"/>
  <c r="G8645" i="13" a="1"/>
  <c r="G8645" i="13" s="1"/>
  <c r="B8645" i="13" s="1"/>
  <c r="G8644" i="13" a="1"/>
  <c r="G8644" i="13" s="1"/>
  <c r="B8644" i="13" s="1"/>
  <c r="G8643" i="13" a="1"/>
  <c r="G8643" i="13" s="1"/>
  <c r="B8643" i="13" s="1"/>
  <c r="G8642" i="13" a="1"/>
  <c r="G8642" i="13" s="1"/>
  <c r="B8642" i="13" s="1"/>
  <c r="G8641" i="13" a="1"/>
  <c r="G8641" i="13" s="1"/>
  <c r="B8641" i="13" s="1"/>
  <c r="G8640" i="13" a="1"/>
  <c r="G8640" i="13" s="1"/>
  <c r="B8640" i="13" s="1"/>
  <c r="G8639" i="13" a="1"/>
  <c r="G8639" i="13" s="1"/>
  <c r="B8639" i="13" s="1"/>
  <c r="G8638" i="13" a="1"/>
  <c r="G8638" i="13" s="1"/>
  <c r="B8638" i="13" s="1"/>
  <c r="G8637" i="13" a="1"/>
  <c r="G8637" i="13" s="1"/>
  <c r="B8637" i="13" s="1"/>
  <c r="G8636" i="13" a="1"/>
  <c r="G8636" i="13" s="1"/>
  <c r="B8636" i="13" s="1"/>
  <c r="G8635" i="13" a="1"/>
  <c r="G8635" i="13" s="1"/>
  <c r="B8635" i="13" s="1"/>
  <c r="G8634" i="13" a="1"/>
  <c r="G8634" i="13" s="1"/>
  <c r="B8634" i="13" s="1"/>
  <c r="G8633" i="13" a="1"/>
  <c r="G8633" i="13" s="1"/>
  <c r="B8633" i="13" s="1"/>
  <c r="G8632" i="13" a="1"/>
  <c r="G8632" i="13" s="1"/>
  <c r="B8632" i="13" s="1"/>
  <c r="G8631" i="13" a="1"/>
  <c r="G8631" i="13" s="1"/>
  <c r="B8631" i="13" s="1"/>
  <c r="G8630" i="13" a="1"/>
  <c r="G8630" i="13" s="1"/>
  <c r="B8630" i="13" s="1"/>
  <c r="G8629" i="13" a="1"/>
  <c r="G8629" i="13" s="1"/>
  <c r="B8629" i="13" s="1"/>
  <c r="G8628" i="13" a="1"/>
  <c r="G8628" i="13" s="1"/>
  <c r="B8628" i="13" s="1"/>
  <c r="G8627" i="13" a="1"/>
  <c r="G8627" i="13" s="1"/>
  <c r="B8627" i="13" s="1"/>
  <c r="G8626" i="13" a="1"/>
  <c r="G8626" i="13" s="1"/>
  <c r="B8626" i="13" s="1"/>
  <c r="G8625" i="13" a="1"/>
  <c r="G8625" i="13" s="1"/>
  <c r="B8625" i="13" s="1"/>
  <c r="G8624" i="13" a="1"/>
  <c r="G8624" i="13" s="1"/>
  <c r="B8624" i="13" s="1"/>
  <c r="G8623" i="13" a="1"/>
  <c r="G8623" i="13" s="1"/>
  <c r="B8623" i="13" s="1"/>
  <c r="G8622" i="13" a="1"/>
  <c r="G8622" i="13" s="1"/>
  <c r="B8622" i="13" s="1"/>
  <c r="G8621" i="13" a="1"/>
  <c r="G8621" i="13" s="1"/>
  <c r="B8621" i="13" s="1"/>
  <c r="G8620" i="13" a="1"/>
  <c r="G8620" i="13" s="1"/>
  <c r="B8620" i="13" s="1"/>
  <c r="G8619" i="13" a="1"/>
  <c r="G8619" i="13" s="1"/>
  <c r="B8619" i="13" s="1"/>
  <c r="G8618" i="13" a="1"/>
  <c r="G8618" i="13" s="1"/>
  <c r="B8618" i="13" s="1"/>
  <c r="G8617" i="13" a="1"/>
  <c r="G8617" i="13" s="1"/>
  <c r="B8617" i="13" s="1"/>
  <c r="G8616" i="13" a="1"/>
  <c r="G8616" i="13" s="1"/>
  <c r="B8616" i="13" s="1"/>
  <c r="G8615" i="13" a="1"/>
  <c r="G8615" i="13" s="1"/>
  <c r="B8615" i="13" s="1"/>
  <c r="G8614" i="13" a="1"/>
  <c r="G8614" i="13" s="1"/>
  <c r="B8614" i="13" s="1"/>
  <c r="G8613" i="13" a="1"/>
  <c r="G8613" i="13" s="1"/>
  <c r="B8613" i="13" s="1"/>
  <c r="G8612" i="13" a="1"/>
  <c r="G8612" i="13" s="1"/>
  <c r="B8612" i="13" s="1"/>
  <c r="G8611" i="13" a="1"/>
  <c r="G8611" i="13" s="1"/>
  <c r="B8611" i="13" s="1"/>
  <c r="G8610" i="13" a="1"/>
  <c r="G8610" i="13" s="1"/>
  <c r="B8610" i="13" s="1"/>
  <c r="G8609" i="13" a="1"/>
  <c r="G8609" i="13" s="1"/>
  <c r="B8609" i="13" s="1"/>
  <c r="G8608" i="13" a="1"/>
  <c r="G8608" i="13" s="1"/>
  <c r="B8608" i="13" s="1"/>
  <c r="G8607" i="13" a="1"/>
  <c r="G8607" i="13" s="1"/>
  <c r="B8607" i="13" s="1"/>
  <c r="G8606" i="13" a="1"/>
  <c r="G8606" i="13" s="1"/>
  <c r="B8606" i="13" s="1"/>
  <c r="G8605" i="13" a="1"/>
  <c r="G8605" i="13" s="1"/>
  <c r="B8605" i="13" s="1"/>
  <c r="G8604" i="13" a="1"/>
  <c r="G8604" i="13" s="1"/>
  <c r="B8604" i="13" s="1"/>
  <c r="G8603" i="13" a="1"/>
  <c r="G8603" i="13" s="1"/>
  <c r="B8603" i="13" s="1"/>
  <c r="G8602" i="13" a="1"/>
  <c r="G8602" i="13" s="1"/>
  <c r="B8602" i="13" s="1"/>
  <c r="G8601" i="13" a="1"/>
  <c r="G8601" i="13" s="1"/>
  <c r="B8601" i="13" s="1"/>
  <c r="G8600" i="13" a="1"/>
  <c r="G8600" i="13" s="1"/>
  <c r="B8600" i="13" s="1"/>
  <c r="G8599" i="13" a="1"/>
  <c r="G8599" i="13" s="1"/>
  <c r="B8599" i="13" s="1"/>
  <c r="G8598" i="13" a="1"/>
  <c r="G8598" i="13" s="1"/>
  <c r="B8598" i="13" s="1"/>
  <c r="G8597" i="13" a="1"/>
  <c r="G8597" i="13" s="1"/>
  <c r="B8597" i="13" s="1"/>
  <c r="G8596" i="13" a="1"/>
  <c r="G8596" i="13" s="1"/>
  <c r="B8596" i="13" s="1"/>
  <c r="G8595" i="13" a="1"/>
  <c r="G8595" i="13" s="1"/>
  <c r="B8595" i="13" s="1"/>
  <c r="G8594" i="13" a="1"/>
  <c r="G8594" i="13" s="1"/>
  <c r="B8594" i="13" s="1"/>
  <c r="G8593" i="13" a="1"/>
  <c r="G8593" i="13" s="1"/>
  <c r="B8593" i="13" s="1"/>
  <c r="G8592" i="13" a="1"/>
  <c r="G8592" i="13" s="1"/>
  <c r="B8592" i="13" s="1"/>
  <c r="G8591" i="13" a="1"/>
  <c r="G8591" i="13" s="1"/>
  <c r="B8591" i="13" s="1"/>
  <c r="G8590" i="13" a="1"/>
  <c r="G8590" i="13" s="1"/>
  <c r="B8590" i="13" s="1"/>
  <c r="G8589" i="13" a="1"/>
  <c r="G8589" i="13" s="1"/>
  <c r="B8589" i="13" s="1"/>
  <c r="G8588" i="13" a="1"/>
  <c r="G8588" i="13" s="1"/>
  <c r="B8588" i="13" s="1"/>
  <c r="G8587" i="13" a="1"/>
  <c r="G8587" i="13" s="1"/>
  <c r="B8587" i="13" s="1"/>
  <c r="G8586" i="13" a="1"/>
  <c r="G8586" i="13" s="1"/>
  <c r="B8586" i="13" s="1"/>
  <c r="G8585" i="13" a="1"/>
  <c r="G8585" i="13" s="1"/>
  <c r="B8585" i="13" s="1"/>
  <c r="G8584" i="13" a="1"/>
  <c r="G8584" i="13" s="1"/>
  <c r="B8584" i="13" s="1"/>
  <c r="G8583" i="13" a="1"/>
  <c r="G8583" i="13" s="1"/>
  <c r="B8583" i="13" s="1"/>
  <c r="G8582" i="13" a="1"/>
  <c r="G8582" i="13" s="1"/>
  <c r="B8582" i="13" s="1"/>
  <c r="G8581" i="13" a="1"/>
  <c r="G8581" i="13" s="1"/>
  <c r="B8581" i="13" s="1"/>
  <c r="G8580" i="13" a="1"/>
  <c r="G8580" i="13" s="1"/>
  <c r="B8580" i="13" s="1"/>
  <c r="G8579" i="13" a="1"/>
  <c r="G8579" i="13" s="1"/>
  <c r="B8579" i="13" s="1"/>
  <c r="G8578" i="13" a="1"/>
  <c r="G8578" i="13" s="1"/>
  <c r="B8578" i="13" s="1"/>
  <c r="G8577" i="13" a="1"/>
  <c r="G8577" i="13" s="1"/>
  <c r="B8577" i="13" s="1"/>
  <c r="G8576" i="13" a="1"/>
  <c r="G8576" i="13" s="1"/>
  <c r="B8576" i="13" s="1"/>
  <c r="G8575" i="13" a="1"/>
  <c r="G8575" i="13" s="1"/>
  <c r="B8575" i="13" s="1"/>
  <c r="G8574" i="13" a="1"/>
  <c r="G8574" i="13" s="1"/>
  <c r="B8574" i="13" s="1"/>
  <c r="G8573" i="13" a="1"/>
  <c r="G8573" i="13" s="1"/>
  <c r="B8573" i="13" s="1"/>
  <c r="G8572" i="13" a="1"/>
  <c r="G8572" i="13" s="1"/>
  <c r="B8572" i="13" s="1"/>
  <c r="G8571" i="13" a="1"/>
  <c r="G8571" i="13" s="1"/>
  <c r="B8571" i="13" s="1"/>
  <c r="G8570" i="13" a="1"/>
  <c r="G8570" i="13" s="1"/>
  <c r="B8570" i="13" s="1"/>
  <c r="G8569" i="13" a="1"/>
  <c r="G8569" i="13" s="1"/>
  <c r="B8569" i="13" s="1"/>
  <c r="G8568" i="13" a="1"/>
  <c r="G8568" i="13" s="1"/>
  <c r="B8568" i="13" s="1"/>
  <c r="G8567" i="13" a="1"/>
  <c r="G8567" i="13" s="1"/>
  <c r="B8567" i="13" s="1"/>
  <c r="G8566" i="13" a="1"/>
  <c r="G8566" i="13" s="1"/>
  <c r="B8566" i="13" s="1"/>
  <c r="G8565" i="13" a="1"/>
  <c r="G8565" i="13" s="1"/>
  <c r="B8565" i="13" s="1"/>
  <c r="G8564" i="13" a="1"/>
  <c r="G8564" i="13" s="1"/>
  <c r="B8564" i="13" s="1"/>
  <c r="G8563" i="13" a="1"/>
  <c r="G8563" i="13" s="1"/>
  <c r="B8563" i="13" s="1"/>
  <c r="G8562" i="13" a="1"/>
  <c r="G8562" i="13" s="1"/>
  <c r="B8562" i="13" s="1"/>
  <c r="G8561" i="13" a="1"/>
  <c r="G8561" i="13" s="1"/>
  <c r="B8561" i="13" s="1"/>
  <c r="G8560" i="13" a="1"/>
  <c r="G8560" i="13" s="1"/>
  <c r="B8560" i="13" s="1"/>
  <c r="G8559" i="13" a="1"/>
  <c r="G8559" i="13" s="1"/>
  <c r="B8559" i="13" s="1"/>
  <c r="G8558" i="13" a="1"/>
  <c r="G8558" i="13" s="1"/>
  <c r="B8558" i="13" s="1"/>
  <c r="G8557" i="13" a="1"/>
  <c r="G8557" i="13" s="1"/>
  <c r="B8557" i="13" s="1"/>
  <c r="G8556" i="13" a="1"/>
  <c r="G8556" i="13" s="1"/>
  <c r="B8556" i="13" s="1"/>
  <c r="G8555" i="13" a="1"/>
  <c r="G8555" i="13" s="1"/>
  <c r="B8555" i="13" s="1"/>
  <c r="G8554" i="13" a="1"/>
  <c r="G8554" i="13" s="1"/>
  <c r="B8554" i="13" s="1"/>
  <c r="G8553" i="13" a="1"/>
  <c r="G8553" i="13" s="1"/>
  <c r="B8553" i="13" s="1"/>
  <c r="G8552" i="13" a="1"/>
  <c r="G8552" i="13" s="1"/>
  <c r="B8552" i="13" s="1"/>
  <c r="G8551" i="13" a="1"/>
  <c r="G8551" i="13" s="1"/>
  <c r="B8551" i="13" s="1"/>
  <c r="G8550" i="13" a="1"/>
  <c r="G8550" i="13" s="1"/>
  <c r="B8550" i="13" s="1"/>
  <c r="G8549" i="13" a="1"/>
  <c r="G8549" i="13" s="1"/>
  <c r="B8549" i="13" s="1"/>
  <c r="G8548" i="13" a="1"/>
  <c r="G8548" i="13" s="1"/>
  <c r="B8548" i="13" s="1"/>
  <c r="G8547" i="13" a="1"/>
  <c r="G8547" i="13" s="1"/>
  <c r="B8547" i="13" s="1"/>
  <c r="G8546" i="13" a="1"/>
  <c r="G8546" i="13" s="1"/>
  <c r="B8546" i="13" s="1"/>
  <c r="G8545" i="13" a="1"/>
  <c r="G8545" i="13" s="1"/>
  <c r="B8545" i="13" s="1"/>
  <c r="G8544" i="13" a="1"/>
  <c r="G8544" i="13" s="1"/>
  <c r="B8544" i="13" s="1"/>
  <c r="G8543" i="13" a="1"/>
  <c r="G8543" i="13" s="1"/>
  <c r="B8543" i="13" s="1"/>
  <c r="G8542" i="13" a="1"/>
  <c r="G8542" i="13" s="1"/>
  <c r="B8542" i="13" s="1"/>
  <c r="G8541" i="13" a="1"/>
  <c r="G8541" i="13" s="1"/>
  <c r="B8541" i="13" s="1"/>
  <c r="G8540" i="13" a="1"/>
  <c r="G8540" i="13" s="1"/>
  <c r="B8540" i="13" s="1"/>
  <c r="G8539" i="13" a="1"/>
  <c r="G8539" i="13" s="1"/>
  <c r="B8539" i="13" s="1"/>
  <c r="G8538" i="13" a="1"/>
  <c r="G8538" i="13" s="1"/>
  <c r="B8538" i="13" s="1"/>
  <c r="G8537" i="13" a="1"/>
  <c r="G8537" i="13" s="1"/>
  <c r="B8537" i="13" s="1"/>
  <c r="G8536" i="13" a="1"/>
  <c r="G8536" i="13" s="1"/>
  <c r="B8536" i="13" s="1"/>
  <c r="G8535" i="13" a="1"/>
  <c r="G8535" i="13" s="1"/>
  <c r="B8535" i="13" s="1"/>
  <c r="G8534" i="13" a="1"/>
  <c r="G8534" i="13" s="1"/>
  <c r="B8534" i="13" s="1"/>
  <c r="G8533" i="13" a="1"/>
  <c r="G8533" i="13" s="1"/>
  <c r="B8533" i="13" s="1"/>
  <c r="G8532" i="13" a="1"/>
  <c r="G8532" i="13" s="1"/>
  <c r="B8532" i="13" s="1"/>
  <c r="G8531" i="13" a="1"/>
  <c r="G8531" i="13" s="1"/>
  <c r="B8531" i="13" s="1"/>
  <c r="G8530" i="13" a="1"/>
  <c r="G8530" i="13" s="1"/>
  <c r="B8530" i="13" s="1"/>
  <c r="G8529" i="13" a="1"/>
  <c r="G8529" i="13" s="1"/>
  <c r="B8529" i="13" s="1"/>
  <c r="G8528" i="13" a="1"/>
  <c r="G8528" i="13" s="1"/>
  <c r="B8528" i="13" s="1"/>
  <c r="G8527" i="13" a="1"/>
  <c r="G8527" i="13" s="1"/>
  <c r="B8527" i="13" s="1"/>
  <c r="G8526" i="13" a="1"/>
  <c r="G8526" i="13" s="1"/>
  <c r="B8526" i="13" s="1"/>
  <c r="G8525" i="13" a="1"/>
  <c r="G8525" i="13" s="1"/>
  <c r="B8525" i="13" s="1"/>
  <c r="G8524" i="13" a="1"/>
  <c r="G8524" i="13" s="1"/>
  <c r="B8524" i="13" s="1"/>
  <c r="G8523" i="13" a="1"/>
  <c r="G8523" i="13" s="1"/>
  <c r="B8523" i="13" s="1"/>
  <c r="G8522" i="13" a="1"/>
  <c r="G8522" i="13" s="1"/>
  <c r="B8522" i="13" s="1"/>
  <c r="G8521" i="13" a="1"/>
  <c r="G8521" i="13" s="1"/>
  <c r="B8521" i="13" s="1"/>
  <c r="G8520" i="13" a="1"/>
  <c r="G8520" i="13" s="1"/>
  <c r="B8520" i="13" s="1"/>
  <c r="G8519" i="13" a="1"/>
  <c r="G8519" i="13" s="1"/>
  <c r="B8519" i="13" s="1"/>
  <c r="G8518" i="13" a="1"/>
  <c r="G8518" i="13" s="1"/>
  <c r="B8518" i="13" s="1"/>
  <c r="G8517" i="13" a="1"/>
  <c r="G8517" i="13" s="1"/>
  <c r="B8517" i="13" s="1"/>
  <c r="G8516" i="13" a="1"/>
  <c r="G8516" i="13" s="1"/>
  <c r="B8516" i="13" s="1"/>
  <c r="G8515" i="13" a="1"/>
  <c r="G8515" i="13" s="1"/>
  <c r="B8515" i="13" s="1"/>
  <c r="G8514" i="13" a="1"/>
  <c r="G8514" i="13" s="1"/>
  <c r="B8514" i="13" s="1"/>
  <c r="G8513" i="13" a="1"/>
  <c r="G8513" i="13" s="1"/>
  <c r="B8513" i="13" s="1"/>
  <c r="G8512" i="13" a="1"/>
  <c r="G8512" i="13" s="1"/>
  <c r="B8512" i="13" s="1"/>
  <c r="G8511" i="13" a="1"/>
  <c r="G8511" i="13" s="1"/>
  <c r="B8511" i="13" s="1"/>
  <c r="G8510" i="13" a="1"/>
  <c r="G8510" i="13" s="1"/>
  <c r="B8510" i="13" s="1"/>
  <c r="G8509" i="13" a="1"/>
  <c r="G8509" i="13" s="1"/>
  <c r="B8509" i="13" s="1"/>
  <c r="G8508" i="13" a="1"/>
  <c r="G8508" i="13" s="1"/>
  <c r="B8508" i="13" s="1"/>
  <c r="G8507" i="13" a="1"/>
  <c r="G8507" i="13" s="1"/>
  <c r="B8507" i="13" s="1"/>
  <c r="G8506" i="13" a="1"/>
  <c r="G8506" i="13" s="1"/>
  <c r="B8506" i="13" s="1"/>
  <c r="G8505" i="13" a="1"/>
  <c r="G8505" i="13" s="1"/>
  <c r="B8505" i="13" s="1"/>
  <c r="G8504" i="13" a="1"/>
  <c r="G8504" i="13" s="1"/>
  <c r="B8504" i="13" s="1"/>
  <c r="G8503" i="13" a="1"/>
  <c r="G8503" i="13" s="1"/>
  <c r="B8503" i="13" s="1"/>
  <c r="G8502" i="13" a="1"/>
  <c r="G8502" i="13" s="1"/>
  <c r="B8502" i="13" s="1"/>
  <c r="G8501" i="13" a="1"/>
  <c r="G8501" i="13" s="1"/>
  <c r="B8501" i="13" s="1"/>
  <c r="G8500" i="13" a="1"/>
  <c r="G8500" i="13" s="1"/>
  <c r="B8500" i="13" s="1"/>
  <c r="G8499" i="13" a="1"/>
  <c r="G8499" i="13" s="1"/>
  <c r="B8499" i="13" s="1"/>
  <c r="G8498" i="13" a="1"/>
  <c r="G8498" i="13" s="1"/>
  <c r="B8498" i="13" s="1"/>
  <c r="G8497" i="13" a="1"/>
  <c r="G8497" i="13" s="1"/>
  <c r="B8497" i="13" s="1"/>
  <c r="G8496" i="13" a="1"/>
  <c r="G8496" i="13" s="1"/>
  <c r="B8496" i="13" s="1"/>
  <c r="G8495" i="13" a="1"/>
  <c r="G8495" i="13" s="1"/>
  <c r="B8495" i="13" s="1"/>
  <c r="G8494" i="13" a="1"/>
  <c r="G8494" i="13" s="1"/>
  <c r="B8494" i="13" s="1"/>
  <c r="G8493" i="13" a="1"/>
  <c r="G8493" i="13" s="1"/>
  <c r="B8493" i="13" s="1"/>
  <c r="G8492" i="13" a="1"/>
  <c r="G8492" i="13" s="1"/>
  <c r="B8492" i="13" s="1"/>
  <c r="G8491" i="13" a="1"/>
  <c r="G8491" i="13" s="1"/>
  <c r="B8491" i="13" s="1"/>
  <c r="G8490" i="13" a="1"/>
  <c r="G8490" i="13" s="1"/>
  <c r="B8490" i="13" s="1"/>
  <c r="G8489" i="13" a="1"/>
  <c r="G8489" i="13" s="1"/>
  <c r="B8489" i="13" s="1"/>
  <c r="G8488" i="13" a="1"/>
  <c r="G8488" i="13" s="1"/>
  <c r="B8488" i="13" s="1"/>
  <c r="G8487" i="13" a="1"/>
  <c r="G8487" i="13" s="1"/>
  <c r="B8487" i="13" s="1"/>
  <c r="G8486" i="13" a="1"/>
  <c r="G8486" i="13" s="1"/>
  <c r="B8486" i="13" s="1"/>
  <c r="G8485" i="13" a="1"/>
  <c r="G8485" i="13" s="1"/>
  <c r="B8485" i="13" s="1"/>
  <c r="G8484" i="13" a="1"/>
  <c r="G8484" i="13" s="1"/>
  <c r="B8484" i="13" s="1"/>
  <c r="G8483" i="13" a="1"/>
  <c r="G8483" i="13" s="1"/>
  <c r="B8483" i="13" s="1"/>
  <c r="G8482" i="13" a="1"/>
  <c r="G8482" i="13" s="1"/>
  <c r="B8482" i="13" s="1"/>
  <c r="G8481" i="13" a="1"/>
  <c r="G8481" i="13" s="1"/>
  <c r="B8481" i="13" s="1"/>
  <c r="G8480" i="13" a="1"/>
  <c r="G8480" i="13" s="1"/>
  <c r="B8480" i="13" s="1"/>
  <c r="G8479" i="13" a="1"/>
  <c r="G8479" i="13" s="1"/>
  <c r="B8479" i="13" s="1"/>
  <c r="G8478" i="13" a="1"/>
  <c r="G8478" i="13" s="1"/>
  <c r="B8478" i="13" s="1"/>
  <c r="G8477" i="13" a="1"/>
  <c r="G8477" i="13" s="1"/>
  <c r="B8477" i="13" s="1"/>
  <c r="G8476" i="13" a="1"/>
  <c r="G8476" i="13" s="1"/>
  <c r="B8476" i="13" s="1"/>
  <c r="G8475" i="13" a="1"/>
  <c r="G8475" i="13" s="1"/>
  <c r="B8475" i="13" s="1"/>
  <c r="G8474" i="13" a="1"/>
  <c r="G8474" i="13" s="1"/>
  <c r="B8474" i="13" s="1"/>
  <c r="G8473" i="13" a="1"/>
  <c r="G8473" i="13" s="1"/>
  <c r="B8473" i="13" s="1"/>
  <c r="G8472" i="13" a="1"/>
  <c r="G8472" i="13" s="1"/>
  <c r="B8472" i="13" s="1"/>
  <c r="G8471" i="13" a="1"/>
  <c r="G8471" i="13" s="1"/>
  <c r="B8471" i="13" s="1"/>
  <c r="G8470" i="13" a="1"/>
  <c r="G8470" i="13" s="1"/>
  <c r="B8470" i="13" s="1"/>
  <c r="G8469" i="13" a="1"/>
  <c r="G8469" i="13" s="1"/>
  <c r="B8469" i="13" s="1"/>
  <c r="G8468" i="13" a="1"/>
  <c r="G8468" i="13" s="1"/>
  <c r="B8468" i="13" s="1"/>
  <c r="G8467" i="13" a="1"/>
  <c r="G8467" i="13" s="1"/>
  <c r="B8467" i="13" s="1"/>
  <c r="G8466" i="13" a="1"/>
  <c r="G8466" i="13" s="1"/>
  <c r="B8466" i="13" s="1"/>
  <c r="G8465" i="13" a="1"/>
  <c r="G8465" i="13" s="1"/>
  <c r="B8465" i="13" s="1"/>
  <c r="G8464" i="13" a="1"/>
  <c r="G8464" i="13" s="1"/>
  <c r="B8464" i="13" s="1"/>
  <c r="G8463" i="13" a="1"/>
  <c r="G8463" i="13" s="1"/>
  <c r="B8463" i="13" s="1"/>
  <c r="G8462" i="13" a="1"/>
  <c r="G8462" i="13" s="1"/>
  <c r="B8462" i="13" s="1"/>
  <c r="G8461" i="13" a="1"/>
  <c r="G8461" i="13" s="1"/>
  <c r="B8461" i="13" s="1"/>
  <c r="G8460" i="13" a="1"/>
  <c r="G8460" i="13" s="1"/>
  <c r="B8460" i="13" s="1"/>
  <c r="G8459" i="13" a="1"/>
  <c r="G8459" i="13" s="1"/>
  <c r="B8459" i="13" s="1"/>
  <c r="G8458" i="13" a="1"/>
  <c r="G8458" i="13" s="1"/>
  <c r="B8458" i="13" s="1"/>
  <c r="G8457" i="13" a="1"/>
  <c r="G8457" i="13" s="1"/>
  <c r="B8457" i="13" s="1"/>
  <c r="G8456" i="13" a="1"/>
  <c r="G8456" i="13" s="1"/>
  <c r="B8456" i="13" s="1"/>
  <c r="G8455" i="13" a="1"/>
  <c r="G8455" i="13" s="1"/>
  <c r="B8455" i="13" s="1"/>
  <c r="G8454" i="13" a="1"/>
  <c r="G8454" i="13" s="1"/>
  <c r="B8454" i="13" s="1"/>
  <c r="G8453" i="13" a="1"/>
  <c r="G8453" i="13" s="1"/>
  <c r="B8453" i="13" s="1"/>
  <c r="G8452" i="13" a="1"/>
  <c r="G8452" i="13" s="1"/>
  <c r="B8452" i="13" s="1"/>
  <c r="G8451" i="13" a="1"/>
  <c r="G8451" i="13" s="1"/>
  <c r="B8451" i="13" s="1"/>
  <c r="G8450" i="13" a="1"/>
  <c r="G8450" i="13" s="1"/>
  <c r="B8450" i="13" s="1"/>
  <c r="G8449" i="13" a="1"/>
  <c r="G8449" i="13" s="1"/>
  <c r="B8449" i="13" s="1"/>
  <c r="G8448" i="13" a="1"/>
  <c r="G8448" i="13" s="1"/>
  <c r="B8448" i="13" s="1"/>
  <c r="G8447" i="13" a="1"/>
  <c r="G8447" i="13" s="1"/>
  <c r="B8447" i="13" s="1"/>
  <c r="G8446" i="13" a="1"/>
  <c r="G8446" i="13" s="1"/>
  <c r="B8446" i="13" s="1"/>
  <c r="G8445" i="13" a="1"/>
  <c r="G8445" i="13" s="1"/>
  <c r="B8445" i="13" s="1"/>
  <c r="G8444" i="13" a="1"/>
  <c r="G8444" i="13" s="1"/>
  <c r="B8444" i="13" s="1"/>
  <c r="G8443" i="13" a="1"/>
  <c r="G8443" i="13" s="1"/>
  <c r="B8443" i="13" s="1"/>
  <c r="G8442" i="13" a="1"/>
  <c r="G8442" i="13" s="1"/>
  <c r="B8442" i="13" s="1"/>
  <c r="G8441" i="13" a="1"/>
  <c r="G8441" i="13" s="1"/>
  <c r="B8441" i="13" s="1"/>
  <c r="G8440" i="13" a="1"/>
  <c r="G8440" i="13" s="1"/>
  <c r="B8440" i="13" s="1"/>
  <c r="G8439" i="13" a="1"/>
  <c r="G8439" i="13" s="1"/>
  <c r="B8439" i="13" s="1"/>
  <c r="G8438" i="13" a="1"/>
  <c r="G8438" i="13" s="1"/>
  <c r="B8438" i="13" s="1"/>
  <c r="G8437" i="13" a="1"/>
  <c r="G8437" i="13" s="1"/>
  <c r="B8437" i="13" s="1"/>
  <c r="G8436" i="13" a="1"/>
  <c r="G8436" i="13" s="1"/>
  <c r="B8436" i="13" s="1"/>
  <c r="G8435" i="13" a="1"/>
  <c r="G8435" i="13" s="1"/>
  <c r="B8435" i="13" s="1"/>
  <c r="G8434" i="13" a="1"/>
  <c r="G8434" i="13" s="1"/>
  <c r="B8434" i="13" s="1"/>
  <c r="G8433" i="13" a="1"/>
  <c r="G8433" i="13" s="1"/>
  <c r="B8433" i="13" s="1"/>
  <c r="G8432" i="13" a="1"/>
  <c r="G8432" i="13" s="1"/>
  <c r="B8432" i="13" s="1"/>
  <c r="G8431" i="13" a="1"/>
  <c r="G8431" i="13" s="1"/>
  <c r="B8431" i="13" s="1"/>
  <c r="G8430" i="13" a="1"/>
  <c r="G8430" i="13" s="1"/>
  <c r="B8430" i="13" s="1"/>
  <c r="G8429" i="13" a="1"/>
  <c r="G8429" i="13" s="1"/>
  <c r="B8429" i="13" s="1"/>
  <c r="G8428" i="13" a="1"/>
  <c r="G8428" i="13" s="1"/>
  <c r="B8428" i="13" s="1"/>
  <c r="G8427" i="13" a="1"/>
  <c r="G8427" i="13" s="1"/>
  <c r="B8427" i="13" s="1"/>
  <c r="G8426" i="13" a="1"/>
  <c r="G8426" i="13" s="1"/>
  <c r="B8426" i="13" s="1"/>
  <c r="G8425" i="13" a="1"/>
  <c r="G8425" i="13" s="1"/>
  <c r="B8425" i="13" s="1"/>
  <c r="G8424" i="13" a="1"/>
  <c r="G8424" i="13" s="1"/>
  <c r="B8424" i="13" s="1"/>
  <c r="G8423" i="13" a="1"/>
  <c r="G8423" i="13" s="1"/>
  <c r="B8423" i="13" s="1"/>
  <c r="G8422" i="13" a="1"/>
  <c r="G8422" i="13" s="1"/>
  <c r="B8422" i="13" s="1"/>
  <c r="G8421" i="13" a="1"/>
  <c r="G8421" i="13" s="1"/>
  <c r="B8421" i="13" s="1"/>
  <c r="G8420" i="13" a="1"/>
  <c r="G8420" i="13" s="1"/>
  <c r="B8420" i="13" s="1"/>
  <c r="G8419" i="13" a="1"/>
  <c r="G8419" i="13" s="1"/>
  <c r="B8419" i="13" s="1"/>
  <c r="G8418" i="13" a="1"/>
  <c r="G8418" i="13" s="1"/>
  <c r="B8418" i="13" s="1"/>
  <c r="G8417" i="13" a="1"/>
  <c r="G8417" i="13" s="1"/>
  <c r="B8417" i="13" s="1"/>
  <c r="G8416" i="13" a="1"/>
  <c r="G8416" i="13" s="1"/>
  <c r="B8416" i="13" s="1"/>
  <c r="G8415" i="13" a="1"/>
  <c r="G8415" i="13" s="1"/>
  <c r="B8415" i="13" s="1"/>
  <c r="G8414" i="13" a="1"/>
  <c r="G8414" i="13" s="1"/>
  <c r="B8414" i="13" s="1"/>
  <c r="G8413" i="13" a="1"/>
  <c r="G8413" i="13" s="1"/>
  <c r="B8413" i="13" s="1"/>
  <c r="G8412" i="13" a="1"/>
  <c r="G8412" i="13" s="1"/>
  <c r="B8412" i="13" s="1"/>
  <c r="G8411" i="13" a="1"/>
  <c r="G8411" i="13" s="1"/>
  <c r="B8411" i="13" s="1"/>
  <c r="G8410" i="13" a="1"/>
  <c r="G8410" i="13" s="1"/>
  <c r="B8410" i="13" s="1"/>
  <c r="G8409" i="13" a="1"/>
  <c r="G8409" i="13" s="1"/>
  <c r="B8409" i="13" s="1"/>
  <c r="G8408" i="13" a="1"/>
  <c r="G8408" i="13" s="1"/>
  <c r="B8408" i="13" s="1"/>
  <c r="G8407" i="13" a="1"/>
  <c r="G8407" i="13" s="1"/>
  <c r="B8407" i="13" s="1"/>
  <c r="G8406" i="13" a="1"/>
  <c r="G8406" i="13" s="1"/>
  <c r="B8406" i="13" s="1"/>
  <c r="G8405" i="13" a="1"/>
  <c r="G8405" i="13" s="1"/>
  <c r="B8405" i="13" s="1"/>
  <c r="G8404" i="13" a="1"/>
  <c r="G8404" i="13" s="1"/>
  <c r="B8404" i="13" s="1"/>
  <c r="G8403" i="13" a="1"/>
  <c r="G8403" i="13" s="1"/>
  <c r="B8403" i="13" s="1"/>
  <c r="G8402" i="13" a="1"/>
  <c r="G8402" i="13" s="1"/>
  <c r="B8402" i="13" s="1"/>
  <c r="G8401" i="13" a="1"/>
  <c r="G8401" i="13" s="1"/>
  <c r="B8401" i="13" s="1"/>
  <c r="G8400" i="13" a="1"/>
  <c r="G8400" i="13" s="1"/>
  <c r="B8400" i="13" s="1"/>
  <c r="G8399" i="13" a="1"/>
  <c r="G8399" i="13" s="1"/>
  <c r="B8399" i="13" s="1"/>
  <c r="G8398" i="13" a="1"/>
  <c r="G8398" i="13" s="1"/>
  <c r="B8398" i="13" s="1"/>
  <c r="G8397" i="13" a="1"/>
  <c r="G8397" i="13" s="1"/>
  <c r="B8397" i="13" s="1"/>
  <c r="G8396" i="13" a="1"/>
  <c r="G8396" i="13" s="1"/>
  <c r="B8396" i="13" s="1"/>
  <c r="G8395" i="13" a="1"/>
  <c r="G8395" i="13" s="1"/>
  <c r="B8395" i="13" s="1"/>
  <c r="G8394" i="13" a="1"/>
  <c r="G8394" i="13" s="1"/>
  <c r="B8394" i="13" s="1"/>
  <c r="G8393" i="13" a="1"/>
  <c r="G8393" i="13" s="1"/>
  <c r="B8393" i="13" s="1"/>
  <c r="G8392" i="13" a="1"/>
  <c r="G8392" i="13" s="1"/>
  <c r="B8392" i="13" s="1"/>
  <c r="G8391" i="13" a="1"/>
  <c r="G8391" i="13" s="1"/>
  <c r="B8391" i="13" s="1"/>
  <c r="G8390" i="13" a="1"/>
  <c r="G8390" i="13" s="1"/>
  <c r="B8390" i="13" s="1"/>
  <c r="G8389" i="13" a="1"/>
  <c r="G8389" i="13" s="1"/>
  <c r="B8389" i="13" s="1"/>
  <c r="G8388" i="13" a="1"/>
  <c r="G8388" i="13" s="1"/>
  <c r="B8388" i="13" s="1"/>
  <c r="G8387" i="13" a="1"/>
  <c r="G8387" i="13" s="1"/>
  <c r="B8387" i="13" s="1"/>
  <c r="G8386" i="13" a="1"/>
  <c r="G8386" i="13" s="1"/>
  <c r="B8386" i="13" s="1"/>
  <c r="G8385" i="13" a="1"/>
  <c r="G8385" i="13" s="1"/>
  <c r="B8385" i="13" s="1"/>
  <c r="G8384" i="13" a="1"/>
  <c r="G8384" i="13" s="1"/>
  <c r="B8384" i="13" s="1"/>
  <c r="G8383" i="13" a="1"/>
  <c r="G8383" i="13" s="1"/>
  <c r="B8383" i="13" s="1"/>
  <c r="G8382" i="13" a="1"/>
  <c r="G8382" i="13" s="1"/>
  <c r="B8382" i="13" s="1"/>
  <c r="G8381" i="13" a="1"/>
  <c r="G8381" i="13" s="1"/>
  <c r="B8381" i="13" s="1"/>
  <c r="G8380" i="13" a="1"/>
  <c r="G8380" i="13" s="1"/>
  <c r="B8380" i="13" s="1"/>
  <c r="G8379" i="13" a="1"/>
  <c r="G8379" i="13" s="1"/>
  <c r="B8379" i="13" s="1"/>
  <c r="G8378" i="13" a="1"/>
  <c r="G8378" i="13" s="1"/>
  <c r="B8378" i="13" s="1"/>
  <c r="G8377" i="13" a="1"/>
  <c r="G8377" i="13" s="1"/>
  <c r="B8377" i="13" s="1"/>
  <c r="G8376" i="13" a="1"/>
  <c r="G8376" i="13" s="1"/>
  <c r="B8376" i="13" s="1"/>
  <c r="G8375" i="13" a="1"/>
  <c r="G8375" i="13" s="1"/>
  <c r="B8375" i="13" s="1"/>
  <c r="G8374" i="13" a="1"/>
  <c r="G8374" i="13" s="1"/>
  <c r="B8374" i="13" s="1"/>
  <c r="G8373" i="13" a="1"/>
  <c r="G8373" i="13" s="1"/>
  <c r="B8373" i="13" s="1"/>
  <c r="G8372" i="13" a="1"/>
  <c r="G8372" i="13" s="1"/>
  <c r="B8372" i="13" s="1"/>
  <c r="G8371" i="13" a="1"/>
  <c r="G8371" i="13" s="1"/>
  <c r="B8371" i="13" s="1"/>
  <c r="G8370" i="13" a="1"/>
  <c r="G8370" i="13" s="1"/>
  <c r="B8370" i="13" s="1"/>
  <c r="G8369" i="13" a="1"/>
  <c r="G8369" i="13" s="1"/>
  <c r="B8369" i="13" s="1"/>
  <c r="G8368" i="13" a="1"/>
  <c r="G8368" i="13" s="1"/>
  <c r="B8368" i="13" s="1"/>
  <c r="G8367" i="13" a="1"/>
  <c r="G8367" i="13" s="1"/>
  <c r="B8367" i="13" s="1"/>
  <c r="G8366" i="13" a="1"/>
  <c r="G8366" i="13" s="1"/>
  <c r="B8366" i="13" s="1"/>
  <c r="G8365" i="13" a="1"/>
  <c r="G8365" i="13" s="1"/>
  <c r="B8365" i="13" s="1"/>
  <c r="G8364" i="13" a="1"/>
  <c r="G8364" i="13" s="1"/>
  <c r="B8364" i="13" s="1"/>
  <c r="G8363" i="13" a="1"/>
  <c r="G8363" i="13" s="1"/>
  <c r="B8363" i="13" s="1"/>
  <c r="G8362" i="13" a="1"/>
  <c r="G8362" i="13" s="1"/>
  <c r="B8362" i="13" s="1"/>
  <c r="G8361" i="13" a="1"/>
  <c r="G8361" i="13" s="1"/>
  <c r="B8361" i="13" s="1"/>
  <c r="G8360" i="13" a="1"/>
  <c r="G8360" i="13" s="1"/>
  <c r="B8360" i="13" s="1"/>
  <c r="G8359" i="13" a="1"/>
  <c r="G8359" i="13" s="1"/>
  <c r="B8359" i="13" s="1"/>
  <c r="G8358" i="13" a="1"/>
  <c r="G8358" i="13" s="1"/>
  <c r="B8358" i="13" s="1"/>
  <c r="G8357" i="13" a="1"/>
  <c r="G8357" i="13" s="1"/>
  <c r="B8357" i="13" s="1"/>
  <c r="G8356" i="13" a="1"/>
  <c r="G8356" i="13" s="1"/>
  <c r="B8356" i="13" s="1"/>
  <c r="G8355" i="13" a="1"/>
  <c r="G8355" i="13" s="1"/>
  <c r="B8355" i="13" s="1"/>
  <c r="G8354" i="13" a="1"/>
  <c r="G8354" i="13" s="1"/>
  <c r="B8354" i="13" s="1"/>
  <c r="G8353" i="13" a="1"/>
  <c r="G8353" i="13" s="1"/>
  <c r="B8353" i="13" s="1"/>
  <c r="G8352" i="13" a="1"/>
  <c r="G8352" i="13" s="1"/>
  <c r="B8352" i="13" s="1"/>
  <c r="G8351" i="13" a="1"/>
  <c r="G8351" i="13" s="1"/>
  <c r="B8351" i="13" s="1"/>
  <c r="G8350" i="13" a="1"/>
  <c r="G8350" i="13" s="1"/>
  <c r="B8350" i="13" s="1"/>
  <c r="G8349" i="13" a="1"/>
  <c r="G8349" i="13" s="1"/>
  <c r="B8349" i="13" s="1"/>
  <c r="G8348" i="13" a="1"/>
  <c r="G8348" i="13" s="1"/>
  <c r="B8348" i="13" s="1"/>
  <c r="G8347" i="13" a="1"/>
  <c r="G8347" i="13" s="1"/>
  <c r="B8347" i="13" s="1"/>
  <c r="G8346" i="13" a="1"/>
  <c r="G8346" i="13" s="1"/>
  <c r="B8346" i="13" s="1"/>
  <c r="G8345" i="13" a="1"/>
  <c r="G8345" i="13" s="1"/>
  <c r="B8345" i="13" s="1"/>
  <c r="G8344" i="13" a="1"/>
  <c r="G8344" i="13" s="1"/>
  <c r="B8344" i="13" s="1"/>
  <c r="G8343" i="13" a="1"/>
  <c r="G8343" i="13" s="1"/>
  <c r="B8343" i="13" s="1"/>
  <c r="G8342" i="13" a="1"/>
  <c r="G8342" i="13" s="1"/>
  <c r="B8342" i="13" s="1"/>
  <c r="G8341" i="13" a="1"/>
  <c r="G8341" i="13" s="1"/>
  <c r="B8341" i="13" s="1"/>
  <c r="G8340" i="13" a="1"/>
  <c r="G8340" i="13" s="1"/>
  <c r="B8340" i="13" s="1"/>
  <c r="G8339" i="13" a="1"/>
  <c r="G8339" i="13" s="1"/>
  <c r="B8339" i="13" s="1"/>
  <c r="G8338" i="13" a="1"/>
  <c r="G8338" i="13" s="1"/>
  <c r="B8338" i="13" s="1"/>
  <c r="G8337" i="13" a="1"/>
  <c r="G8337" i="13" s="1"/>
  <c r="B8337" i="13" s="1"/>
  <c r="G8336" i="13" a="1"/>
  <c r="G8336" i="13" s="1"/>
  <c r="B8336" i="13" s="1"/>
  <c r="G8335" i="13" a="1"/>
  <c r="G8335" i="13" s="1"/>
  <c r="B8335" i="13" s="1"/>
  <c r="G8334" i="13" a="1"/>
  <c r="G8334" i="13" s="1"/>
  <c r="B8334" i="13" s="1"/>
  <c r="G8333" i="13" a="1"/>
  <c r="G8333" i="13" s="1"/>
  <c r="B8333" i="13" s="1"/>
  <c r="G8332" i="13" a="1"/>
  <c r="G8332" i="13" s="1"/>
  <c r="B8332" i="13" s="1"/>
  <c r="G8331" i="13" a="1"/>
  <c r="G8331" i="13" s="1"/>
  <c r="B8331" i="13" s="1"/>
  <c r="G8330" i="13" a="1"/>
  <c r="G8330" i="13" s="1"/>
  <c r="B8330" i="13" s="1"/>
  <c r="G8329" i="13" a="1"/>
  <c r="G8329" i="13" s="1"/>
  <c r="B8329" i="13" s="1"/>
  <c r="G8328" i="13" a="1"/>
  <c r="G8328" i="13" s="1"/>
  <c r="B8328" i="13" s="1"/>
  <c r="G8327" i="13" a="1"/>
  <c r="G8327" i="13" s="1"/>
  <c r="B8327" i="13" s="1"/>
  <c r="G8326" i="13" a="1"/>
  <c r="G8326" i="13" s="1"/>
  <c r="B8326" i="13" s="1"/>
  <c r="G8325" i="13" a="1"/>
  <c r="G8325" i="13" s="1"/>
  <c r="B8325" i="13" s="1"/>
  <c r="G8324" i="13" a="1"/>
  <c r="G8324" i="13" s="1"/>
  <c r="B8324" i="13" s="1"/>
  <c r="G8323" i="13" a="1"/>
  <c r="G8323" i="13" s="1"/>
  <c r="B8323" i="13" s="1"/>
  <c r="G8322" i="13" a="1"/>
  <c r="G8322" i="13" s="1"/>
  <c r="B8322" i="13" s="1"/>
  <c r="G8321" i="13" a="1"/>
  <c r="G8321" i="13" s="1"/>
  <c r="B8321" i="13" s="1"/>
  <c r="G8320" i="13" a="1"/>
  <c r="G8320" i="13" s="1"/>
  <c r="B8320" i="13" s="1"/>
  <c r="G8319" i="13" a="1"/>
  <c r="G8319" i="13" s="1"/>
  <c r="B8319" i="13" s="1"/>
  <c r="G8318" i="13" a="1"/>
  <c r="G8318" i="13" s="1"/>
  <c r="B8318" i="13" s="1"/>
  <c r="G8317" i="13" a="1"/>
  <c r="G8317" i="13" s="1"/>
  <c r="B8317" i="13" s="1"/>
  <c r="G8316" i="13" a="1"/>
  <c r="G8316" i="13" s="1"/>
  <c r="B8316" i="13" s="1"/>
  <c r="G8315" i="13" a="1"/>
  <c r="G8315" i="13" s="1"/>
  <c r="B8315" i="13" s="1"/>
  <c r="G8314" i="13" a="1"/>
  <c r="G8314" i="13" s="1"/>
  <c r="B8314" i="13" s="1"/>
  <c r="G8313" i="13" a="1"/>
  <c r="G8313" i="13" s="1"/>
  <c r="B8313" i="13" s="1"/>
  <c r="G8312" i="13" a="1"/>
  <c r="G8312" i="13" s="1"/>
  <c r="B8312" i="13" s="1"/>
  <c r="G8311" i="13" a="1"/>
  <c r="G8311" i="13" s="1"/>
  <c r="B8311" i="13" s="1"/>
  <c r="G8310" i="13" a="1"/>
  <c r="G8310" i="13" s="1"/>
  <c r="B8310" i="13" s="1"/>
  <c r="G8309" i="13" a="1"/>
  <c r="G8309" i="13" s="1"/>
  <c r="B8309" i="13" s="1"/>
  <c r="G8308" i="13" a="1"/>
  <c r="G8308" i="13" s="1"/>
  <c r="B8308" i="13" s="1"/>
  <c r="G8307" i="13" a="1"/>
  <c r="G8307" i="13" s="1"/>
  <c r="B8307" i="13" s="1"/>
  <c r="G8306" i="13" a="1"/>
  <c r="G8306" i="13" s="1"/>
  <c r="B8306" i="13" s="1"/>
  <c r="G8305" i="13" a="1"/>
  <c r="G8305" i="13" s="1"/>
  <c r="B8305" i="13" s="1"/>
  <c r="G8304" i="13" a="1"/>
  <c r="G8304" i="13" s="1"/>
  <c r="B8304" i="13" s="1"/>
  <c r="G8303" i="13" a="1"/>
  <c r="G8303" i="13" s="1"/>
  <c r="B8303" i="13" s="1"/>
  <c r="G8302" i="13" a="1"/>
  <c r="G8302" i="13" s="1"/>
  <c r="B8302" i="13" s="1"/>
  <c r="G8301" i="13" a="1"/>
  <c r="G8301" i="13" s="1"/>
  <c r="B8301" i="13" s="1"/>
  <c r="G8300" i="13" a="1"/>
  <c r="G8300" i="13" s="1"/>
  <c r="B8300" i="13" s="1"/>
  <c r="G8299" i="13" a="1"/>
  <c r="G8299" i="13" s="1"/>
  <c r="B8299" i="13" s="1"/>
  <c r="G8298" i="13" a="1"/>
  <c r="G8298" i="13" s="1"/>
  <c r="B8298" i="13" s="1"/>
  <c r="G8297" i="13" a="1"/>
  <c r="G8297" i="13" s="1"/>
  <c r="B8297" i="13" s="1"/>
  <c r="G8296" i="13" a="1"/>
  <c r="G8296" i="13" s="1"/>
  <c r="B8296" i="13" s="1"/>
  <c r="G8295" i="13" a="1"/>
  <c r="G8295" i="13" s="1"/>
  <c r="B8295" i="13" s="1"/>
  <c r="G8294" i="13" a="1"/>
  <c r="G8294" i="13" s="1"/>
  <c r="B8294" i="13" s="1"/>
  <c r="G8293" i="13" a="1"/>
  <c r="G8293" i="13" s="1"/>
  <c r="B8293" i="13" s="1"/>
  <c r="G8292" i="13" a="1"/>
  <c r="G8292" i="13" s="1"/>
  <c r="B8292" i="13" s="1"/>
  <c r="G8291" i="13" a="1"/>
  <c r="G8291" i="13" s="1"/>
  <c r="B8291" i="13" s="1"/>
  <c r="G8290" i="13" a="1"/>
  <c r="G8290" i="13" s="1"/>
  <c r="B8290" i="13" s="1"/>
  <c r="G8289" i="13" a="1"/>
  <c r="G8289" i="13" s="1"/>
  <c r="B8289" i="13" s="1"/>
  <c r="G8288" i="13" a="1"/>
  <c r="G8288" i="13" s="1"/>
  <c r="B8288" i="13" s="1"/>
  <c r="G8287" i="13" a="1"/>
  <c r="G8287" i="13" s="1"/>
  <c r="B8287" i="13" s="1"/>
  <c r="G8286" i="13" a="1"/>
  <c r="G8286" i="13" s="1"/>
  <c r="B8286" i="13" s="1"/>
  <c r="G8285" i="13" a="1"/>
  <c r="G8285" i="13" s="1"/>
  <c r="B8285" i="13" s="1"/>
  <c r="G8284" i="13" a="1"/>
  <c r="G8284" i="13" s="1"/>
  <c r="B8284" i="13" s="1"/>
  <c r="G8283" i="13" a="1"/>
  <c r="G8283" i="13" s="1"/>
  <c r="B8283" i="13" s="1"/>
  <c r="G8282" i="13" a="1"/>
  <c r="G8282" i="13" s="1"/>
  <c r="B8282" i="13" s="1"/>
  <c r="G8281" i="13" a="1"/>
  <c r="G8281" i="13" s="1"/>
  <c r="B8281" i="13" s="1"/>
  <c r="G8280" i="13" a="1"/>
  <c r="G8280" i="13" s="1"/>
  <c r="B8280" i="13" s="1"/>
  <c r="G8279" i="13" a="1"/>
  <c r="G8279" i="13" s="1"/>
  <c r="B8279" i="13" s="1"/>
  <c r="G8278" i="13" a="1"/>
  <c r="G8278" i="13" s="1"/>
  <c r="B8278" i="13" s="1"/>
  <c r="G8277" i="13" a="1"/>
  <c r="G8277" i="13" s="1"/>
  <c r="B8277" i="13" s="1"/>
  <c r="G8276" i="13" a="1"/>
  <c r="G8276" i="13" s="1"/>
  <c r="B8276" i="13" s="1"/>
  <c r="G8275" i="13" a="1"/>
  <c r="G8275" i="13" s="1"/>
  <c r="B8275" i="13" s="1"/>
  <c r="G8274" i="13" a="1"/>
  <c r="G8274" i="13" s="1"/>
  <c r="B8274" i="13" s="1"/>
  <c r="G8273" i="13" a="1"/>
  <c r="G8273" i="13" s="1"/>
  <c r="B8273" i="13" s="1"/>
  <c r="G8272" i="13" a="1"/>
  <c r="G8272" i="13" s="1"/>
  <c r="B8272" i="13" s="1"/>
  <c r="G8271" i="13" a="1"/>
  <c r="G8271" i="13" s="1"/>
  <c r="B8271" i="13" s="1"/>
  <c r="G8270" i="13" a="1"/>
  <c r="G8270" i="13" s="1"/>
  <c r="B8270" i="13" s="1"/>
  <c r="G8269" i="13" a="1"/>
  <c r="G8269" i="13" s="1"/>
  <c r="B8269" i="13" s="1"/>
  <c r="G8268" i="13" a="1"/>
  <c r="G8268" i="13" s="1"/>
  <c r="B8268" i="13" s="1"/>
  <c r="G8267" i="13" a="1"/>
  <c r="G8267" i="13" s="1"/>
  <c r="B8267" i="13" s="1"/>
  <c r="G8266" i="13" a="1"/>
  <c r="G8266" i="13" s="1"/>
  <c r="B8266" i="13" s="1"/>
  <c r="G8265" i="13" a="1"/>
  <c r="G8265" i="13" s="1"/>
  <c r="B8265" i="13" s="1"/>
  <c r="G8264" i="13" a="1"/>
  <c r="G8264" i="13" s="1"/>
  <c r="B8264" i="13" s="1"/>
  <c r="G8263" i="13" a="1"/>
  <c r="G8263" i="13" s="1"/>
  <c r="B8263" i="13" s="1"/>
  <c r="G8262" i="13" a="1"/>
  <c r="G8262" i="13" s="1"/>
  <c r="B8262" i="13" s="1"/>
  <c r="G8261" i="13" a="1"/>
  <c r="G8261" i="13" s="1"/>
  <c r="B8261" i="13" s="1"/>
  <c r="G8260" i="13" a="1"/>
  <c r="G8260" i="13" s="1"/>
  <c r="B8260" i="13" s="1"/>
  <c r="G8259" i="13" a="1"/>
  <c r="G8259" i="13" s="1"/>
  <c r="B8259" i="13" s="1"/>
  <c r="G8258" i="13" a="1"/>
  <c r="G8258" i="13" s="1"/>
  <c r="B8258" i="13" s="1"/>
  <c r="G8257" i="13" a="1"/>
  <c r="G8257" i="13" s="1"/>
  <c r="B8257" i="13" s="1"/>
  <c r="G8256" i="13" a="1"/>
  <c r="G8256" i="13" s="1"/>
  <c r="B8256" i="13" s="1"/>
  <c r="G8255" i="13" a="1"/>
  <c r="G8255" i="13" s="1"/>
  <c r="B8255" i="13" s="1"/>
  <c r="G8254" i="13" a="1"/>
  <c r="G8254" i="13" s="1"/>
  <c r="B8254" i="13" s="1"/>
  <c r="G8253" i="13" a="1"/>
  <c r="G8253" i="13" s="1"/>
  <c r="B8253" i="13" s="1"/>
  <c r="G8252" i="13" a="1"/>
  <c r="G8252" i="13" s="1"/>
  <c r="B8252" i="13" s="1"/>
  <c r="G8251" i="13" a="1"/>
  <c r="G8251" i="13" s="1"/>
  <c r="B8251" i="13" s="1"/>
  <c r="G8250" i="13" a="1"/>
  <c r="G8250" i="13" s="1"/>
  <c r="B8250" i="13" s="1"/>
  <c r="G8249" i="13" a="1"/>
  <c r="G8249" i="13" s="1"/>
  <c r="B8249" i="13" s="1"/>
  <c r="G8248" i="13" a="1"/>
  <c r="G8248" i="13" s="1"/>
  <c r="B8248" i="13" s="1"/>
  <c r="G8247" i="13" a="1"/>
  <c r="G8247" i="13" s="1"/>
  <c r="B8247" i="13" s="1"/>
  <c r="G8246" i="13" a="1"/>
  <c r="G8246" i="13" s="1"/>
  <c r="B8246" i="13" s="1"/>
  <c r="G8245" i="13" a="1"/>
  <c r="G8245" i="13" s="1"/>
  <c r="B8245" i="13" s="1"/>
  <c r="G8244" i="13" a="1"/>
  <c r="G8244" i="13" s="1"/>
  <c r="B8244" i="13" s="1"/>
  <c r="G8243" i="13" a="1"/>
  <c r="G8243" i="13" s="1"/>
  <c r="B8243" i="13" s="1"/>
  <c r="G8242" i="13" a="1"/>
  <c r="G8242" i="13" s="1"/>
  <c r="B8242" i="13" s="1"/>
  <c r="G8241" i="13" a="1"/>
  <c r="G8241" i="13" s="1"/>
  <c r="B8241" i="13" s="1"/>
  <c r="G8240" i="13" a="1"/>
  <c r="G8240" i="13" s="1"/>
  <c r="B8240" i="13" s="1"/>
  <c r="G8239" i="13" a="1"/>
  <c r="G8239" i="13" s="1"/>
  <c r="B8239" i="13" s="1"/>
  <c r="G8238" i="13" a="1"/>
  <c r="G8238" i="13" s="1"/>
  <c r="B8238" i="13" s="1"/>
  <c r="G8237" i="13" a="1"/>
  <c r="G8237" i="13" s="1"/>
  <c r="B8237" i="13" s="1"/>
  <c r="G8236" i="13" a="1"/>
  <c r="G8236" i="13" s="1"/>
  <c r="B8236" i="13" s="1"/>
  <c r="G8235" i="13" a="1"/>
  <c r="G8235" i="13" s="1"/>
  <c r="B8235" i="13" s="1"/>
  <c r="G8234" i="13" a="1"/>
  <c r="G8234" i="13" s="1"/>
  <c r="B8234" i="13" s="1"/>
  <c r="G8233" i="13" a="1"/>
  <c r="G8233" i="13" s="1"/>
  <c r="B8233" i="13" s="1"/>
  <c r="G8232" i="13" a="1"/>
  <c r="G8232" i="13" s="1"/>
  <c r="B8232" i="13" s="1"/>
  <c r="G8231" i="13" a="1"/>
  <c r="G8231" i="13" s="1"/>
  <c r="B8231" i="13" s="1"/>
  <c r="G8230" i="13" a="1"/>
  <c r="G8230" i="13" s="1"/>
  <c r="B8230" i="13" s="1"/>
  <c r="G8229" i="13" a="1"/>
  <c r="G8229" i="13" s="1"/>
  <c r="B8229" i="13" s="1"/>
  <c r="G8228" i="13" a="1"/>
  <c r="G8228" i="13" s="1"/>
  <c r="B8228" i="13" s="1"/>
  <c r="G8227" i="13" a="1"/>
  <c r="G8227" i="13" s="1"/>
  <c r="B8227" i="13" s="1"/>
  <c r="G8226" i="13" a="1"/>
  <c r="G8226" i="13" s="1"/>
  <c r="B8226" i="13" s="1"/>
  <c r="G8225" i="13" a="1"/>
  <c r="G8225" i="13" s="1"/>
  <c r="B8225" i="13" s="1"/>
  <c r="G8224" i="13" a="1"/>
  <c r="G8224" i="13" s="1"/>
  <c r="B8224" i="13" s="1"/>
  <c r="G8223" i="13" a="1"/>
  <c r="G8223" i="13" s="1"/>
  <c r="B8223" i="13" s="1"/>
  <c r="G8222" i="13" a="1"/>
  <c r="G8222" i="13" s="1"/>
  <c r="B8222" i="13" s="1"/>
  <c r="G8221" i="13" a="1"/>
  <c r="G8221" i="13" s="1"/>
  <c r="B8221" i="13" s="1"/>
  <c r="G8220" i="13" a="1"/>
  <c r="G8220" i="13" s="1"/>
  <c r="B8220" i="13" s="1"/>
  <c r="G8219" i="13" a="1"/>
  <c r="G8219" i="13" s="1"/>
  <c r="B8219" i="13" s="1"/>
  <c r="G8218" i="13" a="1"/>
  <c r="G8218" i="13" s="1"/>
  <c r="B8218" i="13" s="1"/>
  <c r="G8217" i="13" a="1"/>
  <c r="G8217" i="13" s="1"/>
  <c r="B8217" i="13" s="1"/>
  <c r="G8216" i="13" a="1"/>
  <c r="G8216" i="13" s="1"/>
  <c r="B8216" i="13" s="1"/>
  <c r="G8215" i="13" a="1"/>
  <c r="G8215" i="13" s="1"/>
  <c r="B8215" i="13" s="1"/>
  <c r="G8214" i="13" a="1"/>
  <c r="G8214" i="13" s="1"/>
  <c r="B8214" i="13" s="1"/>
  <c r="G8213" i="13" a="1"/>
  <c r="G8213" i="13" s="1"/>
  <c r="B8213" i="13" s="1"/>
  <c r="G8212" i="13" a="1"/>
  <c r="G8212" i="13" s="1"/>
  <c r="B8212" i="13" s="1"/>
  <c r="G8211" i="13" a="1"/>
  <c r="G8211" i="13" s="1"/>
  <c r="B8211" i="13" s="1"/>
  <c r="G8210" i="13" a="1"/>
  <c r="G8210" i="13" s="1"/>
  <c r="B8210" i="13" s="1"/>
  <c r="G8209" i="13" a="1"/>
  <c r="G8209" i="13" s="1"/>
  <c r="B8209" i="13" s="1"/>
  <c r="G8208" i="13" a="1"/>
  <c r="G8208" i="13" s="1"/>
  <c r="B8208" i="13" s="1"/>
  <c r="G8207" i="13" a="1"/>
  <c r="G8207" i="13" s="1"/>
  <c r="B8207" i="13" s="1"/>
  <c r="G8206" i="13" a="1"/>
  <c r="G8206" i="13" s="1"/>
  <c r="B8206" i="13" s="1"/>
  <c r="G8205" i="13" a="1"/>
  <c r="G8205" i="13" s="1"/>
  <c r="B8205" i="13" s="1"/>
  <c r="G8204" i="13" a="1"/>
  <c r="G8204" i="13" s="1"/>
  <c r="B8204" i="13" s="1"/>
  <c r="G8203" i="13" a="1"/>
  <c r="G8203" i="13" s="1"/>
  <c r="B8203" i="13" s="1"/>
  <c r="G8202" i="13" a="1"/>
  <c r="G8202" i="13" s="1"/>
  <c r="B8202" i="13" s="1"/>
  <c r="G8201" i="13" a="1"/>
  <c r="G8201" i="13" s="1"/>
  <c r="B8201" i="13" s="1"/>
  <c r="G8200" i="13" a="1"/>
  <c r="G8200" i="13" s="1"/>
  <c r="B8200" i="13" s="1"/>
  <c r="G8199" i="13" a="1"/>
  <c r="G8199" i="13" s="1"/>
  <c r="B8199" i="13" s="1"/>
  <c r="G8198" i="13" a="1"/>
  <c r="G8198" i="13" s="1"/>
  <c r="B8198" i="13" s="1"/>
  <c r="G8197" i="13" a="1"/>
  <c r="G8197" i="13" s="1"/>
  <c r="B8197" i="13" s="1"/>
  <c r="G8196" i="13" a="1"/>
  <c r="G8196" i="13" s="1"/>
  <c r="B8196" i="13" s="1"/>
  <c r="G8195" i="13" a="1"/>
  <c r="G8195" i="13" s="1"/>
  <c r="B8195" i="13" s="1"/>
  <c r="G8194" i="13" a="1"/>
  <c r="G8194" i="13" s="1"/>
  <c r="B8194" i="13" s="1"/>
  <c r="G8193" i="13" a="1"/>
  <c r="G8193" i="13" s="1"/>
  <c r="B8193" i="13" s="1"/>
  <c r="G8192" i="13" a="1"/>
  <c r="G8192" i="13" s="1"/>
  <c r="B8192" i="13" s="1"/>
  <c r="G8191" i="13" a="1"/>
  <c r="G8191" i="13" s="1"/>
  <c r="B8191" i="13" s="1"/>
  <c r="G8190" i="13" a="1"/>
  <c r="G8190" i="13" s="1"/>
  <c r="B8190" i="13" s="1"/>
  <c r="G8189" i="13" a="1"/>
  <c r="G8189" i="13" s="1"/>
  <c r="B8189" i="13" s="1"/>
  <c r="G8188" i="13" a="1"/>
  <c r="G8188" i="13" s="1"/>
  <c r="B8188" i="13" s="1"/>
  <c r="G8187" i="13" a="1"/>
  <c r="G8187" i="13" s="1"/>
  <c r="B8187" i="13" s="1"/>
  <c r="G8186" i="13" a="1"/>
  <c r="G8186" i="13" s="1"/>
  <c r="B8186" i="13" s="1"/>
  <c r="G8185" i="13" a="1"/>
  <c r="G8185" i="13" s="1"/>
  <c r="B8185" i="13" s="1"/>
  <c r="G8184" i="13" a="1"/>
  <c r="G8184" i="13" s="1"/>
  <c r="B8184" i="13" s="1"/>
  <c r="G8183" i="13" a="1"/>
  <c r="G8183" i="13" s="1"/>
  <c r="B8183" i="13" s="1"/>
  <c r="G8182" i="13" a="1"/>
  <c r="G8182" i="13" s="1"/>
  <c r="B8182" i="13" s="1"/>
  <c r="G8181" i="13" a="1"/>
  <c r="G8181" i="13" s="1"/>
  <c r="B8181" i="13" s="1"/>
  <c r="G8180" i="13" a="1"/>
  <c r="G8180" i="13" s="1"/>
  <c r="B8180" i="13" s="1"/>
  <c r="G8179" i="13" a="1"/>
  <c r="G8179" i="13" s="1"/>
  <c r="B8179" i="13" s="1"/>
  <c r="G8178" i="13" a="1"/>
  <c r="G8178" i="13" s="1"/>
  <c r="B8178" i="13" s="1"/>
  <c r="G8177" i="13" a="1"/>
  <c r="G8177" i="13" s="1"/>
  <c r="B8177" i="13" s="1"/>
  <c r="G8176" i="13" a="1"/>
  <c r="G8176" i="13" s="1"/>
  <c r="B8176" i="13" s="1"/>
  <c r="G8175" i="13" a="1"/>
  <c r="G8175" i="13" s="1"/>
  <c r="B8175" i="13" s="1"/>
  <c r="G8174" i="13" a="1"/>
  <c r="G8174" i="13" s="1"/>
  <c r="B8174" i="13" s="1"/>
  <c r="G8173" i="13" a="1"/>
  <c r="G8173" i="13" s="1"/>
  <c r="B8173" i="13" s="1"/>
  <c r="G8172" i="13" a="1"/>
  <c r="G8172" i="13" s="1"/>
  <c r="B8172" i="13" s="1"/>
  <c r="G8171" i="13" a="1"/>
  <c r="G8171" i="13" s="1"/>
  <c r="B8171" i="13" s="1"/>
  <c r="G8170" i="13" a="1"/>
  <c r="G8170" i="13" s="1"/>
  <c r="B8170" i="13" s="1"/>
  <c r="G8169" i="13" a="1"/>
  <c r="G8169" i="13" s="1"/>
  <c r="B8169" i="13" s="1"/>
  <c r="G8168" i="13" a="1"/>
  <c r="G8168" i="13" s="1"/>
  <c r="B8168" i="13" s="1"/>
  <c r="G8167" i="13" a="1"/>
  <c r="G8167" i="13" s="1"/>
  <c r="B8167" i="13" s="1"/>
  <c r="G8166" i="13" a="1"/>
  <c r="G8166" i="13" s="1"/>
  <c r="B8166" i="13" s="1"/>
  <c r="G8165" i="13" a="1"/>
  <c r="G8165" i="13" s="1"/>
  <c r="B8165" i="13" s="1"/>
  <c r="G8164" i="13" a="1"/>
  <c r="G8164" i="13" s="1"/>
  <c r="B8164" i="13" s="1"/>
  <c r="G8163" i="13" a="1"/>
  <c r="G8163" i="13" s="1"/>
  <c r="B8163" i="13" s="1"/>
  <c r="G8162" i="13" a="1"/>
  <c r="G8162" i="13" s="1"/>
  <c r="B8162" i="13" s="1"/>
  <c r="G8161" i="13" a="1"/>
  <c r="G8161" i="13" s="1"/>
  <c r="B8161" i="13" s="1"/>
  <c r="G8160" i="13" a="1"/>
  <c r="G8160" i="13" s="1"/>
  <c r="B8160" i="13" s="1"/>
  <c r="G8159" i="13" a="1"/>
  <c r="G8159" i="13" s="1"/>
  <c r="B8159" i="13" s="1"/>
  <c r="G8158" i="13" a="1"/>
  <c r="G8158" i="13" s="1"/>
  <c r="B8158" i="13" s="1"/>
  <c r="G8157" i="13" a="1"/>
  <c r="G8157" i="13" s="1"/>
  <c r="B8157" i="13" s="1"/>
  <c r="G8156" i="13" a="1"/>
  <c r="G8156" i="13" s="1"/>
  <c r="B8156" i="13" s="1"/>
  <c r="G8155" i="13" a="1"/>
  <c r="G8155" i="13" s="1"/>
  <c r="B8155" i="13" s="1"/>
  <c r="G8154" i="13" a="1"/>
  <c r="G8154" i="13" s="1"/>
  <c r="B8154" i="13" s="1"/>
  <c r="G8153" i="13" a="1"/>
  <c r="G8153" i="13" s="1"/>
  <c r="B8153" i="13" s="1"/>
  <c r="G8152" i="13" a="1"/>
  <c r="G8152" i="13" s="1"/>
  <c r="B8152" i="13" s="1"/>
  <c r="G8151" i="13" a="1"/>
  <c r="G8151" i="13" s="1"/>
  <c r="B8151" i="13" s="1"/>
  <c r="G8150" i="13" a="1"/>
  <c r="G8150" i="13" s="1"/>
  <c r="B8150" i="13" s="1"/>
  <c r="G8149" i="13" a="1"/>
  <c r="G8149" i="13" s="1"/>
  <c r="B8149" i="13" s="1"/>
  <c r="G8148" i="13" a="1"/>
  <c r="G8148" i="13" s="1"/>
  <c r="B8148" i="13" s="1"/>
  <c r="G8147" i="13" a="1"/>
  <c r="G8147" i="13" s="1"/>
  <c r="B8147" i="13" s="1"/>
  <c r="G8146" i="13" a="1"/>
  <c r="G8146" i="13" s="1"/>
  <c r="B8146" i="13" s="1"/>
  <c r="G8145" i="13" a="1"/>
  <c r="G8145" i="13" s="1"/>
  <c r="B8145" i="13" s="1"/>
  <c r="G8144" i="13" a="1"/>
  <c r="G8144" i="13" s="1"/>
  <c r="B8144" i="13" s="1"/>
  <c r="G8143" i="13" a="1"/>
  <c r="G8143" i="13" s="1"/>
  <c r="B8143" i="13" s="1"/>
  <c r="G8142" i="13" a="1"/>
  <c r="G8142" i="13" s="1"/>
  <c r="B8142" i="13" s="1"/>
  <c r="G8141" i="13" a="1"/>
  <c r="G8141" i="13" s="1"/>
  <c r="B8141" i="13" s="1"/>
  <c r="G8140" i="13" a="1"/>
  <c r="G8140" i="13" s="1"/>
  <c r="B8140" i="13" s="1"/>
  <c r="G8139" i="13" a="1"/>
  <c r="G8139" i="13" s="1"/>
  <c r="B8139" i="13" s="1"/>
  <c r="G8138" i="13" a="1"/>
  <c r="G8138" i="13" s="1"/>
  <c r="B8138" i="13" s="1"/>
  <c r="G8137" i="13" a="1"/>
  <c r="G8137" i="13" s="1"/>
  <c r="B8137" i="13" s="1"/>
  <c r="G8136" i="13" a="1"/>
  <c r="G8136" i="13" s="1"/>
  <c r="B8136" i="13" s="1"/>
  <c r="G8135" i="13" a="1"/>
  <c r="G8135" i="13" s="1"/>
  <c r="B8135" i="13" s="1"/>
  <c r="G8134" i="13" a="1"/>
  <c r="G8134" i="13" s="1"/>
  <c r="B8134" i="13" s="1"/>
  <c r="G8133" i="13" a="1"/>
  <c r="G8133" i="13" s="1"/>
  <c r="B8133" i="13" s="1"/>
  <c r="G8132" i="13" a="1"/>
  <c r="G8132" i="13" s="1"/>
  <c r="B8132" i="13" s="1"/>
  <c r="G8131" i="13" a="1"/>
  <c r="G8131" i="13" s="1"/>
  <c r="B8131" i="13" s="1"/>
  <c r="G8130" i="13" a="1"/>
  <c r="G8130" i="13" s="1"/>
  <c r="B8130" i="13" s="1"/>
  <c r="G8129" i="13" a="1"/>
  <c r="G8129" i="13" s="1"/>
  <c r="B8129" i="13" s="1"/>
  <c r="G8128" i="13" a="1"/>
  <c r="G8128" i="13" s="1"/>
  <c r="B8128" i="13" s="1"/>
  <c r="G8127" i="13" a="1"/>
  <c r="G8127" i="13" s="1"/>
  <c r="B8127" i="13" s="1"/>
  <c r="G8126" i="13" a="1"/>
  <c r="G8126" i="13" s="1"/>
  <c r="B8126" i="13" s="1"/>
  <c r="G8125" i="13" a="1"/>
  <c r="G8125" i="13" s="1"/>
  <c r="B8125" i="13" s="1"/>
  <c r="G8124" i="13" a="1"/>
  <c r="G8124" i="13" s="1"/>
  <c r="B8124" i="13" s="1"/>
  <c r="G8123" i="13" a="1"/>
  <c r="G8123" i="13" s="1"/>
  <c r="B8123" i="13" s="1"/>
  <c r="G8122" i="13" a="1"/>
  <c r="G8122" i="13" s="1"/>
  <c r="B8122" i="13" s="1"/>
  <c r="G8121" i="13" a="1"/>
  <c r="G8121" i="13" s="1"/>
  <c r="B8121" i="13" s="1"/>
  <c r="G8120" i="13" a="1"/>
  <c r="G8120" i="13" s="1"/>
  <c r="B8120" i="13" s="1"/>
  <c r="G8119" i="13" a="1"/>
  <c r="G8119" i="13" s="1"/>
  <c r="B8119" i="13" s="1"/>
  <c r="G8118" i="13" a="1"/>
  <c r="G8118" i="13" s="1"/>
  <c r="B8118" i="13" s="1"/>
  <c r="G8117" i="13" a="1"/>
  <c r="G8117" i="13" s="1"/>
  <c r="B8117" i="13" s="1"/>
  <c r="G8116" i="13" a="1"/>
  <c r="G8116" i="13" s="1"/>
  <c r="B8116" i="13" s="1"/>
  <c r="G8115" i="13" a="1"/>
  <c r="G8115" i="13" s="1"/>
  <c r="B8115" i="13" s="1"/>
  <c r="G8114" i="13" a="1"/>
  <c r="G8114" i="13" s="1"/>
  <c r="B8114" i="13" s="1"/>
  <c r="G8113" i="13" a="1"/>
  <c r="G8113" i="13" s="1"/>
  <c r="B8113" i="13" s="1"/>
  <c r="G8112" i="13" a="1"/>
  <c r="G8112" i="13" s="1"/>
  <c r="B8112" i="13" s="1"/>
  <c r="G8111" i="13" a="1"/>
  <c r="G8111" i="13" s="1"/>
  <c r="B8111" i="13" s="1"/>
  <c r="G8110" i="13" a="1"/>
  <c r="G8110" i="13" s="1"/>
  <c r="B8110" i="13" s="1"/>
  <c r="G8109" i="13" a="1"/>
  <c r="G8109" i="13" s="1"/>
  <c r="B8109" i="13" s="1"/>
  <c r="G8108" i="13" a="1"/>
  <c r="G8108" i="13" s="1"/>
  <c r="B8108" i="13" s="1"/>
  <c r="G8107" i="13" a="1"/>
  <c r="G8107" i="13" s="1"/>
  <c r="B8107" i="13" s="1"/>
  <c r="G8106" i="13" a="1"/>
  <c r="G8106" i="13" s="1"/>
  <c r="B8106" i="13" s="1"/>
  <c r="G8105" i="13" a="1"/>
  <c r="G8105" i="13" s="1"/>
  <c r="B8105" i="13" s="1"/>
  <c r="G8104" i="13" a="1"/>
  <c r="G8104" i="13" s="1"/>
  <c r="B8104" i="13" s="1"/>
  <c r="G8103" i="13" a="1"/>
  <c r="G8103" i="13" s="1"/>
  <c r="B8103" i="13" s="1"/>
  <c r="G8102" i="13" a="1"/>
  <c r="G8102" i="13" s="1"/>
  <c r="B8102" i="13" s="1"/>
  <c r="G8101" i="13" a="1"/>
  <c r="G8101" i="13" s="1"/>
  <c r="B8101" i="13" s="1"/>
  <c r="G8100" i="13" a="1"/>
  <c r="G8100" i="13" s="1"/>
  <c r="B8100" i="13" s="1"/>
  <c r="G8099" i="13" a="1"/>
  <c r="G8099" i="13" s="1"/>
  <c r="B8099" i="13" s="1"/>
  <c r="G8098" i="13" a="1"/>
  <c r="G8098" i="13" s="1"/>
  <c r="B8098" i="13" s="1"/>
  <c r="G8097" i="13" a="1"/>
  <c r="G8097" i="13" s="1"/>
  <c r="B8097" i="13" s="1"/>
  <c r="G8096" i="13" a="1"/>
  <c r="G8096" i="13" s="1"/>
  <c r="B8096" i="13" s="1"/>
  <c r="G8095" i="13" a="1"/>
  <c r="G8095" i="13" s="1"/>
  <c r="B8095" i="13" s="1"/>
  <c r="G8094" i="13" a="1"/>
  <c r="G8094" i="13" s="1"/>
  <c r="B8094" i="13" s="1"/>
  <c r="G8093" i="13" a="1"/>
  <c r="G8093" i="13" s="1"/>
  <c r="B8093" i="13" s="1"/>
  <c r="G8092" i="13" a="1"/>
  <c r="G8092" i="13" s="1"/>
  <c r="B8092" i="13" s="1"/>
  <c r="G8091" i="13" a="1"/>
  <c r="G8091" i="13" s="1"/>
  <c r="B8091" i="13" s="1"/>
  <c r="G8090" i="13" a="1"/>
  <c r="G8090" i="13" s="1"/>
  <c r="B8090" i="13" s="1"/>
  <c r="G8089" i="13" a="1"/>
  <c r="G8089" i="13" s="1"/>
  <c r="B8089" i="13" s="1"/>
  <c r="G8088" i="13" a="1"/>
  <c r="G8088" i="13" s="1"/>
  <c r="B8088" i="13" s="1"/>
  <c r="G8087" i="13" a="1"/>
  <c r="G8087" i="13" s="1"/>
  <c r="B8087" i="13" s="1"/>
  <c r="G8086" i="13" a="1"/>
  <c r="G8086" i="13" s="1"/>
  <c r="B8086" i="13" s="1"/>
  <c r="G8085" i="13" a="1"/>
  <c r="G8085" i="13" s="1"/>
  <c r="B8085" i="13" s="1"/>
  <c r="G8084" i="13" a="1"/>
  <c r="G8084" i="13" s="1"/>
  <c r="B8084" i="13" s="1"/>
  <c r="G8083" i="13" a="1"/>
  <c r="G8083" i="13" s="1"/>
  <c r="B8083" i="13" s="1"/>
  <c r="G8082" i="13" a="1"/>
  <c r="G8082" i="13" s="1"/>
  <c r="B8082" i="13" s="1"/>
  <c r="G8081" i="13" a="1"/>
  <c r="G8081" i="13" s="1"/>
  <c r="B8081" i="13" s="1"/>
  <c r="G8080" i="13" a="1"/>
  <c r="G8080" i="13" s="1"/>
  <c r="B8080" i="13" s="1"/>
  <c r="G8079" i="13" a="1"/>
  <c r="G8079" i="13" s="1"/>
  <c r="B8079" i="13" s="1"/>
  <c r="G8078" i="13" a="1"/>
  <c r="G8078" i="13" s="1"/>
  <c r="B8078" i="13" s="1"/>
  <c r="G8077" i="13" a="1"/>
  <c r="G8077" i="13" s="1"/>
  <c r="B8077" i="13" s="1"/>
  <c r="G8076" i="13" a="1"/>
  <c r="G8076" i="13" s="1"/>
  <c r="B8076" i="13" s="1"/>
  <c r="G8075" i="13" a="1"/>
  <c r="G8075" i="13" s="1"/>
  <c r="B8075" i="13" s="1"/>
  <c r="G8074" i="13" a="1"/>
  <c r="G8074" i="13" s="1"/>
  <c r="B8074" i="13" s="1"/>
  <c r="G8073" i="13" a="1"/>
  <c r="G8073" i="13" s="1"/>
  <c r="B8073" i="13" s="1"/>
  <c r="G8072" i="13" a="1"/>
  <c r="G8072" i="13" s="1"/>
  <c r="B8072" i="13" s="1"/>
  <c r="G8071" i="13" a="1"/>
  <c r="G8071" i="13" s="1"/>
  <c r="B8071" i="13" s="1"/>
  <c r="G8070" i="13" a="1"/>
  <c r="G8070" i="13" s="1"/>
  <c r="B8070" i="13" s="1"/>
  <c r="G8069" i="13" a="1"/>
  <c r="G8069" i="13" s="1"/>
  <c r="B8069" i="13" s="1"/>
  <c r="G8068" i="13" a="1"/>
  <c r="G8068" i="13" s="1"/>
  <c r="B8068" i="13" s="1"/>
  <c r="G8067" i="13" a="1"/>
  <c r="G8067" i="13" s="1"/>
  <c r="B8067" i="13" s="1"/>
  <c r="G8066" i="13" a="1"/>
  <c r="G8066" i="13" s="1"/>
  <c r="B8066" i="13" s="1"/>
  <c r="G8065" i="13" a="1"/>
  <c r="G8065" i="13" s="1"/>
  <c r="B8065" i="13" s="1"/>
  <c r="G8064" i="13" a="1"/>
  <c r="G8064" i="13" s="1"/>
  <c r="B8064" i="13" s="1"/>
  <c r="G8063" i="13" a="1"/>
  <c r="G8063" i="13" s="1"/>
  <c r="B8063" i="13" s="1"/>
  <c r="G8062" i="13" a="1"/>
  <c r="G8062" i="13" s="1"/>
  <c r="B8062" i="13" s="1"/>
  <c r="G8061" i="13" a="1"/>
  <c r="G8061" i="13" s="1"/>
  <c r="B8061" i="13" s="1"/>
  <c r="G8060" i="13" a="1"/>
  <c r="G8060" i="13" s="1"/>
  <c r="B8060" i="13" s="1"/>
  <c r="G8059" i="13" a="1"/>
  <c r="G8059" i="13" s="1"/>
  <c r="B8059" i="13" s="1"/>
  <c r="G8058" i="13" a="1"/>
  <c r="G8058" i="13" s="1"/>
  <c r="B8058" i="13" s="1"/>
  <c r="G8057" i="13" a="1"/>
  <c r="G8057" i="13" s="1"/>
  <c r="B8057" i="13" s="1"/>
  <c r="G8056" i="13" a="1"/>
  <c r="G8056" i="13" s="1"/>
  <c r="B8056" i="13" s="1"/>
  <c r="G8055" i="13" a="1"/>
  <c r="G8055" i="13" s="1"/>
  <c r="B8055" i="13" s="1"/>
  <c r="G8054" i="13" a="1"/>
  <c r="G8054" i="13" s="1"/>
  <c r="B8054" i="13" s="1"/>
  <c r="G8053" i="13" a="1"/>
  <c r="G8053" i="13" s="1"/>
  <c r="B8053" i="13" s="1"/>
  <c r="G8052" i="13" a="1"/>
  <c r="G8052" i="13" s="1"/>
  <c r="B8052" i="13" s="1"/>
  <c r="G8051" i="13" a="1"/>
  <c r="G8051" i="13" s="1"/>
  <c r="B8051" i="13" s="1"/>
  <c r="G8050" i="13" a="1"/>
  <c r="G8050" i="13" s="1"/>
  <c r="B8050" i="13" s="1"/>
  <c r="G8049" i="13" a="1"/>
  <c r="G8049" i="13" s="1"/>
  <c r="B8049" i="13" s="1"/>
  <c r="G8048" i="13" a="1"/>
  <c r="G8048" i="13" s="1"/>
  <c r="B8048" i="13" s="1"/>
  <c r="G8047" i="13" a="1"/>
  <c r="G8047" i="13" s="1"/>
  <c r="B8047" i="13" s="1"/>
  <c r="G8046" i="13" a="1"/>
  <c r="G8046" i="13" s="1"/>
  <c r="B8046" i="13" s="1"/>
  <c r="G8045" i="13" a="1"/>
  <c r="G8045" i="13" s="1"/>
  <c r="B8045" i="13" s="1"/>
  <c r="G8044" i="13" a="1"/>
  <c r="G8044" i="13" s="1"/>
  <c r="B8044" i="13" s="1"/>
  <c r="G8043" i="13" a="1"/>
  <c r="G8043" i="13" s="1"/>
  <c r="B8043" i="13" s="1"/>
  <c r="G8042" i="13" a="1"/>
  <c r="G8042" i="13" s="1"/>
  <c r="B8042" i="13" s="1"/>
  <c r="G8041" i="13" a="1"/>
  <c r="G8041" i="13" s="1"/>
  <c r="B8041" i="13" s="1"/>
  <c r="G8040" i="13" a="1"/>
  <c r="G8040" i="13" s="1"/>
  <c r="B8040" i="13" s="1"/>
  <c r="G8039" i="13" a="1"/>
  <c r="G8039" i="13" s="1"/>
  <c r="B8039" i="13" s="1"/>
  <c r="G8038" i="13" a="1"/>
  <c r="G8038" i="13" s="1"/>
  <c r="B8038" i="13" s="1"/>
  <c r="G8037" i="13" a="1"/>
  <c r="G8037" i="13" s="1"/>
  <c r="B8037" i="13" s="1"/>
  <c r="G8036" i="13" a="1"/>
  <c r="G8036" i="13" s="1"/>
  <c r="B8036" i="13" s="1"/>
  <c r="G8035" i="13" a="1"/>
  <c r="G8035" i="13" s="1"/>
  <c r="B8035" i="13" s="1"/>
  <c r="G8034" i="13" a="1"/>
  <c r="G8034" i="13" s="1"/>
  <c r="B8034" i="13" s="1"/>
  <c r="G8033" i="13" a="1"/>
  <c r="G8033" i="13" s="1"/>
  <c r="B8033" i="13" s="1"/>
  <c r="G8032" i="13" a="1"/>
  <c r="G8032" i="13" s="1"/>
  <c r="B8032" i="13" s="1"/>
  <c r="G8031" i="13" a="1"/>
  <c r="G8031" i="13" s="1"/>
  <c r="B8031" i="13" s="1"/>
  <c r="G8030" i="13" a="1"/>
  <c r="G8030" i="13" s="1"/>
  <c r="B8030" i="13" s="1"/>
  <c r="G8029" i="13" a="1"/>
  <c r="G8029" i="13" s="1"/>
  <c r="B8029" i="13" s="1"/>
  <c r="G8028" i="13" a="1"/>
  <c r="G8028" i="13" s="1"/>
  <c r="B8028" i="13" s="1"/>
  <c r="G8027" i="13" a="1"/>
  <c r="G8027" i="13" s="1"/>
  <c r="B8027" i="13" s="1"/>
  <c r="G8026" i="13" a="1"/>
  <c r="G8026" i="13" s="1"/>
  <c r="B8026" i="13" s="1"/>
  <c r="G8025" i="13" a="1"/>
  <c r="G8025" i="13" s="1"/>
  <c r="B8025" i="13" s="1"/>
  <c r="G8024" i="13" a="1"/>
  <c r="G8024" i="13" s="1"/>
  <c r="B8024" i="13" s="1"/>
  <c r="G8023" i="13" a="1"/>
  <c r="G8023" i="13" s="1"/>
  <c r="B8023" i="13" s="1"/>
  <c r="G8022" i="13" a="1"/>
  <c r="G8022" i="13" s="1"/>
  <c r="B8022" i="13" s="1"/>
  <c r="G8021" i="13" a="1"/>
  <c r="G8021" i="13" s="1"/>
  <c r="B8021" i="13" s="1"/>
  <c r="G8020" i="13" a="1"/>
  <c r="G8020" i="13" s="1"/>
  <c r="B8020" i="13" s="1"/>
  <c r="G8019" i="13" a="1"/>
  <c r="G8019" i="13" s="1"/>
  <c r="B8019" i="13" s="1"/>
  <c r="G8018" i="13" a="1"/>
  <c r="G8018" i="13" s="1"/>
  <c r="B8018" i="13" s="1"/>
  <c r="G8017" i="13" a="1"/>
  <c r="G8017" i="13" s="1"/>
  <c r="B8017" i="13" s="1"/>
  <c r="G8016" i="13" a="1"/>
  <c r="G8016" i="13" s="1"/>
  <c r="B8016" i="13" s="1"/>
  <c r="G8015" i="13" a="1"/>
  <c r="G8015" i="13" s="1"/>
  <c r="B8015" i="13" s="1"/>
  <c r="G8014" i="13" a="1"/>
  <c r="G8014" i="13" s="1"/>
  <c r="B8014" i="13" s="1"/>
  <c r="G8013" i="13" a="1"/>
  <c r="G8013" i="13" s="1"/>
  <c r="B8013" i="13" s="1"/>
  <c r="G8012" i="13" a="1"/>
  <c r="G8012" i="13" s="1"/>
  <c r="B8012" i="13" s="1"/>
  <c r="G8011" i="13" a="1"/>
  <c r="G8011" i="13" s="1"/>
  <c r="B8011" i="13" s="1"/>
  <c r="G8010" i="13" a="1"/>
  <c r="G8010" i="13" s="1"/>
  <c r="B8010" i="13" s="1"/>
  <c r="G8009" i="13" a="1"/>
  <c r="G8009" i="13" s="1"/>
  <c r="B8009" i="13" s="1"/>
  <c r="G8008" i="13" a="1"/>
  <c r="G8008" i="13" s="1"/>
  <c r="B8008" i="13" s="1"/>
  <c r="G8007" i="13" a="1"/>
  <c r="G8007" i="13" s="1"/>
  <c r="B8007" i="13" s="1"/>
  <c r="G8006" i="13" a="1"/>
  <c r="G8006" i="13" s="1"/>
  <c r="B8006" i="13" s="1"/>
  <c r="G8005" i="13" a="1"/>
  <c r="G8005" i="13" s="1"/>
  <c r="B8005" i="13" s="1"/>
  <c r="G8004" i="13" a="1"/>
  <c r="G8004" i="13" s="1"/>
  <c r="B8004" i="13" s="1"/>
  <c r="G8003" i="13" a="1"/>
  <c r="G8003" i="13" s="1"/>
  <c r="B8003" i="13" s="1"/>
  <c r="G8002" i="13" a="1"/>
  <c r="G8002" i="13" s="1"/>
  <c r="B8002" i="13" s="1"/>
  <c r="G8001" i="13" a="1"/>
  <c r="G8001" i="13" s="1"/>
  <c r="B8001" i="13" s="1"/>
  <c r="G8000" i="13" a="1"/>
  <c r="G8000" i="13" s="1"/>
  <c r="B8000" i="13" s="1"/>
  <c r="G7999" i="13" a="1"/>
  <c r="G7999" i="13" s="1"/>
  <c r="B7999" i="13" s="1"/>
  <c r="G7998" i="13" a="1"/>
  <c r="G7998" i="13" s="1"/>
  <c r="B7998" i="13" s="1"/>
  <c r="G7997" i="13" a="1"/>
  <c r="G7997" i="13" s="1"/>
  <c r="B7997" i="13" s="1"/>
  <c r="G7996" i="13" a="1"/>
  <c r="G7996" i="13" s="1"/>
  <c r="B7996" i="13" s="1"/>
  <c r="G7995" i="13" a="1"/>
  <c r="G7995" i="13" s="1"/>
  <c r="B7995" i="13" s="1"/>
  <c r="G7994" i="13" a="1"/>
  <c r="G7994" i="13" s="1"/>
  <c r="B7994" i="13" s="1"/>
  <c r="G7993" i="13" a="1"/>
  <c r="G7993" i="13" s="1"/>
  <c r="B7993" i="13" s="1"/>
  <c r="G7992" i="13" a="1"/>
  <c r="G7992" i="13" s="1"/>
  <c r="B7992" i="13" s="1"/>
  <c r="G7991" i="13" a="1"/>
  <c r="G7991" i="13" s="1"/>
  <c r="B7991" i="13" s="1"/>
  <c r="G7990" i="13" a="1"/>
  <c r="G7990" i="13" s="1"/>
  <c r="B7990" i="13" s="1"/>
  <c r="G7989" i="13" a="1"/>
  <c r="G7989" i="13" s="1"/>
  <c r="B7989" i="13" s="1"/>
  <c r="G7988" i="13" a="1"/>
  <c r="G7988" i="13" s="1"/>
  <c r="B7988" i="13" s="1"/>
  <c r="G7987" i="13" a="1"/>
  <c r="G7987" i="13" s="1"/>
  <c r="B7987" i="13" s="1"/>
  <c r="G7986" i="13" a="1"/>
  <c r="G7986" i="13" s="1"/>
  <c r="B7986" i="13" s="1"/>
  <c r="G7985" i="13" a="1"/>
  <c r="G7985" i="13" s="1"/>
  <c r="B7985" i="13" s="1"/>
  <c r="G7984" i="13" a="1"/>
  <c r="G7984" i="13" s="1"/>
  <c r="B7984" i="13" s="1"/>
  <c r="G7983" i="13" a="1"/>
  <c r="G7983" i="13" s="1"/>
  <c r="B7983" i="13" s="1"/>
  <c r="G7982" i="13" a="1"/>
  <c r="G7982" i="13" s="1"/>
  <c r="B7982" i="13" s="1"/>
  <c r="G7981" i="13" a="1"/>
  <c r="G7981" i="13" s="1"/>
  <c r="B7981" i="13" s="1"/>
  <c r="G7980" i="13" a="1"/>
  <c r="G7980" i="13" s="1"/>
  <c r="B7980" i="13" s="1"/>
  <c r="G7979" i="13" a="1"/>
  <c r="G7979" i="13" s="1"/>
  <c r="B7979" i="13" s="1"/>
  <c r="G7978" i="13" a="1"/>
  <c r="G7978" i="13" s="1"/>
  <c r="B7978" i="13" s="1"/>
  <c r="G7977" i="13" a="1"/>
  <c r="G7977" i="13" s="1"/>
  <c r="B7977" i="13" s="1"/>
  <c r="G7976" i="13" a="1"/>
  <c r="G7976" i="13" s="1"/>
  <c r="B7976" i="13" s="1"/>
  <c r="G7975" i="13" a="1"/>
  <c r="G7975" i="13" s="1"/>
  <c r="B7975" i="13" s="1"/>
  <c r="G7974" i="13" a="1"/>
  <c r="G7974" i="13" s="1"/>
  <c r="B7974" i="13" s="1"/>
  <c r="G7973" i="13" a="1"/>
  <c r="G7973" i="13" s="1"/>
  <c r="B7973" i="13" s="1"/>
  <c r="G7972" i="13" a="1"/>
  <c r="G7972" i="13" s="1"/>
  <c r="B7972" i="13" s="1"/>
  <c r="G7971" i="13" a="1"/>
  <c r="G7971" i="13" s="1"/>
  <c r="B7971" i="13" s="1"/>
  <c r="G7970" i="13" a="1"/>
  <c r="G7970" i="13" s="1"/>
  <c r="B7970" i="13" s="1"/>
  <c r="G7969" i="13" a="1"/>
  <c r="G7969" i="13" s="1"/>
  <c r="B7969" i="13" s="1"/>
  <c r="G7968" i="13" a="1"/>
  <c r="G7968" i="13" s="1"/>
  <c r="B7968" i="13" s="1"/>
  <c r="G7967" i="13" a="1"/>
  <c r="G7967" i="13" s="1"/>
  <c r="B7967" i="13" s="1"/>
  <c r="G7966" i="13" a="1"/>
  <c r="G7966" i="13" s="1"/>
  <c r="B7966" i="13" s="1"/>
  <c r="G7965" i="13" a="1"/>
  <c r="G7965" i="13" s="1"/>
  <c r="B7965" i="13" s="1"/>
  <c r="G7964" i="13" a="1"/>
  <c r="G7964" i="13" s="1"/>
  <c r="B7964" i="13" s="1"/>
  <c r="G7963" i="13" a="1"/>
  <c r="G7963" i="13" s="1"/>
  <c r="B7963" i="13" s="1"/>
  <c r="G7962" i="13" a="1"/>
  <c r="G7962" i="13" s="1"/>
  <c r="B7962" i="13" s="1"/>
  <c r="G7961" i="13" a="1"/>
  <c r="G7961" i="13" s="1"/>
  <c r="B7961" i="13" s="1"/>
  <c r="G7960" i="13" a="1"/>
  <c r="G7960" i="13" s="1"/>
  <c r="B7960" i="13" s="1"/>
  <c r="G7959" i="13" a="1"/>
  <c r="G7959" i="13" s="1"/>
  <c r="B7959" i="13" s="1"/>
  <c r="G7958" i="13" a="1"/>
  <c r="G7958" i="13" s="1"/>
  <c r="B7958" i="13" s="1"/>
  <c r="G7957" i="13" a="1"/>
  <c r="G7957" i="13" s="1"/>
  <c r="B7957" i="13" s="1"/>
  <c r="G7956" i="13" a="1"/>
  <c r="G7956" i="13" s="1"/>
  <c r="B7956" i="13" s="1"/>
  <c r="G7955" i="13" a="1"/>
  <c r="G7955" i="13" s="1"/>
  <c r="B7955" i="13" s="1"/>
  <c r="G7954" i="13" a="1"/>
  <c r="G7954" i="13" s="1"/>
  <c r="B7954" i="13" s="1"/>
  <c r="G7953" i="13" a="1"/>
  <c r="G7953" i="13" s="1"/>
  <c r="B7953" i="13" s="1"/>
  <c r="G7952" i="13" a="1"/>
  <c r="G7952" i="13" s="1"/>
  <c r="B7952" i="13" s="1"/>
  <c r="G7951" i="13" a="1"/>
  <c r="G7951" i="13" s="1"/>
  <c r="B7951" i="13" s="1"/>
  <c r="G7950" i="13" a="1"/>
  <c r="G7950" i="13" s="1"/>
  <c r="B7950" i="13" s="1"/>
  <c r="G7949" i="13" a="1"/>
  <c r="G7949" i="13" s="1"/>
  <c r="B7949" i="13" s="1"/>
  <c r="G7948" i="13" a="1"/>
  <c r="G7948" i="13" s="1"/>
  <c r="B7948" i="13" s="1"/>
  <c r="G7947" i="13" a="1"/>
  <c r="G7947" i="13" s="1"/>
  <c r="B7947" i="13" s="1"/>
  <c r="G7946" i="13" a="1"/>
  <c r="G7946" i="13" s="1"/>
  <c r="B7946" i="13" s="1"/>
  <c r="G7945" i="13" a="1"/>
  <c r="G7945" i="13" s="1"/>
  <c r="B7945" i="13" s="1"/>
  <c r="G7944" i="13" a="1"/>
  <c r="G7944" i="13" s="1"/>
  <c r="B7944" i="13" s="1"/>
  <c r="G7943" i="13" a="1"/>
  <c r="G7943" i="13" s="1"/>
  <c r="B7943" i="13" s="1"/>
  <c r="G7942" i="13" a="1"/>
  <c r="G7942" i="13" s="1"/>
  <c r="B7942" i="13" s="1"/>
  <c r="G7941" i="13" a="1"/>
  <c r="G7941" i="13" s="1"/>
  <c r="B7941" i="13" s="1"/>
  <c r="G7940" i="13" a="1"/>
  <c r="G7940" i="13" s="1"/>
  <c r="B7940" i="13" s="1"/>
  <c r="G7939" i="13" a="1"/>
  <c r="G7939" i="13" s="1"/>
  <c r="B7939" i="13" s="1"/>
  <c r="G7938" i="13" a="1"/>
  <c r="G7938" i="13" s="1"/>
  <c r="B7938" i="13" s="1"/>
  <c r="G7937" i="13" a="1"/>
  <c r="G7937" i="13" s="1"/>
  <c r="B7937" i="13" s="1"/>
  <c r="G7936" i="13" a="1"/>
  <c r="G7936" i="13" s="1"/>
  <c r="B7936" i="13" s="1"/>
  <c r="G7935" i="13" a="1"/>
  <c r="G7935" i="13" s="1"/>
  <c r="B7935" i="13" s="1"/>
  <c r="G7934" i="13" a="1"/>
  <c r="G7934" i="13" s="1"/>
  <c r="B7934" i="13" s="1"/>
  <c r="G7933" i="13" a="1"/>
  <c r="G7933" i="13" s="1"/>
  <c r="B7933" i="13" s="1"/>
  <c r="G7932" i="13" a="1"/>
  <c r="G7932" i="13" s="1"/>
  <c r="B7932" i="13" s="1"/>
  <c r="G7931" i="13" a="1"/>
  <c r="G7931" i="13" s="1"/>
  <c r="B7931" i="13" s="1"/>
  <c r="G7930" i="13" a="1"/>
  <c r="G7930" i="13" s="1"/>
  <c r="B7930" i="13" s="1"/>
  <c r="G7929" i="13" a="1"/>
  <c r="G7929" i="13" s="1"/>
  <c r="B7929" i="13" s="1"/>
  <c r="G7928" i="13" a="1"/>
  <c r="G7928" i="13" s="1"/>
  <c r="B7928" i="13" s="1"/>
  <c r="G7927" i="13" a="1"/>
  <c r="G7927" i="13" s="1"/>
  <c r="B7927" i="13" s="1"/>
  <c r="G7926" i="13" a="1"/>
  <c r="G7926" i="13" s="1"/>
  <c r="B7926" i="13" s="1"/>
  <c r="G7925" i="13" a="1"/>
  <c r="G7925" i="13" s="1"/>
  <c r="B7925" i="13" s="1"/>
  <c r="G7924" i="13" a="1"/>
  <c r="G7924" i="13" s="1"/>
  <c r="B7924" i="13" s="1"/>
  <c r="G7923" i="13" a="1"/>
  <c r="G7923" i="13" s="1"/>
  <c r="B7923" i="13" s="1"/>
  <c r="G7922" i="13" a="1"/>
  <c r="G7922" i="13" s="1"/>
  <c r="B7922" i="13" s="1"/>
  <c r="G7921" i="13" a="1"/>
  <c r="G7921" i="13" s="1"/>
  <c r="B7921" i="13" s="1"/>
  <c r="G7920" i="13" a="1"/>
  <c r="G7920" i="13" s="1"/>
  <c r="B7920" i="13" s="1"/>
  <c r="G7919" i="13" a="1"/>
  <c r="G7919" i="13" s="1"/>
  <c r="B7919" i="13" s="1"/>
  <c r="G7918" i="13" a="1"/>
  <c r="G7918" i="13" s="1"/>
  <c r="B7918" i="13" s="1"/>
  <c r="G7917" i="13" a="1"/>
  <c r="G7917" i="13" s="1"/>
  <c r="B7917" i="13" s="1"/>
  <c r="G7916" i="13" a="1"/>
  <c r="G7916" i="13" s="1"/>
  <c r="B7916" i="13" s="1"/>
  <c r="G7915" i="13" a="1"/>
  <c r="G7915" i="13" s="1"/>
  <c r="B7915" i="13" s="1"/>
  <c r="G7914" i="13" a="1"/>
  <c r="G7914" i="13" s="1"/>
  <c r="B7914" i="13" s="1"/>
  <c r="G7913" i="13" a="1"/>
  <c r="G7913" i="13" s="1"/>
  <c r="B7913" i="13" s="1"/>
  <c r="G7912" i="13" a="1"/>
  <c r="G7912" i="13" s="1"/>
  <c r="B7912" i="13" s="1"/>
  <c r="G7911" i="13" a="1"/>
  <c r="G7911" i="13" s="1"/>
  <c r="B7911" i="13" s="1"/>
  <c r="G7910" i="13" a="1"/>
  <c r="G7910" i="13" s="1"/>
  <c r="B7910" i="13" s="1"/>
  <c r="G7909" i="13" a="1"/>
  <c r="G7909" i="13" s="1"/>
  <c r="B7909" i="13" s="1"/>
  <c r="G7908" i="13" a="1"/>
  <c r="G7908" i="13" s="1"/>
  <c r="B7908" i="13" s="1"/>
  <c r="G7907" i="13" a="1"/>
  <c r="G7907" i="13" s="1"/>
  <c r="B7907" i="13" s="1"/>
  <c r="G7906" i="13" a="1"/>
  <c r="G7906" i="13" s="1"/>
  <c r="B7906" i="13" s="1"/>
  <c r="G7905" i="13" a="1"/>
  <c r="G7905" i="13" s="1"/>
  <c r="B7905" i="13" s="1"/>
  <c r="G7904" i="13" a="1"/>
  <c r="G7904" i="13" s="1"/>
  <c r="B7904" i="13" s="1"/>
  <c r="G7903" i="13" a="1"/>
  <c r="G7903" i="13" s="1"/>
  <c r="B7903" i="13" s="1"/>
  <c r="G7902" i="13" a="1"/>
  <c r="G7902" i="13" s="1"/>
  <c r="B7902" i="13" s="1"/>
  <c r="G7901" i="13" a="1"/>
  <c r="G7901" i="13" s="1"/>
  <c r="B7901" i="13" s="1"/>
  <c r="G7900" i="13" a="1"/>
  <c r="G7900" i="13" s="1"/>
  <c r="B7900" i="13" s="1"/>
  <c r="G7899" i="13" a="1"/>
  <c r="G7899" i="13" s="1"/>
  <c r="B7899" i="13" s="1"/>
  <c r="G7898" i="13" a="1"/>
  <c r="G7898" i="13" s="1"/>
  <c r="B7898" i="13" s="1"/>
  <c r="G7897" i="13" a="1"/>
  <c r="G7897" i="13" s="1"/>
  <c r="B7897" i="13" s="1"/>
  <c r="G7896" i="13" a="1"/>
  <c r="G7896" i="13" s="1"/>
  <c r="B7896" i="13" s="1"/>
  <c r="G7895" i="13" a="1"/>
  <c r="G7895" i="13" s="1"/>
  <c r="B7895" i="13" s="1"/>
  <c r="G7894" i="13" a="1"/>
  <c r="G7894" i="13" s="1"/>
  <c r="B7894" i="13" s="1"/>
  <c r="G7893" i="13" a="1"/>
  <c r="G7893" i="13" s="1"/>
  <c r="B7893" i="13" s="1"/>
  <c r="G7892" i="13" a="1"/>
  <c r="G7892" i="13" s="1"/>
  <c r="B7892" i="13" s="1"/>
  <c r="G7891" i="13" a="1"/>
  <c r="G7891" i="13" s="1"/>
  <c r="B7891" i="13" s="1"/>
  <c r="G7890" i="13" a="1"/>
  <c r="G7890" i="13" s="1"/>
  <c r="B7890" i="13" s="1"/>
  <c r="G7889" i="13" a="1"/>
  <c r="G7889" i="13" s="1"/>
  <c r="B7889" i="13" s="1"/>
  <c r="G7888" i="13" a="1"/>
  <c r="G7888" i="13" s="1"/>
  <c r="B7888" i="13" s="1"/>
  <c r="G7887" i="13" a="1"/>
  <c r="G7887" i="13" s="1"/>
  <c r="B7887" i="13" s="1"/>
  <c r="G7886" i="13" a="1"/>
  <c r="G7886" i="13" s="1"/>
  <c r="B7886" i="13" s="1"/>
  <c r="G7885" i="13" a="1"/>
  <c r="G7885" i="13" s="1"/>
  <c r="B7885" i="13" s="1"/>
  <c r="G7884" i="13" a="1"/>
  <c r="G7884" i="13" s="1"/>
  <c r="B7884" i="13" s="1"/>
  <c r="G7883" i="13" a="1"/>
  <c r="G7883" i="13" s="1"/>
  <c r="B7883" i="13" s="1"/>
  <c r="G7882" i="13" a="1"/>
  <c r="G7882" i="13" s="1"/>
  <c r="B7882" i="13" s="1"/>
  <c r="G7881" i="13" a="1"/>
  <c r="G7881" i="13" s="1"/>
  <c r="B7881" i="13" s="1"/>
  <c r="G7880" i="13" a="1"/>
  <c r="G7880" i="13" s="1"/>
  <c r="B7880" i="13" s="1"/>
  <c r="G7879" i="13" a="1"/>
  <c r="G7879" i="13" s="1"/>
  <c r="B7879" i="13" s="1"/>
  <c r="G7878" i="13" a="1"/>
  <c r="G7878" i="13" s="1"/>
  <c r="B7878" i="13" s="1"/>
  <c r="G7877" i="13" a="1"/>
  <c r="G7877" i="13" s="1"/>
  <c r="B7877" i="13" s="1"/>
  <c r="G7876" i="13" a="1"/>
  <c r="G7876" i="13" s="1"/>
  <c r="B7876" i="13" s="1"/>
  <c r="G7875" i="13" a="1"/>
  <c r="G7875" i="13" s="1"/>
  <c r="B7875" i="13" s="1"/>
  <c r="G7874" i="13" a="1"/>
  <c r="G7874" i="13" s="1"/>
  <c r="B7874" i="13" s="1"/>
  <c r="G7873" i="13" a="1"/>
  <c r="G7873" i="13" s="1"/>
  <c r="B7873" i="13" s="1"/>
  <c r="G7872" i="13" a="1"/>
  <c r="G7872" i="13" s="1"/>
  <c r="B7872" i="13" s="1"/>
  <c r="G7871" i="13" a="1"/>
  <c r="G7871" i="13" s="1"/>
  <c r="B7871" i="13" s="1"/>
  <c r="G7870" i="13" a="1"/>
  <c r="G7870" i="13" s="1"/>
  <c r="B7870" i="13" s="1"/>
  <c r="G7869" i="13" a="1"/>
  <c r="G7869" i="13" s="1"/>
  <c r="B7869" i="13" s="1"/>
  <c r="G7868" i="13" a="1"/>
  <c r="G7868" i="13" s="1"/>
  <c r="B7868" i="13" s="1"/>
  <c r="G7867" i="13" a="1"/>
  <c r="G7867" i="13" s="1"/>
  <c r="B7867" i="13" s="1"/>
  <c r="G7866" i="13" a="1"/>
  <c r="G7866" i="13" s="1"/>
  <c r="B7866" i="13" s="1"/>
  <c r="G7865" i="13" a="1"/>
  <c r="G7865" i="13" s="1"/>
  <c r="B7865" i="13" s="1"/>
  <c r="G7864" i="13" a="1"/>
  <c r="G7864" i="13" s="1"/>
  <c r="B7864" i="13" s="1"/>
  <c r="G7863" i="13" a="1"/>
  <c r="G7863" i="13" s="1"/>
  <c r="B7863" i="13" s="1"/>
  <c r="G7862" i="13" a="1"/>
  <c r="G7862" i="13" s="1"/>
  <c r="B7862" i="13" s="1"/>
  <c r="G7861" i="13" a="1"/>
  <c r="G7861" i="13" s="1"/>
  <c r="B7861" i="13" s="1"/>
  <c r="G7860" i="13" a="1"/>
  <c r="G7860" i="13" s="1"/>
  <c r="B7860" i="13" s="1"/>
  <c r="G7859" i="13" a="1"/>
  <c r="G7859" i="13" s="1"/>
  <c r="B7859" i="13" s="1"/>
  <c r="G7858" i="13" a="1"/>
  <c r="G7858" i="13" s="1"/>
  <c r="B7858" i="13" s="1"/>
  <c r="G7857" i="13" a="1"/>
  <c r="G7857" i="13" s="1"/>
  <c r="B7857" i="13" s="1"/>
  <c r="G7856" i="13" a="1"/>
  <c r="G7856" i="13" s="1"/>
  <c r="B7856" i="13" s="1"/>
  <c r="G7855" i="13" a="1"/>
  <c r="G7855" i="13" s="1"/>
  <c r="B7855" i="13" s="1"/>
  <c r="G7854" i="13" a="1"/>
  <c r="G7854" i="13" s="1"/>
  <c r="B7854" i="13" s="1"/>
  <c r="G7853" i="13" a="1"/>
  <c r="G7853" i="13" s="1"/>
  <c r="B7853" i="13" s="1"/>
  <c r="G7852" i="13" a="1"/>
  <c r="G7852" i="13" s="1"/>
  <c r="B7852" i="13" s="1"/>
  <c r="G7851" i="13" a="1"/>
  <c r="G7851" i="13" s="1"/>
  <c r="B7851" i="13" s="1"/>
  <c r="G7850" i="13" a="1"/>
  <c r="G7850" i="13" s="1"/>
  <c r="B7850" i="13" s="1"/>
  <c r="G7849" i="13" a="1"/>
  <c r="G7849" i="13" s="1"/>
  <c r="B7849" i="13" s="1"/>
  <c r="G7848" i="13" a="1"/>
  <c r="G7848" i="13" s="1"/>
  <c r="B7848" i="13" s="1"/>
  <c r="G7847" i="13" a="1"/>
  <c r="G7847" i="13" s="1"/>
  <c r="B7847" i="13" s="1"/>
  <c r="G7846" i="13" a="1"/>
  <c r="G7846" i="13" s="1"/>
  <c r="B7846" i="13" s="1"/>
  <c r="G7845" i="13" a="1"/>
  <c r="G7845" i="13" s="1"/>
  <c r="B7845" i="13" s="1"/>
  <c r="G7844" i="13" a="1"/>
  <c r="G7844" i="13" s="1"/>
  <c r="B7844" i="13" s="1"/>
  <c r="G7843" i="13" a="1"/>
  <c r="G7843" i="13" s="1"/>
  <c r="B7843" i="13" s="1"/>
  <c r="G7842" i="13" a="1"/>
  <c r="G7842" i="13" s="1"/>
  <c r="B7842" i="13" s="1"/>
  <c r="G7841" i="13" a="1"/>
  <c r="G7841" i="13" s="1"/>
  <c r="B7841" i="13" s="1"/>
  <c r="G7840" i="13" a="1"/>
  <c r="G7840" i="13" s="1"/>
  <c r="B7840" i="13" s="1"/>
  <c r="G7839" i="13" a="1"/>
  <c r="G7839" i="13" s="1"/>
  <c r="B7839" i="13" s="1"/>
  <c r="G7838" i="13" a="1"/>
  <c r="G7838" i="13" s="1"/>
  <c r="B7838" i="13" s="1"/>
  <c r="G7837" i="13" a="1"/>
  <c r="G7837" i="13" s="1"/>
  <c r="B7837" i="13" s="1"/>
  <c r="G7836" i="13" a="1"/>
  <c r="G7836" i="13" s="1"/>
  <c r="B7836" i="13" s="1"/>
  <c r="G7835" i="13" a="1"/>
  <c r="G7835" i="13" s="1"/>
  <c r="B7835" i="13" s="1"/>
  <c r="G7834" i="13" a="1"/>
  <c r="G7834" i="13" s="1"/>
  <c r="B7834" i="13" s="1"/>
  <c r="G7833" i="13" a="1"/>
  <c r="G7833" i="13" s="1"/>
  <c r="B7833" i="13" s="1"/>
  <c r="G7832" i="13" a="1"/>
  <c r="G7832" i="13" s="1"/>
  <c r="B7832" i="13" s="1"/>
  <c r="G7831" i="13" a="1"/>
  <c r="G7831" i="13" s="1"/>
  <c r="B7831" i="13" s="1"/>
  <c r="G7830" i="13" a="1"/>
  <c r="G7830" i="13" s="1"/>
  <c r="B7830" i="13" s="1"/>
  <c r="G7829" i="13" a="1"/>
  <c r="G7829" i="13" s="1"/>
  <c r="B7829" i="13" s="1"/>
  <c r="G7828" i="13" a="1"/>
  <c r="G7828" i="13" s="1"/>
  <c r="B7828" i="13" s="1"/>
  <c r="G7827" i="13" a="1"/>
  <c r="G7827" i="13" s="1"/>
  <c r="B7827" i="13" s="1"/>
  <c r="G7826" i="13" a="1"/>
  <c r="G7826" i="13" s="1"/>
  <c r="B7826" i="13" s="1"/>
  <c r="G7825" i="13" a="1"/>
  <c r="G7825" i="13" s="1"/>
  <c r="B7825" i="13" s="1"/>
  <c r="G7824" i="13" a="1"/>
  <c r="G7824" i="13" s="1"/>
  <c r="B7824" i="13" s="1"/>
  <c r="G7823" i="13" a="1"/>
  <c r="G7823" i="13" s="1"/>
  <c r="B7823" i="13" s="1"/>
  <c r="G7822" i="13" a="1"/>
  <c r="G7822" i="13" s="1"/>
  <c r="B7822" i="13" s="1"/>
  <c r="G7821" i="13" a="1"/>
  <c r="G7821" i="13" s="1"/>
  <c r="B7821" i="13" s="1"/>
  <c r="G7820" i="13" a="1"/>
  <c r="G7820" i="13" s="1"/>
  <c r="B7820" i="13" s="1"/>
  <c r="G7819" i="13" a="1"/>
  <c r="G7819" i="13" s="1"/>
  <c r="B7819" i="13" s="1"/>
  <c r="G7818" i="13" a="1"/>
  <c r="G7818" i="13" s="1"/>
  <c r="B7818" i="13" s="1"/>
  <c r="G7817" i="13" a="1"/>
  <c r="G7817" i="13" s="1"/>
  <c r="B7817" i="13" s="1"/>
  <c r="G7816" i="13" a="1"/>
  <c r="G7816" i="13" s="1"/>
  <c r="B7816" i="13" s="1"/>
  <c r="G7815" i="13" a="1"/>
  <c r="G7815" i="13" s="1"/>
  <c r="B7815" i="13" s="1"/>
  <c r="G7814" i="13" a="1"/>
  <c r="G7814" i="13" s="1"/>
  <c r="B7814" i="13" s="1"/>
  <c r="G7813" i="13" a="1"/>
  <c r="G7813" i="13" s="1"/>
  <c r="B7813" i="13" s="1"/>
  <c r="G7812" i="13" a="1"/>
  <c r="G7812" i="13" s="1"/>
  <c r="B7812" i="13" s="1"/>
  <c r="G7811" i="13" a="1"/>
  <c r="G7811" i="13" s="1"/>
  <c r="B7811" i="13" s="1"/>
  <c r="G7810" i="13" a="1"/>
  <c r="G7810" i="13" s="1"/>
  <c r="B7810" i="13" s="1"/>
  <c r="G7809" i="13" a="1"/>
  <c r="G7809" i="13" s="1"/>
  <c r="B7809" i="13" s="1"/>
  <c r="G7808" i="13" a="1"/>
  <c r="G7808" i="13" s="1"/>
  <c r="B7808" i="13" s="1"/>
  <c r="G7807" i="13" a="1"/>
  <c r="G7807" i="13" s="1"/>
  <c r="B7807" i="13" s="1"/>
  <c r="G7806" i="13" a="1"/>
  <c r="G7806" i="13" s="1"/>
  <c r="B7806" i="13" s="1"/>
  <c r="G7805" i="13" a="1"/>
  <c r="G7805" i="13" s="1"/>
  <c r="B7805" i="13" s="1"/>
  <c r="G7804" i="13" a="1"/>
  <c r="G7804" i="13" s="1"/>
  <c r="B7804" i="13" s="1"/>
  <c r="G7803" i="13" a="1"/>
  <c r="G7803" i="13" s="1"/>
  <c r="B7803" i="13" s="1"/>
  <c r="G7802" i="13" a="1"/>
  <c r="G7802" i="13" s="1"/>
  <c r="B7802" i="13" s="1"/>
  <c r="G7801" i="13" a="1"/>
  <c r="G7801" i="13" s="1"/>
  <c r="B7801" i="13" s="1"/>
  <c r="G7800" i="13" a="1"/>
  <c r="G7800" i="13" s="1"/>
  <c r="B7800" i="13" s="1"/>
  <c r="G7799" i="13" a="1"/>
  <c r="G7799" i="13" s="1"/>
  <c r="B7799" i="13" s="1"/>
  <c r="G7798" i="13" a="1"/>
  <c r="G7798" i="13" s="1"/>
  <c r="B7798" i="13" s="1"/>
  <c r="G7797" i="13" a="1"/>
  <c r="G7797" i="13" s="1"/>
  <c r="B7797" i="13" s="1"/>
  <c r="G7796" i="13" a="1"/>
  <c r="G7796" i="13" s="1"/>
  <c r="B7796" i="13" s="1"/>
  <c r="G7795" i="13" a="1"/>
  <c r="G7795" i="13" s="1"/>
  <c r="B7795" i="13" s="1"/>
  <c r="G7794" i="13" a="1"/>
  <c r="G7794" i="13" s="1"/>
  <c r="B7794" i="13" s="1"/>
  <c r="G7793" i="13" a="1"/>
  <c r="G7793" i="13" s="1"/>
  <c r="B7793" i="13" s="1"/>
  <c r="G7792" i="13" a="1"/>
  <c r="G7792" i="13" s="1"/>
  <c r="B7792" i="13" s="1"/>
  <c r="G7791" i="13" a="1"/>
  <c r="G7791" i="13" s="1"/>
  <c r="B7791" i="13" s="1"/>
  <c r="G7790" i="13" a="1"/>
  <c r="G7790" i="13" s="1"/>
  <c r="B7790" i="13" s="1"/>
  <c r="G7789" i="13" a="1"/>
  <c r="G7789" i="13" s="1"/>
  <c r="B7789" i="13" s="1"/>
  <c r="G7788" i="13" a="1"/>
  <c r="G7788" i="13" s="1"/>
  <c r="B7788" i="13" s="1"/>
  <c r="G7787" i="13" a="1"/>
  <c r="G7787" i="13" s="1"/>
  <c r="B7787" i="13" s="1"/>
  <c r="G7786" i="13" a="1"/>
  <c r="G7786" i="13" s="1"/>
  <c r="B7786" i="13" s="1"/>
  <c r="G7785" i="13" a="1"/>
  <c r="G7785" i="13" s="1"/>
  <c r="B7785" i="13" s="1"/>
  <c r="G7784" i="13" a="1"/>
  <c r="G7784" i="13" s="1"/>
  <c r="B7784" i="13" s="1"/>
  <c r="G7783" i="13" a="1"/>
  <c r="G7783" i="13" s="1"/>
  <c r="B7783" i="13" s="1"/>
  <c r="G7782" i="13" a="1"/>
  <c r="G7782" i="13" s="1"/>
  <c r="B7782" i="13" s="1"/>
  <c r="G7781" i="13" a="1"/>
  <c r="G7781" i="13" s="1"/>
  <c r="B7781" i="13" s="1"/>
  <c r="G7780" i="13" a="1"/>
  <c r="G7780" i="13" s="1"/>
  <c r="B7780" i="13" s="1"/>
  <c r="G7779" i="13" a="1"/>
  <c r="G7779" i="13" s="1"/>
  <c r="B7779" i="13" s="1"/>
  <c r="G7778" i="13" a="1"/>
  <c r="G7778" i="13" s="1"/>
  <c r="B7778" i="13" s="1"/>
  <c r="G7777" i="13" a="1"/>
  <c r="G7777" i="13" s="1"/>
  <c r="B7777" i="13" s="1"/>
  <c r="G7776" i="13" a="1"/>
  <c r="G7776" i="13" s="1"/>
  <c r="B7776" i="13" s="1"/>
  <c r="G7775" i="13" a="1"/>
  <c r="G7775" i="13" s="1"/>
  <c r="B7775" i="13" s="1"/>
  <c r="G7774" i="13" a="1"/>
  <c r="G7774" i="13" s="1"/>
  <c r="B7774" i="13" s="1"/>
  <c r="G7773" i="13" a="1"/>
  <c r="G7773" i="13" s="1"/>
  <c r="B7773" i="13" s="1"/>
  <c r="G7772" i="13" a="1"/>
  <c r="G7772" i="13" s="1"/>
  <c r="B7772" i="13" s="1"/>
  <c r="G7771" i="13" a="1"/>
  <c r="G7771" i="13" s="1"/>
  <c r="B7771" i="13" s="1"/>
  <c r="G7770" i="13" a="1"/>
  <c r="G7770" i="13" s="1"/>
  <c r="B7770" i="13" s="1"/>
  <c r="G7769" i="13" a="1"/>
  <c r="G7769" i="13" s="1"/>
  <c r="B7769" i="13" s="1"/>
  <c r="G7768" i="13" a="1"/>
  <c r="G7768" i="13" s="1"/>
  <c r="B7768" i="13" s="1"/>
  <c r="G7767" i="13" a="1"/>
  <c r="G7767" i="13" s="1"/>
  <c r="B7767" i="13" s="1"/>
  <c r="G7766" i="13" a="1"/>
  <c r="G7766" i="13" s="1"/>
  <c r="B7766" i="13" s="1"/>
  <c r="G7765" i="13" a="1"/>
  <c r="G7765" i="13" s="1"/>
  <c r="B7765" i="13" s="1"/>
  <c r="G7764" i="13" a="1"/>
  <c r="G7764" i="13" s="1"/>
  <c r="B7764" i="13" s="1"/>
  <c r="G7763" i="13" a="1"/>
  <c r="G7763" i="13" s="1"/>
  <c r="B7763" i="13" s="1"/>
  <c r="G7762" i="13" a="1"/>
  <c r="G7762" i="13" s="1"/>
  <c r="B7762" i="13" s="1"/>
  <c r="G7761" i="13" a="1"/>
  <c r="G7761" i="13" s="1"/>
  <c r="B7761" i="13" s="1"/>
  <c r="G7760" i="13" a="1"/>
  <c r="G7760" i="13" s="1"/>
  <c r="B7760" i="13" s="1"/>
  <c r="G7759" i="13" a="1"/>
  <c r="G7759" i="13" s="1"/>
  <c r="B7759" i="13" s="1"/>
  <c r="G7758" i="13" a="1"/>
  <c r="G7758" i="13" s="1"/>
  <c r="B7758" i="13" s="1"/>
  <c r="G7757" i="13" a="1"/>
  <c r="G7757" i="13" s="1"/>
  <c r="B7757" i="13" s="1"/>
  <c r="G7756" i="13" a="1"/>
  <c r="G7756" i="13" s="1"/>
  <c r="B7756" i="13" s="1"/>
  <c r="G7755" i="13" a="1"/>
  <c r="G7755" i="13" s="1"/>
  <c r="B7755" i="13" s="1"/>
  <c r="G7754" i="13" a="1"/>
  <c r="G7754" i="13" s="1"/>
  <c r="B7754" i="13" s="1"/>
  <c r="G7753" i="13" a="1"/>
  <c r="G7753" i="13" s="1"/>
  <c r="B7753" i="13" s="1"/>
  <c r="G7752" i="13" a="1"/>
  <c r="G7752" i="13" s="1"/>
  <c r="B7752" i="13" s="1"/>
  <c r="G7751" i="13" a="1"/>
  <c r="G7751" i="13" s="1"/>
  <c r="B7751" i="13" s="1"/>
  <c r="G7750" i="13" a="1"/>
  <c r="G7750" i="13" s="1"/>
  <c r="B7750" i="13" s="1"/>
  <c r="G7749" i="13" a="1"/>
  <c r="G7749" i="13" s="1"/>
  <c r="B7749" i="13" s="1"/>
  <c r="G7748" i="13" a="1"/>
  <c r="G7748" i="13" s="1"/>
  <c r="B7748" i="13" s="1"/>
  <c r="G7747" i="13" a="1"/>
  <c r="G7747" i="13" s="1"/>
  <c r="B7747" i="13" s="1"/>
  <c r="G7746" i="13" a="1"/>
  <c r="G7746" i="13" s="1"/>
  <c r="B7746" i="13" s="1"/>
  <c r="G7745" i="13" a="1"/>
  <c r="G7745" i="13" s="1"/>
  <c r="B7745" i="13" s="1"/>
  <c r="G7744" i="13" a="1"/>
  <c r="G7744" i="13" s="1"/>
  <c r="B7744" i="13" s="1"/>
  <c r="G7743" i="13" a="1"/>
  <c r="G7743" i="13" s="1"/>
  <c r="B7743" i="13" s="1"/>
  <c r="G7742" i="13" a="1"/>
  <c r="G7742" i="13" s="1"/>
  <c r="B7742" i="13" s="1"/>
  <c r="G7741" i="13" a="1"/>
  <c r="G7741" i="13" s="1"/>
  <c r="B7741" i="13" s="1"/>
  <c r="G7740" i="13" a="1"/>
  <c r="G7740" i="13" s="1"/>
  <c r="B7740" i="13" s="1"/>
  <c r="G7739" i="13" a="1"/>
  <c r="G7739" i="13" s="1"/>
  <c r="B7739" i="13" s="1"/>
  <c r="G7738" i="13" a="1"/>
  <c r="G7738" i="13" s="1"/>
  <c r="B7738" i="13" s="1"/>
  <c r="G7737" i="13" a="1"/>
  <c r="G7737" i="13" s="1"/>
  <c r="B7737" i="13" s="1"/>
  <c r="G7736" i="13" a="1"/>
  <c r="G7736" i="13" s="1"/>
  <c r="B7736" i="13" s="1"/>
  <c r="G7735" i="13" a="1"/>
  <c r="G7735" i="13" s="1"/>
  <c r="B7735" i="13" s="1"/>
  <c r="G7734" i="13" a="1"/>
  <c r="G7734" i="13" s="1"/>
  <c r="B7734" i="13" s="1"/>
  <c r="G7733" i="13" a="1"/>
  <c r="G7733" i="13" s="1"/>
  <c r="B7733" i="13" s="1"/>
  <c r="G7732" i="13" a="1"/>
  <c r="G7732" i="13" s="1"/>
  <c r="B7732" i="13" s="1"/>
  <c r="G7731" i="13" a="1"/>
  <c r="G7731" i="13" s="1"/>
  <c r="B7731" i="13" s="1"/>
  <c r="G7730" i="13" a="1"/>
  <c r="G7730" i="13" s="1"/>
  <c r="B7730" i="13" s="1"/>
  <c r="G7729" i="13" a="1"/>
  <c r="G7729" i="13" s="1"/>
  <c r="B7729" i="13" s="1"/>
  <c r="G7728" i="13" a="1"/>
  <c r="G7728" i="13" s="1"/>
  <c r="B7728" i="13" s="1"/>
  <c r="G7727" i="13" a="1"/>
  <c r="G7727" i="13" s="1"/>
  <c r="B7727" i="13" s="1"/>
  <c r="G7726" i="13" a="1"/>
  <c r="G7726" i="13" s="1"/>
  <c r="B7726" i="13" s="1"/>
  <c r="G7725" i="13" a="1"/>
  <c r="G7725" i="13" s="1"/>
  <c r="B7725" i="13" s="1"/>
  <c r="G7724" i="13" a="1"/>
  <c r="G7724" i="13" s="1"/>
  <c r="B7724" i="13" s="1"/>
  <c r="G7723" i="13" a="1"/>
  <c r="G7723" i="13" s="1"/>
  <c r="B7723" i="13" s="1"/>
  <c r="G7722" i="13" a="1"/>
  <c r="G7722" i="13" s="1"/>
  <c r="B7722" i="13" s="1"/>
  <c r="G7721" i="13" a="1"/>
  <c r="G7721" i="13" s="1"/>
  <c r="B7721" i="13" s="1"/>
  <c r="G7720" i="13" a="1"/>
  <c r="G7720" i="13" s="1"/>
  <c r="B7720" i="13" s="1"/>
  <c r="G7719" i="13" a="1"/>
  <c r="G7719" i="13" s="1"/>
  <c r="B7719" i="13" s="1"/>
  <c r="G7718" i="13" a="1"/>
  <c r="G7718" i="13" s="1"/>
  <c r="B7718" i="13" s="1"/>
  <c r="G7717" i="13" a="1"/>
  <c r="G7717" i="13" s="1"/>
  <c r="B7717" i="13" s="1"/>
  <c r="G7716" i="13" a="1"/>
  <c r="G7716" i="13" s="1"/>
  <c r="B7716" i="13" s="1"/>
  <c r="G7715" i="13" a="1"/>
  <c r="G7715" i="13" s="1"/>
  <c r="B7715" i="13" s="1"/>
  <c r="G7714" i="13" a="1"/>
  <c r="G7714" i="13" s="1"/>
  <c r="B7714" i="13" s="1"/>
  <c r="G7713" i="13" a="1"/>
  <c r="G7713" i="13" s="1"/>
  <c r="B7713" i="13" s="1"/>
  <c r="G7712" i="13" a="1"/>
  <c r="G7712" i="13" s="1"/>
  <c r="B7712" i="13" s="1"/>
  <c r="G7711" i="13" a="1"/>
  <c r="G7711" i="13" s="1"/>
  <c r="B7711" i="13" s="1"/>
  <c r="G7710" i="13" a="1"/>
  <c r="G7710" i="13" s="1"/>
  <c r="B7710" i="13" s="1"/>
  <c r="G7709" i="13" a="1"/>
  <c r="G7709" i="13" s="1"/>
  <c r="B7709" i="13" s="1"/>
  <c r="G7708" i="13" a="1"/>
  <c r="G7708" i="13" s="1"/>
  <c r="B7708" i="13" s="1"/>
  <c r="G7707" i="13" a="1"/>
  <c r="G7707" i="13" s="1"/>
  <c r="B7707" i="13" s="1"/>
  <c r="G7706" i="13" a="1"/>
  <c r="G7706" i="13" s="1"/>
  <c r="B7706" i="13" s="1"/>
  <c r="G7705" i="13" a="1"/>
  <c r="G7705" i="13" s="1"/>
  <c r="B7705" i="13" s="1"/>
  <c r="G7704" i="13" a="1"/>
  <c r="G7704" i="13" s="1"/>
  <c r="B7704" i="13" s="1"/>
  <c r="G7703" i="13" a="1"/>
  <c r="G7703" i="13" s="1"/>
  <c r="B7703" i="13" s="1"/>
  <c r="G7702" i="13" a="1"/>
  <c r="G7702" i="13" s="1"/>
  <c r="B7702" i="13" s="1"/>
  <c r="G7701" i="13" a="1"/>
  <c r="G7701" i="13" s="1"/>
  <c r="B7701" i="13" s="1"/>
  <c r="G7700" i="13" a="1"/>
  <c r="G7700" i="13" s="1"/>
  <c r="B7700" i="13" s="1"/>
  <c r="G7699" i="13" a="1"/>
  <c r="G7699" i="13" s="1"/>
  <c r="B7699" i="13" s="1"/>
  <c r="G7698" i="13" a="1"/>
  <c r="G7698" i="13" s="1"/>
  <c r="B7698" i="13" s="1"/>
  <c r="G7697" i="13" a="1"/>
  <c r="G7697" i="13" s="1"/>
  <c r="B7697" i="13" s="1"/>
  <c r="G7696" i="13" a="1"/>
  <c r="G7696" i="13" s="1"/>
  <c r="B7696" i="13" s="1"/>
  <c r="G7695" i="13" a="1"/>
  <c r="G7695" i="13" s="1"/>
  <c r="B7695" i="13" s="1"/>
  <c r="G7694" i="13" a="1"/>
  <c r="G7694" i="13" s="1"/>
  <c r="B7694" i="13" s="1"/>
  <c r="G7693" i="13" a="1"/>
  <c r="G7693" i="13" s="1"/>
  <c r="B7693" i="13" s="1"/>
  <c r="G7692" i="13" a="1"/>
  <c r="G7692" i="13" s="1"/>
  <c r="B7692" i="13" s="1"/>
  <c r="G7691" i="13" a="1"/>
  <c r="G7691" i="13" s="1"/>
  <c r="B7691" i="13" s="1"/>
  <c r="G7690" i="13" a="1"/>
  <c r="G7690" i="13" s="1"/>
  <c r="B7690" i="13" s="1"/>
  <c r="G7689" i="13" a="1"/>
  <c r="G7689" i="13" s="1"/>
  <c r="B7689" i="13" s="1"/>
  <c r="G7688" i="13" a="1"/>
  <c r="G7688" i="13" s="1"/>
  <c r="B7688" i="13" s="1"/>
  <c r="G7687" i="13" a="1"/>
  <c r="G7687" i="13" s="1"/>
  <c r="B7687" i="13" s="1"/>
  <c r="G7686" i="13" a="1"/>
  <c r="G7686" i="13" s="1"/>
  <c r="B7686" i="13" s="1"/>
  <c r="G7685" i="13" a="1"/>
  <c r="G7685" i="13" s="1"/>
  <c r="B7685" i="13" s="1"/>
  <c r="G7684" i="13" a="1"/>
  <c r="G7684" i="13" s="1"/>
  <c r="B7684" i="13" s="1"/>
  <c r="G7683" i="13" a="1"/>
  <c r="G7683" i="13" s="1"/>
  <c r="B7683" i="13" s="1"/>
  <c r="G7682" i="13" a="1"/>
  <c r="G7682" i="13" s="1"/>
  <c r="B7682" i="13" s="1"/>
  <c r="G7681" i="13" a="1"/>
  <c r="G7681" i="13" s="1"/>
  <c r="B7681" i="13" s="1"/>
  <c r="G7680" i="13" a="1"/>
  <c r="G7680" i="13" s="1"/>
  <c r="B7680" i="13" s="1"/>
  <c r="G7679" i="13" a="1"/>
  <c r="G7679" i="13" s="1"/>
  <c r="B7679" i="13" s="1"/>
  <c r="G7678" i="13" a="1"/>
  <c r="G7678" i="13" s="1"/>
  <c r="B7678" i="13" s="1"/>
  <c r="G7677" i="13" a="1"/>
  <c r="G7677" i="13" s="1"/>
  <c r="B7677" i="13" s="1"/>
  <c r="G7676" i="13" a="1"/>
  <c r="G7676" i="13" s="1"/>
  <c r="B7676" i="13" s="1"/>
  <c r="G7675" i="13" a="1"/>
  <c r="G7675" i="13" s="1"/>
  <c r="B7675" i="13" s="1"/>
  <c r="G7674" i="13" a="1"/>
  <c r="G7674" i="13" s="1"/>
  <c r="B7674" i="13" s="1"/>
  <c r="G7673" i="13" a="1"/>
  <c r="G7673" i="13" s="1"/>
  <c r="B7673" i="13" s="1"/>
  <c r="G7672" i="13" a="1"/>
  <c r="G7672" i="13" s="1"/>
  <c r="B7672" i="13" s="1"/>
  <c r="G7671" i="13" a="1"/>
  <c r="G7671" i="13" s="1"/>
  <c r="B7671" i="13" s="1"/>
  <c r="G7670" i="13" a="1"/>
  <c r="G7670" i="13" s="1"/>
  <c r="B7670" i="13" s="1"/>
  <c r="G7669" i="13" a="1"/>
  <c r="G7669" i="13" s="1"/>
  <c r="B7669" i="13" s="1"/>
  <c r="G7668" i="13" a="1"/>
  <c r="G7668" i="13" s="1"/>
  <c r="B7668" i="13" s="1"/>
  <c r="G7667" i="13" a="1"/>
  <c r="G7667" i="13" s="1"/>
  <c r="B7667" i="13" s="1"/>
  <c r="G7666" i="13" a="1"/>
  <c r="G7666" i="13" s="1"/>
  <c r="B7666" i="13" s="1"/>
  <c r="G7665" i="13" a="1"/>
  <c r="G7665" i="13" s="1"/>
  <c r="B7665" i="13" s="1"/>
  <c r="G7664" i="13" a="1"/>
  <c r="G7664" i="13" s="1"/>
  <c r="B7664" i="13" s="1"/>
  <c r="G7663" i="13" a="1"/>
  <c r="G7663" i="13" s="1"/>
  <c r="B7663" i="13" s="1"/>
  <c r="G7662" i="13" a="1"/>
  <c r="G7662" i="13" s="1"/>
  <c r="B7662" i="13" s="1"/>
  <c r="G7661" i="13" a="1"/>
  <c r="G7661" i="13" s="1"/>
  <c r="B7661" i="13" s="1"/>
  <c r="G7660" i="13" a="1"/>
  <c r="G7660" i="13" s="1"/>
  <c r="B7660" i="13" s="1"/>
  <c r="G7659" i="13" a="1"/>
  <c r="G7659" i="13" s="1"/>
  <c r="B7659" i="13" s="1"/>
  <c r="G7658" i="13" a="1"/>
  <c r="G7658" i="13" s="1"/>
  <c r="B7658" i="13" s="1"/>
  <c r="G7657" i="13" a="1"/>
  <c r="G7657" i="13" s="1"/>
  <c r="B7657" i="13" s="1"/>
  <c r="G7656" i="13" a="1"/>
  <c r="G7656" i="13" s="1"/>
  <c r="B7656" i="13" s="1"/>
  <c r="G7655" i="13" a="1"/>
  <c r="G7655" i="13" s="1"/>
  <c r="B7655" i="13" s="1"/>
  <c r="G7654" i="13" a="1"/>
  <c r="G7654" i="13" s="1"/>
  <c r="B7654" i="13" s="1"/>
  <c r="G7653" i="13" a="1"/>
  <c r="G7653" i="13" s="1"/>
  <c r="B7653" i="13" s="1"/>
  <c r="G7652" i="13" a="1"/>
  <c r="G7652" i="13" s="1"/>
  <c r="B7652" i="13" s="1"/>
  <c r="G7651" i="13" a="1"/>
  <c r="G7651" i="13" s="1"/>
  <c r="B7651" i="13" s="1"/>
  <c r="G7650" i="13" a="1"/>
  <c r="G7650" i="13" s="1"/>
  <c r="B7650" i="13" s="1"/>
  <c r="G7649" i="13" a="1"/>
  <c r="G7649" i="13" s="1"/>
  <c r="B7649" i="13" s="1"/>
  <c r="G7648" i="13" a="1"/>
  <c r="G7648" i="13" s="1"/>
  <c r="B7648" i="13" s="1"/>
  <c r="G7647" i="13" a="1"/>
  <c r="G7647" i="13" s="1"/>
  <c r="B7647" i="13" s="1"/>
  <c r="G7646" i="13" a="1"/>
  <c r="G7646" i="13" s="1"/>
  <c r="B7646" i="13" s="1"/>
  <c r="G7645" i="13" a="1"/>
  <c r="G7645" i="13" s="1"/>
  <c r="B7645" i="13" s="1"/>
  <c r="G7644" i="13" a="1"/>
  <c r="G7644" i="13" s="1"/>
  <c r="B7644" i="13" s="1"/>
  <c r="G7643" i="13" a="1"/>
  <c r="G7643" i="13" s="1"/>
  <c r="B7643" i="13" s="1"/>
  <c r="G7642" i="13" a="1"/>
  <c r="G7642" i="13" s="1"/>
  <c r="B7642" i="13" s="1"/>
  <c r="G7641" i="13" a="1"/>
  <c r="G7641" i="13" s="1"/>
  <c r="B7641" i="13" s="1"/>
  <c r="G7640" i="13" a="1"/>
  <c r="G7640" i="13" s="1"/>
  <c r="B7640" i="13" s="1"/>
  <c r="G7639" i="13" a="1"/>
  <c r="G7639" i="13" s="1"/>
  <c r="B7639" i="13" s="1"/>
  <c r="G7638" i="13" a="1"/>
  <c r="G7638" i="13" s="1"/>
  <c r="B7638" i="13" s="1"/>
  <c r="G7637" i="13" a="1"/>
  <c r="G7637" i="13" s="1"/>
  <c r="B7637" i="13" s="1"/>
  <c r="G7636" i="13" a="1"/>
  <c r="G7636" i="13" s="1"/>
  <c r="B7636" i="13" s="1"/>
  <c r="G7635" i="13" a="1"/>
  <c r="G7635" i="13" s="1"/>
  <c r="B7635" i="13" s="1"/>
  <c r="G7634" i="13" a="1"/>
  <c r="G7634" i="13" s="1"/>
  <c r="B7634" i="13" s="1"/>
  <c r="G7633" i="13" a="1"/>
  <c r="G7633" i="13" s="1"/>
  <c r="B7633" i="13" s="1"/>
  <c r="G7632" i="13" a="1"/>
  <c r="G7632" i="13" s="1"/>
  <c r="B7632" i="13" s="1"/>
  <c r="G7631" i="13" a="1"/>
  <c r="G7631" i="13" s="1"/>
  <c r="B7631" i="13" s="1"/>
  <c r="G7630" i="13" a="1"/>
  <c r="G7630" i="13" s="1"/>
  <c r="B7630" i="13" s="1"/>
  <c r="G7629" i="13" a="1"/>
  <c r="G7629" i="13" s="1"/>
  <c r="B7629" i="13" s="1"/>
  <c r="G7628" i="13" a="1"/>
  <c r="G7628" i="13" s="1"/>
  <c r="B7628" i="13" s="1"/>
  <c r="G7627" i="13" a="1"/>
  <c r="G7627" i="13" s="1"/>
  <c r="B7627" i="13" s="1"/>
  <c r="G7626" i="13" a="1"/>
  <c r="G7626" i="13" s="1"/>
  <c r="B7626" i="13" s="1"/>
  <c r="G7625" i="13" a="1"/>
  <c r="G7625" i="13" s="1"/>
  <c r="B7625" i="13" s="1"/>
  <c r="G7624" i="13" a="1"/>
  <c r="G7624" i="13" s="1"/>
  <c r="B7624" i="13" s="1"/>
  <c r="G7623" i="13" a="1"/>
  <c r="G7623" i="13" s="1"/>
  <c r="B7623" i="13" s="1"/>
  <c r="G7622" i="13" a="1"/>
  <c r="G7622" i="13" s="1"/>
  <c r="B7622" i="13" s="1"/>
  <c r="G7621" i="13" a="1"/>
  <c r="G7621" i="13" s="1"/>
  <c r="B7621" i="13" s="1"/>
  <c r="G7620" i="13" a="1"/>
  <c r="G7620" i="13" s="1"/>
  <c r="B7620" i="13" s="1"/>
  <c r="G7619" i="13" a="1"/>
  <c r="G7619" i="13" s="1"/>
  <c r="B7619" i="13" s="1"/>
  <c r="G7618" i="13" a="1"/>
  <c r="G7618" i="13" s="1"/>
  <c r="B7618" i="13" s="1"/>
  <c r="G7617" i="13" a="1"/>
  <c r="G7617" i="13" s="1"/>
  <c r="B7617" i="13" s="1"/>
  <c r="G7616" i="13" a="1"/>
  <c r="G7616" i="13" s="1"/>
  <c r="B7616" i="13" s="1"/>
  <c r="G7615" i="13" a="1"/>
  <c r="G7615" i="13" s="1"/>
  <c r="B7615" i="13" s="1"/>
  <c r="G7614" i="13" a="1"/>
  <c r="G7614" i="13" s="1"/>
  <c r="B7614" i="13" s="1"/>
  <c r="G7613" i="13" a="1"/>
  <c r="G7613" i="13" s="1"/>
  <c r="B7613" i="13" s="1"/>
  <c r="G7612" i="13" a="1"/>
  <c r="G7612" i="13" s="1"/>
  <c r="B7612" i="13" s="1"/>
  <c r="G7611" i="13" a="1"/>
  <c r="G7611" i="13" s="1"/>
  <c r="B7611" i="13" s="1"/>
  <c r="G7610" i="13" a="1"/>
  <c r="G7610" i="13" s="1"/>
  <c r="B7610" i="13" s="1"/>
  <c r="G7609" i="13" a="1"/>
  <c r="G7609" i="13" s="1"/>
  <c r="B7609" i="13" s="1"/>
  <c r="G7608" i="13" a="1"/>
  <c r="G7608" i="13" s="1"/>
  <c r="B7608" i="13" s="1"/>
  <c r="G7607" i="13" a="1"/>
  <c r="G7607" i="13" s="1"/>
  <c r="B7607" i="13" s="1"/>
  <c r="G7606" i="13" a="1"/>
  <c r="G7606" i="13" s="1"/>
  <c r="B7606" i="13" s="1"/>
  <c r="G7605" i="13" a="1"/>
  <c r="G7605" i="13" s="1"/>
  <c r="B7605" i="13" s="1"/>
  <c r="G7604" i="13" a="1"/>
  <c r="G7604" i="13" s="1"/>
  <c r="B7604" i="13" s="1"/>
  <c r="G7603" i="13" a="1"/>
  <c r="G7603" i="13" s="1"/>
  <c r="B7603" i="13" s="1"/>
  <c r="G7602" i="13" a="1"/>
  <c r="G7602" i="13" s="1"/>
  <c r="B7602" i="13" s="1"/>
  <c r="G7601" i="13" a="1"/>
  <c r="G7601" i="13" s="1"/>
  <c r="B7601" i="13" s="1"/>
  <c r="G7600" i="13" a="1"/>
  <c r="G7600" i="13" s="1"/>
  <c r="B7600" i="13" s="1"/>
  <c r="G7599" i="13" a="1"/>
  <c r="G7599" i="13" s="1"/>
  <c r="B7599" i="13" s="1"/>
  <c r="G7598" i="13" a="1"/>
  <c r="G7598" i="13" s="1"/>
  <c r="B7598" i="13" s="1"/>
  <c r="G7597" i="13" a="1"/>
  <c r="G7597" i="13" s="1"/>
  <c r="B7597" i="13" s="1"/>
  <c r="G7596" i="13" a="1"/>
  <c r="G7596" i="13" s="1"/>
  <c r="B7596" i="13" s="1"/>
  <c r="G7595" i="13" a="1"/>
  <c r="G7595" i="13" s="1"/>
  <c r="B7595" i="13" s="1"/>
  <c r="G7594" i="13" a="1"/>
  <c r="G7594" i="13" s="1"/>
  <c r="B7594" i="13" s="1"/>
  <c r="G7593" i="13" a="1"/>
  <c r="G7593" i="13" s="1"/>
  <c r="B7593" i="13" s="1"/>
  <c r="G7592" i="13" a="1"/>
  <c r="G7592" i="13" s="1"/>
  <c r="B7592" i="13" s="1"/>
  <c r="G7591" i="13" a="1"/>
  <c r="G7591" i="13" s="1"/>
  <c r="B7591" i="13" s="1"/>
  <c r="G7590" i="13" a="1"/>
  <c r="G7590" i="13" s="1"/>
  <c r="B7590" i="13" s="1"/>
  <c r="G7589" i="13" a="1"/>
  <c r="G7589" i="13" s="1"/>
  <c r="B7589" i="13" s="1"/>
  <c r="G7588" i="13" a="1"/>
  <c r="G7588" i="13" s="1"/>
  <c r="B7588" i="13" s="1"/>
  <c r="G7587" i="13" a="1"/>
  <c r="G7587" i="13" s="1"/>
  <c r="B7587" i="13" s="1"/>
  <c r="G7586" i="13" a="1"/>
  <c r="G7586" i="13" s="1"/>
  <c r="B7586" i="13" s="1"/>
  <c r="G7585" i="13" a="1"/>
  <c r="G7585" i="13" s="1"/>
  <c r="B7585" i="13" s="1"/>
  <c r="G7584" i="13" a="1"/>
  <c r="G7584" i="13" s="1"/>
  <c r="B7584" i="13" s="1"/>
  <c r="G7583" i="13" a="1"/>
  <c r="G7583" i="13" s="1"/>
  <c r="B7583" i="13" s="1"/>
  <c r="G7582" i="13" a="1"/>
  <c r="G7582" i="13" s="1"/>
  <c r="B7582" i="13" s="1"/>
  <c r="G7581" i="13" a="1"/>
  <c r="G7581" i="13" s="1"/>
  <c r="B7581" i="13" s="1"/>
  <c r="G7580" i="13" a="1"/>
  <c r="G7580" i="13" s="1"/>
  <c r="B7580" i="13" s="1"/>
  <c r="G7579" i="13" a="1"/>
  <c r="G7579" i="13" s="1"/>
  <c r="B7579" i="13" s="1"/>
  <c r="G7578" i="13" a="1"/>
  <c r="G7578" i="13" s="1"/>
  <c r="B7578" i="13" s="1"/>
  <c r="G7577" i="13" a="1"/>
  <c r="G7577" i="13" s="1"/>
  <c r="B7577" i="13" s="1"/>
  <c r="G7576" i="13" a="1"/>
  <c r="G7576" i="13" s="1"/>
  <c r="B7576" i="13" s="1"/>
  <c r="G7575" i="13" a="1"/>
  <c r="G7575" i="13" s="1"/>
  <c r="B7575" i="13" s="1"/>
  <c r="G7574" i="13" a="1"/>
  <c r="G7574" i="13" s="1"/>
  <c r="B7574" i="13" s="1"/>
  <c r="G7573" i="13" a="1"/>
  <c r="G7573" i="13" s="1"/>
  <c r="B7573" i="13" s="1"/>
  <c r="G7572" i="13" a="1"/>
  <c r="G7572" i="13" s="1"/>
  <c r="B7572" i="13" s="1"/>
  <c r="G7571" i="13" a="1"/>
  <c r="G7571" i="13" s="1"/>
  <c r="B7571" i="13" s="1"/>
  <c r="G7570" i="13" a="1"/>
  <c r="G7570" i="13" s="1"/>
  <c r="B7570" i="13" s="1"/>
  <c r="G7569" i="13" a="1"/>
  <c r="G7569" i="13" s="1"/>
  <c r="B7569" i="13" s="1"/>
  <c r="G7568" i="13" a="1"/>
  <c r="G7568" i="13" s="1"/>
  <c r="B7568" i="13" s="1"/>
  <c r="G7567" i="13" a="1"/>
  <c r="G7567" i="13" s="1"/>
  <c r="B7567" i="13" s="1"/>
  <c r="G7566" i="13" a="1"/>
  <c r="G7566" i="13" s="1"/>
  <c r="B7566" i="13" s="1"/>
  <c r="G7565" i="13" a="1"/>
  <c r="G7565" i="13" s="1"/>
  <c r="B7565" i="13" s="1"/>
  <c r="G7564" i="13" a="1"/>
  <c r="G7564" i="13" s="1"/>
  <c r="B7564" i="13" s="1"/>
  <c r="G7563" i="13" a="1"/>
  <c r="G7563" i="13" s="1"/>
  <c r="B7563" i="13" s="1"/>
  <c r="G7562" i="13" a="1"/>
  <c r="G7562" i="13" s="1"/>
  <c r="B7562" i="13" s="1"/>
  <c r="G7561" i="13" a="1"/>
  <c r="G7561" i="13" s="1"/>
  <c r="B7561" i="13" s="1"/>
  <c r="G7560" i="13" a="1"/>
  <c r="G7560" i="13" s="1"/>
  <c r="B7560" i="13" s="1"/>
  <c r="G7559" i="13" a="1"/>
  <c r="G7559" i="13" s="1"/>
  <c r="B7559" i="13" s="1"/>
  <c r="G7558" i="13" a="1"/>
  <c r="G7558" i="13" s="1"/>
  <c r="B7558" i="13" s="1"/>
  <c r="G7557" i="13" a="1"/>
  <c r="G7557" i="13" s="1"/>
  <c r="B7557" i="13" s="1"/>
  <c r="G7556" i="13" a="1"/>
  <c r="G7556" i="13" s="1"/>
  <c r="B7556" i="13" s="1"/>
  <c r="G7555" i="13" a="1"/>
  <c r="G7555" i="13" s="1"/>
  <c r="B7555" i="13" s="1"/>
  <c r="G7554" i="13" a="1"/>
  <c r="G7554" i="13" s="1"/>
  <c r="B7554" i="13" s="1"/>
  <c r="G7553" i="13" a="1"/>
  <c r="G7553" i="13" s="1"/>
  <c r="B7553" i="13" s="1"/>
  <c r="G7552" i="13" a="1"/>
  <c r="G7552" i="13" s="1"/>
  <c r="B7552" i="13" s="1"/>
  <c r="G7551" i="13" a="1"/>
  <c r="G7551" i="13" s="1"/>
  <c r="B7551" i="13" s="1"/>
  <c r="G7550" i="13" a="1"/>
  <c r="G7550" i="13" s="1"/>
  <c r="B7550" i="13" s="1"/>
  <c r="G7549" i="13" a="1"/>
  <c r="G7549" i="13" s="1"/>
  <c r="B7549" i="13" s="1"/>
  <c r="G7548" i="13" a="1"/>
  <c r="G7548" i="13" s="1"/>
  <c r="B7548" i="13" s="1"/>
  <c r="G7547" i="13" a="1"/>
  <c r="G7547" i="13" s="1"/>
  <c r="B7547" i="13" s="1"/>
  <c r="G7546" i="13" a="1"/>
  <c r="G7546" i="13" s="1"/>
  <c r="B7546" i="13" s="1"/>
  <c r="G7545" i="13" a="1"/>
  <c r="G7545" i="13" s="1"/>
  <c r="B7545" i="13" s="1"/>
  <c r="G7544" i="13" a="1"/>
  <c r="G7544" i="13" s="1"/>
  <c r="B7544" i="13" s="1"/>
  <c r="G7543" i="13" a="1"/>
  <c r="G7543" i="13" s="1"/>
  <c r="B7543" i="13" s="1"/>
  <c r="G7542" i="13" a="1"/>
  <c r="G7542" i="13" s="1"/>
  <c r="B7542" i="13" s="1"/>
  <c r="G7541" i="13" a="1"/>
  <c r="G7541" i="13" s="1"/>
  <c r="B7541" i="13" s="1"/>
  <c r="G7540" i="13" a="1"/>
  <c r="G7540" i="13" s="1"/>
  <c r="B7540" i="13" s="1"/>
  <c r="G7539" i="13" a="1"/>
  <c r="G7539" i="13" s="1"/>
  <c r="B7539" i="13" s="1"/>
  <c r="G7538" i="13" a="1"/>
  <c r="G7538" i="13" s="1"/>
  <c r="B7538" i="13" s="1"/>
  <c r="G7537" i="13" a="1"/>
  <c r="G7537" i="13" s="1"/>
  <c r="B7537" i="13" s="1"/>
  <c r="G7536" i="13" a="1"/>
  <c r="G7536" i="13" s="1"/>
  <c r="B7536" i="13" s="1"/>
  <c r="G7535" i="13" a="1"/>
  <c r="G7535" i="13" s="1"/>
  <c r="B7535" i="13" s="1"/>
  <c r="G7534" i="13" a="1"/>
  <c r="G7534" i="13" s="1"/>
  <c r="B7534" i="13" s="1"/>
  <c r="G7533" i="13" a="1"/>
  <c r="G7533" i="13" s="1"/>
  <c r="B7533" i="13" s="1"/>
  <c r="G7532" i="13" a="1"/>
  <c r="G7532" i="13" s="1"/>
  <c r="B7532" i="13" s="1"/>
  <c r="G7531" i="13" a="1"/>
  <c r="G7531" i="13" s="1"/>
  <c r="B7531" i="13" s="1"/>
  <c r="G7530" i="13" a="1"/>
  <c r="G7530" i="13" s="1"/>
  <c r="B7530" i="13" s="1"/>
  <c r="G7529" i="13" a="1"/>
  <c r="G7529" i="13" s="1"/>
  <c r="B7529" i="13" s="1"/>
  <c r="G7528" i="13" a="1"/>
  <c r="G7528" i="13" s="1"/>
  <c r="B7528" i="13" s="1"/>
  <c r="G7527" i="13" a="1"/>
  <c r="G7527" i="13" s="1"/>
  <c r="B7527" i="13" s="1"/>
  <c r="G7526" i="13" a="1"/>
  <c r="G7526" i="13" s="1"/>
  <c r="B7526" i="13" s="1"/>
  <c r="G7525" i="13" a="1"/>
  <c r="G7525" i="13" s="1"/>
  <c r="B7525" i="13" s="1"/>
  <c r="G7524" i="13" a="1"/>
  <c r="G7524" i="13" s="1"/>
  <c r="B7524" i="13" s="1"/>
  <c r="G7523" i="13" a="1"/>
  <c r="G7523" i="13" s="1"/>
  <c r="B7523" i="13" s="1"/>
  <c r="G7522" i="13" a="1"/>
  <c r="G7522" i="13" s="1"/>
  <c r="B7522" i="13" s="1"/>
  <c r="G7521" i="13" a="1"/>
  <c r="G7521" i="13" s="1"/>
  <c r="B7521" i="13" s="1"/>
  <c r="G7520" i="13" a="1"/>
  <c r="G7520" i="13" s="1"/>
  <c r="B7520" i="13" s="1"/>
  <c r="G7519" i="13" a="1"/>
  <c r="G7519" i="13" s="1"/>
  <c r="B7519" i="13" s="1"/>
  <c r="G7518" i="13" a="1"/>
  <c r="G7518" i="13" s="1"/>
  <c r="B7518" i="13" s="1"/>
  <c r="G7517" i="13" a="1"/>
  <c r="G7517" i="13" s="1"/>
  <c r="B7517" i="13" s="1"/>
  <c r="G7516" i="13" a="1"/>
  <c r="G7516" i="13" s="1"/>
  <c r="B7516" i="13" s="1"/>
  <c r="G7515" i="13" a="1"/>
  <c r="G7515" i="13" s="1"/>
  <c r="B7515" i="13" s="1"/>
  <c r="G7514" i="13" a="1"/>
  <c r="G7514" i="13" s="1"/>
  <c r="B7514" i="13" s="1"/>
  <c r="G7513" i="13" a="1"/>
  <c r="G7513" i="13" s="1"/>
  <c r="B7513" i="13" s="1"/>
  <c r="G7512" i="13" a="1"/>
  <c r="G7512" i="13" s="1"/>
  <c r="B7512" i="13" s="1"/>
  <c r="G7511" i="13" a="1"/>
  <c r="G7511" i="13" s="1"/>
  <c r="B7511" i="13" s="1"/>
  <c r="G7510" i="13" a="1"/>
  <c r="G7510" i="13" s="1"/>
  <c r="B7510" i="13" s="1"/>
  <c r="G7509" i="13" a="1"/>
  <c r="G7509" i="13" s="1"/>
  <c r="B7509" i="13" s="1"/>
  <c r="G7508" i="13" a="1"/>
  <c r="G7508" i="13" s="1"/>
  <c r="B7508" i="13" s="1"/>
  <c r="G7507" i="13" a="1"/>
  <c r="G7507" i="13" s="1"/>
  <c r="B7507" i="13" s="1"/>
  <c r="G7506" i="13" a="1"/>
  <c r="G7506" i="13" s="1"/>
  <c r="B7506" i="13" s="1"/>
  <c r="G7505" i="13" a="1"/>
  <c r="G7505" i="13" s="1"/>
  <c r="B7505" i="13" s="1"/>
  <c r="G7504" i="13" a="1"/>
  <c r="G7504" i="13" s="1"/>
  <c r="B7504" i="13" s="1"/>
  <c r="G7503" i="13" a="1"/>
  <c r="G7503" i="13" s="1"/>
  <c r="B7503" i="13" s="1"/>
  <c r="G7502" i="13" a="1"/>
  <c r="G7502" i="13" s="1"/>
  <c r="B7502" i="13" s="1"/>
  <c r="G7501" i="13" a="1"/>
  <c r="G7501" i="13" s="1"/>
  <c r="B7501" i="13" s="1"/>
  <c r="G7500" i="13" a="1"/>
  <c r="G7500" i="13" s="1"/>
  <c r="B7500" i="13" s="1"/>
  <c r="G7499" i="13" a="1"/>
  <c r="G7499" i="13" s="1"/>
  <c r="B7499" i="13" s="1"/>
  <c r="G7498" i="13" a="1"/>
  <c r="G7498" i="13" s="1"/>
  <c r="B7498" i="13" s="1"/>
  <c r="G7497" i="13" a="1"/>
  <c r="G7497" i="13" s="1"/>
  <c r="B7497" i="13" s="1"/>
  <c r="G7496" i="13" a="1"/>
  <c r="G7496" i="13" s="1"/>
  <c r="B7496" i="13" s="1"/>
  <c r="G7495" i="13" a="1"/>
  <c r="G7495" i="13" s="1"/>
  <c r="B7495" i="13" s="1"/>
  <c r="G7494" i="13" a="1"/>
  <c r="G7494" i="13" s="1"/>
  <c r="B7494" i="13" s="1"/>
  <c r="G7493" i="13" a="1"/>
  <c r="G7493" i="13" s="1"/>
  <c r="B7493" i="13" s="1"/>
  <c r="G7492" i="13" a="1"/>
  <c r="G7492" i="13" s="1"/>
  <c r="B7492" i="13" s="1"/>
  <c r="G7491" i="13" a="1"/>
  <c r="G7491" i="13" s="1"/>
  <c r="B7491" i="13" s="1"/>
  <c r="G7490" i="13" a="1"/>
  <c r="G7490" i="13" s="1"/>
  <c r="B7490" i="13" s="1"/>
  <c r="G7489" i="13" a="1"/>
  <c r="G7489" i="13" s="1"/>
  <c r="B7489" i="13" s="1"/>
  <c r="G7488" i="13" a="1"/>
  <c r="G7488" i="13" s="1"/>
  <c r="B7488" i="13" s="1"/>
  <c r="G7487" i="13" a="1"/>
  <c r="G7487" i="13" s="1"/>
  <c r="B7487" i="13" s="1"/>
  <c r="G7486" i="13" a="1"/>
  <c r="G7486" i="13" s="1"/>
  <c r="B7486" i="13" s="1"/>
  <c r="G7485" i="13" a="1"/>
  <c r="G7485" i="13" s="1"/>
  <c r="B7485" i="13" s="1"/>
  <c r="G7484" i="13" a="1"/>
  <c r="G7484" i="13" s="1"/>
  <c r="B7484" i="13" s="1"/>
  <c r="G7483" i="13" a="1"/>
  <c r="G7483" i="13" s="1"/>
  <c r="B7483" i="13" s="1"/>
  <c r="G7482" i="13" a="1"/>
  <c r="G7482" i="13" s="1"/>
  <c r="B7482" i="13" s="1"/>
  <c r="G7481" i="13" a="1"/>
  <c r="G7481" i="13" s="1"/>
  <c r="B7481" i="13" s="1"/>
  <c r="G7480" i="13" a="1"/>
  <c r="G7480" i="13" s="1"/>
  <c r="B7480" i="13" s="1"/>
  <c r="G7479" i="13" a="1"/>
  <c r="G7479" i="13" s="1"/>
  <c r="B7479" i="13" s="1"/>
  <c r="G7478" i="13" a="1"/>
  <c r="G7478" i="13" s="1"/>
  <c r="B7478" i="13" s="1"/>
  <c r="G7477" i="13" a="1"/>
  <c r="G7477" i="13" s="1"/>
  <c r="B7477" i="13" s="1"/>
  <c r="G7476" i="13" a="1"/>
  <c r="G7476" i="13" s="1"/>
  <c r="B7476" i="13" s="1"/>
  <c r="G7475" i="13" a="1"/>
  <c r="G7475" i="13" s="1"/>
  <c r="B7475" i="13" s="1"/>
  <c r="G7474" i="13" a="1"/>
  <c r="G7474" i="13" s="1"/>
  <c r="B7474" i="13" s="1"/>
  <c r="G7473" i="13" a="1"/>
  <c r="G7473" i="13" s="1"/>
  <c r="B7473" i="13" s="1"/>
  <c r="G7472" i="13" a="1"/>
  <c r="G7472" i="13" s="1"/>
  <c r="B7472" i="13" s="1"/>
  <c r="G7471" i="13" a="1"/>
  <c r="G7471" i="13" s="1"/>
  <c r="B7471" i="13" s="1"/>
  <c r="G7470" i="13" a="1"/>
  <c r="G7470" i="13" s="1"/>
  <c r="B7470" i="13" s="1"/>
  <c r="G7469" i="13" a="1"/>
  <c r="G7469" i="13" s="1"/>
  <c r="B7469" i="13" s="1"/>
  <c r="G7468" i="13" a="1"/>
  <c r="G7468" i="13" s="1"/>
  <c r="B7468" i="13" s="1"/>
  <c r="G7467" i="13" a="1"/>
  <c r="G7467" i="13" s="1"/>
  <c r="B7467" i="13" s="1"/>
  <c r="G7466" i="13" a="1"/>
  <c r="G7466" i="13" s="1"/>
  <c r="B7466" i="13" s="1"/>
  <c r="G7465" i="13" a="1"/>
  <c r="G7465" i="13" s="1"/>
  <c r="B7465" i="13" s="1"/>
  <c r="G7464" i="13" a="1"/>
  <c r="G7464" i="13" s="1"/>
  <c r="B7464" i="13" s="1"/>
  <c r="G7463" i="13" a="1"/>
  <c r="G7463" i="13" s="1"/>
  <c r="B7463" i="13" s="1"/>
  <c r="G7462" i="13" a="1"/>
  <c r="G7462" i="13" s="1"/>
  <c r="B7462" i="13" s="1"/>
  <c r="G7461" i="13" a="1"/>
  <c r="G7461" i="13" s="1"/>
  <c r="B7461" i="13" s="1"/>
  <c r="G7460" i="13" a="1"/>
  <c r="G7460" i="13" s="1"/>
  <c r="B7460" i="13" s="1"/>
  <c r="G7459" i="13" a="1"/>
  <c r="G7459" i="13" s="1"/>
  <c r="B7459" i="13" s="1"/>
  <c r="G7458" i="13" a="1"/>
  <c r="G7458" i="13" s="1"/>
  <c r="B7458" i="13" s="1"/>
  <c r="G7457" i="13" a="1"/>
  <c r="G7457" i="13" s="1"/>
  <c r="B7457" i="13" s="1"/>
  <c r="G7456" i="13" a="1"/>
  <c r="G7456" i="13" s="1"/>
  <c r="B7456" i="13" s="1"/>
  <c r="G7455" i="13" a="1"/>
  <c r="G7455" i="13" s="1"/>
  <c r="B7455" i="13" s="1"/>
  <c r="G7454" i="13" a="1"/>
  <c r="G7454" i="13" s="1"/>
  <c r="B7454" i="13" s="1"/>
  <c r="G7453" i="13" a="1"/>
  <c r="G7453" i="13" s="1"/>
  <c r="B7453" i="13" s="1"/>
  <c r="G7452" i="13" a="1"/>
  <c r="G7452" i="13" s="1"/>
  <c r="B7452" i="13" s="1"/>
  <c r="G7451" i="13" a="1"/>
  <c r="G7451" i="13" s="1"/>
  <c r="B7451" i="13" s="1"/>
  <c r="G7450" i="13" a="1"/>
  <c r="G7450" i="13" s="1"/>
  <c r="B7450" i="13" s="1"/>
  <c r="G7449" i="13" a="1"/>
  <c r="G7449" i="13" s="1"/>
  <c r="B7449" i="13" s="1"/>
  <c r="G7448" i="13" a="1"/>
  <c r="G7448" i="13" s="1"/>
  <c r="B7448" i="13" s="1"/>
  <c r="G7447" i="13" a="1"/>
  <c r="G7447" i="13" s="1"/>
  <c r="B7447" i="13" s="1"/>
  <c r="G7446" i="13" a="1"/>
  <c r="G7446" i="13" s="1"/>
  <c r="B7446" i="13" s="1"/>
  <c r="G7445" i="13" a="1"/>
  <c r="G7445" i="13" s="1"/>
  <c r="B7445" i="13" s="1"/>
  <c r="G7444" i="13" a="1"/>
  <c r="G7444" i="13" s="1"/>
  <c r="B7444" i="13" s="1"/>
  <c r="G7443" i="13" a="1"/>
  <c r="G7443" i="13" s="1"/>
  <c r="B7443" i="13" s="1"/>
  <c r="G7442" i="13" a="1"/>
  <c r="G7442" i="13" s="1"/>
  <c r="B7442" i="13" s="1"/>
  <c r="G7441" i="13" a="1"/>
  <c r="G7441" i="13" s="1"/>
  <c r="B7441" i="13" s="1"/>
  <c r="G7440" i="13" a="1"/>
  <c r="G7440" i="13" s="1"/>
  <c r="B7440" i="13" s="1"/>
  <c r="G7439" i="13" a="1"/>
  <c r="G7439" i="13" s="1"/>
  <c r="B7439" i="13" s="1"/>
  <c r="G7438" i="13" a="1"/>
  <c r="G7438" i="13" s="1"/>
  <c r="B7438" i="13" s="1"/>
  <c r="G7437" i="13" a="1"/>
  <c r="G7437" i="13" s="1"/>
  <c r="B7437" i="13" s="1"/>
  <c r="G7436" i="13" a="1"/>
  <c r="G7436" i="13" s="1"/>
  <c r="B7436" i="13" s="1"/>
  <c r="G7435" i="13" a="1"/>
  <c r="G7435" i="13" s="1"/>
  <c r="B7435" i="13" s="1"/>
  <c r="G7434" i="13" a="1"/>
  <c r="G7434" i="13" s="1"/>
  <c r="B7434" i="13" s="1"/>
  <c r="G7433" i="13" a="1"/>
  <c r="G7433" i="13" s="1"/>
  <c r="B7433" i="13" s="1"/>
  <c r="G7432" i="13" a="1"/>
  <c r="G7432" i="13" s="1"/>
  <c r="B7432" i="13" s="1"/>
  <c r="G7431" i="13" a="1"/>
  <c r="G7431" i="13" s="1"/>
  <c r="B7431" i="13" s="1"/>
  <c r="G7430" i="13" a="1"/>
  <c r="G7430" i="13" s="1"/>
  <c r="B7430" i="13" s="1"/>
  <c r="G7429" i="13" a="1"/>
  <c r="G7429" i="13" s="1"/>
  <c r="B7429" i="13" s="1"/>
  <c r="G7428" i="13" a="1"/>
  <c r="G7428" i="13" s="1"/>
  <c r="B7428" i="13" s="1"/>
  <c r="G7427" i="13" a="1"/>
  <c r="G7427" i="13" s="1"/>
  <c r="B7427" i="13" s="1"/>
  <c r="G7426" i="13" a="1"/>
  <c r="G7426" i="13" s="1"/>
  <c r="B7426" i="13" s="1"/>
  <c r="G7425" i="13" a="1"/>
  <c r="G7425" i="13" s="1"/>
  <c r="B7425" i="13" s="1"/>
  <c r="G7424" i="13" a="1"/>
  <c r="G7424" i="13" s="1"/>
  <c r="B7424" i="13" s="1"/>
  <c r="G7423" i="13" a="1"/>
  <c r="G7423" i="13" s="1"/>
  <c r="B7423" i="13" s="1"/>
  <c r="G7422" i="13" a="1"/>
  <c r="G7422" i="13" s="1"/>
  <c r="B7422" i="13" s="1"/>
  <c r="G7421" i="13" a="1"/>
  <c r="G7421" i="13" s="1"/>
  <c r="B7421" i="13" s="1"/>
  <c r="G7420" i="13" a="1"/>
  <c r="G7420" i="13" s="1"/>
  <c r="B7420" i="13" s="1"/>
  <c r="G7419" i="13" a="1"/>
  <c r="G7419" i="13" s="1"/>
  <c r="B7419" i="13" s="1"/>
  <c r="G7418" i="13" a="1"/>
  <c r="G7418" i="13" s="1"/>
  <c r="B7418" i="13" s="1"/>
  <c r="G7417" i="13" a="1"/>
  <c r="G7417" i="13" s="1"/>
  <c r="B7417" i="13" s="1"/>
  <c r="G7416" i="13" a="1"/>
  <c r="G7416" i="13" s="1"/>
  <c r="B7416" i="13" s="1"/>
  <c r="G7415" i="13" a="1"/>
  <c r="G7415" i="13" s="1"/>
  <c r="B7415" i="13" s="1"/>
  <c r="G7414" i="13" a="1"/>
  <c r="G7414" i="13" s="1"/>
  <c r="B7414" i="13" s="1"/>
  <c r="G7413" i="13" a="1"/>
  <c r="G7413" i="13" s="1"/>
  <c r="B7413" i="13" s="1"/>
  <c r="G7412" i="13" a="1"/>
  <c r="G7412" i="13" s="1"/>
  <c r="B7412" i="13" s="1"/>
  <c r="G7411" i="13" a="1"/>
  <c r="G7411" i="13" s="1"/>
  <c r="B7411" i="13" s="1"/>
  <c r="G7410" i="13" a="1"/>
  <c r="G7410" i="13" s="1"/>
  <c r="B7410" i="13" s="1"/>
  <c r="G7409" i="13" a="1"/>
  <c r="G7409" i="13" s="1"/>
  <c r="B7409" i="13" s="1"/>
  <c r="G7408" i="13" a="1"/>
  <c r="G7408" i="13" s="1"/>
  <c r="B7408" i="13" s="1"/>
  <c r="G7407" i="13" a="1"/>
  <c r="G7407" i="13" s="1"/>
  <c r="B7407" i="13" s="1"/>
  <c r="G7406" i="13" a="1"/>
  <c r="G7406" i="13" s="1"/>
  <c r="B7406" i="13" s="1"/>
  <c r="G7405" i="13" a="1"/>
  <c r="G7405" i="13" s="1"/>
  <c r="B7405" i="13" s="1"/>
  <c r="G7404" i="13" a="1"/>
  <c r="G7404" i="13" s="1"/>
  <c r="B7404" i="13" s="1"/>
  <c r="G7403" i="13" a="1"/>
  <c r="G7403" i="13" s="1"/>
  <c r="B7403" i="13" s="1"/>
  <c r="G7402" i="13" a="1"/>
  <c r="G7402" i="13" s="1"/>
  <c r="B7402" i="13" s="1"/>
  <c r="G7401" i="13" a="1"/>
  <c r="G7401" i="13" s="1"/>
  <c r="B7401" i="13" s="1"/>
  <c r="G7400" i="13" a="1"/>
  <c r="G7400" i="13" s="1"/>
  <c r="B7400" i="13" s="1"/>
  <c r="G7399" i="13" a="1"/>
  <c r="G7399" i="13" s="1"/>
  <c r="B7399" i="13" s="1"/>
  <c r="G7398" i="13" a="1"/>
  <c r="G7398" i="13" s="1"/>
  <c r="B7398" i="13" s="1"/>
  <c r="G7397" i="13" a="1"/>
  <c r="G7397" i="13" s="1"/>
  <c r="B7397" i="13" s="1"/>
  <c r="G7396" i="13" a="1"/>
  <c r="G7396" i="13" s="1"/>
  <c r="B7396" i="13" s="1"/>
  <c r="G7395" i="13" a="1"/>
  <c r="G7395" i="13" s="1"/>
  <c r="B7395" i="13" s="1"/>
  <c r="G7394" i="13" a="1"/>
  <c r="G7394" i="13" s="1"/>
  <c r="B7394" i="13" s="1"/>
  <c r="G7393" i="13" a="1"/>
  <c r="G7393" i="13" s="1"/>
  <c r="B7393" i="13" s="1"/>
  <c r="G7392" i="13" a="1"/>
  <c r="G7392" i="13" s="1"/>
  <c r="B7392" i="13" s="1"/>
  <c r="G7391" i="13" a="1"/>
  <c r="G7391" i="13" s="1"/>
  <c r="B7391" i="13" s="1"/>
  <c r="G7390" i="13" a="1"/>
  <c r="G7390" i="13" s="1"/>
  <c r="B7390" i="13" s="1"/>
  <c r="G7389" i="13" a="1"/>
  <c r="G7389" i="13" s="1"/>
  <c r="B7389" i="13" s="1"/>
  <c r="G7388" i="13" a="1"/>
  <c r="G7388" i="13" s="1"/>
  <c r="B7388" i="13" s="1"/>
  <c r="G7387" i="13" a="1"/>
  <c r="G7387" i="13" s="1"/>
  <c r="B7387" i="13" s="1"/>
  <c r="G7386" i="13" a="1"/>
  <c r="G7386" i="13" s="1"/>
  <c r="B7386" i="13" s="1"/>
  <c r="G7385" i="13" a="1"/>
  <c r="G7385" i="13" s="1"/>
  <c r="B7385" i="13" s="1"/>
  <c r="G7384" i="13" a="1"/>
  <c r="G7384" i="13" s="1"/>
  <c r="B7384" i="13" s="1"/>
  <c r="G7383" i="13" a="1"/>
  <c r="G7383" i="13" s="1"/>
  <c r="B7383" i="13" s="1"/>
  <c r="G7382" i="13" a="1"/>
  <c r="G7382" i="13" s="1"/>
  <c r="B7382" i="13" s="1"/>
  <c r="G7381" i="13" a="1"/>
  <c r="G7381" i="13" s="1"/>
  <c r="B7381" i="13" s="1"/>
  <c r="G7380" i="13" a="1"/>
  <c r="G7380" i="13" s="1"/>
  <c r="B7380" i="13" s="1"/>
  <c r="G7379" i="13" a="1"/>
  <c r="G7379" i="13" s="1"/>
  <c r="B7379" i="13" s="1"/>
  <c r="G7378" i="13" a="1"/>
  <c r="G7378" i="13" s="1"/>
  <c r="B7378" i="13" s="1"/>
  <c r="G7377" i="13" a="1"/>
  <c r="G7377" i="13" s="1"/>
  <c r="B7377" i="13" s="1"/>
  <c r="G7376" i="13" a="1"/>
  <c r="G7376" i="13" s="1"/>
  <c r="B7376" i="13" s="1"/>
  <c r="G7375" i="13" a="1"/>
  <c r="G7375" i="13" s="1"/>
  <c r="B7375" i="13" s="1"/>
  <c r="G7374" i="13" a="1"/>
  <c r="G7374" i="13" s="1"/>
  <c r="B7374" i="13" s="1"/>
  <c r="G7373" i="13" a="1"/>
  <c r="G7373" i="13" s="1"/>
  <c r="B7373" i="13" s="1"/>
  <c r="G7372" i="13" a="1"/>
  <c r="G7372" i="13" s="1"/>
  <c r="B7372" i="13" s="1"/>
  <c r="G7371" i="13" a="1"/>
  <c r="G7371" i="13" s="1"/>
  <c r="B7371" i="13" s="1"/>
  <c r="G7370" i="13" a="1"/>
  <c r="G7370" i="13" s="1"/>
  <c r="B7370" i="13" s="1"/>
  <c r="G7369" i="13" a="1"/>
  <c r="G7369" i="13" s="1"/>
  <c r="B7369" i="13" s="1"/>
  <c r="G7368" i="13" a="1"/>
  <c r="G7368" i="13" s="1"/>
  <c r="B7368" i="13" s="1"/>
  <c r="G7367" i="13" a="1"/>
  <c r="G7367" i="13" s="1"/>
  <c r="B7367" i="13" s="1"/>
  <c r="G7366" i="13" a="1"/>
  <c r="G7366" i="13" s="1"/>
  <c r="B7366" i="13" s="1"/>
  <c r="G7365" i="13" a="1"/>
  <c r="G7365" i="13" s="1"/>
  <c r="B7365" i="13" s="1"/>
  <c r="G7364" i="13" a="1"/>
  <c r="G7364" i="13" s="1"/>
  <c r="B7364" i="13" s="1"/>
  <c r="G7363" i="13" a="1"/>
  <c r="G7363" i="13" s="1"/>
  <c r="B7363" i="13" s="1"/>
  <c r="G7362" i="13" a="1"/>
  <c r="G7362" i="13" s="1"/>
  <c r="B7362" i="13" s="1"/>
  <c r="G7361" i="13" a="1"/>
  <c r="G7361" i="13" s="1"/>
  <c r="B7361" i="13" s="1"/>
  <c r="G7360" i="13" a="1"/>
  <c r="G7360" i="13" s="1"/>
  <c r="B7360" i="13" s="1"/>
  <c r="G7359" i="13" a="1"/>
  <c r="G7359" i="13" s="1"/>
  <c r="B7359" i="13" s="1"/>
  <c r="G7358" i="13" a="1"/>
  <c r="G7358" i="13" s="1"/>
  <c r="B7358" i="13" s="1"/>
  <c r="G7357" i="13" a="1"/>
  <c r="G7357" i="13" s="1"/>
  <c r="B7357" i="13" s="1"/>
  <c r="G7356" i="13" a="1"/>
  <c r="G7356" i="13" s="1"/>
  <c r="B7356" i="13" s="1"/>
  <c r="G7355" i="13" a="1"/>
  <c r="G7355" i="13" s="1"/>
  <c r="B7355" i="13" s="1"/>
  <c r="G7354" i="13" a="1"/>
  <c r="G7354" i="13" s="1"/>
  <c r="B7354" i="13" s="1"/>
  <c r="G7353" i="13" a="1"/>
  <c r="G7353" i="13" s="1"/>
  <c r="B7353" i="13" s="1"/>
  <c r="G7352" i="13" a="1"/>
  <c r="G7352" i="13" s="1"/>
  <c r="B7352" i="13" s="1"/>
  <c r="G7351" i="13" a="1"/>
  <c r="G7351" i="13" s="1"/>
  <c r="B7351" i="13" s="1"/>
  <c r="G7350" i="13" a="1"/>
  <c r="G7350" i="13" s="1"/>
  <c r="B7350" i="13" s="1"/>
  <c r="G7349" i="13" a="1"/>
  <c r="G7349" i="13" s="1"/>
  <c r="B7349" i="13" s="1"/>
  <c r="G7348" i="13" a="1"/>
  <c r="G7348" i="13" s="1"/>
  <c r="B7348" i="13" s="1"/>
  <c r="G7347" i="13" a="1"/>
  <c r="G7347" i="13" s="1"/>
  <c r="B7347" i="13" s="1"/>
  <c r="G7346" i="13" a="1"/>
  <c r="G7346" i="13" s="1"/>
  <c r="B7346" i="13" s="1"/>
  <c r="G7345" i="13" a="1"/>
  <c r="G7345" i="13" s="1"/>
  <c r="B7345" i="13" s="1"/>
  <c r="G7344" i="13" a="1"/>
  <c r="G7344" i="13" s="1"/>
  <c r="B7344" i="13" s="1"/>
  <c r="G7343" i="13" a="1"/>
  <c r="G7343" i="13" s="1"/>
  <c r="B7343" i="13" s="1"/>
  <c r="G7342" i="13" a="1"/>
  <c r="G7342" i="13" s="1"/>
  <c r="B7342" i="13" s="1"/>
  <c r="G7341" i="13" a="1"/>
  <c r="G7341" i="13" s="1"/>
  <c r="B7341" i="13" s="1"/>
  <c r="G7340" i="13" a="1"/>
  <c r="G7340" i="13" s="1"/>
  <c r="B7340" i="13" s="1"/>
  <c r="G7339" i="13" a="1"/>
  <c r="G7339" i="13" s="1"/>
  <c r="B7339" i="13" s="1"/>
  <c r="G7338" i="13" a="1"/>
  <c r="G7338" i="13" s="1"/>
  <c r="B7338" i="13" s="1"/>
  <c r="G7337" i="13" a="1"/>
  <c r="G7337" i="13" s="1"/>
  <c r="B7337" i="13" s="1"/>
  <c r="G7336" i="13" a="1"/>
  <c r="G7336" i="13" s="1"/>
  <c r="B7336" i="13" s="1"/>
  <c r="G7335" i="13" a="1"/>
  <c r="G7335" i="13" s="1"/>
  <c r="B7335" i="13" s="1"/>
  <c r="G7334" i="13" a="1"/>
  <c r="G7334" i="13" s="1"/>
  <c r="B7334" i="13" s="1"/>
  <c r="G7333" i="13" a="1"/>
  <c r="G7333" i="13" s="1"/>
  <c r="B7333" i="13" s="1"/>
  <c r="G7332" i="13" a="1"/>
  <c r="G7332" i="13" s="1"/>
  <c r="B7332" i="13" s="1"/>
  <c r="G7331" i="13" a="1"/>
  <c r="G7331" i="13" s="1"/>
  <c r="B7331" i="13" s="1"/>
  <c r="G7330" i="13" a="1"/>
  <c r="G7330" i="13" s="1"/>
  <c r="B7330" i="13" s="1"/>
  <c r="G7329" i="13" a="1"/>
  <c r="G7329" i="13" s="1"/>
  <c r="B7329" i="13" s="1"/>
  <c r="G7328" i="13" a="1"/>
  <c r="G7328" i="13" s="1"/>
  <c r="B7328" i="13" s="1"/>
  <c r="G7327" i="13" a="1"/>
  <c r="G7327" i="13" s="1"/>
  <c r="B7327" i="13" s="1"/>
  <c r="G7326" i="13" a="1"/>
  <c r="G7326" i="13" s="1"/>
  <c r="B7326" i="13" s="1"/>
  <c r="G7325" i="13" a="1"/>
  <c r="G7325" i="13" s="1"/>
  <c r="B7325" i="13" s="1"/>
  <c r="G7324" i="13" a="1"/>
  <c r="G7324" i="13" s="1"/>
  <c r="B7324" i="13" s="1"/>
  <c r="G7323" i="13" a="1"/>
  <c r="G7323" i="13" s="1"/>
  <c r="B7323" i="13" s="1"/>
  <c r="G7322" i="13" a="1"/>
  <c r="G7322" i="13" s="1"/>
  <c r="B7322" i="13" s="1"/>
  <c r="G7321" i="13" a="1"/>
  <c r="G7321" i="13" s="1"/>
  <c r="B7321" i="13" s="1"/>
  <c r="G7320" i="13" a="1"/>
  <c r="G7320" i="13" s="1"/>
  <c r="B7320" i="13" s="1"/>
  <c r="G7319" i="13" a="1"/>
  <c r="G7319" i="13" s="1"/>
  <c r="B7319" i="13" s="1"/>
  <c r="G7318" i="13" a="1"/>
  <c r="G7318" i="13" s="1"/>
  <c r="B7318" i="13" s="1"/>
  <c r="G7317" i="13" a="1"/>
  <c r="G7317" i="13" s="1"/>
  <c r="B7317" i="13" s="1"/>
  <c r="G7316" i="13" a="1"/>
  <c r="G7316" i="13" s="1"/>
  <c r="B7316" i="13" s="1"/>
  <c r="G7315" i="13" a="1"/>
  <c r="G7315" i="13" s="1"/>
  <c r="B7315" i="13" s="1"/>
  <c r="G7314" i="13" a="1"/>
  <c r="G7314" i="13" s="1"/>
  <c r="B7314" i="13" s="1"/>
  <c r="G7313" i="13" a="1"/>
  <c r="G7313" i="13" s="1"/>
  <c r="B7313" i="13" s="1"/>
  <c r="G7312" i="13" a="1"/>
  <c r="G7312" i="13" s="1"/>
  <c r="B7312" i="13" s="1"/>
  <c r="G7311" i="13" a="1"/>
  <c r="G7311" i="13" s="1"/>
  <c r="B7311" i="13" s="1"/>
  <c r="G7310" i="13" a="1"/>
  <c r="G7310" i="13" s="1"/>
  <c r="B7310" i="13" s="1"/>
  <c r="G7309" i="13" a="1"/>
  <c r="G7309" i="13" s="1"/>
  <c r="B7309" i="13" s="1"/>
  <c r="G7308" i="13" a="1"/>
  <c r="G7308" i="13" s="1"/>
  <c r="B7308" i="13" s="1"/>
  <c r="G7307" i="13" a="1"/>
  <c r="G7307" i="13" s="1"/>
  <c r="B7307" i="13" s="1"/>
  <c r="G7306" i="13" a="1"/>
  <c r="G7306" i="13" s="1"/>
  <c r="B7306" i="13" s="1"/>
  <c r="G7305" i="13" a="1"/>
  <c r="G7305" i="13" s="1"/>
  <c r="B7305" i="13" s="1"/>
  <c r="G7304" i="13" a="1"/>
  <c r="G7304" i="13" s="1"/>
  <c r="B7304" i="13" s="1"/>
  <c r="G7303" i="13" a="1"/>
  <c r="G7303" i="13" s="1"/>
  <c r="B7303" i="13" s="1"/>
  <c r="G7302" i="13" a="1"/>
  <c r="G7302" i="13" s="1"/>
  <c r="B7302" i="13" s="1"/>
  <c r="G7301" i="13" a="1"/>
  <c r="G7301" i="13" s="1"/>
  <c r="B7301" i="13" s="1"/>
  <c r="G7300" i="13" a="1"/>
  <c r="G7300" i="13" s="1"/>
  <c r="B7300" i="13" s="1"/>
  <c r="G7299" i="13" a="1"/>
  <c r="G7299" i="13" s="1"/>
  <c r="B7299" i="13" s="1"/>
  <c r="G7298" i="13" a="1"/>
  <c r="G7298" i="13" s="1"/>
  <c r="B7298" i="13" s="1"/>
  <c r="G7297" i="13" a="1"/>
  <c r="G7297" i="13" s="1"/>
  <c r="B7297" i="13" s="1"/>
  <c r="G7296" i="13" a="1"/>
  <c r="G7296" i="13" s="1"/>
  <c r="B7296" i="13" s="1"/>
  <c r="G7295" i="13" a="1"/>
  <c r="G7295" i="13" s="1"/>
  <c r="B7295" i="13" s="1"/>
  <c r="G7294" i="13" a="1"/>
  <c r="G7294" i="13" s="1"/>
  <c r="B7294" i="13" s="1"/>
  <c r="G7293" i="13" a="1"/>
  <c r="G7293" i="13" s="1"/>
  <c r="B7293" i="13" s="1"/>
  <c r="G7292" i="13" a="1"/>
  <c r="G7292" i="13" s="1"/>
  <c r="B7292" i="13" s="1"/>
  <c r="G7291" i="13" a="1"/>
  <c r="G7291" i="13" s="1"/>
  <c r="B7291" i="13" s="1"/>
  <c r="G7290" i="13" a="1"/>
  <c r="G7290" i="13" s="1"/>
  <c r="B7290" i="13" s="1"/>
  <c r="G7289" i="13" a="1"/>
  <c r="G7289" i="13" s="1"/>
  <c r="B7289" i="13" s="1"/>
  <c r="G7288" i="13" a="1"/>
  <c r="G7288" i="13" s="1"/>
  <c r="B7288" i="13" s="1"/>
  <c r="G7287" i="13" a="1"/>
  <c r="G7287" i="13" s="1"/>
  <c r="B7287" i="13" s="1"/>
  <c r="G7286" i="13" a="1"/>
  <c r="G7286" i="13" s="1"/>
  <c r="B7286" i="13" s="1"/>
  <c r="G7285" i="13" a="1"/>
  <c r="G7285" i="13" s="1"/>
  <c r="B7285" i="13" s="1"/>
  <c r="G7284" i="13" a="1"/>
  <c r="G7284" i="13" s="1"/>
  <c r="B7284" i="13" s="1"/>
  <c r="G7283" i="13" a="1"/>
  <c r="G7283" i="13" s="1"/>
  <c r="B7283" i="13" s="1"/>
  <c r="G7282" i="13" a="1"/>
  <c r="G7282" i="13" s="1"/>
  <c r="B7282" i="13" s="1"/>
  <c r="G7281" i="13" a="1"/>
  <c r="G7281" i="13" s="1"/>
  <c r="B7281" i="13" s="1"/>
  <c r="G7280" i="13" a="1"/>
  <c r="G7280" i="13" s="1"/>
  <c r="B7280" i="13" s="1"/>
  <c r="G7279" i="13" a="1"/>
  <c r="G7279" i="13" s="1"/>
  <c r="B7279" i="13" s="1"/>
  <c r="G7278" i="13" a="1"/>
  <c r="G7278" i="13" s="1"/>
  <c r="B7278" i="13" s="1"/>
  <c r="G7277" i="13" a="1"/>
  <c r="G7277" i="13" s="1"/>
  <c r="B7277" i="13" s="1"/>
  <c r="G7276" i="13" a="1"/>
  <c r="G7276" i="13" s="1"/>
  <c r="B7276" i="13" s="1"/>
  <c r="G7275" i="13" a="1"/>
  <c r="G7275" i="13" s="1"/>
  <c r="B7275" i="13" s="1"/>
  <c r="G7274" i="13" a="1"/>
  <c r="G7274" i="13" s="1"/>
  <c r="B7274" i="13" s="1"/>
  <c r="G7273" i="13" a="1"/>
  <c r="G7273" i="13" s="1"/>
  <c r="B7273" i="13" s="1"/>
  <c r="G7272" i="13" a="1"/>
  <c r="G7272" i="13" s="1"/>
  <c r="B7272" i="13" s="1"/>
  <c r="G7271" i="13" a="1"/>
  <c r="G7271" i="13" s="1"/>
  <c r="B7271" i="13" s="1"/>
  <c r="G7270" i="13" a="1"/>
  <c r="G7270" i="13" s="1"/>
  <c r="B7270" i="13" s="1"/>
  <c r="G7269" i="13" a="1"/>
  <c r="G7269" i="13" s="1"/>
  <c r="B7269" i="13" s="1"/>
  <c r="G7268" i="13" a="1"/>
  <c r="G7268" i="13" s="1"/>
  <c r="B7268" i="13" s="1"/>
  <c r="G7267" i="13" a="1"/>
  <c r="G7267" i="13" s="1"/>
  <c r="B7267" i="13" s="1"/>
  <c r="G7266" i="13" a="1"/>
  <c r="G7266" i="13" s="1"/>
  <c r="B7266" i="13" s="1"/>
  <c r="G7265" i="13" a="1"/>
  <c r="G7265" i="13" s="1"/>
  <c r="B7265" i="13" s="1"/>
  <c r="G7264" i="13" a="1"/>
  <c r="G7264" i="13" s="1"/>
  <c r="B7264" i="13" s="1"/>
  <c r="G7263" i="13" a="1"/>
  <c r="G7263" i="13" s="1"/>
  <c r="B7263" i="13" s="1"/>
  <c r="G7262" i="13" a="1"/>
  <c r="G7262" i="13" s="1"/>
  <c r="B7262" i="13" s="1"/>
  <c r="G7261" i="13" a="1"/>
  <c r="G7261" i="13" s="1"/>
  <c r="B7261" i="13" s="1"/>
  <c r="G7260" i="13" a="1"/>
  <c r="G7260" i="13" s="1"/>
  <c r="B7260" i="13" s="1"/>
  <c r="G7259" i="13" a="1"/>
  <c r="G7259" i="13" s="1"/>
  <c r="B7259" i="13" s="1"/>
  <c r="G7258" i="13" a="1"/>
  <c r="G7258" i="13" s="1"/>
  <c r="B7258" i="13" s="1"/>
  <c r="G7257" i="13" a="1"/>
  <c r="G7257" i="13" s="1"/>
  <c r="B7257" i="13" s="1"/>
  <c r="G7256" i="13" a="1"/>
  <c r="G7256" i="13" s="1"/>
  <c r="B7256" i="13" s="1"/>
  <c r="G7255" i="13" a="1"/>
  <c r="G7255" i="13" s="1"/>
  <c r="B7255" i="13" s="1"/>
  <c r="G7254" i="13" a="1"/>
  <c r="G7254" i="13" s="1"/>
  <c r="B7254" i="13" s="1"/>
  <c r="G7253" i="13" a="1"/>
  <c r="G7253" i="13" s="1"/>
  <c r="B7253" i="13" s="1"/>
  <c r="G7252" i="13" a="1"/>
  <c r="G7252" i="13" s="1"/>
  <c r="B7252" i="13" s="1"/>
  <c r="G7251" i="13" a="1"/>
  <c r="G7251" i="13" s="1"/>
  <c r="B7251" i="13" s="1"/>
  <c r="G7250" i="13" a="1"/>
  <c r="G7250" i="13" s="1"/>
  <c r="B7250" i="13" s="1"/>
  <c r="G7249" i="13" a="1"/>
  <c r="G7249" i="13" s="1"/>
  <c r="B7249" i="13" s="1"/>
  <c r="G7248" i="13" a="1"/>
  <c r="G7248" i="13" s="1"/>
  <c r="B7248" i="13" s="1"/>
  <c r="G7247" i="13" a="1"/>
  <c r="G7247" i="13" s="1"/>
  <c r="B7247" i="13" s="1"/>
  <c r="G7246" i="13" a="1"/>
  <c r="G7246" i="13" s="1"/>
  <c r="B7246" i="13" s="1"/>
  <c r="G7245" i="13" a="1"/>
  <c r="G7245" i="13" s="1"/>
  <c r="B7245" i="13" s="1"/>
  <c r="G7244" i="13" a="1"/>
  <c r="G7244" i="13" s="1"/>
  <c r="B7244" i="13" s="1"/>
  <c r="G7243" i="13" a="1"/>
  <c r="G7243" i="13" s="1"/>
  <c r="B7243" i="13" s="1"/>
  <c r="G7242" i="13" a="1"/>
  <c r="G7242" i="13" s="1"/>
  <c r="B7242" i="13" s="1"/>
  <c r="G7241" i="13" a="1"/>
  <c r="G7241" i="13" s="1"/>
  <c r="B7241" i="13" s="1"/>
  <c r="G7240" i="13" a="1"/>
  <c r="G7240" i="13" s="1"/>
  <c r="B7240" i="13" s="1"/>
  <c r="G7239" i="13" a="1"/>
  <c r="G7239" i="13" s="1"/>
  <c r="B7239" i="13" s="1"/>
  <c r="G7238" i="13" a="1"/>
  <c r="G7238" i="13" s="1"/>
  <c r="B7238" i="13" s="1"/>
  <c r="G7237" i="13" a="1"/>
  <c r="G7237" i="13" s="1"/>
  <c r="B7237" i="13" s="1"/>
  <c r="G7236" i="13" a="1"/>
  <c r="G7236" i="13" s="1"/>
  <c r="B7236" i="13" s="1"/>
  <c r="G7235" i="13" a="1"/>
  <c r="G7235" i="13" s="1"/>
  <c r="B7235" i="13" s="1"/>
  <c r="G7234" i="13" a="1"/>
  <c r="G7234" i="13" s="1"/>
  <c r="B7234" i="13" s="1"/>
  <c r="G7233" i="13" a="1"/>
  <c r="G7233" i="13" s="1"/>
  <c r="B7233" i="13" s="1"/>
  <c r="G7232" i="13" a="1"/>
  <c r="G7232" i="13" s="1"/>
  <c r="B7232" i="13" s="1"/>
  <c r="G7231" i="13" a="1"/>
  <c r="G7231" i="13" s="1"/>
  <c r="B7231" i="13" s="1"/>
  <c r="G7230" i="13" a="1"/>
  <c r="G7230" i="13" s="1"/>
  <c r="B7230" i="13" s="1"/>
  <c r="G7229" i="13" a="1"/>
  <c r="G7229" i="13" s="1"/>
  <c r="B7229" i="13" s="1"/>
  <c r="G7228" i="13" a="1"/>
  <c r="G7228" i="13" s="1"/>
  <c r="B7228" i="13" s="1"/>
  <c r="G7227" i="13" a="1"/>
  <c r="G7227" i="13" s="1"/>
  <c r="B7227" i="13" s="1"/>
  <c r="G7226" i="13" a="1"/>
  <c r="G7226" i="13" s="1"/>
  <c r="B7226" i="13" s="1"/>
  <c r="G7225" i="13" a="1"/>
  <c r="G7225" i="13" s="1"/>
  <c r="B7225" i="13" s="1"/>
  <c r="G7224" i="13" a="1"/>
  <c r="G7224" i="13" s="1"/>
  <c r="B7224" i="13" s="1"/>
  <c r="G7223" i="13" a="1"/>
  <c r="G7223" i="13" s="1"/>
  <c r="B7223" i="13" s="1"/>
  <c r="G7222" i="13" a="1"/>
  <c r="G7222" i="13" s="1"/>
  <c r="B7222" i="13" s="1"/>
  <c r="G7221" i="13" a="1"/>
  <c r="G7221" i="13" s="1"/>
  <c r="B7221" i="13" s="1"/>
  <c r="G7220" i="13" a="1"/>
  <c r="G7220" i="13" s="1"/>
  <c r="B7220" i="13" s="1"/>
  <c r="G7219" i="13" a="1"/>
  <c r="G7219" i="13" s="1"/>
  <c r="B7219" i="13" s="1"/>
  <c r="G7218" i="13" a="1"/>
  <c r="G7218" i="13" s="1"/>
  <c r="B7218" i="13" s="1"/>
  <c r="G7217" i="13" a="1"/>
  <c r="G7217" i="13" s="1"/>
  <c r="B7217" i="13" s="1"/>
  <c r="G7216" i="13" a="1"/>
  <c r="G7216" i="13" s="1"/>
  <c r="B7216" i="13" s="1"/>
  <c r="G7215" i="13" a="1"/>
  <c r="G7215" i="13" s="1"/>
  <c r="B7215" i="13" s="1"/>
  <c r="G7214" i="13" a="1"/>
  <c r="G7214" i="13" s="1"/>
  <c r="B7214" i="13" s="1"/>
  <c r="G7213" i="13" a="1"/>
  <c r="G7213" i="13" s="1"/>
  <c r="B7213" i="13" s="1"/>
  <c r="G7212" i="13" a="1"/>
  <c r="G7212" i="13" s="1"/>
  <c r="B7212" i="13" s="1"/>
  <c r="G7211" i="13" a="1"/>
  <c r="G7211" i="13" s="1"/>
  <c r="B7211" i="13" s="1"/>
  <c r="G7210" i="13" a="1"/>
  <c r="G7210" i="13" s="1"/>
  <c r="B7210" i="13" s="1"/>
  <c r="G7209" i="13" a="1"/>
  <c r="G7209" i="13" s="1"/>
  <c r="B7209" i="13" s="1"/>
  <c r="G7208" i="13" a="1"/>
  <c r="G7208" i="13" s="1"/>
  <c r="B7208" i="13" s="1"/>
  <c r="G7207" i="13" a="1"/>
  <c r="G7207" i="13" s="1"/>
  <c r="B7207" i="13" s="1"/>
  <c r="G7206" i="13" a="1"/>
  <c r="G7206" i="13" s="1"/>
  <c r="B7206" i="13" s="1"/>
  <c r="G7205" i="13" a="1"/>
  <c r="G7205" i="13" s="1"/>
  <c r="B7205" i="13" s="1"/>
  <c r="G7204" i="13" a="1"/>
  <c r="G7204" i="13" s="1"/>
  <c r="B7204" i="13" s="1"/>
  <c r="G7203" i="13" a="1"/>
  <c r="G7203" i="13" s="1"/>
  <c r="B7203" i="13" s="1"/>
  <c r="G7202" i="13" a="1"/>
  <c r="G7202" i="13" s="1"/>
  <c r="B7202" i="13" s="1"/>
  <c r="G7201" i="13" a="1"/>
  <c r="G7201" i="13" s="1"/>
  <c r="B7201" i="13" s="1"/>
  <c r="G7200" i="13" a="1"/>
  <c r="G7200" i="13" s="1"/>
  <c r="B7200" i="13" s="1"/>
  <c r="G7199" i="13" a="1"/>
  <c r="G7199" i="13" s="1"/>
  <c r="B7199" i="13" s="1"/>
  <c r="G7198" i="13" a="1"/>
  <c r="G7198" i="13" s="1"/>
  <c r="B7198" i="13" s="1"/>
  <c r="G7197" i="13" a="1"/>
  <c r="G7197" i="13" s="1"/>
  <c r="B7197" i="13" s="1"/>
  <c r="G7196" i="13" a="1"/>
  <c r="G7196" i="13" s="1"/>
  <c r="B7196" i="13" s="1"/>
  <c r="G7195" i="13" a="1"/>
  <c r="G7195" i="13" s="1"/>
  <c r="B7195" i="13" s="1"/>
  <c r="G7194" i="13" a="1"/>
  <c r="G7194" i="13" s="1"/>
  <c r="B7194" i="13" s="1"/>
  <c r="G7193" i="13" a="1"/>
  <c r="G7193" i="13" s="1"/>
  <c r="B7193" i="13" s="1"/>
  <c r="G7192" i="13" a="1"/>
  <c r="G7192" i="13" s="1"/>
  <c r="B7192" i="13" s="1"/>
  <c r="G7191" i="13" a="1"/>
  <c r="G7191" i="13" s="1"/>
  <c r="B7191" i="13" s="1"/>
  <c r="G7190" i="13" a="1"/>
  <c r="G7190" i="13" s="1"/>
  <c r="B7190" i="13" s="1"/>
  <c r="G7189" i="13" a="1"/>
  <c r="G7189" i="13" s="1"/>
  <c r="B7189" i="13" s="1"/>
  <c r="G7188" i="13" a="1"/>
  <c r="G7188" i="13" s="1"/>
  <c r="B7188" i="13" s="1"/>
  <c r="G7187" i="13" a="1"/>
  <c r="G7187" i="13" s="1"/>
  <c r="B7187" i="13" s="1"/>
  <c r="G7186" i="13" a="1"/>
  <c r="G7186" i="13" s="1"/>
  <c r="B7186" i="13" s="1"/>
  <c r="G7185" i="13" a="1"/>
  <c r="G7185" i="13" s="1"/>
  <c r="B7185" i="13" s="1"/>
  <c r="G7184" i="13" a="1"/>
  <c r="G7184" i="13" s="1"/>
  <c r="B7184" i="13" s="1"/>
  <c r="G7183" i="13" a="1"/>
  <c r="G7183" i="13" s="1"/>
  <c r="B7183" i="13" s="1"/>
  <c r="G7182" i="13" a="1"/>
  <c r="G7182" i="13" s="1"/>
  <c r="B7182" i="13" s="1"/>
  <c r="G7181" i="13" a="1"/>
  <c r="G7181" i="13" s="1"/>
  <c r="B7181" i="13" s="1"/>
  <c r="G7180" i="13" a="1"/>
  <c r="G7180" i="13" s="1"/>
  <c r="B7180" i="13" s="1"/>
  <c r="G7179" i="13" a="1"/>
  <c r="G7179" i="13" s="1"/>
  <c r="B7179" i="13" s="1"/>
  <c r="G7178" i="13" a="1"/>
  <c r="G7178" i="13" s="1"/>
  <c r="B7178" i="13" s="1"/>
  <c r="G7177" i="13" a="1"/>
  <c r="G7177" i="13" s="1"/>
  <c r="B7177" i="13" s="1"/>
  <c r="G7176" i="13" a="1"/>
  <c r="G7176" i="13" s="1"/>
  <c r="B7176" i="13" s="1"/>
  <c r="G7175" i="13" a="1"/>
  <c r="G7175" i="13" s="1"/>
  <c r="B7175" i="13" s="1"/>
  <c r="G7174" i="13" a="1"/>
  <c r="G7174" i="13" s="1"/>
  <c r="B7174" i="13" s="1"/>
  <c r="G7173" i="13" a="1"/>
  <c r="G7173" i="13" s="1"/>
  <c r="B7173" i="13" s="1"/>
  <c r="G7172" i="13" a="1"/>
  <c r="G7172" i="13" s="1"/>
  <c r="B7172" i="13" s="1"/>
  <c r="G7171" i="13" a="1"/>
  <c r="G7171" i="13" s="1"/>
  <c r="B7171" i="13" s="1"/>
  <c r="G7170" i="13" a="1"/>
  <c r="G7170" i="13" s="1"/>
  <c r="B7170" i="13" s="1"/>
  <c r="G7169" i="13" a="1"/>
  <c r="G7169" i="13" s="1"/>
  <c r="B7169" i="13" s="1"/>
  <c r="G7168" i="13" a="1"/>
  <c r="G7168" i="13" s="1"/>
  <c r="B7168" i="13" s="1"/>
  <c r="G7167" i="13" a="1"/>
  <c r="G7167" i="13" s="1"/>
  <c r="B7167" i="13" s="1"/>
  <c r="G7166" i="13" a="1"/>
  <c r="G7166" i="13" s="1"/>
  <c r="B7166" i="13" s="1"/>
  <c r="G7165" i="13" a="1"/>
  <c r="G7165" i="13" s="1"/>
  <c r="B7165" i="13" s="1"/>
  <c r="G7164" i="13" a="1"/>
  <c r="G7164" i="13" s="1"/>
  <c r="B7164" i="13" s="1"/>
  <c r="G7163" i="13" a="1"/>
  <c r="G7163" i="13" s="1"/>
  <c r="B7163" i="13" s="1"/>
  <c r="G7162" i="13" a="1"/>
  <c r="G7162" i="13" s="1"/>
  <c r="B7162" i="13" s="1"/>
  <c r="G7161" i="13" a="1"/>
  <c r="G7161" i="13" s="1"/>
  <c r="B7161" i="13" s="1"/>
  <c r="G7160" i="13" a="1"/>
  <c r="G7160" i="13" s="1"/>
  <c r="B7160" i="13" s="1"/>
  <c r="G7159" i="13" a="1"/>
  <c r="G7159" i="13" s="1"/>
  <c r="B7159" i="13" s="1"/>
  <c r="G7158" i="13" a="1"/>
  <c r="G7158" i="13" s="1"/>
  <c r="B7158" i="13" s="1"/>
  <c r="G7157" i="13" a="1"/>
  <c r="G7157" i="13" s="1"/>
  <c r="B7157" i="13" s="1"/>
  <c r="G7156" i="13" a="1"/>
  <c r="G7156" i="13" s="1"/>
  <c r="B7156" i="13" s="1"/>
  <c r="G7155" i="13" a="1"/>
  <c r="G7155" i="13" s="1"/>
  <c r="B7155" i="13" s="1"/>
  <c r="G7154" i="13" a="1"/>
  <c r="G7154" i="13" s="1"/>
  <c r="B7154" i="13" s="1"/>
  <c r="G7153" i="13" a="1"/>
  <c r="G7153" i="13" s="1"/>
  <c r="B7153" i="13" s="1"/>
  <c r="G7152" i="13" a="1"/>
  <c r="G7152" i="13" s="1"/>
  <c r="B7152" i="13" s="1"/>
  <c r="G7151" i="13" a="1"/>
  <c r="G7151" i="13" s="1"/>
  <c r="B7151" i="13" s="1"/>
  <c r="G7150" i="13" a="1"/>
  <c r="G7150" i="13" s="1"/>
  <c r="B7150" i="13" s="1"/>
  <c r="G7149" i="13" a="1"/>
  <c r="G7149" i="13" s="1"/>
  <c r="B7149" i="13" s="1"/>
  <c r="G7148" i="13" a="1"/>
  <c r="G7148" i="13" s="1"/>
  <c r="B7148" i="13" s="1"/>
  <c r="G7147" i="13" a="1"/>
  <c r="G7147" i="13" s="1"/>
  <c r="B7147" i="13" s="1"/>
  <c r="G7146" i="13" a="1"/>
  <c r="G7146" i="13" s="1"/>
  <c r="B7146" i="13" s="1"/>
  <c r="G7145" i="13" a="1"/>
  <c r="G7145" i="13" s="1"/>
  <c r="B7145" i="13" s="1"/>
  <c r="G7144" i="13" a="1"/>
  <c r="G7144" i="13" s="1"/>
  <c r="B7144" i="13" s="1"/>
  <c r="G7143" i="13" a="1"/>
  <c r="G7143" i="13" s="1"/>
  <c r="B7143" i="13" s="1"/>
  <c r="G7142" i="13" a="1"/>
  <c r="G7142" i="13" s="1"/>
  <c r="B7142" i="13" s="1"/>
  <c r="G7141" i="13" a="1"/>
  <c r="G7141" i="13" s="1"/>
  <c r="B7141" i="13" s="1"/>
  <c r="G7140" i="13" a="1"/>
  <c r="G7140" i="13" s="1"/>
  <c r="B7140" i="13" s="1"/>
  <c r="G7139" i="13" a="1"/>
  <c r="G7139" i="13" s="1"/>
  <c r="B7139" i="13" s="1"/>
  <c r="G7138" i="13" a="1"/>
  <c r="G7138" i="13" s="1"/>
  <c r="B7138" i="13" s="1"/>
  <c r="G7137" i="13" a="1"/>
  <c r="G7137" i="13" s="1"/>
  <c r="B7137" i="13" s="1"/>
  <c r="G7136" i="13" a="1"/>
  <c r="G7136" i="13" s="1"/>
  <c r="B7136" i="13" s="1"/>
  <c r="G7135" i="13" a="1"/>
  <c r="G7135" i="13" s="1"/>
  <c r="B7135" i="13" s="1"/>
  <c r="G7134" i="13" a="1"/>
  <c r="G7134" i="13" s="1"/>
  <c r="B7134" i="13" s="1"/>
  <c r="G7133" i="13" a="1"/>
  <c r="G7133" i="13" s="1"/>
  <c r="B7133" i="13" s="1"/>
  <c r="G7132" i="13" a="1"/>
  <c r="G7132" i="13" s="1"/>
  <c r="B7132" i="13" s="1"/>
  <c r="G7131" i="13" a="1"/>
  <c r="G7131" i="13" s="1"/>
  <c r="B7131" i="13" s="1"/>
  <c r="G7130" i="13" a="1"/>
  <c r="G7130" i="13" s="1"/>
  <c r="B7130" i="13" s="1"/>
  <c r="G7129" i="13" a="1"/>
  <c r="G7129" i="13" s="1"/>
  <c r="B7129" i="13" s="1"/>
  <c r="G7128" i="13" a="1"/>
  <c r="G7128" i="13" s="1"/>
  <c r="B7128" i="13" s="1"/>
  <c r="G7127" i="13" a="1"/>
  <c r="G7127" i="13" s="1"/>
  <c r="B7127" i="13" s="1"/>
  <c r="G7126" i="13" a="1"/>
  <c r="G7126" i="13" s="1"/>
  <c r="B7126" i="13" s="1"/>
  <c r="G7125" i="13" a="1"/>
  <c r="G7125" i="13" s="1"/>
  <c r="B7125" i="13" s="1"/>
  <c r="G7124" i="13" a="1"/>
  <c r="G7124" i="13" s="1"/>
  <c r="B7124" i="13" s="1"/>
  <c r="G7123" i="13" a="1"/>
  <c r="G7123" i="13" s="1"/>
  <c r="B7123" i="13" s="1"/>
  <c r="G7122" i="13" a="1"/>
  <c r="G7122" i="13" s="1"/>
  <c r="B7122" i="13" s="1"/>
  <c r="G7121" i="13" a="1"/>
  <c r="G7121" i="13" s="1"/>
  <c r="B7121" i="13" s="1"/>
  <c r="G7120" i="13" a="1"/>
  <c r="G7120" i="13" s="1"/>
  <c r="B7120" i="13" s="1"/>
  <c r="G7119" i="13" a="1"/>
  <c r="G7119" i="13" s="1"/>
  <c r="B7119" i="13" s="1"/>
  <c r="G7118" i="13" a="1"/>
  <c r="G7118" i="13" s="1"/>
  <c r="B7118" i="13" s="1"/>
  <c r="G7117" i="13" a="1"/>
  <c r="G7117" i="13" s="1"/>
  <c r="B7117" i="13" s="1"/>
  <c r="G7116" i="13" a="1"/>
  <c r="G7116" i="13" s="1"/>
  <c r="B7116" i="13" s="1"/>
  <c r="G7115" i="13" a="1"/>
  <c r="G7115" i="13" s="1"/>
  <c r="B7115" i="13" s="1"/>
  <c r="G7114" i="13" a="1"/>
  <c r="G7114" i="13" s="1"/>
  <c r="B7114" i="13" s="1"/>
  <c r="G7113" i="13" a="1"/>
  <c r="G7113" i="13" s="1"/>
  <c r="B7113" i="13" s="1"/>
  <c r="G7112" i="13" a="1"/>
  <c r="G7112" i="13" s="1"/>
  <c r="B7112" i="13" s="1"/>
  <c r="G7111" i="13" a="1"/>
  <c r="G7111" i="13" s="1"/>
  <c r="B7111" i="13" s="1"/>
  <c r="G7110" i="13" a="1"/>
  <c r="G7110" i="13" s="1"/>
  <c r="B7110" i="13" s="1"/>
  <c r="G7109" i="13" a="1"/>
  <c r="G7109" i="13" s="1"/>
  <c r="B7109" i="13" s="1"/>
  <c r="G7108" i="13" a="1"/>
  <c r="G7108" i="13" s="1"/>
  <c r="B7108" i="13" s="1"/>
  <c r="G7107" i="13" a="1"/>
  <c r="G7107" i="13" s="1"/>
  <c r="B7107" i="13" s="1"/>
  <c r="G7106" i="13" a="1"/>
  <c r="G7106" i="13" s="1"/>
  <c r="B7106" i="13" s="1"/>
  <c r="G7105" i="13" a="1"/>
  <c r="G7105" i="13" s="1"/>
  <c r="B7105" i="13" s="1"/>
  <c r="G7104" i="13" a="1"/>
  <c r="G7104" i="13" s="1"/>
  <c r="B7104" i="13" s="1"/>
  <c r="G7103" i="13" a="1"/>
  <c r="G7103" i="13" s="1"/>
  <c r="B7103" i="13" s="1"/>
  <c r="G7102" i="13" a="1"/>
  <c r="G7102" i="13" s="1"/>
  <c r="B7102" i="13" s="1"/>
  <c r="G7101" i="13" a="1"/>
  <c r="G7101" i="13" s="1"/>
  <c r="B7101" i="13" s="1"/>
  <c r="G7100" i="13" a="1"/>
  <c r="G7100" i="13" s="1"/>
  <c r="B7100" i="13" s="1"/>
  <c r="G7099" i="13" a="1"/>
  <c r="G7099" i="13" s="1"/>
  <c r="B7099" i="13" s="1"/>
  <c r="G7098" i="13" a="1"/>
  <c r="G7098" i="13" s="1"/>
  <c r="B7098" i="13" s="1"/>
  <c r="G7097" i="13" a="1"/>
  <c r="G7097" i="13" s="1"/>
  <c r="B7097" i="13" s="1"/>
  <c r="G7096" i="13" a="1"/>
  <c r="G7096" i="13" s="1"/>
  <c r="B7096" i="13" s="1"/>
  <c r="G7095" i="13" a="1"/>
  <c r="G7095" i="13" s="1"/>
  <c r="B7095" i="13" s="1"/>
  <c r="G7094" i="13" a="1"/>
  <c r="G7094" i="13" s="1"/>
  <c r="B7094" i="13" s="1"/>
  <c r="G7093" i="13" a="1"/>
  <c r="G7093" i="13" s="1"/>
  <c r="B7093" i="13" s="1"/>
  <c r="G7092" i="13" a="1"/>
  <c r="G7092" i="13" s="1"/>
  <c r="B7092" i="13" s="1"/>
  <c r="G7091" i="13" a="1"/>
  <c r="G7091" i="13" s="1"/>
  <c r="B7091" i="13" s="1"/>
  <c r="G7090" i="13" a="1"/>
  <c r="G7090" i="13" s="1"/>
  <c r="B7090" i="13" s="1"/>
  <c r="G7089" i="13" a="1"/>
  <c r="G7089" i="13" s="1"/>
  <c r="B7089" i="13" s="1"/>
  <c r="G7088" i="13" a="1"/>
  <c r="G7088" i="13" s="1"/>
  <c r="B7088" i="13" s="1"/>
  <c r="G7087" i="13" a="1"/>
  <c r="G7087" i="13" s="1"/>
  <c r="B7087" i="13" s="1"/>
  <c r="G7086" i="13" a="1"/>
  <c r="G7086" i="13" s="1"/>
  <c r="B7086" i="13" s="1"/>
  <c r="G7085" i="13" a="1"/>
  <c r="G7085" i="13" s="1"/>
  <c r="B7085" i="13" s="1"/>
  <c r="G7084" i="13" a="1"/>
  <c r="G7084" i="13" s="1"/>
  <c r="B7084" i="13" s="1"/>
  <c r="G7083" i="13" a="1"/>
  <c r="G7083" i="13" s="1"/>
  <c r="B7083" i="13" s="1"/>
  <c r="G7082" i="13" a="1"/>
  <c r="G7082" i="13" s="1"/>
  <c r="B7082" i="13" s="1"/>
  <c r="G7081" i="13" a="1"/>
  <c r="G7081" i="13" s="1"/>
  <c r="B7081" i="13" s="1"/>
  <c r="G7080" i="13" a="1"/>
  <c r="G7080" i="13" s="1"/>
  <c r="B7080" i="13" s="1"/>
  <c r="G7079" i="13" a="1"/>
  <c r="G7079" i="13" s="1"/>
  <c r="B7079" i="13" s="1"/>
  <c r="G7078" i="13" a="1"/>
  <c r="G7078" i="13" s="1"/>
  <c r="B7078" i="13" s="1"/>
  <c r="G7077" i="13" a="1"/>
  <c r="G7077" i="13" s="1"/>
  <c r="B7077" i="13" s="1"/>
  <c r="G7076" i="13" a="1"/>
  <c r="G7076" i="13" s="1"/>
  <c r="B7076" i="13" s="1"/>
  <c r="G7075" i="13" a="1"/>
  <c r="G7075" i="13" s="1"/>
  <c r="B7075" i="13" s="1"/>
  <c r="G7074" i="13" a="1"/>
  <c r="G7074" i="13" s="1"/>
  <c r="B7074" i="13" s="1"/>
  <c r="G7073" i="13" a="1"/>
  <c r="G7073" i="13" s="1"/>
  <c r="B7073" i="13" s="1"/>
  <c r="G7072" i="13" a="1"/>
  <c r="G7072" i="13" s="1"/>
  <c r="B7072" i="13" s="1"/>
  <c r="G7071" i="13" a="1"/>
  <c r="G7071" i="13" s="1"/>
  <c r="B7071" i="13" s="1"/>
  <c r="G7070" i="13" a="1"/>
  <c r="G7070" i="13" s="1"/>
  <c r="B7070" i="13" s="1"/>
  <c r="G7069" i="13" a="1"/>
  <c r="G7069" i="13" s="1"/>
  <c r="B7069" i="13" s="1"/>
  <c r="G7068" i="13" a="1"/>
  <c r="G7068" i="13" s="1"/>
  <c r="B7068" i="13" s="1"/>
  <c r="G7067" i="13" a="1"/>
  <c r="G7067" i="13" s="1"/>
  <c r="B7067" i="13" s="1"/>
  <c r="G7066" i="13" a="1"/>
  <c r="G7066" i="13" s="1"/>
  <c r="B7066" i="13" s="1"/>
  <c r="G7065" i="13" a="1"/>
  <c r="G7065" i="13" s="1"/>
  <c r="B7065" i="13" s="1"/>
  <c r="G7064" i="13" a="1"/>
  <c r="G7064" i="13" s="1"/>
  <c r="B7064" i="13" s="1"/>
  <c r="G7063" i="13" a="1"/>
  <c r="G7063" i="13" s="1"/>
  <c r="B7063" i="13" s="1"/>
  <c r="G7062" i="13" a="1"/>
  <c r="G7062" i="13" s="1"/>
  <c r="B7062" i="13" s="1"/>
  <c r="G7061" i="13" a="1"/>
  <c r="G7061" i="13" s="1"/>
  <c r="B7061" i="13" s="1"/>
  <c r="G7060" i="13" a="1"/>
  <c r="G7060" i="13" s="1"/>
  <c r="B7060" i="13" s="1"/>
  <c r="G7059" i="13" a="1"/>
  <c r="G7059" i="13" s="1"/>
  <c r="B7059" i="13" s="1"/>
  <c r="G7058" i="13" a="1"/>
  <c r="G7058" i="13" s="1"/>
  <c r="B7058" i="13" s="1"/>
  <c r="G7057" i="13" a="1"/>
  <c r="G7057" i="13" s="1"/>
  <c r="B7057" i="13" s="1"/>
  <c r="G7056" i="13" a="1"/>
  <c r="G7056" i="13" s="1"/>
  <c r="B7056" i="13" s="1"/>
  <c r="G7055" i="13" a="1"/>
  <c r="G7055" i="13" s="1"/>
  <c r="B7055" i="13" s="1"/>
  <c r="G7054" i="13" a="1"/>
  <c r="G7054" i="13" s="1"/>
  <c r="B7054" i="13" s="1"/>
  <c r="G7053" i="13" a="1"/>
  <c r="G7053" i="13" s="1"/>
  <c r="B7053" i="13" s="1"/>
  <c r="G7052" i="13" a="1"/>
  <c r="G7052" i="13" s="1"/>
  <c r="B7052" i="13" s="1"/>
  <c r="G7051" i="13" a="1"/>
  <c r="G7051" i="13" s="1"/>
  <c r="B7051" i="13" s="1"/>
  <c r="G7050" i="13" a="1"/>
  <c r="G7050" i="13" s="1"/>
  <c r="B7050" i="13" s="1"/>
  <c r="G7049" i="13" a="1"/>
  <c r="G7049" i="13" s="1"/>
  <c r="B7049" i="13" s="1"/>
  <c r="G7048" i="13" a="1"/>
  <c r="G7048" i="13" s="1"/>
  <c r="B7048" i="13" s="1"/>
  <c r="G7047" i="13" a="1"/>
  <c r="G7047" i="13" s="1"/>
  <c r="B7047" i="13" s="1"/>
  <c r="G7046" i="13" a="1"/>
  <c r="G7046" i="13" s="1"/>
  <c r="B7046" i="13" s="1"/>
  <c r="G7045" i="13" a="1"/>
  <c r="G7045" i="13" s="1"/>
  <c r="B7045" i="13" s="1"/>
  <c r="G7044" i="13" a="1"/>
  <c r="G7044" i="13" s="1"/>
  <c r="B7044" i="13" s="1"/>
  <c r="G7043" i="13" a="1"/>
  <c r="G7043" i="13" s="1"/>
  <c r="B7043" i="13" s="1"/>
  <c r="G7042" i="13" a="1"/>
  <c r="G7042" i="13" s="1"/>
  <c r="B7042" i="13" s="1"/>
  <c r="G7041" i="13" a="1"/>
  <c r="G7041" i="13" s="1"/>
  <c r="B7041" i="13" s="1"/>
  <c r="G7040" i="13" a="1"/>
  <c r="G7040" i="13" s="1"/>
  <c r="B7040" i="13" s="1"/>
  <c r="G7039" i="13" a="1"/>
  <c r="G7039" i="13" s="1"/>
  <c r="B7039" i="13" s="1"/>
  <c r="G7038" i="13" a="1"/>
  <c r="G7038" i="13" s="1"/>
  <c r="B7038" i="13" s="1"/>
  <c r="G7037" i="13" a="1"/>
  <c r="G7037" i="13" s="1"/>
  <c r="B7037" i="13" s="1"/>
  <c r="G7036" i="13" a="1"/>
  <c r="G7036" i="13" s="1"/>
  <c r="B7036" i="13" s="1"/>
  <c r="G7035" i="13" a="1"/>
  <c r="G7035" i="13" s="1"/>
  <c r="B7035" i="13" s="1"/>
  <c r="G7034" i="13" a="1"/>
  <c r="G7034" i="13" s="1"/>
  <c r="B7034" i="13" s="1"/>
  <c r="G7033" i="13" a="1"/>
  <c r="G7033" i="13" s="1"/>
  <c r="B7033" i="13" s="1"/>
  <c r="G7032" i="13" a="1"/>
  <c r="G7032" i="13" s="1"/>
  <c r="B7032" i="13" s="1"/>
  <c r="G7031" i="13" a="1"/>
  <c r="G7031" i="13" s="1"/>
  <c r="B7031" i="13" s="1"/>
  <c r="G7030" i="13" a="1"/>
  <c r="G7030" i="13" s="1"/>
  <c r="B7030" i="13" s="1"/>
  <c r="G7029" i="13" a="1"/>
  <c r="G7029" i="13" s="1"/>
  <c r="B7029" i="13" s="1"/>
  <c r="G7028" i="13" a="1"/>
  <c r="G7028" i="13" s="1"/>
  <c r="B7028" i="13" s="1"/>
  <c r="G7027" i="13" a="1"/>
  <c r="G7027" i="13" s="1"/>
  <c r="B7027" i="13" s="1"/>
  <c r="G7026" i="13" a="1"/>
  <c r="G7026" i="13" s="1"/>
  <c r="B7026" i="13" s="1"/>
  <c r="G7025" i="13" a="1"/>
  <c r="G7025" i="13" s="1"/>
  <c r="B7025" i="13" s="1"/>
  <c r="G7024" i="13" a="1"/>
  <c r="G7024" i="13" s="1"/>
  <c r="B7024" i="13" s="1"/>
  <c r="G7023" i="13" a="1"/>
  <c r="G7023" i="13" s="1"/>
  <c r="B7023" i="13" s="1"/>
  <c r="G7022" i="13" a="1"/>
  <c r="G7022" i="13" s="1"/>
  <c r="B7022" i="13" s="1"/>
  <c r="G7021" i="13" a="1"/>
  <c r="G7021" i="13" s="1"/>
  <c r="B7021" i="13" s="1"/>
  <c r="G7020" i="13" a="1"/>
  <c r="G7020" i="13" s="1"/>
  <c r="B7020" i="13" s="1"/>
  <c r="G7019" i="13" a="1"/>
  <c r="G7019" i="13" s="1"/>
  <c r="B7019" i="13" s="1"/>
  <c r="G7018" i="13" a="1"/>
  <c r="G7018" i="13" s="1"/>
  <c r="B7018" i="13" s="1"/>
  <c r="G7017" i="13" a="1"/>
  <c r="G7017" i="13" s="1"/>
  <c r="B7017" i="13" s="1"/>
  <c r="G7016" i="13" a="1"/>
  <c r="G7016" i="13" s="1"/>
  <c r="B7016" i="13" s="1"/>
  <c r="G7015" i="13" a="1"/>
  <c r="G7015" i="13" s="1"/>
  <c r="B7015" i="13" s="1"/>
  <c r="G7014" i="13" a="1"/>
  <c r="G7014" i="13" s="1"/>
  <c r="B7014" i="13" s="1"/>
  <c r="G7013" i="13" a="1"/>
  <c r="G7013" i="13" s="1"/>
  <c r="B7013" i="13" s="1"/>
  <c r="G7012" i="13" a="1"/>
  <c r="G7012" i="13" s="1"/>
  <c r="B7012" i="13" s="1"/>
  <c r="G7011" i="13" a="1"/>
  <c r="G7011" i="13" s="1"/>
  <c r="B7011" i="13" s="1"/>
  <c r="G7010" i="13" a="1"/>
  <c r="G7010" i="13" s="1"/>
  <c r="B7010" i="13" s="1"/>
  <c r="G7009" i="13" a="1"/>
  <c r="G7009" i="13" s="1"/>
  <c r="B7009" i="13" s="1"/>
  <c r="G7008" i="13" a="1"/>
  <c r="G7008" i="13" s="1"/>
  <c r="B7008" i="13" s="1"/>
  <c r="G7007" i="13" a="1"/>
  <c r="G7007" i="13" s="1"/>
  <c r="B7007" i="13" s="1"/>
  <c r="G7006" i="13" a="1"/>
  <c r="G7006" i="13" s="1"/>
  <c r="B7006" i="13" s="1"/>
  <c r="G7005" i="13" a="1"/>
  <c r="G7005" i="13" s="1"/>
  <c r="B7005" i="13" s="1"/>
  <c r="G7004" i="13" a="1"/>
  <c r="G7004" i="13" s="1"/>
  <c r="B7004" i="13" s="1"/>
  <c r="G7003" i="13" a="1"/>
  <c r="G7003" i="13" s="1"/>
  <c r="B7003" i="13" s="1"/>
  <c r="G7002" i="13" a="1"/>
  <c r="G7002" i="13" s="1"/>
  <c r="B7002" i="13" s="1"/>
  <c r="G7001" i="13" a="1"/>
  <c r="G7001" i="13" s="1"/>
  <c r="B7001" i="13" s="1"/>
  <c r="G7000" i="13" a="1"/>
  <c r="G7000" i="13" s="1"/>
  <c r="B7000" i="13" s="1"/>
  <c r="G6999" i="13" a="1"/>
  <c r="G6999" i="13" s="1"/>
  <c r="B6999" i="13" s="1"/>
  <c r="G6998" i="13" a="1"/>
  <c r="G6998" i="13" s="1"/>
  <c r="B6998" i="13" s="1"/>
  <c r="G6997" i="13" a="1"/>
  <c r="G6997" i="13" s="1"/>
  <c r="B6997" i="13" s="1"/>
  <c r="G6996" i="13" a="1"/>
  <c r="G6996" i="13" s="1"/>
  <c r="B6996" i="13" s="1"/>
  <c r="G6995" i="13" a="1"/>
  <c r="G6995" i="13" s="1"/>
  <c r="B6995" i="13" s="1"/>
  <c r="G6994" i="13" a="1"/>
  <c r="G6994" i="13" s="1"/>
  <c r="B6994" i="13" s="1"/>
  <c r="G6993" i="13" a="1"/>
  <c r="G6993" i="13" s="1"/>
  <c r="B6993" i="13" s="1"/>
  <c r="G6992" i="13" a="1"/>
  <c r="G6992" i="13" s="1"/>
  <c r="B6992" i="13" s="1"/>
  <c r="G6991" i="13" a="1"/>
  <c r="G6991" i="13" s="1"/>
  <c r="B6991" i="13" s="1"/>
  <c r="G6990" i="13" a="1"/>
  <c r="G6990" i="13" s="1"/>
  <c r="B6990" i="13" s="1"/>
  <c r="G6989" i="13" a="1"/>
  <c r="G6989" i="13" s="1"/>
  <c r="B6989" i="13" s="1"/>
  <c r="G6988" i="13" a="1"/>
  <c r="G6988" i="13" s="1"/>
  <c r="B6988" i="13" s="1"/>
  <c r="G6987" i="13" a="1"/>
  <c r="G6987" i="13" s="1"/>
  <c r="B6987" i="13" s="1"/>
  <c r="G6986" i="13" a="1"/>
  <c r="G6986" i="13" s="1"/>
  <c r="B6986" i="13" s="1"/>
  <c r="G6985" i="13" a="1"/>
  <c r="G6985" i="13" s="1"/>
  <c r="B6985" i="13" s="1"/>
  <c r="G6984" i="13" a="1"/>
  <c r="G6984" i="13" s="1"/>
  <c r="B6984" i="13" s="1"/>
  <c r="G6983" i="13" a="1"/>
  <c r="G6983" i="13" s="1"/>
  <c r="B6983" i="13" s="1"/>
  <c r="G6982" i="13" a="1"/>
  <c r="G6982" i="13" s="1"/>
  <c r="B6982" i="13" s="1"/>
  <c r="G6981" i="13" a="1"/>
  <c r="G6981" i="13" s="1"/>
  <c r="B6981" i="13" s="1"/>
  <c r="G6980" i="13" a="1"/>
  <c r="G6980" i="13" s="1"/>
  <c r="B6980" i="13" s="1"/>
  <c r="G6979" i="13" a="1"/>
  <c r="G6979" i="13" s="1"/>
  <c r="B6979" i="13" s="1"/>
  <c r="G6978" i="13" a="1"/>
  <c r="G6978" i="13" s="1"/>
  <c r="B6978" i="13" s="1"/>
  <c r="G6977" i="13" a="1"/>
  <c r="G6977" i="13" s="1"/>
  <c r="B6977" i="13" s="1"/>
  <c r="G6976" i="13" a="1"/>
  <c r="G6976" i="13" s="1"/>
  <c r="B6976" i="13" s="1"/>
  <c r="G6975" i="13" a="1"/>
  <c r="G6975" i="13" s="1"/>
  <c r="B6975" i="13" s="1"/>
  <c r="G6974" i="13" a="1"/>
  <c r="G6974" i="13" s="1"/>
  <c r="B6974" i="13" s="1"/>
  <c r="G6973" i="13" a="1"/>
  <c r="G6973" i="13" s="1"/>
  <c r="B6973" i="13" s="1"/>
  <c r="G6972" i="13" a="1"/>
  <c r="G6972" i="13" s="1"/>
  <c r="B6972" i="13" s="1"/>
  <c r="G6971" i="13" a="1"/>
  <c r="G6971" i="13" s="1"/>
  <c r="B6971" i="13" s="1"/>
  <c r="G6970" i="13" a="1"/>
  <c r="G6970" i="13" s="1"/>
  <c r="B6970" i="13" s="1"/>
  <c r="G6969" i="13" a="1"/>
  <c r="G6969" i="13" s="1"/>
  <c r="B6969" i="13" s="1"/>
  <c r="G6968" i="13" a="1"/>
  <c r="G6968" i="13" s="1"/>
  <c r="B6968" i="13" s="1"/>
  <c r="G6967" i="13" a="1"/>
  <c r="G6967" i="13" s="1"/>
  <c r="B6967" i="13" s="1"/>
  <c r="G6966" i="13" a="1"/>
  <c r="G6966" i="13" s="1"/>
  <c r="B6966" i="13" s="1"/>
  <c r="G6965" i="13" a="1"/>
  <c r="G6965" i="13" s="1"/>
  <c r="B6965" i="13" s="1"/>
  <c r="G6964" i="13" a="1"/>
  <c r="G6964" i="13" s="1"/>
  <c r="B6964" i="13" s="1"/>
  <c r="G6963" i="13" a="1"/>
  <c r="G6963" i="13" s="1"/>
  <c r="B6963" i="13" s="1"/>
  <c r="G6962" i="13" a="1"/>
  <c r="G6962" i="13" s="1"/>
  <c r="B6962" i="13" s="1"/>
  <c r="G6961" i="13" a="1"/>
  <c r="G6961" i="13" s="1"/>
  <c r="B6961" i="13" s="1"/>
  <c r="G6960" i="13" a="1"/>
  <c r="G6960" i="13" s="1"/>
  <c r="B6960" i="13" s="1"/>
  <c r="G6959" i="13" a="1"/>
  <c r="G6959" i="13" s="1"/>
  <c r="B6959" i="13" s="1"/>
  <c r="G6958" i="13" a="1"/>
  <c r="G6958" i="13" s="1"/>
  <c r="B6958" i="13" s="1"/>
  <c r="G6957" i="13" a="1"/>
  <c r="G6957" i="13" s="1"/>
  <c r="B6957" i="13" s="1"/>
  <c r="G6956" i="13" a="1"/>
  <c r="G6956" i="13" s="1"/>
  <c r="B6956" i="13" s="1"/>
  <c r="G6955" i="13" a="1"/>
  <c r="G6955" i="13" s="1"/>
  <c r="B6955" i="13" s="1"/>
  <c r="G6954" i="13" a="1"/>
  <c r="G6954" i="13" s="1"/>
  <c r="B6954" i="13" s="1"/>
  <c r="G6953" i="13" a="1"/>
  <c r="G6953" i="13" s="1"/>
  <c r="B6953" i="13" s="1"/>
  <c r="G6952" i="13" a="1"/>
  <c r="G6952" i="13" s="1"/>
  <c r="B6952" i="13" s="1"/>
  <c r="G6951" i="13" a="1"/>
  <c r="G6951" i="13" s="1"/>
  <c r="B6951" i="13" s="1"/>
  <c r="G6950" i="13" a="1"/>
  <c r="G6950" i="13" s="1"/>
  <c r="B6950" i="13" s="1"/>
  <c r="G6949" i="13" a="1"/>
  <c r="G6949" i="13" s="1"/>
  <c r="B6949" i="13" s="1"/>
  <c r="G6948" i="13" a="1"/>
  <c r="G6948" i="13" s="1"/>
  <c r="B6948" i="13" s="1"/>
  <c r="G6947" i="13" a="1"/>
  <c r="G6947" i="13" s="1"/>
  <c r="B6947" i="13" s="1"/>
  <c r="G6946" i="13" a="1"/>
  <c r="G6946" i="13" s="1"/>
  <c r="B6946" i="13" s="1"/>
  <c r="G6945" i="13" a="1"/>
  <c r="G6945" i="13" s="1"/>
  <c r="B6945" i="13" s="1"/>
  <c r="G6944" i="13" a="1"/>
  <c r="G6944" i="13" s="1"/>
  <c r="B6944" i="13" s="1"/>
  <c r="G6943" i="13" a="1"/>
  <c r="G6943" i="13" s="1"/>
  <c r="B6943" i="13" s="1"/>
  <c r="G6942" i="13" a="1"/>
  <c r="G6942" i="13" s="1"/>
  <c r="B6942" i="13" s="1"/>
  <c r="G6941" i="13" a="1"/>
  <c r="G6941" i="13" s="1"/>
  <c r="B6941" i="13" s="1"/>
  <c r="G6940" i="13" a="1"/>
  <c r="G6940" i="13" s="1"/>
  <c r="B6940" i="13" s="1"/>
  <c r="G6939" i="13" a="1"/>
  <c r="G6939" i="13" s="1"/>
  <c r="B6939" i="13" s="1"/>
  <c r="G6938" i="13" a="1"/>
  <c r="G6938" i="13" s="1"/>
  <c r="B6938" i="13" s="1"/>
  <c r="G6937" i="13" a="1"/>
  <c r="G6937" i="13" s="1"/>
  <c r="B6937" i="13" s="1"/>
  <c r="G6936" i="13" a="1"/>
  <c r="G6936" i="13" s="1"/>
  <c r="B6936" i="13" s="1"/>
  <c r="G6935" i="13" a="1"/>
  <c r="G6935" i="13" s="1"/>
  <c r="B6935" i="13" s="1"/>
  <c r="G6934" i="13" a="1"/>
  <c r="G6934" i="13" s="1"/>
  <c r="B6934" i="13" s="1"/>
  <c r="G6933" i="13" a="1"/>
  <c r="G6933" i="13" s="1"/>
  <c r="B6933" i="13" s="1"/>
  <c r="G6932" i="13" a="1"/>
  <c r="G6932" i="13" s="1"/>
  <c r="B6932" i="13" s="1"/>
  <c r="G6931" i="13" a="1"/>
  <c r="G6931" i="13" s="1"/>
  <c r="B6931" i="13" s="1"/>
  <c r="G6930" i="13" a="1"/>
  <c r="G6930" i="13" s="1"/>
  <c r="B6930" i="13" s="1"/>
  <c r="G6929" i="13" a="1"/>
  <c r="G6929" i="13" s="1"/>
  <c r="B6929" i="13" s="1"/>
  <c r="G6928" i="13" a="1"/>
  <c r="G6928" i="13" s="1"/>
  <c r="B6928" i="13" s="1"/>
  <c r="G6927" i="13" a="1"/>
  <c r="G6927" i="13" s="1"/>
  <c r="B6927" i="13" s="1"/>
  <c r="G6926" i="13" a="1"/>
  <c r="G6926" i="13" s="1"/>
  <c r="B6926" i="13" s="1"/>
  <c r="G6925" i="13" a="1"/>
  <c r="G6925" i="13" s="1"/>
  <c r="B6925" i="13" s="1"/>
  <c r="G6924" i="13" a="1"/>
  <c r="G6924" i="13" s="1"/>
  <c r="B6924" i="13" s="1"/>
  <c r="G6923" i="13" a="1"/>
  <c r="G6923" i="13" s="1"/>
  <c r="B6923" i="13" s="1"/>
  <c r="G6922" i="13" a="1"/>
  <c r="G6922" i="13" s="1"/>
  <c r="B6922" i="13" s="1"/>
  <c r="G6921" i="13" a="1"/>
  <c r="G6921" i="13" s="1"/>
  <c r="B6921" i="13" s="1"/>
  <c r="G6920" i="13" a="1"/>
  <c r="G6920" i="13" s="1"/>
  <c r="B6920" i="13" s="1"/>
  <c r="G6919" i="13" a="1"/>
  <c r="G6919" i="13" s="1"/>
  <c r="B6919" i="13" s="1"/>
  <c r="G6918" i="13" a="1"/>
  <c r="G6918" i="13" s="1"/>
  <c r="B6918" i="13" s="1"/>
  <c r="G6917" i="13" a="1"/>
  <c r="G6917" i="13" s="1"/>
  <c r="B6917" i="13" s="1"/>
  <c r="G6916" i="13" a="1"/>
  <c r="G6916" i="13" s="1"/>
  <c r="B6916" i="13" s="1"/>
  <c r="G6915" i="13" a="1"/>
  <c r="G6915" i="13" s="1"/>
  <c r="B6915" i="13" s="1"/>
  <c r="G6914" i="13" a="1"/>
  <c r="G6914" i="13" s="1"/>
  <c r="B6914" i="13" s="1"/>
  <c r="G6913" i="13" a="1"/>
  <c r="G6913" i="13" s="1"/>
  <c r="B6913" i="13" s="1"/>
  <c r="G6912" i="13" a="1"/>
  <c r="G6912" i="13" s="1"/>
  <c r="B6912" i="13" s="1"/>
  <c r="G6911" i="13" a="1"/>
  <c r="G6911" i="13" s="1"/>
  <c r="B6911" i="13" s="1"/>
  <c r="G6910" i="13" a="1"/>
  <c r="G6910" i="13" s="1"/>
  <c r="B6910" i="13" s="1"/>
  <c r="G6909" i="13" a="1"/>
  <c r="G6909" i="13" s="1"/>
  <c r="B6909" i="13" s="1"/>
  <c r="G6908" i="13" a="1"/>
  <c r="G6908" i="13" s="1"/>
  <c r="B6908" i="13" s="1"/>
  <c r="G6907" i="13" a="1"/>
  <c r="G6907" i="13" s="1"/>
  <c r="B6907" i="13" s="1"/>
  <c r="G6906" i="13" a="1"/>
  <c r="G6906" i="13" s="1"/>
  <c r="B6906" i="13" s="1"/>
  <c r="G6905" i="13" a="1"/>
  <c r="G6905" i="13" s="1"/>
  <c r="B6905" i="13" s="1"/>
  <c r="G6904" i="13" a="1"/>
  <c r="G6904" i="13" s="1"/>
  <c r="B6904" i="13" s="1"/>
  <c r="G6903" i="13" a="1"/>
  <c r="G6903" i="13" s="1"/>
  <c r="B6903" i="13" s="1"/>
  <c r="G6902" i="13" a="1"/>
  <c r="G6902" i="13" s="1"/>
  <c r="B6902" i="13" s="1"/>
  <c r="G6901" i="13" a="1"/>
  <c r="G6901" i="13" s="1"/>
  <c r="B6901" i="13" s="1"/>
  <c r="G6900" i="13" a="1"/>
  <c r="G6900" i="13" s="1"/>
  <c r="B6900" i="13" s="1"/>
  <c r="G6899" i="13" a="1"/>
  <c r="G6899" i="13" s="1"/>
  <c r="B6899" i="13" s="1"/>
  <c r="G6898" i="13" a="1"/>
  <c r="G6898" i="13" s="1"/>
  <c r="B6898" i="13" s="1"/>
  <c r="G6897" i="13" a="1"/>
  <c r="G6897" i="13" s="1"/>
  <c r="B6897" i="13" s="1"/>
  <c r="G6896" i="13" a="1"/>
  <c r="G6896" i="13" s="1"/>
  <c r="B6896" i="13" s="1"/>
  <c r="G6895" i="13" a="1"/>
  <c r="G6895" i="13" s="1"/>
  <c r="B6895" i="13" s="1"/>
  <c r="G6894" i="13" a="1"/>
  <c r="G6894" i="13" s="1"/>
  <c r="B6894" i="13" s="1"/>
  <c r="G6893" i="13" a="1"/>
  <c r="G6893" i="13" s="1"/>
  <c r="B6893" i="13" s="1"/>
  <c r="G6892" i="13" a="1"/>
  <c r="G6892" i="13" s="1"/>
  <c r="B6892" i="13" s="1"/>
  <c r="G6891" i="13" a="1"/>
  <c r="G6891" i="13" s="1"/>
  <c r="B6891" i="13" s="1"/>
  <c r="G6890" i="13" a="1"/>
  <c r="G6890" i="13" s="1"/>
  <c r="B6890" i="13" s="1"/>
  <c r="G6889" i="13" a="1"/>
  <c r="G6889" i="13" s="1"/>
  <c r="B6889" i="13" s="1"/>
  <c r="G6888" i="13" a="1"/>
  <c r="G6888" i="13" s="1"/>
  <c r="B6888" i="13" s="1"/>
  <c r="G6887" i="13" a="1"/>
  <c r="G6887" i="13" s="1"/>
  <c r="B6887" i="13" s="1"/>
  <c r="G6886" i="13" a="1"/>
  <c r="G6886" i="13" s="1"/>
  <c r="B6886" i="13" s="1"/>
  <c r="G6885" i="13" a="1"/>
  <c r="G6885" i="13" s="1"/>
  <c r="B6885" i="13" s="1"/>
  <c r="G6884" i="13" a="1"/>
  <c r="G6884" i="13" s="1"/>
  <c r="B6884" i="13" s="1"/>
  <c r="G6883" i="13" a="1"/>
  <c r="G6883" i="13" s="1"/>
  <c r="B6883" i="13" s="1"/>
  <c r="G6882" i="13" a="1"/>
  <c r="G6882" i="13" s="1"/>
  <c r="B6882" i="13" s="1"/>
  <c r="G6881" i="13" a="1"/>
  <c r="G6881" i="13" s="1"/>
  <c r="B6881" i="13" s="1"/>
  <c r="G6880" i="13" a="1"/>
  <c r="G6880" i="13" s="1"/>
  <c r="B6880" i="13" s="1"/>
  <c r="G6879" i="13" a="1"/>
  <c r="G6879" i="13" s="1"/>
  <c r="B6879" i="13" s="1"/>
  <c r="G6878" i="13" a="1"/>
  <c r="G6878" i="13" s="1"/>
  <c r="B6878" i="13" s="1"/>
  <c r="G6877" i="13" a="1"/>
  <c r="G6877" i="13" s="1"/>
  <c r="B6877" i="13" s="1"/>
  <c r="G6876" i="13" a="1"/>
  <c r="G6876" i="13" s="1"/>
  <c r="B6876" i="13" s="1"/>
  <c r="G6875" i="13" a="1"/>
  <c r="G6875" i="13" s="1"/>
  <c r="B6875" i="13" s="1"/>
  <c r="G6874" i="13" a="1"/>
  <c r="G6874" i="13" s="1"/>
  <c r="B6874" i="13" s="1"/>
  <c r="G6873" i="13" a="1"/>
  <c r="G6873" i="13" s="1"/>
  <c r="B6873" i="13" s="1"/>
  <c r="G6872" i="13" a="1"/>
  <c r="G6872" i="13" s="1"/>
  <c r="B6872" i="13" s="1"/>
  <c r="G6871" i="13" a="1"/>
  <c r="G6871" i="13" s="1"/>
  <c r="B6871" i="13" s="1"/>
  <c r="G6870" i="13" a="1"/>
  <c r="G6870" i="13" s="1"/>
  <c r="B6870" i="13" s="1"/>
  <c r="G6869" i="13" a="1"/>
  <c r="G6869" i="13" s="1"/>
  <c r="B6869" i="13" s="1"/>
  <c r="G6868" i="13" a="1"/>
  <c r="G6868" i="13" s="1"/>
  <c r="B6868" i="13" s="1"/>
  <c r="G6867" i="13" a="1"/>
  <c r="G6867" i="13" s="1"/>
  <c r="B6867" i="13" s="1"/>
  <c r="G6866" i="13" a="1"/>
  <c r="G6866" i="13" s="1"/>
  <c r="B6866" i="13" s="1"/>
  <c r="G6865" i="13" a="1"/>
  <c r="G6865" i="13" s="1"/>
  <c r="B6865" i="13" s="1"/>
  <c r="G6864" i="13" a="1"/>
  <c r="G6864" i="13" s="1"/>
  <c r="B6864" i="13" s="1"/>
  <c r="G6863" i="13" a="1"/>
  <c r="G6863" i="13" s="1"/>
  <c r="B6863" i="13" s="1"/>
  <c r="G6862" i="13" a="1"/>
  <c r="G6862" i="13" s="1"/>
  <c r="B6862" i="13" s="1"/>
  <c r="G6861" i="13" a="1"/>
  <c r="G6861" i="13" s="1"/>
  <c r="B6861" i="13" s="1"/>
  <c r="G6860" i="13" a="1"/>
  <c r="G6860" i="13" s="1"/>
  <c r="B6860" i="13" s="1"/>
  <c r="G6859" i="13" a="1"/>
  <c r="G6859" i="13" s="1"/>
  <c r="B6859" i="13" s="1"/>
  <c r="G6858" i="13" a="1"/>
  <c r="G6858" i="13" s="1"/>
  <c r="B6858" i="13" s="1"/>
  <c r="G6857" i="13" a="1"/>
  <c r="G6857" i="13" s="1"/>
  <c r="B6857" i="13" s="1"/>
  <c r="G6856" i="13" a="1"/>
  <c r="G6856" i="13" s="1"/>
  <c r="B6856" i="13" s="1"/>
  <c r="G6855" i="13" a="1"/>
  <c r="G6855" i="13" s="1"/>
  <c r="B6855" i="13" s="1"/>
  <c r="G6854" i="13" a="1"/>
  <c r="G6854" i="13" s="1"/>
  <c r="B6854" i="13" s="1"/>
  <c r="G6853" i="13" a="1"/>
  <c r="G6853" i="13" s="1"/>
  <c r="B6853" i="13" s="1"/>
  <c r="G6852" i="13" a="1"/>
  <c r="G6852" i="13" s="1"/>
  <c r="B6852" i="13" s="1"/>
  <c r="G6851" i="13" a="1"/>
  <c r="G6851" i="13" s="1"/>
  <c r="B6851" i="13" s="1"/>
  <c r="G6850" i="13" a="1"/>
  <c r="G6850" i="13" s="1"/>
  <c r="B6850" i="13" s="1"/>
  <c r="G6849" i="13" a="1"/>
  <c r="G6849" i="13" s="1"/>
  <c r="B6849" i="13" s="1"/>
  <c r="G6848" i="13" a="1"/>
  <c r="G6848" i="13" s="1"/>
  <c r="B6848" i="13" s="1"/>
  <c r="G6847" i="13" a="1"/>
  <c r="G6847" i="13" s="1"/>
  <c r="B6847" i="13" s="1"/>
  <c r="G6846" i="13" a="1"/>
  <c r="G6846" i="13" s="1"/>
  <c r="B6846" i="13" s="1"/>
  <c r="G6845" i="13" a="1"/>
  <c r="G6845" i="13" s="1"/>
  <c r="B6845" i="13" s="1"/>
  <c r="G6844" i="13" a="1"/>
  <c r="G6844" i="13" s="1"/>
  <c r="B6844" i="13" s="1"/>
  <c r="G6843" i="13" a="1"/>
  <c r="G6843" i="13" s="1"/>
  <c r="B6843" i="13" s="1"/>
  <c r="G6842" i="13" a="1"/>
  <c r="G6842" i="13" s="1"/>
  <c r="B6842" i="13" s="1"/>
  <c r="G6841" i="13" a="1"/>
  <c r="G6841" i="13" s="1"/>
  <c r="B6841" i="13" s="1"/>
  <c r="G6840" i="13" a="1"/>
  <c r="G6840" i="13" s="1"/>
  <c r="B6840" i="13" s="1"/>
  <c r="G6839" i="13" a="1"/>
  <c r="G6839" i="13" s="1"/>
  <c r="B6839" i="13" s="1"/>
  <c r="G6838" i="13" a="1"/>
  <c r="G6838" i="13" s="1"/>
  <c r="B6838" i="13" s="1"/>
  <c r="G6837" i="13" a="1"/>
  <c r="G6837" i="13" s="1"/>
  <c r="B6837" i="13" s="1"/>
  <c r="G6836" i="13" a="1"/>
  <c r="G6836" i="13" s="1"/>
  <c r="B6836" i="13" s="1"/>
  <c r="G6835" i="13" a="1"/>
  <c r="G6835" i="13" s="1"/>
  <c r="B6835" i="13" s="1"/>
  <c r="G6834" i="13" a="1"/>
  <c r="G6834" i="13" s="1"/>
  <c r="B6834" i="13" s="1"/>
  <c r="G6833" i="13" a="1"/>
  <c r="G6833" i="13" s="1"/>
  <c r="B6833" i="13" s="1"/>
  <c r="G6832" i="13" a="1"/>
  <c r="G6832" i="13" s="1"/>
  <c r="B6832" i="13" s="1"/>
  <c r="G6831" i="13" a="1"/>
  <c r="G6831" i="13" s="1"/>
  <c r="B6831" i="13" s="1"/>
  <c r="G6830" i="13" a="1"/>
  <c r="G6830" i="13" s="1"/>
  <c r="B6830" i="13" s="1"/>
  <c r="G6829" i="13" a="1"/>
  <c r="G6829" i="13" s="1"/>
  <c r="B6829" i="13" s="1"/>
  <c r="G6828" i="13" a="1"/>
  <c r="G6828" i="13" s="1"/>
  <c r="B6828" i="13" s="1"/>
  <c r="G6827" i="13" a="1"/>
  <c r="G6827" i="13" s="1"/>
  <c r="B6827" i="13" s="1"/>
  <c r="G6826" i="13" a="1"/>
  <c r="G6826" i="13" s="1"/>
  <c r="B6826" i="13" s="1"/>
  <c r="G6825" i="13" a="1"/>
  <c r="G6825" i="13" s="1"/>
  <c r="B6825" i="13" s="1"/>
  <c r="G6824" i="13" a="1"/>
  <c r="G6824" i="13" s="1"/>
  <c r="B6824" i="13" s="1"/>
  <c r="G6823" i="13" a="1"/>
  <c r="G6823" i="13" s="1"/>
  <c r="B6823" i="13" s="1"/>
  <c r="G6822" i="13" a="1"/>
  <c r="G6822" i="13" s="1"/>
  <c r="B6822" i="13" s="1"/>
  <c r="G6821" i="13" a="1"/>
  <c r="G6821" i="13" s="1"/>
  <c r="B6821" i="13" s="1"/>
  <c r="G6820" i="13" a="1"/>
  <c r="G6820" i="13" s="1"/>
  <c r="B6820" i="13" s="1"/>
  <c r="G6819" i="13" a="1"/>
  <c r="G6819" i="13" s="1"/>
  <c r="B6819" i="13" s="1"/>
  <c r="G6818" i="13" a="1"/>
  <c r="G6818" i="13" s="1"/>
  <c r="B6818" i="13" s="1"/>
  <c r="G6817" i="13" a="1"/>
  <c r="G6817" i="13" s="1"/>
  <c r="B6817" i="13" s="1"/>
  <c r="G6816" i="13" a="1"/>
  <c r="G6816" i="13" s="1"/>
  <c r="B6816" i="13" s="1"/>
  <c r="G6815" i="13" a="1"/>
  <c r="G6815" i="13" s="1"/>
  <c r="B6815" i="13" s="1"/>
  <c r="G6814" i="13" a="1"/>
  <c r="G6814" i="13" s="1"/>
  <c r="B6814" i="13" s="1"/>
  <c r="G6813" i="13" a="1"/>
  <c r="G6813" i="13" s="1"/>
  <c r="B6813" i="13" s="1"/>
  <c r="G6812" i="13" a="1"/>
  <c r="G6812" i="13" s="1"/>
  <c r="B6812" i="13" s="1"/>
  <c r="G6811" i="13" a="1"/>
  <c r="G6811" i="13" s="1"/>
  <c r="B6811" i="13" s="1"/>
  <c r="G6810" i="13" a="1"/>
  <c r="G6810" i="13" s="1"/>
  <c r="B6810" i="13" s="1"/>
  <c r="G6809" i="13" a="1"/>
  <c r="G6809" i="13" s="1"/>
  <c r="B6809" i="13" s="1"/>
  <c r="G6808" i="13" a="1"/>
  <c r="G6808" i="13" s="1"/>
  <c r="B6808" i="13" s="1"/>
  <c r="G6807" i="13" a="1"/>
  <c r="G6807" i="13" s="1"/>
  <c r="B6807" i="13" s="1"/>
  <c r="G6806" i="13" a="1"/>
  <c r="G6806" i="13" s="1"/>
  <c r="B6806" i="13" s="1"/>
  <c r="G6805" i="13" a="1"/>
  <c r="G6805" i="13" s="1"/>
  <c r="B6805" i="13" s="1"/>
  <c r="G6804" i="13" a="1"/>
  <c r="G6804" i="13" s="1"/>
  <c r="B6804" i="13" s="1"/>
  <c r="G6803" i="13" a="1"/>
  <c r="G6803" i="13" s="1"/>
  <c r="B6803" i="13" s="1"/>
  <c r="G6802" i="13" a="1"/>
  <c r="G6802" i="13" s="1"/>
  <c r="B6802" i="13" s="1"/>
  <c r="G6801" i="13" a="1"/>
  <c r="G6801" i="13" s="1"/>
  <c r="B6801" i="13" s="1"/>
  <c r="G6800" i="13" a="1"/>
  <c r="G6800" i="13" s="1"/>
  <c r="B6800" i="13" s="1"/>
  <c r="G6799" i="13" a="1"/>
  <c r="G6799" i="13" s="1"/>
  <c r="B6799" i="13" s="1"/>
  <c r="G6798" i="13" a="1"/>
  <c r="G6798" i="13" s="1"/>
  <c r="B6798" i="13" s="1"/>
  <c r="G6797" i="13" a="1"/>
  <c r="G6797" i="13" s="1"/>
  <c r="B6797" i="13" s="1"/>
  <c r="G6796" i="13" a="1"/>
  <c r="G6796" i="13" s="1"/>
  <c r="B6796" i="13" s="1"/>
  <c r="G6795" i="13" a="1"/>
  <c r="G6795" i="13" s="1"/>
  <c r="B6795" i="13" s="1"/>
  <c r="G6794" i="13" a="1"/>
  <c r="G6794" i="13" s="1"/>
  <c r="B6794" i="13" s="1"/>
  <c r="G6793" i="13" a="1"/>
  <c r="G6793" i="13" s="1"/>
  <c r="B6793" i="13" s="1"/>
  <c r="G6792" i="13" a="1"/>
  <c r="G6792" i="13" s="1"/>
  <c r="B6792" i="13" s="1"/>
  <c r="G6791" i="13" a="1"/>
  <c r="G6791" i="13" s="1"/>
  <c r="B6791" i="13" s="1"/>
  <c r="G6790" i="13" a="1"/>
  <c r="G6790" i="13" s="1"/>
  <c r="B6790" i="13" s="1"/>
  <c r="G6789" i="13" a="1"/>
  <c r="G6789" i="13" s="1"/>
  <c r="B6789" i="13" s="1"/>
  <c r="G6788" i="13" a="1"/>
  <c r="G6788" i="13" s="1"/>
  <c r="B6788" i="13" s="1"/>
  <c r="G6787" i="13" a="1"/>
  <c r="G6787" i="13" s="1"/>
  <c r="B6787" i="13" s="1"/>
  <c r="G6786" i="13" a="1"/>
  <c r="G6786" i="13" s="1"/>
  <c r="B6786" i="13" s="1"/>
  <c r="G6785" i="13" a="1"/>
  <c r="G6785" i="13" s="1"/>
  <c r="B6785" i="13" s="1"/>
  <c r="G6784" i="13" a="1"/>
  <c r="G6784" i="13" s="1"/>
  <c r="B6784" i="13" s="1"/>
  <c r="G6783" i="13" a="1"/>
  <c r="G6783" i="13" s="1"/>
  <c r="B6783" i="13" s="1"/>
  <c r="G6782" i="13" a="1"/>
  <c r="G6782" i="13" s="1"/>
  <c r="B6782" i="13" s="1"/>
  <c r="G6781" i="13" a="1"/>
  <c r="G6781" i="13" s="1"/>
  <c r="B6781" i="13" s="1"/>
  <c r="G6780" i="13" a="1"/>
  <c r="G6780" i="13" s="1"/>
  <c r="B6780" i="13" s="1"/>
  <c r="G6779" i="13" a="1"/>
  <c r="G6779" i="13" s="1"/>
  <c r="B6779" i="13" s="1"/>
  <c r="G6778" i="13" a="1"/>
  <c r="G6778" i="13" s="1"/>
  <c r="B6778" i="13" s="1"/>
  <c r="G6777" i="13" a="1"/>
  <c r="G6777" i="13" s="1"/>
  <c r="B6777" i="13" s="1"/>
  <c r="G6776" i="13" a="1"/>
  <c r="G6776" i="13" s="1"/>
  <c r="B6776" i="13" s="1"/>
  <c r="G6775" i="13" a="1"/>
  <c r="G6775" i="13" s="1"/>
  <c r="B6775" i="13" s="1"/>
  <c r="G6774" i="13" a="1"/>
  <c r="G6774" i="13" s="1"/>
  <c r="B6774" i="13" s="1"/>
  <c r="G6773" i="13" a="1"/>
  <c r="G6773" i="13" s="1"/>
  <c r="B6773" i="13" s="1"/>
  <c r="G6772" i="13" a="1"/>
  <c r="G6772" i="13" s="1"/>
  <c r="B6772" i="13" s="1"/>
  <c r="G6771" i="13" a="1"/>
  <c r="G6771" i="13" s="1"/>
  <c r="B6771" i="13" s="1"/>
  <c r="G6770" i="13" a="1"/>
  <c r="G6770" i="13" s="1"/>
  <c r="B6770" i="13" s="1"/>
  <c r="G6769" i="13" a="1"/>
  <c r="G6769" i="13" s="1"/>
  <c r="B6769" i="13" s="1"/>
  <c r="G6768" i="13" a="1"/>
  <c r="G6768" i="13" s="1"/>
  <c r="B6768" i="13" s="1"/>
  <c r="G6767" i="13" a="1"/>
  <c r="G6767" i="13" s="1"/>
  <c r="B6767" i="13" s="1"/>
  <c r="G6766" i="13" a="1"/>
  <c r="G6766" i="13" s="1"/>
  <c r="B6766" i="13" s="1"/>
  <c r="G6765" i="13" a="1"/>
  <c r="G6765" i="13" s="1"/>
  <c r="B6765" i="13" s="1"/>
  <c r="G6764" i="13" a="1"/>
  <c r="G6764" i="13" s="1"/>
  <c r="B6764" i="13" s="1"/>
  <c r="G6763" i="13" a="1"/>
  <c r="G6763" i="13" s="1"/>
  <c r="B6763" i="13" s="1"/>
  <c r="G6762" i="13" a="1"/>
  <c r="G6762" i="13" s="1"/>
  <c r="B6762" i="13" s="1"/>
  <c r="G6761" i="13" a="1"/>
  <c r="G6761" i="13" s="1"/>
  <c r="B6761" i="13" s="1"/>
  <c r="G6760" i="13" a="1"/>
  <c r="G6760" i="13" s="1"/>
  <c r="B6760" i="13" s="1"/>
  <c r="G6759" i="13" a="1"/>
  <c r="G6759" i="13" s="1"/>
  <c r="B6759" i="13" s="1"/>
  <c r="G6758" i="13" a="1"/>
  <c r="G6758" i="13" s="1"/>
  <c r="B6758" i="13" s="1"/>
  <c r="G6757" i="13" a="1"/>
  <c r="G6757" i="13" s="1"/>
  <c r="B6757" i="13" s="1"/>
  <c r="G6756" i="13" a="1"/>
  <c r="G6756" i="13" s="1"/>
  <c r="B6756" i="13" s="1"/>
  <c r="G6755" i="13" a="1"/>
  <c r="G6755" i="13" s="1"/>
  <c r="B6755" i="13" s="1"/>
  <c r="G6754" i="13" a="1"/>
  <c r="G6754" i="13" s="1"/>
  <c r="B6754" i="13" s="1"/>
  <c r="G6753" i="13" a="1"/>
  <c r="G6753" i="13" s="1"/>
  <c r="B6753" i="13" s="1"/>
  <c r="G6752" i="13" a="1"/>
  <c r="G6752" i="13" s="1"/>
  <c r="B6752" i="13" s="1"/>
  <c r="G6751" i="13" a="1"/>
  <c r="G6751" i="13" s="1"/>
  <c r="B6751" i="13" s="1"/>
  <c r="G6750" i="13" a="1"/>
  <c r="G6750" i="13" s="1"/>
  <c r="B6750" i="13" s="1"/>
  <c r="G6749" i="13" a="1"/>
  <c r="G6749" i="13" s="1"/>
  <c r="B6749" i="13" s="1"/>
  <c r="G6748" i="13" a="1"/>
  <c r="G6748" i="13" s="1"/>
  <c r="B6748" i="13" s="1"/>
  <c r="G6747" i="13" a="1"/>
  <c r="G6747" i="13" s="1"/>
  <c r="B6747" i="13" s="1"/>
  <c r="G6746" i="13" a="1"/>
  <c r="G6746" i="13" s="1"/>
  <c r="B6746" i="13" s="1"/>
  <c r="G6745" i="13" a="1"/>
  <c r="G6745" i="13" s="1"/>
  <c r="B6745" i="13" s="1"/>
  <c r="G6744" i="13" a="1"/>
  <c r="G6744" i="13" s="1"/>
  <c r="B6744" i="13" s="1"/>
  <c r="G6743" i="13" a="1"/>
  <c r="G6743" i="13" s="1"/>
  <c r="B6743" i="13" s="1"/>
  <c r="G6742" i="13" a="1"/>
  <c r="G6742" i="13" s="1"/>
  <c r="B6742" i="13" s="1"/>
  <c r="G6741" i="13" a="1"/>
  <c r="G6741" i="13" s="1"/>
  <c r="B6741" i="13" s="1"/>
  <c r="G6740" i="13" a="1"/>
  <c r="G6740" i="13" s="1"/>
  <c r="B6740" i="13" s="1"/>
  <c r="G6739" i="13" a="1"/>
  <c r="G6739" i="13" s="1"/>
  <c r="B6739" i="13" s="1"/>
  <c r="G6738" i="13" a="1"/>
  <c r="G6738" i="13" s="1"/>
  <c r="B6738" i="13" s="1"/>
  <c r="G6737" i="13" a="1"/>
  <c r="G6737" i="13" s="1"/>
  <c r="B6737" i="13" s="1"/>
  <c r="G6736" i="13" a="1"/>
  <c r="G6736" i="13" s="1"/>
  <c r="B6736" i="13" s="1"/>
  <c r="G6735" i="13" a="1"/>
  <c r="G6735" i="13" s="1"/>
  <c r="B6735" i="13" s="1"/>
  <c r="G6734" i="13" a="1"/>
  <c r="G6734" i="13" s="1"/>
  <c r="B6734" i="13" s="1"/>
  <c r="G6733" i="13" a="1"/>
  <c r="G6733" i="13" s="1"/>
  <c r="B6733" i="13" s="1"/>
  <c r="G6732" i="13" a="1"/>
  <c r="G6732" i="13" s="1"/>
  <c r="B6732" i="13" s="1"/>
  <c r="G6731" i="13" a="1"/>
  <c r="G6731" i="13" s="1"/>
  <c r="B6731" i="13" s="1"/>
  <c r="G6730" i="13" a="1"/>
  <c r="G6730" i="13" s="1"/>
  <c r="B6730" i="13" s="1"/>
  <c r="G6729" i="13" a="1"/>
  <c r="G6729" i="13" s="1"/>
  <c r="B6729" i="13" s="1"/>
  <c r="G6728" i="13" a="1"/>
  <c r="G6728" i="13" s="1"/>
  <c r="B6728" i="13" s="1"/>
  <c r="G6727" i="13" a="1"/>
  <c r="G6727" i="13" s="1"/>
  <c r="B6727" i="13" s="1"/>
  <c r="G6726" i="13" a="1"/>
  <c r="G6726" i="13" s="1"/>
  <c r="B6726" i="13" s="1"/>
  <c r="G6725" i="13" a="1"/>
  <c r="G6725" i="13" s="1"/>
  <c r="B6725" i="13" s="1"/>
  <c r="G6724" i="13" a="1"/>
  <c r="G6724" i="13" s="1"/>
  <c r="B6724" i="13" s="1"/>
  <c r="G6723" i="13" a="1"/>
  <c r="G6723" i="13" s="1"/>
  <c r="B6723" i="13" s="1"/>
  <c r="G6722" i="13" a="1"/>
  <c r="G6722" i="13" s="1"/>
  <c r="B6722" i="13" s="1"/>
  <c r="G6721" i="13" a="1"/>
  <c r="G6721" i="13" s="1"/>
  <c r="B6721" i="13" s="1"/>
  <c r="G6720" i="13" a="1"/>
  <c r="G6720" i="13" s="1"/>
  <c r="B6720" i="13" s="1"/>
  <c r="G6719" i="13" a="1"/>
  <c r="G6719" i="13" s="1"/>
  <c r="B6719" i="13" s="1"/>
  <c r="G6718" i="13" a="1"/>
  <c r="G6718" i="13" s="1"/>
  <c r="B6718" i="13" s="1"/>
  <c r="G6717" i="13" a="1"/>
  <c r="G6717" i="13" s="1"/>
  <c r="B6717" i="13" s="1"/>
  <c r="G6716" i="13" a="1"/>
  <c r="G6716" i="13" s="1"/>
  <c r="B6716" i="13" s="1"/>
  <c r="G6715" i="13" a="1"/>
  <c r="G6715" i="13" s="1"/>
  <c r="B6715" i="13" s="1"/>
  <c r="G6714" i="13" a="1"/>
  <c r="G6714" i="13" s="1"/>
  <c r="B6714" i="13" s="1"/>
  <c r="G6713" i="13" a="1"/>
  <c r="G6713" i="13" s="1"/>
  <c r="B6713" i="13" s="1"/>
  <c r="G6712" i="13" a="1"/>
  <c r="G6712" i="13" s="1"/>
  <c r="B6712" i="13" s="1"/>
  <c r="G6711" i="13" a="1"/>
  <c r="G6711" i="13" s="1"/>
  <c r="B6711" i="13" s="1"/>
  <c r="G6710" i="13" a="1"/>
  <c r="G6710" i="13" s="1"/>
  <c r="B6710" i="13" s="1"/>
  <c r="G6709" i="13" a="1"/>
  <c r="G6709" i="13" s="1"/>
  <c r="B6709" i="13" s="1"/>
  <c r="G6708" i="13" a="1"/>
  <c r="G6708" i="13" s="1"/>
  <c r="B6708" i="13" s="1"/>
  <c r="G6707" i="13" a="1"/>
  <c r="G6707" i="13" s="1"/>
  <c r="B6707" i="13" s="1"/>
  <c r="G6706" i="13" a="1"/>
  <c r="G6706" i="13" s="1"/>
  <c r="B6706" i="13" s="1"/>
  <c r="G6705" i="13" a="1"/>
  <c r="G6705" i="13" s="1"/>
  <c r="B6705" i="13" s="1"/>
  <c r="G6704" i="13" a="1"/>
  <c r="G6704" i="13" s="1"/>
  <c r="B6704" i="13" s="1"/>
  <c r="G6703" i="13" a="1"/>
  <c r="G6703" i="13" s="1"/>
  <c r="B6703" i="13" s="1"/>
  <c r="G6702" i="13" a="1"/>
  <c r="G6702" i="13" s="1"/>
  <c r="B6702" i="13" s="1"/>
  <c r="G6701" i="13" a="1"/>
  <c r="G6701" i="13" s="1"/>
  <c r="B6701" i="13" s="1"/>
  <c r="G6700" i="13" a="1"/>
  <c r="G6700" i="13" s="1"/>
  <c r="B6700" i="13" s="1"/>
  <c r="G6699" i="13" a="1"/>
  <c r="G6699" i="13" s="1"/>
  <c r="B6699" i="13" s="1"/>
  <c r="G6698" i="13" a="1"/>
  <c r="G6698" i="13" s="1"/>
  <c r="B6698" i="13" s="1"/>
  <c r="G6697" i="13" a="1"/>
  <c r="G6697" i="13" s="1"/>
  <c r="B6697" i="13" s="1"/>
  <c r="G6696" i="13" a="1"/>
  <c r="G6696" i="13" s="1"/>
  <c r="B6696" i="13" s="1"/>
  <c r="G6695" i="13" a="1"/>
  <c r="G6695" i="13" s="1"/>
  <c r="B6695" i="13" s="1"/>
  <c r="G6694" i="13" a="1"/>
  <c r="G6694" i="13" s="1"/>
  <c r="B6694" i="13" s="1"/>
  <c r="G6693" i="13" a="1"/>
  <c r="G6693" i="13" s="1"/>
  <c r="B6693" i="13" s="1"/>
  <c r="G6692" i="13" a="1"/>
  <c r="G6692" i="13" s="1"/>
  <c r="B6692" i="13" s="1"/>
  <c r="G6691" i="13" a="1"/>
  <c r="G6691" i="13" s="1"/>
  <c r="B6691" i="13" s="1"/>
  <c r="G6690" i="13" a="1"/>
  <c r="G6690" i="13" s="1"/>
  <c r="B6690" i="13" s="1"/>
  <c r="G6689" i="13" a="1"/>
  <c r="G6689" i="13" s="1"/>
  <c r="B6689" i="13" s="1"/>
  <c r="G6688" i="13" a="1"/>
  <c r="G6688" i="13" s="1"/>
  <c r="B6688" i="13" s="1"/>
  <c r="G6687" i="13" a="1"/>
  <c r="G6687" i="13" s="1"/>
  <c r="B6687" i="13" s="1"/>
  <c r="G6686" i="13" a="1"/>
  <c r="G6686" i="13" s="1"/>
  <c r="B6686" i="13" s="1"/>
  <c r="G6685" i="13" a="1"/>
  <c r="G6685" i="13" s="1"/>
  <c r="B6685" i="13" s="1"/>
  <c r="G6684" i="13" a="1"/>
  <c r="G6684" i="13" s="1"/>
  <c r="B6684" i="13" s="1"/>
  <c r="G6683" i="13" a="1"/>
  <c r="G6683" i="13" s="1"/>
  <c r="B6683" i="13" s="1"/>
  <c r="G6682" i="13" a="1"/>
  <c r="G6682" i="13" s="1"/>
  <c r="B6682" i="13" s="1"/>
  <c r="G6681" i="13" a="1"/>
  <c r="G6681" i="13" s="1"/>
  <c r="B6681" i="13" s="1"/>
  <c r="G6680" i="13" a="1"/>
  <c r="G6680" i="13" s="1"/>
  <c r="B6680" i="13" s="1"/>
  <c r="G6679" i="13" a="1"/>
  <c r="G6679" i="13" s="1"/>
  <c r="B6679" i="13" s="1"/>
  <c r="G6678" i="13" a="1"/>
  <c r="G6678" i="13" s="1"/>
  <c r="B6678" i="13" s="1"/>
  <c r="G6677" i="13" a="1"/>
  <c r="G6677" i="13" s="1"/>
  <c r="B6677" i="13" s="1"/>
  <c r="G6676" i="13" a="1"/>
  <c r="G6676" i="13" s="1"/>
  <c r="B6676" i="13" s="1"/>
  <c r="G6675" i="13" a="1"/>
  <c r="G6675" i="13" s="1"/>
  <c r="B6675" i="13" s="1"/>
  <c r="G6674" i="13" a="1"/>
  <c r="G6674" i="13" s="1"/>
  <c r="B6674" i="13" s="1"/>
  <c r="G6673" i="13" a="1"/>
  <c r="G6673" i="13" s="1"/>
  <c r="B6673" i="13" s="1"/>
  <c r="G6672" i="13" a="1"/>
  <c r="G6672" i="13" s="1"/>
  <c r="B6672" i="13" s="1"/>
  <c r="G6671" i="13" a="1"/>
  <c r="G6671" i="13" s="1"/>
  <c r="B6671" i="13" s="1"/>
  <c r="G6670" i="13" a="1"/>
  <c r="G6670" i="13" s="1"/>
  <c r="B6670" i="13" s="1"/>
  <c r="G6669" i="13" a="1"/>
  <c r="G6669" i="13" s="1"/>
  <c r="B6669" i="13" s="1"/>
  <c r="G6668" i="13" a="1"/>
  <c r="G6668" i="13" s="1"/>
  <c r="B6668" i="13" s="1"/>
  <c r="G6667" i="13" a="1"/>
  <c r="G6667" i="13" s="1"/>
  <c r="B6667" i="13" s="1"/>
  <c r="G6666" i="13" a="1"/>
  <c r="G6666" i="13" s="1"/>
  <c r="B6666" i="13" s="1"/>
  <c r="G6665" i="13" a="1"/>
  <c r="G6665" i="13" s="1"/>
  <c r="B6665" i="13" s="1"/>
  <c r="G6664" i="13" a="1"/>
  <c r="G6664" i="13" s="1"/>
  <c r="B6664" i="13" s="1"/>
  <c r="G6663" i="13" a="1"/>
  <c r="G6663" i="13" s="1"/>
  <c r="B6663" i="13" s="1"/>
  <c r="G6662" i="13" a="1"/>
  <c r="G6662" i="13" s="1"/>
  <c r="B6662" i="13" s="1"/>
  <c r="G6661" i="13" a="1"/>
  <c r="G6661" i="13" s="1"/>
  <c r="B6661" i="13" s="1"/>
  <c r="G6660" i="13" a="1"/>
  <c r="G6660" i="13" s="1"/>
  <c r="B6660" i="13" s="1"/>
  <c r="G6659" i="13" a="1"/>
  <c r="G6659" i="13" s="1"/>
  <c r="B6659" i="13" s="1"/>
  <c r="G6658" i="13" a="1"/>
  <c r="G6658" i="13" s="1"/>
  <c r="B6658" i="13" s="1"/>
  <c r="G6657" i="13" a="1"/>
  <c r="G6657" i="13" s="1"/>
  <c r="B6657" i="13" s="1"/>
  <c r="G6656" i="13" a="1"/>
  <c r="G6656" i="13" s="1"/>
  <c r="B6656" i="13" s="1"/>
  <c r="G6655" i="13" a="1"/>
  <c r="G6655" i="13" s="1"/>
  <c r="B6655" i="13" s="1"/>
  <c r="G6654" i="13" a="1"/>
  <c r="G6654" i="13" s="1"/>
  <c r="B6654" i="13" s="1"/>
  <c r="G6653" i="13" a="1"/>
  <c r="G6653" i="13" s="1"/>
  <c r="B6653" i="13" s="1"/>
  <c r="G6652" i="13" a="1"/>
  <c r="G6652" i="13" s="1"/>
  <c r="B6652" i="13" s="1"/>
  <c r="G6651" i="13" a="1"/>
  <c r="G6651" i="13" s="1"/>
  <c r="B6651" i="13" s="1"/>
  <c r="G6650" i="13" a="1"/>
  <c r="G6650" i="13" s="1"/>
  <c r="B6650" i="13" s="1"/>
  <c r="G6649" i="13" a="1"/>
  <c r="G6649" i="13" s="1"/>
  <c r="B6649" i="13" s="1"/>
  <c r="G6648" i="13" a="1"/>
  <c r="G6648" i="13" s="1"/>
  <c r="B6648" i="13" s="1"/>
  <c r="G6647" i="13" a="1"/>
  <c r="G6647" i="13" s="1"/>
  <c r="B6647" i="13" s="1"/>
  <c r="G6646" i="13" a="1"/>
  <c r="G6646" i="13" s="1"/>
  <c r="B6646" i="13" s="1"/>
  <c r="G6645" i="13" a="1"/>
  <c r="G6645" i="13" s="1"/>
  <c r="B6645" i="13" s="1"/>
  <c r="G6644" i="13" a="1"/>
  <c r="G6644" i="13" s="1"/>
  <c r="B6644" i="13" s="1"/>
  <c r="G6643" i="13" a="1"/>
  <c r="G6643" i="13" s="1"/>
  <c r="B6643" i="13" s="1"/>
  <c r="G6642" i="13" a="1"/>
  <c r="G6642" i="13" s="1"/>
  <c r="B6642" i="13" s="1"/>
  <c r="G6641" i="13" a="1"/>
  <c r="G6641" i="13" s="1"/>
  <c r="B6641" i="13" s="1"/>
  <c r="G6640" i="13" a="1"/>
  <c r="G6640" i="13" s="1"/>
  <c r="B6640" i="13" s="1"/>
  <c r="G6639" i="13" a="1"/>
  <c r="G6639" i="13" s="1"/>
  <c r="B6639" i="13" s="1"/>
  <c r="G6638" i="13" a="1"/>
  <c r="G6638" i="13" s="1"/>
  <c r="B6638" i="13" s="1"/>
  <c r="G6637" i="13" a="1"/>
  <c r="G6637" i="13" s="1"/>
  <c r="B6637" i="13" s="1"/>
  <c r="G6636" i="13" a="1"/>
  <c r="G6636" i="13" s="1"/>
  <c r="B6636" i="13" s="1"/>
  <c r="G6635" i="13" a="1"/>
  <c r="G6635" i="13" s="1"/>
  <c r="B6635" i="13" s="1"/>
  <c r="G6634" i="13" a="1"/>
  <c r="G6634" i="13" s="1"/>
  <c r="B6634" i="13" s="1"/>
  <c r="G6633" i="13" a="1"/>
  <c r="G6633" i="13" s="1"/>
  <c r="B6633" i="13" s="1"/>
  <c r="G6632" i="13" a="1"/>
  <c r="G6632" i="13" s="1"/>
  <c r="B6632" i="13" s="1"/>
  <c r="G6631" i="13" a="1"/>
  <c r="G6631" i="13" s="1"/>
  <c r="B6631" i="13" s="1"/>
  <c r="G6630" i="13" a="1"/>
  <c r="G6630" i="13" s="1"/>
  <c r="B6630" i="13" s="1"/>
  <c r="G6629" i="13" a="1"/>
  <c r="G6629" i="13" s="1"/>
  <c r="B6629" i="13" s="1"/>
  <c r="G6628" i="13" a="1"/>
  <c r="G6628" i="13" s="1"/>
  <c r="B6628" i="13" s="1"/>
  <c r="G6627" i="13" a="1"/>
  <c r="G6627" i="13" s="1"/>
  <c r="B6627" i="13" s="1"/>
  <c r="G6626" i="13" a="1"/>
  <c r="G6626" i="13" s="1"/>
  <c r="B6626" i="13" s="1"/>
  <c r="G6625" i="13" a="1"/>
  <c r="G6625" i="13" s="1"/>
  <c r="B6625" i="13" s="1"/>
  <c r="G6624" i="13" a="1"/>
  <c r="G6624" i="13" s="1"/>
  <c r="B6624" i="13" s="1"/>
  <c r="G6623" i="13" a="1"/>
  <c r="G6623" i="13" s="1"/>
  <c r="B6623" i="13" s="1"/>
  <c r="G6622" i="13" a="1"/>
  <c r="G6622" i="13" s="1"/>
  <c r="B6622" i="13" s="1"/>
  <c r="G6621" i="13" a="1"/>
  <c r="G6621" i="13" s="1"/>
  <c r="B6621" i="13" s="1"/>
  <c r="G6620" i="13" a="1"/>
  <c r="G6620" i="13" s="1"/>
  <c r="B6620" i="13" s="1"/>
  <c r="G6619" i="13" a="1"/>
  <c r="G6619" i="13" s="1"/>
  <c r="B6619" i="13" s="1"/>
  <c r="G6618" i="13" a="1"/>
  <c r="G6618" i="13" s="1"/>
  <c r="B6618" i="13" s="1"/>
  <c r="G6617" i="13" a="1"/>
  <c r="G6617" i="13" s="1"/>
  <c r="B6617" i="13" s="1"/>
  <c r="G6616" i="13" a="1"/>
  <c r="G6616" i="13" s="1"/>
  <c r="B6616" i="13" s="1"/>
  <c r="G6615" i="13" a="1"/>
  <c r="G6615" i="13" s="1"/>
  <c r="B6615" i="13" s="1"/>
  <c r="G6614" i="13" a="1"/>
  <c r="G6614" i="13" s="1"/>
  <c r="B6614" i="13" s="1"/>
  <c r="G6613" i="13" a="1"/>
  <c r="G6613" i="13" s="1"/>
  <c r="B6613" i="13" s="1"/>
  <c r="G6612" i="13" a="1"/>
  <c r="G6612" i="13" s="1"/>
  <c r="B6612" i="13" s="1"/>
  <c r="G6611" i="13" a="1"/>
  <c r="G6611" i="13" s="1"/>
  <c r="B6611" i="13" s="1"/>
  <c r="G6610" i="13" a="1"/>
  <c r="G6610" i="13" s="1"/>
  <c r="B6610" i="13" s="1"/>
  <c r="G6609" i="13" a="1"/>
  <c r="G6609" i="13" s="1"/>
  <c r="B6609" i="13" s="1"/>
  <c r="G6608" i="13" a="1"/>
  <c r="G6608" i="13" s="1"/>
  <c r="B6608" i="13" s="1"/>
  <c r="G6607" i="13" a="1"/>
  <c r="G6607" i="13" s="1"/>
  <c r="B6607" i="13" s="1"/>
  <c r="G6606" i="13" a="1"/>
  <c r="G6606" i="13" s="1"/>
  <c r="B6606" i="13" s="1"/>
  <c r="G6605" i="13" a="1"/>
  <c r="G6605" i="13" s="1"/>
  <c r="B6605" i="13" s="1"/>
  <c r="G6604" i="13" a="1"/>
  <c r="G6604" i="13" s="1"/>
  <c r="B6604" i="13" s="1"/>
  <c r="G6603" i="13" a="1"/>
  <c r="G6603" i="13" s="1"/>
  <c r="B6603" i="13" s="1"/>
  <c r="G6602" i="13" a="1"/>
  <c r="G6602" i="13" s="1"/>
  <c r="B6602" i="13" s="1"/>
  <c r="G6601" i="13" a="1"/>
  <c r="G6601" i="13" s="1"/>
  <c r="B6601" i="13" s="1"/>
  <c r="G6600" i="13" a="1"/>
  <c r="G6600" i="13" s="1"/>
  <c r="B6600" i="13" s="1"/>
  <c r="G6599" i="13" a="1"/>
  <c r="G6599" i="13" s="1"/>
  <c r="B6599" i="13" s="1"/>
  <c r="G6598" i="13" a="1"/>
  <c r="G6598" i="13" s="1"/>
  <c r="B6598" i="13" s="1"/>
  <c r="G6597" i="13" a="1"/>
  <c r="G6597" i="13" s="1"/>
  <c r="B6597" i="13" s="1"/>
  <c r="G6596" i="13" a="1"/>
  <c r="G6596" i="13" s="1"/>
  <c r="B6596" i="13" s="1"/>
  <c r="G6595" i="13" a="1"/>
  <c r="G6595" i="13" s="1"/>
  <c r="B6595" i="13" s="1"/>
  <c r="G6594" i="13" a="1"/>
  <c r="G6594" i="13" s="1"/>
  <c r="B6594" i="13" s="1"/>
  <c r="G6593" i="13" a="1"/>
  <c r="G6593" i="13" s="1"/>
  <c r="B6593" i="13" s="1"/>
  <c r="G6592" i="13" a="1"/>
  <c r="G6592" i="13" s="1"/>
  <c r="B6592" i="13" s="1"/>
  <c r="G6591" i="13" a="1"/>
  <c r="G6591" i="13" s="1"/>
  <c r="B6591" i="13" s="1"/>
  <c r="G6590" i="13" a="1"/>
  <c r="G6590" i="13" s="1"/>
  <c r="B6590" i="13" s="1"/>
  <c r="G6589" i="13" a="1"/>
  <c r="G6589" i="13" s="1"/>
  <c r="B6589" i="13" s="1"/>
  <c r="G6588" i="13" a="1"/>
  <c r="G6588" i="13" s="1"/>
  <c r="B6588" i="13" s="1"/>
  <c r="G6587" i="13" a="1"/>
  <c r="G6587" i="13" s="1"/>
  <c r="B6587" i="13" s="1"/>
  <c r="G6586" i="13" a="1"/>
  <c r="G6586" i="13" s="1"/>
  <c r="B6586" i="13" s="1"/>
  <c r="G6585" i="13" a="1"/>
  <c r="G6585" i="13" s="1"/>
  <c r="B6585" i="13" s="1"/>
  <c r="G6584" i="13" a="1"/>
  <c r="G6584" i="13" s="1"/>
  <c r="B6584" i="13" s="1"/>
  <c r="G6583" i="13" a="1"/>
  <c r="G6583" i="13" s="1"/>
  <c r="B6583" i="13" s="1"/>
  <c r="G6582" i="13" a="1"/>
  <c r="G6582" i="13" s="1"/>
  <c r="B6582" i="13" s="1"/>
  <c r="G6581" i="13" a="1"/>
  <c r="G6581" i="13" s="1"/>
  <c r="B6581" i="13" s="1"/>
  <c r="G6580" i="13" a="1"/>
  <c r="G6580" i="13" s="1"/>
  <c r="B6580" i="13" s="1"/>
  <c r="G6579" i="13" a="1"/>
  <c r="G6579" i="13" s="1"/>
  <c r="B6579" i="13" s="1"/>
  <c r="G6578" i="13" a="1"/>
  <c r="G6578" i="13" s="1"/>
  <c r="B6578" i="13" s="1"/>
  <c r="G6577" i="13" a="1"/>
  <c r="G6577" i="13" s="1"/>
  <c r="B6577" i="13" s="1"/>
  <c r="G6576" i="13" a="1"/>
  <c r="G6576" i="13" s="1"/>
  <c r="B6576" i="13" s="1"/>
  <c r="G6575" i="13" a="1"/>
  <c r="G6575" i="13" s="1"/>
  <c r="B6575" i="13" s="1"/>
  <c r="G6574" i="13" a="1"/>
  <c r="G6574" i="13" s="1"/>
  <c r="B6574" i="13" s="1"/>
  <c r="G6573" i="13" a="1"/>
  <c r="G6573" i="13" s="1"/>
  <c r="B6573" i="13" s="1"/>
  <c r="G6572" i="13" a="1"/>
  <c r="G6572" i="13" s="1"/>
  <c r="B6572" i="13" s="1"/>
  <c r="G6571" i="13" a="1"/>
  <c r="G6571" i="13" s="1"/>
  <c r="B6571" i="13" s="1"/>
  <c r="G6570" i="13" a="1"/>
  <c r="G6570" i="13" s="1"/>
  <c r="B6570" i="13" s="1"/>
  <c r="G6569" i="13" a="1"/>
  <c r="G6569" i="13" s="1"/>
  <c r="B6569" i="13" s="1"/>
  <c r="G6568" i="13" a="1"/>
  <c r="G6568" i="13" s="1"/>
  <c r="B6568" i="13" s="1"/>
  <c r="G6567" i="13" a="1"/>
  <c r="G6567" i="13" s="1"/>
  <c r="B6567" i="13" s="1"/>
  <c r="G6566" i="13" a="1"/>
  <c r="G6566" i="13" s="1"/>
  <c r="B6566" i="13" s="1"/>
  <c r="G6565" i="13" a="1"/>
  <c r="G6565" i="13" s="1"/>
  <c r="B6565" i="13" s="1"/>
  <c r="G6564" i="13" a="1"/>
  <c r="G6564" i="13" s="1"/>
  <c r="B6564" i="13" s="1"/>
  <c r="G6563" i="13" a="1"/>
  <c r="G6563" i="13" s="1"/>
  <c r="B6563" i="13" s="1"/>
  <c r="G6562" i="13" a="1"/>
  <c r="G6562" i="13" s="1"/>
  <c r="B6562" i="13" s="1"/>
  <c r="G6561" i="13" a="1"/>
  <c r="G6561" i="13" s="1"/>
  <c r="B6561" i="13" s="1"/>
  <c r="G6560" i="13" a="1"/>
  <c r="G6560" i="13" s="1"/>
  <c r="B6560" i="13" s="1"/>
  <c r="G6559" i="13" a="1"/>
  <c r="G6559" i="13" s="1"/>
  <c r="B6559" i="13" s="1"/>
  <c r="G6558" i="13" a="1"/>
  <c r="G6558" i="13" s="1"/>
  <c r="B6558" i="13" s="1"/>
  <c r="G6557" i="13" a="1"/>
  <c r="G6557" i="13" s="1"/>
  <c r="B6557" i="13" s="1"/>
  <c r="G6556" i="13" a="1"/>
  <c r="G6556" i="13" s="1"/>
  <c r="B6556" i="13" s="1"/>
  <c r="G6555" i="13" a="1"/>
  <c r="G6555" i="13" s="1"/>
  <c r="B6555" i="13" s="1"/>
  <c r="G6554" i="13" a="1"/>
  <c r="G6554" i="13" s="1"/>
  <c r="B6554" i="13" s="1"/>
  <c r="G6553" i="13" a="1"/>
  <c r="G6553" i="13" s="1"/>
  <c r="B6553" i="13" s="1"/>
  <c r="G6552" i="13" a="1"/>
  <c r="G6552" i="13" s="1"/>
  <c r="B6552" i="13" s="1"/>
  <c r="G6551" i="13" a="1"/>
  <c r="G6551" i="13" s="1"/>
  <c r="B6551" i="13" s="1"/>
  <c r="G6550" i="13" a="1"/>
  <c r="G6550" i="13" s="1"/>
  <c r="B6550" i="13" s="1"/>
  <c r="G6549" i="13" a="1"/>
  <c r="G6549" i="13" s="1"/>
  <c r="B6549" i="13" s="1"/>
  <c r="G6548" i="13" a="1"/>
  <c r="G6548" i="13" s="1"/>
  <c r="B6548" i="13" s="1"/>
  <c r="G6547" i="13" a="1"/>
  <c r="G6547" i="13" s="1"/>
  <c r="B6547" i="13" s="1"/>
  <c r="G6546" i="13" a="1"/>
  <c r="G6546" i="13" s="1"/>
  <c r="B6546" i="13" s="1"/>
  <c r="G6545" i="13" a="1"/>
  <c r="G6545" i="13" s="1"/>
  <c r="B6545" i="13" s="1"/>
  <c r="G6544" i="13" a="1"/>
  <c r="G6544" i="13" s="1"/>
  <c r="B6544" i="13" s="1"/>
  <c r="G6543" i="13" a="1"/>
  <c r="G6543" i="13" s="1"/>
  <c r="B6543" i="13" s="1"/>
  <c r="G6542" i="13" a="1"/>
  <c r="G6542" i="13" s="1"/>
  <c r="B6542" i="13" s="1"/>
  <c r="G6541" i="13" a="1"/>
  <c r="G6541" i="13" s="1"/>
  <c r="B6541" i="13" s="1"/>
  <c r="G6540" i="13" a="1"/>
  <c r="G6540" i="13" s="1"/>
  <c r="B6540" i="13" s="1"/>
  <c r="G6539" i="13" a="1"/>
  <c r="G6539" i="13" s="1"/>
  <c r="B6539" i="13" s="1"/>
  <c r="G6538" i="13" a="1"/>
  <c r="G6538" i="13" s="1"/>
  <c r="B6538" i="13" s="1"/>
  <c r="G6537" i="13" a="1"/>
  <c r="G6537" i="13" s="1"/>
  <c r="B6537" i="13" s="1"/>
  <c r="G6536" i="13" a="1"/>
  <c r="G6536" i="13" s="1"/>
  <c r="B6536" i="13" s="1"/>
  <c r="G6535" i="13" a="1"/>
  <c r="G6535" i="13" s="1"/>
  <c r="B6535" i="13" s="1"/>
  <c r="G6534" i="13" a="1"/>
  <c r="G6534" i="13" s="1"/>
  <c r="B6534" i="13" s="1"/>
  <c r="G6533" i="13" a="1"/>
  <c r="G6533" i="13" s="1"/>
  <c r="B6533" i="13" s="1"/>
  <c r="G6532" i="13" a="1"/>
  <c r="G6532" i="13" s="1"/>
  <c r="B6532" i="13" s="1"/>
  <c r="G6531" i="13" a="1"/>
  <c r="G6531" i="13" s="1"/>
  <c r="B6531" i="13" s="1"/>
  <c r="G6530" i="13" a="1"/>
  <c r="G6530" i="13" s="1"/>
  <c r="B6530" i="13" s="1"/>
  <c r="G6529" i="13" a="1"/>
  <c r="G6529" i="13" s="1"/>
  <c r="B6529" i="13" s="1"/>
  <c r="G6528" i="13" a="1"/>
  <c r="G6528" i="13" s="1"/>
  <c r="B6528" i="13" s="1"/>
  <c r="G6527" i="13" a="1"/>
  <c r="G6527" i="13" s="1"/>
  <c r="B6527" i="13" s="1"/>
  <c r="G6526" i="13" a="1"/>
  <c r="G6526" i="13" s="1"/>
  <c r="B6526" i="13" s="1"/>
  <c r="G6525" i="13" a="1"/>
  <c r="G6525" i="13" s="1"/>
  <c r="B6525" i="13" s="1"/>
  <c r="G6524" i="13" a="1"/>
  <c r="G6524" i="13" s="1"/>
  <c r="B6524" i="13" s="1"/>
  <c r="G6523" i="13" a="1"/>
  <c r="G6523" i="13" s="1"/>
  <c r="B6523" i="13" s="1"/>
  <c r="G6522" i="13" a="1"/>
  <c r="G6522" i="13" s="1"/>
  <c r="B6522" i="13" s="1"/>
  <c r="G6521" i="13" a="1"/>
  <c r="G6521" i="13" s="1"/>
  <c r="B6521" i="13" s="1"/>
  <c r="G6520" i="13" a="1"/>
  <c r="G6520" i="13" s="1"/>
  <c r="B6520" i="13" s="1"/>
  <c r="G6519" i="13" a="1"/>
  <c r="G6519" i="13" s="1"/>
  <c r="B6519" i="13" s="1"/>
  <c r="G6518" i="13" a="1"/>
  <c r="G6518" i="13" s="1"/>
  <c r="B6518" i="13" s="1"/>
  <c r="G6517" i="13" a="1"/>
  <c r="G6517" i="13" s="1"/>
  <c r="B6517" i="13" s="1"/>
  <c r="G6516" i="13" a="1"/>
  <c r="G6516" i="13" s="1"/>
  <c r="B6516" i="13" s="1"/>
  <c r="G6515" i="13" a="1"/>
  <c r="G6515" i="13" s="1"/>
  <c r="B6515" i="13" s="1"/>
  <c r="G6514" i="13" a="1"/>
  <c r="G6514" i="13" s="1"/>
  <c r="B6514" i="13" s="1"/>
  <c r="G6513" i="13" a="1"/>
  <c r="G6513" i="13" s="1"/>
  <c r="B6513" i="13" s="1"/>
  <c r="G6512" i="13" a="1"/>
  <c r="G6512" i="13" s="1"/>
  <c r="B6512" i="13" s="1"/>
  <c r="G6511" i="13" a="1"/>
  <c r="G6511" i="13" s="1"/>
  <c r="B6511" i="13" s="1"/>
  <c r="G6510" i="13" a="1"/>
  <c r="G6510" i="13" s="1"/>
  <c r="B6510" i="13" s="1"/>
  <c r="G6509" i="13" a="1"/>
  <c r="G6509" i="13" s="1"/>
  <c r="B6509" i="13" s="1"/>
  <c r="G6508" i="13" a="1"/>
  <c r="G6508" i="13" s="1"/>
  <c r="B6508" i="13" s="1"/>
  <c r="G6507" i="13" a="1"/>
  <c r="G6507" i="13" s="1"/>
  <c r="B6507" i="13" s="1"/>
  <c r="G6506" i="13" a="1"/>
  <c r="G6506" i="13" s="1"/>
  <c r="B6506" i="13" s="1"/>
  <c r="G6505" i="13" a="1"/>
  <c r="G6505" i="13" s="1"/>
  <c r="B6505" i="13" s="1"/>
  <c r="G6504" i="13" a="1"/>
  <c r="G6504" i="13" s="1"/>
  <c r="B6504" i="13" s="1"/>
  <c r="G6503" i="13" a="1"/>
  <c r="G6503" i="13" s="1"/>
  <c r="B6503" i="13" s="1"/>
  <c r="G6502" i="13" a="1"/>
  <c r="G6502" i="13" s="1"/>
  <c r="B6502" i="13" s="1"/>
  <c r="G6501" i="13" a="1"/>
  <c r="G6501" i="13" s="1"/>
  <c r="B6501" i="13" s="1"/>
  <c r="G6500" i="13" a="1"/>
  <c r="G6500" i="13" s="1"/>
  <c r="B6500" i="13" s="1"/>
  <c r="G6499" i="13" a="1"/>
  <c r="G6499" i="13" s="1"/>
  <c r="B6499" i="13" s="1"/>
  <c r="G6498" i="13" a="1"/>
  <c r="G6498" i="13" s="1"/>
  <c r="B6498" i="13" s="1"/>
  <c r="G6497" i="13" a="1"/>
  <c r="G6497" i="13" s="1"/>
  <c r="B6497" i="13" s="1"/>
  <c r="G6496" i="13" a="1"/>
  <c r="G6496" i="13" s="1"/>
  <c r="B6496" i="13" s="1"/>
  <c r="G6495" i="13" a="1"/>
  <c r="G6495" i="13" s="1"/>
  <c r="B6495" i="13" s="1"/>
  <c r="G6494" i="13" a="1"/>
  <c r="G6494" i="13" s="1"/>
  <c r="B6494" i="13" s="1"/>
  <c r="G6493" i="13" a="1"/>
  <c r="G6493" i="13" s="1"/>
  <c r="B6493" i="13" s="1"/>
  <c r="G6492" i="13" a="1"/>
  <c r="G6492" i="13" s="1"/>
  <c r="B6492" i="13" s="1"/>
  <c r="G6491" i="13" a="1"/>
  <c r="G6491" i="13" s="1"/>
  <c r="B6491" i="13" s="1"/>
  <c r="G6490" i="13" a="1"/>
  <c r="G6490" i="13" s="1"/>
  <c r="B6490" i="13" s="1"/>
  <c r="G6489" i="13" a="1"/>
  <c r="G6489" i="13" s="1"/>
  <c r="B6489" i="13" s="1"/>
  <c r="G6488" i="13" a="1"/>
  <c r="G6488" i="13" s="1"/>
  <c r="B6488" i="13" s="1"/>
  <c r="G6487" i="13" a="1"/>
  <c r="G6487" i="13" s="1"/>
  <c r="B6487" i="13" s="1"/>
  <c r="G6486" i="13" a="1"/>
  <c r="G6486" i="13" s="1"/>
  <c r="B6486" i="13" s="1"/>
  <c r="G6485" i="13" a="1"/>
  <c r="G6485" i="13" s="1"/>
  <c r="B6485" i="13" s="1"/>
  <c r="G6484" i="13" a="1"/>
  <c r="G6484" i="13" s="1"/>
  <c r="B6484" i="13" s="1"/>
  <c r="G6483" i="13" a="1"/>
  <c r="G6483" i="13" s="1"/>
  <c r="B6483" i="13" s="1"/>
  <c r="G6482" i="13" a="1"/>
  <c r="G6482" i="13" s="1"/>
  <c r="B6482" i="13" s="1"/>
  <c r="G6481" i="13" a="1"/>
  <c r="G6481" i="13" s="1"/>
  <c r="B6481" i="13" s="1"/>
  <c r="G6480" i="13" a="1"/>
  <c r="G6480" i="13" s="1"/>
  <c r="B6480" i="13" s="1"/>
  <c r="G6479" i="13" a="1"/>
  <c r="G6479" i="13" s="1"/>
  <c r="B6479" i="13" s="1"/>
  <c r="G6478" i="13" a="1"/>
  <c r="G6478" i="13" s="1"/>
  <c r="B6478" i="13" s="1"/>
  <c r="G6477" i="13" a="1"/>
  <c r="G6477" i="13" s="1"/>
  <c r="B6477" i="13" s="1"/>
  <c r="G6476" i="13" a="1"/>
  <c r="G6476" i="13" s="1"/>
  <c r="B6476" i="13" s="1"/>
  <c r="G6475" i="13" a="1"/>
  <c r="G6475" i="13" s="1"/>
  <c r="B6475" i="13" s="1"/>
  <c r="G6474" i="13" a="1"/>
  <c r="G6474" i="13" s="1"/>
  <c r="B6474" i="13" s="1"/>
  <c r="G6473" i="13" a="1"/>
  <c r="G6473" i="13" s="1"/>
  <c r="B6473" i="13" s="1"/>
  <c r="G6472" i="13" a="1"/>
  <c r="G6472" i="13" s="1"/>
  <c r="B6472" i="13" s="1"/>
  <c r="G6471" i="13" a="1"/>
  <c r="G6471" i="13" s="1"/>
  <c r="B6471" i="13" s="1"/>
  <c r="G6470" i="13" a="1"/>
  <c r="G6470" i="13" s="1"/>
  <c r="B6470" i="13" s="1"/>
  <c r="G6469" i="13" a="1"/>
  <c r="G6469" i="13" s="1"/>
  <c r="B6469" i="13" s="1"/>
  <c r="G6468" i="13" a="1"/>
  <c r="G6468" i="13" s="1"/>
  <c r="B6468" i="13" s="1"/>
  <c r="G6467" i="13" a="1"/>
  <c r="G6467" i="13" s="1"/>
  <c r="B6467" i="13" s="1"/>
  <c r="G6466" i="13" a="1"/>
  <c r="G6466" i="13" s="1"/>
  <c r="B6466" i="13" s="1"/>
  <c r="G6465" i="13" a="1"/>
  <c r="G6465" i="13" s="1"/>
  <c r="B6465" i="13" s="1"/>
  <c r="G6464" i="13" a="1"/>
  <c r="G6464" i="13" s="1"/>
  <c r="B6464" i="13" s="1"/>
  <c r="G6463" i="13" a="1"/>
  <c r="G6463" i="13" s="1"/>
  <c r="B6463" i="13" s="1"/>
  <c r="G6462" i="13" a="1"/>
  <c r="G6462" i="13" s="1"/>
  <c r="B6462" i="13" s="1"/>
  <c r="G6461" i="13" a="1"/>
  <c r="G6461" i="13" s="1"/>
  <c r="B6461" i="13" s="1"/>
  <c r="G6460" i="13" a="1"/>
  <c r="G6460" i="13" s="1"/>
  <c r="B6460" i="13" s="1"/>
  <c r="G6459" i="13" a="1"/>
  <c r="G6459" i="13" s="1"/>
  <c r="B6459" i="13" s="1"/>
  <c r="G6458" i="13" a="1"/>
  <c r="G6458" i="13" s="1"/>
  <c r="B6458" i="13" s="1"/>
  <c r="G6457" i="13" a="1"/>
  <c r="G6457" i="13" s="1"/>
  <c r="B6457" i="13" s="1"/>
  <c r="G6456" i="13" a="1"/>
  <c r="G6456" i="13" s="1"/>
  <c r="B6456" i="13" s="1"/>
  <c r="G6455" i="13" a="1"/>
  <c r="G6455" i="13" s="1"/>
  <c r="B6455" i="13" s="1"/>
  <c r="G6454" i="13" a="1"/>
  <c r="G6454" i="13" s="1"/>
  <c r="B6454" i="13" s="1"/>
  <c r="G6453" i="13" a="1"/>
  <c r="G6453" i="13" s="1"/>
  <c r="B6453" i="13" s="1"/>
  <c r="G6452" i="13" a="1"/>
  <c r="G6452" i="13" s="1"/>
  <c r="B6452" i="13" s="1"/>
  <c r="G6451" i="13" a="1"/>
  <c r="G6451" i="13" s="1"/>
  <c r="B6451" i="13" s="1"/>
  <c r="G6450" i="13" a="1"/>
  <c r="G6450" i="13" s="1"/>
  <c r="B6450" i="13" s="1"/>
  <c r="G6449" i="13" a="1"/>
  <c r="G6449" i="13" s="1"/>
  <c r="B6449" i="13" s="1"/>
  <c r="G6448" i="13" a="1"/>
  <c r="G6448" i="13" s="1"/>
  <c r="B6448" i="13" s="1"/>
  <c r="G6447" i="13" a="1"/>
  <c r="G6447" i="13" s="1"/>
  <c r="B6447" i="13" s="1"/>
  <c r="G6446" i="13" a="1"/>
  <c r="G6446" i="13" s="1"/>
  <c r="B6446" i="13" s="1"/>
  <c r="G6445" i="13" a="1"/>
  <c r="G6445" i="13" s="1"/>
  <c r="B6445" i="13" s="1"/>
  <c r="G6444" i="13" a="1"/>
  <c r="G6444" i="13" s="1"/>
  <c r="B6444" i="13" s="1"/>
  <c r="G6443" i="13" a="1"/>
  <c r="G6443" i="13" s="1"/>
  <c r="B6443" i="13" s="1"/>
  <c r="G6442" i="13" a="1"/>
  <c r="G6442" i="13" s="1"/>
  <c r="B6442" i="13" s="1"/>
  <c r="G6441" i="13" a="1"/>
  <c r="G6441" i="13" s="1"/>
  <c r="B6441" i="13" s="1"/>
  <c r="G6440" i="13" a="1"/>
  <c r="G6440" i="13" s="1"/>
  <c r="B6440" i="13" s="1"/>
  <c r="G6439" i="13" a="1"/>
  <c r="G6439" i="13" s="1"/>
  <c r="B6439" i="13" s="1"/>
  <c r="G6438" i="13" a="1"/>
  <c r="G6438" i="13" s="1"/>
  <c r="B6438" i="13" s="1"/>
  <c r="G6437" i="13" a="1"/>
  <c r="G6437" i="13" s="1"/>
  <c r="B6437" i="13" s="1"/>
  <c r="G6436" i="13" a="1"/>
  <c r="G6436" i="13" s="1"/>
  <c r="B6436" i="13" s="1"/>
  <c r="G6435" i="13" a="1"/>
  <c r="G6435" i="13" s="1"/>
  <c r="B6435" i="13" s="1"/>
  <c r="G6434" i="13" a="1"/>
  <c r="G6434" i="13" s="1"/>
  <c r="B6434" i="13" s="1"/>
  <c r="G6433" i="13" a="1"/>
  <c r="G6433" i="13" s="1"/>
  <c r="B6433" i="13" s="1"/>
  <c r="G6432" i="13" a="1"/>
  <c r="G6432" i="13" s="1"/>
  <c r="B6432" i="13" s="1"/>
  <c r="G6431" i="13" a="1"/>
  <c r="G6431" i="13" s="1"/>
  <c r="B6431" i="13" s="1"/>
  <c r="G6430" i="13" a="1"/>
  <c r="G6430" i="13" s="1"/>
  <c r="B6430" i="13" s="1"/>
  <c r="G6429" i="13" a="1"/>
  <c r="G6429" i="13" s="1"/>
  <c r="B6429" i="13" s="1"/>
  <c r="G6428" i="13" a="1"/>
  <c r="G6428" i="13" s="1"/>
  <c r="B6428" i="13" s="1"/>
  <c r="G6427" i="13" a="1"/>
  <c r="G6427" i="13" s="1"/>
  <c r="B6427" i="13" s="1"/>
  <c r="G6426" i="13" a="1"/>
  <c r="G6426" i="13" s="1"/>
  <c r="B6426" i="13" s="1"/>
  <c r="G6425" i="13" a="1"/>
  <c r="G6425" i="13" s="1"/>
  <c r="B6425" i="13" s="1"/>
  <c r="G6424" i="13" a="1"/>
  <c r="G6424" i="13" s="1"/>
  <c r="B6424" i="13" s="1"/>
  <c r="G6423" i="13" a="1"/>
  <c r="G6423" i="13" s="1"/>
  <c r="B6423" i="13" s="1"/>
  <c r="G6422" i="13" a="1"/>
  <c r="G6422" i="13" s="1"/>
  <c r="B6422" i="13" s="1"/>
  <c r="G6421" i="13" a="1"/>
  <c r="G6421" i="13" s="1"/>
  <c r="B6421" i="13" s="1"/>
  <c r="G6420" i="13" a="1"/>
  <c r="G6420" i="13" s="1"/>
  <c r="B6420" i="13" s="1"/>
  <c r="G6419" i="13" a="1"/>
  <c r="G6419" i="13" s="1"/>
  <c r="B6419" i="13" s="1"/>
  <c r="G6418" i="13" a="1"/>
  <c r="G6418" i="13" s="1"/>
  <c r="B6418" i="13" s="1"/>
  <c r="G6417" i="13" a="1"/>
  <c r="G6417" i="13" s="1"/>
  <c r="B6417" i="13" s="1"/>
  <c r="G6416" i="13" a="1"/>
  <c r="G6416" i="13" s="1"/>
  <c r="B6416" i="13" s="1"/>
  <c r="G6415" i="13" a="1"/>
  <c r="G6415" i="13" s="1"/>
  <c r="B6415" i="13" s="1"/>
  <c r="G6414" i="13" a="1"/>
  <c r="G6414" i="13" s="1"/>
  <c r="B6414" i="13" s="1"/>
  <c r="G6413" i="13" a="1"/>
  <c r="G6413" i="13" s="1"/>
  <c r="B6413" i="13" s="1"/>
  <c r="G6412" i="13" a="1"/>
  <c r="G6412" i="13" s="1"/>
  <c r="B6412" i="13" s="1"/>
  <c r="G6411" i="13" a="1"/>
  <c r="G6411" i="13" s="1"/>
  <c r="B6411" i="13" s="1"/>
  <c r="G6410" i="13" a="1"/>
  <c r="G6410" i="13" s="1"/>
  <c r="B6410" i="13" s="1"/>
  <c r="G6409" i="13" a="1"/>
  <c r="G6409" i="13" s="1"/>
  <c r="B6409" i="13" s="1"/>
  <c r="G6408" i="13" a="1"/>
  <c r="G6408" i="13" s="1"/>
  <c r="B6408" i="13" s="1"/>
  <c r="G6407" i="13" a="1"/>
  <c r="G6407" i="13" s="1"/>
  <c r="B6407" i="13" s="1"/>
  <c r="G6406" i="13" a="1"/>
  <c r="G6406" i="13" s="1"/>
  <c r="B6406" i="13" s="1"/>
  <c r="G6405" i="13" a="1"/>
  <c r="G6405" i="13" s="1"/>
  <c r="B6405" i="13" s="1"/>
  <c r="G6404" i="13" a="1"/>
  <c r="G6404" i="13" s="1"/>
  <c r="B6404" i="13" s="1"/>
  <c r="G6403" i="13" a="1"/>
  <c r="G6403" i="13" s="1"/>
  <c r="B6403" i="13" s="1"/>
  <c r="G6402" i="13" a="1"/>
  <c r="G6402" i="13" s="1"/>
  <c r="B6402" i="13" s="1"/>
  <c r="G6401" i="13" a="1"/>
  <c r="G6401" i="13" s="1"/>
  <c r="B6401" i="13" s="1"/>
  <c r="G6400" i="13" a="1"/>
  <c r="G6400" i="13" s="1"/>
  <c r="B6400" i="13" s="1"/>
  <c r="G6399" i="13" a="1"/>
  <c r="G6399" i="13" s="1"/>
  <c r="B6399" i="13" s="1"/>
  <c r="G6398" i="13" a="1"/>
  <c r="G6398" i="13" s="1"/>
  <c r="B6398" i="13" s="1"/>
  <c r="G6397" i="13" a="1"/>
  <c r="G6397" i="13" s="1"/>
  <c r="B6397" i="13" s="1"/>
  <c r="G6396" i="13" a="1"/>
  <c r="G6396" i="13" s="1"/>
  <c r="B6396" i="13" s="1"/>
  <c r="G6395" i="13" a="1"/>
  <c r="G6395" i="13" s="1"/>
  <c r="B6395" i="13" s="1"/>
  <c r="G6394" i="13" a="1"/>
  <c r="G6394" i="13" s="1"/>
  <c r="B6394" i="13" s="1"/>
  <c r="G6393" i="13" a="1"/>
  <c r="G6393" i="13" s="1"/>
  <c r="B6393" i="13" s="1"/>
  <c r="G6392" i="13" a="1"/>
  <c r="G6392" i="13" s="1"/>
  <c r="B6392" i="13" s="1"/>
  <c r="G6391" i="13" a="1"/>
  <c r="G6391" i="13" s="1"/>
  <c r="B6391" i="13" s="1"/>
  <c r="G6390" i="13" a="1"/>
  <c r="G6390" i="13" s="1"/>
  <c r="B6390" i="13" s="1"/>
  <c r="G6389" i="13" a="1"/>
  <c r="G6389" i="13" s="1"/>
  <c r="B6389" i="13" s="1"/>
  <c r="G6388" i="13" a="1"/>
  <c r="G6388" i="13" s="1"/>
  <c r="B6388" i="13" s="1"/>
  <c r="G6387" i="13" a="1"/>
  <c r="G6387" i="13" s="1"/>
  <c r="B6387" i="13" s="1"/>
  <c r="G6386" i="13" a="1"/>
  <c r="G6386" i="13" s="1"/>
  <c r="B6386" i="13" s="1"/>
  <c r="G6385" i="13" a="1"/>
  <c r="G6385" i="13" s="1"/>
  <c r="B6385" i="13" s="1"/>
  <c r="G6384" i="13" a="1"/>
  <c r="G6384" i="13" s="1"/>
  <c r="B6384" i="13" s="1"/>
  <c r="G6383" i="13" a="1"/>
  <c r="G6383" i="13" s="1"/>
  <c r="B6383" i="13" s="1"/>
  <c r="G6382" i="13" a="1"/>
  <c r="G6382" i="13" s="1"/>
  <c r="B6382" i="13" s="1"/>
  <c r="G6381" i="13" a="1"/>
  <c r="G6381" i="13" s="1"/>
  <c r="B6381" i="13" s="1"/>
  <c r="G6380" i="13" a="1"/>
  <c r="G6380" i="13" s="1"/>
  <c r="B6380" i="13" s="1"/>
  <c r="G6379" i="13" a="1"/>
  <c r="G6379" i="13" s="1"/>
  <c r="B6379" i="13" s="1"/>
  <c r="G6378" i="13" a="1"/>
  <c r="G6378" i="13" s="1"/>
  <c r="B6378" i="13" s="1"/>
  <c r="G6377" i="13" a="1"/>
  <c r="G6377" i="13" s="1"/>
  <c r="B6377" i="13" s="1"/>
  <c r="G6376" i="13" a="1"/>
  <c r="G6376" i="13" s="1"/>
  <c r="B6376" i="13" s="1"/>
  <c r="G6375" i="13" a="1"/>
  <c r="G6375" i="13" s="1"/>
  <c r="B6375" i="13" s="1"/>
  <c r="G6374" i="13" a="1"/>
  <c r="G6374" i="13" s="1"/>
  <c r="B6374" i="13" s="1"/>
  <c r="G6373" i="13" a="1"/>
  <c r="G6373" i="13" s="1"/>
  <c r="B6373" i="13" s="1"/>
  <c r="G6372" i="13" a="1"/>
  <c r="G6372" i="13" s="1"/>
  <c r="B6372" i="13" s="1"/>
  <c r="G6371" i="13" a="1"/>
  <c r="G6371" i="13" s="1"/>
  <c r="B6371" i="13" s="1"/>
  <c r="G6370" i="13" a="1"/>
  <c r="G6370" i="13" s="1"/>
  <c r="B6370" i="13" s="1"/>
  <c r="G6369" i="13" a="1"/>
  <c r="G6369" i="13" s="1"/>
  <c r="B6369" i="13" s="1"/>
  <c r="G6368" i="13" a="1"/>
  <c r="G6368" i="13" s="1"/>
  <c r="B6368" i="13" s="1"/>
  <c r="G6367" i="13" a="1"/>
  <c r="G6367" i="13" s="1"/>
  <c r="B6367" i="13" s="1"/>
  <c r="G6366" i="13" a="1"/>
  <c r="G6366" i="13" s="1"/>
  <c r="B6366" i="13" s="1"/>
  <c r="G6365" i="13" a="1"/>
  <c r="G6365" i="13" s="1"/>
  <c r="B6365" i="13" s="1"/>
  <c r="G6364" i="13" a="1"/>
  <c r="G6364" i="13" s="1"/>
  <c r="B6364" i="13" s="1"/>
  <c r="G6363" i="13" a="1"/>
  <c r="G6363" i="13" s="1"/>
  <c r="B6363" i="13" s="1"/>
  <c r="G6362" i="13" a="1"/>
  <c r="G6362" i="13" s="1"/>
  <c r="B6362" i="13" s="1"/>
  <c r="G6361" i="13" a="1"/>
  <c r="G6361" i="13" s="1"/>
  <c r="B6361" i="13" s="1"/>
  <c r="G6360" i="13" a="1"/>
  <c r="G6360" i="13" s="1"/>
  <c r="B6360" i="13" s="1"/>
  <c r="G6359" i="13" a="1"/>
  <c r="G6359" i="13" s="1"/>
  <c r="B6359" i="13" s="1"/>
  <c r="G6358" i="13" a="1"/>
  <c r="G6358" i="13" s="1"/>
  <c r="B6358" i="13" s="1"/>
  <c r="G6357" i="13" a="1"/>
  <c r="G6357" i="13" s="1"/>
  <c r="B6357" i="13" s="1"/>
  <c r="G6356" i="13" a="1"/>
  <c r="G6356" i="13" s="1"/>
  <c r="B6356" i="13" s="1"/>
  <c r="G6355" i="13" a="1"/>
  <c r="G6355" i="13" s="1"/>
  <c r="B6355" i="13" s="1"/>
  <c r="G6354" i="13" a="1"/>
  <c r="G6354" i="13" s="1"/>
  <c r="B6354" i="13" s="1"/>
  <c r="G6353" i="13" a="1"/>
  <c r="G6353" i="13" s="1"/>
  <c r="B6353" i="13" s="1"/>
  <c r="G6352" i="13" a="1"/>
  <c r="G6352" i="13" s="1"/>
  <c r="B6352" i="13" s="1"/>
  <c r="G6351" i="13" a="1"/>
  <c r="G6351" i="13" s="1"/>
  <c r="B6351" i="13" s="1"/>
  <c r="G6350" i="13" a="1"/>
  <c r="G6350" i="13" s="1"/>
  <c r="B6350" i="13" s="1"/>
  <c r="G6349" i="13" a="1"/>
  <c r="G6349" i="13" s="1"/>
  <c r="B6349" i="13" s="1"/>
  <c r="G6348" i="13" a="1"/>
  <c r="G6348" i="13" s="1"/>
  <c r="B6348" i="13" s="1"/>
  <c r="G6347" i="13" a="1"/>
  <c r="G6347" i="13" s="1"/>
  <c r="B6347" i="13" s="1"/>
  <c r="G6346" i="13" a="1"/>
  <c r="G6346" i="13" s="1"/>
  <c r="B6346" i="13" s="1"/>
  <c r="G6345" i="13" a="1"/>
  <c r="G6345" i="13" s="1"/>
  <c r="B6345" i="13" s="1"/>
  <c r="G6344" i="13" a="1"/>
  <c r="G6344" i="13" s="1"/>
  <c r="B6344" i="13" s="1"/>
  <c r="G6343" i="13" a="1"/>
  <c r="G6343" i="13" s="1"/>
  <c r="B6343" i="13" s="1"/>
  <c r="G6342" i="13" a="1"/>
  <c r="G6342" i="13" s="1"/>
  <c r="B6342" i="13" s="1"/>
  <c r="G6341" i="13" a="1"/>
  <c r="G6341" i="13" s="1"/>
  <c r="B6341" i="13" s="1"/>
  <c r="G6340" i="13" a="1"/>
  <c r="G6340" i="13" s="1"/>
  <c r="B6340" i="13" s="1"/>
  <c r="G6339" i="13" a="1"/>
  <c r="G6339" i="13" s="1"/>
  <c r="B6339" i="13" s="1"/>
  <c r="G6338" i="13" a="1"/>
  <c r="G6338" i="13" s="1"/>
  <c r="B6338" i="13" s="1"/>
  <c r="G6337" i="13" a="1"/>
  <c r="G6337" i="13" s="1"/>
  <c r="B6337" i="13" s="1"/>
  <c r="G6336" i="13" a="1"/>
  <c r="G6336" i="13" s="1"/>
  <c r="B6336" i="13" s="1"/>
  <c r="G6335" i="13" a="1"/>
  <c r="G6335" i="13" s="1"/>
  <c r="B6335" i="13" s="1"/>
  <c r="G6334" i="13" a="1"/>
  <c r="G6334" i="13" s="1"/>
  <c r="B6334" i="13" s="1"/>
  <c r="G6333" i="13" a="1"/>
  <c r="G6333" i="13" s="1"/>
  <c r="B6333" i="13" s="1"/>
  <c r="G6332" i="13" a="1"/>
  <c r="G6332" i="13" s="1"/>
  <c r="B6332" i="13" s="1"/>
  <c r="G6331" i="13" a="1"/>
  <c r="G6331" i="13" s="1"/>
  <c r="B6331" i="13" s="1"/>
  <c r="G6330" i="13" a="1"/>
  <c r="G6330" i="13" s="1"/>
  <c r="B6330" i="13" s="1"/>
  <c r="G6329" i="13" a="1"/>
  <c r="G6329" i="13" s="1"/>
  <c r="B6329" i="13" s="1"/>
  <c r="G6328" i="13" a="1"/>
  <c r="G6328" i="13" s="1"/>
  <c r="B6328" i="13" s="1"/>
  <c r="G6327" i="13" a="1"/>
  <c r="G6327" i="13" s="1"/>
  <c r="B6327" i="13" s="1"/>
  <c r="G6326" i="13" a="1"/>
  <c r="G6326" i="13" s="1"/>
  <c r="B6326" i="13" s="1"/>
  <c r="G6325" i="13" a="1"/>
  <c r="G6325" i="13" s="1"/>
  <c r="B6325" i="13" s="1"/>
  <c r="G6324" i="13" a="1"/>
  <c r="G6324" i="13" s="1"/>
  <c r="B6324" i="13" s="1"/>
  <c r="G6323" i="13" a="1"/>
  <c r="G6323" i="13" s="1"/>
  <c r="B6323" i="13" s="1"/>
  <c r="G6322" i="13" a="1"/>
  <c r="G6322" i="13" s="1"/>
  <c r="B6322" i="13" s="1"/>
  <c r="G6321" i="13" a="1"/>
  <c r="G6321" i="13" s="1"/>
  <c r="B6321" i="13" s="1"/>
  <c r="G6320" i="13" a="1"/>
  <c r="G6320" i="13" s="1"/>
  <c r="B6320" i="13" s="1"/>
  <c r="G6319" i="13" a="1"/>
  <c r="G6319" i="13" s="1"/>
  <c r="B6319" i="13" s="1"/>
  <c r="G6318" i="13" a="1"/>
  <c r="G6318" i="13" s="1"/>
  <c r="B6318" i="13" s="1"/>
  <c r="G6317" i="13" a="1"/>
  <c r="G6317" i="13" s="1"/>
  <c r="B6317" i="13" s="1"/>
  <c r="G6316" i="13" a="1"/>
  <c r="G6316" i="13" s="1"/>
  <c r="B6316" i="13" s="1"/>
  <c r="G6315" i="13" a="1"/>
  <c r="G6315" i="13" s="1"/>
  <c r="B6315" i="13" s="1"/>
  <c r="G6314" i="13" a="1"/>
  <c r="G6314" i="13" s="1"/>
  <c r="B6314" i="13" s="1"/>
  <c r="G6313" i="13" a="1"/>
  <c r="G6313" i="13" s="1"/>
  <c r="B6313" i="13" s="1"/>
  <c r="G6312" i="13" a="1"/>
  <c r="G6312" i="13" s="1"/>
  <c r="B6312" i="13" s="1"/>
  <c r="G6311" i="13" a="1"/>
  <c r="G6311" i="13" s="1"/>
  <c r="B6311" i="13" s="1"/>
  <c r="G6310" i="13" a="1"/>
  <c r="G6310" i="13" s="1"/>
  <c r="B6310" i="13" s="1"/>
  <c r="G6309" i="13" a="1"/>
  <c r="G6309" i="13" s="1"/>
  <c r="B6309" i="13" s="1"/>
  <c r="G6308" i="13" a="1"/>
  <c r="G6308" i="13" s="1"/>
  <c r="B6308" i="13" s="1"/>
  <c r="G6307" i="13" a="1"/>
  <c r="G6307" i="13" s="1"/>
  <c r="B6307" i="13" s="1"/>
  <c r="G6306" i="13" a="1"/>
  <c r="G6306" i="13" s="1"/>
  <c r="B6306" i="13" s="1"/>
  <c r="G6305" i="13" a="1"/>
  <c r="G6305" i="13" s="1"/>
  <c r="B6305" i="13" s="1"/>
  <c r="G6304" i="13" a="1"/>
  <c r="G6304" i="13" s="1"/>
  <c r="B6304" i="13" s="1"/>
  <c r="G6303" i="13" a="1"/>
  <c r="G6303" i="13" s="1"/>
  <c r="B6303" i="13" s="1"/>
  <c r="G6302" i="13" a="1"/>
  <c r="G6302" i="13" s="1"/>
  <c r="B6302" i="13" s="1"/>
  <c r="G6301" i="13" a="1"/>
  <c r="G6301" i="13" s="1"/>
  <c r="B6301" i="13" s="1"/>
  <c r="G6300" i="13" a="1"/>
  <c r="G6300" i="13" s="1"/>
  <c r="B6300" i="13" s="1"/>
  <c r="G6299" i="13" a="1"/>
  <c r="G6299" i="13" s="1"/>
  <c r="B6299" i="13" s="1"/>
  <c r="G6298" i="13" a="1"/>
  <c r="G6298" i="13" s="1"/>
  <c r="B6298" i="13" s="1"/>
  <c r="G6297" i="13" a="1"/>
  <c r="G6297" i="13" s="1"/>
  <c r="B6297" i="13" s="1"/>
  <c r="G6296" i="13" a="1"/>
  <c r="G6296" i="13" s="1"/>
  <c r="B6296" i="13" s="1"/>
  <c r="G6295" i="13" a="1"/>
  <c r="G6295" i="13" s="1"/>
  <c r="B6295" i="13" s="1"/>
  <c r="G6294" i="13" a="1"/>
  <c r="G6294" i="13" s="1"/>
  <c r="B6294" i="13" s="1"/>
  <c r="G6293" i="13" a="1"/>
  <c r="G6293" i="13" s="1"/>
  <c r="B6293" i="13" s="1"/>
  <c r="G6292" i="13" a="1"/>
  <c r="G6292" i="13" s="1"/>
  <c r="B6292" i="13" s="1"/>
  <c r="G6291" i="13" a="1"/>
  <c r="G6291" i="13" s="1"/>
  <c r="B6291" i="13" s="1"/>
  <c r="G6290" i="13" a="1"/>
  <c r="G6290" i="13" s="1"/>
  <c r="B6290" i="13" s="1"/>
  <c r="G6288" i="13" l="1" a="1"/>
  <c r="G6288" i="13" s="1"/>
  <c r="G6287" i="13" a="1"/>
  <c r="G6287" i="13" s="1"/>
  <c r="G6286" i="13" a="1"/>
  <c r="G6286" i="13" s="1"/>
  <c r="G6285" i="13" a="1"/>
  <c r="G6285" i="13" s="1"/>
  <c r="G6284" i="13" a="1"/>
  <c r="G6284" i="13" s="1"/>
  <c r="G6283" i="13" a="1"/>
  <c r="G6283" i="13" s="1"/>
  <c r="G6282" i="13" a="1"/>
  <c r="G6282" i="13" s="1"/>
  <c r="G6281" i="13" a="1"/>
  <c r="G6281" i="13" s="1"/>
  <c r="G6280" i="13" a="1"/>
  <c r="G6280" i="13" s="1"/>
  <c r="G6279" i="13" a="1"/>
  <c r="G6279" i="13" s="1"/>
  <c r="G6278" i="13" a="1"/>
  <c r="G6278" i="13" s="1"/>
  <c r="G6277" i="13" a="1"/>
  <c r="G6277" i="13" s="1"/>
  <c r="G6276" i="13" a="1"/>
  <c r="G6276" i="13" s="1"/>
  <c r="G6275" i="13" a="1"/>
  <c r="G6275" i="13" s="1"/>
  <c r="G6274" i="13" a="1"/>
  <c r="G6274" i="13" s="1"/>
  <c r="G6273" i="13" a="1"/>
  <c r="G6273" i="13" s="1"/>
  <c r="G6272" i="13" a="1"/>
  <c r="G6272" i="13" s="1"/>
  <c r="G6271" i="13" a="1"/>
  <c r="G6271" i="13" s="1"/>
  <c r="G6270" i="13" a="1"/>
  <c r="G6270" i="13" s="1"/>
  <c r="G6269" i="13" a="1"/>
  <c r="G6269" i="13" s="1"/>
  <c r="G6268" i="13" a="1"/>
  <c r="G6268" i="13" s="1"/>
  <c r="G6267" i="13" a="1"/>
  <c r="G6267" i="13" s="1"/>
  <c r="G6266" i="13" a="1"/>
  <c r="G6266" i="13" s="1"/>
  <c r="G6265" i="13" a="1"/>
  <c r="G6265" i="13" s="1"/>
  <c r="G6264" i="13" a="1"/>
  <c r="G6264" i="13" s="1"/>
  <c r="G6263" i="13" a="1"/>
  <c r="G6263" i="13" s="1"/>
  <c r="G6262" i="13" a="1"/>
  <c r="G6262" i="13" s="1"/>
  <c r="G6261" i="13" a="1"/>
  <c r="G6261" i="13" s="1"/>
  <c r="G6260" i="13" a="1"/>
  <c r="G6260" i="13" s="1"/>
  <c r="G6259" i="13" a="1"/>
  <c r="G6259" i="13" s="1"/>
  <c r="G6258" i="13" a="1"/>
  <c r="G6258" i="13" s="1"/>
  <c r="G6257" i="13" a="1"/>
  <c r="G6257" i="13" s="1"/>
  <c r="G6256" i="13" a="1"/>
  <c r="G6256" i="13" s="1"/>
  <c r="G6255" i="13" a="1"/>
  <c r="G6255" i="13" s="1"/>
  <c r="G6254" i="13" a="1"/>
  <c r="G6254" i="13" s="1"/>
  <c r="G6253" i="13" a="1"/>
  <c r="G6253" i="13" s="1"/>
  <c r="G6252" i="13" a="1"/>
  <c r="G6252" i="13" s="1"/>
  <c r="G6251" i="13" a="1"/>
  <c r="G6251" i="13" s="1"/>
  <c r="G6250" i="13" a="1"/>
  <c r="G6250" i="13" s="1"/>
  <c r="G6249" i="13" a="1"/>
  <c r="G6249" i="13" s="1"/>
  <c r="G6248" i="13" a="1"/>
  <c r="G6248" i="13" s="1"/>
  <c r="G6247" i="13" a="1"/>
  <c r="G6247" i="13" s="1"/>
  <c r="G6246" i="13" a="1"/>
  <c r="G6246" i="13" s="1"/>
  <c r="G6245" i="13" a="1"/>
  <c r="G6245" i="13" s="1"/>
  <c r="G6244" i="13" a="1"/>
  <c r="G6244" i="13" s="1"/>
  <c r="G6243" i="13" a="1"/>
  <c r="G6243" i="13" s="1"/>
  <c r="G6242" i="13" a="1"/>
  <c r="G6242" i="13" s="1"/>
  <c r="G6241" i="13" a="1"/>
  <c r="G6241" i="13" s="1"/>
  <c r="G6240" i="13" a="1"/>
  <c r="G6240" i="13" s="1"/>
  <c r="G6239" i="13" a="1"/>
  <c r="G6239" i="13" s="1"/>
  <c r="G6238" i="13" a="1"/>
  <c r="G6238" i="13" s="1"/>
  <c r="G6237" i="13" a="1"/>
  <c r="G6237" i="13" s="1"/>
  <c r="G6236" i="13" a="1"/>
  <c r="G6236" i="13" s="1"/>
  <c r="G6235" i="13" a="1"/>
  <c r="G6235" i="13" s="1"/>
  <c r="G6234" i="13" a="1"/>
  <c r="G6234" i="13" s="1"/>
  <c r="G6233" i="13" a="1"/>
  <c r="G6233" i="13" s="1"/>
  <c r="G6232" i="13" a="1"/>
  <c r="G6232" i="13" s="1"/>
  <c r="G6231" i="13" a="1"/>
  <c r="G6231" i="13" s="1"/>
  <c r="G6230" i="13" a="1"/>
  <c r="G6230" i="13" s="1"/>
  <c r="G6229" i="13" a="1"/>
  <c r="G6229" i="13" s="1"/>
  <c r="G6228" i="13" a="1"/>
  <c r="G6228" i="13" s="1"/>
  <c r="G6227" i="13" a="1"/>
  <c r="G6227" i="13" s="1"/>
  <c r="G6226" i="13" a="1"/>
  <c r="G6226" i="13" s="1"/>
  <c r="G6225" i="13" a="1"/>
  <c r="G6225" i="13" s="1"/>
  <c r="G6224" i="13" a="1"/>
  <c r="G6224" i="13" s="1"/>
  <c r="G6223" i="13" a="1"/>
  <c r="G6223" i="13" s="1"/>
  <c r="G6222" i="13" a="1"/>
  <c r="G6222" i="13" s="1"/>
  <c r="G6221" i="13" a="1"/>
  <c r="G6221" i="13" s="1"/>
  <c r="G6220" i="13" a="1"/>
  <c r="G6220" i="13" s="1"/>
  <c r="G6219" i="13" a="1"/>
  <c r="G6219" i="13" s="1"/>
  <c r="G6218" i="13" a="1"/>
  <c r="G6218" i="13" s="1"/>
  <c r="G6217" i="13" a="1"/>
  <c r="G6217" i="13" s="1"/>
  <c r="G6216" i="13" a="1"/>
  <c r="G6216" i="13" s="1"/>
  <c r="G6215" i="13" a="1"/>
  <c r="G6215" i="13" s="1"/>
  <c r="G6214" i="13" a="1"/>
  <c r="G6214" i="13" s="1"/>
  <c r="G6213" i="13" a="1"/>
  <c r="G6213" i="13" s="1"/>
  <c r="G6212" i="13" a="1"/>
  <c r="G6212" i="13" s="1"/>
  <c r="G6211" i="13" a="1"/>
  <c r="G6211" i="13" s="1"/>
  <c r="G6210" i="13" a="1"/>
  <c r="G6210" i="13" s="1"/>
  <c r="G6209" i="13" a="1"/>
  <c r="G6209" i="13" s="1"/>
  <c r="G6208" i="13" a="1"/>
  <c r="G6208" i="13" s="1"/>
  <c r="G6207" i="13" a="1"/>
  <c r="G6207" i="13" s="1"/>
  <c r="G6206" i="13" a="1"/>
  <c r="G6206" i="13" s="1"/>
  <c r="G6205" i="13" a="1"/>
  <c r="G6205" i="13" s="1"/>
  <c r="G6204" i="13" a="1"/>
  <c r="G6204" i="13" s="1"/>
  <c r="G6203" i="13" a="1"/>
  <c r="G6203" i="13" s="1"/>
  <c r="G6202" i="13" a="1"/>
  <c r="G6202" i="13" s="1"/>
  <c r="G6201" i="13" a="1"/>
  <c r="G6201" i="13" s="1"/>
  <c r="G6200" i="13" a="1"/>
  <c r="G6200" i="13" s="1"/>
  <c r="G6199" i="13" a="1"/>
  <c r="G6199" i="13" s="1"/>
  <c r="G6198" i="13" a="1"/>
  <c r="G6198" i="13" s="1"/>
  <c r="G6197" i="13" a="1"/>
  <c r="G6197" i="13" s="1"/>
  <c r="G6196" i="13" a="1"/>
  <c r="G6196" i="13" s="1"/>
  <c r="G6195" i="13" a="1"/>
  <c r="G6195" i="13" s="1"/>
  <c r="G6194" i="13" a="1"/>
  <c r="G6194" i="13" s="1"/>
  <c r="G6193" i="13" a="1"/>
  <c r="G6193" i="13" s="1"/>
  <c r="G6192" i="13" a="1"/>
  <c r="G6192" i="13" s="1"/>
  <c r="G6191" i="13" a="1"/>
  <c r="G6191" i="13" s="1"/>
  <c r="G6190" i="13" a="1"/>
  <c r="G6190" i="13" s="1"/>
  <c r="G6189" i="13" a="1"/>
  <c r="G6189" i="13" s="1"/>
  <c r="G6188" i="13" a="1"/>
  <c r="G6188" i="13" s="1"/>
  <c r="G6187" i="13" a="1"/>
  <c r="G6187" i="13" s="1"/>
  <c r="G6186" i="13" a="1"/>
  <c r="G6186" i="13" s="1"/>
  <c r="G6185" i="13" a="1"/>
  <c r="G6185" i="13" s="1"/>
  <c r="G6184" i="13" a="1"/>
  <c r="G6184" i="13" s="1"/>
  <c r="G6183" i="13" a="1"/>
  <c r="G6183" i="13" s="1"/>
  <c r="G6182" i="13" a="1"/>
  <c r="G6182" i="13" s="1"/>
  <c r="G6181" i="13" a="1"/>
  <c r="G6181" i="13" s="1"/>
  <c r="G6180" i="13" a="1"/>
  <c r="G6180" i="13" s="1"/>
  <c r="G6179" i="13" a="1"/>
  <c r="G6179" i="13" s="1"/>
  <c r="G6178" i="13" a="1"/>
  <c r="G6178" i="13" s="1"/>
  <c r="G6177" i="13" a="1"/>
  <c r="G6177" i="13" s="1"/>
  <c r="G6176" i="13" a="1"/>
  <c r="G6176" i="13" s="1"/>
  <c r="G6175" i="13" a="1"/>
  <c r="G6175" i="13" s="1"/>
  <c r="G6174" i="13" a="1"/>
  <c r="G6174" i="13" s="1"/>
  <c r="G6173" i="13" a="1"/>
  <c r="G6173" i="13" s="1"/>
  <c r="G6172" i="13" a="1"/>
  <c r="G6172" i="13" s="1"/>
  <c r="G6171" i="13" a="1"/>
  <c r="G6171" i="13" s="1"/>
  <c r="G6170" i="13" a="1"/>
  <c r="G6170" i="13" s="1"/>
  <c r="G6169" i="13" a="1"/>
  <c r="G6169" i="13" s="1"/>
  <c r="G6168" i="13" a="1"/>
  <c r="G6168" i="13" s="1"/>
  <c r="G6167" i="13" a="1"/>
  <c r="G6167" i="13" s="1"/>
  <c r="G6166" i="13" a="1"/>
  <c r="G6166" i="13" s="1"/>
  <c r="G6165" i="13" a="1"/>
  <c r="G6165" i="13" s="1"/>
  <c r="G6164" i="13" a="1"/>
  <c r="G6164" i="13" s="1"/>
  <c r="G6163" i="13" a="1"/>
  <c r="G6163" i="13" s="1"/>
  <c r="G6162" i="13" a="1"/>
  <c r="G6162" i="13" s="1"/>
  <c r="G6161" i="13" a="1"/>
  <c r="G6161" i="13" s="1"/>
  <c r="G6160" i="13" a="1"/>
  <c r="G6160" i="13" s="1"/>
  <c r="G6159" i="13" a="1"/>
  <c r="G6159" i="13" s="1"/>
  <c r="G6158" i="13" a="1"/>
  <c r="G6158" i="13" s="1"/>
  <c r="G6157" i="13" a="1"/>
  <c r="G6157" i="13" s="1"/>
  <c r="G6156" i="13" a="1"/>
  <c r="G6156" i="13" s="1"/>
  <c r="G6155" i="13" a="1"/>
  <c r="G6155" i="13" s="1"/>
  <c r="G6154" i="13" a="1"/>
  <c r="G6154" i="13" s="1"/>
  <c r="G6153" i="13" a="1"/>
  <c r="G6153" i="13" s="1"/>
  <c r="G6152" i="13" a="1"/>
  <c r="G6152" i="13" s="1"/>
  <c r="G6151" i="13" a="1"/>
  <c r="G6151" i="13" s="1"/>
  <c r="G6150" i="13" a="1"/>
  <c r="G6150" i="13" s="1"/>
  <c r="G6149" i="13" a="1"/>
  <c r="G6149" i="13" s="1"/>
  <c r="G6148" i="13" a="1"/>
  <c r="G6148" i="13" s="1"/>
  <c r="G6147" i="13" a="1"/>
  <c r="G6147" i="13" s="1"/>
  <c r="G6146" i="13" a="1"/>
  <c r="G6146" i="13" s="1"/>
  <c r="G6145" i="13" a="1"/>
  <c r="G6145" i="13" s="1"/>
  <c r="G6144" i="13" a="1"/>
  <c r="G6144" i="13" s="1"/>
  <c r="G6143" i="13" a="1"/>
  <c r="G6143" i="13" s="1"/>
  <c r="G6142" i="13" a="1"/>
  <c r="G6142" i="13" s="1"/>
  <c r="G6141" i="13" a="1"/>
  <c r="G6141" i="13" s="1"/>
  <c r="G6140" i="13" a="1"/>
  <c r="G6140" i="13" s="1"/>
  <c r="G6139" i="13" a="1"/>
  <c r="G6139" i="13" s="1"/>
  <c r="G6138" i="13" a="1"/>
  <c r="G6138" i="13" s="1"/>
  <c r="G6137" i="13" a="1"/>
  <c r="G6137" i="13" s="1"/>
  <c r="G6136" i="13" a="1"/>
  <c r="G6136" i="13" s="1"/>
  <c r="G6135" i="13" a="1"/>
  <c r="G6135" i="13" s="1"/>
  <c r="G6134" i="13" a="1"/>
  <c r="G6134" i="13" s="1"/>
  <c r="G6133" i="13" a="1"/>
  <c r="G6133" i="13" s="1"/>
  <c r="G6132" i="13" a="1"/>
  <c r="G6132" i="13" s="1"/>
  <c r="G6131" i="13" a="1"/>
  <c r="G6131" i="13" s="1"/>
  <c r="G6130" i="13" a="1"/>
  <c r="G6130" i="13" s="1"/>
  <c r="G6129" i="13" a="1"/>
  <c r="G6129" i="13" s="1"/>
  <c r="G6128" i="13" a="1"/>
  <c r="G6128" i="13" s="1"/>
  <c r="G6127" i="13" a="1"/>
  <c r="G6127" i="13" s="1"/>
  <c r="G6126" i="13" a="1"/>
  <c r="G6126" i="13" s="1"/>
  <c r="G6125" i="13" a="1"/>
  <c r="G6125" i="13" s="1"/>
  <c r="G6124" i="13" a="1"/>
  <c r="G6124" i="13" s="1"/>
  <c r="G6123" i="13" a="1"/>
  <c r="G6123" i="13" s="1"/>
  <c r="G6122" i="13" a="1"/>
  <c r="G6122" i="13" s="1"/>
  <c r="G6121" i="13" a="1"/>
  <c r="G6121" i="13" s="1"/>
  <c r="G6120" i="13" a="1"/>
  <c r="G6120" i="13" s="1"/>
  <c r="G6119" i="13" a="1"/>
  <c r="G6119" i="13" s="1"/>
  <c r="G6118" i="13" a="1"/>
  <c r="G6118" i="13" s="1"/>
  <c r="G6117" i="13" a="1"/>
  <c r="G6117" i="13" s="1"/>
  <c r="G6116" i="13" a="1"/>
  <c r="G6116" i="13" s="1"/>
  <c r="G6115" i="13" a="1"/>
  <c r="G6115" i="13" s="1"/>
  <c r="G6114" i="13" a="1"/>
  <c r="G6114" i="13" s="1"/>
  <c r="G6113" i="13" a="1"/>
  <c r="G6113" i="13" s="1"/>
  <c r="G6112" i="13" a="1"/>
  <c r="G6112" i="13" s="1"/>
  <c r="G6111" i="13" a="1"/>
  <c r="G6111" i="13" s="1"/>
  <c r="G6110" i="13" a="1"/>
  <c r="G6110" i="13" s="1"/>
  <c r="G6109" i="13" a="1"/>
  <c r="G6109" i="13" s="1"/>
  <c r="G6108" i="13" a="1"/>
  <c r="G6108" i="13" s="1"/>
  <c r="G6107" i="13" a="1"/>
  <c r="G6107" i="13" s="1"/>
  <c r="G6106" i="13" a="1"/>
  <c r="G6106" i="13" s="1"/>
  <c r="G6105" i="13" a="1"/>
  <c r="G6105" i="13" s="1"/>
  <c r="G6104" i="13" a="1"/>
  <c r="G6104" i="13" s="1"/>
  <c r="G6103" i="13" a="1"/>
  <c r="G6103" i="13" s="1"/>
  <c r="G6102" i="13" a="1"/>
  <c r="G6102" i="13" s="1"/>
  <c r="G6101" i="13" a="1"/>
  <c r="G6101" i="13" s="1"/>
  <c r="G6100" i="13" a="1"/>
  <c r="G6100" i="13" s="1"/>
  <c r="G6099" i="13" a="1"/>
  <c r="G6099" i="13" s="1"/>
  <c r="G6098" i="13" a="1"/>
  <c r="G6098" i="13" s="1"/>
  <c r="G6097" i="13" a="1"/>
  <c r="G6097" i="13" s="1"/>
  <c r="G6096" i="13" a="1"/>
  <c r="G6096" i="13" s="1"/>
  <c r="G6095" i="13" a="1"/>
  <c r="G6095" i="13" s="1"/>
  <c r="G6094" i="13" a="1"/>
  <c r="G6094" i="13" s="1"/>
  <c r="G6093" i="13" a="1"/>
  <c r="G6093" i="13" s="1"/>
  <c r="G6092" i="13" a="1"/>
  <c r="G6092" i="13" s="1"/>
  <c r="G6091" i="13" a="1"/>
  <c r="G6091" i="13" s="1"/>
  <c r="G6090" i="13" a="1"/>
  <c r="G6090" i="13" s="1"/>
  <c r="G6089" i="13" a="1"/>
  <c r="G6089" i="13" s="1"/>
  <c r="G6088" i="13" a="1"/>
  <c r="G6088" i="13" s="1"/>
  <c r="G6087" i="13" a="1"/>
  <c r="G6087" i="13" s="1"/>
  <c r="G6086" i="13" a="1"/>
  <c r="G6086" i="13" s="1"/>
  <c r="G6085" i="13" a="1"/>
  <c r="G6085" i="13" s="1"/>
  <c r="G6084" i="13" a="1"/>
  <c r="G6084" i="13" s="1"/>
  <c r="G6083" i="13" a="1"/>
  <c r="G6083" i="13" s="1"/>
  <c r="G6082" i="13" a="1"/>
  <c r="G6082" i="13" s="1"/>
  <c r="G6081" i="13" a="1"/>
  <c r="G6081" i="13" s="1"/>
  <c r="G6080" i="13" a="1"/>
  <c r="G6080" i="13" s="1"/>
  <c r="G6079" i="13" a="1"/>
  <c r="G6079" i="13" s="1"/>
  <c r="G6078" i="13" a="1"/>
  <c r="G6078" i="13" s="1"/>
  <c r="G6077" i="13" a="1"/>
  <c r="G6077" i="13" s="1"/>
  <c r="G6076" i="13" a="1"/>
  <c r="G6076" i="13" s="1"/>
  <c r="G6075" i="13" a="1"/>
  <c r="G6075" i="13" s="1"/>
  <c r="G6074" i="13" a="1"/>
  <c r="G6074" i="13" s="1"/>
  <c r="G6073" i="13" a="1"/>
  <c r="G6073" i="13" s="1"/>
  <c r="G6072" i="13" a="1"/>
  <c r="G6072" i="13" s="1"/>
  <c r="G6071" i="13" a="1"/>
  <c r="G6071" i="13" s="1"/>
  <c r="G6070" i="13" a="1"/>
  <c r="G6070" i="13" s="1"/>
  <c r="G6069" i="13" a="1"/>
  <c r="G6069" i="13" s="1"/>
  <c r="G6068" i="13" a="1"/>
  <c r="G6068" i="13" s="1"/>
  <c r="G6067" i="13" a="1"/>
  <c r="G6067" i="13" s="1"/>
  <c r="G6066" i="13" a="1"/>
  <c r="G6066" i="13" s="1"/>
  <c r="G6065" i="13" a="1"/>
  <c r="G6065" i="13" s="1"/>
  <c r="G6064" i="13" a="1"/>
  <c r="G6064" i="13" s="1"/>
  <c r="G6063" i="13" a="1"/>
  <c r="G6063" i="13" s="1"/>
  <c r="G6062" i="13" a="1"/>
  <c r="G6062" i="13" s="1"/>
  <c r="G6061" i="13" a="1"/>
  <c r="G6061" i="13" s="1"/>
  <c r="G6060" i="13" a="1"/>
  <c r="G6060" i="13" s="1"/>
  <c r="G6059" i="13" a="1"/>
  <c r="G6059" i="13" s="1"/>
  <c r="G6058" i="13" a="1"/>
  <c r="G6058" i="13" s="1"/>
  <c r="G6057" i="13" a="1"/>
  <c r="G6057" i="13" s="1"/>
  <c r="G6056" i="13" a="1"/>
  <c r="G6056" i="13" s="1"/>
  <c r="G6055" i="13" a="1"/>
  <c r="G6055" i="13" s="1"/>
  <c r="G6054" i="13" a="1"/>
  <c r="G6054" i="13" s="1"/>
  <c r="G6053" i="13" a="1"/>
  <c r="G6053" i="13" s="1"/>
  <c r="G6052" i="13" a="1"/>
  <c r="G6052" i="13" s="1"/>
  <c r="G6051" i="13" a="1"/>
  <c r="G6051" i="13" s="1"/>
  <c r="G6050" i="13" a="1"/>
  <c r="G6050" i="13" s="1"/>
  <c r="G6049" i="13" a="1"/>
  <c r="G6049" i="13" s="1"/>
  <c r="G6048" i="13" a="1"/>
  <c r="G6048" i="13" s="1"/>
  <c r="G6047" i="13" a="1"/>
  <c r="G6047" i="13" s="1"/>
  <c r="G6046" i="13" a="1"/>
  <c r="G6046" i="13" s="1"/>
  <c r="G6045" i="13" a="1"/>
  <c r="G6045" i="13" s="1"/>
  <c r="G6044" i="13" a="1"/>
  <c r="G6044" i="13" s="1"/>
  <c r="G6043" i="13" a="1"/>
  <c r="G6043" i="13" s="1"/>
  <c r="G6042" i="13" a="1"/>
  <c r="G6042" i="13" s="1"/>
  <c r="G6041" i="13" a="1"/>
  <c r="G6041" i="13" s="1"/>
  <c r="G6040" i="13" a="1"/>
  <c r="G6040" i="13" s="1"/>
  <c r="G6039" i="13" a="1"/>
  <c r="G6039" i="13" s="1"/>
  <c r="G6038" i="13" a="1"/>
  <c r="G6038" i="13" s="1"/>
  <c r="G6037" i="13" a="1"/>
  <c r="G6037" i="13" s="1"/>
  <c r="G6036" i="13" a="1"/>
  <c r="G6036" i="13" s="1"/>
  <c r="G6035" i="13" a="1"/>
  <c r="G6035" i="13" s="1"/>
  <c r="G6034" i="13" a="1"/>
  <c r="G6034" i="13" s="1"/>
  <c r="G6033" i="13" a="1"/>
  <c r="G6033" i="13" s="1"/>
  <c r="G6032" i="13" a="1"/>
  <c r="G6032" i="13" s="1"/>
  <c r="G6031" i="13" a="1"/>
  <c r="G6031" i="13" s="1"/>
  <c r="G6030" i="13" a="1"/>
  <c r="G6030" i="13" s="1"/>
  <c r="G6029" i="13" a="1"/>
  <c r="G6029" i="13" s="1"/>
  <c r="G6028" i="13" a="1"/>
  <c r="G6028" i="13" s="1"/>
  <c r="G6027" i="13" a="1"/>
  <c r="G6027" i="13" s="1"/>
  <c r="G6026" i="13" a="1"/>
  <c r="G6026" i="13" s="1"/>
  <c r="G6025" i="13" a="1"/>
  <c r="G6025" i="13" s="1"/>
  <c r="G6024" i="13" a="1"/>
  <c r="G6024" i="13" s="1"/>
  <c r="G6023" i="13" a="1"/>
  <c r="G6023" i="13" s="1"/>
  <c r="G6022" i="13" a="1"/>
  <c r="G6022" i="13" s="1"/>
  <c r="G6021" i="13" a="1"/>
  <c r="G6021" i="13" s="1"/>
  <c r="G6020" i="13" a="1"/>
  <c r="G6020" i="13" s="1"/>
  <c r="G6019" i="13" a="1"/>
  <c r="G6019" i="13" s="1"/>
  <c r="G6018" i="13" a="1"/>
  <c r="G6018" i="13" s="1"/>
  <c r="G6017" i="13" a="1"/>
  <c r="G6017" i="13" s="1"/>
  <c r="G6016" i="13" a="1"/>
  <c r="G6016" i="13" s="1"/>
  <c r="G6015" i="13" a="1"/>
  <c r="G6015" i="13" s="1"/>
  <c r="G6014" i="13" a="1"/>
  <c r="G6014" i="13" s="1"/>
  <c r="G6013" i="13" a="1"/>
  <c r="G6013" i="13" s="1"/>
  <c r="G6012" i="13" a="1"/>
  <c r="G6012" i="13" s="1"/>
  <c r="G6011" i="13" a="1"/>
  <c r="G6011" i="13" s="1"/>
  <c r="G6010" i="13" a="1"/>
  <c r="G6010" i="13" s="1"/>
  <c r="G6009" i="13" a="1"/>
  <c r="G6009" i="13" s="1"/>
  <c r="G6008" i="13" a="1"/>
  <c r="G6008" i="13" s="1"/>
  <c r="G6007" i="13" a="1"/>
  <c r="G6007" i="13" s="1"/>
  <c r="G6006" i="13" a="1"/>
  <c r="G6006" i="13" s="1"/>
  <c r="G6005" i="13" a="1"/>
  <c r="G6005" i="13" s="1"/>
  <c r="G6004" i="13" a="1"/>
  <c r="G6004" i="13" s="1"/>
  <c r="G6003" i="13" a="1"/>
  <c r="G6003" i="13" s="1"/>
  <c r="G6002" i="13" a="1"/>
  <c r="G6002" i="13" s="1"/>
  <c r="G6001" i="13" a="1"/>
  <c r="G6001" i="13" s="1"/>
  <c r="G6000" i="13" a="1"/>
  <c r="G6000" i="13" s="1"/>
  <c r="G5999" i="13" a="1"/>
  <c r="G5999" i="13" s="1"/>
  <c r="G5998" i="13" a="1"/>
  <c r="G5998" i="13" s="1"/>
  <c r="G5997" i="13" a="1"/>
  <c r="G5997" i="13" s="1"/>
  <c r="G5996" i="13" a="1"/>
  <c r="G5996" i="13" s="1"/>
  <c r="G5995" i="13" a="1"/>
  <c r="G5995" i="13" s="1"/>
  <c r="G5994" i="13" a="1"/>
  <c r="G5994" i="13" s="1"/>
  <c r="G5993" i="13" a="1"/>
  <c r="G5993" i="13" s="1"/>
  <c r="G5992" i="13" a="1"/>
  <c r="G5992" i="13" s="1"/>
  <c r="G5991" i="13" a="1"/>
  <c r="G5991" i="13" s="1"/>
  <c r="G5990" i="13" a="1"/>
  <c r="G5990" i="13" s="1"/>
  <c r="G5989" i="13" a="1"/>
  <c r="G5989" i="13" s="1"/>
  <c r="G5988" i="13" a="1"/>
  <c r="G5988" i="13" s="1"/>
  <c r="G5987" i="13" a="1"/>
  <c r="G5987" i="13" s="1"/>
  <c r="G5986" i="13" a="1"/>
  <c r="G5986" i="13" s="1"/>
  <c r="G5985" i="13" a="1"/>
  <c r="G5985" i="13" s="1"/>
  <c r="G5984" i="13" a="1"/>
  <c r="G5984" i="13" s="1"/>
  <c r="G5983" i="13" a="1"/>
  <c r="G5983" i="13" s="1"/>
  <c r="G5982" i="13" a="1"/>
  <c r="G5982" i="13" s="1"/>
  <c r="G5981" i="13" a="1"/>
  <c r="G5981" i="13" s="1"/>
  <c r="G5980" i="13" a="1"/>
  <c r="G5980" i="13" s="1"/>
  <c r="G5979" i="13" a="1"/>
  <c r="G5979" i="13" s="1"/>
  <c r="G5978" i="13" a="1"/>
  <c r="G5978" i="13" s="1"/>
  <c r="G5977" i="13" a="1"/>
  <c r="G5977" i="13" s="1"/>
  <c r="G5976" i="13" a="1"/>
  <c r="G5976" i="13" s="1"/>
  <c r="G5975" i="13" a="1"/>
  <c r="G5975" i="13" s="1"/>
  <c r="G5974" i="13" a="1"/>
  <c r="G5974" i="13" s="1"/>
  <c r="G5973" i="13" a="1"/>
  <c r="G5973" i="13" s="1"/>
  <c r="G5972" i="13" a="1"/>
  <c r="G5972" i="13" s="1"/>
  <c r="G5971" i="13" a="1"/>
  <c r="G5971" i="13" s="1"/>
  <c r="G5970" i="13" a="1"/>
  <c r="G5970" i="13" s="1"/>
  <c r="G5969" i="13" a="1"/>
  <c r="G5969" i="13" s="1"/>
  <c r="G5968" i="13" a="1"/>
  <c r="G5968" i="13" s="1"/>
  <c r="G5967" i="13" a="1"/>
  <c r="G5967" i="13" s="1"/>
  <c r="G5966" i="13" a="1"/>
  <c r="G5966" i="13" s="1"/>
  <c r="G5965" i="13" a="1"/>
  <c r="G5965" i="13" s="1"/>
  <c r="G5964" i="13" a="1"/>
  <c r="G5964" i="13" s="1"/>
  <c r="G5963" i="13" a="1"/>
  <c r="G5963" i="13" s="1"/>
  <c r="B5963" i="13" s="1"/>
  <c r="G5962" i="13" a="1"/>
  <c r="G5962" i="13" s="1"/>
  <c r="G5961" i="13" a="1"/>
  <c r="G5961" i="13" s="1"/>
  <c r="G5960" i="13" a="1"/>
  <c r="G5960" i="13" s="1"/>
  <c r="G5959" i="13" a="1"/>
  <c r="G5959" i="13" s="1"/>
  <c r="G5958" i="13" a="1"/>
  <c r="G5958" i="13" s="1"/>
  <c r="G5957" i="13" a="1"/>
  <c r="G5957" i="13" s="1"/>
  <c r="G5956" i="13" a="1"/>
  <c r="G5956" i="13" s="1"/>
  <c r="G5955" i="13" a="1"/>
  <c r="G5955" i="13" s="1"/>
  <c r="G5954" i="13" a="1"/>
  <c r="G5954" i="13" s="1"/>
  <c r="G5953" i="13" a="1"/>
  <c r="G5953" i="13" s="1"/>
  <c r="G5952" i="13" a="1"/>
  <c r="G5952" i="13" s="1"/>
  <c r="G5951" i="13" a="1"/>
  <c r="G5951" i="13" s="1"/>
  <c r="G5950" i="13" a="1"/>
  <c r="G5950" i="13" s="1"/>
  <c r="G5949" i="13" a="1"/>
  <c r="G5949" i="13" s="1"/>
  <c r="G5948" i="13" a="1"/>
  <c r="G5948" i="13" s="1"/>
  <c r="G5947" i="13" a="1"/>
  <c r="G5947" i="13" s="1"/>
  <c r="G5946" i="13" a="1"/>
  <c r="G5946" i="13" s="1"/>
  <c r="G5945" i="13" a="1"/>
  <c r="G5945" i="13" s="1"/>
  <c r="G5944" i="13" a="1"/>
  <c r="G5944" i="13" s="1"/>
  <c r="G5943" i="13" a="1"/>
  <c r="G5943" i="13" s="1"/>
  <c r="G5942" i="13" a="1"/>
  <c r="G5942" i="13" s="1"/>
  <c r="G5941" i="13" a="1"/>
  <c r="G5941" i="13" s="1"/>
  <c r="G5940" i="13" a="1"/>
  <c r="G5940" i="13" s="1"/>
  <c r="G5939" i="13" a="1"/>
  <c r="G5939" i="13" s="1"/>
  <c r="G5938" i="13" a="1"/>
  <c r="G5938" i="13" s="1"/>
  <c r="G5937" i="13" a="1"/>
  <c r="G5937" i="13" s="1"/>
  <c r="G5936" i="13" a="1"/>
  <c r="G5936" i="13" s="1"/>
  <c r="G5935" i="13" a="1"/>
  <c r="G5935" i="13" s="1"/>
  <c r="G5934" i="13" a="1"/>
  <c r="G5934" i="13" s="1"/>
  <c r="G5933" i="13" a="1"/>
  <c r="G5933" i="13" s="1"/>
  <c r="G5932" i="13" a="1"/>
  <c r="G5932" i="13" s="1"/>
  <c r="G5931" i="13" a="1"/>
  <c r="G5931" i="13" s="1"/>
  <c r="G5930" i="13" a="1"/>
  <c r="G5930" i="13" s="1"/>
  <c r="G5929" i="13" a="1"/>
  <c r="G5929" i="13" s="1"/>
  <c r="G5928" i="13" a="1"/>
  <c r="G5928" i="13" s="1"/>
  <c r="G5927" i="13" a="1"/>
  <c r="G5927" i="13" s="1"/>
  <c r="G5926" i="13" a="1"/>
  <c r="G5926" i="13" s="1"/>
  <c r="G5925" i="13" a="1"/>
  <c r="G5925" i="13" s="1"/>
  <c r="G5924" i="13" a="1"/>
  <c r="G5924" i="13" s="1"/>
  <c r="G5923" i="13" a="1"/>
  <c r="G5923" i="13" s="1"/>
  <c r="G5922" i="13" a="1"/>
  <c r="G5922" i="13" s="1"/>
  <c r="G5921" i="13" a="1"/>
  <c r="G5921" i="13" s="1"/>
  <c r="G5920" i="13" a="1"/>
  <c r="G5920" i="13" s="1"/>
  <c r="G5919" i="13" a="1"/>
  <c r="G5919" i="13" s="1"/>
  <c r="G5918" i="13" a="1"/>
  <c r="G5918" i="13" s="1"/>
  <c r="G5917" i="13" a="1"/>
  <c r="G5917" i="13" s="1"/>
  <c r="G5916" i="13" a="1"/>
  <c r="G5916" i="13" s="1"/>
  <c r="G5915" i="13" a="1"/>
  <c r="G5915" i="13" s="1"/>
  <c r="B5915" i="13" s="1"/>
  <c r="G5914" i="13" a="1"/>
  <c r="G5914" i="13" s="1"/>
  <c r="G5913" i="13" a="1"/>
  <c r="G5913" i="13" s="1"/>
  <c r="G5912" i="13" a="1"/>
  <c r="G5912" i="13" s="1"/>
  <c r="B5912" i="13" s="1"/>
  <c r="G5911" i="13" a="1"/>
  <c r="G5911" i="13" s="1"/>
  <c r="G5910" i="13" a="1"/>
  <c r="G5910" i="13" s="1"/>
  <c r="G5909" i="13" a="1"/>
  <c r="G5909" i="13" s="1"/>
  <c r="G5908" i="13" a="1"/>
  <c r="G5908" i="13" s="1"/>
  <c r="G5907" i="13" a="1"/>
  <c r="G5907" i="13" s="1"/>
  <c r="G5906" i="13" a="1"/>
  <c r="G5906" i="13" s="1"/>
  <c r="G5905" i="13" a="1"/>
  <c r="G5905" i="13" s="1"/>
  <c r="B5905" i="13" s="1"/>
  <c r="G5904" i="13" a="1"/>
  <c r="G5904" i="13" s="1"/>
  <c r="G5903" i="13" a="1"/>
  <c r="G5903" i="13" s="1"/>
  <c r="G5902" i="13" a="1"/>
  <c r="G5902" i="13" s="1"/>
  <c r="G5901" i="13" a="1"/>
  <c r="G5901" i="13" s="1"/>
  <c r="G5900" i="13" a="1"/>
  <c r="G5900" i="13" s="1"/>
  <c r="G5899" i="13" a="1"/>
  <c r="G5899" i="13" s="1"/>
  <c r="G5898" i="13" a="1"/>
  <c r="G5898" i="13" s="1"/>
  <c r="G5897" i="13" a="1"/>
  <c r="G5897" i="13" s="1"/>
  <c r="G5896" i="13" a="1"/>
  <c r="G5896" i="13" s="1"/>
  <c r="G5895" i="13" a="1"/>
  <c r="G5895" i="13" s="1"/>
  <c r="G5894" i="13" a="1"/>
  <c r="G5894" i="13" s="1"/>
  <c r="G5893" i="13" a="1"/>
  <c r="G5893" i="13" s="1"/>
  <c r="G5892" i="13" a="1"/>
  <c r="G5892" i="13" s="1"/>
  <c r="G5891" i="13" a="1"/>
  <c r="G5891" i="13" s="1"/>
  <c r="G5890" i="13" a="1"/>
  <c r="G5890" i="13" s="1"/>
  <c r="G5889" i="13" a="1"/>
  <c r="G5889" i="13" s="1"/>
  <c r="G5888" i="13" a="1"/>
  <c r="G5888" i="13" s="1"/>
  <c r="G5887" i="13" a="1"/>
  <c r="G5887" i="13" s="1"/>
  <c r="G5886" i="13" a="1"/>
  <c r="G5886" i="13" s="1"/>
  <c r="G5885" i="13" a="1"/>
  <c r="G5885" i="13" s="1"/>
  <c r="G5884" i="13" a="1"/>
  <c r="G5884" i="13" s="1"/>
  <c r="G5883" i="13" a="1"/>
  <c r="G5883" i="13" s="1"/>
  <c r="G5882" i="13" a="1"/>
  <c r="G5882" i="13" s="1"/>
  <c r="G5881" i="13" a="1"/>
  <c r="G5881" i="13" s="1"/>
  <c r="G5880" i="13" a="1"/>
  <c r="G5880" i="13" s="1"/>
  <c r="G5879" i="13" a="1"/>
  <c r="G5879" i="13" s="1"/>
  <c r="G5878" i="13" a="1"/>
  <c r="G5878" i="13" s="1"/>
  <c r="G5877" i="13" a="1"/>
  <c r="G5877" i="13" s="1"/>
  <c r="G5876" i="13" a="1"/>
  <c r="G5876" i="13" s="1"/>
  <c r="G5875" i="13" a="1"/>
  <c r="G5875" i="13" s="1"/>
  <c r="G5874" i="13" a="1"/>
  <c r="G5874" i="13" s="1"/>
  <c r="G5873" i="13" a="1"/>
  <c r="G5873" i="13" s="1"/>
  <c r="G5872" i="13" a="1"/>
  <c r="G5872" i="13" s="1"/>
  <c r="G5871" i="13" a="1"/>
  <c r="G5871" i="13" s="1"/>
  <c r="G5870" i="13" a="1"/>
  <c r="G5870" i="13" s="1"/>
  <c r="G5869" i="13" a="1"/>
  <c r="G5869" i="13" s="1"/>
  <c r="G5868" i="13" a="1"/>
  <c r="G5868" i="13" s="1"/>
  <c r="G5867" i="13" a="1"/>
  <c r="G5867" i="13" s="1"/>
  <c r="G5866" i="13" a="1"/>
  <c r="G5866" i="13" s="1"/>
  <c r="G5865" i="13" a="1"/>
  <c r="G5865" i="13" s="1"/>
  <c r="G5864" i="13" a="1"/>
  <c r="G5864" i="13" s="1"/>
  <c r="G5863" i="13" a="1"/>
  <c r="G5863" i="13" s="1"/>
  <c r="G5862" i="13" a="1"/>
  <c r="G5862" i="13" s="1"/>
  <c r="G5861" i="13" a="1"/>
  <c r="G5861" i="13" s="1"/>
  <c r="G5860" i="13" a="1"/>
  <c r="G5860" i="13" s="1"/>
  <c r="G5859" i="13" a="1"/>
  <c r="G5859" i="13" s="1"/>
  <c r="G5858" i="13" a="1"/>
  <c r="G5858" i="13" s="1"/>
  <c r="G5857" i="13" a="1"/>
  <c r="G5857" i="13" s="1"/>
  <c r="G5856" i="13" a="1"/>
  <c r="G5856" i="13" s="1"/>
  <c r="G5855" i="13" a="1"/>
  <c r="G5855" i="13" s="1"/>
  <c r="G5854" i="13" a="1"/>
  <c r="G5854" i="13" s="1"/>
  <c r="G5853" i="13" a="1"/>
  <c r="G5853" i="13" s="1"/>
  <c r="G5852" i="13" a="1"/>
  <c r="G5852" i="13" s="1"/>
  <c r="G5851" i="13" a="1"/>
  <c r="G5851" i="13" s="1"/>
  <c r="G5850" i="13" a="1"/>
  <c r="G5850" i="13" s="1"/>
  <c r="G5849" i="13" a="1"/>
  <c r="G5849" i="13" s="1"/>
  <c r="G5848" i="13" a="1"/>
  <c r="G5848" i="13" s="1"/>
  <c r="G5847" i="13" a="1"/>
  <c r="G5847" i="13" s="1"/>
  <c r="G5846" i="13" a="1"/>
  <c r="G5846" i="13" s="1"/>
  <c r="G5845" i="13" a="1"/>
  <c r="G5845" i="13" s="1"/>
  <c r="G5844" i="13" a="1"/>
  <c r="G5844" i="13" s="1"/>
  <c r="G5843" i="13" a="1"/>
  <c r="G5843" i="13" s="1"/>
  <c r="G5842" i="13" a="1"/>
  <c r="G5842" i="13" s="1"/>
  <c r="G5841" i="13" a="1"/>
  <c r="G5841" i="13" s="1"/>
  <c r="G5840" i="13" a="1"/>
  <c r="G5840" i="13" s="1"/>
  <c r="G5839" i="13" a="1"/>
  <c r="G5839" i="13" s="1"/>
  <c r="G5838" i="13" a="1"/>
  <c r="G5838" i="13" s="1"/>
  <c r="G5837" i="13" a="1"/>
  <c r="G5837" i="13" s="1"/>
  <c r="G5836" i="13" a="1"/>
  <c r="G5836" i="13" s="1"/>
  <c r="G5835" i="13" a="1"/>
  <c r="G5835" i="13" s="1"/>
  <c r="B5835" i="13" s="1"/>
  <c r="G5834" i="13" a="1"/>
  <c r="G5834" i="13" s="1"/>
  <c r="G5833" i="13" a="1"/>
  <c r="G5833" i="13" s="1"/>
  <c r="G5832" i="13" a="1"/>
  <c r="G5832" i="13" s="1"/>
  <c r="G5831" i="13" a="1"/>
  <c r="G5831" i="13" s="1"/>
  <c r="G5830" i="13" a="1"/>
  <c r="G5830" i="13" s="1"/>
  <c r="G5829" i="13" a="1"/>
  <c r="G5829" i="13" s="1"/>
  <c r="G5828" i="13" a="1"/>
  <c r="G5828" i="13" s="1"/>
  <c r="G5827" i="13" a="1"/>
  <c r="G5827" i="13" s="1"/>
  <c r="G5826" i="13" a="1"/>
  <c r="G5826" i="13" s="1"/>
  <c r="G5825" i="13" a="1"/>
  <c r="G5825" i="13" s="1"/>
  <c r="G5824" i="13" a="1"/>
  <c r="G5824" i="13" s="1"/>
  <c r="G5823" i="13" a="1"/>
  <c r="G5823" i="13" s="1"/>
  <c r="G5822" i="13" a="1"/>
  <c r="G5822" i="13" s="1"/>
  <c r="G5821" i="13" a="1"/>
  <c r="G5821" i="13" s="1"/>
  <c r="B5821" i="13" s="1"/>
  <c r="G5820" i="13" a="1"/>
  <c r="G5820" i="13" s="1"/>
  <c r="G5819" i="13" a="1"/>
  <c r="G5819" i="13" s="1"/>
  <c r="G5818" i="13" a="1"/>
  <c r="G5818" i="13" s="1"/>
  <c r="G5817" i="13" a="1"/>
  <c r="G5817" i="13" s="1"/>
  <c r="G5816" i="13" a="1"/>
  <c r="G5816" i="13" s="1"/>
  <c r="G5815" i="13" a="1"/>
  <c r="G5815" i="13" s="1"/>
  <c r="G5814" i="13" a="1"/>
  <c r="G5814" i="13" s="1"/>
  <c r="G5813" i="13" a="1"/>
  <c r="G5813" i="13" s="1"/>
  <c r="G5812" i="13" a="1"/>
  <c r="G5812" i="13" s="1"/>
  <c r="G5811" i="13" a="1"/>
  <c r="G5811" i="13" s="1"/>
  <c r="G5810" i="13" a="1"/>
  <c r="G5810" i="13" s="1"/>
  <c r="G5809" i="13" a="1"/>
  <c r="G5809" i="13" s="1"/>
  <c r="G5808" i="13" a="1"/>
  <c r="G5808" i="13" s="1"/>
  <c r="G5807" i="13" a="1"/>
  <c r="G5807" i="13" s="1"/>
  <c r="G5806" i="13" a="1"/>
  <c r="G5806" i="13" s="1"/>
  <c r="G5805" i="13" a="1"/>
  <c r="G5805" i="13" s="1"/>
  <c r="G5804" i="13" a="1"/>
  <c r="G5804" i="13" s="1"/>
  <c r="G5803" i="13" a="1"/>
  <c r="G5803" i="13" s="1"/>
  <c r="G5802" i="13" a="1"/>
  <c r="G5802" i="13" s="1"/>
  <c r="G5801" i="13" a="1"/>
  <c r="G5801" i="13" s="1"/>
  <c r="G5800" i="13" a="1"/>
  <c r="G5800" i="13" s="1"/>
  <c r="G5799" i="13" a="1"/>
  <c r="G5799" i="13" s="1"/>
  <c r="G5798" i="13" a="1"/>
  <c r="G5798" i="13" s="1"/>
  <c r="G5797" i="13" a="1"/>
  <c r="G5797" i="13" s="1"/>
  <c r="G5796" i="13" a="1"/>
  <c r="G5796" i="13" s="1"/>
  <c r="G5795" i="13" a="1"/>
  <c r="G5795" i="13" s="1"/>
  <c r="G5794" i="13" a="1"/>
  <c r="G5794" i="13" s="1"/>
  <c r="G5793" i="13" a="1"/>
  <c r="G5793" i="13" s="1"/>
  <c r="G5792" i="13" a="1"/>
  <c r="G5792" i="13" s="1"/>
  <c r="G5791" i="13" a="1"/>
  <c r="G5791" i="13" s="1"/>
  <c r="G5790" i="13" a="1"/>
  <c r="G5790" i="13" s="1"/>
  <c r="G5789" i="13" a="1"/>
  <c r="G5789" i="13" s="1"/>
  <c r="B5789" i="13" s="1"/>
  <c r="G5788" i="13" a="1"/>
  <c r="G5788" i="13" s="1"/>
  <c r="G5787" i="13" a="1"/>
  <c r="G5787" i="13" s="1"/>
  <c r="G5786" i="13" a="1"/>
  <c r="G5786" i="13" s="1"/>
  <c r="G5785" i="13" a="1"/>
  <c r="G5785" i="13" s="1"/>
  <c r="G5784" i="13" a="1"/>
  <c r="G5784" i="13" s="1"/>
  <c r="G5783" i="13" a="1"/>
  <c r="G5783" i="13" s="1"/>
  <c r="G5782" i="13" a="1"/>
  <c r="G5782" i="13" s="1"/>
  <c r="G5781" i="13" a="1"/>
  <c r="G5781" i="13" s="1"/>
  <c r="G5780" i="13" a="1"/>
  <c r="G5780" i="13" s="1"/>
  <c r="G5779" i="13" a="1"/>
  <c r="G5779" i="13" s="1"/>
  <c r="G5778" i="13" a="1"/>
  <c r="G5778" i="13" s="1"/>
  <c r="G5777" i="13" a="1"/>
  <c r="G5777" i="13" s="1"/>
  <c r="G5776" i="13" a="1"/>
  <c r="G5776" i="13" s="1"/>
  <c r="G5775" i="13" a="1"/>
  <c r="G5775" i="13" s="1"/>
  <c r="G5774" i="13" a="1"/>
  <c r="G5774" i="13" s="1"/>
  <c r="G5773" i="13" a="1"/>
  <c r="G5773" i="13" s="1"/>
  <c r="G5772" i="13" a="1"/>
  <c r="G5772" i="13" s="1"/>
  <c r="G5771" i="13" a="1"/>
  <c r="G5771" i="13" s="1"/>
  <c r="G5770" i="13" a="1"/>
  <c r="G5770" i="13" s="1"/>
  <c r="G5769" i="13" a="1"/>
  <c r="G5769" i="13" s="1"/>
  <c r="G5768" i="13" a="1"/>
  <c r="G5768" i="13" s="1"/>
  <c r="G5767" i="13" a="1"/>
  <c r="G5767" i="13" s="1"/>
  <c r="G5766" i="13" a="1"/>
  <c r="G5766" i="13" s="1"/>
  <c r="G5765" i="13" a="1"/>
  <c r="G5765" i="13" s="1"/>
  <c r="G5764" i="13" a="1"/>
  <c r="G5764" i="13" s="1"/>
  <c r="G5763" i="13" a="1"/>
  <c r="G5763" i="13" s="1"/>
  <c r="G5762" i="13" a="1"/>
  <c r="G5762" i="13" s="1"/>
  <c r="G5761" i="13" a="1"/>
  <c r="G5761" i="13" s="1"/>
  <c r="G5760" i="13" a="1"/>
  <c r="G5760" i="13" s="1"/>
  <c r="G5759" i="13" a="1"/>
  <c r="G5759" i="13" s="1"/>
  <c r="G5758" i="13" a="1"/>
  <c r="G5758" i="13" s="1"/>
  <c r="G5757" i="13" a="1"/>
  <c r="G5757" i="13" s="1"/>
  <c r="B5757" i="13" s="1"/>
  <c r="G5756" i="13" a="1"/>
  <c r="G5756" i="13" s="1"/>
  <c r="G5755" i="13" a="1"/>
  <c r="G5755" i="13" s="1"/>
  <c r="G5754" i="13" a="1"/>
  <c r="G5754" i="13" s="1"/>
  <c r="G5753" i="13" a="1"/>
  <c r="G5753" i="13" s="1"/>
  <c r="G5752" i="13" a="1"/>
  <c r="G5752" i="13" s="1"/>
  <c r="G5751" i="13" a="1"/>
  <c r="G5751" i="13" s="1"/>
  <c r="G5750" i="13" a="1"/>
  <c r="G5750" i="13" s="1"/>
  <c r="B5750" i="13" s="1"/>
  <c r="G5749" i="13" a="1"/>
  <c r="G5749" i="13" s="1"/>
  <c r="G5748" i="13" a="1"/>
  <c r="G5748" i="13" s="1"/>
  <c r="G5747" i="13" a="1"/>
  <c r="G5747" i="13" s="1"/>
  <c r="G5746" i="13" a="1"/>
  <c r="G5746" i="13" s="1"/>
  <c r="G5745" i="13" a="1"/>
  <c r="G5745" i="13" s="1"/>
  <c r="G5744" i="13" a="1"/>
  <c r="G5744" i="13" s="1"/>
  <c r="G5743" i="13" a="1"/>
  <c r="G5743" i="13" s="1"/>
  <c r="G5742" i="13" a="1"/>
  <c r="G5742" i="13" s="1"/>
  <c r="G5741" i="13" a="1"/>
  <c r="G5741" i="13" s="1"/>
  <c r="G5740" i="13" a="1"/>
  <c r="G5740" i="13" s="1"/>
  <c r="B5740" i="13" s="1"/>
  <c r="G5739" i="13" a="1"/>
  <c r="G5739" i="13" s="1"/>
  <c r="G5738" i="13" a="1"/>
  <c r="G5738" i="13" s="1"/>
  <c r="G5737" i="13" a="1"/>
  <c r="G5737" i="13" s="1"/>
  <c r="G5736" i="13" a="1"/>
  <c r="G5736" i="13" s="1"/>
  <c r="G5735" i="13" a="1"/>
  <c r="G5735" i="13" s="1"/>
  <c r="G5734" i="13" a="1"/>
  <c r="G5734" i="13" s="1"/>
  <c r="G5733" i="13" a="1"/>
  <c r="G5733" i="13" s="1"/>
  <c r="G5732" i="13" a="1"/>
  <c r="G5732" i="13" s="1"/>
  <c r="B5732" i="13" s="1"/>
  <c r="G5731" i="13" a="1"/>
  <c r="G5731" i="13" s="1"/>
  <c r="G5730" i="13" a="1"/>
  <c r="G5730" i="13" s="1"/>
  <c r="G5729" i="13" a="1"/>
  <c r="G5729" i="13" s="1"/>
  <c r="G5728" i="13" a="1"/>
  <c r="G5728" i="13" s="1"/>
  <c r="G5727" i="13" a="1"/>
  <c r="G5727" i="13" s="1"/>
  <c r="G5726" i="13" a="1"/>
  <c r="G5726" i="13" s="1"/>
  <c r="G5725" i="13" a="1"/>
  <c r="G5725" i="13" s="1"/>
  <c r="G5724" i="13" a="1"/>
  <c r="G5724" i="13" s="1"/>
  <c r="G5723" i="13" a="1"/>
  <c r="G5723" i="13" s="1"/>
  <c r="G5722" i="13" a="1"/>
  <c r="G5722" i="13" s="1"/>
  <c r="G5721" i="13" a="1"/>
  <c r="G5721" i="13" s="1"/>
  <c r="G5720" i="13" a="1"/>
  <c r="G5720" i="13" s="1"/>
  <c r="G5719" i="13" a="1"/>
  <c r="G5719" i="13" s="1"/>
  <c r="G5718" i="13" a="1"/>
  <c r="G5718" i="13" s="1"/>
  <c r="G5717" i="13" a="1"/>
  <c r="G5717" i="13" s="1"/>
  <c r="B5717" i="13" s="1"/>
  <c r="G5716" i="13" a="1"/>
  <c r="G5716" i="13" s="1"/>
  <c r="B5716" i="13" s="1"/>
  <c r="G5715" i="13" a="1"/>
  <c r="G5715" i="13" s="1"/>
  <c r="G5714" i="13" a="1"/>
  <c r="G5714" i="13" s="1"/>
  <c r="G5713" i="13" a="1"/>
  <c r="G5713" i="13" s="1"/>
  <c r="G5712" i="13" a="1"/>
  <c r="G5712" i="13" s="1"/>
  <c r="G5711" i="13" a="1"/>
  <c r="G5711" i="13" s="1"/>
  <c r="G5710" i="13" a="1"/>
  <c r="G5710" i="13" s="1"/>
  <c r="G5709" i="13" a="1"/>
  <c r="G5709" i="13" s="1"/>
  <c r="G5708" i="13" a="1"/>
  <c r="G5708" i="13" s="1"/>
  <c r="G5707" i="13" a="1"/>
  <c r="G5707" i="13" s="1"/>
  <c r="G5706" i="13" a="1"/>
  <c r="G5706" i="13" s="1"/>
  <c r="G5705" i="13" a="1"/>
  <c r="G5705" i="13" s="1"/>
  <c r="G5704" i="13" a="1"/>
  <c r="G5704" i="13" s="1"/>
  <c r="G5703" i="13" a="1"/>
  <c r="G5703" i="13" s="1"/>
  <c r="G5702" i="13" a="1"/>
  <c r="G5702" i="13" s="1"/>
  <c r="G5701" i="13" a="1"/>
  <c r="G5701" i="13" s="1"/>
  <c r="G5700" i="13" a="1"/>
  <c r="G5700" i="13" s="1"/>
  <c r="G5699" i="13" a="1"/>
  <c r="G5699" i="13" s="1"/>
  <c r="G5698" i="13" a="1"/>
  <c r="G5698" i="13" s="1"/>
  <c r="G5697" i="13" a="1"/>
  <c r="G5697" i="13" s="1"/>
  <c r="G5696" i="13" a="1"/>
  <c r="G5696" i="13" s="1"/>
  <c r="G5695" i="13" a="1"/>
  <c r="G5695" i="13" s="1"/>
  <c r="G5694" i="13" a="1"/>
  <c r="G5694" i="13" s="1"/>
  <c r="G5693" i="13" a="1"/>
  <c r="G5693" i="13" s="1"/>
  <c r="G5692" i="13" a="1"/>
  <c r="G5692" i="13" s="1"/>
  <c r="G5691" i="13" a="1"/>
  <c r="G5691" i="13" s="1"/>
  <c r="G5690" i="13" a="1"/>
  <c r="G5690" i="13" s="1"/>
  <c r="G5689" i="13" a="1"/>
  <c r="G5689" i="13" s="1"/>
  <c r="G5688" i="13" a="1"/>
  <c r="G5688" i="13" s="1"/>
  <c r="B5688" i="13" s="1"/>
  <c r="G5687" i="13" a="1"/>
  <c r="G5687" i="13" s="1"/>
  <c r="G5686" i="13" a="1"/>
  <c r="G5686" i="13" s="1"/>
  <c r="G5685" i="13" a="1"/>
  <c r="G5685" i="13" s="1"/>
  <c r="G5684" i="13" a="1"/>
  <c r="G5684" i="13" s="1"/>
  <c r="G5683" i="13" a="1"/>
  <c r="G5683" i="13" s="1"/>
  <c r="G5682" i="13" a="1"/>
  <c r="G5682" i="13" s="1"/>
  <c r="G5681" i="13" a="1"/>
  <c r="G5681" i="13" s="1"/>
  <c r="G5680" i="13" a="1"/>
  <c r="G5680" i="13" s="1"/>
  <c r="G5679" i="13" a="1"/>
  <c r="G5679" i="13" s="1"/>
  <c r="G5678" i="13" a="1"/>
  <c r="G5678" i="13" s="1"/>
  <c r="G5677" i="13" a="1"/>
  <c r="G5677" i="13" s="1"/>
  <c r="G5676" i="13" a="1"/>
  <c r="G5676" i="13" s="1"/>
  <c r="G5675" i="13" a="1"/>
  <c r="G5675" i="13" s="1"/>
  <c r="G5674" i="13" a="1"/>
  <c r="G5674" i="13" s="1"/>
  <c r="G5673" i="13" a="1"/>
  <c r="G5673" i="13" s="1"/>
  <c r="G5672" i="13" a="1"/>
  <c r="G5672" i="13" s="1"/>
  <c r="G5671" i="13" a="1"/>
  <c r="G5671" i="13" s="1"/>
  <c r="G5670" i="13" a="1"/>
  <c r="G5670" i="13" s="1"/>
  <c r="G5669" i="13" a="1"/>
  <c r="G5669" i="13" s="1"/>
  <c r="G5668" i="13" a="1"/>
  <c r="G5668" i="13" s="1"/>
  <c r="G5667" i="13" a="1"/>
  <c r="G5667" i="13" s="1"/>
  <c r="G5666" i="13" a="1"/>
  <c r="G5666" i="13" s="1"/>
  <c r="G5665" i="13" a="1"/>
  <c r="G5665" i="13" s="1"/>
  <c r="G5664" i="13" a="1"/>
  <c r="G5664" i="13" s="1"/>
  <c r="G5663" i="13" a="1"/>
  <c r="G5663" i="13" s="1"/>
  <c r="G5662" i="13" a="1"/>
  <c r="G5662" i="13" s="1"/>
  <c r="G5661" i="13" a="1"/>
  <c r="G5661" i="13" s="1"/>
  <c r="G5660" i="13" a="1"/>
  <c r="G5660" i="13" s="1"/>
  <c r="G5659" i="13" a="1"/>
  <c r="G5659" i="13" s="1"/>
  <c r="G5658" i="13" a="1"/>
  <c r="G5658" i="13" s="1"/>
  <c r="G5657" i="13" a="1"/>
  <c r="G5657" i="13" s="1"/>
  <c r="G5656" i="13" a="1"/>
  <c r="G5656" i="13" s="1"/>
  <c r="G5655" i="13" a="1"/>
  <c r="G5655" i="13" s="1"/>
  <c r="G5654" i="13" a="1"/>
  <c r="G5654" i="13" s="1"/>
  <c r="G5653" i="13" a="1"/>
  <c r="G5653" i="13" s="1"/>
  <c r="G5652" i="13" a="1"/>
  <c r="G5652" i="13" s="1"/>
  <c r="G5651" i="13" a="1"/>
  <c r="G5651" i="13" s="1"/>
  <c r="G5650" i="13" a="1"/>
  <c r="G5650" i="13" s="1"/>
  <c r="G5649" i="13" a="1"/>
  <c r="G5649" i="13" s="1"/>
  <c r="G5648" i="13" a="1"/>
  <c r="G5648" i="13" s="1"/>
  <c r="G5647" i="13" a="1"/>
  <c r="G5647" i="13" s="1"/>
  <c r="G5646" i="13" a="1"/>
  <c r="G5646" i="13" s="1"/>
  <c r="G5645" i="13" a="1"/>
  <c r="G5645" i="13" s="1"/>
  <c r="G5644" i="13" a="1"/>
  <c r="G5644" i="13" s="1"/>
  <c r="G5643" i="13" a="1"/>
  <c r="G5643" i="13" s="1"/>
  <c r="G5642" i="13" a="1"/>
  <c r="G5642" i="13" s="1"/>
  <c r="G5641" i="13" a="1"/>
  <c r="G5641" i="13" s="1"/>
  <c r="G5640" i="13" a="1"/>
  <c r="G5640" i="13" s="1"/>
  <c r="G5639" i="13" a="1"/>
  <c r="G5639" i="13" s="1"/>
  <c r="G5638" i="13" a="1"/>
  <c r="G5638" i="13" s="1"/>
  <c r="G5637" i="13" a="1"/>
  <c r="G5637" i="13" s="1"/>
  <c r="G5636" i="13" a="1"/>
  <c r="G5636" i="13" s="1"/>
  <c r="G5635" i="13" a="1"/>
  <c r="G5635" i="13" s="1"/>
  <c r="G5634" i="13" a="1"/>
  <c r="G5634" i="13" s="1"/>
  <c r="G5633" i="13" a="1"/>
  <c r="G5633" i="13" s="1"/>
  <c r="G5632" i="13" a="1"/>
  <c r="G5632" i="13" s="1"/>
  <c r="G5631" i="13" a="1"/>
  <c r="G5631" i="13" s="1"/>
  <c r="G5630" i="13" a="1"/>
  <c r="G5630" i="13" s="1"/>
  <c r="G5629" i="13" a="1"/>
  <c r="G5629" i="13" s="1"/>
  <c r="G5628" i="13" a="1"/>
  <c r="G5628" i="13" s="1"/>
  <c r="G5627" i="13" a="1"/>
  <c r="G5627" i="13" s="1"/>
  <c r="G5626" i="13" a="1"/>
  <c r="G5626" i="13" s="1"/>
  <c r="G5625" i="13" a="1"/>
  <c r="G5625" i="13" s="1"/>
  <c r="G5624" i="13" a="1"/>
  <c r="G5624" i="13" s="1"/>
  <c r="G5623" i="13" a="1"/>
  <c r="G5623" i="13" s="1"/>
  <c r="G5622" i="13" a="1"/>
  <c r="G5622" i="13" s="1"/>
  <c r="G5621" i="13" a="1"/>
  <c r="G5621" i="13" s="1"/>
  <c r="G5620" i="13" a="1"/>
  <c r="G5620" i="13" s="1"/>
  <c r="G5619" i="13" a="1"/>
  <c r="G5619" i="13" s="1"/>
  <c r="G5618" i="13" a="1"/>
  <c r="G5618" i="13" s="1"/>
  <c r="G5617" i="13" a="1"/>
  <c r="G5617" i="13" s="1"/>
  <c r="G5616" i="13" a="1"/>
  <c r="G5616" i="13" s="1"/>
  <c r="G5615" i="13" a="1"/>
  <c r="G5615" i="13" s="1"/>
  <c r="G5614" i="13" a="1"/>
  <c r="G5614" i="13" s="1"/>
  <c r="G5613" i="13" a="1"/>
  <c r="G5613" i="13" s="1"/>
  <c r="G5612" i="13" a="1"/>
  <c r="G5612" i="13" s="1"/>
  <c r="G5611" i="13" a="1"/>
  <c r="G5611" i="13" s="1"/>
  <c r="G5610" i="13" a="1"/>
  <c r="G5610" i="13" s="1"/>
  <c r="G5609" i="13" a="1"/>
  <c r="G5609" i="13" s="1"/>
  <c r="G5608" i="13" a="1"/>
  <c r="G5608" i="13" s="1"/>
  <c r="G5607" i="13" a="1"/>
  <c r="G5607" i="13" s="1"/>
  <c r="G5606" i="13" a="1"/>
  <c r="G5606" i="13" s="1"/>
  <c r="G5605" i="13" a="1"/>
  <c r="G5605" i="13" s="1"/>
  <c r="G5604" i="13" a="1"/>
  <c r="G5604" i="13" s="1"/>
  <c r="G5603" i="13" a="1"/>
  <c r="G5603" i="13" s="1"/>
  <c r="G5602" i="13" a="1"/>
  <c r="G5602" i="13" s="1"/>
  <c r="G5601" i="13" a="1"/>
  <c r="G5601" i="13" s="1"/>
  <c r="G5600" i="13" a="1"/>
  <c r="G5600" i="13" s="1"/>
  <c r="G5599" i="13" a="1"/>
  <c r="G5599" i="13" s="1"/>
  <c r="G5598" i="13" a="1"/>
  <c r="G5598" i="13" s="1"/>
  <c r="G5597" i="13" a="1"/>
  <c r="G5597" i="13" s="1"/>
  <c r="G5596" i="13" a="1"/>
  <c r="G5596" i="13" s="1"/>
  <c r="G5595" i="13" a="1"/>
  <c r="G5595" i="13" s="1"/>
  <c r="G5594" i="13" a="1"/>
  <c r="G5594" i="13" s="1"/>
  <c r="G5593" i="13" a="1"/>
  <c r="G5593" i="13" s="1"/>
  <c r="G5592" i="13" a="1"/>
  <c r="G5592" i="13" s="1"/>
  <c r="B5592" i="13" s="1"/>
  <c r="G5591" i="13" a="1"/>
  <c r="G5591" i="13" s="1"/>
  <c r="G5590" i="13" a="1"/>
  <c r="G5590" i="13" s="1"/>
  <c r="G5589" i="13" a="1"/>
  <c r="G5589" i="13" s="1"/>
  <c r="G5588" i="13" a="1"/>
  <c r="G5588" i="13" s="1"/>
  <c r="G5587" i="13" a="1"/>
  <c r="G5587" i="13" s="1"/>
  <c r="G5586" i="13" a="1"/>
  <c r="G5586" i="13" s="1"/>
  <c r="G5585" i="13" a="1"/>
  <c r="G5585" i="13" s="1"/>
  <c r="G5584" i="13" a="1"/>
  <c r="G5584" i="13" s="1"/>
  <c r="G5583" i="13" a="1"/>
  <c r="G5583" i="13" s="1"/>
  <c r="G5582" i="13" a="1"/>
  <c r="G5582" i="13" s="1"/>
  <c r="G5581" i="13" a="1"/>
  <c r="G5581" i="13" s="1"/>
  <c r="G5580" i="13" a="1"/>
  <c r="G5580" i="13" s="1"/>
  <c r="G5579" i="13" a="1"/>
  <c r="G5579" i="13" s="1"/>
  <c r="G5578" i="13" a="1"/>
  <c r="G5578" i="13" s="1"/>
  <c r="G5577" i="13" a="1"/>
  <c r="G5577" i="13" s="1"/>
  <c r="G5576" i="13" a="1"/>
  <c r="G5576" i="13" s="1"/>
  <c r="G5575" i="13" a="1"/>
  <c r="G5575" i="13" s="1"/>
  <c r="G5574" i="13" a="1"/>
  <c r="G5574" i="13" s="1"/>
  <c r="G5573" i="13" a="1"/>
  <c r="G5573" i="13" s="1"/>
  <c r="G5572" i="13" a="1"/>
  <c r="G5572" i="13" s="1"/>
  <c r="G5571" i="13" a="1"/>
  <c r="G5571" i="13" s="1"/>
  <c r="G5570" i="13" a="1"/>
  <c r="G5570" i="13" s="1"/>
  <c r="G5569" i="13" a="1"/>
  <c r="G5569" i="13" s="1"/>
  <c r="B5569" i="13" s="1"/>
  <c r="G5568" i="13" a="1"/>
  <c r="G5568" i="13" s="1"/>
  <c r="G5567" i="13" a="1"/>
  <c r="G5567" i="13" s="1"/>
  <c r="G5566" i="13" a="1"/>
  <c r="G5566" i="13" s="1"/>
  <c r="G5565" i="13" a="1"/>
  <c r="G5565" i="13" s="1"/>
  <c r="G5564" i="13" a="1"/>
  <c r="G5564" i="13" s="1"/>
  <c r="G5563" i="13" a="1"/>
  <c r="G5563" i="13" s="1"/>
  <c r="G5562" i="13" a="1"/>
  <c r="G5562" i="13" s="1"/>
  <c r="G5561" i="13" a="1"/>
  <c r="G5561" i="13" s="1"/>
  <c r="G5560" i="13" a="1"/>
  <c r="G5560" i="13" s="1"/>
  <c r="G5559" i="13" a="1"/>
  <c r="G5559" i="13" s="1"/>
  <c r="G5558" i="13" a="1"/>
  <c r="G5558" i="13" s="1"/>
  <c r="B5558" i="13" s="1"/>
  <c r="G5557" i="13" a="1"/>
  <c r="G5557" i="13" s="1"/>
  <c r="G5556" i="13" a="1"/>
  <c r="G5556" i="13" s="1"/>
  <c r="G5555" i="13" a="1"/>
  <c r="G5555" i="13" s="1"/>
  <c r="G5554" i="13" a="1"/>
  <c r="G5554" i="13" s="1"/>
  <c r="G5553" i="13" a="1"/>
  <c r="G5553" i="13" s="1"/>
  <c r="G5552" i="13" a="1"/>
  <c r="G5552" i="13" s="1"/>
  <c r="G5551" i="13" a="1"/>
  <c r="G5551" i="13" s="1"/>
  <c r="G5550" i="13" a="1"/>
  <c r="G5550" i="13" s="1"/>
  <c r="G5549" i="13" a="1"/>
  <c r="G5549" i="13" s="1"/>
  <c r="G5548" i="13" a="1"/>
  <c r="G5548" i="13" s="1"/>
  <c r="G5547" i="13" a="1"/>
  <c r="G5547" i="13" s="1"/>
  <c r="G5546" i="13" a="1"/>
  <c r="G5546" i="13" s="1"/>
  <c r="B5546" i="13" s="1"/>
  <c r="G5545" i="13" a="1"/>
  <c r="G5545" i="13" s="1"/>
  <c r="G5544" i="13" a="1"/>
  <c r="G5544" i="13" s="1"/>
  <c r="G5543" i="13" a="1"/>
  <c r="G5543" i="13" s="1"/>
  <c r="G5542" i="13" a="1"/>
  <c r="G5542" i="13" s="1"/>
  <c r="G5541" i="13" a="1"/>
  <c r="G5541" i="13" s="1"/>
  <c r="G5540" i="13" a="1"/>
  <c r="G5540" i="13" s="1"/>
  <c r="G5539" i="13" a="1"/>
  <c r="G5539" i="13" s="1"/>
  <c r="G5538" i="13" a="1"/>
  <c r="G5538" i="13" s="1"/>
  <c r="G5537" i="13" a="1"/>
  <c r="G5537" i="13" s="1"/>
  <c r="G5536" i="13" a="1"/>
  <c r="G5536" i="13" s="1"/>
  <c r="G5535" i="13" a="1"/>
  <c r="G5535" i="13" s="1"/>
  <c r="G5534" i="13" a="1"/>
  <c r="G5534" i="13" s="1"/>
  <c r="G5533" i="13" a="1"/>
  <c r="G5533" i="13" s="1"/>
  <c r="G5532" i="13" a="1"/>
  <c r="G5532" i="13" s="1"/>
  <c r="G5531" i="13" a="1"/>
  <c r="G5531" i="13" s="1"/>
  <c r="G5530" i="13" a="1"/>
  <c r="G5530" i="13" s="1"/>
  <c r="G5529" i="13" a="1"/>
  <c r="G5529" i="13" s="1"/>
  <c r="G5528" i="13" a="1"/>
  <c r="G5528" i="13" s="1"/>
  <c r="G5527" i="13" a="1"/>
  <c r="G5527" i="13" s="1"/>
  <c r="G5526" i="13" a="1"/>
  <c r="G5526" i="13" s="1"/>
  <c r="G5525" i="13" a="1"/>
  <c r="G5525" i="13" s="1"/>
  <c r="G5524" i="13" a="1"/>
  <c r="G5524" i="13" s="1"/>
  <c r="G5523" i="13" a="1"/>
  <c r="G5523" i="13" s="1"/>
  <c r="G5522" i="13" a="1"/>
  <c r="G5522" i="13" s="1"/>
  <c r="G5521" i="13" a="1"/>
  <c r="G5521" i="13" s="1"/>
  <c r="G5520" i="13" a="1"/>
  <c r="G5520" i="13" s="1"/>
  <c r="G5519" i="13" a="1"/>
  <c r="G5519" i="13" s="1"/>
  <c r="G5518" i="13" a="1"/>
  <c r="G5518" i="13" s="1"/>
  <c r="G5517" i="13" a="1"/>
  <c r="G5517" i="13" s="1"/>
  <c r="G5516" i="13" a="1"/>
  <c r="G5516" i="13" s="1"/>
  <c r="G5515" i="13" a="1"/>
  <c r="G5515" i="13" s="1"/>
  <c r="G5514" i="13" a="1"/>
  <c r="G5514" i="13" s="1"/>
  <c r="G5513" i="13" a="1"/>
  <c r="G5513" i="13" s="1"/>
  <c r="G5512" i="13" a="1"/>
  <c r="G5512" i="13" s="1"/>
  <c r="G5511" i="13" a="1"/>
  <c r="G5511" i="13" s="1"/>
  <c r="G5510" i="13" a="1"/>
  <c r="G5510" i="13" s="1"/>
  <c r="G5509" i="13" a="1"/>
  <c r="G5509" i="13" s="1"/>
  <c r="G5508" i="13" a="1"/>
  <c r="G5508" i="13" s="1"/>
  <c r="G5507" i="13" a="1"/>
  <c r="G5507" i="13" s="1"/>
  <c r="G5506" i="13" a="1"/>
  <c r="G5506" i="13" s="1"/>
  <c r="G5505" i="13" a="1"/>
  <c r="G5505" i="13" s="1"/>
  <c r="G5504" i="13" a="1"/>
  <c r="G5504" i="13" s="1"/>
  <c r="G5503" i="13" a="1"/>
  <c r="G5503" i="13" s="1"/>
  <c r="G5502" i="13" a="1"/>
  <c r="G5502" i="13" s="1"/>
  <c r="G5501" i="13" a="1"/>
  <c r="G5501" i="13" s="1"/>
  <c r="B5501" i="13" s="1"/>
  <c r="G5500" i="13" a="1"/>
  <c r="G5500" i="13" s="1"/>
  <c r="G5499" i="13" a="1"/>
  <c r="G5499" i="13" s="1"/>
  <c r="G5498" i="13" a="1"/>
  <c r="G5498" i="13" s="1"/>
  <c r="G5497" i="13" a="1"/>
  <c r="G5497" i="13" s="1"/>
  <c r="G5496" i="13" a="1"/>
  <c r="G5496" i="13" s="1"/>
  <c r="B5496" i="13" s="1"/>
  <c r="G5495" i="13" a="1"/>
  <c r="G5495" i="13" s="1"/>
  <c r="G5494" i="13" a="1"/>
  <c r="G5494" i="13" s="1"/>
  <c r="G5493" i="13" a="1"/>
  <c r="G5493" i="13" s="1"/>
  <c r="G5492" i="13" a="1"/>
  <c r="G5492" i="13" s="1"/>
  <c r="G5491" i="13" a="1"/>
  <c r="G5491" i="13" s="1"/>
  <c r="G5490" i="13" a="1"/>
  <c r="G5490" i="13" s="1"/>
  <c r="G5489" i="13" a="1"/>
  <c r="G5489" i="13" s="1"/>
  <c r="G5488" i="13" a="1"/>
  <c r="G5488" i="13" s="1"/>
  <c r="G5487" i="13" a="1"/>
  <c r="G5487" i="13" s="1"/>
  <c r="G5486" i="13" a="1"/>
  <c r="G5486" i="13" s="1"/>
  <c r="G5485" i="13" a="1"/>
  <c r="G5485" i="13" s="1"/>
  <c r="G5484" i="13" a="1"/>
  <c r="G5484" i="13" s="1"/>
  <c r="G5483" i="13" a="1"/>
  <c r="G5483" i="13" s="1"/>
  <c r="G5482" i="13" a="1"/>
  <c r="G5482" i="13" s="1"/>
  <c r="G5481" i="13" a="1"/>
  <c r="G5481" i="13" s="1"/>
  <c r="G5480" i="13" a="1"/>
  <c r="G5480" i="13" s="1"/>
  <c r="G5479" i="13" a="1"/>
  <c r="G5479" i="13" s="1"/>
  <c r="G5478" i="13" a="1"/>
  <c r="G5478" i="13" s="1"/>
  <c r="G5477" i="13" a="1"/>
  <c r="G5477" i="13" s="1"/>
  <c r="G5476" i="13" a="1"/>
  <c r="G5476" i="13" s="1"/>
  <c r="G5475" i="13" a="1"/>
  <c r="G5475" i="13" s="1"/>
  <c r="G5474" i="13" a="1"/>
  <c r="G5474" i="13" s="1"/>
  <c r="G5473" i="13" a="1"/>
  <c r="G5473" i="13" s="1"/>
  <c r="G5472" i="13" a="1"/>
  <c r="G5472" i="13" s="1"/>
  <c r="B5472" i="13" s="1"/>
  <c r="G5471" i="13" a="1"/>
  <c r="G5471" i="13" s="1"/>
  <c r="G5470" i="13" a="1"/>
  <c r="G5470" i="13" s="1"/>
  <c r="G5469" i="13" a="1"/>
  <c r="G5469" i="13" s="1"/>
  <c r="G5468" i="13" a="1"/>
  <c r="G5468" i="13" s="1"/>
  <c r="G5467" i="13" a="1"/>
  <c r="G5467" i="13" s="1"/>
  <c r="G5466" i="13" a="1"/>
  <c r="G5466" i="13" s="1"/>
  <c r="G5465" i="13" a="1"/>
  <c r="G5465" i="13" s="1"/>
  <c r="G5464" i="13" a="1"/>
  <c r="G5464" i="13" s="1"/>
  <c r="B5464" i="13" s="1"/>
  <c r="G5463" i="13" a="1"/>
  <c r="G5463" i="13" s="1"/>
  <c r="G5462" i="13" a="1"/>
  <c r="G5462" i="13" s="1"/>
  <c r="G5461" i="13" a="1"/>
  <c r="G5461" i="13" s="1"/>
  <c r="G5460" i="13" a="1"/>
  <c r="G5460" i="13" s="1"/>
  <c r="G5459" i="13" a="1"/>
  <c r="G5459" i="13" s="1"/>
  <c r="G5458" i="13" a="1"/>
  <c r="G5458" i="13" s="1"/>
  <c r="G5457" i="13" a="1"/>
  <c r="G5457" i="13" s="1"/>
  <c r="G5456" i="13" a="1"/>
  <c r="G5456" i="13" s="1"/>
  <c r="G5455" i="13" a="1"/>
  <c r="G5455" i="13" s="1"/>
  <c r="G5454" i="13" a="1"/>
  <c r="G5454" i="13" s="1"/>
  <c r="G5453" i="13" a="1"/>
  <c r="G5453" i="13" s="1"/>
  <c r="G5452" i="13" a="1"/>
  <c r="G5452" i="13" s="1"/>
  <c r="G5451" i="13" a="1"/>
  <c r="G5451" i="13" s="1"/>
  <c r="G5450" i="13" a="1"/>
  <c r="G5450" i="13" s="1"/>
  <c r="G5449" i="13" a="1"/>
  <c r="G5449" i="13" s="1"/>
  <c r="G5448" i="13" a="1"/>
  <c r="G5448" i="13" s="1"/>
  <c r="G5447" i="13" a="1"/>
  <c r="G5447" i="13" s="1"/>
  <c r="G5446" i="13" a="1"/>
  <c r="G5446" i="13" s="1"/>
  <c r="G5445" i="13" a="1"/>
  <c r="G5445" i="13" s="1"/>
  <c r="G5444" i="13" a="1"/>
  <c r="G5444" i="13" s="1"/>
  <c r="G5443" i="13" a="1"/>
  <c r="G5443" i="13" s="1"/>
  <c r="B5443" i="13" s="1"/>
  <c r="G5442" i="13" a="1"/>
  <c r="G5442" i="13" s="1"/>
  <c r="G5441" i="13" a="1"/>
  <c r="G5441" i="13" s="1"/>
  <c r="G5440" i="13" a="1"/>
  <c r="G5440" i="13" s="1"/>
  <c r="G5439" i="13" a="1"/>
  <c r="G5439" i="13" s="1"/>
  <c r="G5438" i="13" a="1"/>
  <c r="G5438" i="13" s="1"/>
  <c r="G5437" i="13" a="1"/>
  <c r="G5437" i="13" s="1"/>
  <c r="G5436" i="13" a="1"/>
  <c r="G5436" i="13" s="1"/>
  <c r="G5435" i="13" a="1"/>
  <c r="G5435" i="13" s="1"/>
  <c r="G5434" i="13" a="1"/>
  <c r="G5434" i="13" s="1"/>
  <c r="B5434" i="13" s="1"/>
  <c r="G5433" i="13" a="1"/>
  <c r="G5433" i="13" s="1"/>
  <c r="G5432" i="13" a="1"/>
  <c r="G5432" i="13" s="1"/>
  <c r="G5431" i="13" a="1"/>
  <c r="G5431" i="13" s="1"/>
  <c r="G5430" i="13" a="1"/>
  <c r="G5430" i="13" s="1"/>
  <c r="G5429" i="13" a="1"/>
  <c r="G5429" i="13" s="1"/>
  <c r="G5428" i="13" a="1"/>
  <c r="G5428" i="13" s="1"/>
  <c r="G5427" i="13" a="1"/>
  <c r="G5427" i="13" s="1"/>
  <c r="G5426" i="13" a="1"/>
  <c r="G5426" i="13" s="1"/>
  <c r="G5425" i="13" a="1"/>
  <c r="G5425" i="13" s="1"/>
  <c r="B5425" i="13" s="1"/>
  <c r="G5424" i="13" a="1"/>
  <c r="G5424" i="13" s="1"/>
  <c r="G5423" i="13" a="1"/>
  <c r="G5423" i="13" s="1"/>
  <c r="G5422" i="13" a="1"/>
  <c r="G5422" i="13" s="1"/>
  <c r="G5421" i="13" a="1"/>
  <c r="G5421" i="13" s="1"/>
  <c r="G5420" i="13" a="1"/>
  <c r="G5420" i="13" s="1"/>
  <c r="G5419" i="13" a="1"/>
  <c r="G5419" i="13" s="1"/>
  <c r="G5418" i="13" a="1"/>
  <c r="G5418" i="13" s="1"/>
  <c r="G5417" i="13" a="1"/>
  <c r="G5417" i="13" s="1"/>
  <c r="G5416" i="13" a="1"/>
  <c r="G5416" i="13" s="1"/>
  <c r="G5415" i="13" a="1"/>
  <c r="G5415" i="13" s="1"/>
  <c r="G5414" i="13" a="1"/>
  <c r="G5414" i="13" s="1"/>
  <c r="G5413" i="13" a="1"/>
  <c r="G5413" i="13" s="1"/>
  <c r="G5412" i="13" a="1"/>
  <c r="G5412" i="13" s="1"/>
  <c r="G5411" i="13" a="1"/>
  <c r="G5411" i="13" s="1"/>
  <c r="G5410" i="13" a="1"/>
  <c r="G5410" i="13" s="1"/>
  <c r="G5409" i="13" a="1"/>
  <c r="G5409" i="13" s="1"/>
  <c r="G5408" i="13" a="1"/>
  <c r="G5408" i="13" s="1"/>
  <c r="G5407" i="13" a="1"/>
  <c r="G5407" i="13" s="1"/>
  <c r="G5406" i="13" a="1"/>
  <c r="G5406" i="13" s="1"/>
  <c r="G5405" i="13" a="1"/>
  <c r="G5405" i="13" s="1"/>
  <c r="G5404" i="13" a="1"/>
  <c r="G5404" i="13" s="1"/>
  <c r="G5403" i="13" a="1"/>
  <c r="G5403" i="13" s="1"/>
  <c r="G5402" i="13" a="1"/>
  <c r="G5402" i="13" s="1"/>
  <c r="G5401" i="13" a="1"/>
  <c r="G5401" i="13" s="1"/>
  <c r="G5400" i="13" a="1"/>
  <c r="G5400" i="13" s="1"/>
  <c r="G5399" i="13" a="1"/>
  <c r="G5399" i="13" s="1"/>
  <c r="G5398" i="13" a="1"/>
  <c r="G5398" i="13" s="1"/>
  <c r="G5397" i="13" a="1"/>
  <c r="G5397" i="13" s="1"/>
  <c r="G5396" i="13" a="1"/>
  <c r="G5396" i="13" s="1"/>
  <c r="G5395" i="13" a="1"/>
  <c r="G5395" i="13" s="1"/>
  <c r="G5394" i="13" a="1"/>
  <c r="G5394" i="13" s="1"/>
  <c r="G5393" i="13" a="1"/>
  <c r="G5393" i="13" s="1"/>
  <c r="G5392" i="13" a="1"/>
  <c r="G5392" i="13" s="1"/>
  <c r="G5391" i="13" a="1"/>
  <c r="G5391" i="13" s="1"/>
  <c r="G5390" i="13" a="1"/>
  <c r="G5390" i="13" s="1"/>
  <c r="G5389" i="13" a="1"/>
  <c r="G5389" i="13" s="1"/>
  <c r="B5389" i="13" s="1"/>
  <c r="G5388" i="13" a="1"/>
  <c r="G5388" i="13" s="1"/>
  <c r="G5387" i="13" a="1"/>
  <c r="G5387" i="13" s="1"/>
  <c r="G5386" i="13" a="1"/>
  <c r="G5386" i="13" s="1"/>
  <c r="G5385" i="13" a="1"/>
  <c r="G5385" i="13" s="1"/>
  <c r="G5384" i="13" a="1"/>
  <c r="G5384" i="13" s="1"/>
  <c r="G5383" i="13" a="1"/>
  <c r="G5383" i="13" s="1"/>
  <c r="G5382" i="13" a="1"/>
  <c r="G5382" i="13" s="1"/>
  <c r="B5382" i="13" s="1"/>
  <c r="G5381" i="13" a="1"/>
  <c r="G5381" i="13" s="1"/>
  <c r="G5380" i="13" a="1"/>
  <c r="G5380" i="13" s="1"/>
  <c r="G5379" i="13" a="1"/>
  <c r="G5379" i="13" s="1"/>
  <c r="G5378" i="13" a="1"/>
  <c r="G5378" i="13" s="1"/>
  <c r="G5377" i="13" a="1"/>
  <c r="G5377" i="13" s="1"/>
  <c r="G5376" i="13" a="1"/>
  <c r="G5376" i="13" s="1"/>
  <c r="G5375" i="13" a="1"/>
  <c r="G5375" i="13" s="1"/>
  <c r="G5374" i="13" a="1"/>
  <c r="G5374" i="13" s="1"/>
  <c r="G5373" i="13" a="1"/>
  <c r="G5373" i="13" s="1"/>
  <c r="B5373" i="13" s="1"/>
  <c r="G5372" i="13" a="1"/>
  <c r="G5372" i="13" s="1"/>
  <c r="G5371" i="13" a="1"/>
  <c r="G5371" i="13" s="1"/>
  <c r="G5370" i="13" a="1"/>
  <c r="G5370" i="13" s="1"/>
  <c r="G5369" i="13" a="1"/>
  <c r="G5369" i="13" s="1"/>
  <c r="G5368" i="13" a="1"/>
  <c r="G5368" i="13" s="1"/>
  <c r="G5367" i="13" a="1"/>
  <c r="G5367" i="13" s="1"/>
  <c r="G5366" i="13" a="1"/>
  <c r="G5366" i="13" s="1"/>
  <c r="G5365" i="13" a="1"/>
  <c r="G5365" i="13" s="1"/>
  <c r="G5364" i="13" a="1"/>
  <c r="G5364" i="13" s="1"/>
  <c r="G5363" i="13" a="1"/>
  <c r="G5363" i="13" s="1"/>
  <c r="G5362" i="13" a="1"/>
  <c r="G5362" i="13" s="1"/>
  <c r="G5361" i="13" a="1"/>
  <c r="G5361" i="13" s="1"/>
  <c r="G5360" i="13" a="1"/>
  <c r="G5360" i="13" s="1"/>
  <c r="G5359" i="13" a="1"/>
  <c r="G5359" i="13" s="1"/>
  <c r="G5358" i="13" a="1"/>
  <c r="G5358" i="13" s="1"/>
  <c r="G5357" i="13" a="1"/>
  <c r="G5357" i="13" s="1"/>
  <c r="G5356" i="13" a="1"/>
  <c r="G5356" i="13" s="1"/>
  <c r="G5355" i="13" a="1"/>
  <c r="G5355" i="13" s="1"/>
  <c r="G5354" i="13" a="1"/>
  <c r="G5354" i="13" s="1"/>
  <c r="G5353" i="13" a="1"/>
  <c r="G5353" i="13" s="1"/>
  <c r="G5352" i="13" a="1"/>
  <c r="G5352" i="13" s="1"/>
  <c r="G5351" i="13" a="1"/>
  <c r="G5351" i="13" s="1"/>
  <c r="G5350" i="13" a="1"/>
  <c r="G5350" i="13" s="1"/>
  <c r="G5349" i="13" a="1"/>
  <c r="G5349" i="13" s="1"/>
  <c r="G5348" i="13" a="1"/>
  <c r="G5348" i="13" s="1"/>
  <c r="G5347" i="13" a="1"/>
  <c r="G5347" i="13" s="1"/>
  <c r="G5346" i="13" a="1"/>
  <c r="G5346" i="13" s="1"/>
  <c r="G5345" i="13" a="1"/>
  <c r="G5345" i="13" s="1"/>
  <c r="G5344" i="13" a="1"/>
  <c r="G5344" i="13" s="1"/>
  <c r="G5343" i="13" a="1"/>
  <c r="G5343" i="13" s="1"/>
  <c r="G5342" i="13" a="1"/>
  <c r="G5342" i="13" s="1"/>
  <c r="G5341" i="13" a="1"/>
  <c r="G5341" i="13" s="1"/>
  <c r="G5340" i="13" a="1"/>
  <c r="G5340" i="13" s="1"/>
  <c r="G5339" i="13" a="1"/>
  <c r="G5339" i="13" s="1"/>
  <c r="G5338" i="13" a="1"/>
  <c r="G5338" i="13" s="1"/>
  <c r="G5337" i="13" a="1"/>
  <c r="G5337" i="13" s="1"/>
  <c r="G5336" i="13" a="1"/>
  <c r="G5336" i="13" s="1"/>
  <c r="G5335" i="13" a="1"/>
  <c r="G5335" i="13" s="1"/>
  <c r="B5335" i="13" s="1"/>
  <c r="G5334" i="13" a="1"/>
  <c r="G5334" i="13" s="1"/>
  <c r="G5333" i="13" a="1"/>
  <c r="G5333" i="13" s="1"/>
  <c r="G5332" i="13" a="1"/>
  <c r="G5332" i="13" s="1"/>
  <c r="G5331" i="13" a="1"/>
  <c r="G5331" i="13" s="1"/>
  <c r="G5330" i="13" a="1"/>
  <c r="G5330" i="13" s="1"/>
  <c r="G5329" i="13" a="1"/>
  <c r="G5329" i="13" s="1"/>
  <c r="G5328" i="13" a="1"/>
  <c r="G5328" i="13" s="1"/>
  <c r="G5327" i="13" a="1"/>
  <c r="G5327" i="13" s="1"/>
  <c r="G5326" i="13" a="1"/>
  <c r="G5326" i="13" s="1"/>
  <c r="G5325" i="13" a="1"/>
  <c r="G5325" i="13" s="1"/>
  <c r="G5324" i="13" a="1"/>
  <c r="G5324" i="13" s="1"/>
  <c r="G5323" i="13" a="1"/>
  <c r="G5323" i="13" s="1"/>
  <c r="G5322" i="13" a="1"/>
  <c r="G5322" i="13" s="1"/>
  <c r="G5321" i="13" a="1"/>
  <c r="G5321" i="13" s="1"/>
  <c r="G5320" i="13" a="1"/>
  <c r="G5320" i="13" s="1"/>
  <c r="G5319" i="13" a="1"/>
  <c r="G5319" i="13" s="1"/>
  <c r="G5318" i="13" a="1"/>
  <c r="G5318" i="13" s="1"/>
  <c r="G5317" i="13" a="1"/>
  <c r="G5317" i="13" s="1"/>
  <c r="G5316" i="13" a="1"/>
  <c r="G5316" i="13" s="1"/>
  <c r="G5315" i="13" a="1"/>
  <c r="G5315" i="13" s="1"/>
  <c r="B5315" i="13" s="1"/>
  <c r="G5314" i="13" a="1"/>
  <c r="G5314" i="13" s="1"/>
  <c r="G5313" i="13" a="1"/>
  <c r="G5313" i="13" s="1"/>
  <c r="G5312" i="13" a="1"/>
  <c r="G5312" i="13" s="1"/>
  <c r="G5311" i="13" a="1"/>
  <c r="G5311" i="13" s="1"/>
  <c r="G5310" i="13" a="1"/>
  <c r="G5310" i="13" s="1"/>
  <c r="G5309" i="13" a="1"/>
  <c r="G5309" i="13" s="1"/>
  <c r="G5308" i="13" a="1"/>
  <c r="G5308" i="13" s="1"/>
  <c r="G5307" i="13" a="1"/>
  <c r="G5307" i="13" s="1"/>
  <c r="G5306" i="13" a="1"/>
  <c r="G5306" i="13" s="1"/>
  <c r="G5305" i="13" a="1"/>
  <c r="G5305" i="13" s="1"/>
  <c r="G5304" i="13" a="1"/>
  <c r="G5304" i="13" s="1"/>
  <c r="G5303" i="13" a="1"/>
  <c r="G5303" i="13" s="1"/>
  <c r="G5302" i="13" a="1"/>
  <c r="G5302" i="13" s="1"/>
  <c r="G5301" i="13" a="1"/>
  <c r="G5301" i="13" s="1"/>
  <c r="G5300" i="13" a="1"/>
  <c r="G5300" i="13" s="1"/>
  <c r="G5299" i="13" a="1"/>
  <c r="G5299" i="13" s="1"/>
  <c r="G5298" i="13" a="1"/>
  <c r="G5298" i="13" s="1"/>
  <c r="G5297" i="13" a="1"/>
  <c r="G5297" i="13" s="1"/>
  <c r="G5296" i="13" a="1"/>
  <c r="G5296" i="13" s="1"/>
  <c r="G5295" i="13" a="1"/>
  <c r="G5295" i="13" s="1"/>
  <c r="G5294" i="13" a="1"/>
  <c r="G5294" i="13" s="1"/>
  <c r="G5293" i="13" a="1"/>
  <c r="G5293" i="13" s="1"/>
  <c r="G5292" i="13" a="1"/>
  <c r="G5292" i="13" s="1"/>
  <c r="G5291" i="13" a="1"/>
  <c r="G5291" i="13" s="1"/>
  <c r="G5290" i="13" a="1"/>
  <c r="G5290" i="13" s="1"/>
  <c r="G5289" i="13" a="1"/>
  <c r="G5289" i="13" s="1"/>
  <c r="G5288" i="13" a="1"/>
  <c r="G5288" i="13" s="1"/>
  <c r="G5287" i="13" a="1"/>
  <c r="G5287" i="13" s="1"/>
  <c r="G5286" i="13" a="1"/>
  <c r="G5286" i="13" s="1"/>
  <c r="G5285" i="13" a="1"/>
  <c r="G5285" i="13" s="1"/>
  <c r="B5285" i="13" s="1"/>
  <c r="G5284" i="13" a="1"/>
  <c r="G5284" i="13" s="1"/>
  <c r="G5283" i="13" a="1"/>
  <c r="G5283" i="13" s="1"/>
  <c r="G5282" i="13" a="1"/>
  <c r="G5282" i="13" s="1"/>
  <c r="G5281" i="13" a="1"/>
  <c r="G5281" i="13" s="1"/>
  <c r="G5280" i="13" a="1"/>
  <c r="G5280" i="13" s="1"/>
  <c r="G5279" i="13" a="1"/>
  <c r="G5279" i="13" s="1"/>
  <c r="G5278" i="13" a="1"/>
  <c r="G5278" i="13" s="1"/>
  <c r="G5277" i="13" a="1"/>
  <c r="G5277" i="13" s="1"/>
  <c r="G5276" i="13" a="1"/>
  <c r="G5276" i="13" s="1"/>
  <c r="G5275" i="13" a="1"/>
  <c r="G5275" i="13" s="1"/>
  <c r="G5274" i="13" a="1"/>
  <c r="G5274" i="13" s="1"/>
  <c r="G5273" i="13" a="1"/>
  <c r="G5273" i="13" s="1"/>
  <c r="G5272" i="13" a="1"/>
  <c r="G5272" i="13" s="1"/>
  <c r="G5271" i="13" a="1"/>
  <c r="G5271" i="13" s="1"/>
  <c r="G5270" i="13" a="1"/>
  <c r="G5270" i="13" s="1"/>
  <c r="G5269" i="13" a="1"/>
  <c r="G5269" i="13" s="1"/>
  <c r="G5268" i="13" a="1"/>
  <c r="G5268" i="13" s="1"/>
  <c r="G5267" i="13" a="1"/>
  <c r="G5267" i="13" s="1"/>
  <c r="G5266" i="13" a="1"/>
  <c r="G5266" i="13" s="1"/>
  <c r="G5265" i="13" a="1"/>
  <c r="G5265" i="13" s="1"/>
  <c r="B5265" i="13" s="1"/>
  <c r="G5264" i="13" a="1"/>
  <c r="G5264" i="13" s="1"/>
  <c r="G5263" i="13" a="1"/>
  <c r="G5263" i="13" s="1"/>
  <c r="G5262" i="13" a="1"/>
  <c r="G5262" i="13" s="1"/>
  <c r="G5261" i="13" a="1"/>
  <c r="G5261" i="13" s="1"/>
  <c r="G5260" i="13" a="1"/>
  <c r="G5260" i="13" s="1"/>
  <c r="G5259" i="13" a="1"/>
  <c r="G5259" i="13" s="1"/>
  <c r="B5259" i="13" s="1"/>
  <c r="G5258" i="13" a="1"/>
  <c r="G5258" i="13" s="1"/>
  <c r="G5257" i="13" a="1"/>
  <c r="G5257" i="13" s="1"/>
  <c r="G5256" i="13" a="1"/>
  <c r="G5256" i="13" s="1"/>
  <c r="G5255" i="13" a="1"/>
  <c r="G5255" i="13" s="1"/>
  <c r="G5254" i="13" a="1"/>
  <c r="G5254" i="13" s="1"/>
  <c r="G5253" i="13" a="1"/>
  <c r="G5253" i="13" s="1"/>
  <c r="G5252" i="13" a="1"/>
  <c r="G5252" i="13" s="1"/>
  <c r="G5251" i="13" a="1"/>
  <c r="G5251" i="13" s="1"/>
  <c r="B5251" i="13" s="1"/>
  <c r="G5250" i="13" a="1"/>
  <c r="G5250" i="13" s="1"/>
  <c r="G5249" i="13" a="1"/>
  <c r="G5249" i="13" s="1"/>
  <c r="G5248" i="13" a="1"/>
  <c r="G5248" i="13" s="1"/>
  <c r="G5247" i="13" a="1"/>
  <c r="G5247" i="13" s="1"/>
  <c r="G5246" i="13" a="1"/>
  <c r="G5246" i="13" s="1"/>
  <c r="G5245" i="13" a="1"/>
  <c r="G5245" i="13" s="1"/>
  <c r="G5244" i="13" a="1"/>
  <c r="G5244" i="13" s="1"/>
  <c r="G5243" i="13" a="1"/>
  <c r="G5243" i="13" s="1"/>
  <c r="B5243" i="13" s="1"/>
  <c r="G5242" i="13" a="1"/>
  <c r="G5242" i="13" s="1"/>
  <c r="B5242" i="13" s="1"/>
  <c r="G5241" i="13" a="1"/>
  <c r="G5241" i="13" s="1"/>
  <c r="B5241" i="13" s="1"/>
  <c r="G5240" i="13" a="1"/>
  <c r="G5240" i="13" s="1"/>
  <c r="G5239" i="13" a="1"/>
  <c r="G5239" i="13" s="1"/>
  <c r="G5238" i="13" a="1"/>
  <c r="G5238" i="13" s="1"/>
  <c r="G5237" i="13" a="1"/>
  <c r="G5237" i="13" s="1"/>
  <c r="G5236" i="13" a="1"/>
  <c r="G5236" i="13" s="1"/>
  <c r="G5235" i="13" a="1"/>
  <c r="G5235" i="13" s="1"/>
  <c r="G5234" i="13" a="1"/>
  <c r="G5234" i="13" s="1"/>
  <c r="G5233" i="13" a="1"/>
  <c r="G5233" i="13" s="1"/>
  <c r="G5232" i="13" a="1"/>
  <c r="G5232" i="13" s="1"/>
  <c r="G5231" i="13" a="1"/>
  <c r="G5231" i="13" s="1"/>
  <c r="G5230" i="13" a="1"/>
  <c r="G5230" i="13" s="1"/>
  <c r="G5229" i="13" a="1"/>
  <c r="G5229" i="13" s="1"/>
  <c r="G5228" i="13" a="1"/>
  <c r="G5228" i="13" s="1"/>
  <c r="G5227" i="13" a="1"/>
  <c r="G5227" i="13" s="1"/>
  <c r="G5226" i="13" a="1"/>
  <c r="G5226" i="13" s="1"/>
  <c r="G5225" i="13" a="1"/>
  <c r="G5225" i="13" s="1"/>
  <c r="G5224" i="13" a="1"/>
  <c r="G5224" i="13" s="1"/>
  <c r="G5223" i="13" a="1"/>
  <c r="G5223" i="13" s="1"/>
  <c r="G5222" i="13" a="1"/>
  <c r="G5222" i="13" s="1"/>
  <c r="G5221" i="13" a="1"/>
  <c r="G5221" i="13" s="1"/>
  <c r="G5220" i="13" a="1"/>
  <c r="G5220" i="13" s="1"/>
  <c r="G5219" i="13" a="1"/>
  <c r="G5219" i="13" s="1"/>
  <c r="G5218" i="13" a="1"/>
  <c r="G5218" i="13" s="1"/>
  <c r="G5217" i="13" a="1"/>
  <c r="G5217" i="13" s="1"/>
  <c r="G5216" i="13" a="1"/>
  <c r="G5216" i="13" s="1"/>
  <c r="G5215" i="13" a="1"/>
  <c r="G5215" i="13" s="1"/>
  <c r="G5214" i="13" a="1"/>
  <c r="G5214" i="13" s="1"/>
  <c r="G5213" i="13" a="1"/>
  <c r="G5213" i="13" s="1"/>
  <c r="G5212" i="13" a="1"/>
  <c r="G5212" i="13" s="1"/>
  <c r="G5211" i="13" a="1"/>
  <c r="G5211" i="13" s="1"/>
  <c r="G5210" i="13" a="1"/>
  <c r="G5210" i="13" s="1"/>
  <c r="G5209" i="13" a="1"/>
  <c r="G5209" i="13" s="1"/>
  <c r="G5208" i="13" a="1"/>
  <c r="G5208" i="13" s="1"/>
  <c r="G5207" i="13" a="1"/>
  <c r="G5207" i="13" s="1"/>
  <c r="G5206" i="13" a="1"/>
  <c r="G5206" i="13" s="1"/>
  <c r="G5205" i="13" a="1"/>
  <c r="G5205" i="13" s="1"/>
  <c r="G5204" i="13" a="1"/>
  <c r="G5204" i="13" s="1"/>
  <c r="G5203" i="13" a="1"/>
  <c r="G5203" i="13" s="1"/>
  <c r="G5202" i="13" a="1"/>
  <c r="G5202" i="13" s="1"/>
  <c r="G5201" i="13" a="1"/>
  <c r="G5201" i="13" s="1"/>
  <c r="G5200" i="13" a="1"/>
  <c r="G5200" i="13" s="1"/>
  <c r="B5200" i="13" s="1"/>
  <c r="G5199" i="13" a="1"/>
  <c r="G5199" i="13" s="1"/>
  <c r="G5198" i="13" a="1"/>
  <c r="G5198" i="13" s="1"/>
  <c r="G5197" i="13" a="1"/>
  <c r="G5197" i="13" s="1"/>
  <c r="G5196" i="13" a="1"/>
  <c r="G5196" i="13" s="1"/>
  <c r="G5195" i="13" a="1"/>
  <c r="G5195" i="13" s="1"/>
  <c r="G5194" i="13" a="1"/>
  <c r="G5194" i="13" s="1"/>
  <c r="G5193" i="13" a="1"/>
  <c r="G5193" i="13" s="1"/>
  <c r="B5193" i="13" s="1"/>
  <c r="G5192" i="13" a="1"/>
  <c r="G5192" i="13" s="1"/>
  <c r="G5191" i="13" a="1"/>
  <c r="G5191" i="13" s="1"/>
  <c r="G5190" i="13" a="1"/>
  <c r="G5190" i="13" s="1"/>
  <c r="G5189" i="13" a="1"/>
  <c r="G5189" i="13" s="1"/>
  <c r="G5188" i="13" a="1"/>
  <c r="G5188" i="13" s="1"/>
  <c r="G5187" i="13" a="1"/>
  <c r="G5187" i="13" s="1"/>
  <c r="G5186" i="13" a="1"/>
  <c r="G5186" i="13" s="1"/>
  <c r="G5185" i="13" a="1"/>
  <c r="G5185" i="13" s="1"/>
  <c r="B5185" i="13" s="1"/>
  <c r="G5184" i="13" a="1"/>
  <c r="G5184" i="13" s="1"/>
  <c r="G5183" i="13" a="1"/>
  <c r="G5183" i="13" s="1"/>
  <c r="G5182" i="13" a="1"/>
  <c r="G5182" i="13" s="1"/>
  <c r="G5181" i="13" a="1"/>
  <c r="G5181" i="13" s="1"/>
  <c r="G5180" i="13" a="1"/>
  <c r="G5180" i="13" s="1"/>
  <c r="G5179" i="13" a="1"/>
  <c r="G5179" i="13" s="1"/>
  <c r="G5178" i="13" a="1"/>
  <c r="G5178" i="13" s="1"/>
  <c r="G5177" i="13" a="1"/>
  <c r="G5177" i="13" s="1"/>
  <c r="B5177" i="13" s="1"/>
  <c r="G5176" i="13" a="1"/>
  <c r="G5176" i="13" s="1"/>
  <c r="G5175" i="13" a="1"/>
  <c r="G5175" i="13" s="1"/>
  <c r="G5174" i="13" a="1"/>
  <c r="G5174" i="13" s="1"/>
  <c r="G5173" i="13" a="1"/>
  <c r="G5173" i="13" s="1"/>
  <c r="G5172" i="13" a="1"/>
  <c r="G5172" i="13" s="1"/>
  <c r="G5171" i="13" a="1"/>
  <c r="G5171" i="13" s="1"/>
  <c r="G5170" i="13" a="1"/>
  <c r="G5170" i="13" s="1"/>
  <c r="G5169" i="13" a="1"/>
  <c r="G5169" i="13" s="1"/>
  <c r="B5169" i="13" s="1"/>
  <c r="G5168" i="13" a="1"/>
  <c r="G5168" i="13" s="1"/>
  <c r="G5167" i="13" a="1"/>
  <c r="G5167" i="13" s="1"/>
  <c r="G5166" i="13" a="1"/>
  <c r="G5166" i="13" s="1"/>
  <c r="G5165" i="13" a="1"/>
  <c r="G5165" i="13" s="1"/>
  <c r="G5164" i="13" a="1"/>
  <c r="G5164" i="13" s="1"/>
  <c r="G5163" i="13" a="1"/>
  <c r="G5163" i="13" s="1"/>
  <c r="G5162" i="13" a="1"/>
  <c r="G5162" i="13" s="1"/>
  <c r="G5161" i="13" a="1"/>
  <c r="G5161" i="13" s="1"/>
  <c r="B5161" i="13" s="1"/>
  <c r="G5160" i="13" a="1"/>
  <c r="G5160" i="13" s="1"/>
  <c r="G5159" i="13" a="1"/>
  <c r="G5159" i="13" s="1"/>
  <c r="G5158" i="13" a="1"/>
  <c r="G5158" i="13" s="1"/>
  <c r="G5157" i="13" a="1"/>
  <c r="G5157" i="13" s="1"/>
  <c r="G5156" i="13" a="1"/>
  <c r="G5156" i="13" s="1"/>
  <c r="G5155" i="13" a="1"/>
  <c r="G5155" i="13" s="1"/>
  <c r="G5154" i="13" a="1"/>
  <c r="G5154" i="13" s="1"/>
  <c r="G5153" i="13" a="1"/>
  <c r="G5153" i="13" s="1"/>
  <c r="B5153" i="13" s="1"/>
  <c r="G5152" i="13" a="1"/>
  <c r="G5152" i="13" s="1"/>
  <c r="G5151" i="13" a="1"/>
  <c r="G5151" i="13" s="1"/>
  <c r="G5150" i="13" a="1"/>
  <c r="G5150" i="13" s="1"/>
  <c r="G5149" i="13" a="1"/>
  <c r="G5149" i="13" s="1"/>
  <c r="G5148" i="13" a="1"/>
  <c r="G5148" i="13" s="1"/>
  <c r="G5147" i="13" a="1"/>
  <c r="G5147" i="13" s="1"/>
  <c r="G5146" i="13" a="1"/>
  <c r="G5146" i="13" s="1"/>
  <c r="G5145" i="13" a="1"/>
  <c r="G5145" i="13" s="1"/>
  <c r="B5145" i="13" s="1"/>
  <c r="G5144" i="13" a="1"/>
  <c r="G5144" i="13" s="1"/>
  <c r="G5143" i="13" a="1"/>
  <c r="G5143" i="13" s="1"/>
  <c r="G5142" i="13" a="1"/>
  <c r="G5142" i="13" s="1"/>
  <c r="G5141" i="13" a="1"/>
  <c r="G5141" i="13" s="1"/>
  <c r="G5140" i="13" a="1"/>
  <c r="G5140" i="13" s="1"/>
  <c r="G5139" i="13" a="1"/>
  <c r="G5139" i="13" s="1"/>
  <c r="G5138" i="13" a="1"/>
  <c r="G5138" i="13" s="1"/>
  <c r="B5138" i="13" s="1"/>
  <c r="G5137" i="13" a="1"/>
  <c r="G5137" i="13" s="1"/>
  <c r="G5136" i="13" a="1"/>
  <c r="G5136" i="13" s="1"/>
  <c r="G5135" i="13" a="1"/>
  <c r="G5135" i="13" s="1"/>
  <c r="G5134" i="13" a="1"/>
  <c r="G5134" i="13" s="1"/>
  <c r="G5133" i="13" a="1"/>
  <c r="G5133" i="13" s="1"/>
  <c r="G5132" i="13" a="1"/>
  <c r="G5132" i="13" s="1"/>
  <c r="G5131" i="13" a="1"/>
  <c r="G5131" i="13" s="1"/>
  <c r="G5130" i="13" a="1"/>
  <c r="G5130" i="13" s="1"/>
  <c r="B5130" i="13" s="1"/>
  <c r="G5129" i="13" a="1"/>
  <c r="G5129" i="13" s="1"/>
  <c r="G5128" i="13" a="1"/>
  <c r="G5128" i="13" s="1"/>
  <c r="G5127" i="13" a="1"/>
  <c r="G5127" i="13" s="1"/>
  <c r="G5126" i="13" a="1"/>
  <c r="G5126" i="13" s="1"/>
  <c r="G5125" i="13" a="1"/>
  <c r="G5125" i="13" s="1"/>
  <c r="G5124" i="13" a="1"/>
  <c r="G5124" i="13" s="1"/>
  <c r="G5123" i="13" a="1"/>
  <c r="G5123" i="13" s="1"/>
  <c r="G5122" i="13" a="1"/>
  <c r="G5122" i="13" s="1"/>
  <c r="B5122" i="13" s="1"/>
  <c r="G5121" i="13" a="1"/>
  <c r="G5121" i="13" s="1"/>
  <c r="G5120" i="13" a="1"/>
  <c r="G5120" i="13" s="1"/>
  <c r="G5119" i="13" a="1"/>
  <c r="G5119" i="13" s="1"/>
  <c r="G5118" i="13" a="1"/>
  <c r="G5118" i="13" s="1"/>
  <c r="G5117" i="13" a="1"/>
  <c r="G5117" i="13" s="1"/>
  <c r="G5116" i="13" a="1"/>
  <c r="G5116" i="13" s="1"/>
  <c r="G5115" i="13" a="1"/>
  <c r="G5115" i="13" s="1"/>
  <c r="G5114" i="13" a="1"/>
  <c r="G5114" i="13" s="1"/>
  <c r="B5114" i="13" s="1"/>
  <c r="G5113" i="13" a="1"/>
  <c r="G5113" i="13" s="1"/>
  <c r="G5112" i="13" a="1"/>
  <c r="G5112" i="13" s="1"/>
  <c r="G5111" i="13" a="1"/>
  <c r="G5111" i="13" s="1"/>
  <c r="G5110" i="13" a="1"/>
  <c r="G5110" i="13" s="1"/>
  <c r="G5109" i="13" a="1"/>
  <c r="G5109" i="13" s="1"/>
  <c r="G5108" i="13" a="1"/>
  <c r="G5108" i="13" s="1"/>
  <c r="G5107" i="13" a="1"/>
  <c r="G5107" i="13" s="1"/>
  <c r="G5106" i="13" a="1"/>
  <c r="G5106" i="13" s="1"/>
  <c r="B5106" i="13" s="1"/>
  <c r="G5105" i="13" a="1"/>
  <c r="G5105" i="13" s="1"/>
  <c r="G5104" i="13" a="1"/>
  <c r="G5104" i="13" s="1"/>
  <c r="G5103" i="13" a="1"/>
  <c r="G5103" i="13" s="1"/>
  <c r="G5102" i="13" a="1"/>
  <c r="G5102" i="13" s="1"/>
  <c r="G5101" i="13" a="1"/>
  <c r="G5101" i="13" s="1"/>
  <c r="G5100" i="13" a="1"/>
  <c r="G5100" i="13" s="1"/>
  <c r="G5099" i="13" a="1"/>
  <c r="G5099" i="13" s="1"/>
  <c r="B5099" i="13" s="1"/>
  <c r="G5098" i="13" a="1"/>
  <c r="G5098" i="13" s="1"/>
  <c r="G5097" i="13" a="1"/>
  <c r="G5097" i="13" s="1"/>
  <c r="G5096" i="13" a="1"/>
  <c r="G5096" i="13" s="1"/>
  <c r="G5095" i="13" a="1"/>
  <c r="G5095" i="13" s="1"/>
  <c r="G5094" i="13" a="1"/>
  <c r="G5094" i="13" s="1"/>
  <c r="G5093" i="13" a="1"/>
  <c r="G5093" i="13" s="1"/>
  <c r="G5092" i="13" a="1"/>
  <c r="G5092" i="13" s="1"/>
  <c r="G5091" i="13" a="1"/>
  <c r="G5091" i="13" s="1"/>
  <c r="B5091" i="13" s="1"/>
  <c r="G5090" i="13" a="1"/>
  <c r="G5090" i="13" s="1"/>
  <c r="G5089" i="13" a="1"/>
  <c r="G5089" i="13" s="1"/>
  <c r="G5088" i="13" a="1"/>
  <c r="G5088" i="13" s="1"/>
  <c r="B5088" i="13" s="1"/>
  <c r="G5087" i="13" a="1"/>
  <c r="G5087" i="13" s="1"/>
  <c r="G5086" i="13" a="1"/>
  <c r="G5086" i="13" s="1"/>
  <c r="G5085" i="13" a="1"/>
  <c r="G5085" i="13" s="1"/>
  <c r="G5084" i="13" a="1"/>
  <c r="G5084" i="13" s="1"/>
  <c r="G5083" i="13" a="1"/>
  <c r="G5083" i="13" s="1"/>
  <c r="G5082" i="13" a="1"/>
  <c r="G5082" i="13" s="1"/>
  <c r="G5081" i="13" a="1"/>
  <c r="G5081" i="13" s="1"/>
  <c r="G5080" i="13" a="1"/>
  <c r="G5080" i="13" s="1"/>
  <c r="G5079" i="13" a="1"/>
  <c r="G5079" i="13" s="1"/>
  <c r="G5078" i="13" a="1"/>
  <c r="G5078" i="13" s="1"/>
  <c r="G5077" i="13" a="1"/>
  <c r="G5077" i="13" s="1"/>
  <c r="G5076" i="13" a="1"/>
  <c r="G5076" i="13" s="1"/>
  <c r="G5075" i="13" a="1"/>
  <c r="G5075" i="13" s="1"/>
  <c r="G5074" i="13" a="1"/>
  <c r="G5074" i="13" s="1"/>
  <c r="G5073" i="13" a="1"/>
  <c r="G5073" i="13" s="1"/>
  <c r="G5072" i="13" a="1"/>
  <c r="G5072" i="13" s="1"/>
  <c r="B5072" i="13" s="1"/>
  <c r="G5071" i="13" a="1"/>
  <c r="G5071" i="13" s="1"/>
  <c r="G5070" i="13" a="1"/>
  <c r="G5070" i="13" s="1"/>
  <c r="G5069" i="13" a="1"/>
  <c r="G5069" i="13" s="1"/>
  <c r="G5068" i="13" a="1"/>
  <c r="G5068" i="13" s="1"/>
  <c r="G5067" i="13" a="1"/>
  <c r="G5067" i="13" s="1"/>
  <c r="G5066" i="13" a="1"/>
  <c r="G5066" i="13" s="1"/>
  <c r="G5065" i="13" a="1"/>
  <c r="G5065" i="13" s="1"/>
  <c r="G5064" i="13" a="1"/>
  <c r="G5064" i="13" s="1"/>
  <c r="G5063" i="13" a="1"/>
  <c r="G5063" i="13" s="1"/>
  <c r="G5062" i="13" a="1"/>
  <c r="G5062" i="13" s="1"/>
  <c r="G5061" i="13" a="1"/>
  <c r="G5061" i="13" s="1"/>
  <c r="G5060" i="13" a="1"/>
  <c r="G5060" i="13" s="1"/>
  <c r="G5059" i="13" a="1"/>
  <c r="G5059" i="13" s="1"/>
  <c r="G5058" i="13" a="1"/>
  <c r="G5058" i="13" s="1"/>
  <c r="G5057" i="13" a="1"/>
  <c r="G5057" i="13" s="1"/>
  <c r="G5056" i="13" a="1"/>
  <c r="G5056" i="13" s="1"/>
  <c r="B5056" i="13" s="1"/>
  <c r="G5055" i="13" a="1"/>
  <c r="G5055" i="13" s="1"/>
  <c r="G5054" i="13" a="1"/>
  <c r="G5054" i="13" s="1"/>
  <c r="G5053" i="13" a="1"/>
  <c r="G5053" i="13" s="1"/>
  <c r="G5052" i="13" a="1"/>
  <c r="G5052" i="13" s="1"/>
  <c r="G5051" i="13" a="1"/>
  <c r="G5051" i="13" s="1"/>
  <c r="G5050" i="13" a="1"/>
  <c r="G5050" i="13" s="1"/>
  <c r="G5049" i="13" a="1"/>
  <c r="G5049" i="13" s="1"/>
  <c r="G5048" i="13" a="1"/>
  <c r="G5048" i="13" s="1"/>
  <c r="G5047" i="13" a="1"/>
  <c r="G5047" i="13" s="1"/>
  <c r="G5046" i="13" a="1"/>
  <c r="G5046" i="13" s="1"/>
  <c r="G5045" i="13" a="1"/>
  <c r="G5045" i="13" s="1"/>
  <c r="G5044" i="13" a="1"/>
  <c r="G5044" i="13" s="1"/>
  <c r="G5043" i="13" a="1"/>
  <c r="G5043" i="13" s="1"/>
  <c r="G5042" i="13" a="1"/>
  <c r="G5042" i="13" s="1"/>
  <c r="G5041" i="13" a="1"/>
  <c r="G5041" i="13" s="1"/>
  <c r="G5040" i="13" a="1"/>
  <c r="G5040" i="13" s="1"/>
  <c r="G5039" i="13" a="1"/>
  <c r="G5039" i="13" s="1"/>
  <c r="B5039" i="13" s="1"/>
  <c r="G5038" i="13" a="1"/>
  <c r="G5038" i="13" s="1"/>
  <c r="G5037" i="13" a="1"/>
  <c r="G5037" i="13" s="1"/>
  <c r="G5036" i="13" a="1"/>
  <c r="G5036" i="13" s="1"/>
  <c r="B5036" i="13" s="1"/>
  <c r="G5035" i="13" a="1"/>
  <c r="G5035" i="13" s="1"/>
  <c r="B5035" i="13" s="1"/>
  <c r="G5034" i="13" a="1"/>
  <c r="G5034" i="13" s="1"/>
  <c r="G5033" i="13" a="1"/>
  <c r="G5033" i="13" s="1"/>
  <c r="G5032" i="13" a="1"/>
  <c r="G5032" i="13" s="1"/>
  <c r="G5031" i="13" a="1"/>
  <c r="G5031" i="13" s="1"/>
  <c r="G5030" i="13" a="1"/>
  <c r="G5030" i="13" s="1"/>
  <c r="G5029" i="13" a="1"/>
  <c r="G5029" i="13" s="1"/>
  <c r="B5029" i="13" s="1"/>
  <c r="G5028" i="13" a="1"/>
  <c r="G5028" i="13" s="1"/>
  <c r="G5027" i="13" a="1"/>
  <c r="G5027" i="13" s="1"/>
  <c r="G5026" i="13" a="1"/>
  <c r="G5026" i="13" s="1"/>
  <c r="G5025" i="13" a="1"/>
  <c r="G5025" i="13" s="1"/>
  <c r="G5024" i="13" a="1"/>
  <c r="G5024" i="13" s="1"/>
  <c r="B5024" i="13" s="1"/>
  <c r="G5023" i="13" a="1"/>
  <c r="G5023" i="13" s="1"/>
  <c r="G5022" i="13" a="1"/>
  <c r="G5022" i="13" s="1"/>
  <c r="G5021" i="13" a="1"/>
  <c r="G5021" i="13" s="1"/>
  <c r="B5021" i="13" s="1"/>
  <c r="G5020" i="13" a="1"/>
  <c r="G5020" i="13" s="1"/>
  <c r="G5019" i="13" a="1"/>
  <c r="G5019" i="13" s="1"/>
  <c r="G5018" i="13" a="1"/>
  <c r="G5018" i="13" s="1"/>
  <c r="B5018" i="13" s="1"/>
  <c r="G5017" i="13" a="1"/>
  <c r="G5017" i="13" s="1"/>
  <c r="G5016" i="13" a="1"/>
  <c r="G5016" i="13" s="1"/>
  <c r="G5015" i="13" a="1"/>
  <c r="G5015" i="13" s="1"/>
  <c r="G5014" i="13" a="1"/>
  <c r="G5014" i="13" s="1"/>
  <c r="B5014" i="13" s="1"/>
  <c r="G5013" i="13" a="1"/>
  <c r="G5013" i="13" s="1"/>
  <c r="G5012" i="13" a="1"/>
  <c r="G5012" i="13" s="1"/>
  <c r="G5011" i="13" a="1"/>
  <c r="G5011" i="13" s="1"/>
  <c r="G5010" i="13" a="1"/>
  <c r="G5010" i="13" s="1"/>
  <c r="G5009" i="13" a="1"/>
  <c r="G5009" i="13" s="1"/>
  <c r="G5008" i="13" a="1"/>
  <c r="G5008" i="13" s="1"/>
  <c r="G5007" i="13" a="1"/>
  <c r="G5007" i="13" s="1"/>
  <c r="G5006" i="13" a="1"/>
  <c r="G5006" i="13" s="1"/>
  <c r="B5006" i="13" s="1"/>
  <c r="G5005" i="13" a="1"/>
  <c r="G5005" i="13" s="1"/>
  <c r="G5004" i="13" a="1"/>
  <c r="G5004" i="13" s="1"/>
  <c r="G5003" i="13" a="1"/>
  <c r="G5003" i="13" s="1"/>
  <c r="G5002" i="13" a="1"/>
  <c r="G5002" i="13" s="1"/>
  <c r="G5001" i="13" a="1"/>
  <c r="G5001" i="13" s="1"/>
  <c r="G5000" i="13" a="1"/>
  <c r="G5000" i="13" s="1"/>
  <c r="G4999" i="13" a="1"/>
  <c r="G4999" i="13" s="1"/>
  <c r="G4998" i="13" a="1"/>
  <c r="G4998" i="13" s="1"/>
  <c r="B4998" i="13" s="1"/>
  <c r="G4997" i="13" a="1"/>
  <c r="G4997" i="13" s="1"/>
  <c r="G4996" i="13" a="1"/>
  <c r="G4996" i="13" s="1"/>
  <c r="G4995" i="13" a="1"/>
  <c r="G4995" i="13" s="1"/>
  <c r="G4994" i="13" a="1"/>
  <c r="G4994" i="13" s="1"/>
  <c r="G4993" i="13" a="1"/>
  <c r="G4993" i="13" s="1"/>
  <c r="G4992" i="13" a="1"/>
  <c r="G4992" i="13" s="1"/>
  <c r="G4991" i="13" a="1"/>
  <c r="G4991" i="13" s="1"/>
  <c r="G4990" i="13" a="1"/>
  <c r="G4990" i="13" s="1"/>
  <c r="B4990" i="13" s="1"/>
  <c r="G4989" i="13" a="1"/>
  <c r="G4989" i="13" s="1"/>
  <c r="G4988" i="13" a="1"/>
  <c r="G4988" i="13" s="1"/>
  <c r="G4987" i="13" a="1"/>
  <c r="G4987" i="13" s="1"/>
  <c r="G4986" i="13" a="1"/>
  <c r="G4986" i="13" s="1"/>
  <c r="G4985" i="13" a="1"/>
  <c r="G4985" i="13" s="1"/>
  <c r="G4984" i="13" a="1"/>
  <c r="G4984" i="13" s="1"/>
  <c r="G4983" i="13" a="1"/>
  <c r="G4983" i="13" s="1"/>
  <c r="G4982" i="13" a="1"/>
  <c r="G4982" i="13" s="1"/>
  <c r="B4982" i="13" s="1"/>
  <c r="G4981" i="13" a="1"/>
  <c r="G4981" i="13" s="1"/>
  <c r="G4980" i="13" a="1"/>
  <c r="G4980" i="13" s="1"/>
  <c r="G4979" i="13" a="1"/>
  <c r="G4979" i="13" s="1"/>
  <c r="G4978" i="13" a="1"/>
  <c r="G4978" i="13" s="1"/>
  <c r="G4977" i="13" a="1"/>
  <c r="G4977" i="13" s="1"/>
  <c r="G4976" i="13" a="1"/>
  <c r="G4976" i="13" s="1"/>
  <c r="G4975" i="13" a="1"/>
  <c r="G4975" i="13" s="1"/>
  <c r="G4974" i="13" a="1"/>
  <c r="G4974" i="13" s="1"/>
  <c r="B4974" i="13" s="1"/>
  <c r="G4973" i="13" a="1"/>
  <c r="G4973" i="13" s="1"/>
  <c r="G4972" i="13" a="1"/>
  <c r="G4972" i="13" s="1"/>
  <c r="G4971" i="13" a="1"/>
  <c r="G4971" i="13" s="1"/>
  <c r="G4970" i="13" a="1"/>
  <c r="G4970" i="13" s="1"/>
  <c r="G4969" i="13" a="1"/>
  <c r="G4969" i="13" s="1"/>
  <c r="G4968" i="13" a="1"/>
  <c r="G4968" i="13" s="1"/>
  <c r="G4967" i="13" a="1"/>
  <c r="G4967" i="13" s="1"/>
  <c r="G4966" i="13" a="1"/>
  <c r="G4966" i="13" s="1"/>
  <c r="B4966" i="13" s="1"/>
  <c r="G4965" i="13" a="1"/>
  <c r="G4965" i="13" s="1"/>
  <c r="G4964" i="13" a="1"/>
  <c r="G4964" i="13" s="1"/>
  <c r="G4963" i="13" a="1"/>
  <c r="G4963" i="13" s="1"/>
  <c r="G4962" i="13" a="1"/>
  <c r="G4962" i="13" s="1"/>
  <c r="G4961" i="13" a="1"/>
  <c r="G4961" i="13" s="1"/>
  <c r="G4960" i="13" a="1"/>
  <c r="G4960" i="13" s="1"/>
  <c r="G4959" i="13" a="1"/>
  <c r="G4959" i="13" s="1"/>
  <c r="G4958" i="13" a="1"/>
  <c r="G4958" i="13" s="1"/>
  <c r="B4958" i="13" s="1"/>
  <c r="G4957" i="13" a="1"/>
  <c r="G4957" i="13" s="1"/>
  <c r="G4956" i="13" a="1"/>
  <c r="G4956" i="13" s="1"/>
  <c r="G4955" i="13" a="1"/>
  <c r="G4955" i="13" s="1"/>
  <c r="G4954" i="13" a="1"/>
  <c r="G4954" i="13" s="1"/>
  <c r="G4953" i="13" a="1"/>
  <c r="G4953" i="13" s="1"/>
  <c r="G4952" i="13" a="1"/>
  <c r="G4952" i="13" s="1"/>
  <c r="G4951" i="13" a="1"/>
  <c r="G4951" i="13" s="1"/>
  <c r="G4950" i="13" a="1"/>
  <c r="G4950" i="13" s="1"/>
  <c r="B4950" i="13" s="1"/>
  <c r="G4949" i="13" a="1"/>
  <c r="G4949" i="13" s="1"/>
  <c r="G4948" i="13" a="1"/>
  <c r="G4948" i="13" s="1"/>
  <c r="G4947" i="13" a="1"/>
  <c r="G4947" i="13" s="1"/>
  <c r="G4946" i="13" a="1"/>
  <c r="G4946" i="13" s="1"/>
  <c r="G4945" i="13" a="1"/>
  <c r="G4945" i="13" s="1"/>
  <c r="G4944" i="13" a="1"/>
  <c r="G4944" i="13" s="1"/>
  <c r="G4943" i="13" a="1"/>
  <c r="G4943" i="13" s="1"/>
  <c r="G4942" i="13" a="1"/>
  <c r="G4942" i="13" s="1"/>
  <c r="B4942" i="13" s="1"/>
  <c r="G4941" i="13" a="1"/>
  <c r="G4941" i="13" s="1"/>
  <c r="G4940" i="13" a="1"/>
  <c r="G4940" i="13" s="1"/>
  <c r="G4939" i="13" a="1"/>
  <c r="G4939" i="13" s="1"/>
  <c r="G4938" i="13" a="1"/>
  <c r="G4938" i="13" s="1"/>
  <c r="G4937" i="13" a="1"/>
  <c r="G4937" i="13" s="1"/>
  <c r="G4936" i="13" a="1"/>
  <c r="G4936" i="13" s="1"/>
  <c r="G4935" i="13" a="1"/>
  <c r="G4935" i="13" s="1"/>
  <c r="G4934" i="13" a="1"/>
  <c r="G4934" i="13" s="1"/>
  <c r="B4934" i="13" s="1"/>
  <c r="G4933" i="13" a="1"/>
  <c r="G4933" i="13" s="1"/>
  <c r="G4932" i="13" a="1"/>
  <c r="G4932" i="13" s="1"/>
  <c r="G4931" i="13" a="1"/>
  <c r="G4931" i="13" s="1"/>
  <c r="B4931" i="13" s="1"/>
  <c r="G4930" i="13" a="1"/>
  <c r="G4930" i="13" s="1"/>
  <c r="G4929" i="13" a="1"/>
  <c r="G4929" i="13" s="1"/>
  <c r="G4928" i="13" a="1"/>
  <c r="G4928" i="13" s="1"/>
  <c r="G4927" i="13" a="1"/>
  <c r="G4927" i="13" s="1"/>
  <c r="G4926" i="13" a="1"/>
  <c r="G4926" i="13" s="1"/>
  <c r="B4926" i="13" s="1"/>
  <c r="G4925" i="13" a="1"/>
  <c r="G4925" i="13" s="1"/>
  <c r="G4924" i="13" a="1"/>
  <c r="G4924" i="13" s="1"/>
  <c r="G4923" i="13" a="1"/>
  <c r="G4923" i="13" s="1"/>
  <c r="G4922" i="13" a="1"/>
  <c r="G4922" i="13" s="1"/>
  <c r="G4921" i="13" a="1"/>
  <c r="G4921" i="13" s="1"/>
  <c r="G4920" i="13" a="1"/>
  <c r="G4920" i="13" s="1"/>
  <c r="G4919" i="13" a="1"/>
  <c r="G4919" i="13" s="1"/>
  <c r="G4918" i="13" a="1"/>
  <c r="G4918" i="13" s="1"/>
  <c r="B4918" i="13" s="1"/>
  <c r="G4917" i="13" a="1"/>
  <c r="G4917" i="13" s="1"/>
  <c r="G4916" i="13" a="1"/>
  <c r="G4916" i="13" s="1"/>
  <c r="G4915" i="13" a="1"/>
  <c r="G4915" i="13" s="1"/>
  <c r="G4914" i="13" a="1"/>
  <c r="G4914" i="13" s="1"/>
  <c r="G4913" i="13" a="1"/>
  <c r="G4913" i="13" s="1"/>
  <c r="G4912" i="13" a="1"/>
  <c r="G4912" i="13" s="1"/>
  <c r="G4911" i="13" a="1"/>
  <c r="G4911" i="13" s="1"/>
  <c r="G4910" i="13" a="1"/>
  <c r="G4910" i="13" s="1"/>
  <c r="B4910" i="13" s="1"/>
  <c r="G4909" i="13" a="1"/>
  <c r="G4909" i="13" s="1"/>
  <c r="G4908" i="13" a="1"/>
  <c r="G4908" i="13" s="1"/>
  <c r="G4907" i="13" a="1"/>
  <c r="G4907" i="13" s="1"/>
  <c r="B4907" i="13" s="1"/>
  <c r="G4906" i="13" a="1"/>
  <c r="G4906" i="13" s="1"/>
  <c r="G4905" i="13" a="1"/>
  <c r="G4905" i="13" s="1"/>
  <c r="G4904" i="13" a="1"/>
  <c r="G4904" i="13" s="1"/>
  <c r="G4903" i="13" a="1"/>
  <c r="G4903" i="13" s="1"/>
  <c r="G4902" i="13" a="1"/>
  <c r="G4902" i="13" s="1"/>
  <c r="G4901" i="13" a="1"/>
  <c r="G4901" i="13" s="1"/>
  <c r="G4900" i="13" a="1"/>
  <c r="G4900" i="13" s="1"/>
  <c r="G4899" i="13" a="1"/>
  <c r="G4899" i="13" s="1"/>
  <c r="G4898" i="13" a="1"/>
  <c r="G4898" i="13" s="1"/>
  <c r="G4897" i="13" a="1"/>
  <c r="G4897" i="13" s="1"/>
  <c r="G4896" i="13" a="1"/>
  <c r="G4896" i="13" s="1"/>
  <c r="B4896" i="13" s="1"/>
  <c r="G4895" i="13" a="1"/>
  <c r="G4895" i="13" s="1"/>
  <c r="G4894" i="13" a="1"/>
  <c r="G4894" i="13" s="1"/>
  <c r="G4893" i="13" a="1"/>
  <c r="G4893" i="13" s="1"/>
  <c r="G4892" i="13" a="1"/>
  <c r="G4892" i="13" s="1"/>
  <c r="G4891" i="13" a="1"/>
  <c r="G4891" i="13" s="1"/>
  <c r="G4890" i="13" a="1"/>
  <c r="G4890" i="13" s="1"/>
  <c r="B4890" i="13" s="1"/>
  <c r="G4889" i="13" a="1"/>
  <c r="G4889" i="13" s="1"/>
  <c r="G4888" i="13" a="1"/>
  <c r="G4888" i="13" s="1"/>
  <c r="G4887" i="13" a="1"/>
  <c r="G4887" i="13" s="1"/>
  <c r="G4886" i="13" a="1"/>
  <c r="G4886" i="13" s="1"/>
  <c r="G4885" i="13" a="1"/>
  <c r="G4885" i="13" s="1"/>
  <c r="G4884" i="13" a="1"/>
  <c r="G4884" i="13" s="1"/>
  <c r="G4883" i="13" a="1"/>
  <c r="G4883" i="13" s="1"/>
  <c r="G4882" i="13" a="1"/>
  <c r="G4882" i="13" s="1"/>
  <c r="G4881" i="13" a="1"/>
  <c r="G4881" i="13" s="1"/>
  <c r="G4880" i="13" a="1"/>
  <c r="G4880" i="13" s="1"/>
  <c r="G4879" i="13" a="1"/>
  <c r="G4879" i="13" s="1"/>
  <c r="G4878" i="13" a="1"/>
  <c r="G4878" i="13" s="1"/>
  <c r="G4877" i="13" a="1"/>
  <c r="G4877" i="13" s="1"/>
  <c r="G4876" i="13" a="1"/>
  <c r="G4876" i="13" s="1"/>
  <c r="G4875" i="13" a="1"/>
  <c r="G4875" i="13" s="1"/>
  <c r="B4875" i="13" s="1"/>
  <c r="G4874" i="13" a="1"/>
  <c r="G4874" i="13" s="1"/>
  <c r="G4873" i="13" a="1"/>
  <c r="G4873" i="13" s="1"/>
  <c r="B4873" i="13" s="1"/>
  <c r="G4872" i="13" a="1"/>
  <c r="G4872" i="13" s="1"/>
  <c r="G4871" i="13" a="1"/>
  <c r="G4871" i="13" s="1"/>
  <c r="G4870" i="13" a="1"/>
  <c r="G4870" i="13" s="1"/>
  <c r="G4869" i="13" a="1"/>
  <c r="G4869" i="13" s="1"/>
  <c r="G4868" i="13" a="1"/>
  <c r="G4868" i="13" s="1"/>
  <c r="G4867" i="13" a="1"/>
  <c r="G4867" i="13" s="1"/>
  <c r="G4866" i="13" a="1"/>
  <c r="G4866" i="13" s="1"/>
  <c r="G4865" i="13" a="1"/>
  <c r="G4865" i="13" s="1"/>
  <c r="B4865" i="13" s="1"/>
  <c r="G4864" i="13" a="1"/>
  <c r="G4864" i="13" s="1"/>
  <c r="G4863" i="13" a="1"/>
  <c r="G4863" i="13" s="1"/>
  <c r="G4862" i="13" a="1"/>
  <c r="G4862" i="13" s="1"/>
  <c r="G4861" i="13" a="1"/>
  <c r="G4861" i="13" s="1"/>
  <c r="G4860" i="13" a="1"/>
  <c r="G4860" i="13" s="1"/>
  <c r="G4859" i="13" a="1"/>
  <c r="G4859" i="13" s="1"/>
  <c r="G4858" i="13" a="1"/>
  <c r="G4858" i="13" s="1"/>
  <c r="G4857" i="13" a="1"/>
  <c r="G4857" i="13" s="1"/>
  <c r="B4857" i="13" s="1"/>
  <c r="G4856" i="13" a="1"/>
  <c r="G4856" i="13" s="1"/>
  <c r="G4855" i="13" a="1"/>
  <c r="G4855" i="13" s="1"/>
  <c r="G4854" i="13" a="1"/>
  <c r="G4854" i="13" s="1"/>
  <c r="G4853" i="13" a="1"/>
  <c r="G4853" i="13" s="1"/>
  <c r="G4852" i="13" a="1"/>
  <c r="G4852" i="13" s="1"/>
  <c r="G4851" i="13" a="1"/>
  <c r="G4851" i="13" s="1"/>
  <c r="G4850" i="13" a="1"/>
  <c r="G4850" i="13" s="1"/>
  <c r="B4850" i="13" s="1"/>
  <c r="G4849" i="13" a="1"/>
  <c r="G4849" i="13" s="1"/>
  <c r="B4849" i="13" s="1"/>
  <c r="G4848" i="13" a="1"/>
  <c r="G4848" i="13" s="1"/>
  <c r="B4848" i="13" s="1"/>
  <c r="G4847" i="13" a="1"/>
  <c r="G4847" i="13" s="1"/>
  <c r="G4846" i="13" a="1"/>
  <c r="G4846" i="13" s="1"/>
  <c r="G4845" i="13" a="1"/>
  <c r="G4845" i="13" s="1"/>
  <c r="G4844" i="13" a="1"/>
  <c r="G4844" i="13" s="1"/>
  <c r="G4843" i="13" a="1"/>
  <c r="G4843" i="13" s="1"/>
  <c r="G4842" i="13" a="1"/>
  <c r="G4842" i="13" s="1"/>
  <c r="B4842" i="13" s="1"/>
  <c r="G4841" i="13" a="1"/>
  <c r="G4841" i="13" s="1"/>
  <c r="G4840" i="13" a="1"/>
  <c r="G4840" i="13" s="1"/>
  <c r="G4839" i="13" a="1"/>
  <c r="G4839" i="13" s="1"/>
  <c r="G4838" i="13" a="1"/>
  <c r="G4838" i="13" s="1"/>
  <c r="G4837" i="13" a="1"/>
  <c r="G4837" i="13" s="1"/>
  <c r="G4836" i="13" a="1"/>
  <c r="G4836" i="13" s="1"/>
  <c r="G4835" i="13" a="1"/>
  <c r="G4835" i="13" s="1"/>
  <c r="G4834" i="13" a="1"/>
  <c r="G4834" i="13" s="1"/>
  <c r="B4834" i="13" s="1"/>
  <c r="G4833" i="13" a="1"/>
  <c r="G4833" i="13" s="1"/>
  <c r="G4832" i="13" a="1"/>
  <c r="G4832" i="13" s="1"/>
  <c r="G4831" i="13" a="1"/>
  <c r="G4831" i="13" s="1"/>
  <c r="G4830" i="13" a="1"/>
  <c r="G4830" i="13" s="1"/>
  <c r="G4829" i="13" a="1"/>
  <c r="G4829" i="13" s="1"/>
  <c r="G4828" i="13" a="1"/>
  <c r="G4828" i="13" s="1"/>
  <c r="G4827" i="13" a="1"/>
  <c r="G4827" i="13" s="1"/>
  <c r="B4827" i="13" s="1"/>
  <c r="G4826" i="13" a="1"/>
  <c r="G4826" i="13" s="1"/>
  <c r="G4825" i="13" a="1"/>
  <c r="G4825" i="13" s="1"/>
  <c r="G4824" i="13" a="1"/>
  <c r="G4824" i="13" s="1"/>
  <c r="G4823" i="13" a="1"/>
  <c r="G4823" i="13" s="1"/>
  <c r="G4822" i="13" a="1"/>
  <c r="G4822" i="13" s="1"/>
  <c r="G4821" i="13" a="1"/>
  <c r="G4821" i="13" s="1"/>
  <c r="G4820" i="13" a="1"/>
  <c r="G4820" i="13" s="1"/>
  <c r="G4819" i="13" a="1"/>
  <c r="G4819" i="13" s="1"/>
  <c r="B4819" i="13" s="1"/>
  <c r="G4818" i="13" a="1"/>
  <c r="G4818" i="13" s="1"/>
  <c r="G4817" i="13" a="1"/>
  <c r="G4817" i="13" s="1"/>
  <c r="G4816" i="13" a="1"/>
  <c r="G4816" i="13" s="1"/>
  <c r="G4815" i="13" a="1"/>
  <c r="G4815" i="13" s="1"/>
  <c r="G4814" i="13" a="1"/>
  <c r="G4814" i="13" s="1"/>
  <c r="G4813" i="13" a="1"/>
  <c r="G4813" i="13" s="1"/>
  <c r="G4812" i="13" a="1"/>
  <c r="G4812" i="13" s="1"/>
  <c r="B4812" i="13" s="1"/>
  <c r="G4811" i="13" a="1"/>
  <c r="G4811" i="13" s="1"/>
  <c r="G4810" i="13" a="1"/>
  <c r="G4810" i="13" s="1"/>
  <c r="G4809" i="13" a="1"/>
  <c r="G4809" i="13" s="1"/>
  <c r="G4808" i="13" a="1"/>
  <c r="G4808" i="13" s="1"/>
  <c r="G4807" i="13" a="1"/>
  <c r="G4807" i="13" s="1"/>
  <c r="G4806" i="13" a="1"/>
  <c r="G4806" i="13" s="1"/>
  <c r="G4805" i="13" a="1"/>
  <c r="G4805" i="13" s="1"/>
  <c r="G4804" i="13" a="1"/>
  <c r="G4804" i="13" s="1"/>
  <c r="B4804" i="13" s="1"/>
  <c r="G4803" i="13" a="1"/>
  <c r="G4803" i="13" s="1"/>
  <c r="G4802" i="13" a="1"/>
  <c r="G4802" i="13" s="1"/>
  <c r="G4801" i="13" a="1"/>
  <c r="G4801" i="13" s="1"/>
  <c r="G4800" i="13" a="1"/>
  <c r="G4800" i="13" s="1"/>
  <c r="G4799" i="13" a="1"/>
  <c r="G4799" i="13" s="1"/>
  <c r="G4798" i="13" a="1"/>
  <c r="G4798" i="13" s="1"/>
  <c r="G4797" i="13" a="1"/>
  <c r="G4797" i="13" s="1"/>
  <c r="G4796" i="13" a="1"/>
  <c r="G4796" i="13" s="1"/>
  <c r="B4796" i="13" s="1"/>
  <c r="G4795" i="13" a="1"/>
  <c r="G4795" i="13" s="1"/>
  <c r="G4794" i="13" a="1"/>
  <c r="G4794" i="13" s="1"/>
  <c r="G4793" i="13" a="1"/>
  <c r="G4793" i="13" s="1"/>
  <c r="G4792" i="13" a="1"/>
  <c r="G4792" i="13" s="1"/>
  <c r="G4791" i="13" a="1"/>
  <c r="G4791" i="13" s="1"/>
  <c r="G4790" i="13" a="1"/>
  <c r="G4790" i="13" s="1"/>
  <c r="G4789" i="13" a="1"/>
  <c r="G4789" i="13" s="1"/>
  <c r="G4788" i="13" a="1"/>
  <c r="G4788" i="13" s="1"/>
  <c r="B4788" i="13" s="1"/>
  <c r="G4787" i="13" a="1"/>
  <c r="G4787" i="13" s="1"/>
  <c r="G4786" i="13" a="1"/>
  <c r="G4786" i="13" s="1"/>
  <c r="B4786" i="13" s="1"/>
  <c r="G4785" i="13" a="1"/>
  <c r="G4785" i="13" s="1"/>
  <c r="G4784" i="13" a="1"/>
  <c r="G4784" i="13" s="1"/>
  <c r="G4783" i="13" a="1"/>
  <c r="G4783" i="13" s="1"/>
  <c r="G4782" i="13" a="1"/>
  <c r="G4782" i="13" s="1"/>
  <c r="G4781" i="13" a="1"/>
  <c r="G4781" i="13" s="1"/>
  <c r="G4780" i="13" a="1"/>
  <c r="G4780" i="13" s="1"/>
  <c r="G4779" i="13" a="1"/>
  <c r="G4779" i="13" s="1"/>
  <c r="G4778" i="13" a="1"/>
  <c r="G4778" i="13" s="1"/>
  <c r="G4777" i="13" a="1"/>
  <c r="G4777" i="13" s="1"/>
  <c r="G4776" i="13" a="1"/>
  <c r="G4776" i="13" s="1"/>
  <c r="G4775" i="13" a="1"/>
  <c r="G4775" i="13" s="1"/>
  <c r="G4774" i="13" a="1"/>
  <c r="G4774" i="13" s="1"/>
  <c r="G4773" i="13" a="1"/>
  <c r="G4773" i="13" s="1"/>
  <c r="G4772" i="13" a="1"/>
  <c r="G4772" i="13" s="1"/>
  <c r="G4771" i="13" a="1"/>
  <c r="G4771" i="13" s="1"/>
  <c r="G4770" i="13" a="1"/>
  <c r="G4770" i="13" s="1"/>
  <c r="B4770" i="13" s="1"/>
  <c r="G4769" i="13" a="1"/>
  <c r="G4769" i="13" s="1"/>
  <c r="G4768" i="13" a="1"/>
  <c r="G4768" i="13" s="1"/>
  <c r="G4767" i="13" a="1"/>
  <c r="G4767" i="13" s="1"/>
  <c r="G4766" i="13" a="1"/>
  <c r="G4766" i="13" s="1"/>
  <c r="G4765" i="13" a="1"/>
  <c r="G4765" i="13" s="1"/>
  <c r="G4764" i="13" a="1"/>
  <c r="G4764" i="13" s="1"/>
  <c r="G4763" i="13" a="1"/>
  <c r="G4763" i="13" s="1"/>
  <c r="G4762" i="13" a="1"/>
  <c r="G4762" i="13" s="1"/>
  <c r="G4761" i="13" a="1"/>
  <c r="G4761" i="13" s="1"/>
  <c r="G4760" i="13" a="1"/>
  <c r="G4760" i="13" s="1"/>
  <c r="G4759" i="13" a="1"/>
  <c r="G4759" i="13" s="1"/>
  <c r="G4758" i="13" a="1"/>
  <c r="G4758" i="13" s="1"/>
  <c r="G4757" i="13" a="1"/>
  <c r="G4757" i="13" s="1"/>
  <c r="G4756" i="13" a="1"/>
  <c r="G4756" i="13" s="1"/>
  <c r="G4755" i="13" a="1"/>
  <c r="G4755" i="13" s="1"/>
  <c r="G4754" i="13" a="1"/>
  <c r="G4754" i="13" s="1"/>
  <c r="G4753" i="13" a="1"/>
  <c r="G4753" i="13" s="1"/>
  <c r="G4752" i="13" a="1"/>
  <c r="G4752" i="13" s="1"/>
  <c r="G4751" i="13" a="1"/>
  <c r="G4751" i="13" s="1"/>
  <c r="G4750" i="13" a="1"/>
  <c r="G4750" i="13" s="1"/>
  <c r="G4749" i="13" a="1"/>
  <c r="G4749" i="13" s="1"/>
  <c r="G4748" i="13" a="1"/>
  <c r="G4748" i="13" s="1"/>
  <c r="G4747" i="13" a="1"/>
  <c r="G4747" i="13" s="1"/>
  <c r="G4746" i="13" a="1"/>
  <c r="G4746" i="13" s="1"/>
  <c r="G4745" i="13" a="1"/>
  <c r="G4745" i="13" s="1"/>
  <c r="G4744" i="13" a="1"/>
  <c r="G4744" i="13" s="1"/>
  <c r="G4743" i="13" a="1"/>
  <c r="G4743" i="13" s="1"/>
  <c r="G4742" i="13" a="1"/>
  <c r="G4742" i="13" s="1"/>
  <c r="G4741" i="13" a="1"/>
  <c r="G4741" i="13" s="1"/>
  <c r="G4740" i="13" a="1"/>
  <c r="G4740" i="13" s="1"/>
  <c r="G4739" i="13" a="1"/>
  <c r="G4739" i="13" s="1"/>
  <c r="G4738" i="13" a="1"/>
  <c r="G4738" i="13" s="1"/>
  <c r="G4737" i="13" a="1"/>
  <c r="G4737" i="13" s="1"/>
  <c r="G4736" i="13" a="1"/>
  <c r="G4736" i="13" s="1"/>
  <c r="G4735" i="13" a="1"/>
  <c r="G4735" i="13" s="1"/>
  <c r="G4734" i="13" a="1"/>
  <c r="G4734" i="13" s="1"/>
  <c r="G4733" i="13" a="1"/>
  <c r="G4733" i="13" s="1"/>
  <c r="G4732" i="13" a="1"/>
  <c r="G4732" i="13" s="1"/>
  <c r="G4731" i="13" a="1"/>
  <c r="G4731" i="13" s="1"/>
  <c r="G4730" i="13" a="1"/>
  <c r="G4730" i="13" s="1"/>
  <c r="G4729" i="13" a="1"/>
  <c r="G4729" i="13" s="1"/>
  <c r="G4728" i="13" a="1"/>
  <c r="G4728" i="13" s="1"/>
  <c r="G4727" i="13" a="1"/>
  <c r="G4727" i="13" s="1"/>
  <c r="G4726" i="13" a="1"/>
  <c r="G4726" i="13" s="1"/>
  <c r="G4725" i="13" a="1"/>
  <c r="G4725" i="13" s="1"/>
  <c r="G4724" i="13" a="1"/>
  <c r="G4724" i="13" s="1"/>
  <c r="G4723" i="13" a="1"/>
  <c r="G4723" i="13" s="1"/>
  <c r="G4722" i="13" a="1"/>
  <c r="G4722" i="13" s="1"/>
  <c r="G4721" i="13" a="1"/>
  <c r="G4721" i="13" s="1"/>
  <c r="G4720" i="13" a="1"/>
  <c r="G4720" i="13" s="1"/>
  <c r="G4719" i="13" a="1"/>
  <c r="G4719" i="13" s="1"/>
  <c r="G4718" i="13" a="1"/>
  <c r="G4718" i="13" s="1"/>
  <c r="G4717" i="13" a="1"/>
  <c r="G4717" i="13" s="1"/>
  <c r="G4716" i="13" a="1"/>
  <c r="G4716" i="13" s="1"/>
  <c r="G4715" i="13" a="1"/>
  <c r="G4715" i="13" s="1"/>
  <c r="G4714" i="13" a="1"/>
  <c r="G4714" i="13" s="1"/>
  <c r="G4713" i="13" a="1"/>
  <c r="G4713" i="13" s="1"/>
  <c r="G4712" i="13" a="1"/>
  <c r="G4712" i="13" s="1"/>
  <c r="G4711" i="13" a="1"/>
  <c r="G4711" i="13" s="1"/>
  <c r="G4710" i="13" a="1"/>
  <c r="G4710" i="13" s="1"/>
  <c r="G4709" i="13" a="1"/>
  <c r="G4709" i="13" s="1"/>
  <c r="G4708" i="13" a="1"/>
  <c r="G4708" i="13" s="1"/>
  <c r="G4707" i="13" a="1"/>
  <c r="G4707" i="13" s="1"/>
  <c r="G4706" i="13" a="1"/>
  <c r="G4706" i="13" s="1"/>
  <c r="G4705" i="13" a="1"/>
  <c r="G4705" i="13" s="1"/>
  <c r="G4704" i="13" a="1"/>
  <c r="G4704" i="13" s="1"/>
  <c r="G4703" i="13" a="1"/>
  <c r="G4703" i="13" s="1"/>
  <c r="B4703" i="13" s="1"/>
  <c r="G4702" i="13" a="1"/>
  <c r="G4702" i="13" s="1"/>
  <c r="G4701" i="13" a="1"/>
  <c r="G4701" i="13" s="1"/>
  <c r="G4700" i="13" a="1"/>
  <c r="G4700" i="13" s="1"/>
  <c r="G4699" i="13" a="1"/>
  <c r="G4699" i="13" s="1"/>
  <c r="G4698" i="13" a="1"/>
  <c r="G4698" i="13" s="1"/>
  <c r="G4697" i="13" a="1"/>
  <c r="G4697" i="13" s="1"/>
  <c r="G4696" i="13" a="1"/>
  <c r="G4696" i="13" s="1"/>
  <c r="G4695" i="13" a="1"/>
  <c r="G4695" i="13" s="1"/>
  <c r="B4695" i="13" s="1"/>
  <c r="G4694" i="13" a="1"/>
  <c r="G4694" i="13" s="1"/>
  <c r="G4693" i="13" a="1"/>
  <c r="G4693" i="13" s="1"/>
  <c r="G4692" i="13" a="1"/>
  <c r="G4692" i="13" s="1"/>
  <c r="G4691" i="13" a="1"/>
  <c r="G4691" i="13" s="1"/>
  <c r="G4690" i="13" a="1"/>
  <c r="G4690" i="13" s="1"/>
  <c r="G4689" i="13" a="1"/>
  <c r="G4689" i="13" s="1"/>
  <c r="G4688" i="13" a="1"/>
  <c r="G4688" i="13" s="1"/>
  <c r="G4687" i="13" a="1"/>
  <c r="G4687" i="13" s="1"/>
  <c r="B4687" i="13" s="1"/>
  <c r="G4686" i="13" a="1"/>
  <c r="G4686" i="13" s="1"/>
  <c r="G4685" i="13" a="1"/>
  <c r="G4685" i="13" s="1"/>
  <c r="G4684" i="13" a="1"/>
  <c r="G4684" i="13" s="1"/>
  <c r="G4683" i="13" a="1"/>
  <c r="G4683" i="13" s="1"/>
  <c r="B4683" i="13" s="1"/>
  <c r="G4682" i="13" a="1"/>
  <c r="G4682" i="13" s="1"/>
  <c r="G4681" i="13" a="1"/>
  <c r="G4681" i="13" s="1"/>
  <c r="B4681" i="13" s="1"/>
  <c r="G4680" i="13" a="1"/>
  <c r="G4680" i="13" s="1"/>
  <c r="G4679" i="13" a="1"/>
  <c r="G4679" i="13" s="1"/>
  <c r="G4678" i="13" a="1"/>
  <c r="G4678" i="13" s="1"/>
  <c r="G4677" i="13" a="1"/>
  <c r="G4677" i="13" s="1"/>
  <c r="G4676" i="13" a="1"/>
  <c r="G4676" i="13" s="1"/>
  <c r="G4675" i="13" a="1"/>
  <c r="G4675" i="13" s="1"/>
  <c r="G4674" i="13" a="1"/>
  <c r="G4674" i="13" s="1"/>
  <c r="G4673" i="13" a="1"/>
  <c r="G4673" i="13" s="1"/>
  <c r="B4673" i="13" s="1"/>
  <c r="G4672" i="13" a="1"/>
  <c r="G4672" i="13" s="1"/>
  <c r="G4671" i="13" a="1"/>
  <c r="G4671" i="13" s="1"/>
  <c r="G4670" i="13" a="1"/>
  <c r="G4670" i="13" s="1"/>
  <c r="G4669" i="13" a="1"/>
  <c r="G4669" i="13" s="1"/>
  <c r="G4668" i="13" a="1"/>
  <c r="G4668" i="13" s="1"/>
  <c r="G4667" i="13" a="1"/>
  <c r="G4667" i="13" s="1"/>
  <c r="G4666" i="13" a="1"/>
  <c r="G4666" i="13" s="1"/>
  <c r="B4666" i="13" s="1"/>
  <c r="G4665" i="13" a="1"/>
  <c r="G4665" i="13" s="1"/>
  <c r="B4665" i="13" s="1"/>
  <c r="G4664" i="13" a="1"/>
  <c r="G4664" i="13" s="1"/>
  <c r="G4663" i="13" a="1"/>
  <c r="G4663" i="13" s="1"/>
  <c r="G4662" i="13" a="1"/>
  <c r="G4662" i="13" s="1"/>
  <c r="G4661" i="13" a="1"/>
  <c r="G4661" i="13" s="1"/>
  <c r="G4660" i="13" a="1"/>
  <c r="G4660" i="13" s="1"/>
  <c r="G4659" i="13" a="1"/>
  <c r="G4659" i="13" s="1"/>
  <c r="G4658" i="13" a="1"/>
  <c r="G4658" i="13" s="1"/>
  <c r="B4658" i="13" s="1"/>
  <c r="G4657" i="13" a="1"/>
  <c r="G4657" i="13" s="1"/>
  <c r="B4657" i="13" s="1"/>
  <c r="G4656" i="13" a="1"/>
  <c r="G4656" i="13" s="1"/>
  <c r="G4655" i="13" a="1"/>
  <c r="G4655" i="13" s="1"/>
  <c r="G4654" i="13" a="1"/>
  <c r="G4654" i="13" s="1"/>
  <c r="G4653" i="13" a="1"/>
  <c r="G4653" i="13" s="1"/>
  <c r="G4652" i="13" a="1"/>
  <c r="G4652" i="13" s="1"/>
  <c r="G4651" i="13" a="1"/>
  <c r="G4651" i="13" s="1"/>
  <c r="G4650" i="13" a="1"/>
  <c r="G4650" i="13" s="1"/>
  <c r="B4650" i="13" s="1"/>
  <c r="G4649" i="13" a="1"/>
  <c r="G4649" i="13" s="1"/>
  <c r="G4648" i="13" a="1"/>
  <c r="G4648" i="13" s="1"/>
  <c r="G4647" i="13" a="1"/>
  <c r="G4647" i="13" s="1"/>
  <c r="G4646" i="13" a="1"/>
  <c r="G4646" i="13" s="1"/>
  <c r="G4645" i="13" a="1"/>
  <c r="G4645" i="13" s="1"/>
  <c r="G4644" i="13" a="1"/>
  <c r="G4644" i="13" s="1"/>
  <c r="G4643" i="13" a="1"/>
  <c r="G4643" i="13" s="1"/>
  <c r="G4642" i="13" a="1"/>
  <c r="G4642" i="13" s="1"/>
  <c r="B4642" i="13" s="1"/>
  <c r="G4641" i="13" a="1"/>
  <c r="G4641" i="13" s="1"/>
  <c r="G4640" i="13" a="1"/>
  <c r="G4640" i="13" s="1"/>
  <c r="G4639" i="13" a="1"/>
  <c r="G4639" i="13" s="1"/>
  <c r="G4638" i="13" a="1"/>
  <c r="G4638" i="13" s="1"/>
  <c r="G4637" i="13" a="1"/>
  <c r="G4637" i="13" s="1"/>
  <c r="G4636" i="13" a="1"/>
  <c r="G4636" i="13" s="1"/>
  <c r="G4635" i="13" a="1"/>
  <c r="G4635" i="13" s="1"/>
  <c r="G4634" i="13" a="1"/>
  <c r="G4634" i="13" s="1"/>
  <c r="B4634" i="13" s="1"/>
  <c r="G4633" i="13" a="1"/>
  <c r="G4633" i="13" s="1"/>
  <c r="G4632" i="13" a="1"/>
  <c r="G4632" i="13" s="1"/>
  <c r="G4631" i="13" a="1"/>
  <c r="G4631" i="13" s="1"/>
  <c r="G4630" i="13" a="1"/>
  <c r="G4630" i="13" s="1"/>
  <c r="G4629" i="13" a="1"/>
  <c r="G4629" i="13" s="1"/>
  <c r="G4628" i="13" a="1"/>
  <c r="G4628" i="13" s="1"/>
  <c r="G4627" i="13" a="1"/>
  <c r="G4627" i="13" s="1"/>
  <c r="G4626" i="13" a="1"/>
  <c r="G4626" i="13" s="1"/>
  <c r="G4625" i="13" a="1"/>
  <c r="G4625" i="13" s="1"/>
  <c r="G4624" i="13" a="1"/>
  <c r="G4624" i="13" s="1"/>
  <c r="G4623" i="13" a="1"/>
  <c r="G4623" i="13" s="1"/>
  <c r="G4622" i="13" a="1"/>
  <c r="G4622" i="13" s="1"/>
  <c r="G4621" i="13" a="1"/>
  <c r="G4621" i="13" s="1"/>
  <c r="G4620" i="13" a="1"/>
  <c r="G4620" i="13" s="1"/>
  <c r="G4619" i="13" a="1"/>
  <c r="G4619" i="13" s="1"/>
  <c r="G4618" i="13" a="1"/>
  <c r="G4618" i="13" s="1"/>
  <c r="G4617" i="13" a="1"/>
  <c r="G4617" i="13" s="1"/>
  <c r="G4616" i="13" a="1"/>
  <c r="G4616" i="13" s="1"/>
  <c r="G4615" i="13" a="1"/>
  <c r="G4615" i="13" s="1"/>
  <c r="G4614" i="13" a="1"/>
  <c r="G4614" i="13" s="1"/>
  <c r="G4613" i="13" a="1"/>
  <c r="G4613" i="13" s="1"/>
  <c r="G4612" i="13" a="1"/>
  <c r="G4612" i="13" s="1"/>
  <c r="G4611" i="13" a="1"/>
  <c r="G4611" i="13" s="1"/>
  <c r="G4610" i="13" a="1"/>
  <c r="G4610" i="13" s="1"/>
  <c r="G4609" i="13" a="1"/>
  <c r="G4609" i="13" s="1"/>
  <c r="G4608" i="13" a="1"/>
  <c r="G4608" i="13" s="1"/>
  <c r="G4607" i="13" a="1"/>
  <c r="G4607" i="13" s="1"/>
  <c r="G4606" i="13" a="1"/>
  <c r="G4606" i="13" s="1"/>
  <c r="G4605" i="13" a="1"/>
  <c r="G4605" i="13" s="1"/>
  <c r="G4604" i="13" a="1"/>
  <c r="G4604" i="13" s="1"/>
  <c r="G4603" i="13" a="1"/>
  <c r="G4603" i="13" s="1"/>
  <c r="G4602" i="13" a="1"/>
  <c r="G4602" i="13" s="1"/>
  <c r="G4601" i="13" a="1"/>
  <c r="G4601" i="13" s="1"/>
  <c r="G4600" i="13" a="1"/>
  <c r="G4600" i="13" s="1"/>
  <c r="G4599" i="13" a="1"/>
  <c r="G4599" i="13" s="1"/>
  <c r="G4598" i="13" a="1"/>
  <c r="G4598" i="13" s="1"/>
  <c r="G4597" i="13" a="1"/>
  <c r="G4597" i="13" s="1"/>
  <c r="G4596" i="13" a="1"/>
  <c r="G4596" i="13" s="1"/>
  <c r="G4595" i="13" a="1"/>
  <c r="G4595" i="13" s="1"/>
  <c r="G4594" i="13" a="1"/>
  <c r="G4594" i="13" s="1"/>
  <c r="G4593" i="13" a="1"/>
  <c r="G4593" i="13" s="1"/>
  <c r="G4592" i="13" a="1"/>
  <c r="G4592" i="13" s="1"/>
  <c r="G4591" i="13" a="1"/>
  <c r="G4591" i="13" s="1"/>
  <c r="G4590" i="13" a="1"/>
  <c r="G4590" i="13" s="1"/>
  <c r="G4589" i="13" a="1"/>
  <c r="G4589" i="13" s="1"/>
  <c r="G4588" i="13" a="1"/>
  <c r="G4588" i="13" s="1"/>
  <c r="B4588" i="13" s="1"/>
  <c r="G4587" i="13" a="1"/>
  <c r="G4587" i="13" s="1"/>
  <c r="G4586" i="13" a="1"/>
  <c r="G4586" i="13" s="1"/>
  <c r="B4586" i="13" s="1"/>
  <c r="G4585" i="13" a="1"/>
  <c r="G4585" i="13" s="1"/>
  <c r="G4584" i="13" a="1"/>
  <c r="G4584" i="13" s="1"/>
  <c r="G4583" i="13" a="1"/>
  <c r="G4583" i="13" s="1"/>
  <c r="G4582" i="13" a="1"/>
  <c r="G4582" i="13" s="1"/>
  <c r="G4581" i="13" a="1"/>
  <c r="G4581" i="13" s="1"/>
  <c r="G4580" i="13" a="1"/>
  <c r="G4580" i="13" s="1"/>
  <c r="G4579" i="13" a="1"/>
  <c r="G4579" i="13" s="1"/>
  <c r="B4579" i="13" s="1"/>
  <c r="G4578" i="13" a="1"/>
  <c r="G4578" i="13" s="1"/>
  <c r="G4577" i="13" a="1"/>
  <c r="G4577" i="13" s="1"/>
  <c r="G4576" i="13" a="1"/>
  <c r="G4576" i="13" s="1"/>
  <c r="G4575" i="13" a="1"/>
  <c r="G4575" i="13" s="1"/>
  <c r="G4574" i="13" a="1"/>
  <c r="G4574" i="13" s="1"/>
  <c r="G4573" i="13" a="1"/>
  <c r="G4573" i="13" s="1"/>
  <c r="G4572" i="13" a="1"/>
  <c r="G4572" i="13" s="1"/>
  <c r="G4571" i="13" a="1"/>
  <c r="G4571" i="13" s="1"/>
  <c r="B4571" i="13" s="1"/>
  <c r="G4570" i="13" a="1"/>
  <c r="G4570" i="13" s="1"/>
  <c r="G4569" i="13" a="1"/>
  <c r="G4569" i="13" s="1"/>
  <c r="G4568" i="13" a="1"/>
  <c r="G4568" i="13" s="1"/>
  <c r="G4567" i="13" a="1"/>
  <c r="G4567" i="13" s="1"/>
  <c r="G4566" i="13" a="1"/>
  <c r="G4566" i="13" s="1"/>
  <c r="G4565" i="13" a="1"/>
  <c r="G4565" i="13" s="1"/>
  <c r="G4564" i="13" a="1"/>
  <c r="G4564" i="13" s="1"/>
  <c r="G4563" i="13" a="1"/>
  <c r="G4563" i="13" s="1"/>
  <c r="B4563" i="13" s="1"/>
  <c r="G4562" i="13" a="1"/>
  <c r="G4562" i="13" s="1"/>
  <c r="G4561" i="13" a="1"/>
  <c r="G4561" i="13" s="1"/>
  <c r="G4560" i="13" a="1"/>
  <c r="G4560" i="13" s="1"/>
  <c r="G4559" i="13" a="1"/>
  <c r="G4559" i="13" s="1"/>
  <c r="G4558" i="13" a="1"/>
  <c r="G4558" i="13" s="1"/>
  <c r="G4557" i="13" a="1"/>
  <c r="G4557" i="13" s="1"/>
  <c r="G4556" i="13" a="1"/>
  <c r="G4556" i="13" s="1"/>
  <c r="G4555" i="13" a="1"/>
  <c r="G4555" i="13" s="1"/>
  <c r="B4555" i="13" s="1"/>
  <c r="G4554" i="13" a="1"/>
  <c r="G4554" i="13" s="1"/>
  <c r="B4554" i="13" s="1"/>
  <c r="G4553" i="13" a="1"/>
  <c r="G4553" i="13" s="1"/>
  <c r="G4552" i="13" a="1"/>
  <c r="G4552" i="13" s="1"/>
  <c r="G4551" i="13" a="1"/>
  <c r="G4551" i="13" s="1"/>
  <c r="G4550" i="13" a="1"/>
  <c r="G4550" i="13" s="1"/>
  <c r="G4549" i="13" a="1"/>
  <c r="G4549" i="13" s="1"/>
  <c r="B4549" i="13" s="1"/>
  <c r="G4548" i="13" a="1"/>
  <c r="G4548" i="13" s="1"/>
  <c r="G4547" i="13" a="1"/>
  <c r="G4547" i="13" s="1"/>
  <c r="G4546" i="13" a="1"/>
  <c r="G4546" i="13" s="1"/>
  <c r="G4545" i="13" a="1"/>
  <c r="G4545" i="13" s="1"/>
  <c r="G4544" i="13" a="1"/>
  <c r="G4544" i="13" s="1"/>
  <c r="G4543" i="13" a="1"/>
  <c r="G4543" i="13" s="1"/>
  <c r="G4542" i="13" a="1"/>
  <c r="G4542" i="13" s="1"/>
  <c r="G4541" i="13" a="1"/>
  <c r="G4541" i="13" s="1"/>
  <c r="B4541" i="13" s="1"/>
  <c r="G4540" i="13" a="1"/>
  <c r="G4540" i="13" s="1"/>
  <c r="G4539" i="13" a="1"/>
  <c r="G4539" i="13" s="1"/>
  <c r="G4538" i="13" a="1"/>
  <c r="G4538" i="13" s="1"/>
  <c r="B4538" i="13" s="1"/>
  <c r="G4537" i="13" a="1"/>
  <c r="G4537" i="13" s="1"/>
  <c r="G4536" i="13" a="1"/>
  <c r="G4536" i="13" s="1"/>
  <c r="G4535" i="13" a="1"/>
  <c r="G4535" i="13" s="1"/>
  <c r="G4534" i="13" a="1"/>
  <c r="G4534" i="13" s="1"/>
  <c r="G4533" i="13" a="1"/>
  <c r="G4533" i="13" s="1"/>
  <c r="B4533" i="13" s="1"/>
  <c r="G4532" i="13" a="1"/>
  <c r="G4532" i="13" s="1"/>
  <c r="G4531" i="13" a="1"/>
  <c r="G4531" i="13" s="1"/>
  <c r="G4530" i="13" a="1"/>
  <c r="G4530" i="13" s="1"/>
  <c r="B4530" i="13" s="1"/>
  <c r="G4529" i="13" a="1"/>
  <c r="G4529" i="13" s="1"/>
  <c r="G4528" i="13" a="1"/>
  <c r="G4528" i="13" s="1"/>
  <c r="G4527" i="13" a="1"/>
  <c r="G4527" i="13" s="1"/>
  <c r="G4526" i="13" a="1"/>
  <c r="G4526" i="13" s="1"/>
  <c r="G4525" i="13" a="1"/>
  <c r="G4525" i="13" s="1"/>
  <c r="G4524" i="13" a="1"/>
  <c r="G4524" i="13" s="1"/>
  <c r="G4523" i="13" a="1"/>
  <c r="G4523" i="13" s="1"/>
  <c r="G4522" i="13" a="1"/>
  <c r="G4522" i="13" s="1"/>
  <c r="B4522" i="13" s="1"/>
  <c r="G4521" i="13" a="1"/>
  <c r="G4521" i="13" s="1"/>
  <c r="G4520" i="13" a="1"/>
  <c r="G4520" i="13" s="1"/>
  <c r="G4519" i="13" a="1"/>
  <c r="G4519" i="13" s="1"/>
  <c r="G4518" i="13" a="1"/>
  <c r="G4518" i="13" s="1"/>
  <c r="G4517" i="13" a="1"/>
  <c r="G4517" i="13" s="1"/>
  <c r="G4516" i="13" a="1"/>
  <c r="G4516" i="13" s="1"/>
  <c r="G4515" i="13" a="1"/>
  <c r="G4515" i="13" s="1"/>
  <c r="G4514" i="13" a="1"/>
  <c r="G4514" i="13" s="1"/>
  <c r="G4513" i="13" a="1"/>
  <c r="G4513" i="13" s="1"/>
  <c r="G4512" i="13" a="1"/>
  <c r="G4512" i="13" s="1"/>
  <c r="G4511" i="13" a="1"/>
  <c r="G4511" i="13" s="1"/>
  <c r="G4510" i="13" a="1"/>
  <c r="G4510" i="13" s="1"/>
  <c r="G4509" i="13" a="1"/>
  <c r="G4509" i="13" s="1"/>
  <c r="G4508" i="13" a="1"/>
  <c r="G4508" i="13" s="1"/>
  <c r="B4508" i="13" s="1"/>
  <c r="G4507" i="13" a="1"/>
  <c r="G4507" i="13" s="1"/>
  <c r="G4506" i="13" a="1"/>
  <c r="G4506" i="13" s="1"/>
  <c r="G4505" i="13" a="1"/>
  <c r="G4505" i="13" s="1"/>
  <c r="B4505" i="13" s="1"/>
  <c r="G4504" i="13" a="1"/>
  <c r="G4504" i="13" s="1"/>
  <c r="G4503" i="13" a="1"/>
  <c r="G4503" i="13" s="1"/>
  <c r="G4502" i="13" a="1"/>
  <c r="G4502" i="13" s="1"/>
  <c r="G4501" i="13" a="1"/>
  <c r="G4501" i="13" s="1"/>
  <c r="G4500" i="13" a="1"/>
  <c r="G4500" i="13" s="1"/>
  <c r="G4499" i="13" a="1"/>
  <c r="G4499" i="13" s="1"/>
  <c r="G4498" i="13" a="1"/>
  <c r="G4498" i="13" s="1"/>
  <c r="G4497" i="13" a="1"/>
  <c r="G4497" i="13" s="1"/>
  <c r="B4497" i="13" s="1"/>
  <c r="G4496" i="13" a="1"/>
  <c r="G4496" i="13" s="1"/>
  <c r="G4495" i="13" a="1"/>
  <c r="G4495" i="13" s="1"/>
  <c r="G4494" i="13" a="1"/>
  <c r="G4494" i="13" s="1"/>
  <c r="G4493" i="13" a="1"/>
  <c r="G4493" i="13" s="1"/>
  <c r="G4492" i="13" a="1"/>
  <c r="G4492" i="13" s="1"/>
  <c r="G4491" i="13" a="1"/>
  <c r="G4491" i="13" s="1"/>
  <c r="G4490" i="13" a="1"/>
  <c r="G4490" i="13" s="1"/>
  <c r="B4490" i="13" s="1"/>
  <c r="G4489" i="13" a="1"/>
  <c r="G4489" i="13" s="1"/>
  <c r="G4488" i="13" a="1"/>
  <c r="G4488" i="13" s="1"/>
  <c r="G4487" i="13" a="1"/>
  <c r="G4487" i="13" s="1"/>
  <c r="G4486" i="13" a="1"/>
  <c r="G4486" i="13" s="1"/>
  <c r="G4485" i="13" a="1"/>
  <c r="G4485" i="13" s="1"/>
  <c r="G4484" i="13" a="1"/>
  <c r="G4484" i="13" s="1"/>
  <c r="G4483" i="13" a="1"/>
  <c r="G4483" i="13" s="1"/>
  <c r="G4482" i="13" a="1"/>
  <c r="G4482" i="13" s="1"/>
  <c r="B4482" i="13" s="1"/>
  <c r="G4481" i="13" a="1"/>
  <c r="G4481" i="13" s="1"/>
  <c r="G4480" i="13" a="1"/>
  <c r="G4480" i="13" s="1"/>
  <c r="G4479" i="13" a="1"/>
  <c r="G4479" i="13" s="1"/>
  <c r="G4478" i="13" a="1"/>
  <c r="G4478" i="13" s="1"/>
  <c r="G4477" i="13" a="1"/>
  <c r="G4477" i="13" s="1"/>
  <c r="G4476" i="13" a="1"/>
  <c r="G4476" i="13" s="1"/>
  <c r="G4475" i="13" a="1"/>
  <c r="G4475" i="13" s="1"/>
  <c r="G4474" i="13" a="1"/>
  <c r="G4474" i="13" s="1"/>
  <c r="B4474" i="13" s="1"/>
  <c r="G4473" i="13" a="1"/>
  <c r="G4473" i="13" s="1"/>
  <c r="G4472" i="13" a="1"/>
  <c r="G4472" i="13" s="1"/>
  <c r="G4471" i="13" a="1"/>
  <c r="G4471" i="13" s="1"/>
  <c r="G4470" i="13" a="1"/>
  <c r="G4470" i="13" s="1"/>
  <c r="G4469" i="13" a="1"/>
  <c r="G4469" i="13" s="1"/>
  <c r="G4468" i="13" a="1"/>
  <c r="G4468" i="13" s="1"/>
  <c r="G4467" i="13" a="1"/>
  <c r="G4467" i="13" s="1"/>
  <c r="G4466" i="13" a="1"/>
  <c r="G4466" i="13" s="1"/>
  <c r="B4466" i="13" s="1"/>
  <c r="G4465" i="13" a="1"/>
  <c r="G4465" i="13" s="1"/>
  <c r="G4464" i="13" a="1"/>
  <c r="G4464" i="13" s="1"/>
  <c r="G4463" i="13" a="1"/>
  <c r="G4463" i="13" s="1"/>
  <c r="G4462" i="13" a="1"/>
  <c r="G4462" i="13" s="1"/>
  <c r="G4461" i="13" a="1"/>
  <c r="G4461" i="13" s="1"/>
  <c r="G4460" i="13" a="1"/>
  <c r="G4460" i="13" s="1"/>
  <c r="G4459" i="13" a="1"/>
  <c r="G4459" i="13" s="1"/>
  <c r="B4459" i="13" s="1"/>
  <c r="G4458" i="13" a="1"/>
  <c r="G4458" i="13" s="1"/>
  <c r="B4458" i="13" s="1"/>
  <c r="G4457" i="13" a="1"/>
  <c r="G4457" i="13" s="1"/>
  <c r="G4456" i="13" a="1"/>
  <c r="G4456" i="13" s="1"/>
  <c r="G4455" i="13" a="1"/>
  <c r="G4455" i="13" s="1"/>
  <c r="G4454" i="13" a="1"/>
  <c r="G4454" i="13" s="1"/>
  <c r="G4453" i="13" a="1"/>
  <c r="G4453" i="13" s="1"/>
  <c r="G4452" i="13" a="1"/>
  <c r="G4452" i="13" s="1"/>
  <c r="G4451" i="13" a="1"/>
  <c r="G4451" i="13" s="1"/>
  <c r="G4450" i="13" a="1"/>
  <c r="G4450" i="13" s="1"/>
  <c r="B4450" i="13" s="1"/>
  <c r="G4449" i="13" a="1"/>
  <c r="G4449" i="13" s="1"/>
  <c r="G4448" i="13" a="1"/>
  <c r="G4448" i="13" s="1"/>
  <c r="G4447" i="13" a="1"/>
  <c r="G4447" i="13" s="1"/>
  <c r="G4446" i="13" a="1"/>
  <c r="G4446" i="13" s="1"/>
  <c r="G4445" i="13" a="1"/>
  <c r="G4445" i="13" s="1"/>
  <c r="G4444" i="13" a="1"/>
  <c r="G4444" i="13" s="1"/>
  <c r="G4443" i="13" a="1"/>
  <c r="G4443" i="13" s="1"/>
  <c r="G4442" i="13" a="1"/>
  <c r="G4442" i="13" s="1"/>
  <c r="G4441" i="13" a="1"/>
  <c r="G4441" i="13" s="1"/>
  <c r="G4440" i="13" a="1"/>
  <c r="G4440" i="13" s="1"/>
  <c r="G4439" i="13" a="1"/>
  <c r="G4439" i="13" s="1"/>
  <c r="G4438" i="13" a="1"/>
  <c r="G4438" i="13" s="1"/>
  <c r="G4437" i="13" a="1"/>
  <c r="G4437" i="13" s="1"/>
  <c r="G4436" i="13" a="1"/>
  <c r="G4436" i="13" s="1"/>
  <c r="G4435" i="13" a="1"/>
  <c r="G4435" i="13" s="1"/>
  <c r="B4435" i="13" s="1"/>
  <c r="G4434" i="13" a="1"/>
  <c r="G4434" i="13" s="1"/>
  <c r="G4433" i="13" a="1"/>
  <c r="G4433" i="13" s="1"/>
  <c r="G4432" i="13" a="1"/>
  <c r="G4432" i="13" s="1"/>
  <c r="G4431" i="13" a="1"/>
  <c r="G4431" i="13" s="1"/>
  <c r="G4430" i="13" a="1"/>
  <c r="G4430" i="13" s="1"/>
  <c r="G4429" i="13" a="1"/>
  <c r="G4429" i="13" s="1"/>
  <c r="B4429" i="13" s="1"/>
  <c r="G4428" i="13" a="1"/>
  <c r="G4428" i="13" s="1"/>
  <c r="B4428" i="13" s="1"/>
  <c r="G4427" i="13" a="1"/>
  <c r="G4427" i="13" s="1"/>
  <c r="B4427" i="13" s="1"/>
  <c r="G4426" i="13" a="1"/>
  <c r="G4426" i="13" s="1"/>
  <c r="G4425" i="13" a="1"/>
  <c r="G4425" i="13" s="1"/>
  <c r="G4424" i="13" a="1"/>
  <c r="G4424" i="13" s="1"/>
  <c r="G4423" i="13" a="1"/>
  <c r="G4423" i="13" s="1"/>
  <c r="B4423" i="13" s="1"/>
  <c r="G4422" i="13" a="1"/>
  <c r="G4422" i="13" s="1"/>
  <c r="G4421" i="13" a="1"/>
  <c r="G4421" i="13" s="1"/>
  <c r="G4420" i="13" a="1"/>
  <c r="G4420" i="13" s="1"/>
  <c r="G4419" i="13" a="1"/>
  <c r="G4419" i="13" s="1"/>
  <c r="G4418" i="13" a="1"/>
  <c r="G4418" i="13" s="1"/>
  <c r="B4418" i="13" s="1"/>
  <c r="G4417" i="13" a="1"/>
  <c r="G4417" i="13" s="1"/>
  <c r="G4416" i="13" a="1"/>
  <c r="G4416" i="13" s="1"/>
  <c r="B4416" i="13" s="1"/>
  <c r="G4415" i="13" a="1"/>
  <c r="G4415" i="13" s="1"/>
  <c r="G4414" i="13" a="1"/>
  <c r="G4414" i="13" s="1"/>
  <c r="G4413" i="13" a="1"/>
  <c r="G4413" i="13" s="1"/>
  <c r="G4412" i="13" a="1"/>
  <c r="G4412" i="13" s="1"/>
  <c r="G4411" i="13" a="1"/>
  <c r="G4411" i="13" s="1"/>
  <c r="G4410" i="13" a="1"/>
  <c r="G4410" i="13" s="1"/>
  <c r="B4410" i="13" s="1"/>
  <c r="G4409" i="13" a="1"/>
  <c r="G4409" i="13" s="1"/>
  <c r="G4408" i="13" a="1"/>
  <c r="G4408" i="13" s="1"/>
  <c r="B4408" i="13" s="1"/>
  <c r="G4407" i="13" a="1"/>
  <c r="G4407" i="13" s="1"/>
  <c r="G4406" i="13" a="1"/>
  <c r="G4406" i="13" s="1"/>
  <c r="G4405" i="13" a="1"/>
  <c r="G4405" i="13" s="1"/>
  <c r="G4404" i="13" a="1"/>
  <c r="G4404" i="13" s="1"/>
  <c r="G4403" i="13" a="1"/>
  <c r="G4403" i="13" s="1"/>
  <c r="G4402" i="13" a="1"/>
  <c r="G4402" i="13" s="1"/>
  <c r="G4401" i="13" a="1"/>
  <c r="G4401" i="13" s="1"/>
  <c r="G4400" i="13" a="1"/>
  <c r="G4400" i="13" s="1"/>
  <c r="B4400" i="13" s="1"/>
  <c r="G4399" i="13" a="1"/>
  <c r="G4399" i="13" s="1"/>
  <c r="G4398" i="13" a="1"/>
  <c r="G4398" i="13" s="1"/>
  <c r="G4397" i="13" a="1"/>
  <c r="G4397" i="13" s="1"/>
  <c r="G4396" i="13" a="1"/>
  <c r="G4396" i="13" s="1"/>
  <c r="G4395" i="13" a="1"/>
  <c r="G4395" i="13" s="1"/>
  <c r="G4394" i="13" a="1"/>
  <c r="G4394" i="13" s="1"/>
  <c r="G4393" i="13" a="1"/>
  <c r="G4393" i="13" s="1"/>
  <c r="B4393" i="13" s="1"/>
  <c r="G4392" i="13" a="1"/>
  <c r="G4392" i="13" s="1"/>
  <c r="G4391" i="13" a="1"/>
  <c r="G4391" i="13" s="1"/>
  <c r="G4390" i="13" a="1"/>
  <c r="G4390" i="13" s="1"/>
  <c r="G4389" i="13" a="1"/>
  <c r="G4389" i="13" s="1"/>
  <c r="G4388" i="13" a="1"/>
  <c r="G4388" i="13" s="1"/>
  <c r="G4387" i="13" a="1"/>
  <c r="G4387" i="13" s="1"/>
  <c r="G4386" i="13" a="1"/>
  <c r="G4386" i="13" s="1"/>
  <c r="G4385" i="13" a="1"/>
  <c r="G4385" i="13" s="1"/>
  <c r="B4385" i="13" s="1"/>
  <c r="G4384" i="13" a="1"/>
  <c r="G4384" i="13" s="1"/>
  <c r="G4383" i="13" a="1"/>
  <c r="G4383" i="13" s="1"/>
  <c r="G4382" i="13" a="1"/>
  <c r="G4382" i="13" s="1"/>
  <c r="G4381" i="13" a="1"/>
  <c r="G4381" i="13" s="1"/>
  <c r="G4380" i="13" a="1"/>
  <c r="G4380" i="13" s="1"/>
  <c r="G4379" i="13" a="1"/>
  <c r="G4379" i="13" s="1"/>
  <c r="G4378" i="13" a="1"/>
  <c r="G4378" i="13" s="1"/>
  <c r="B4378" i="13" s="1"/>
  <c r="G4377" i="13" a="1"/>
  <c r="G4377" i="13" s="1"/>
  <c r="G4376" i="13" a="1"/>
  <c r="G4376" i="13" s="1"/>
  <c r="G4375" i="13" a="1"/>
  <c r="G4375" i="13" s="1"/>
  <c r="G4374" i="13" a="1"/>
  <c r="G4374" i="13" s="1"/>
  <c r="G4373" i="13" a="1"/>
  <c r="G4373" i="13" s="1"/>
  <c r="G4372" i="13" a="1"/>
  <c r="G4372" i="13" s="1"/>
  <c r="G4371" i="13" a="1"/>
  <c r="G4371" i="13" s="1"/>
  <c r="G4370" i="13" a="1"/>
  <c r="G4370" i="13" s="1"/>
  <c r="G4369" i="13" a="1"/>
  <c r="G4369" i="13" s="1"/>
  <c r="G4368" i="13" a="1"/>
  <c r="G4368" i="13" s="1"/>
  <c r="G4367" i="13" a="1"/>
  <c r="G4367" i="13" s="1"/>
  <c r="G4366" i="13" a="1"/>
  <c r="G4366" i="13" s="1"/>
  <c r="G4365" i="13" a="1"/>
  <c r="G4365" i="13" s="1"/>
  <c r="G4364" i="13" a="1"/>
  <c r="G4364" i="13" s="1"/>
  <c r="G4363" i="13" a="1"/>
  <c r="G4363" i="13" s="1"/>
  <c r="G4362" i="13" a="1"/>
  <c r="G4362" i="13" s="1"/>
  <c r="G4361" i="13" a="1"/>
  <c r="G4361" i="13" s="1"/>
  <c r="G4360" i="13" a="1"/>
  <c r="G4360" i="13" s="1"/>
  <c r="G4359" i="13" a="1"/>
  <c r="G4359" i="13" s="1"/>
  <c r="G4358" i="13" a="1"/>
  <c r="G4358" i="13" s="1"/>
  <c r="G4357" i="13" a="1"/>
  <c r="G4357" i="13" s="1"/>
  <c r="G4356" i="13" a="1"/>
  <c r="G4356" i="13" s="1"/>
  <c r="G4355" i="13" a="1"/>
  <c r="G4355" i="13" s="1"/>
  <c r="G4354" i="13" a="1"/>
  <c r="G4354" i="13" s="1"/>
  <c r="G4353" i="13" a="1"/>
  <c r="G4353" i="13" s="1"/>
  <c r="G4352" i="13" a="1"/>
  <c r="G4352" i="13" s="1"/>
  <c r="G4351" i="13" a="1"/>
  <c r="G4351" i="13" s="1"/>
  <c r="G4350" i="13" a="1"/>
  <c r="G4350" i="13" s="1"/>
  <c r="G4349" i="13" a="1"/>
  <c r="G4349" i="13" s="1"/>
  <c r="G4348" i="13" a="1"/>
  <c r="G4348" i="13" s="1"/>
  <c r="G4347" i="13" a="1"/>
  <c r="G4347" i="13" s="1"/>
  <c r="G4346" i="13" a="1"/>
  <c r="G4346" i="13" s="1"/>
  <c r="G4345" i="13" a="1"/>
  <c r="G4345" i="13" s="1"/>
  <c r="G4344" i="13" a="1"/>
  <c r="G4344" i="13" s="1"/>
  <c r="G4343" i="13" a="1"/>
  <c r="G4343" i="13" s="1"/>
  <c r="G4342" i="13" a="1"/>
  <c r="G4342" i="13" s="1"/>
  <c r="G4341" i="13" a="1"/>
  <c r="G4341" i="13" s="1"/>
  <c r="G4340" i="13" a="1"/>
  <c r="G4340" i="13" s="1"/>
  <c r="G4339" i="13" a="1"/>
  <c r="G4339" i="13" s="1"/>
  <c r="B4339" i="13" s="1"/>
  <c r="G4338" i="13" a="1"/>
  <c r="G4338" i="13" s="1"/>
  <c r="G4337" i="13" a="1"/>
  <c r="G4337" i="13" s="1"/>
  <c r="G4336" i="13" a="1"/>
  <c r="G4336" i="13" s="1"/>
  <c r="G4335" i="13" a="1"/>
  <c r="G4335" i="13" s="1"/>
  <c r="G4334" i="13" a="1"/>
  <c r="G4334" i="13" s="1"/>
  <c r="G4333" i="13" a="1"/>
  <c r="G4333" i="13" s="1"/>
  <c r="G4332" i="13" a="1"/>
  <c r="G4332" i="13" s="1"/>
  <c r="G4331" i="13" a="1"/>
  <c r="G4331" i="13" s="1"/>
  <c r="B4331" i="13" s="1"/>
  <c r="G4330" i="13" a="1"/>
  <c r="G4330" i="13" s="1"/>
  <c r="G4329" i="13" a="1"/>
  <c r="G4329" i="13" s="1"/>
  <c r="G4328" i="13" a="1"/>
  <c r="G4328" i="13" s="1"/>
  <c r="G4327" i="13" a="1"/>
  <c r="G4327" i="13" s="1"/>
  <c r="G4326" i="13" a="1"/>
  <c r="G4326" i="13" s="1"/>
  <c r="G4325" i="13" a="1"/>
  <c r="G4325" i="13" s="1"/>
  <c r="G4324" i="13" a="1"/>
  <c r="G4324" i="13" s="1"/>
  <c r="G4323" i="13" a="1"/>
  <c r="G4323" i="13" s="1"/>
  <c r="B4323" i="13" s="1"/>
  <c r="G4322" i="13" a="1"/>
  <c r="G4322" i="13" s="1"/>
  <c r="G4321" i="13" a="1"/>
  <c r="G4321" i="13" s="1"/>
  <c r="G4320" i="13" a="1"/>
  <c r="G4320" i="13" s="1"/>
  <c r="G4319" i="13" a="1"/>
  <c r="G4319" i="13" s="1"/>
  <c r="G4318" i="13" a="1"/>
  <c r="G4318" i="13" s="1"/>
  <c r="G4317" i="13" a="1"/>
  <c r="G4317" i="13" s="1"/>
  <c r="G4316" i="13" a="1"/>
  <c r="G4316" i="13" s="1"/>
  <c r="G4315" i="13" a="1"/>
  <c r="G4315" i="13" s="1"/>
  <c r="B4315" i="13" s="1"/>
  <c r="G4314" i="13" a="1"/>
  <c r="G4314" i="13" s="1"/>
  <c r="G4313" i="13" a="1"/>
  <c r="G4313" i="13" s="1"/>
  <c r="G4312" i="13" a="1"/>
  <c r="G4312" i="13" s="1"/>
  <c r="G4311" i="13" a="1"/>
  <c r="G4311" i="13" s="1"/>
  <c r="G4310" i="13" a="1"/>
  <c r="G4310" i="13" s="1"/>
  <c r="G4309" i="13" a="1"/>
  <c r="G4309" i="13" s="1"/>
  <c r="G4308" i="13" a="1"/>
  <c r="G4308" i="13" s="1"/>
  <c r="G4307" i="13" a="1"/>
  <c r="G4307" i="13" s="1"/>
  <c r="B4307" i="13" s="1"/>
  <c r="G4306" i="13" a="1"/>
  <c r="G4306" i="13" s="1"/>
  <c r="G4305" i="13" a="1"/>
  <c r="G4305" i="13" s="1"/>
  <c r="G4304" i="13" a="1"/>
  <c r="G4304" i="13" s="1"/>
  <c r="G4303" i="13" a="1"/>
  <c r="G4303" i="13" s="1"/>
  <c r="G4302" i="13" a="1"/>
  <c r="G4302" i="13" s="1"/>
  <c r="G4301" i="13" a="1"/>
  <c r="G4301" i="13" s="1"/>
  <c r="G4300" i="13" a="1"/>
  <c r="G4300" i="13" s="1"/>
  <c r="B4300" i="13" s="1"/>
  <c r="G4299" i="13" a="1"/>
  <c r="G4299" i="13" s="1"/>
  <c r="G4298" i="13" a="1"/>
  <c r="G4298" i="13" s="1"/>
  <c r="G4297" i="13" a="1"/>
  <c r="G4297" i="13" s="1"/>
  <c r="G4296" i="13" a="1"/>
  <c r="G4296" i="13" s="1"/>
  <c r="G4295" i="13" a="1"/>
  <c r="G4295" i="13" s="1"/>
  <c r="G4294" i="13" a="1"/>
  <c r="G4294" i="13" s="1"/>
  <c r="G4293" i="13" a="1"/>
  <c r="G4293" i="13" s="1"/>
  <c r="B4293" i="13" s="1"/>
  <c r="G4292" i="13" a="1"/>
  <c r="G4292" i="13" s="1"/>
  <c r="G4291" i="13" a="1"/>
  <c r="G4291" i="13" s="1"/>
  <c r="G4290" i="13" a="1"/>
  <c r="G4290" i="13" s="1"/>
  <c r="G4289" i="13" a="1"/>
  <c r="G4289" i="13" s="1"/>
  <c r="G4288" i="13" a="1"/>
  <c r="G4288" i="13" s="1"/>
  <c r="G4287" i="13" a="1"/>
  <c r="G4287" i="13" s="1"/>
  <c r="G4286" i="13" a="1"/>
  <c r="G4286" i="13" s="1"/>
  <c r="G4285" i="13" a="1"/>
  <c r="G4285" i="13" s="1"/>
  <c r="B4285" i="13" s="1"/>
  <c r="G4284" i="13" a="1"/>
  <c r="G4284" i="13" s="1"/>
  <c r="G4283" i="13" a="1"/>
  <c r="G4283" i="13" s="1"/>
  <c r="G4282" i="13" a="1"/>
  <c r="G4282" i="13" s="1"/>
  <c r="G4281" i="13" a="1"/>
  <c r="G4281" i="13" s="1"/>
  <c r="G4280" i="13" a="1"/>
  <c r="G4280" i="13" s="1"/>
  <c r="B4280" i="13" s="1"/>
  <c r="G4279" i="13" a="1"/>
  <c r="G4279" i="13" s="1"/>
  <c r="G4278" i="13" a="1"/>
  <c r="G4278" i="13" s="1"/>
  <c r="G4277" i="13" a="1"/>
  <c r="G4277" i="13" s="1"/>
  <c r="B4277" i="13" s="1"/>
  <c r="G4276" i="13" a="1"/>
  <c r="G4276" i="13" s="1"/>
  <c r="G4275" i="13" a="1"/>
  <c r="G4275" i="13" s="1"/>
  <c r="G4274" i="13" a="1"/>
  <c r="G4274" i="13" s="1"/>
  <c r="G4273" i="13" a="1"/>
  <c r="G4273" i="13" s="1"/>
  <c r="B4273" i="13" s="1"/>
  <c r="G4272" i="13" a="1"/>
  <c r="G4272" i="13" s="1"/>
  <c r="B4272" i="13" s="1"/>
  <c r="G4271" i="13" a="1"/>
  <c r="G4271" i="13" s="1"/>
  <c r="G4270" i="13" a="1"/>
  <c r="G4270" i="13" s="1"/>
  <c r="G4269" i="13" a="1"/>
  <c r="G4269" i="13" s="1"/>
  <c r="G4268" i="13" a="1"/>
  <c r="G4268" i="13" s="1"/>
  <c r="G4267" i="13" a="1"/>
  <c r="G4267" i="13" s="1"/>
  <c r="G4266" i="13" a="1"/>
  <c r="G4266" i="13" s="1"/>
  <c r="B4266" i="13" s="1"/>
  <c r="G4265" i="13" a="1"/>
  <c r="G4265" i="13" s="1"/>
  <c r="G4264" i="13" a="1"/>
  <c r="G4264" i="13" s="1"/>
  <c r="G4263" i="13" a="1"/>
  <c r="G4263" i="13" s="1"/>
  <c r="G4262" i="13" a="1"/>
  <c r="G4262" i="13" s="1"/>
  <c r="G4261" i="13" a="1"/>
  <c r="G4261" i="13" s="1"/>
  <c r="G4260" i="13" a="1"/>
  <c r="G4260" i="13" s="1"/>
  <c r="G4259" i="13" a="1"/>
  <c r="G4259" i="13" s="1"/>
  <c r="G4258" i="13" a="1"/>
  <c r="G4258" i="13" s="1"/>
  <c r="G4257" i="13" a="1"/>
  <c r="G4257" i="13" s="1"/>
  <c r="B4257" i="13" s="1"/>
  <c r="G4256" i="13" a="1"/>
  <c r="G4256" i="13" s="1"/>
  <c r="G4255" i="13" a="1"/>
  <c r="G4255" i="13" s="1"/>
  <c r="G4254" i="13" a="1"/>
  <c r="G4254" i="13" s="1"/>
  <c r="G4253" i="13" a="1"/>
  <c r="G4253" i="13" s="1"/>
  <c r="G4252" i="13" a="1"/>
  <c r="G4252" i="13" s="1"/>
  <c r="G4251" i="13" a="1"/>
  <c r="G4251" i="13" s="1"/>
  <c r="G4250" i="13" a="1"/>
  <c r="G4250" i="13" s="1"/>
  <c r="G4249" i="13" a="1"/>
  <c r="G4249" i="13" s="1"/>
  <c r="G4248" i="13" a="1"/>
  <c r="G4248" i="13" s="1"/>
  <c r="G4247" i="13" a="1"/>
  <c r="G4247" i="13" s="1"/>
  <c r="G4246" i="13" a="1"/>
  <c r="G4246" i="13" s="1"/>
  <c r="G4245" i="13" a="1"/>
  <c r="G4245" i="13" s="1"/>
  <c r="G4244" i="13" a="1"/>
  <c r="G4244" i="13" s="1"/>
  <c r="G4243" i="13" a="1"/>
  <c r="G4243" i="13" s="1"/>
  <c r="G4242" i="13" a="1"/>
  <c r="G4242" i="13" s="1"/>
  <c r="G4241" i="13" a="1"/>
  <c r="G4241" i="13" s="1"/>
  <c r="B4241" i="13" s="1"/>
  <c r="G4240" i="13" a="1"/>
  <c r="G4240" i="13" s="1"/>
  <c r="B4240" i="13" s="1"/>
  <c r="G4239" i="13" a="1"/>
  <c r="G4239" i="13" s="1"/>
  <c r="G4238" i="13" a="1"/>
  <c r="G4238" i="13" s="1"/>
  <c r="B4238" i="13" s="1"/>
  <c r="G4237" i="13" a="1"/>
  <c r="G4237" i="13" s="1"/>
  <c r="G4236" i="13" a="1"/>
  <c r="G4236" i="13" s="1"/>
  <c r="G4235" i="13" a="1"/>
  <c r="G4235" i="13" s="1"/>
  <c r="G4234" i="13" a="1"/>
  <c r="G4234" i="13" s="1"/>
  <c r="G4233" i="13" a="1"/>
  <c r="G4233" i="13" s="1"/>
  <c r="G4232" i="13" a="1"/>
  <c r="G4232" i="13" s="1"/>
  <c r="G4231" i="13" a="1"/>
  <c r="G4231" i="13" s="1"/>
  <c r="G4230" i="13" a="1"/>
  <c r="G4230" i="13" s="1"/>
  <c r="B4230" i="13" s="1"/>
  <c r="G4229" i="13" a="1"/>
  <c r="G4229" i="13" s="1"/>
  <c r="B4229" i="13" s="1"/>
  <c r="G4228" i="13" a="1"/>
  <c r="G4228" i="13" s="1"/>
  <c r="G4227" i="13" a="1"/>
  <c r="G4227" i="13" s="1"/>
  <c r="G4226" i="13" a="1"/>
  <c r="G4226" i="13" s="1"/>
  <c r="G4225" i="13" a="1"/>
  <c r="G4225" i="13" s="1"/>
  <c r="B4225" i="13" s="1"/>
  <c r="G4224" i="13" a="1"/>
  <c r="G4224" i="13" s="1"/>
  <c r="B4224" i="13" s="1"/>
  <c r="G4223" i="13" a="1"/>
  <c r="G4223" i="13" s="1"/>
  <c r="G4222" i="13" a="1"/>
  <c r="G4222" i="13" s="1"/>
  <c r="G4221" i="13" a="1"/>
  <c r="G4221" i="13" s="1"/>
  <c r="G4220" i="13" a="1"/>
  <c r="G4220" i="13" s="1"/>
  <c r="G4219" i="13" a="1"/>
  <c r="G4219" i="13" s="1"/>
  <c r="G4218" i="13" a="1"/>
  <c r="G4218" i="13" s="1"/>
  <c r="G4217" i="13" a="1"/>
  <c r="G4217" i="13" s="1"/>
  <c r="B4217" i="13" s="1"/>
  <c r="G4216" i="13" a="1"/>
  <c r="G4216" i="13" s="1"/>
  <c r="B4216" i="13" s="1"/>
  <c r="G4215" i="13" a="1"/>
  <c r="G4215" i="13" s="1"/>
  <c r="G4214" i="13" a="1"/>
  <c r="G4214" i="13" s="1"/>
  <c r="G4213" i="13" a="1"/>
  <c r="G4213" i="13" s="1"/>
  <c r="B4213" i="13" s="1"/>
  <c r="G4212" i="13" a="1"/>
  <c r="G4212" i="13" s="1"/>
  <c r="G4211" i="13" a="1"/>
  <c r="G4211" i="13" s="1"/>
  <c r="G4210" i="13" a="1"/>
  <c r="G4210" i="13" s="1"/>
  <c r="G4209" i="13" a="1"/>
  <c r="G4209" i="13" s="1"/>
  <c r="B4209" i="13" s="1"/>
  <c r="G4208" i="13" a="1"/>
  <c r="G4208" i="13" s="1"/>
  <c r="B4208" i="13" s="1"/>
  <c r="G4207" i="13" a="1"/>
  <c r="G4207" i="13" s="1"/>
  <c r="G4206" i="13" a="1"/>
  <c r="G4206" i="13" s="1"/>
  <c r="G4205" i="13" a="1"/>
  <c r="G4205" i="13" s="1"/>
  <c r="G4204" i="13" a="1"/>
  <c r="G4204" i="13" s="1"/>
  <c r="G4203" i="13" a="1"/>
  <c r="G4203" i="13" s="1"/>
  <c r="G4202" i="13" a="1"/>
  <c r="G4202" i="13" s="1"/>
  <c r="G4201" i="13" a="1"/>
  <c r="G4201" i="13" s="1"/>
  <c r="G4200" i="13" a="1"/>
  <c r="G4200" i="13" s="1"/>
  <c r="B4200" i="13" s="1"/>
  <c r="G4199" i="13" a="1"/>
  <c r="G4199" i="13" s="1"/>
  <c r="G4198" i="13" a="1"/>
  <c r="G4198" i="13" s="1"/>
  <c r="G4197" i="13" a="1"/>
  <c r="G4197" i="13" s="1"/>
  <c r="G4196" i="13" a="1"/>
  <c r="G4196" i="13" s="1"/>
  <c r="G4195" i="13" a="1"/>
  <c r="G4195" i="13" s="1"/>
  <c r="G4194" i="13" a="1"/>
  <c r="G4194" i="13" s="1"/>
  <c r="G4193" i="13" a="1"/>
  <c r="G4193" i="13" s="1"/>
  <c r="B4193" i="13" s="1"/>
  <c r="G4192" i="13" a="1"/>
  <c r="G4192" i="13" s="1"/>
  <c r="G4191" i="13" a="1"/>
  <c r="G4191" i="13" s="1"/>
  <c r="G4190" i="13" a="1"/>
  <c r="G4190" i="13" s="1"/>
  <c r="G4189" i="13" a="1"/>
  <c r="G4189" i="13" s="1"/>
  <c r="G4188" i="13" a="1"/>
  <c r="G4188" i="13" s="1"/>
  <c r="G4187" i="13" a="1"/>
  <c r="G4187" i="13" s="1"/>
  <c r="G4186" i="13" a="1"/>
  <c r="G4186" i="13" s="1"/>
  <c r="B4186" i="13" s="1"/>
  <c r="G4185" i="13" a="1"/>
  <c r="G4185" i="13" s="1"/>
  <c r="B4185" i="13" s="1"/>
  <c r="G4184" i="13" a="1"/>
  <c r="G4184" i="13" s="1"/>
  <c r="G4183" i="13" a="1"/>
  <c r="G4183" i="13" s="1"/>
  <c r="G4182" i="13" a="1"/>
  <c r="G4182" i="13" s="1"/>
  <c r="G4181" i="13" a="1"/>
  <c r="G4181" i="13" s="1"/>
  <c r="G4180" i="13" a="1"/>
  <c r="G4180" i="13" s="1"/>
  <c r="G4179" i="13" a="1"/>
  <c r="G4179" i="13" s="1"/>
  <c r="G4178" i="13" a="1"/>
  <c r="G4178" i="13" s="1"/>
  <c r="B4178" i="13" s="1"/>
  <c r="G4177" i="13" a="1"/>
  <c r="G4177" i="13" s="1"/>
  <c r="G4176" i="13" a="1"/>
  <c r="G4176" i="13" s="1"/>
  <c r="G4175" i="13" a="1"/>
  <c r="G4175" i="13" s="1"/>
  <c r="G4174" i="13" a="1"/>
  <c r="G4174" i="13" s="1"/>
  <c r="G4173" i="13" a="1"/>
  <c r="G4173" i="13" s="1"/>
  <c r="G4172" i="13" a="1"/>
  <c r="G4172" i="13" s="1"/>
  <c r="G4171" i="13" a="1"/>
  <c r="G4171" i="13" s="1"/>
  <c r="B4171" i="13" s="1"/>
  <c r="G4170" i="13" a="1"/>
  <c r="G4170" i="13" s="1"/>
  <c r="B4170" i="13" s="1"/>
  <c r="G4169" i="13" a="1"/>
  <c r="G4169" i="13" s="1"/>
  <c r="B4169" i="13" s="1"/>
  <c r="G4168" i="13" a="1"/>
  <c r="G4168" i="13" s="1"/>
  <c r="G4167" i="13" a="1"/>
  <c r="G4167" i="13" s="1"/>
  <c r="G4166" i="13" a="1"/>
  <c r="G4166" i="13" s="1"/>
  <c r="G4165" i="13" a="1"/>
  <c r="G4165" i="13" s="1"/>
  <c r="G4164" i="13" a="1"/>
  <c r="G4164" i="13" s="1"/>
  <c r="G4163" i="13" a="1"/>
  <c r="G4163" i="13" s="1"/>
  <c r="G4162" i="13" a="1"/>
  <c r="G4162" i="13" s="1"/>
  <c r="G4161" i="13" a="1"/>
  <c r="G4161" i="13" s="1"/>
  <c r="B4161" i="13" s="1"/>
  <c r="G4160" i="13" a="1"/>
  <c r="G4160" i="13" s="1"/>
  <c r="B4160" i="13" s="1"/>
  <c r="G4159" i="13" a="1"/>
  <c r="G4159" i="13" s="1"/>
  <c r="G4158" i="13" a="1"/>
  <c r="G4158" i="13" s="1"/>
  <c r="G4157" i="13" a="1"/>
  <c r="G4157" i="13" s="1"/>
  <c r="G4156" i="13" a="1"/>
  <c r="G4156" i="13" s="1"/>
  <c r="G4155" i="13" a="1"/>
  <c r="G4155" i="13" s="1"/>
  <c r="G4154" i="13" a="1"/>
  <c r="G4154" i="13" s="1"/>
  <c r="G4153" i="13" a="1"/>
  <c r="G4153" i="13" s="1"/>
  <c r="G4152" i="13" a="1"/>
  <c r="G4152" i="13" s="1"/>
  <c r="B4152" i="13" s="1"/>
  <c r="G4151" i="13" a="1"/>
  <c r="G4151" i="13" s="1"/>
  <c r="G4150" i="13" a="1"/>
  <c r="G4150" i="13" s="1"/>
  <c r="G4149" i="13" a="1"/>
  <c r="G4149" i="13" s="1"/>
  <c r="B4149" i="13" s="1"/>
  <c r="G4148" i="13" a="1"/>
  <c r="G4148" i="13" s="1"/>
  <c r="G4147" i="13" a="1"/>
  <c r="G4147" i="13" s="1"/>
  <c r="G4146" i="13" a="1"/>
  <c r="G4146" i="13" s="1"/>
  <c r="G4145" i="13" a="1"/>
  <c r="G4145" i="13" s="1"/>
  <c r="B4145" i="13" s="1"/>
  <c r="G4144" i="13" a="1"/>
  <c r="G4144" i="13" s="1"/>
  <c r="G4143" i="13" a="1"/>
  <c r="G4143" i="13" s="1"/>
  <c r="G4142" i="13" a="1"/>
  <c r="G4142" i="13" s="1"/>
  <c r="G4141" i="13" a="1"/>
  <c r="G4141" i="13" s="1"/>
  <c r="B4141" i="13" s="1"/>
  <c r="G4140" i="13" a="1"/>
  <c r="G4140" i="13" s="1"/>
  <c r="G4139" i="13" a="1"/>
  <c r="G4139" i="13" s="1"/>
  <c r="G4138" i="13" a="1"/>
  <c r="G4138" i="13" s="1"/>
  <c r="G4137" i="13" a="1"/>
  <c r="G4137" i="13" s="1"/>
  <c r="G4136" i="13" a="1"/>
  <c r="G4136" i="13" s="1"/>
  <c r="G4135" i="13" a="1"/>
  <c r="G4135" i="13" s="1"/>
  <c r="G4134" i="13" a="1"/>
  <c r="G4134" i="13" s="1"/>
  <c r="B4134" i="13" s="1"/>
  <c r="G4133" i="13" a="1"/>
  <c r="G4133" i="13" s="1"/>
  <c r="G4132" i="13" a="1"/>
  <c r="G4132" i="13" s="1"/>
  <c r="G4131" i="13" a="1"/>
  <c r="G4131" i="13" s="1"/>
  <c r="G4130" i="13" a="1"/>
  <c r="G4130" i="13" s="1"/>
  <c r="G4129" i="13" a="1"/>
  <c r="G4129" i="13" s="1"/>
  <c r="G4128" i="13" a="1"/>
  <c r="G4128" i="13" s="1"/>
  <c r="G4127" i="13" a="1"/>
  <c r="G4127" i="13" s="1"/>
  <c r="B4127" i="13" s="1"/>
  <c r="G4126" i="13" a="1"/>
  <c r="G4126" i="13" s="1"/>
  <c r="G4125" i="13" a="1"/>
  <c r="G4125" i="13" s="1"/>
  <c r="G4124" i="13" a="1"/>
  <c r="G4124" i="13" s="1"/>
  <c r="G4123" i="13" a="1"/>
  <c r="G4123" i="13" s="1"/>
  <c r="G4122" i="13" a="1"/>
  <c r="G4122" i="13" s="1"/>
  <c r="G4121" i="13" a="1"/>
  <c r="G4121" i="13" s="1"/>
  <c r="B4121" i="13" s="1"/>
  <c r="G4120" i="13" a="1"/>
  <c r="G4120" i="13" s="1"/>
  <c r="G4119" i="13" a="1"/>
  <c r="G4119" i="13" s="1"/>
  <c r="G4118" i="13" a="1"/>
  <c r="G4118" i="13" s="1"/>
  <c r="B4118" i="13" s="1"/>
  <c r="G4117" i="13" a="1"/>
  <c r="G4117" i="13" s="1"/>
  <c r="G4116" i="13" a="1"/>
  <c r="G4116" i="13" s="1"/>
  <c r="G4115" i="13" a="1"/>
  <c r="G4115" i="13" s="1"/>
  <c r="G4114" i="13" a="1"/>
  <c r="G4114" i="13" s="1"/>
  <c r="G4113" i="13" a="1"/>
  <c r="G4113" i="13" s="1"/>
  <c r="G4112" i="13" a="1"/>
  <c r="G4112" i="13" s="1"/>
  <c r="G4111" i="13" a="1"/>
  <c r="G4111" i="13" s="1"/>
  <c r="B4111" i="13" s="1"/>
  <c r="G4110" i="13" a="1"/>
  <c r="G4110" i="13" s="1"/>
  <c r="G4109" i="13" a="1"/>
  <c r="G4109" i="13" s="1"/>
  <c r="G4108" i="13" a="1"/>
  <c r="G4108" i="13" s="1"/>
  <c r="G4107" i="13" a="1"/>
  <c r="G4107" i="13" s="1"/>
  <c r="G4106" i="13" a="1"/>
  <c r="G4106" i="13" s="1"/>
  <c r="G4105" i="13" a="1"/>
  <c r="G4105" i="13" s="1"/>
  <c r="B4105" i="13" s="1"/>
  <c r="G4104" i="13" a="1"/>
  <c r="G4104" i="13" s="1"/>
  <c r="G4103" i="13" a="1"/>
  <c r="G4103" i="13" s="1"/>
  <c r="G4102" i="13" a="1"/>
  <c r="G4102" i="13" s="1"/>
  <c r="B4102" i="13" s="1"/>
  <c r="G4101" i="13" a="1"/>
  <c r="G4101" i="13" s="1"/>
  <c r="G4100" i="13" a="1"/>
  <c r="G4100" i="13" s="1"/>
  <c r="B4100" i="13" s="1"/>
  <c r="G4099" i="13" a="1"/>
  <c r="G4099" i="13" s="1"/>
  <c r="G4098" i="13" a="1"/>
  <c r="G4098" i="13" s="1"/>
  <c r="G4097" i="13" a="1"/>
  <c r="G4097" i="13" s="1"/>
  <c r="B4097" i="13" s="1"/>
  <c r="G4096" i="13" a="1"/>
  <c r="G4096" i="13" s="1"/>
  <c r="G4095" i="13" a="1"/>
  <c r="G4095" i="13" s="1"/>
  <c r="G4094" i="13" a="1"/>
  <c r="G4094" i="13" s="1"/>
  <c r="G4093" i="13" a="1"/>
  <c r="G4093" i="13" s="1"/>
  <c r="G4092" i="13" a="1"/>
  <c r="G4092" i="13" s="1"/>
  <c r="G4091" i="13" a="1"/>
  <c r="G4091" i="13" s="1"/>
  <c r="B4091" i="13" s="1"/>
  <c r="G4090" i="13" a="1"/>
  <c r="G4090" i="13" s="1"/>
  <c r="G4089" i="13" a="1"/>
  <c r="G4089" i="13" s="1"/>
  <c r="B4089" i="13" s="1"/>
  <c r="G4088" i="13" a="1"/>
  <c r="G4088" i="13" s="1"/>
  <c r="G4087" i="13" a="1"/>
  <c r="G4087" i="13" s="1"/>
  <c r="G4086" i="13" a="1"/>
  <c r="G4086" i="13" s="1"/>
  <c r="G4085" i="13" a="1"/>
  <c r="G4085" i="13" s="1"/>
  <c r="G4084" i="13" a="1"/>
  <c r="G4084" i="13" s="1"/>
  <c r="G4083" i="13" a="1"/>
  <c r="G4083" i="13" s="1"/>
  <c r="G4082" i="13" a="1"/>
  <c r="G4082" i="13" s="1"/>
  <c r="B4082" i="13" s="1"/>
  <c r="G4081" i="13" a="1"/>
  <c r="G4081" i="13" s="1"/>
  <c r="B4081" i="13" s="1"/>
  <c r="G4080" i="13" a="1"/>
  <c r="G4080" i="13" s="1"/>
  <c r="B4080" i="13" s="1"/>
  <c r="G4079" i="13" a="1"/>
  <c r="G4079" i="13" s="1"/>
  <c r="G4078" i="13" a="1"/>
  <c r="G4078" i="13" s="1"/>
  <c r="G4077" i="13" a="1"/>
  <c r="G4077" i="13" s="1"/>
  <c r="B4077" i="13" s="1"/>
  <c r="G4076" i="13" a="1"/>
  <c r="G4076" i="13" s="1"/>
  <c r="G4075" i="13" a="1"/>
  <c r="G4075" i="13" s="1"/>
  <c r="G4074" i="13" a="1"/>
  <c r="G4074" i="13" s="1"/>
  <c r="B4074" i="13" s="1"/>
  <c r="G4073" i="13" a="1"/>
  <c r="G4073" i="13" s="1"/>
  <c r="G4072" i="13" a="1"/>
  <c r="G4072" i="13" s="1"/>
  <c r="G4071" i="13" a="1"/>
  <c r="G4071" i="13" s="1"/>
  <c r="G4070" i="13" a="1"/>
  <c r="G4070" i="13" s="1"/>
  <c r="G4069" i="13" a="1"/>
  <c r="G4069" i="13" s="1"/>
  <c r="G4068" i="13" a="1"/>
  <c r="G4068" i="13" s="1"/>
  <c r="G4067" i="13" a="1"/>
  <c r="G4067" i="13" s="1"/>
  <c r="G4066" i="13" a="1"/>
  <c r="G4066" i="13" s="1"/>
  <c r="G4065" i="13" a="1"/>
  <c r="G4065" i="13" s="1"/>
  <c r="B4065" i="13" s="1"/>
  <c r="G4064" i="13" a="1"/>
  <c r="G4064" i="13" s="1"/>
  <c r="G4063" i="13" a="1"/>
  <c r="G4063" i="13" s="1"/>
  <c r="G4062" i="13" a="1"/>
  <c r="G4062" i="13" s="1"/>
  <c r="B4062" i="13" s="1"/>
  <c r="G4061" i="13" a="1"/>
  <c r="G4061" i="13" s="1"/>
  <c r="G4060" i="13" a="1"/>
  <c r="G4060" i="13" s="1"/>
  <c r="B4060" i="13" s="1"/>
  <c r="G4059" i="13" a="1"/>
  <c r="G4059" i="13" s="1"/>
  <c r="G4058" i="13" a="1"/>
  <c r="G4058" i="13" s="1"/>
  <c r="G4057" i="13" a="1"/>
  <c r="G4057" i="13" s="1"/>
  <c r="G4056" i="13" a="1"/>
  <c r="G4056" i="13" s="1"/>
  <c r="B4056" i="13" s="1"/>
  <c r="G4055" i="13" a="1"/>
  <c r="G4055" i="13" s="1"/>
  <c r="G4054" i="13" a="1"/>
  <c r="G4054" i="13" s="1"/>
  <c r="G4053" i="13" a="1"/>
  <c r="G4053" i="13" s="1"/>
  <c r="G4052" i="13" a="1"/>
  <c r="G4052" i="13" s="1"/>
  <c r="B4052" i="13" s="1"/>
  <c r="G4051" i="13" a="1"/>
  <c r="G4051" i="13" s="1"/>
  <c r="G4050" i="13" a="1"/>
  <c r="G4050" i="13" s="1"/>
  <c r="G4049" i="13" a="1"/>
  <c r="G4049" i="13" s="1"/>
  <c r="G4048" i="13" a="1"/>
  <c r="G4048" i="13" s="1"/>
  <c r="B4048" i="13" s="1"/>
  <c r="G4047" i="13" a="1"/>
  <c r="G4047" i="13" s="1"/>
  <c r="G4046" i="13" a="1"/>
  <c r="G4046" i="13" s="1"/>
  <c r="G4045" i="13" a="1"/>
  <c r="G4045" i="13" s="1"/>
  <c r="G4044" i="13" a="1"/>
  <c r="G4044" i="13" s="1"/>
  <c r="B4044" i="13" s="1"/>
  <c r="G4043" i="13" a="1"/>
  <c r="G4043" i="13" s="1"/>
  <c r="G4042" i="13" a="1"/>
  <c r="G4042" i="13" s="1"/>
  <c r="B4042" i="13" s="1"/>
  <c r="G4041" i="13" a="1"/>
  <c r="G4041" i="13" s="1"/>
  <c r="B4041" i="13" s="1"/>
  <c r="G4040" i="13" a="1"/>
  <c r="G4040" i="13" s="1"/>
  <c r="G4039" i="13" a="1"/>
  <c r="G4039" i="13" s="1"/>
  <c r="G4038" i="13" a="1"/>
  <c r="G4038" i="13" s="1"/>
  <c r="G4037" i="13" a="1"/>
  <c r="G4037" i="13" s="1"/>
  <c r="B4037" i="13" s="1"/>
  <c r="G4036" i="13" a="1"/>
  <c r="G4036" i="13" s="1"/>
  <c r="B4036" i="13" s="1"/>
  <c r="G4035" i="13" a="1"/>
  <c r="G4035" i="13" s="1"/>
  <c r="G4034" i="13" a="1"/>
  <c r="G4034" i="13" s="1"/>
  <c r="G4033" i="13" a="1"/>
  <c r="G4033" i="13" s="1"/>
  <c r="B4033" i="13" s="1"/>
  <c r="G4032" i="13" a="1"/>
  <c r="G4032" i="13" s="1"/>
  <c r="G4031" i="13" a="1"/>
  <c r="G4031" i="13" s="1"/>
  <c r="B4031" i="13" s="1"/>
  <c r="G4030" i="13" a="1"/>
  <c r="G4030" i="13" s="1"/>
  <c r="G4029" i="13" a="1"/>
  <c r="G4029" i="13" s="1"/>
  <c r="G4028" i="13" a="1"/>
  <c r="G4028" i="13" s="1"/>
  <c r="G4027" i="13" a="1"/>
  <c r="G4027" i="13" s="1"/>
  <c r="G4026" i="13" a="1"/>
  <c r="G4026" i="13" s="1"/>
  <c r="B4026" i="13" s="1"/>
  <c r="G4025" i="13" a="1"/>
  <c r="G4025" i="13" s="1"/>
  <c r="B4025" i="13" s="1"/>
  <c r="G4024" i="13" a="1"/>
  <c r="G4024" i="13" s="1"/>
  <c r="B4024" i="13" s="1"/>
  <c r="G4023" i="13" a="1"/>
  <c r="G4023" i="13" s="1"/>
  <c r="B4023" i="13" s="1"/>
  <c r="G4022" i="13" a="1"/>
  <c r="G4022" i="13" s="1"/>
  <c r="B4022" i="13" s="1"/>
  <c r="G4021" i="13" a="1"/>
  <c r="G4021" i="13" s="1"/>
  <c r="G4020" i="13" a="1"/>
  <c r="G4020" i="13" s="1"/>
  <c r="G4019" i="13" a="1"/>
  <c r="G4019" i="13" s="1"/>
  <c r="G4018" i="13" a="1"/>
  <c r="G4018" i="13" s="1"/>
  <c r="B4018" i="13" s="1"/>
  <c r="G4017" i="13" a="1"/>
  <c r="G4017" i="13" s="1"/>
  <c r="B4017" i="13" s="1"/>
  <c r="G4016" i="13" a="1"/>
  <c r="G4016" i="13" s="1"/>
  <c r="G4015" i="13" a="1"/>
  <c r="G4015" i="13" s="1"/>
  <c r="B4015" i="13" s="1"/>
  <c r="G4014" i="13" a="1"/>
  <c r="G4014" i="13" s="1"/>
  <c r="B4014" i="13" s="1"/>
  <c r="G4013" i="13" a="1"/>
  <c r="G4013" i="13" s="1"/>
  <c r="G4012" i="13" a="1"/>
  <c r="G4012" i="13" s="1"/>
  <c r="B4012" i="13" s="1"/>
  <c r="G4011" i="13" a="1"/>
  <c r="G4011" i="13" s="1"/>
  <c r="G4010" i="13" a="1"/>
  <c r="G4010" i="13" s="1"/>
  <c r="G4009" i="13" a="1"/>
  <c r="G4009" i="13" s="1"/>
  <c r="G4008" i="13" a="1"/>
  <c r="G4008" i="13" s="1"/>
  <c r="B4008" i="13" s="1"/>
  <c r="G4007" i="13" a="1"/>
  <c r="G4007" i="13" s="1"/>
  <c r="B4007" i="13" s="1"/>
  <c r="G4006" i="13" a="1"/>
  <c r="G4006" i="13" s="1"/>
  <c r="B4006" i="13" s="1"/>
  <c r="G4005" i="13" a="1"/>
  <c r="G4005" i="13" s="1"/>
  <c r="G4004" i="13" a="1"/>
  <c r="G4004" i="13" s="1"/>
  <c r="G4003" i="13" a="1"/>
  <c r="G4003" i="13" s="1"/>
  <c r="G4002" i="13" a="1"/>
  <c r="G4002" i="13" s="1"/>
  <c r="B4002" i="13" s="1"/>
  <c r="G4001" i="13" a="1"/>
  <c r="G4001" i="13" s="1"/>
  <c r="G4000" i="13" a="1"/>
  <c r="G4000" i="13" s="1"/>
  <c r="G3999" i="13" a="1"/>
  <c r="G3999" i="13" s="1"/>
  <c r="B3999" i="13" s="1"/>
  <c r="G3998" i="13" a="1"/>
  <c r="G3998" i="13" s="1"/>
  <c r="B3998" i="13" s="1"/>
  <c r="G3997" i="13" a="1"/>
  <c r="G3997" i="13" s="1"/>
  <c r="G3996" i="13" a="1"/>
  <c r="G3996" i="13" s="1"/>
  <c r="G3995" i="13" a="1"/>
  <c r="G3995" i="13" s="1"/>
  <c r="G3994" i="13" a="1"/>
  <c r="G3994" i="13" s="1"/>
  <c r="B3994" i="13" s="1"/>
  <c r="G3993" i="13" a="1"/>
  <c r="G3993" i="13" s="1"/>
  <c r="G3992" i="13" a="1"/>
  <c r="G3992" i="13" s="1"/>
  <c r="B3992" i="13" s="1"/>
  <c r="G3991" i="13" a="1"/>
  <c r="G3991" i="13" s="1"/>
  <c r="B3991" i="13" s="1"/>
  <c r="G3990" i="13" a="1"/>
  <c r="G3990" i="13" s="1"/>
  <c r="B3990" i="13" s="1"/>
  <c r="G3989" i="13" a="1"/>
  <c r="G3989" i="13" s="1"/>
  <c r="G3988" i="13" a="1"/>
  <c r="G3988" i="13" s="1"/>
  <c r="G3987" i="13" a="1"/>
  <c r="G3987" i="13" s="1"/>
  <c r="G3986" i="13" a="1"/>
  <c r="G3986" i="13" s="1"/>
  <c r="B3986" i="13" s="1"/>
  <c r="G3985" i="13" a="1"/>
  <c r="G3985" i="13" s="1"/>
  <c r="G3984" i="13" a="1"/>
  <c r="G3984" i="13" s="1"/>
  <c r="B3984" i="13" s="1"/>
  <c r="G3983" i="13" a="1"/>
  <c r="G3983" i="13" s="1"/>
  <c r="B3983" i="13" s="1"/>
  <c r="G3982" i="13" a="1"/>
  <c r="G3982" i="13" s="1"/>
  <c r="B3982" i="13" s="1"/>
  <c r="G3981" i="13" a="1"/>
  <c r="G3981" i="13" s="1"/>
  <c r="G3980" i="13" a="1"/>
  <c r="G3980" i="13" s="1"/>
  <c r="B3980" i="13" s="1"/>
  <c r="G3979" i="13" a="1"/>
  <c r="G3979" i="13" s="1"/>
  <c r="G3978" i="13" a="1"/>
  <c r="G3978" i="13" s="1"/>
  <c r="B3978" i="13" s="1"/>
  <c r="G3977" i="13" a="1"/>
  <c r="G3977" i="13" s="1"/>
  <c r="G3976" i="13" a="1"/>
  <c r="G3976" i="13" s="1"/>
  <c r="B3976" i="13" s="1"/>
  <c r="G3975" i="13" a="1"/>
  <c r="G3975" i="13" s="1"/>
  <c r="G3974" i="13" a="1"/>
  <c r="G3974" i="13" s="1"/>
  <c r="G3973" i="13" a="1"/>
  <c r="G3973" i="13" s="1"/>
  <c r="G3972" i="13" a="1"/>
  <c r="G3972" i="13" s="1"/>
  <c r="G3971" i="13" a="1"/>
  <c r="G3971" i="13" s="1"/>
  <c r="G3970" i="13" a="1"/>
  <c r="G3970" i="13" s="1"/>
  <c r="G3969" i="13" a="1"/>
  <c r="G3969" i="13" s="1"/>
  <c r="G3968" i="13" a="1"/>
  <c r="G3968" i="13" s="1"/>
  <c r="B3968" i="13" s="1"/>
  <c r="G3967" i="13" a="1"/>
  <c r="G3967" i="13" s="1"/>
  <c r="G3966" i="13" a="1"/>
  <c r="G3966" i="13" s="1"/>
  <c r="G3965" i="13" a="1"/>
  <c r="G3965" i="13" s="1"/>
  <c r="G3964" i="13" a="1"/>
  <c r="G3964" i="13" s="1"/>
  <c r="G3963" i="13" a="1"/>
  <c r="G3963" i="13" s="1"/>
  <c r="G3962" i="13" a="1"/>
  <c r="G3962" i="13" s="1"/>
  <c r="G3961" i="13" a="1"/>
  <c r="G3961" i="13" s="1"/>
  <c r="G3960" i="13" a="1"/>
  <c r="G3960" i="13" s="1"/>
  <c r="B3960" i="13" s="1"/>
  <c r="G3959" i="13" a="1"/>
  <c r="G3959" i="13" s="1"/>
  <c r="B3959" i="13" s="1"/>
  <c r="G3958" i="13" a="1"/>
  <c r="G3958" i="13" s="1"/>
  <c r="B3958" i="13" s="1"/>
  <c r="G3957" i="13" a="1"/>
  <c r="G3957" i="13" s="1"/>
  <c r="B3957" i="13" s="1"/>
  <c r="G3956" i="13" a="1"/>
  <c r="G3956" i="13" s="1"/>
  <c r="G3955" i="13" a="1"/>
  <c r="G3955" i="13" s="1"/>
  <c r="G3954" i="13" a="1"/>
  <c r="G3954" i="13" s="1"/>
  <c r="G3953" i="13" a="1"/>
  <c r="G3953" i="13" s="1"/>
  <c r="B3953" i="13" s="1"/>
  <c r="G3952" i="13" a="1"/>
  <c r="G3952" i="13" s="1"/>
  <c r="B3952" i="13" s="1"/>
  <c r="G3951" i="13" a="1"/>
  <c r="G3951" i="13" s="1"/>
  <c r="B3951" i="13" s="1"/>
  <c r="G3950" i="13" a="1"/>
  <c r="G3950" i="13" s="1"/>
  <c r="G3949" i="13" a="1"/>
  <c r="G3949" i="13" s="1"/>
  <c r="B3949" i="13" s="1"/>
  <c r="G3948" i="13" a="1"/>
  <c r="G3948" i="13" s="1"/>
  <c r="G3947" i="13" a="1"/>
  <c r="G3947" i="13" s="1"/>
  <c r="G3946" i="13" a="1"/>
  <c r="G3946" i="13" s="1"/>
  <c r="B3946" i="13" s="1"/>
  <c r="G3945" i="13" a="1"/>
  <c r="G3945" i="13" s="1"/>
  <c r="B3945" i="13" s="1"/>
  <c r="G3944" i="13" a="1"/>
  <c r="G3944" i="13" s="1"/>
  <c r="B3944" i="13" s="1"/>
  <c r="G3943" i="13" a="1"/>
  <c r="G3943" i="13" s="1"/>
  <c r="B3943" i="13" s="1"/>
  <c r="G3942" i="13" a="1"/>
  <c r="G3942" i="13" s="1"/>
  <c r="G3941" i="13" a="1"/>
  <c r="G3941" i="13" s="1"/>
  <c r="G3940" i="13" a="1"/>
  <c r="G3940" i="13" s="1"/>
  <c r="G3939" i="13" a="1"/>
  <c r="G3939" i="13" s="1"/>
  <c r="G3938" i="13" a="1"/>
  <c r="G3938" i="13" s="1"/>
  <c r="B3938" i="13" s="1"/>
  <c r="G3937" i="13" a="1"/>
  <c r="G3937" i="13" s="1"/>
  <c r="G3936" i="13" a="1"/>
  <c r="G3936" i="13" s="1"/>
  <c r="B3936" i="13" s="1"/>
  <c r="G3935" i="13" a="1"/>
  <c r="G3935" i="13" s="1"/>
  <c r="B3935" i="13" s="1"/>
  <c r="G3934" i="13" a="1"/>
  <c r="G3934" i="13" s="1"/>
  <c r="B3934" i="13" s="1"/>
  <c r="G3933" i="13" a="1"/>
  <c r="G3933" i="13" s="1"/>
  <c r="B3933" i="13" s="1"/>
  <c r="G3932" i="13" a="1"/>
  <c r="G3932" i="13" s="1"/>
  <c r="G3931" i="13" a="1"/>
  <c r="G3931" i="13" s="1"/>
  <c r="G3930" i="13" a="1"/>
  <c r="G3930" i="13" s="1"/>
  <c r="B3930" i="13" s="1"/>
  <c r="G3929" i="13" a="1"/>
  <c r="G3929" i="13" s="1"/>
  <c r="B3929" i="13" s="1"/>
  <c r="G3928" i="13" a="1"/>
  <c r="G3928" i="13" s="1"/>
  <c r="B3928" i="13" s="1"/>
  <c r="G3927" i="13" a="1"/>
  <c r="G3927" i="13" s="1"/>
  <c r="G3926" i="13" a="1"/>
  <c r="G3926" i="13" s="1"/>
  <c r="G3925" i="13" a="1"/>
  <c r="G3925" i="13" s="1"/>
  <c r="G3924" i="13" a="1"/>
  <c r="G3924" i="13" s="1"/>
  <c r="G3923" i="13" a="1"/>
  <c r="G3923" i="13" s="1"/>
  <c r="G3922" i="13" a="1"/>
  <c r="G3922" i="13" s="1"/>
  <c r="B3922" i="13" s="1"/>
  <c r="G3921" i="13" a="1"/>
  <c r="G3921" i="13" s="1"/>
  <c r="G3920" i="13" a="1"/>
  <c r="G3920" i="13" s="1"/>
  <c r="B3920" i="13" s="1"/>
  <c r="G3919" i="13" a="1"/>
  <c r="G3919" i="13" s="1"/>
  <c r="G3918" i="13" a="1"/>
  <c r="G3918" i="13" s="1"/>
  <c r="G3917" i="13" a="1"/>
  <c r="G3917" i="13" s="1"/>
  <c r="G3916" i="13" a="1"/>
  <c r="G3916" i="13" s="1"/>
  <c r="B3916" i="13" s="1"/>
  <c r="G3915" i="13" a="1"/>
  <c r="G3915" i="13" s="1"/>
  <c r="B3915" i="13" s="1"/>
  <c r="G3914" i="13" a="1"/>
  <c r="G3914" i="13" s="1"/>
  <c r="G3913" i="13" a="1"/>
  <c r="G3913" i="13" s="1"/>
  <c r="B3913" i="13" s="1"/>
  <c r="G3912" i="13" a="1"/>
  <c r="G3912" i="13" s="1"/>
  <c r="B3912" i="13" s="1"/>
  <c r="G3911" i="13" a="1"/>
  <c r="G3911" i="13" s="1"/>
  <c r="B3911" i="13" s="1"/>
  <c r="G3910" i="13" a="1"/>
  <c r="G3910" i="13" s="1"/>
  <c r="G3909" i="13" a="1"/>
  <c r="G3909" i="13" s="1"/>
  <c r="G3908" i="13" a="1"/>
  <c r="G3908" i="13" s="1"/>
  <c r="B3908" i="13" s="1"/>
  <c r="G3907" i="13" a="1"/>
  <c r="G3907" i="13" s="1"/>
  <c r="B3907" i="13" s="1"/>
  <c r="G3906" i="13" a="1"/>
  <c r="G3906" i="13" s="1"/>
  <c r="B3906" i="13" s="1"/>
  <c r="G3905" i="13" a="1"/>
  <c r="G3905" i="13" s="1"/>
  <c r="G3904" i="13" a="1"/>
  <c r="G3904" i="13" s="1"/>
  <c r="B3904" i="13" s="1"/>
  <c r="G3903" i="13" a="1"/>
  <c r="G3903" i="13" s="1"/>
  <c r="G3902" i="13" a="1"/>
  <c r="G3902" i="13" s="1"/>
  <c r="G3901" i="13" a="1"/>
  <c r="G3901" i="13" s="1"/>
  <c r="G3900" i="13" a="1"/>
  <c r="G3900" i="13" s="1"/>
  <c r="B3900" i="13" s="1"/>
  <c r="G3899" i="13" a="1"/>
  <c r="G3899" i="13" s="1"/>
  <c r="G3898" i="13" a="1"/>
  <c r="G3898" i="13" s="1"/>
  <c r="B3898" i="13" s="1"/>
  <c r="G3897" i="13" a="1"/>
  <c r="G3897" i="13" s="1"/>
  <c r="G3896" i="13" a="1"/>
  <c r="G3896" i="13" s="1"/>
  <c r="B3896" i="13" s="1"/>
  <c r="G3895" i="13" a="1"/>
  <c r="G3895" i="13" s="1"/>
  <c r="G3894" i="13" a="1"/>
  <c r="G3894" i="13" s="1"/>
  <c r="B3894" i="13" s="1"/>
  <c r="G3893" i="13" a="1"/>
  <c r="G3893" i="13" s="1"/>
  <c r="B3893" i="13" s="1"/>
  <c r="G3892" i="13" a="1"/>
  <c r="G3892" i="13" s="1"/>
  <c r="B3892" i="13" s="1"/>
  <c r="G3891" i="13" a="1"/>
  <c r="G3891" i="13" s="1"/>
  <c r="G3890" i="13" a="1"/>
  <c r="G3890" i="13" s="1"/>
  <c r="B3890" i="13" s="1"/>
  <c r="G3889" i="13" a="1"/>
  <c r="G3889" i="13" s="1"/>
  <c r="G3888" i="13" a="1"/>
  <c r="G3888" i="13" s="1"/>
  <c r="B3888" i="13" s="1"/>
  <c r="G3887" i="13" a="1"/>
  <c r="G3887" i="13" s="1"/>
  <c r="B3887" i="13" s="1"/>
  <c r="G3886" i="13" a="1"/>
  <c r="G3886" i="13" s="1"/>
  <c r="G3885" i="13" a="1"/>
  <c r="G3885" i="13" s="1"/>
  <c r="G3884" i="13" a="1"/>
  <c r="G3884" i="13" s="1"/>
  <c r="B3884" i="13" s="1"/>
  <c r="G3883" i="13" a="1"/>
  <c r="G3883" i="13" s="1"/>
  <c r="B3883" i="13" s="1"/>
  <c r="G3882" i="13" a="1"/>
  <c r="G3882" i="13" s="1"/>
  <c r="G3881" i="13" a="1"/>
  <c r="G3881" i="13" s="1"/>
  <c r="G3880" i="13" a="1"/>
  <c r="G3880" i="13" s="1"/>
  <c r="B3880" i="13" s="1"/>
  <c r="G3879" i="13" a="1"/>
  <c r="G3879" i="13" s="1"/>
  <c r="B3879" i="13" s="1"/>
  <c r="G3878" i="13" a="1"/>
  <c r="G3878" i="13" s="1"/>
  <c r="B3878" i="13" s="1"/>
  <c r="G3877" i="13" a="1"/>
  <c r="G3877" i="13" s="1"/>
  <c r="B3877" i="13" s="1"/>
  <c r="G3876" i="13" a="1"/>
  <c r="G3876" i="13" s="1"/>
  <c r="B3876" i="13" s="1"/>
  <c r="G3875" i="13" a="1"/>
  <c r="G3875" i="13" s="1"/>
  <c r="G3874" i="13" a="1"/>
  <c r="G3874" i="13" s="1"/>
  <c r="B3874" i="13" s="1"/>
  <c r="G3873" i="13" a="1"/>
  <c r="G3873" i="13" s="1"/>
  <c r="G3872" i="13" a="1"/>
  <c r="G3872" i="13" s="1"/>
  <c r="B3872" i="13" s="1"/>
  <c r="G3871" i="13" a="1"/>
  <c r="G3871" i="13" s="1"/>
  <c r="B3871" i="13" s="1"/>
  <c r="G3870" i="13" a="1"/>
  <c r="G3870" i="13" s="1"/>
  <c r="B3870" i="13" s="1"/>
  <c r="G3869" i="13" a="1"/>
  <c r="G3869" i="13" s="1"/>
  <c r="B3869" i="13" s="1"/>
  <c r="G3868" i="13" a="1"/>
  <c r="G3868" i="13" s="1"/>
  <c r="B3868" i="13" s="1"/>
  <c r="G3867" i="13" a="1"/>
  <c r="G3867" i="13" s="1"/>
  <c r="G3866" i="13" a="1"/>
  <c r="G3866" i="13" s="1"/>
  <c r="G3865" i="13" a="1"/>
  <c r="G3865" i="13" s="1"/>
  <c r="G3864" i="13" a="1"/>
  <c r="G3864" i="13" s="1"/>
  <c r="B3864" i="13" s="1"/>
  <c r="G3863" i="13" a="1"/>
  <c r="G3863" i="13" s="1"/>
  <c r="G3862" i="13" a="1"/>
  <c r="G3862" i="13" s="1"/>
  <c r="B3862" i="13" s="1"/>
  <c r="G3861" i="13" a="1"/>
  <c r="G3861" i="13" s="1"/>
  <c r="B3861" i="13" s="1"/>
  <c r="G3860" i="13" a="1"/>
  <c r="G3860" i="13" s="1"/>
  <c r="G3859" i="13" a="1"/>
  <c r="G3859" i="13" s="1"/>
  <c r="G3858" i="13" a="1"/>
  <c r="G3858" i="13" s="1"/>
  <c r="G3857" i="13" a="1"/>
  <c r="G3857" i="13" s="1"/>
  <c r="G3856" i="13" a="1"/>
  <c r="G3856" i="13" s="1"/>
  <c r="B3856" i="13" s="1"/>
  <c r="G3855" i="13" a="1"/>
  <c r="G3855" i="13" s="1"/>
  <c r="B3855" i="13" s="1"/>
  <c r="G3854" i="13" a="1"/>
  <c r="G3854" i="13" s="1"/>
  <c r="B3854" i="13" s="1"/>
  <c r="G3853" i="13" a="1"/>
  <c r="G3853" i="13" s="1"/>
  <c r="B3853" i="13" s="1"/>
  <c r="G3852" i="13" a="1"/>
  <c r="G3852" i="13" s="1"/>
  <c r="G3851" i="13" a="1"/>
  <c r="G3851" i="13" s="1"/>
  <c r="B3851" i="13" s="1"/>
  <c r="G3850" i="13" a="1"/>
  <c r="G3850" i="13" s="1"/>
  <c r="G3849" i="13" a="1"/>
  <c r="G3849" i="13" s="1"/>
  <c r="G3848" i="13" a="1"/>
  <c r="G3848" i="13" s="1"/>
  <c r="B3848" i="13" s="1"/>
  <c r="G3847" i="13" a="1"/>
  <c r="G3847" i="13" s="1"/>
  <c r="B3847" i="13" s="1"/>
  <c r="G3846" i="13" a="1"/>
  <c r="G3846" i="13" s="1"/>
  <c r="B3846" i="13" s="1"/>
  <c r="G3845" i="13" a="1"/>
  <c r="G3845" i="13" s="1"/>
  <c r="B3845" i="13" s="1"/>
  <c r="G3844" i="13" a="1"/>
  <c r="G3844" i="13" s="1"/>
  <c r="B3844" i="13" s="1"/>
  <c r="G3843" i="13" a="1"/>
  <c r="G3843" i="13" s="1"/>
  <c r="B3843" i="13" s="1"/>
  <c r="G3842" i="13" a="1"/>
  <c r="G3842" i="13" s="1"/>
  <c r="G3841" i="13" a="1"/>
  <c r="G3841" i="13" s="1"/>
  <c r="B3841" i="13" s="1"/>
  <c r="G3840" i="13" a="1"/>
  <c r="G3840" i="13" s="1"/>
  <c r="B3840" i="13" s="1"/>
  <c r="G3839" i="13" a="1"/>
  <c r="G3839" i="13" s="1"/>
  <c r="B3839" i="13" s="1"/>
  <c r="G3838" i="13" a="1"/>
  <c r="G3838" i="13" s="1"/>
  <c r="B3838" i="13" s="1"/>
  <c r="G3837" i="13" a="1"/>
  <c r="G3837" i="13" s="1"/>
  <c r="G3836" i="13" a="1"/>
  <c r="G3836" i="13" s="1"/>
  <c r="G3835" i="13" a="1"/>
  <c r="G3835" i="13" s="1"/>
  <c r="G3834" i="13" a="1"/>
  <c r="G3834" i="13" s="1"/>
  <c r="G3833" i="13" a="1"/>
  <c r="G3833" i="13" s="1"/>
  <c r="B3833" i="13" s="1"/>
  <c r="G3832" i="13" a="1"/>
  <c r="G3832" i="13" s="1"/>
  <c r="B3832" i="13" s="1"/>
  <c r="G3831" i="13" a="1"/>
  <c r="G3831" i="13" s="1"/>
  <c r="B3831" i="13" s="1"/>
  <c r="G3830" i="13" a="1"/>
  <c r="G3830" i="13" s="1"/>
  <c r="G3829" i="13" a="1"/>
  <c r="G3829" i="13" s="1"/>
  <c r="G3828" i="13" a="1"/>
  <c r="G3828" i="13" s="1"/>
  <c r="G3827" i="13" a="1"/>
  <c r="G3827" i="13" s="1"/>
  <c r="G3826" i="13" a="1"/>
  <c r="G3826" i="13" s="1"/>
  <c r="B3826" i="13" s="1"/>
  <c r="G3825" i="13" a="1"/>
  <c r="G3825" i="13" s="1"/>
  <c r="B3825" i="13" s="1"/>
  <c r="G3824" i="13" a="1"/>
  <c r="G3824" i="13" s="1"/>
  <c r="B3824" i="13" s="1"/>
  <c r="G3823" i="13" a="1"/>
  <c r="G3823" i="13" s="1"/>
  <c r="B3823" i="13" s="1"/>
  <c r="G3822" i="13" a="1"/>
  <c r="G3822" i="13" s="1"/>
  <c r="G3821" i="13" a="1"/>
  <c r="G3821" i="13" s="1"/>
  <c r="G3820" i="13" a="1"/>
  <c r="G3820" i="13" s="1"/>
  <c r="G3819" i="13" a="1"/>
  <c r="G3819" i="13" s="1"/>
  <c r="G3818" i="13" a="1"/>
  <c r="G3818" i="13" s="1"/>
  <c r="B3818" i="13" s="1"/>
  <c r="G3817" i="13" a="1"/>
  <c r="G3817" i="13" s="1"/>
  <c r="B3817" i="13" s="1"/>
  <c r="G3816" i="13" a="1"/>
  <c r="G3816" i="13" s="1"/>
  <c r="B3816" i="13" s="1"/>
  <c r="G3815" i="13" a="1"/>
  <c r="G3815" i="13" s="1"/>
  <c r="G3814" i="13" a="1"/>
  <c r="G3814" i="13" s="1"/>
  <c r="G3813" i="13" a="1"/>
  <c r="G3813" i="13" s="1"/>
  <c r="G3812" i="13" a="1"/>
  <c r="G3812" i="13" s="1"/>
  <c r="G3811" i="13" a="1"/>
  <c r="G3811" i="13" s="1"/>
  <c r="B3811" i="13" s="1"/>
  <c r="G3810" i="13" a="1"/>
  <c r="G3810" i="13" s="1"/>
  <c r="B3810" i="13" s="1"/>
  <c r="G3809" i="13" a="1"/>
  <c r="G3809" i="13" s="1"/>
  <c r="B3809" i="13" s="1"/>
  <c r="G3808" i="13" a="1"/>
  <c r="G3808" i="13" s="1"/>
  <c r="B3808" i="13" s="1"/>
  <c r="G3807" i="13" a="1"/>
  <c r="G3807" i="13" s="1"/>
  <c r="G3806" i="13" a="1"/>
  <c r="G3806" i="13" s="1"/>
  <c r="G3805" i="13" a="1"/>
  <c r="G3805" i="13" s="1"/>
  <c r="G3804" i="13" a="1"/>
  <c r="G3804" i="13" s="1"/>
  <c r="G3803" i="13" a="1"/>
  <c r="G3803" i="13" s="1"/>
  <c r="B3803" i="13" s="1"/>
  <c r="G3802" i="13" a="1"/>
  <c r="G3802" i="13" s="1"/>
  <c r="B3802" i="13" s="1"/>
  <c r="G3801" i="13" a="1"/>
  <c r="G3801" i="13" s="1"/>
  <c r="G3800" i="13" a="1"/>
  <c r="G3800" i="13" s="1"/>
  <c r="B3800" i="13" s="1"/>
  <c r="G3799" i="13" a="1"/>
  <c r="G3799" i="13" s="1"/>
  <c r="G3798" i="13" a="1"/>
  <c r="G3798" i="13" s="1"/>
  <c r="G3797" i="13" a="1"/>
  <c r="G3797" i="13" s="1"/>
  <c r="B3797" i="13" s="1"/>
  <c r="G3796" i="13" a="1"/>
  <c r="G3796" i="13" s="1"/>
  <c r="B3796" i="13" s="1"/>
  <c r="G3795" i="13" a="1"/>
  <c r="G3795" i="13" s="1"/>
  <c r="B3795" i="13" s="1"/>
  <c r="G3794" i="13" a="1"/>
  <c r="G3794" i="13" s="1"/>
  <c r="B3794" i="13" s="1"/>
  <c r="G3793" i="13" a="1"/>
  <c r="G3793" i="13" s="1"/>
  <c r="G3792" i="13" a="1"/>
  <c r="G3792" i="13" s="1"/>
  <c r="B3792" i="13" s="1"/>
  <c r="G3791" i="13" a="1"/>
  <c r="G3791" i="13" s="1"/>
  <c r="G3790" i="13" a="1"/>
  <c r="G3790" i="13" s="1"/>
  <c r="G3789" i="13" a="1"/>
  <c r="G3789" i="13" s="1"/>
  <c r="B3789" i="13" s="1"/>
  <c r="G3788" i="13" a="1"/>
  <c r="G3788" i="13" s="1"/>
  <c r="B3788" i="13" s="1"/>
  <c r="G3787" i="13" a="1"/>
  <c r="G3787" i="13" s="1"/>
  <c r="B3787" i="13" s="1"/>
  <c r="G3786" i="13" a="1"/>
  <c r="G3786" i="13" s="1"/>
  <c r="B3786" i="13" s="1"/>
  <c r="G3785" i="13" a="1"/>
  <c r="G3785" i="13" s="1"/>
  <c r="G3784" i="13" a="1"/>
  <c r="G3784" i="13" s="1"/>
  <c r="B3784" i="13" s="1"/>
  <c r="G3783" i="13" a="1"/>
  <c r="G3783" i="13" s="1"/>
  <c r="G3782" i="13" a="1"/>
  <c r="G3782" i="13" s="1"/>
  <c r="B3782" i="13" s="1"/>
  <c r="G3781" i="13" a="1"/>
  <c r="G3781" i="13" s="1"/>
  <c r="G3780" i="13" a="1"/>
  <c r="G3780" i="13" s="1"/>
  <c r="B3780" i="13" s="1"/>
  <c r="G3779" i="13" a="1"/>
  <c r="G3779" i="13" s="1"/>
  <c r="G3778" i="13" a="1"/>
  <c r="G3778" i="13" s="1"/>
  <c r="B3778" i="13" s="1"/>
  <c r="G3777" i="13" a="1"/>
  <c r="G3777" i="13" s="1"/>
  <c r="G3776" i="13" a="1"/>
  <c r="G3776" i="13" s="1"/>
  <c r="B3776" i="13" s="1"/>
  <c r="G3775" i="13" a="1"/>
  <c r="G3775" i="13" s="1"/>
  <c r="G3774" i="13" a="1"/>
  <c r="G3774" i="13" s="1"/>
  <c r="B3774" i="13" s="1"/>
  <c r="G3773" i="13" a="1"/>
  <c r="G3773" i="13" s="1"/>
  <c r="B3773" i="13" s="1"/>
  <c r="G3772" i="13" a="1"/>
  <c r="G3772" i="13" s="1"/>
  <c r="B3772" i="13" s="1"/>
  <c r="G3771" i="13" a="1"/>
  <c r="G3771" i="13" s="1"/>
  <c r="B3771" i="13" s="1"/>
  <c r="G3770" i="13" a="1"/>
  <c r="G3770" i="13" s="1"/>
  <c r="G3769" i="13" a="1"/>
  <c r="G3769" i="13" s="1"/>
  <c r="G3768" i="13" a="1"/>
  <c r="G3768" i="13" s="1"/>
  <c r="B3768" i="13" s="1"/>
  <c r="G3767" i="13" a="1"/>
  <c r="G3767" i="13" s="1"/>
  <c r="B3767" i="13" s="1"/>
  <c r="G3766" i="13" a="1"/>
  <c r="G3766" i="13" s="1"/>
  <c r="B3766" i="13" s="1"/>
  <c r="G3765" i="13" a="1"/>
  <c r="G3765" i="13" s="1"/>
  <c r="B3765" i="13" s="1"/>
  <c r="G3764" i="13" a="1"/>
  <c r="G3764" i="13" s="1"/>
  <c r="G3763" i="13" a="1"/>
  <c r="G3763" i="13" s="1"/>
  <c r="G3762" i="13" a="1"/>
  <c r="G3762" i="13" s="1"/>
  <c r="B3762" i="13" s="1"/>
  <c r="G3761" i="13" a="1"/>
  <c r="G3761" i="13" s="1"/>
  <c r="G3760" i="13" a="1"/>
  <c r="G3760" i="13" s="1"/>
  <c r="B3760" i="13" s="1"/>
  <c r="G3759" i="13" a="1"/>
  <c r="G3759" i="13" s="1"/>
  <c r="G3758" i="13" a="1"/>
  <c r="G3758" i="13" s="1"/>
  <c r="G3757" i="13" a="1"/>
  <c r="G3757" i="13" s="1"/>
  <c r="B3757" i="13" s="1"/>
  <c r="G3756" i="13" a="1"/>
  <c r="G3756" i="13" s="1"/>
  <c r="B3756" i="13" s="1"/>
  <c r="G3755" i="13" a="1"/>
  <c r="G3755" i="13" s="1"/>
  <c r="B3755" i="13" s="1"/>
  <c r="G3754" i="13" a="1"/>
  <c r="G3754" i="13" s="1"/>
  <c r="B3754" i="13" s="1"/>
  <c r="G3753" i="13" a="1"/>
  <c r="G3753" i="13" s="1"/>
  <c r="B3753" i="13" s="1"/>
  <c r="G3752" i="13" a="1"/>
  <c r="G3752" i="13" s="1"/>
  <c r="B3752" i="13" s="1"/>
  <c r="G3751" i="13" a="1"/>
  <c r="G3751" i="13" s="1"/>
  <c r="B3751" i="13" s="1"/>
  <c r="G3750" i="13" a="1"/>
  <c r="G3750" i="13" s="1"/>
  <c r="B3750" i="13" s="1"/>
  <c r="G3749" i="13" a="1"/>
  <c r="G3749" i="13" s="1"/>
  <c r="B3749" i="13" s="1"/>
  <c r="G3748" i="13" a="1"/>
  <c r="G3748" i="13" s="1"/>
  <c r="B3748" i="13" s="1"/>
  <c r="G3747" i="13" a="1"/>
  <c r="G3747" i="13" s="1"/>
  <c r="B3747" i="13" s="1"/>
  <c r="G3746" i="13" a="1"/>
  <c r="G3746" i="13" s="1"/>
  <c r="G3745" i="13" a="1"/>
  <c r="G3745" i="13" s="1"/>
  <c r="B3745" i="13" s="1"/>
  <c r="G3744" i="13" a="1"/>
  <c r="G3744" i="13" s="1"/>
  <c r="B3744" i="13" s="1"/>
  <c r="G3743" i="13" a="1"/>
  <c r="G3743" i="13" s="1"/>
  <c r="G3742" i="13" a="1"/>
  <c r="G3742" i="13" s="1"/>
  <c r="G3741" i="13" a="1"/>
  <c r="G3741" i="13" s="1"/>
  <c r="B3741" i="13" s="1"/>
  <c r="G3740" i="13" a="1"/>
  <c r="G3740" i="13" s="1"/>
  <c r="G3739" i="13" a="1"/>
  <c r="G3739" i="13" s="1"/>
  <c r="B3739" i="13" s="1"/>
  <c r="G3738" i="13" a="1"/>
  <c r="G3738" i="13" s="1"/>
  <c r="B3738" i="13" s="1"/>
  <c r="G3737" i="13" a="1"/>
  <c r="G3737" i="13" s="1"/>
  <c r="B3737" i="13" s="1"/>
  <c r="G3736" i="13" a="1"/>
  <c r="G3736" i="13" s="1"/>
  <c r="B3736" i="13" s="1"/>
  <c r="G3735" i="13" a="1"/>
  <c r="G3735" i="13" s="1"/>
  <c r="B3735" i="13" s="1"/>
  <c r="G3734" i="13" a="1"/>
  <c r="G3734" i="13" s="1"/>
  <c r="B3734" i="13" s="1"/>
  <c r="G3733" i="13" a="1"/>
  <c r="G3733" i="13" s="1"/>
  <c r="G3732" i="13" a="1"/>
  <c r="G3732" i="13" s="1"/>
  <c r="G3731" i="13" a="1"/>
  <c r="G3731" i="13" s="1"/>
  <c r="G3730" i="13" a="1"/>
  <c r="G3730" i="13" s="1"/>
  <c r="G3729" i="13" a="1"/>
  <c r="G3729" i="13" s="1"/>
  <c r="B3729" i="13" s="1"/>
  <c r="G3728" i="13" a="1"/>
  <c r="G3728" i="13" s="1"/>
  <c r="B3728" i="13" s="1"/>
  <c r="G3727" i="13" a="1"/>
  <c r="G3727" i="13" s="1"/>
  <c r="B3727" i="13" s="1"/>
  <c r="G3726" i="13" a="1"/>
  <c r="G3726" i="13" s="1"/>
  <c r="B3726" i="13" s="1"/>
  <c r="G3725" i="13" a="1"/>
  <c r="G3725" i="13" s="1"/>
  <c r="G3724" i="13" a="1"/>
  <c r="G3724" i="13" s="1"/>
  <c r="B3724" i="13" s="1"/>
  <c r="G3723" i="13" a="1"/>
  <c r="G3723" i="13" s="1"/>
  <c r="B3723" i="13" s="1"/>
  <c r="G3722" i="13" a="1"/>
  <c r="G3722" i="13" s="1"/>
  <c r="B3722" i="13" s="1"/>
  <c r="G3721" i="13" a="1"/>
  <c r="G3721" i="13" s="1"/>
  <c r="B3721" i="13" s="1"/>
  <c r="G3720" i="13" a="1"/>
  <c r="G3720" i="13" s="1"/>
  <c r="B3720" i="13" s="1"/>
  <c r="G3719" i="13" a="1"/>
  <c r="G3719" i="13" s="1"/>
  <c r="B3719" i="13" s="1"/>
  <c r="G3718" i="13" a="1"/>
  <c r="G3718" i="13" s="1"/>
  <c r="G3717" i="13" a="1"/>
  <c r="G3717" i="13" s="1"/>
  <c r="G3716" i="13" a="1"/>
  <c r="G3716" i="13" s="1"/>
  <c r="B3716" i="13" s="1"/>
  <c r="G3715" i="13" a="1"/>
  <c r="G3715" i="13" s="1"/>
  <c r="G3714" i="13" a="1"/>
  <c r="G3714" i="13" s="1"/>
  <c r="B3714" i="13" s="1"/>
  <c r="G3713" i="13" a="1"/>
  <c r="G3713" i="13" s="1"/>
  <c r="B3713" i="13" s="1"/>
  <c r="G3712" i="13" a="1"/>
  <c r="G3712" i="13" s="1"/>
  <c r="B3712" i="13" s="1"/>
  <c r="G3711" i="13" a="1"/>
  <c r="G3711" i="13" s="1"/>
  <c r="G3710" i="13" a="1"/>
  <c r="G3710" i="13" s="1"/>
  <c r="G3709" i="13" a="1"/>
  <c r="G3709" i="13" s="1"/>
  <c r="G3708" i="13" a="1"/>
  <c r="G3708" i="13" s="1"/>
  <c r="G3707" i="13" a="1"/>
  <c r="G3707" i="13" s="1"/>
  <c r="B3707" i="13" s="1"/>
  <c r="G3706" i="13" a="1"/>
  <c r="G3706" i="13" s="1"/>
  <c r="B3706" i="13" s="1"/>
  <c r="G3705" i="13" a="1"/>
  <c r="G3705" i="13" s="1"/>
  <c r="B3705" i="13" s="1"/>
  <c r="G3704" i="13" a="1"/>
  <c r="G3704" i="13" s="1"/>
  <c r="B3704" i="13" s="1"/>
  <c r="G3703" i="13" a="1"/>
  <c r="G3703" i="13" s="1"/>
  <c r="G3702" i="13" a="1"/>
  <c r="G3702" i="13" s="1"/>
  <c r="G3701" i="13" a="1"/>
  <c r="G3701" i="13" s="1"/>
  <c r="B3701" i="13" s="1"/>
  <c r="G3700" i="13" a="1"/>
  <c r="G3700" i="13" s="1"/>
  <c r="G3699" i="13" a="1"/>
  <c r="G3699" i="13" s="1"/>
  <c r="B3699" i="13" s="1"/>
  <c r="G3698" i="13" a="1"/>
  <c r="G3698" i="13" s="1"/>
  <c r="B3698" i="13" s="1"/>
  <c r="G3697" i="13" a="1"/>
  <c r="G3697" i="13" s="1"/>
  <c r="B3697" i="13" s="1"/>
  <c r="G3696" i="13" a="1"/>
  <c r="G3696" i="13" s="1"/>
  <c r="B3696" i="13" s="1"/>
  <c r="G3695" i="13" a="1"/>
  <c r="G3695" i="13" s="1"/>
  <c r="G3694" i="13" a="1"/>
  <c r="G3694" i="13" s="1"/>
  <c r="G3693" i="13" a="1"/>
  <c r="G3693" i="13" s="1"/>
  <c r="G3692" i="13" a="1"/>
  <c r="G3692" i="13" s="1"/>
  <c r="G3691" i="13" a="1"/>
  <c r="G3691" i="13" s="1"/>
  <c r="B3691" i="13" s="1"/>
  <c r="G3690" i="13" a="1"/>
  <c r="G3690" i="13" s="1"/>
  <c r="B3690" i="13" s="1"/>
  <c r="G3689" i="13" a="1"/>
  <c r="G3689" i="13" s="1"/>
  <c r="B3689" i="13" s="1"/>
  <c r="G3688" i="13" a="1"/>
  <c r="G3688" i="13" s="1"/>
  <c r="B3688" i="13" s="1"/>
  <c r="G3687" i="13" a="1"/>
  <c r="G3687" i="13" s="1"/>
  <c r="G3686" i="13" a="1"/>
  <c r="G3686" i="13" s="1"/>
  <c r="G3685" i="13" a="1"/>
  <c r="G3685" i="13" s="1"/>
  <c r="G3684" i="13" a="1"/>
  <c r="G3684" i="13" s="1"/>
  <c r="B3684" i="13" s="1"/>
  <c r="G3683" i="13" a="1"/>
  <c r="G3683" i="13" s="1"/>
  <c r="B3683" i="13" s="1"/>
  <c r="G3682" i="13" a="1"/>
  <c r="G3682" i="13" s="1"/>
  <c r="G3681" i="13" a="1"/>
  <c r="G3681" i="13" s="1"/>
  <c r="G3680" i="13" a="1"/>
  <c r="G3680" i="13" s="1"/>
  <c r="B3680" i="13" s="1"/>
  <c r="G3679" i="13" a="1"/>
  <c r="G3679" i="13" s="1"/>
  <c r="B3679" i="13" s="1"/>
  <c r="G3678" i="13" a="1"/>
  <c r="G3678" i="13" s="1"/>
  <c r="B3678" i="13" s="1"/>
  <c r="G3677" i="13" a="1"/>
  <c r="G3677" i="13" s="1"/>
  <c r="B3677" i="13" s="1"/>
  <c r="G3676" i="13" a="1"/>
  <c r="G3676" i="13" s="1"/>
  <c r="B3676" i="13" s="1"/>
  <c r="G3675" i="13" a="1"/>
  <c r="G3675" i="13" s="1"/>
  <c r="B3675" i="13" s="1"/>
  <c r="G3674" i="13" a="1"/>
  <c r="G3674" i="13" s="1"/>
  <c r="B3674" i="13" s="1"/>
  <c r="G3673" i="13" a="1"/>
  <c r="G3673" i="13" s="1"/>
  <c r="G3672" i="13" a="1"/>
  <c r="G3672" i="13" s="1"/>
  <c r="B3672" i="13" s="1"/>
  <c r="G3671" i="13" a="1"/>
  <c r="G3671" i="13" s="1"/>
  <c r="B3671" i="13" s="1"/>
  <c r="G3670" i="13" a="1"/>
  <c r="G3670" i="13" s="1"/>
  <c r="B3670" i="13" s="1"/>
  <c r="G3669" i="13" a="1"/>
  <c r="G3669" i="13" s="1"/>
  <c r="B3669" i="13" s="1"/>
  <c r="G3668" i="13" a="1"/>
  <c r="G3668" i="13" s="1"/>
  <c r="G3667" i="13" a="1"/>
  <c r="G3667" i="13" s="1"/>
  <c r="B3667" i="13" s="1"/>
  <c r="G3666" i="13" a="1"/>
  <c r="G3666" i="13" s="1"/>
  <c r="B3666" i="13" s="1"/>
  <c r="G3665" i="13" a="1"/>
  <c r="G3665" i="13" s="1"/>
  <c r="G3664" i="13" a="1"/>
  <c r="G3664" i="13" s="1"/>
  <c r="B3664" i="13" s="1"/>
  <c r="G3663" i="13" a="1"/>
  <c r="G3663" i="13" s="1"/>
  <c r="B3663" i="13" s="1"/>
  <c r="G3662" i="13" a="1"/>
  <c r="G3662" i="13" s="1"/>
  <c r="B3662" i="13" s="1"/>
  <c r="G3661" i="13" a="1"/>
  <c r="G3661" i="13" s="1"/>
  <c r="G3660" i="13" a="1"/>
  <c r="G3660" i="13" s="1"/>
  <c r="G3659" i="13" a="1"/>
  <c r="G3659" i="13" s="1"/>
  <c r="G3658" i="13" a="1"/>
  <c r="G3658" i="13" s="1"/>
  <c r="B3658" i="13" s="1"/>
  <c r="G3657" i="13" a="1"/>
  <c r="G3657" i="13" s="1"/>
  <c r="B3657" i="13" s="1"/>
  <c r="G3656" i="13" a="1"/>
  <c r="G3656" i="13" s="1"/>
  <c r="B3656" i="13" s="1"/>
  <c r="G3655" i="13" a="1"/>
  <c r="G3655" i="13" s="1"/>
  <c r="B3655" i="13" s="1"/>
  <c r="G3654" i="13" a="1"/>
  <c r="G3654" i="13" s="1"/>
  <c r="B3654" i="13" s="1"/>
  <c r="G3653" i="13" a="1"/>
  <c r="G3653" i="13" s="1"/>
  <c r="B3653" i="13" s="1"/>
  <c r="G3652" i="13" a="1"/>
  <c r="G3652" i="13" s="1"/>
  <c r="G3651" i="13" a="1"/>
  <c r="G3651" i="13" s="1"/>
  <c r="B3651" i="13" s="1"/>
  <c r="G3650" i="13" a="1"/>
  <c r="G3650" i="13" s="1"/>
  <c r="G3649" i="13" a="1"/>
  <c r="G3649" i="13" s="1"/>
  <c r="B3649" i="13" s="1"/>
  <c r="G3648" i="13" a="1"/>
  <c r="G3648" i="13" s="1"/>
  <c r="B3648" i="13" s="1"/>
  <c r="G3647" i="13" a="1"/>
  <c r="G3647" i="13" s="1"/>
  <c r="B3647" i="13" s="1"/>
  <c r="G3646" i="13" a="1"/>
  <c r="G3646" i="13" s="1"/>
  <c r="G3645" i="13" a="1"/>
  <c r="G3645" i="13" s="1"/>
  <c r="G3644" i="13" a="1"/>
  <c r="G3644" i="13" s="1"/>
  <c r="G3643" i="13" a="1"/>
  <c r="G3643" i="13" s="1"/>
  <c r="B3643" i="13" s="1"/>
  <c r="G3642" i="13" a="1"/>
  <c r="G3642" i="13" s="1"/>
  <c r="B3642" i="13" s="1"/>
  <c r="G3641" i="13" a="1"/>
  <c r="G3641" i="13" s="1"/>
  <c r="B3641" i="13" s="1"/>
  <c r="G3640" i="13" a="1"/>
  <c r="G3640" i="13" s="1"/>
  <c r="B3640" i="13" s="1"/>
  <c r="G3639" i="13" a="1"/>
  <c r="G3639" i="13" s="1"/>
  <c r="B3639" i="13" s="1"/>
  <c r="G3638" i="13" a="1"/>
  <c r="G3638" i="13" s="1"/>
  <c r="B3638" i="13" s="1"/>
  <c r="G3637" i="13" a="1"/>
  <c r="G3637" i="13" s="1"/>
  <c r="B3637" i="13" s="1"/>
  <c r="G3636" i="13" a="1"/>
  <c r="G3636" i="13" s="1"/>
  <c r="G3635" i="13" a="1"/>
  <c r="G3635" i="13" s="1"/>
  <c r="B3635" i="13" s="1"/>
  <c r="G3634" i="13" a="1"/>
  <c r="G3634" i="13" s="1"/>
  <c r="B3634" i="13" s="1"/>
  <c r="G3633" i="13" a="1"/>
  <c r="G3633" i="13" s="1"/>
  <c r="B3633" i="13" s="1"/>
  <c r="G3632" i="13" a="1"/>
  <c r="G3632" i="13" s="1"/>
  <c r="B3632" i="13" s="1"/>
  <c r="G3631" i="13" a="1"/>
  <c r="G3631" i="13" s="1"/>
  <c r="B3631" i="13" s="1"/>
  <c r="G3630" i="13" a="1"/>
  <c r="G3630" i="13" s="1"/>
  <c r="G3629" i="13" a="1"/>
  <c r="G3629" i="13" s="1"/>
  <c r="G3628" i="13" a="1"/>
  <c r="G3628" i="13" s="1"/>
  <c r="G3627" i="13" a="1"/>
  <c r="G3627" i="13" s="1"/>
  <c r="B3627" i="13" s="1"/>
  <c r="G3626" i="13" a="1"/>
  <c r="G3626" i="13" s="1"/>
  <c r="B3626" i="13" s="1"/>
  <c r="G3625" i="13" a="1"/>
  <c r="G3625" i="13" s="1"/>
  <c r="B3625" i="13" s="1"/>
  <c r="G3624" i="13" a="1"/>
  <c r="G3624" i="13" s="1"/>
  <c r="B3624" i="13" s="1"/>
  <c r="G3623" i="13" a="1"/>
  <c r="G3623" i="13" s="1"/>
  <c r="B3623" i="13" s="1"/>
  <c r="G3622" i="13" a="1"/>
  <c r="G3622" i="13" s="1"/>
  <c r="B3622" i="13" s="1"/>
  <c r="G3621" i="13" a="1"/>
  <c r="G3621" i="13" s="1"/>
  <c r="B3621" i="13" s="1"/>
  <c r="G3620" i="13" a="1"/>
  <c r="G3620" i="13" s="1"/>
  <c r="G3619" i="13" a="1"/>
  <c r="G3619" i="13" s="1"/>
  <c r="B3619" i="13" s="1"/>
  <c r="G3618" i="13" a="1"/>
  <c r="G3618" i="13" s="1"/>
  <c r="B3618" i="13" s="1"/>
  <c r="G3617" i="13" a="1"/>
  <c r="G3617" i="13" s="1"/>
  <c r="B3617" i="13" s="1"/>
  <c r="G3616" i="13" a="1"/>
  <c r="G3616" i="13" s="1"/>
  <c r="B3616" i="13" s="1"/>
  <c r="G3615" i="13" a="1"/>
  <c r="G3615" i="13" s="1"/>
  <c r="B3615" i="13" s="1"/>
  <c r="G3614" i="13" a="1"/>
  <c r="G3614" i="13" s="1"/>
  <c r="B3614" i="13" s="1"/>
  <c r="G3613" i="13" a="1"/>
  <c r="G3613" i="13" s="1"/>
  <c r="G3612" i="13" a="1"/>
  <c r="G3612" i="13" s="1"/>
  <c r="G3611" i="13" a="1"/>
  <c r="G3611" i="13" s="1"/>
  <c r="G3610" i="13" a="1"/>
  <c r="G3610" i="13" s="1"/>
  <c r="G3609" i="13" a="1"/>
  <c r="G3609" i="13" s="1"/>
  <c r="B3609" i="13" s="1"/>
  <c r="G3608" i="13" a="1"/>
  <c r="G3608" i="13" s="1"/>
  <c r="B3608" i="13" s="1"/>
  <c r="G3607" i="13" a="1"/>
  <c r="G3607" i="13" s="1"/>
  <c r="B3607" i="13" s="1"/>
  <c r="G3606" i="13" a="1"/>
  <c r="G3606" i="13" s="1"/>
  <c r="G3605" i="13" a="1"/>
  <c r="G3605" i="13" s="1"/>
  <c r="B3605" i="13" s="1"/>
  <c r="G3604" i="13" a="1"/>
  <c r="G3604" i="13" s="1"/>
  <c r="B3604" i="13" s="1"/>
  <c r="G3603" i="13" a="1"/>
  <c r="G3603" i="13" s="1"/>
  <c r="B3603" i="13" s="1"/>
  <c r="G3602" i="13" a="1"/>
  <c r="G3602" i="13" s="1"/>
  <c r="B3602" i="13" s="1"/>
  <c r="G3601" i="13" a="1"/>
  <c r="G3601" i="13" s="1"/>
  <c r="B3601" i="13" s="1"/>
  <c r="G3600" i="13" a="1"/>
  <c r="G3600" i="13" s="1"/>
  <c r="B3600" i="13" s="1"/>
  <c r="G3599" i="13" a="1"/>
  <c r="G3599" i="13" s="1"/>
  <c r="B3599" i="13" s="1"/>
  <c r="G3598" i="13" a="1"/>
  <c r="G3598" i="13" s="1"/>
  <c r="B3598" i="13" s="1"/>
  <c r="G3597" i="13" a="1"/>
  <c r="G3597" i="13" s="1"/>
  <c r="G3596" i="13" a="1"/>
  <c r="G3596" i="13" s="1"/>
  <c r="B3596" i="13" s="1"/>
  <c r="G3595" i="13" a="1"/>
  <c r="G3595" i="13" s="1"/>
  <c r="B3595" i="13" s="1"/>
  <c r="G3594" i="13" a="1"/>
  <c r="G3594" i="13" s="1"/>
  <c r="G3593" i="13" a="1"/>
  <c r="G3593" i="13" s="1"/>
  <c r="B3593" i="13" s="1"/>
  <c r="G3592" i="13" a="1"/>
  <c r="G3592" i="13" s="1"/>
  <c r="B3592" i="13" s="1"/>
  <c r="G3591" i="13" a="1"/>
  <c r="G3591" i="13" s="1"/>
  <c r="B3591" i="13" s="1"/>
  <c r="G3590" i="13" a="1"/>
  <c r="G3590" i="13" s="1"/>
  <c r="B3590" i="13" s="1"/>
  <c r="G3589" i="13" a="1"/>
  <c r="G3589" i="13" s="1"/>
  <c r="G3588" i="13" a="1"/>
  <c r="G3588" i="13" s="1"/>
  <c r="B3588" i="13" s="1"/>
  <c r="G3587" i="13" a="1"/>
  <c r="G3587" i="13" s="1"/>
  <c r="B3587" i="13" s="1"/>
  <c r="G3586" i="13" a="1"/>
  <c r="G3586" i="13" s="1"/>
  <c r="B3586" i="13" s="1"/>
  <c r="G3585" i="13" a="1"/>
  <c r="G3585" i="13" s="1"/>
  <c r="B3585" i="13" s="1"/>
  <c r="G3584" i="13" a="1"/>
  <c r="G3584" i="13" s="1"/>
  <c r="B3584" i="13" s="1"/>
  <c r="G3583" i="13" a="1"/>
  <c r="G3583" i="13" s="1"/>
  <c r="B3583" i="13" s="1"/>
  <c r="G3582" i="13" a="1"/>
  <c r="G3582" i="13" s="1"/>
  <c r="G3581" i="13" a="1"/>
  <c r="G3581" i="13" s="1"/>
  <c r="B3581" i="13" s="1"/>
  <c r="G3580" i="13" a="1"/>
  <c r="G3580" i="13" s="1"/>
  <c r="B3580" i="13" s="1"/>
  <c r="G3579" i="13" a="1"/>
  <c r="G3579" i="13" s="1"/>
  <c r="B3579" i="13" s="1"/>
  <c r="G3578" i="13" a="1"/>
  <c r="G3578" i="13" s="1"/>
  <c r="B3578" i="13" s="1"/>
  <c r="G3577" i="13" a="1"/>
  <c r="G3577" i="13" s="1"/>
  <c r="B3577" i="13" s="1"/>
  <c r="G3576" i="13" a="1"/>
  <c r="G3576" i="13" s="1"/>
  <c r="B3576" i="13" s="1"/>
  <c r="G3575" i="13" a="1"/>
  <c r="G3575" i="13" s="1"/>
  <c r="B3575" i="13" s="1"/>
  <c r="G3574" i="13" a="1"/>
  <c r="G3574" i="13" s="1"/>
  <c r="G3573" i="13" a="1"/>
  <c r="G3573" i="13" s="1"/>
  <c r="G3572" i="13" a="1"/>
  <c r="G3572" i="13" s="1"/>
  <c r="G3571" i="13" a="1"/>
  <c r="G3571" i="13" s="1"/>
  <c r="G3570" i="13" a="1"/>
  <c r="G3570" i="13" s="1"/>
  <c r="B3570" i="13" s="1"/>
  <c r="G3569" i="13" a="1"/>
  <c r="G3569" i="13" s="1"/>
  <c r="B3569" i="13" s="1"/>
  <c r="G3568" i="13" a="1"/>
  <c r="G3568" i="13" s="1"/>
  <c r="B3568" i="13" s="1"/>
  <c r="G3567" i="13" a="1"/>
  <c r="G3567" i="13" s="1"/>
  <c r="B3567" i="13" s="1"/>
  <c r="G3566" i="13" a="1"/>
  <c r="G3566" i="13" s="1"/>
  <c r="G3565" i="13" a="1"/>
  <c r="G3565" i="13" s="1"/>
  <c r="B3565" i="13" s="1"/>
  <c r="G3564" i="13" a="1"/>
  <c r="G3564" i="13" s="1"/>
  <c r="G3563" i="13" a="1"/>
  <c r="G3563" i="13" s="1"/>
  <c r="B3563" i="13" s="1"/>
  <c r="G3562" i="13" a="1"/>
  <c r="G3562" i="13" s="1"/>
  <c r="B3562" i="13" s="1"/>
  <c r="G3561" i="13" a="1"/>
  <c r="G3561" i="13" s="1"/>
  <c r="B3561" i="13" s="1"/>
  <c r="G3560" i="13" a="1"/>
  <c r="G3560" i="13" s="1"/>
  <c r="B3560" i="13" s="1"/>
  <c r="G3559" i="13" a="1"/>
  <c r="G3559" i="13" s="1"/>
  <c r="B3559" i="13" s="1"/>
  <c r="G3558" i="13" a="1"/>
  <c r="G3558" i="13" s="1"/>
  <c r="B3558" i="13" s="1"/>
  <c r="G3557" i="13" a="1"/>
  <c r="G3557" i="13" s="1"/>
  <c r="B3557" i="13" s="1"/>
  <c r="G3556" i="13" a="1"/>
  <c r="G3556" i="13" s="1"/>
  <c r="G3555" i="13" a="1"/>
  <c r="G3555" i="13" s="1"/>
  <c r="B3555" i="13" s="1"/>
  <c r="G3554" i="13" a="1"/>
  <c r="G3554" i="13" s="1"/>
  <c r="B3554" i="13" s="1"/>
  <c r="G3553" i="13" a="1"/>
  <c r="G3553" i="13" s="1"/>
  <c r="B3553" i="13" s="1"/>
  <c r="G3552" i="13" a="1"/>
  <c r="G3552" i="13" s="1"/>
  <c r="B3552" i="13" s="1"/>
  <c r="G3551" i="13" a="1"/>
  <c r="G3551" i="13" s="1"/>
  <c r="B3551" i="13" s="1"/>
  <c r="G3550" i="13" a="1"/>
  <c r="G3550" i="13" s="1"/>
  <c r="G3549" i="13" a="1"/>
  <c r="G3549" i="13" s="1"/>
  <c r="B3549" i="13" s="1"/>
  <c r="G3548" i="13" a="1"/>
  <c r="G3548" i="13" s="1"/>
  <c r="B3548" i="13" s="1"/>
  <c r="G3547" i="13" a="1"/>
  <c r="G3547" i="13" s="1"/>
  <c r="B3547" i="13" s="1"/>
  <c r="G3546" i="13" a="1"/>
  <c r="G3546" i="13" s="1"/>
  <c r="G3545" i="13" a="1"/>
  <c r="G3545" i="13" s="1"/>
  <c r="B3545" i="13" s="1"/>
  <c r="G3544" i="13" a="1"/>
  <c r="G3544" i="13" s="1"/>
  <c r="B3544" i="13" s="1"/>
  <c r="G3543" i="13" a="1"/>
  <c r="G3543" i="13" s="1"/>
  <c r="B3543" i="13" s="1"/>
  <c r="G3542" i="13" a="1"/>
  <c r="G3542" i="13" s="1"/>
  <c r="B3542" i="13" s="1"/>
  <c r="G3541" i="13" a="1"/>
  <c r="G3541" i="13" s="1"/>
  <c r="G3540" i="13" a="1"/>
  <c r="G3540" i="13" s="1"/>
  <c r="B3540" i="13" s="1"/>
  <c r="G3539" i="13" a="1"/>
  <c r="G3539" i="13" s="1"/>
  <c r="B3539" i="13" s="1"/>
  <c r="G3538" i="13" a="1"/>
  <c r="G3538" i="13" s="1"/>
  <c r="B3538" i="13" s="1"/>
  <c r="G3537" i="13" a="1"/>
  <c r="G3537" i="13" s="1"/>
  <c r="B3537" i="13" s="1"/>
  <c r="G3536" i="13" a="1"/>
  <c r="G3536" i="13" s="1"/>
  <c r="B3536" i="13" s="1"/>
  <c r="G3535" i="13" a="1"/>
  <c r="G3535" i="13" s="1"/>
  <c r="B3535" i="13" s="1"/>
  <c r="G3534" i="13" a="1"/>
  <c r="G3534" i="13" s="1"/>
  <c r="G3533" i="13" a="1"/>
  <c r="G3533" i="13" s="1"/>
  <c r="B3533" i="13" s="1"/>
  <c r="G3532" i="13" a="1"/>
  <c r="G3532" i="13" s="1"/>
  <c r="G3531" i="13" a="1"/>
  <c r="G3531" i="13" s="1"/>
  <c r="B3531" i="13" s="1"/>
  <c r="G3530" i="13" a="1"/>
  <c r="G3530" i="13" s="1"/>
  <c r="B3530" i="13" s="1"/>
  <c r="G3529" i="13" a="1"/>
  <c r="G3529" i="13" s="1"/>
  <c r="B3529" i="13" s="1"/>
  <c r="G3528" i="13" a="1"/>
  <c r="G3528" i="13" s="1"/>
  <c r="B3528" i="13" s="1"/>
  <c r="G3527" i="13" a="1"/>
  <c r="G3527" i="13" s="1"/>
  <c r="B3527" i="13" s="1"/>
  <c r="G3526" i="13" a="1"/>
  <c r="G3526" i="13" s="1"/>
  <c r="B3526" i="13" s="1"/>
  <c r="G3525" i="13" a="1"/>
  <c r="G3525" i="13" s="1"/>
  <c r="B3525" i="13" s="1"/>
  <c r="G3524" i="13" a="1"/>
  <c r="G3524" i="13" s="1"/>
  <c r="B3524" i="13" s="1"/>
  <c r="G3523" i="13" a="1"/>
  <c r="G3523" i="13" s="1"/>
  <c r="B3523" i="13" s="1"/>
  <c r="G3522" i="13" a="1"/>
  <c r="G3522" i="13" s="1"/>
  <c r="B3522" i="13" s="1"/>
  <c r="G3521" i="13" a="1"/>
  <c r="G3521" i="13" s="1"/>
  <c r="B3521" i="13" s="1"/>
  <c r="G3520" i="13" a="1"/>
  <c r="G3520" i="13" s="1"/>
  <c r="B3520" i="13" s="1"/>
  <c r="G3519" i="13" a="1"/>
  <c r="G3519" i="13" s="1"/>
  <c r="G3518" i="13" a="1"/>
  <c r="G3518" i="13" s="1"/>
  <c r="B3518" i="13" s="1"/>
  <c r="G3517" i="13" a="1"/>
  <c r="G3517" i="13" s="1"/>
  <c r="B3517" i="13" s="1"/>
  <c r="G3516" i="13" a="1"/>
  <c r="G3516" i="13" s="1"/>
  <c r="B3516" i="13" s="1"/>
  <c r="G3515" i="13" a="1"/>
  <c r="G3515" i="13" s="1"/>
  <c r="B3515" i="13" s="1"/>
  <c r="G3514" i="13" a="1"/>
  <c r="G3514" i="13" s="1"/>
  <c r="B3514" i="13" s="1"/>
  <c r="G3513" i="13" a="1"/>
  <c r="G3513" i="13" s="1"/>
  <c r="B3513" i="13" s="1"/>
  <c r="G3512" i="13" a="1"/>
  <c r="G3512" i="13" s="1"/>
  <c r="B3512" i="13" s="1"/>
  <c r="G3511" i="13" a="1"/>
  <c r="G3511" i="13" s="1"/>
  <c r="G3510" i="13" a="1"/>
  <c r="G3510" i="13" s="1"/>
  <c r="G3509" i="13" a="1"/>
  <c r="G3509" i="13" s="1"/>
  <c r="B3509" i="13" s="1"/>
  <c r="G3508" i="13" a="1"/>
  <c r="G3508" i="13" s="1"/>
  <c r="B3508" i="13" s="1"/>
  <c r="G3507" i="13" a="1"/>
  <c r="G3507" i="13" s="1"/>
  <c r="B3507" i="13" s="1"/>
  <c r="G3506" i="13" a="1"/>
  <c r="G3506" i="13" s="1"/>
  <c r="B3506" i="13" s="1"/>
  <c r="G3505" i="13" a="1"/>
  <c r="G3505" i="13" s="1"/>
  <c r="B3505" i="13" s="1"/>
  <c r="G3504" i="13" a="1"/>
  <c r="G3504" i="13" s="1"/>
  <c r="B3504" i="13" s="1"/>
  <c r="G3503" i="13" a="1"/>
  <c r="G3503" i="13" s="1"/>
  <c r="B3503" i="13" s="1"/>
  <c r="G3502" i="13" a="1"/>
  <c r="G3502" i="13" s="1"/>
  <c r="B3502" i="13" s="1"/>
  <c r="G3501" i="13" a="1"/>
  <c r="G3501" i="13" s="1"/>
  <c r="G3500" i="13" a="1"/>
  <c r="G3500" i="13" s="1"/>
  <c r="G3499" i="13" a="1"/>
  <c r="G3499" i="13" s="1"/>
  <c r="B3499" i="13" s="1"/>
  <c r="G3498" i="13" a="1"/>
  <c r="G3498" i="13" s="1"/>
  <c r="B3498" i="13" s="1"/>
  <c r="G3497" i="13" a="1"/>
  <c r="G3497" i="13" s="1"/>
  <c r="B3497" i="13" s="1"/>
  <c r="G3496" i="13" a="1"/>
  <c r="G3496" i="13" s="1"/>
  <c r="B3496" i="13" s="1"/>
  <c r="G3495" i="13" a="1"/>
  <c r="G3495" i="13" s="1"/>
  <c r="B3495" i="13" s="1"/>
  <c r="G3494" i="13" a="1"/>
  <c r="G3494" i="13" s="1"/>
  <c r="B3494" i="13" s="1"/>
  <c r="G3493" i="13" a="1"/>
  <c r="G3493" i="13" s="1"/>
  <c r="G3492" i="13" a="1"/>
  <c r="G3492" i="13" s="1"/>
  <c r="B3492" i="13" s="1"/>
  <c r="G3491" i="13" a="1"/>
  <c r="G3491" i="13" s="1"/>
  <c r="B3491" i="13" s="1"/>
  <c r="G3490" i="13" a="1"/>
  <c r="G3490" i="13" s="1"/>
  <c r="B3490" i="13" s="1"/>
  <c r="G3489" i="13" a="1"/>
  <c r="G3489" i="13" s="1"/>
  <c r="B3489" i="13" s="1"/>
  <c r="G3488" i="13" a="1"/>
  <c r="G3488" i="13" s="1"/>
  <c r="B3488" i="13" s="1"/>
  <c r="G3487" i="13" a="1"/>
  <c r="G3487" i="13" s="1"/>
  <c r="B3487" i="13" s="1"/>
  <c r="G3486" i="13" a="1"/>
  <c r="G3486" i="13" s="1"/>
  <c r="B3486" i="13" s="1"/>
  <c r="G3485" i="13" a="1"/>
  <c r="G3485" i="13" s="1"/>
  <c r="B3485" i="13" s="1"/>
  <c r="G3484" i="13" a="1"/>
  <c r="G3484" i="13" s="1"/>
  <c r="B3484" i="13" s="1"/>
  <c r="G3483" i="13" a="1"/>
  <c r="G3483" i="13" s="1"/>
  <c r="B3483" i="13" s="1"/>
  <c r="G3482" i="13" a="1"/>
  <c r="G3482" i="13" s="1"/>
  <c r="B3482" i="13" s="1"/>
  <c r="G3481" i="13" a="1"/>
  <c r="G3481" i="13" s="1"/>
  <c r="B3481" i="13" s="1"/>
  <c r="G3480" i="13" a="1"/>
  <c r="G3480" i="13" s="1"/>
  <c r="B3480" i="13" s="1"/>
  <c r="G3479" i="13" a="1"/>
  <c r="G3479" i="13" s="1"/>
  <c r="B3479" i="13" s="1"/>
  <c r="G3478" i="13" a="1"/>
  <c r="G3478" i="13" s="1"/>
  <c r="B3478" i="13" s="1"/>
  <c r="G3477" i="13" a="1"/>
  <c r="G3477" i="13" s="1"/>
  <c r="B3477" i="13" s="1"/>
  <c r="G3476" i="13" a="1"/>
  <c r="G3476" i="13" s="1"/>
  <c r="G3475" i="13" a="1"/>
  <c r="G3475" i="13" s="1"/>
  <c r="B3475" i="13" s="1"/>
  <c r="G3474" i="13" a="1"/>
  <c r="G3474" i="13" s="1"/>
  <c r="B3474" i="13" s="1"/>
  <c r="G3473" i="13" a="1"/>
  <c r="G3473" i="13" s="1"/>
  <c r="B3473" i="13" s="1"/>
  <c r="G3472" i="13" a="1"/>
  <c r="G3472" i="13" s="1"/>
  <c r="B3472" i="13" s="1"/>
  <c r="G3471" i="13" a="1"/>
  <c r="G3471" i="13" s="1"/>
  <c r="G3470" i="13" a="1"/>
  <c r="G3470" i="13" s="1"/>
  <c r="G3469" i="13" a="1"/>
  <c r="G3469" i="13" s="1"/>
  <c r="G3468" i="13" a="1"/>
  <c r="G3468" i="13" s="1"/>
  <c r="G3467" i="13" a="1"/>
  <c r="G3467" i="13" s="1"/>
  <c r="B3467" i="13" s="1"/>
  <c r="G3466" i="13" a="1"/>
  <c r="G3466" i="13" s="1"/>
  <c r="B3466" i="13" s="1"/>
  <c r="G3465" i="13" a="1"/>
  <c r="G3465" i="13" s="1"/>
  <c r="B3465" i="13" s="1"/>
  <c r="G3464" i="13" a="1"/>
  <c r="G3464" i="13" s="1"/>
  <c r="B3464" i="13" s="1"/>
  <c r="G3463" i="13" a="1"/>
  <c r="G3463" i="13" s="1"/>
  <c r="B3463" i="13" s="1"/>
  <c r="G3462" i="13" a="1"/>
  <c r="G3462" i="13" s="1"/>
  <c r="G3461" i="13" a="1"/>
  <c r="G3461" i="13" s="1"/>
  <c r="B3461" i="13" s="1"/>
  <c r="G3460" i="13" a="1"/>
  <c r="G3460" i="13" s="1"/>
  <c r="B3460" i="13" s="1"/>
  <c r="G3459" i="13" a="1"/>
  <c r="G3459" i="13" s="1"/>
  <c r="B3459" i="13" s="1"/>
  <c r="G3458" i="13" a="1"/>
  <c r="G3458" i="13" s="1"/>
  <c r="B3458" i="13" s="1"/>
  <c r="G3457" i="13" a="1"/>
  <c r="G3457" i="13" s="1"/>
  <c r="B3457" i="13" s="1"/>
  <c r="G3456" i="13" a="1"/>
  <c r="G3456" i="13" s="1"/>
  <c r="B3456" i="13" s="1"/>
  <c r="G3455" i="13" a="1"/>
  <c r="G3455" i="13" s="1"/>
  <c r="G3454" i="13" a="1"/>
  <c r="G3454" i="13" s="1"/>
  <c r="G3453" i="13" a="1"/>
  <c r="G3453" i="13" s="1"/>
  <c r="G3452" i="13" a="1"/>
  <c r="G3452" i="13" s="1"/>
  <c r="G3451" i="13" a="1"/>
  <c r="G3451" i="13" s="1"/>
  <c r="B3451" i="13" s="1"/>
  <c r="G3450" i="13" a="1"/>
  <c r="G3450" i="13" s="1"/>
  <c r="B3450" i="13" s="1"/>
  <c r="G3449" i="13" a="1"/>
  <c r="G3449" i="13" s="1"/>
  <c r="B3449" i="13" s="1"/>
  <c r="G3448" i="13" a="1"/>
  <c r="G3448" i="13" s="1"/>
  <c r="B3448" i="13" s="1"/>
  <c r="G3447" i="13" a="1"/>
  <c r="G3447" i="13" s="1"/>
  <c r="G3446" i="13" a="1"/>
  <c r="G3446" i="13" s="1"/>
  <c r="B3446" i="13" s="1"/>
  <c r="G3445" i="13" a="1"/>
  <c r="G3445" i="13" s="1"/>
  <c r="B3445" i="13" s="1"/>
  <c r="G3444" i="13" a="1"/>
  <c r="G3444" i="13" s="1"/>
  <c r="B3444" i="13" s="1"/>
  <c r="G3443" i="13" a="1"/>
  <c r="G3443" i="13" s="1"/>
  <c r="B3443" i="13" s="1"/>
  <c r="G3442" i="13" a="1"/>
  <c r="G3442" i="13" s="1"/>
  <c r="B3442" i="13" s="1"/>
  <c r="G3441" i="13" a="1"/>
  <c r="G3441" i="13" s="1"/>
  <c r="B3441" i="13" s="1"/>
  <c r="G3440" i="13" a="1"/>
  <c r="G3440" i="13" s="1"/>
  <c r="B3440" i="13" s="1"/>
  <c r="G3439" i="13" a="1"/>
  <c r="G3439" i="13" s="1"/>
  <c r="B3439" i="13" s="1"/>
  <c r="G3438" i="13" a="1"/>
  <c r="G3438" i="13" s="1"/>
  <c r="G3437" i="13" a="1"/>
  <c r="G3437" i="13" s="1"/>
  <c r="B3437" i="13" s="1"/>
  <c r="G3436" i="13" a="1"/>
  <c r="G3436" i="13" s="1"/>
  <c r="G3435" i="13" a="1"/>
  <c r="G3435" i="13" s="1"/>
  <c r="B3435" i="13" s="1"/>
  <c r="G3434" i="13" a="1"/>
  <c r="G3434" i="13" s="1"/>
  <c r="B3434" i="13" s="1"/>
  <c r="G3433" i="13" a="1"/>
  <c r="G3433" i="13" s="1"/>
  <c r="G3432" i="13" a="1"/>
  <c r="G3432" i="13" s="1"/>
  <c r="B3432" i="13" s="1"/>
  <c r="G3431" i="13" a="1"/>
  <c r="G3431" i="13" s="1"/>
  <c r="G3430" i="13" a="1"/>
  <c r="G3430" i="13" s="1"/>
  <c r="B3430" i="13" s="1"/>
  <c r="G3429" i="13" a="1"/>
  <c r="G3429" i="13" s="1"/>
  <c r="B3429" i="13" s="1"/>
  <c r="G3428" i="13" a="1"/>
  <c r="G3428" i="13" s="1"/>
  <c r="B3428" i="13" s="1"/>
  <c r="G3427" i="13" a="1"/>
  <c r="G3427" i="13" s="1"/>
  <c r="B3427" i="13" s="1"/>
  <c r="G3426" i="13" a="1"/>
  <c r="G3426" i="13" s="1"/>
  <c r="B3426" i="13" s="1"/>
  <c r="G3425" i="13" a="1"/>
  <c r="G3425" i="13" s="1"/>
  <c r="B3425" i="13" s="1"/>
  <c r="G3424" i="13" a="1"/>
  <c r="G3424" i="13" s="1"/>
  <c r="B3424" i="13" s="1"/>
  <c r="G3423" i="13" a="1"/>
  <c r="G3423" i="13" s="1"/>
  <c r="G3422" i="13" a="1"/>
  <c r="G3422" i="13" s="1"/>
  <c r="B3422" i="13" s="1"/>
  <c r="G3421" i="13" a="1"/>
  <c r="G3421" i="13" s="1"/>
  <c r="B3421" i="13" s="1"/>
  <c r="G3420" i="13" a="1"/>
  <c r="G3420" i="13" s="1"/>
  <c r="B3420" i="13" s="1"/>
  <c r="G3419" i="13" a="1"/>
  <c r="G3419" i="13" s="1"/>
  <c r="B3419" i="13" s="1"/>
  <c r="G3418" i="13" a="1"/>
  <c r="G3418" i="13" s="1"/>
  <c r="B3418" i="13" s="1"/>
  <c r="G3417" i="13" a="1"/>
  <c r="G3417" i="13" s="1"/>
  <c r="B3417" i="13" s="1"/>
  <c r="G3416" i="13" a="1"/>
  <c r="G3416" i="13" s="1"/>
  <c r="B3416" i="13" s="1"/>
  <c r="G3415" i="13" a="1"/>
  <c r="G3415" i="13" s="1"/>
  <c r="B3415" i="13" s="1"/>
  <c r="G3414" i="13" a="1"/>
  <c r="G3414" i="13" s="1"/>
  <c r="B3414" i="13" s="1"/>
  <c r="G3413" i="13" a="1"/>
  <c r="G3413" i="13" s="1"/>
  <c r="B3413" i="13" s="1"/>
  <c r="G3412" i="13" a="1"/>
  <c r="G3412" i="13" s="1"/>
  <c r="B3412" i="13" s="1"/>
  <c r="G3411" i="13" a="1"/>
  <c r="G3411" i="13" s="1"/>
  <c r="B3411" i="13" s="1"/>
  <c r="G3410" i="13" a="1"/>
  <c r="G3410" i="13" s="1"/>
  <c r="B3410" i="13" s="1"/>
  <c r="G3409" i="13" a="1"/>
  <c r="G3409" i="13" s="1"/>
  <c r="G3408" i="13" a="1"/>
  <c r="G3408" i="13" s="1"/>
  <c r="G3407" i="13" a="1"/>
  <c r="G3407" i="13" s="1"/>
  <c r="G3406" i="13" a="1"/>
  <c r="G3406" i="13" s="1"/>
  <c r="G3405" i="13" a="1"/>
  <c r="G3405" i="13" s="1"/>
  <c r="B3405" i="13" s="1"/>
  <c r="G3404" i="13" a="1"/>
  <c r="G3404" i="13" s="1"/>
  <c r="B3404" i="13" s="1"/>
  <c r="G3403" i="13" a="1"/>
  <c r="G3403" i="13" s="1"/>
  <c r="B3403" i="13" s="1"/>
  <c r="G3402" i="13" a="1"/>
  <c r="G3402" i="13" s="1"/>
  <c r="B3402" i="13" s="1"/>
  <c r="G3401" i="13" a="1"/>
  <c r="G3401" i="13" s="1"/>
  <c r="B3401" i="13" s="1"/>
  <c r="G3400" i="13" a="1"/>
  <c r="G3400" i="13" s="1"/>
  <c r="B3400" i="13" s="1"/>
  <c r="G3399" i="13" a="1"/>
  <c r="G3399" i="13" s="1"/>
  <c r="B3399" i="13" s="1"/>
  <c r="G3398" i="13" a="1"/>
  <c r="G3398" i="13" s="1"/>
  <c r="B3398" i="13" s="1"/>
  <c r="G3397" i="13" a="1"/>
  <c r="G3397" i="13" s="1"/>
  <c r="B3397" i="13" s="1"/>
  <c r="G3396" i="13" a="1"/>
  <c r="G3396" i="13" s="1"/>
  <c r="B3396" i="13" s="1"/>
  <c r="G3395" i="13" a="1"/>
  <c r="G3395" i="13" s="1"/>
  <c r="B3395" i="13" s="1"/>
  <c r="G3394" i="13" a="1"/>
  <c r="G3394" i="13" s="1"/>
  <c r="B3394" i="13" s="1"/>
  <c r="G3393" i="13" a="1"/>
  <c r="G3393" i="13" s="1"/>
  <c r="B3393" i="13" s="1"/>
  <c r="G3392" i="13" a="1"/>
  <c r="G3392" i="13" s="1"/>
  <c r="B3392" i="13" s="1"/>
  <c r="G3391" i="13" a="1"/>
  <c r="G3391" i="13" s="1"/>
  <c r="B3391" i="13" s="1"/>
  <c r="G3390" i="13" a="1"/>
  <c r="G3390" i="13" s="1"/>
  <c r="G3389" i="13" a="1"/>
  <c r="G3389" i="13" s="1"/>
  <c r="B3389" i="13" s="1"/>
  <c r="G3388" i="13" a="1"/>
  <c r="G3388" i="13" s="1"/>
  <c r="B3388" i="13" s="1"/>
  <c r="G3387" i="13" a="1"/>
  <c r="G3387" i="13" s="1"/>
  <c r="B3387" i="13" s="1"/>
  <c r="G3386" i="13" a="1"/>
  <c r="G3386" i="13" s="1"/>
  <c r="B3386" i="13" s="1"/>
  <c r="G3385" i="13" a="1"/>
  <c r="G3385" i="13" s="1"/>
  <c r="B3385" i="13" s="1"/>
  <c r="G3384" i="13" a="1"/>
  <c r="G3384" i="13" s="1"/>
  <c r="B3384" i="13" s="1"/>
  <c r="G3383" i="13" a="1"/>
  <c r="G3383" i="13" s="1"/>
  <c r="B3383" i="13" s="1"/>
  <c r="G3382" i="13" a="1"/>
  <c r="G3382" i="13" s="1"/>
  <c r="B3382" i="13" s="1"/>
  <c r="G3381" i="13" a="1"/>
  <c r="G3381" i="13" s="1"/>
  <c r="B3381" i="13" s="1"/>
  <c r="G3380" i="13" a="1"/>
  <c r="G3380" i="13" s="1"/>
  <c r="B3380" i="13" s="1"/>
  <c r="G3379" i="13" a="1"/>
  <c r="G3379" i="13" s="1"/>
  <c r="B3379" i="13" s="1"/>
  <c r="G3378" i="13" a="1"/>
  <c r="G3378" i="13" s="1"/>
  <c r="B3378" i="13" s="1"/>
  <c r="G3377" i="13" a="1"/>
  <c r="G3377" i="13" s="1"/>
  <c r="G3376" i="13" a="1"/>
  <c r="G3376" i="13" s="1"/>
  <c r="B3376" i="13" s="1"/>
  <c r="G3375" i="13" a="1"/>
  <c r="G3375" i="13" s="1"/>
  <c r="B3375" i="13" s="1"/>
  <c r="G3374" i="13" a="1"/>
  <c r="G3374" i="13" s="1"/>
  <c r="B3374" i="13" s="1"/>
  <c r="G3373" i="13" a="1"/>
  <c r="G3373" i="13" s="1"/>
  <c r="B3373" i="13" s="1"/>
  <c r="G3372" i="13" a="1"/>
  <c r="G3372" i="13" s="1"/>
  <c r="B3372" i="13" s="1"/>
  <c r="G3371" i="13" a="1"/>
  <c r="G3371" i="13" s="1"/>
  <c r="B3371" i="13" s="1"/>
  <c r="G3370" i="13" a="1"/>
  <c r="G3370" i="13" s="1"/>
  <c r="B3370" i="13" s="1"/>
  <c r="G3369" i="13" a="1"/>
  <c r="G3369" i="13" s="1"/>
  <c r="B3369" i="13" s="1"/>
  <c r="G3368" i="13" a="1"/>
  <c r="G3368" i="13" s="1"/>
  <c r="B3368" i="13" s="1"/>
  <c r="G3367" i="13" a="1"/>
  <c r="G3367" i="13" s="1"/>
  <c r="G3366" i="13" a="1"/>
  <c r="G3366" i="13" s="1"/>
  <c r="G3365" i="13" a="1"/>
  <c r="G3365" i="13" s="1"/>
  <c r="B3365" i="13" s="1"/>
  <c r="G3364" i="13" a="1"/>
  <c r="G3364" i="13" s="1"/>
  <c r="B3364" i="13" s="1"/>
  <c r="G3363" i="13" a="1"/>
  <c r="G3363" i="13" s="1"/>
  <c r="B3363" i="13" s="1"/>
  <c r="G3362" i="13" a="1"/>
  <c r="G3362" i="13" s="1"/>
  <c r="B3362" i="13" s="1"/>
  <c r="G3361" i="13" a="1"/>
  <c r="G3361" i="13" s="1"/>
  <c r="B3361" i="13" s="1"/>
  <c r="G3360" i="13" a="1"/>
  <c r="G3360" i="13" s="1"/>
  <c r="B3360" i="13" s="1"/>
  <c r="G3359" i="13" a="1"/>
  <c r="G3359" i="13" s="1"/>
  <c r="B3359" i="13" s="1"/>
  <c r="G3358" i="13" a="1"/>
  <c r="G3358" i="13" s="1"/>
  <c r="B3358" i="13" s="1"/>
  <c r="G3357" i="13" a="1"/>
  <c r="G3357" i="13" s="1"/>
  <c r="B3357" i="13" s="1"/>
  <c r="G3356" i="13" a="1"/>
  <c r="G3356" i="13" s="1"/>
  <c r="B3356" i="13" s="1"/>
  <c r="G3355" i="13" a="1"/>
  <c r="G3355" i="13" s="1"/>
  <c r="B3355" i="13" s="1"/>
  <c r="G3354" i="13" a="1"/>
  <c r="G3354" i="13" s="1"/>
  <c r="B3354" i="13" s="1"/>
  <c r="G3353" i="13" a="1"/>
  <c r="G3353" i="13" s="1"/>
  <c r="G3352" i="13" a="1"/>
  <c r="G3352" i="13" s="1"/>
  <c r="B3352" i="13" s="1"/>
  <c r="G3351" i="13" a="1"/>
  <c r="G3351" i="13" s="1"/>
  <c r="B3351" i="13" s="1"/>
  <c r="G3350" i="13" a="1"/>
  <c r="G3350" i="13" s="1"/>
  <c r="B3350" i="13" s="1"/>
  <c r="G3349" i="13" a="1"/>
  <c r="G3349" i="13" s="1"/>
  <c r="B3349" i="13" s="1"/>
  <c r="G3348" i="13" a="1"/>
  <c r="G3348" i="13" s="1"/>
  <c r="B3348" i="13" s="1"/>
  <c r="G3347" i="13" a="1"/>
  <c r="G3347" i="13" s="1"/>
  <c r="B3347" i="13" s="1"/>
  <c r="G3346" i="13" a="1"/>
  <c r="G3346" i="13" s="1"/>
  <c r="B3346" i="13" s="1"/>
  <c r="G3345" i="13" a="1"/>
  <c r="G3345" i="13" s="1"/>
  <c r="B3345" i="13" s="1"/>
  <c r="G3344" i="13" a="1"/>
  <c r="G3344" i="13" s="1"/>
  <c r="B3344" i="13" s="1"/>
  <c r="G3343" i="13" a="1"/>
  <c r="G3343" i="13" s="1"/>
  <c r="B3343" i="13" s="1"/>
  <c r="G3342" i="13" a="1"/>
  <c r="G3342" i="13" s="1"/>
  <c r="B3342" i="13" s="1"/>
  <c r="G3341" i="13" a="1"/>
  <c r="G3341" i="13" s="1"/>
  <c r="B3341" i="13" s="1"/>
  <c r="G3340" i="13" a="1"/>
  <c r="G3340" i="13" s="1"/>
  <c r="B3340" i="13" s="1"/>
  <c r="G3339" i="13" a="1"/>
  <c r="G3339" i="13" s="1"/>
  <c r="B3339" i="13" s="1"/>
  <c r="G3338" i="13" a="1"/>
  <c r="G3338" i="13" s="1"/>
  <c r="B3338" i="13" s="1"/>
  <c r="G3337" i="13" a="1"/>
  <c r="G3337" i="13" s="1"/>
  <c r="B3337" i="13" s="1"/>
  <c r="G3336" i="13" a="1"/>
  <c r="G3336" i="13" s="1"/>
  <c r="B3336" i="13" s="1"/>
  <c r="G3335" i="13" a="1"/>
  <c r="G3335" i="13" s="1"/>
  <c r="B3335" i="13" s="1"/>
  <c r="G3334" i="13" a="1"/>
  <c r="G3334" i="13" s="1"/>
  <c r="G3333" i="13" a="1"/>
  <c r="G3333" i="13" s="1"/>
  <c r="B3333" i="13" s="1"/>
  <c r="G3332" i="13" a="1"/>
  <c r="G3332" i="13" s="1"/>
  <c r="B3332" i="13" s="1"/>
  <c r="G3331" i="13" a="1"/>
  <c r="G3331" i="13" s="1"/>
  <c r="B3331" i="13" s="1"/>
  <c r="G3330" i="13" a="1"/>
  <c r="G3330" i="13" s="1"/>
  <c r="G3329" i="13" a="1"/>
  <c r="G3329" i="13" s="1"/>
  <c r="B3329" i="13" s="1"/>
  <c r="G3328" i="13" a="1"/>
  <c r="G3328" i="13" s="1"/>
  <c r="B3328" i="13" s="1"/>
  <c r="G3327" i="13" a="1"/>
  <c r="G3327" i="13" s="1"/>
  <c r="B3327" i="13" s="1"/>
  <c r="G3326" i="13" a="1"/>
  <c r="G3326" i="13" s="1"/>
  <c r="B3326" i="13" s="1"/>
  <c r="G3325" i="13" a="1"/>
  <c r="G3325" i="13" s="1"/>
  <c r="B3325" i="13" s="1"/>
  <c r="G3324" i="13" a="1"/>
  <c r="G3324" i="13" s="1"/>
  <c r="B3324" i="13" s="1"/>
  <c r="G3323" i="13" a="1"/>
  <c r="G3323" i="13" s="1"/>
  <c r="B3323" i="13" s="1"/>
  <c r="G3322" i="13" a="1"/>
  <c r="G3322" i="13" s="1"/>
  <c r="B3322" i="13" s="1"/>
  <c r="G3321" i="13" a="1"/>
  <c r="G3321" i="13" s="1"/>
  <c r="B3321" i="13" s="1"/>
  <c r="G3320" i="13" a="1"/>
  <c r="G3320" i="13" s="1"/>
  <c r="B3320" i="13" s="1"/>
  <c r="G3319" i="13" a="1"/>
  <c r="G3319" i="13" s="1"/>
  <c r="B3319" i="13" s="1"/>
  <c r="G3318" i="13" a="1"/>
  <c r="G3318" i="13" s="1"/>
  <c r="B3318" i="13" s="1"/>
  <c r="G3317" i="13" a="1"/>
  <c r="G3317" i="13" s="1"/>
  <c r="B3317" i="13" s="1"/>
  <c r="G3316" i="13" a="1"/>
  <c r="G3316" i="13" s="1"/>
  <c r="B3316" i="13" s="1"/>
  <c r="G3315" i="13" a="1"/>
  <c r="G3315" i="13" s="1"/>
  <c r="B3315" i="13" s="1"/>
  <c r="G3314" i="13" a="1"/>
  <c r="G3314" i="13" s="1"/>
  <c r="B3314" i="13" s="1"/>
  <c r="G3313" i="13" a="1"/>
  <c r="G3313" i="13" s="1"/>
  <c r="B3313" i="13" s="1"/>
  <c r="G3312" i="13" a="1"/>
  <c r="G3312" i="13" s="1"/>
  <c r="B3312" i="13" s="1"/>
  <c r="G3311" i="13" a="1"/>
  <c r="G3311" i="13" s="1"/>
  <c r="B3311" i="13" s="1"/>
  <c r="G3310" i="13" a="1"/>
  <c r="G3310" i="13" s="1"/>
  <c r="B3310" i="13" s="1"/>
  <c r="G3309" i="13" a="1"/>
  <c r="G3309" i="13" s="1"/>
  <c r="B3309" i="13" s="1"/>
  <c r="G3308" i="13" a="1"/>
  <c r="G3308" i="13" s="1"/>
  <c r="B3308" i="13" s="1"/>
  <c r="G3307" i="13" a="1"/>
  <c r="G3307" i="13" s="1"/>
  <c r="B3307" i="13" s="1"/>
  <c r="G3306" i="13" a="1"/>
  <c r="G3306" i="13" s="1"/>
  <c r="G3305" i="13" a="1"/>
  <c r="G3305" i="13" s="1"/>
  <c r="G3304" i="13" a="1"/>
  <c r="G3304" i="13" s="1"/>
  <c r="B3304" i="13" s="1"/>
  <c r="G3303" i="13" a="1"/>
  <c r="G3303" i="13" s="1"/>
  <c r="G3302" i="13" a="1"/>
  <c r="G3302" i="13" s="1"/>
  <c r="B3302" i="13" s="1"/>
  <c r="G3301" i="13" a="1"/>
  <c r="G3301" i="13" s="1"/>
  <c r="B3301" i="13" s="1"/>
  <c r="G3300" i="13" a="1"/>
  <c r="G3300" i="13" s="1"/>
  <c r="B3300" i="13" s="1"/>
  <c r="G3299" i="13" a="1"/>
  <c r="G3299" i="13" s="1"/>
  <c r="G3298" i="13" a="1"/>
  <c r="G3298" i="13" s="1"/>
  <c r="B3298" i="13" s="1"/>
  <c r="G3297" i="13" a="1"/>
  <c r="G3297" i="13" s="1"/>
  <c r="B3297" i="13" s="1"/>
  <c r="G3296" i="13" a="1"/>
  <c r="G3296" i="13" s="1"/>
  <c r="B3296" i="13" s="1"/>
  <c r="G3295" i="13" a="1"/>
  <c r="G3295" i="13" s="1"/>
  <c r="B3295" i="13" s="1"/>
  <c r="G3294" i="13" a="1"/>
  <c r="G3294" i="13" s="1"/>
  <c r="B3294" i="13" s="1"/>
  <c r="G3293" i="13" a="1"/>
  <c r="G3293" i="13" s="1"/>
  <c r="B3293" i="13" s="1"/>
  <c r="G3292" i="13" a="1"/>
  <c r="G3292" i="13" s="1"/>
  <c r="B3292" i="13" s="1"/>
  <c r="G3291" i="13" a="1"/>
  <c r="G3291" i="13" s="1"/>
  <c r="B3291" i="13" s="1"/>
  <c r="G3290" i="13" a="1"/>
  <c r="G3290" i="13" s="1"/>
  <c r="G3289" i="13" a="1"/>
  <c r="G3289" i="13" s="1"/>
  <c r="B3289" i="13" s="1"/>
  <c r="G3288" i="13" a="1"/>
  <c r="G3288" i="13" s="1"/>
  <c r="B3288" i="13" s="1"/>
  <c r="G3287" i="13" a="1"/>
  <c r="G3287" i="13" s="1"/>
  <c r="B3287" i="13" s="1"/>
  <c r="G3286" i="13" a="1"/>
  <c r="G3286" i="13" s="1"/>
  <c r="B3286" i="13" s="1"/>
  <c r="G3285" i="13" a="1"/>
  <c r="G3285" i="13" s="1"/>
  <c r="B3285" i="13" s="1"/>
  <c r="G3284" i="13" a="1"/>
  <c r="G3284" i="13" s="1"/>
  <c r="B3284" i="13" s="1"/>
  <c r="G3283" i="13" a="1"/>
  <c r="G3283" i="13" s="1"/>
  <c r="B3283" i="13" s="1"/>
  <c r="G3282" i="13" a="1"/>
  <c r="G3282" i="13" s="1"/>
  <c r="B3282" i="13" s="1"/>
  <c r="G3281" i="13" a="1"/>
  <c r="G3281" i="13" s="1"/>
  <c r="B3281" i="13" s="1"/>
  <c r="G3280" i="13" a="1"/>
  <c r="G3280" i="13" s="1"/>
  <c r="B3280" i="13" s="1"/>
  <c r="G3279" i="13" a="1"/>
  <c r="G3279" i="13" s="1"/>
  <c r="B3279" i="13" s="1"/>
  <c r="G3278" i="13" a="1"/>
  <c r="G3278" i="13" s="1"/>
  <c r="B3278" i="13" s="1"/>
  <c r="G3277" i="13" a="1"/>
  <c r="G3277" i="13" s="1"/>
  <c r="B3277" i="13" s="1"/>
  <c r="G3276" i="13" a="1"/>
  <c r="G3276" i="13" s="1"/>
  <c r="B3276" i="13" s="1"/>
  <c r="G3275" i="13" a="1"/>
  <c r="G3275" i="13" s="1"/>
  <c r="B3275" i="13" s="1"/>
  <c r="G3274" i="13" a="1"/>
  <c r="G3274" i="13" s="1"/>
  <c r="B3274" i="13" s="1"/>
  <c r="G3273" i="13" a="1"/>
  <c r="G3273" i="13" s="1"/>
  <c r="B3273" i="13" s="1"/>
  <c r="G3272" i="13" a="1"/>
  <c r="G3272" i="13" s="1"/>
  <c r="B3272" i="13" s="1"/>
  <c r="G3271" i="13" a="1"/>
  <c r="G3271" i="13" s="1"/>
  <c r="B3271" i="13" s="1"/>
  <c r="G3270" i="13" a="1"/>
  <c r="G3270" i="13" s="1"/>
  <c r="B3270" i="13" s="1"/>
  <c r="G3269" i="13" a="1"/>
  <c r="G3269" i="13" s="1"/>
  <c r="B3269" i="13" s="1"/>
  <c r="G3268" i="13" a="1"/>
  <c r="G3268" i="13" s="1"/>
  <c r="B3268" i="13" s="1"/>
  <c r="G3267" i="13" a="1"/>
  <c r="G3267" i="13" s="1"/>
  <c r="G3266" i="13" a="1"/>
  <c r="G3266" i="13" s="1"/>
  <c r="B3266" i="13" s="1"/>
  <c r="G3265" i="13" a="1"/>
  <c r="G3265" i="13" s="1"/>
  <c r="B3265" i="13" s="1"/>
  <c r="G3264" i="13" a="1"/>
  <c r="G3264" i="13" s="1"/>
  <c r="B3264" i="13" s="1"/>
  <c r="G3263" i="13" a="1"/>
  <c r="G3263" i="13" s="1"/>
  <c r="B3263" i="13" s="1"/>
  <c r="G3262" i="13" a="1"/>
  <c r="G3262" i="13" s="1"/>
  <c r="B3262" i="13" s="1"/>
  <c r="G3261" i="13" a="1"/>
  <c r="G3261" i="13" s="1"/>
  <c r="B3261" i="13" s="1"/>
  <c r="G3260" i="13" a="1"/>
  <c r="G3260" i="13" s="1"/>
  <c r="B3260" i="13" s="1"/>
  <c r="G3259" i="13" a="1"/>
  <c r="G3259" i="13" s="1"/>
  <c r="B3259" i="13" s="1"/>
  <c r="G3258" i="13" a="1"/>
  <c r="G3258" i="13" s="1"/>
  <c r="B3258" i="13" s="1"/>
  <c r="G3257" i="13" a="1"/>
  <c r="G3257" i="13" s="1"/>
  <c r="B3257" i="13" s="1"/>
  <c r="G3256" i="13" a="1"/>
  <c r="G3256" i="13" s="1"/>
  <c r="B3256" i="13" s="1"/>
  <c r="G3255" i="13" a="1"/>
  <c r="G3255" i="13" s="1"/>
  <c r="B3255" i="13" s="1"/>
  <c r="G3254" i="13" a="1"/>
  <c r="G3254" i="13" s="1"/>
  <c r="B3254" i="13" s="1"/>
  <c r="G3253" i="13" a="1"/>
  <c r="G3253" i="13" s="1"/>
  <c r="B3253" i="13" s="1"/>
  <c r="G3252" i="13" a="1"/>
  <c r="G3252" i="13" s="1"/>
  <c r="B3252" i="13" s="1"/>
  <c r="G3251" i="13" a="1"/>
  <c r="G3251" i="13" s="1"/>
  <c r="B3251" i="13" s="1"/>
  <c r="G3250" i="13" a="1"/>
  <c r="G3250" i="13" s="1"/>
  <c r="B3250" i="13" s="1"/>
  <c r="G3249" i="13" a="1"/>
  <c r="G3249" i="13" s="1"/>
  <c r="B3249" i="13" s="1"/>
  <c r="G3248" i="13" a="1"/>
  <c r="G3248" i="13" s="1"/>
  <c r="B3248" i="13" s="1"/>
  <c r="G3247" i="13" a="1"/>
  <c r="G3247" i="13" s="1"/>
  <c r="B3247" i="13" s="1"/>
  <c r="G3246" i="13" a="1"/>
  <c r="G3246" i="13" s="1"/>
  <c r="B3246" i="13" s="1"/>
  <c r="G3245" i="13" a="1"/>
  <c r="G3245" i="13" s="1"/>
  <c r="B3245" i="13" s="1"/>
  <c r="G3244" i="13" a="1"/>
  <c r="G3244" i="13" s="1"/>
  <c r="G3243" i="13" a="1"/>
  <c r="G3243" i="13" s="1"/>
  <c r="B3243" i="13" s="1"/>
  <c r="G3242" i="13" a="1"/>
  <c r="G3242" i="13" s="1"/>
  <c r="B3242" i="13" s="1"/>
  <c r="G3241" i="13" a="1"/>
  <c r="G3241" i="13" s="1"/>
  <c r="B3241" i="13" s="1"/>
  <c r="G3240" i="13" a="1"/>
  <c r="G3240" i="13" s="1"/>
  <c r="B3240" i="13" s="1"/>
  <c r="G3239" i="13" a="1"/>
  <c r="G3239" i="13" s="1"/>
  <c r="B3239" i="13" s="1"/>
  <c r="G3238" i="13" a="1"/>
  <c r="G3238" i="13" s="1"/>
  <c r="B3238" i="13" s="1"/>
  <c r="G3237" i="13" a="1"/>
  <c r="G3237" i="13" s="1"/>
  <c r="B3237" i="13" s="1"/>
  <c r="G3236" i="13" a="1"/>
  <c r="G3236" i="13" s="1"/>
  <c r="B3236" i="13" s="1"/>
  <c r="G3235" i="13" a="1"/>
  <c r="G3235" i="13" s="1"/>
  <c r="B3235" i="13" s="1"/>
  <c r="G3234" i="13" a="1"/>
  <c r="G3234" i="13" s="1"/>
  <c r="B3234" i="13" s="1"/>
  <c r="G3233" i="13" a="1"/>
  <c r="G3233" i="13" s="1"/>
  <c r="B3233" i="13" s="1"/>
  <c r="G3232" i="13" a="1"/>
  <c r="G3232" i="13" s="1"/>
  <c r="B3232" i="13" s="1"/>
  <c r="G3231" i="13" a="1"/>
  <c r="G3231" i="13" s="1"/>
  <c r="B3231" i="13" s="1"/>
  <c r="G3230" i="13" a="1"/>
  <c r="G3230" i="13" s="1"/>
  <c r="B3230" i="13" s="1"/>
  <c r="G3229" i="13" a="1"/>
  <c r="G3229" i="13" s="1"/>
  <c r="B3229" i="13" s="1"/>
  <c r="G3228" i="13" a="1"/>
  <c r="G3228" i="13" s="1"/>
  <c r="B3228" i="13" s="1"/>
  <c r="G3227" i="13" a="1"/>
  <c r="G3227" i="13" s="1"/>
  <c r="B3227" i="13" s="1"/>
  <c r="G3226" i="13" a="1"/>
  <c r="G3226" i="13" s="1"/>
  <c r="B3226" i="13" s="1"/>
  <c r="G3225" i="13" a="1"/>
  <c r="G3225" i="13" s="1"/>
  <c r="B3225" i="13" s="1"/>
  <c r="G3224" i="13" a="1"/>
  <c r="G3224" i="13" s="1"/>
  <c r="B3224" i="13" s="1"/>
  <c r="G3223" i="13" a="1"/>
  <c r="G3223" i="13" s="1"/>
  <c r="B3223" i="13" s="1"/>
  <c r="G3222" i="13" a="1"/>
  <c r="G3222" i="13" s="1"/>
  <c r="B3222" i="13" s="1"/>
  <c r="G3221" i="13" a="1"/>
  <c r="G3221" i="13" s="1"/>
  <c r="B3221" i="13" s="1"/>
  <c r="G3220" i="13" a="1"/>
  <c r="G3220" i="13" s="1"/>
  <c r="B3220" i="13" s="1"/>
  <c r="G3219" i="13" a="1"/>
  <c r="G3219" i="13" s="1"/>
  <c r="B3219" i="13" s="1"/>
  <c r="G3218" i="13" a="1"/>
  <c r="G3218" i="13" s="1"/>
  <c r="B3218" i="13" s="1"/>
  <c r="G3217" i="13" a="1"/>
  <c r="G3217" i="13" s="1"/>
  <c r="B3217" i="13" s="1"/>
  <c r="G3216" i="13" a="1"/>
  <c r="G3216" i="13" s="1"/>
  <c r="B3216" i="13" s="1"/>
  <c r="G3215" i="13" a="1"/>
  <c r="G3215" i="13" s="1"/>
  <c r="B3215" i="13" s="1"/>
  <c r="G3214" i="13" a="1"/>
  <c r="G3214" i="13" s="1"/>
  <c r="B3214" i="13" s="1"/>
  <c r="G3213" i="13" a="1"/>
  <c r="G3213" i="13" s="1"/>
  <c r="B3213" i="13" s="1"/>
  <c r="G3212" i="13" a="1"/>
  <c r="G3212" i="13" s="1"/>
  <c r="G3211" i="13" a="1"/>
  <c r="G3211" i="13" s="1"/>
  <c r="B3211" i="13" s="1"/>
  <c r="G3210" i="13" a="1"/>
  <c r="G3210" i="13" s="1"/>
  <c r="B3210" i="13" s="1"/>
  <c r="G3209" i="13" a="1"/>
  <c r="G3209" i="13" s="1"/>
  <c r="B3209" i="13" s="1"/>
  <c r="G3208" i="13" a="1"/>
  <c r="G3208" i="13" s="1"/>
  <c r="B3208" i="13" s="1"/>
  <c r="G3207" i="13" a="1"/>
  <c r="G3207" i="13" s="1"/>
  <c r="B3207" i="13" s="1"/>
  <c r="G3206" i="13" a="1"/>
  <c r="G3206" i="13" s="1"/>
  <c r="B3206" i="13" s="1"/>
  <c r="G3205" i="13" a="1"/>
  <c r="G3205" i="13" s="1"/>
  <c r="B3205" i="13" s="1"/>
  <c r="G3204" i="13" a="1"/>
  <c r="G3204" i="13" s="1"/>
  <c r="G3203" i="13" a="1"/>
  <c r="G3203" i="13" s="1"/>
  <c r="B3203" i="13" s="1"/>
  <c r="G3202" i="13" a="1"/>
  <c r="G3202" i="13" s="1"/>
  <c r="B3202" i="13" s="1"/>
  <c r="G3201" i="13" a="1"/>
  <c r="G3201" i="13" s="1"/>
  <c r="B3201" i="13" s="1"/>
  <c r="G3200" i="13" a="1"/>
  <c r="G3200" i="13" s="1"/>
  <c r="B3200" i="13" s="1"/>
  <c r="G3199" i="13" a="1"/>
  <c r="G3199" i="13" s="1"/>
  <c r="B3199" i="13" s="1"/>
  <c r="G3198" i="13" a="1"/>
  <c r="G3198" i="13" s="1"/>
  <c r="B3198" i="13" s="1"/>
  <c r="G3197" i="13" a="1"/>
  <c r="G3197" i="13" s="1"/>
  <c r="B3197" i="13" s="1"/>
  <c r="G3196" i="13" a="1"/>
  <c r="G3196" i="13" s="1"/>
  <c r="G3195" i="13" a="1"/>
  <c r="G3195" i="13" s="1"/>
  <c r="B3195" i="13" s="1"/>
  <c r="G3194" i="13" a="1"/>
  <c r="G3194" i="13" s="1"/>
  <c r="B3194" i="13" s="1"/>
  <c r="G3193" i="13" a="1"/>
  <c r="G3193" i="13" s="1"/>
  <c r="B3193" i="13" s="1"/>
  <c r="G3192" i="13" a="1"/>
  <c r="G3192" i="13" s="1"/>
  <c r="B3192" i="13" s="1"/>
  <c r="G3191" i="13" a="1"/>
  <c r="G3191" i="13" s="1"/>
  <c r="B3191" i="13" s="1"/>
  <c r="G3190" i="13" a="1"/>
  <c r="G3190" i="13" s="1"/>
  <c r="B3190" i="13" s="1"/>
  <c r="G3189" i="13" a="1"/>
  <c r="G3189" i="13" s="1"/>
  <c r="B3189" i="13" s="1"/>
  <c r="G3188" i="13" a="1"/>
  <c r="G3188" i="13" s="1"/>
  <c r="B3188" i="13" s="1"/>
  <c r="G3187" i="13" a="1"/>
  <c r="G3187" i="13" s="1"/>
  <c r="B3187" i="13" s="1"/>
  <c r="G3186" i="13" a="1"/>
  <c r="G3186" i="13" s="1"/>
  <c r="B3186" i="13" s="1"/>
  <c r="G3185" i="13" a="1"/>
  <c r="G3185" i="13" s="1"/>
  <c r="G3184" i="13" a="1"/>
  <c r="G3184" i="13" s="1"/>
  <c r="B3184" i="13" s="1"/>
  <c r="G3183" i="13" a="1"/>
  <c r="G3183" i="13" s="1"/>
  <c r="B3183" i="13" s="1"/>
  <c r="G3182" i="13" a="1"/>
  <c r="G3182" i="13" s="1"/>
  <c r="B3182" i="13" s="1"/>
  <c r="G3181" i="13" a="1"/>
  <c r="G3181" i="13" s="1"/>
  <c r="B3181" i="13" s="1"/>
  <c r="G3180" i="13" a="1"/>
  <c r="G3180" i="13" s="1"/>
  <c r="B3180" i="13" s="1"/>
  <c r="G3179" i="13" a="1"/>
  <c r="G3179" i="13" s="1"/>
  <c r="B3179" i="13" s="1"/>
  <c r="G3178" i="13" a="1"/>
  <c r="G3178" i="13" s="1"/>
  <c r="B3178" i="13" s="1"/>
  <c r="G3177" i="13" a="1"/>
  <c r="G3177" i="13" s="1"/>
  <c r="B3177" i="13" s="1"/>
  <c r="G3176" i="13" a="1"/>
  <c r="G3176" i="13" s="1"/>
  <c r="B3176" i="13" s="1"/>
  <c r="G3175" i="13" a="1"/>
  <c r="G3175" i="13" s="1"/>
  <c r="B3175" i="13" s="1"/>
  <c r="G3174" i="13" a="1"/>
  <c r="G3174" i="13" s="1"/>
  <c r="B3174" i="13" s="1"/>
  <c r="G3173" i="13" a="1"/>
  <c r="G3173" i="13" s="1"/>
  <c r="B3173" i="13" s="1"/>
  <c r="G3172" i="13" a="1"/>
  <c r="G3172" i="13" s="1"/>
  <c r="B3172" i="13" s="1"/>
  <c r="G3171" i="13" a="1"/>
  <c r="G3171" i="13" s="1"/>
  <c r="B3171" i="13" s="1"/>
  <c r="G3170" i="13" a="1"/>
  <c r="G3170" i="13" s="1"/>
  <c r="B3170" i="13" s="1"/>
  <c r="G3169" i="13" a="1"/>
  <c r="G3169" i="13" s="1"/>
  <c r="B3169" i="13" s="1"/>
  <c r="G3168" i="13" a="1"/>
  <c r="G3168" i="13" s="1"/>
  <c r="B3168" i="13" s="1"/>
  <c r="G3167" i="13" a="1"/>
  <c r="G3167" i="13" s="1"/>
  <c r="B3167" i="13" s="1"/>
  <c r="G3166" i="13" a="1"/>
  <c r="G3166" i="13" s="1"/>
  <c r="B3166" i="13" s="1"/>
  <c r="G3165" i="13" a="1"/>
  <c r="G3165" i="13" s="1"/>
  <c r="B3165" i="13" s="1"/>
  <c r="G3164" i="13" a="1"/>
  <c r="G3164" i="13" s="1"/>
  <c r="B3164" i="13" s="1"/>
  <c r="G3163" i="13" a="1"/>
  <c r="G3163" i="13" s="1"/>
  <c r="B3163" i="13" s="1"/>
  <c r="G3162" i="13" a="1"/>
  <c r="G3162" i="13" s="1"/>
  <c r="B3162" i="13" s="1"/>
  <c r="G3161" i="13" a="1"/>
  <c r="G3161" i="13" s="1"/>
  <c r="B3161" i="13" s="1"/>
  <c r="G3160" i="13" a="1"/>
  <c r="G3160" i="13" s="1"/>
  <c r="B3160" i="13" s="1"/>
  <c r="G3159" i="13" a="1"/>
  <c r="G3159" i="13" s="1"/>
  <c r="B3159" i="13" s="1"/>
  <c r="G3158" i="13" a="1"/>
  <c r="G3158" i="13" s="1"/>
  <c r="B3158" i="13" s="1"/>
  <c r="G3157" i="13" a="1"/>
  <c r="G3157" i="13" s="1"/>
  <c r="B3157" i="13" s="1"/>
  <c r="G3156" i="13" a="1"/>
  <c r="G3156" i="13" s="1"/>
  <c r="B3156" i="13" s="1"/>
  <c r="G3155" i="13" a="1"/>
  <c r="G3155" i="13" s="1"/>
  <c r="B3155" i="13" s="1"/>
  <c r="G3154" i="13" a="1"/>
  <c r="G3154" i="13" s="1"/>
  <c r="B3154" i="13" s="1"/>
  <c r="G3153" i="13" a="1"/>
  <c r="G3153" i="13" s="1"/>
  <c r="B3153" i="13" s="1"/>
  <c r="G3152" i="13" a="1"/>
  <c r="G3152" i="13" s="1"/>
  <c r="B3152" i="13" s="1"/>
  <c r="G3151" i="13" a="1"/>
  <c r="G3151" i="13" s="1"/>
  <c r="B3151" i="13" s="1"/>
  <c r="G3150" i="13" a="1"/>
  <c r="G3150" i="13" s="1"/>
  <c r="B3150" i="13" s="1"/>
  <c r="G3149" i="13" a="1"/>
  <c r="G3149" i="13" s="1"/>
  <c r="B3149" i="13" s="1"/>
  <c r="G3148" i="13" a="1"/>
  <c r="G3148" i="13" s="1"/>
  <c r="B3148" i="13" s="1"/>
  <c r="G6289" i="13" a="1"/>
  <c r="G6289" i="13" s="1"/>
  <c r="B6289" i="13" s="1"/>
  <c r="E6287" i="13"/>
  <c r="E6286" i="13"/>
  <c r="E6285" i="13"/>
  <c r="E6284" i="13"/>
  <c r="E6283" i="13"/>
  <c r="E6282" i="13"/>
  <c r="E6281" i="13"/>
  <c r="E6280" i="13"/>
  <c r="E6279" i="13"/>
  <c r="E6278" i="13"/>
  <c r="E6277" i="13"/>
  <c r="E6276" i="13"/>
  <c r="E6275" i="13"/>
  <c r="E6274" i="13"/>
  <c r="E6273" i="13"/>
  <c r="E6272" i="13"/>
  <c r="E6271" i="13"/>
  <c r="E6270" i="13"/>
  <c r="E6269" i="13"/>
  <c r="E6268" i="13"/>
  <c r="E6267" i="13"/>
  <c r="E6266" i="13"/>
  <c r="E6265" i="13"/>
  <c r="E6264" i="13"/>
  <c r="E6263" i="13"/>
  <c r="E6262" i="13"/>
  <c r="E6261" i="13"/>
  <c r="E6260" i="13"/>
  <c r="E6259" i="13"/>
  <c r="E6258" i="13"/>
  <c r="E6257" i="13"/>
  <c r="E6256" i="13"/>
  <c r="E6255" i="13"/>
  <c r="E6254" i="13"/>
  <c r="E6253" i="13"/>
  <c r="E6252" i="13"/>
  <c r="E6251" i="13"/>
  <c r="E6250" i="13"/>
  <c r="E6249" i="13"/>
  <c r="E6248" i="13"/>
  <c r="E6247" i="13"/>
  <c r="E6246" i="13"/>
  <c r="E6245" i="13"/>
  <c r="E6244" i="13"/>
  <c r="E6243" i="13"/>
  <c r="E6242" i="13"/>
  <c r="E6241" i="13"/>
  <c r="E6240" i="13"/>
  <c r="E6239" i="13"/>
  <c r="E6238" i="13"/>
  <c r="E6237" i="13"/>
  <c r="E6236" i="13"/>
  <c r="E6235" i="13"/>
  <c r="E6234" i="13"/>
  <c r="E6233" i="13"/>
  <c r="E6232" i="13"/>
  <c r="E6231" i="13"/>
  <c r="E6230" i="13"/>
  <c r="E6229" i="13"/>
  <c r="E6228" i="13"/>
  <c r="E6227" i="13"/>
  <c r="E6226" i="13"/>
  <c r="E6225" i="13"/>
  <c r="E6224" i="13"/>
  <c r="E6223" i="13"/>
  <c r="E6222" i="13"/>
  <c r="E6221" i="13"/>
  <c r="E6220" i="13"/>
  <c r="E6219" i="13"/>
  <c r="E6218" i="13"/>
  <c r="E6217" i="13"/>
  <c r="E6216" i="13"/>
  <c r="E6215" i="13"/>
  <c r="E6214" i="13"/>
  <c r="E6213" i="13"/>
  <c r="E6212" i="13"/>
  <c r="E6211" i="13"/>
  <c r="E6210" i="13"/>
  <c r="E6209" i="13"/>
  <c r="E6208" i="13"/>
  <c r="E6207" i="13"/>
  <c r="E6206" i="13"/>
  <c r="E6205" i="13"/>
  <c r="E6204" i="13"/>
  <c r="E6203" i="13"/>
  <c r="E6202" i="13"/>
  <c r="E6201" i="13"/>
  <c r="E6200" i="13"/>
  <c r="E6199" i="13"/>
  <c r="E6198" i="13"/>
  <c r="E6197" i="13"/>
  <c r="E6196" i="13"/>
  <c r="E6195" i="13"/>
  <c r="E6194" i="13"/>
  <c r="E6193" i="13"/>
  <c r="E6192" i="13"/>
  <c r="E6191" i="13"/>
  <c r="E6190" i="13"/>
  <c r="E6189" i="13"/>
  <c r="E6188" i="13"/>
  <c r="E6187" i="13"/>
  <c r="E6186" i="13"/>
  <c r="E6185" i="13"/>
  <c r="E6184" i="13"/>
  <c r="E6183" i="13"/>
  <c r="E6182" i="13"/>
  <c r="E6181" i="13"/>
  <c r="E6180" i="13"/>
  <c r="E6179" i="13"/>
  <c r="E6178" i="13"/>
  <c r="E6177" i="13"/>
  <c r="E6176" i="13"/>
  <c r="E6175" i="13"/>
  <c r="E6174" i="13"/>
  <c r="E6173" i="13"/>
  <c r="E6172" i="13"/>
  <c r="E6171" i="13"/>
  <c r="E6170" i="13"/>
  <c r="E6169" i="13"/>
  <c r="E6168" i="13"/>
  <c r="E6167" i="13"/>
  <c r="E6166" i="13"/>
  <c r="E6165" i="13"/>
  <c r="E6164" i="13"/>
  <c r="E6163" i="13"/>
  <c r="E6162" i="13"/>
  <c r="E6161" i="13"/>
  <c r="E6160" i="13"/>
  <c r="E6159" i="13"/>
  <c r="E6158" i="13"/>
  <c r="E6157" i="13"/>
  <c r="E6156" i="13"/>
  <c r="E6155" i="13"/>
  <c r="E6154" i="13"/>
  <c r="E6153" i="13"/>
  <c r="E6152" i="13"/>
  <c r="E6151" i="13"/>
  <c r="E6150" i="13"/>
  <c r="E6149" i="13"/>
  <c r="E6148" i="13"/>
  <c r="E6147" i="13"/>
  <c r="E6146" i="13"/>
  <c r="E6145" i="13"/>
  <c r="E6144" i="13"/>
  <c r="E6143" i="13"/>
  <c r="E6142" i="13"/>
  <c r="E6141" i="13"/>
  <c r="E6140" i="13"/>
  <c r="E6139" i="13"/>
  <c r="E6138" i="13"/>
  <c r="E6137" i="13"/>
  <c r="E6136" i="13"/>
  <c r="E6135" i="13"/>
  <c r="E6134" i="13"/>
  <c r="E6133" i="13"/>
  <c r="E6132" i="13"/>
  <c r="E6131" i="13"/>
  <c r="E6130" i="13"/>
  <c r="E6129" i="13"/>
  <c r="E6128" i="13"/>
  <c r="E6127" i="13"/>
  <c r="E6126" i="13"/>
  <c r="E6125" i="13"/>
  <c r="E6124" i="13"/>
  <c r="E6123" i="13"/>
  <c r="E6122" i="13"/>
  <c r="E6121" i="13"/>
  <c r="E6120" i="13"/>
  <c r="E6119" i="13"/>
  <c r="E6118" i="13"/>
  <c r="E6117" i="13"/>
  <c r="E6116" i="13"/>
  <c r="E6115" i="13"/>
  <c r="E6114" i="13"/>
  <c r="E6113" i="13"/>
  <c r="E6112" i="13"/>
  <c r="E6111" i="13"/>
  <c r="E6110" i="13"/>
  <c r="E6109" i="13"/>
  <c r="E6108" i="13"/>
  <c r="E6107" i="13"/>
  <c r="E6106" i="13"/>
  <c r="E6105" i="13"/>
  <c r="E6104" i="13"/>
  <c r="E6103" i="13"/>
  <c r="E6102" i="13"/>
  <c r="E6101" i="13"/>
  <c r="E6100" i="13"/>
  <c r="E6099" i="13"/>
  <c r="E6098" i="13"/>
  <c r="E6097" i="13"/>
  <c r="E6096" i="13"/>
  <c r="E6095" i="13"/>
  <c r="E6094" i="13"/>
  <c r="E6093" i="13"/>
  <c r="E6092" i="13"/>
  <c r="E6091" i="13"/>
  <c r="E6090" i="13"/>
  <c r="E6089" i="13"/>
  <c r="E6088" i="13"/>
  <c r="E6087" i="13"/>
  <c r="E6086" i="13"/>
  <c r="E6085" i="13"/>
  <c r="E6084" i="13"/>
  <c r="E6083" i="13"/>
  <c r="E6082" i="13"/>
  <c r="E6081" i="13"/>
  <c r="E6080" i="13"/>
  <c r="E6079" i="13"/>
  <c r="E6078" i="13"/>
  <c r="E6077" i="13"/>
  <c r="E6076" i="13"/>
  <c r="E6075" i="13"/>
  <c r="E6074" i="13"/>
  <c r="E6073" i="13"/>
  <c r="E6072" i="13"/>
  <c r="E6071" i="13"/>
  <c r="E6070" i="13"/>
  <c r="E6069" i="13"/>
  <c r="E6068" i="13"/>
  <c r="E6067" i="13"/>
  <c r="E6066" i="13"/>
  <c r="E6065" i="13"/>
  <c r="E6064" i="13"/>
  <c r="E6063" i="13"/>
  <c r="E6062" i="13"/>
  <c r="E6061" i="13"/>
  <c r="E6060" i="13"/>
  <c r="E6059" i="13"/>
  <c r="E6058" i="13"/>
  <c r="E6057" i="13"/>
  <c r="E6056" i="13"/>
  <c r="E6055" i="13"/>
  <c r="E6054" i="13"/>
  <c r="E6053" i="13"/>
  <c r="E6052" i="13"/>
  <c r="E6051" i="13"/>
  <c r="E6050" i="13"/>
  <c r="E6049" i="13"/>
  <c r="E6048" i="13"/>
  <c r="E6047" i="13"/>
  <c r="E6046" i="13"/>
  <c r="E6045" i="13"/>
  <c r="E6044" i="13"/>
  <c r="E6043" i="13"/>
  <c r="E6042" i="13"/>
  <c r="E6041" i="13"/>
  <c r="E6040" i="13"/>
  <c r="E6039" i="13"/>
  <c r="E6038" i="13"/>
  <c r="E6037" i="13"/>
  <c r="E6036" i="13"/>
  <c r="E6035" i="13"/>
  <c r="E6034" i="13"/>
  <c r="E6033" i="13"/>
  <c r="E6032" i="13"/>
  <c r="E6031" i="13"/>
  <c r="E6030" i="13"/>
  <c r="E6029" i="13"/>
  <c r="E6028" i="13"/>
  <c r="E6027" i="13"/>
  <c r="E6026" i="13"/>
  <c r="E6025" i="13"/>
  <c r="E6024" i="13"/>
  <c r="E6023" i="13"/>
  <c r="E6022" i="13"/>
  <c r="E6021" i="13"/>
  <c r="E6020" i="13"/>
  <c r="E6019" i="13"/>
  <c r="E6018" i="13"/>
  <c r="E6017" i="13"/>
  <c r="E6016" i="13"/>
  <c r="E6015" i="13"/>
  <c r="E6014" i="13"/>
  <c r="E6013" i="13"/>
  <c r="E6012" i="13"/>
  <c r="E6011" i="13"/>
  <c r="E6010" i="13"/>
  <c r="E6009" i="13"/>
  <c r="E6008" i="13"/>
  <c r="E6007" i="13"/>
  <c r="E6006" i="13"/>
  <c r="E6005" i="13"/>
  <c r="E6004" i="13"/>
  <c r="E6003" i="13"/>
  <c r="E6002" i="13"/>
  <c r="E6001" i="13"/>
  <c r="E6000" i="13"/>
  <c r="E5999" i="13"/>
  <c r="E5998" i="13"/>
  <c r="E5997" i="13"/>
  <c r="E5996" i="13"/>
  <c r="E5995" i="13"/>
  <c r="E5994" i="13"/>
  <c r="E5993" i="13"/>
  <c r="E5992" i="13"/>
  <c r="E5991" i="13"/>
  <c r="E5990" i="13"/>
  <c r="E5989" i="13"/>
  <c r="E5988" i="13"/>
  <c r="E5987" i="13"/>
  <c r="E5986" i="13"/>
  <c r="E5985" i="13"/>
  <c r="E5984" i="13"/>
  <c r="E5983" i="13"/>
  <c r="E5982" i="13"/>
  <c r="E5981" i="13"/>
  <c r="E5980" i="13"/>
  <c r="E5979" i="13"/>
  <c r="E5978" i="13"/>
  <c r="E5977" i="13"/>
  <c r="E5976" i="13"/>
  <c r="E5975" i="13"/>
  <c r="E5974" i="13"/>
  <c r="E5973" i="13"/>
  <c r="E5972" i="13"/>
  <c r="E5971" i="13"/>
  <c r="E5970" i="13"/>
  <c r="E5969" i="13"/>
  <c r="E5968" i="13"/>
  <c r="E5967" i="13"/>
  <c r="E5966" i="13"/>
  <c r="E5965" i="13"/>
  <c r="E5964" i="13"/>
  <c r="E5963" i="13"/>
  <c r="E5962" i="13"/>
  <c r="E5961" i="13"/>
  <c r="E5960" i="13"/>
  <c r="E5959" i="13"/>
  <c r="E5958" i="13"/>
  <c r="E5957" i="13"/>
  <c r="E5956" i="13"/>
  <c r="E5955" i="13"/>
  <c r="E5954" i="13"/>
  <c r="E5953" i="13"/>
  <c r="E5952" i="13"/>
  <c r="E5951" i="13"/>
  <c r="E5950" i="13"/>
  <c r="E5949" i="13"/>
  <c r="E5948" i="13"/>
  <c r="E5947" i="13"/>
  <c r="E5946" i="13"/>
  <c r="E5945" i="13"/>
  <c r="E5944" i="13"/>
  <c r="E5943" i="13"/>
  <c r="E5942" i="13"/>
  <c r="E5941" i="13"/>
  <c r="E5940" i="13"/>
  <c r="E5939" i="13"/>
  <c r="E5938" i="13"/>
  <c r="E5937" i="13"/>
  <c r="E5936" i="13"/>
  <c r="E5935" i="13"/>
  <c r="E5934" i="13"/>
  <c r="E5933" i="13"/>
  <c r="E5932" i="13"/>
  <c r="E5931" i="13"/>
  <c r="E5930" i="13"/>
  <c r="E5929" i="13"/>
  <c r="E5928" i="13"/>
  <c r="E5927" i="13"/>
  <c r="E5926" i="13"/>
  <c r="E5925" i="13"/>
  <c r="E5924" i="13"/>
  <c r="E5923" i="13"/>
  <c r="E5922" i="13"/>
  <c r="E5921" i="13"/>
  <c r="E5920" i="13"/>
  <c r="E5919" i="13"/>
  <c r="E5918" i="13"/>
  <c r="E5917" i="13"/>
  <c r="E5916" i="13"/>
  <c r="E5915" i="13"/>
  <c r="E5914" i="13"/>
  <c r="E5913" i="13"/>
  <c r="E5912" i="13"/>
  <c r="E5911" i="13"/>
  <c r="E5910" i="13"/>
  <c r="E5909" i="13"/>
  <c r="E5908" i="13"/>
  <c r="E5907" i="13"/>
  <c r="E5906" i="13"/>
  <c r="E5905" i="13"/>
  <c r="E5904" i="13"/>
  <c r="E5903" i="13"/>
  <c r="E5902" i="13"/>
  <c r="E5901" i="13"/>
  <c r="E5900" i="13"/>
  <c r="E5899" i="13"/>
  <c r="E5898" i="13"/>
  <c r="E5897" i="13"/>
  <c r="E5896" i="13"/>
  <c r="E5895" i="13"/>
  <c r="E5894" i="13"/>
  <c r="E5893" i="13"/>
  <c r="E5892" i="13"/>
  <c r="E5891" i="13"/>
  <c r="E5890" i="13"/>
  <c r="E5889" i="13"/>
  <c r="E5888" i="13"/>
  <c r="E5887" i="13"/>
  <c r="E5886" i="13"/>
  <c r="E5885" i="13"/>
  <c r="E5884" i="13"/>
  <c r="E5883" i="13"/>
  <c r="E5882" i="13"/>
  <c r="E5881" i="13"/>
  <c r="E5880" i="13"/>
  <c r="E5879" i="13"/>
  <c r="E5878" i="13"/>
  <c r="E5877" i="13"/>
  <c r="E5876" i="13"/>
  <c r="E5875" i="13"/>
  <c r="E5874" i="13"/>
  <c r="E5873" i="13"/>
  <c r="E5872" i="13"/>
  <c r="E5871" i="13"/>
  <c r="E5870" i="13"/>
  <c r="E5869" i="13"/>
  <c r="E5868" i="13"/>
  <c r="E5867" i="13"/>
  <c r="E5866" i="13"/>
  <c r="E5865" i="13"/>
  <c r="E5864" i="13"/>
  <c r="E5863" i="13"/>
  <c r="E5862" i="13"/>
  <c r="E5861" i="13"/>
  <c r="E5860" i="13"/>
  <c r="E5859" i="13"/>
  <c r="E5858" i="13"/>
  <c r="E5857" i="13"/>
  <c r="E5856" i="13"/>
  <c r="E5855" i="13"/>
  <c r="E5854" i="13"/>
  <c r="E5853" i="13"/>
  <c r="E5852" i="13"/>
  <c r="E5851" i="13"/>
  <c r="E5850" i="13"/>
  <c r="E5849" i="13"/>
  <c r="E5848" i="13"/>
  <c r="E5847" i="13"/>
  <c r="E5846" i="13"/>
  <c r="E5845" i="13"/>
  <c r="E5844" i="13"/>
  <c r="E5843" i="13"/>
  <c r="E5842" i="13"/>
  <c r="E5841" i="13"/>
  <c r="E5840" i="13"/>
  <c r="E5839" i="13"/>
  <c r="E5838" i="13"/>
  <c r="E5837" i="13"/>
  <c r="E5836" i="13"/>
  <c r="E5835" i="13"/>
  <c r="E5834" i="13"/>
  <c r="E5833" i="13"/>
  <c r="E5832" i="13"/>
  <c r="E5831" i="13"/>
  <c r="E5830" i="13"/>
  <c r="E5829" i="13"/>
  <c r="E5828" i="13"/>
  <c r="E5827" i="13"/>
  <c r="E5826" i="13"/>
  <c r="E5825" i="13"/>
  <c r="E5824" i="13"/>
  <c r="E5823" i="13"/>
  <c r="E5822" i="13"/>
  <c r="E5821" i="13"/>
  <c r="E5820" i="13"/>
  <c r="E5819" i="13"/>
  <c r="E5818" i="13"/>
  <c r="E5817" i="13"/>
  <c r="E5816" i="13"/>
  <c r="E5815" i="13"/>
  <c r="E5814" i="13"/>
  <c r="E5813" i="13"/>
  <c r="E5812" i="13"/>
  <c r="E5811" i="13"/>
  <c r="E5810" i="13"/>
  <c r="E5809" i="13"/>
  <c r="E5808" i="13"/>
  <c r="E5807" i="13"/>
  <c r="E5806" i="13"/>
  <c r="E5805" i="13"/>
  <c r="E5804" i="13"/>
  <c r="E5803" i="13"/>
  <c r="E5802" i="13"/>
  <c r="E5801" i="13"/>
  <c r="E5800" i="13"/>
  <c r="E5799" i="13"/>
  <c r="E5798" i="13"/>
  <c r="E5797" i="13"/>
  <c r="E5796" i="13"/>
  <c r="E5795" i="13"/>
  <c r="E5794" i="13"/>
  <c r="E5793" i="13"/>
  <c r="E5792" i="13"/>
  <c r="E5791" i="13"/>
  <c r="E5790" i="13"/>
  <c r="E5789" i="13"/>
  <c r="E5788" i="13"/>
  <c r="E5787" i="13"/>
  <c r="E5786" i="13"/>
  <c r="E5785" i="13"/>
  <c r="E5784" i="13"/>
  <c r="E5783" i="13"/>
  <c r="E5782" i="13"/>
  <c r="E5781" i="13"/>
  <c r="E5780" i="13"/>
  <c r="E5779" i="13"/>
  <c r="E5778" i="13"/>
  <c r="E5777" i="13"/>
  <c r="E5776" i="13"/>
  <c r="E5775" i="13"/>
  <c r="E5774" i="13"/>
  <c r="E5773" i="13"/>
  <c r="E5772" i="13"/>
  <c r="E5771" i="13"/>
  <c r="E5770" i="13"/>
  <c r="E5769" i="13"/>
  <c r="E5768" i="13"/>
  <c r="E5767" i="13"/>
  <c r="E5766" i="13"/>
  <c r="E5765" i="13"/>
  <c r="E5764" i="13"/>
  <c r="E5763" i="13"/>
  <c r="E5762" i="13"/>
  <c r="E5761" i="13"/>
  <c r="E5760" i="13"/>
  <c r="E5759" i="13"/>
  <c r="E5758" i="13"/>
  <c r="E5757" i="13"/>
  <c r="E5756" i="13"/>
  <c r="E5755" i="13"/>
  <c r="E5754" i="13"/>
  <c r="E5753" i="13"/>
  <c r="E5752" i="13"/>
  <c r="E5751" i="13"/>
  <c r="E5750" i="13"/>
  <c r="E5749" i="13"/>
  <c r="E5748" i="13"/>
  <c r="E5747" i="13"/>
  <c r="E5746" i="13"/>
  <c r="E5745" i="13"/>
  <c r="E5744" i="13"/>
  <c r="E5743" i="13"/>
  <c r="E5742" i="13"/>
  <c r="E5741" i="13"/>
  <c r="E5740" i="13"/>
  <c r="E5739" i="13"/>
  <c r="E5738" i="13"/>
  <c r="E5737" i="13"/>
  <c r="E5736" i="13"/>
  <c r="E5735" i="13"/>
  <c r="E5734" i="13"/>
  <c r="E5733" i="13"/>
  <c r="E5732" i="13"/>
  <c r="E5731" i="13"/>
  <c r="E5730" i="13"/>
  <c r="E5729" i="13"/>
  <c r="E5728" i="13"/>
  <c r="E5727" i="13"/>
  <c r="E5726" i="13"/>
  <c r="E5725" i="13"/>
  <c r="E5724" i="13"/>
  <c r="E5723" i="13"/>
  <c r="E5722" i="13"/>
  <c r="E5721" i="13"/>
  <c r="E5720" i="13"/>
  <c r="E5719" i="13"/>
  <c r="E5718" i="13"/>
  <c r="E5717" i="13"/>
  <c r="E5716" i="13"/>
  <c r="E5715" i="13"/>
  <c r="E5714" i="13"/>
  <c r="E5713" i="13"/>
  <c r="E5712" i="13"/>
  <c r="E5711" i="13"/>
  <c r="E5710" i="13"/>
  <c r="E5709" i="13"/>
  <c r="E5708" i="13"/>
  <c r="E5707" i="13"/>
  <c r="E5706" i="13"/>
  <c r="E5705" i="13"/>
  <c r="E5704" i="13"/>
  <c r="E5703" i="13"/>
  <c r="E5702" i="13"/>
  <c r="E5701" i="13"/>
  <c r="E5700" i="13"/>
  <c r="E5699" i="13"/>
  <c r="E5698" i="13"/>
  <c r="E5697" i="13"/>
  <c r="E5696" i="13"/>
  <c r="E5695" i="13"/>
  <c r="E5694" i="13"/>
  <c r="E5693" i="13"/>
  <c r="E5692" i="13"/>
  <c r="E5691" i="13"/>
  <c r="E5690" i="13"/>
  <c r="E5689" i="13"/>
  <c r="E5688" i="13"/>
  <c r="E5687" i="13"/>
  <c r="E5686" i="13"/>
  <c r="E5685" i="13"/>
  <c r="E5684" i="13"/>
  <c r="E5683" i="13"/>
  <c r="E5682" i="13"/>
  <c r="E5681" i="13"/>
  <c r="E5680" i="13"/>
  <c r="E5679" i="13"/>
  <c r="E5678" i="13"/>
  <c r="E5677" i="13"/>
  <c r="E5676" i="13"/>
  <c r="E5675" i="13"/>
  <c r="E5674" i="13"/>
  <c r="E5673" i="13"/>
  <c r="E5672" i="13"/>
  <c r="E5671" i="13"/>
  <c r="E5670" i="13"/>
  <c r="E5669" i="13"/>
  <c r="E5668" i="13"/>
  <c r="E5667" i="13"/>
  <c r="E5666" i="13"/>
  <c r="E5665" i="13"/>
  <c r="E5664" i="13"/>
  <c r="E5663" i="13"/>
  <c r="E5662" i="13"/>
  <c r="E5661" i="13"/>
  <c r="E5660" i="13"/>
  <c r="E5659" i="13"/>
  <c r="E5658" i="13"/>
  <c r="E5657" i="13"/>
  <c r="E5656" i="13"/>
  <c r="E5655" i="13"/>
  <c r="E5654" i="13"/>
  <c r="E5653" i="13"/>
  <c r="E5652" i="13"/>
  <c r="E5651" i="13"/>
  <c r="E5650" i="13"/>
  <c r="E5649" i="13"/>
  <c r="E5648" i="13"/>
  <c r="E5647" i="13"/>
  <c r="E5646" i="13"/>
  <c r="E5645" i="13"/>
  <c r="E5644" i="13"/>
  <c r="E5643" i="13"/>
  <c r="E5642" i="13"/>
  <c r="E5641" i="13"/>
  <c r="E5640" i="13"/>
  <c r="E5639" i="13"/>
  <c r="E5638" i="13"/>
  <c r="E5637" i="13"/>
  <c r="E5636" i="13"/>
  <c r="E5635" i="13"/>
  <c r="E5634" i="13"/>
  <c r="E5633" i="13"/>
  <c r="E5632" i="13"/>
  <c r="E5631" i="13"/>
  <c r="E5630" i="13"/>
  <c r="E5629" i="13"/>
  <c r="E5628" i="13"/>
  <c r="E5627" i="13"/>
  <c r="E5626" i="13"/>
  <c r="E5625" i="13"/>
  <c r="E5624" i="13"/>
  <c r="E5623" i="13"/>
  <c r="E5622" i="13"/>
  <c r="E5621" i="13"/>
  <c r="E5620" i="13"/>
  <c r="E5619" i="13"/>
  <c r="E5618" i="13"/>
  <c r="E5617" i="13"/>
  <c r="E5616" i="13"/>
  <c r="E5615" i="13"/>
  <c r="E5614" i="13"/>
  <c r="E5613" i="13"/>
  <c r="E5612" i="13"/>
  <c r="E5611" i="13"/>
  <c r="E5610" i="13"/>
  <c r="E5609" i="13"/>
  <c r="E5608" i="13"/>
  <c r="E5607" i="13"/>
  <c r="E5606" i="13"/>
  <c r="E5605" i="13"/>
  <c r="E5604" i="13"/>
  <c r="E5603" i="13"/>
  <c r="E5602" i="13"/>
  <c r="E5601" i="13"/>
  <c r="E5600" i="13"/>
  <c r="E5599" i="13"/>
  <c r="E5598" i="13"/>
  <c r="E5597" i="13"/>
  <c r="E5596" i="13"/>
  <c r="E5595" i="13"/>
  <c r="E5594" i="13"/>
  <c r="E5593" i="13"/>
  <c r="E5592" i="13"/>
  <c r="E5591" i="13"/>
  <c r="E5590" i="13"/>
  <c r="E5589" i="13"/>
  <c r="E5588" i="13"/>
  <c r="E5587" i="13"/>
  <c r="E5586" i="13"/>
  <c r="E5585" i="13"/>
  <c r="E5584" i="13"/>
  <c r="E5583" i="13"/>
  <c r="E5582" i="13"/>
  <c r="E5581" i="13"/>
  <c r="E5580" i="13"/>
  <c r="E5579" i="13"/>
  <c r="E5578" i="13"/>
  <c r="E5577" i="13"/>
  <c r="E5576" i="13"/>
  <c r="E5575" i="13"/>
  <c r="E5574" i="13"/>
  <c r="E5573" i="13"/>
  <c r="E5572" i="13"/>
  <c r="E5571" i="13"/>
  <c r="E5570" i="13"/>
  <c r="E5569" i="13"/>
  <c r="E5568" i="13"/>
  <c r="E5567" i="13"/>
  <c r="E5566" i="13"/>
  <c r="E5565" i="13"/>
  <c r="E5564" i="13"/>
  <c r="E5563" i="13"/>
  <c r="E5562" i="13"/>
  <c r="E5561" i="13"/>
  <c r="E5560" i="13"/>
  <c r="E5559" i="13"/>
  <c r="E5558" i="13"/>
  <c r="E5557" i="13"/>
  <c r="E5556" i="13"/>
  <c r="E5555" i="13"/>
  <c r="E5554" i="13"/>
  <c r="E5553" i="13"/>
  <c r="E5552" i="13"/>
  <c r="E5551" i="13"/>
  <c r="E5550" i="13"/>
  <c r="E5549" i="13"/>
  <c r="E5548" i="13"/>
  <c r="E5547" i="13"/>
  <c r="E5546" i="13"/>
  <c r="E5545" i="13"/>
  <c r="E5544" i="13"/>
  <c r="E5543" i="13"/>
  <c r="E5542" i="13"/>
  <c r="E5541" i="13"/>
  <c r="E5540" i="13"/>
  <c r="E5539" i="13"/>
  <c r="E5538" i="13"/>
  <c r="E5537" i="13"/>
  <c r="E5536" i="13"/>
  <c r="E5535" i="13"/>
  <c r="E5534" i="13"/>
  <c r="E5533" i="13"/>
  <c r="E5532" i="13"/>
  <c r="E5531" i="13"/>
  <c r="E5530" i="13"/>
  <c r="E5529" i="13"/>
  <c r="E5528" i="13"/>
  <c r="E5527" i="13"/>
  <c r="E5526" i="13"/>
  <c r="E5525" i="13"/>
  <c r="E5524" i="13"/>
  <c r="E5523" i="13"/>
  <c r="E5522" i="13"/>
  <c r="E5521" i="13"/>
  <c r="E5520" i="13"/>
  <c r="E5519" i="13"/>
  <c r="E5518" i="13"/>
  <c r="E5517" i="13"/>
  <c r="E5516" i="13"/>
  <c r="E5515" i="13"/>
  <c r="E5514" i="13"/>
  <c r="E5513" i="13"/>
  <c r="E5512" i="13"/>
  <c r="E5511" i="13"/>
  <c r="E5510" i="13"/>
  <c r="E5509" i="13"/>
  <c r="E5508" i="13"/>
  <c r="E5507" i="13"/>
  <c r="E5506" i="13"/>
  <c r="E5505" i="13"/>
  <c r="E5504" i="13"/>
  <c r="E5503" i="13"/>
  <c r="E5502" i="13"/>
  <c r="E5501" i="13"/>
  <c r="E5500" i="13"/>
  <c r="E5499" i="13"/>
  <c r="E5498" i="13"/>
  <c r="E5497" i="13"/>
  <c r="E5496" i="13"/>
  <c r="E5495" i="13"/>
  <c r="E5494" i="13"/>
  <c r="E5493" i="13"/>
  <c r="E5492" i="13"/>
  <c r="E5491" i="13"/>
  <c r="E5490" i="13"/>
  <c r="E5489" i="13"/>
  <c r="E5488" i="13"/>
  <c r="E5487" i="13"/>
  <c r="E5486" i="13"/>
  <c r="E5485" i="13"/>
  <c r="E5484" i="13"/>
  <c r="E5483" i="13"/>
  <c r="E5482" i="13"/>
  <c r="E5481" i="13"/>
  <c r="E5480" i="13"/>
  <c r="E5479" i="13"/>
  <c r="E5478" i="13"/>
  <c r="E5477" i="13"/>
  <c r="E5476" i="13"/>
  <c r="E5475" i="13"/>
  <c r="E5474" i="13"/>
  <c r="E5473" i="13"/>
  <c r="E5472" i="13"/>
  <c r="E5471" i="13"/>
  <c r="E5470" i="13"/>
  <c r="E5469" i="13"/>
  <c r="E5468" i="13"/>
  <c r="E5467" i="13"/>
  <c r="E5466" i="13"/>
  <c r="E5465" i="13"/>
  <c r="E5464" i="13"/>
  <c r="E5463" i="13"/>
  <c r="E5462" i="13"/>
  <c r="E5461" i="13"/>
  <c r="E5460" i="13"/>
  <c r="E5459" i="13"/>
  <c r="E5458" i="13"/>
  <c r="E5457" i="13"/>
  <c r="E5456" i="13"/>
  <c r="E5455" i="13"/>
  <c r="E5454" i="13"/>
  <c r="E5453" i="13"/>
  <c r="E5452" i="13"/>
  <c r="E5451" i="13"/>
  <c r="E5450" i="13"/>
  <c r="E5449" i="13"/>
  <c r="E5448" i="13"/>
  <c r="E5447" i="13"/>
  <c r="E5446" i="13"/>
  <c r="E5445" i="13"/>
  <c r="E5444" i="13"/>
  <c r="E5443" i="13"/>
  <c r="E5442" i="13"/>
  <c r="E5441" i="13"/>
  <c r="E5440" i="13"/>
  <c r="E5439" i="13"/>
  <c r="E5438" i="13"/>
  <c r="E5437" i="13"/>
  <c r="E5436" i="13"/>
  <c r="E5435" i="13"/>
  <c r="E5434" i="13"/>
  <c r="E5433" i="13"/>
  <c r="E5432" i="13"/>
  <c r="E5431" i="13"/>
  <c r="E5430" i="13"/>
  <c r="E5429" i="13"/>
  <c r="E5428" i="13"/>
  <c r="E5427" i="13"/>
  <c r="E5426" i="13"/>
  <c r="E5425" i="13"/>
  <c r="E5424" i="13"/>
  <c r="E5423" i="13"/>
  <c r="E5422" i="13"/>
  <c r="E5421" i="13"/>
  <c r="E5420" i="13"/>
  <c r="E5419" i="13"/>
  <c r="E5418" i="13"/>
  <c r="E5417" i="13"/>
  <c r="E5416" i="13"/>
  <c r="E5415" i="13"/>
  <c r="E5414" i="13"/>
  <c r="E5413" i="13"/>
  <c r="E5412" i="13"/>
  <c r="E5411" i="13"/>
  <c r="E5410" i="13"/>
  <c r="E5409" i="13"/>
  <c r="E5408" i="13"/>
  <c r="E5407" i="13"/>
  <c r="E5406" i="13"/>
  <c r="E5405" i="13"/>
  <c r="E5404" i="13"/>
  <c r="E5403" i="13"/>
  <c r="E5402" i="13"/>
  <c r="E5401" i="13"/>
  <c r="E5400" i="13"/>
  <c r="E5399" i="13"/>
  <c r="E5398" i="13"/>
  <c r="E5397" i="13"/>
  <c r="E5396" i="13"/>
  <c r="E5395" i="13"/>
  <c r="E5394" i="13"/>
  <c r="E5393" i="13"/>
  <c r="E5392" i="13"/>
  <c r="E5391" i="13"/>
  <c r="E5390" i="13"/>
  <c r="E5389" i="13"/>
  <c r="E5388" i="13"/>
  <c r="E5387" i="13"/>
  <c r="E5386" i="13"/>
  <c r="E5385" i="13"/>
  <c r="E5384" i="13"/>
  <c r="E5383" i="13"/>
  <c r="E5382" i="13"/>
  <c r="E5381" i="13"/>
  <c r="E5380" i="13"/>
  <c r="E5379" i="13"/>
  <c r="E5378" i="13"/>
  <c r="E5377" i="13"/>
  <c r="E5376" i="13"/>
  <c r="E5375" i="13"/>
  <c r="E5374" i="13"/>
  <c r="E5373" i="13"/>
  <c r="E5372" i="13"/>
  <c r="E5371" i="13"/>
  <c r="E5370" i="13"/>
  <c r="E5369" i="13"/>
  <c r="E5368" i="13"/>
  <c r="E5367" i="13"/>
  <c r="E5366" i="13"/>
  <c r="E5365" i="13"/>
  <c r="E5364" i="13"/>
  <c r="E5363" i="13"/>
  <c r="E5362" i="13"/>
  <c r="E5361" i="13"/>
  <c r="E5360" i="13"/>
  <c r="E5359" i="13"/>
  <c r="E5358" i="13"/>
  <c r="E5357" i="13"/>
  <c r="E5356" i="13"/>
  <c r="E5355" i="13"/>
  <c r="E5354" i="13"/>
  <c r="E5353" i="13"/>
  <c r="E5352" i="13"/>
  <c r="E5351" i="13"/>
  <c r="E5350" i="13"/>
  <c r="E5349" i="13"/>
  <c r="E5348" i="13"/>
  <c r="E5347" i="13"/>
  <c r="E5346" i="13"/>
  <c r="E5345" i="13"/>
  <c r="E5344" i="13"/>
  <c r="E5343" i="13"/>
  <c r="E5342" i="13"/>
  <c r="E5341" i="13"/>
  <c r="E5340" i="13"/>
  <c r="E5339" i="13"/>
  <c r="E5338" i="13"/>
  <c r="E5337" i="13"/>
  <c r="E5336" i="13"/>
  <c r="E5335" i="13"/>
  <c r="E5334" i="13"/>
  <c r="E5333" i="13"/>
  <c r="E5332" i="13"/>
  <c r="E5331" i="13"/>
  <c r="E5330" i="13"/>
  <c r="E5329" i="13"/>
  <c r="E5328" i="13"/>
  <c r="E5327" i="13"/>
  <c r="E5326" i="13"/>
  <c r="E5325" i="13"/>
  <c r="E5324" i="13"/>
  <c r="E5323" i="13"/>
  <c r="E5322" i="13"/>
  <c r="E5321" i="13"/>
  <c r="E5320" i="13"/>
  <c r="E5319" i="13"/>
  <c r="E5318" i="13"/>
  <c r="E5317" i="13"/>
  <c r="E5316" i="13"/>
  <c r="E5315" i="13"/>
  <c r="E5314" i="13"/>
  <c r="E5313" i="13"/>
  <c r="E5312" i="13"/>
  <c r="E5311" i="13"/>
  <c r="E5310" i="13"/>
  <c r="E5309" i="13"/>
  <c r="E5308" i="13"/>
  <c r="E5307" i="13"/>
  <c r="E5306" i="13"/>
  <c r="E5305" i="13"/>
  <c r="E5304" i="13"/>
  <c r="E5303" i="13"/>
  <c r="E5302" i="13"/>
  <c r="E5301" i="13"/>
  <c r="E5300" i="13"/>
  <c r="E5299" i="13"/>
  <c r="E5298" i="13"/>
  <c r="E5297" i="13"/>
  <c r="E5296" i="13"/>
  <c r="E5295" i="13"/>
  <c r="E5294" i="13"/>
  <c r="E5293" i="13"/>
  <c r="E5292" i="13"/>
  <c r="E5291" i="13"/>
  <c r="E5290" i="13"/>
  <c r="E5289" i="13"/>
  <c r="E5288" i="13"/>
  <c r="E5287" i="13"/>
  <c r="E5286" i="13"/>
  <c r="E5285" i="13"/>
  <c r="E5284" i="13"/>
  <c r="E5283" i="13"/>
  <c r="E5282" i="13"/>
  <c r="E5281" i="13"/>
  <c r="E5280" i="13"/>
  <c r="E5279" i="13"/>
  <c r="E5278" i="13"/>
  <c r="E5277" i="13"/>
  <c r="E5276" i="13"/>
  <c r="E5275" i="13"/>
  <c r="E5274" i="13"/>
  <c r="E5273" i="13"/>
  <c r="E5272" i="13"/>
  <c r="E5271" i="13"/>
  <c r="E5270" i="13"/>
  <c r="E5269" i="13"/>
  <c r="E5268" i="13"/>
  <c r="E5267" i="13"/>
  <c r="E5266" i="13"/>
  <c r="E5265" i="13"/>
  <c r="E5264" i="13"/>
  <c r="E5263" i="13"/>
  <c r="E5262" i="13"/>
  <c r="E5261" i="13"/>
  <c r="E5260" i="13"/>
  <c r="E5259" i="13"/>
  <c r="E5258" i="13"/>
  <c r="E5257" i="13"/>
  <c r="E5256" i="13"/>
  <c r="E5255" i="13"/>
  <c r="E5254" i="13"/>
  <c r="E5253" i="13"/>
  <c r="E5252" i="13"/>
  <c r="E5251" i="13"/>
  <c r="E5250" i="13"/>
  <c r="E5249" i="13"/>
  <c r="E5248" i="13"/>
  <c r="E5247" i="13"/>
  <c r="E5246" i="13"/>
  <c r="E5245" i="13"/>
  <c r="E5244" i="13"/>
  <c r="E5243" i="13"/>
  <c r="E5242" i="13"/>
  <c r="E5241" i="13"/>
  <c r="E5240" i="13"/>
  <c r="E5239" i="13"/>
  <c r="E5238" i="13"/>
  <c r="E5237" i="13"/>
  <c r="E5236" i="13"/>
  <c r="E5235" i="13"/>
  <c r="E5234" i="13"/>
  <c r="E5233" i="13"/>
  <c r="E5232" i="13"/>
  <c r="E5231" i="13"/>
  <c r="E5230" i="13"/>
  <c r="E5229" i="13"/>
  <c r="E5228" i="13"/>
  <c r="E5227" i="13"/>
  <c r="E5226" i="13"/>
  <c r="E5225" i="13"/>
  <c r="E5224" i="13"/>
  <c r="E5223" i="13"/>
  <c r="E5222" i="13"/>
  <c r="E5221" i="13"/>
  <c r="E5220" i="13"/>
  <c r="E5219" i="13"/>
  <c r="E5218" i="13"/>
  <c r="E5217" i="13"/>
  <c r="E5216" i="13"/>
  <c r="E5215" i="13"/>
  <c r="E5214" i="13"/>
  <c r="E5213" i="13"/>
  <c r="E5212" i="13"/>
  <c r="E5211" i="13"/>
  <c r="E5210" i="13"/>
  <c r="E5209" i="13"/>
  <c r="E5208" i="13"/>
  <c r="E5207" i="13"/>
  <c r="E5206" i="13"/>
  <c r="E5205" i="13"/>
  <c r="E5204" i="13"/>
  <c r="E5203" i="13"/>
  <c r="E5202" i="13"/>
  <c r="E5201" i="13"/>
  <c r="E5200" i="13"/>
  <c r="E5199" i="13"/>
  <c r="E5198" i="13"/>
  <c r="E5197" i="13"/>
  <c r="E5196" i="13"/>
  <c r="E5195" i="13"/>
  <c r="E5194" i="13"/>
  <c r="E5193" i="13"/>
  <c r="E5192" i="13"/>
  <c r="E5191" i="13"/>
  <c r="E5190" i="13"/>
  <c r="E5189" i="13"/>
  <c r="E5188" i="13"/>
  <c r="E5187" i="13"/>
  <c r="E5186" i="13"/>
  <c r="E5185" i="13"/>
  <c r="E5184" i="13"/>
  <c r="E5183" i="13"/>
  <c r="E5182" i="13"/>
  <c r="E5181" i="13"/>
  <c r="E5180" i="13"/>
  <c r="E5179" i="13"/>
  <c r="E5178" i="13"/>
  <c r="E5177" i="13"/>
  <c r="E5176" i="13"/>
  <c r="E5175" i="13"/>
  <c r="E5174" i="13"/>
  <c r="E5173" i="13"/>
  <c r="E5172" i="13"/>
  <c r="E5171" i="13"/>
  <c r="E5170" i="13"/>
  <c r="E5169" i="13"/>
  <c r="E5168" i="13"/>
  <c r="E5167" i="13"/>
  <c r="E5166" i="13"/>
  <c r="E5165" i="13"/>
  <c r="E5164" i="13"/>
  <c r="E5163" i="13"/>
  <c r="E5162" i="13"/>
  <c r="E5161" i="13"/>
  <c r="E5160" i="13"/>
  <c r="E5159" i="13"/>
  <c r="E5158" i="13"/>
  <c r="E5157" i="13"/>
  <c r="E5156" i="13"/>
  <c r="E5155" i="13"/>
  <c r="E5154" i="13"/>
  <c r="E5153" i="13"/>
  <c r="E5152" i="13"/>
  <c r="E5151" i="13"/>
  <c r="E5150" i="13"/>
  <c r="E5149" i="13"/>
  <c r="E5148" i="13"/>
  <c r="E5147" i="13"/>
  <c r="E5146" i="13"/>
  <c r="E5145" i="13"/>
  <c r="E5144" i="13"/>
  <c r="E5143" i="13"/>
  <c r="E5142" i="13"/>
  <c r="E5141" i="13"/>
  <c r="E5140" i="13"/>
  <c r="E5139" i="13"/>
  <c r="E5138" i="13"/>
  <c r="E5137" i="13"/>
  <c r="E5136" i="13"/>
  <c r="E5135" i="13"/>
  <c r="E5134" i="13"/>
  <c r="E5133" i="13"/>
  <c r="E5132" i="13"/>
  <c r="E5131" i="13"/>
  <c r="E5130" i="13"/>
  <c r="E5129" i="13"/>
  <c r="E5128" i="13"/>
  <c r="E5127" i="13"/>
  <c r="E5126" i="13"/>
  <c r="E5125" i="13"/>
  <c r="E5124" i="13"/>
  <c r="E5123" i="13"/>
  <c r="E5122" i="13"/>
  <c r="E5121" i="13"/>
  <c r="E5120" i="13"/>
  <c r="E5119" i="13"/>
  <c r="E5118" i="13"/>
  <c r="E5117" i="13"/>
  <c r="E5116" i="13"/>
  <c r="E5115" i="13"/>
  <c r="E5114" i="13"/>
  <c r="E5113" i="13"/>
  <c r="E5112" i="13"/>
  <c r="E5111" i="13"/>
  <c r="E5110" i="13"/>
  <c r="E5109" i="13"/>
  <c r="E5108" i="13"/>
  <c r="E5107" i="13"/>
  <c r="E5106" i="13"/>
  <c r="E5105" i="13"/>
  <c r="E5104" i="13"/>
  <c r="E5103" i="13"/>
  <c r="E5102" i="13"/>
  <c r="E5101" i="13"/>
  <c r="E5100" i="13"/>
  <c r="E5099" i="13"/>
  <c r="E5098" i="13"/>
  <c r="E5097" i="13"/>
  <c r="E5096" i="13"/>
  <c r="E5095" i="13"/>
  <c r="E5094" i="13"/>
  <c r="E5093" i="13"/>
  <c r="E5092" i="13"/>
  <c r="E5091" i="13"/>
  <c r="E5090" i="13"/>
  <c r="E5089" i="13"/>
  <c r="E5088" i="13"/>
  <c r="E5087" i="13"/>
  <c r="E5086" i="13"/>
  <c r="E5085" i="13"/>
  <c r="E5084" i="13"/>
  <c r="E5083" i="13"/>
  <c r="E5082" i="13"/>
  <c r="E5081" i="13"/>
  <c r="E5080" i="13"/>
  <c r="E5079" i="13"/>
  <c r="E5078" i="13"/>
  <c r="E5077" i="13"/>
  <c r="E5076" i="13"/>
  <c r="E5075" i="13"/>
  <c r="E5074" i="13"/>
  <c r="E5073" i="13"/>
  <c r="E5072" i="13"/>
  <c r="E5071" i="13"/>
  <c r="E5070" i="13"/>
  <c r="E5069" i="13"/>
  <c r="E5068" i="13"/>
  <c r="E5067" i="13"/>
  <c r="E5066" i="13"/>
  <c r="E5065" i="13"/>
  <c r="E5064" i="13"/>
  <c r="E5063" i="13"/>
  <c r="E5062" i="13"/>
  <c r="E5061" i="13"/>
  <c r="E5060" i="13"/>
  <c r="E5059" i="13"/>
  <c r="E5058" i="13"/>
  <c r="E5057" i="13"/>
  <c r="E5056" i="13"/>
  <c r="E5055" i="13"/>
  <c r="E5054" i="13"/>
  <c r="E5053" i="13"/>
  <c r="E5052" i="13"/>
  <c r="E5051" i="13"/>
  <c r="E5050" i="13"/>
  <c r="E5049" i="13"/>
  <c r="E5048" i="13"/>
  <c r="E5047" i="13"/>
  <c r="E5046" i="13"/>
  <c r="E5045" i="13"/>
  <c r="E5044" i="13"/>
  <c r="E5043" i="13"/>
  <c r="E5042" i="13"/>
  <c r="E5041" i="13"/>
  <c r="E5040" i="13"/>
  <c r="E5039" i="13"/>
  <c r="E5038" i="13"/>
  <c r="E5037" i="13"/>
  <c r="E5036" i="13"/>
  <c r="E5035" i="13"/>
  <c r="E5034" i="13"/>
  <c r="E5033" i="13"/>
  <c r="E5032" i="13"/>
  <c r="E5031" i="13"/>
  <c r="E5030" i="13"/>
  <c r="E5029" i="13"/>
  <c r="E5028" i="13"/>
  <c r="E5027" i="13"/>
  <c r="E5026" i="13"/>
  <c r="E5025" i="13"/>
  <c r="E5024" i="13"/>
  <c r="E5023" i="13"/>
  <c r="E5022" i="13"/>
  <c r="E5021" i="13"/>
  <c r="E5020" i="13"/>
  <c r="E5019" i="13"/>
  <c r="E5018" i="13"/>
  <c r="E5017" i="13"/>
  <c r="E5016" i="13"/>
  <c r="E5015" i="13"/>
  <c r="E5014" i="13"/>
  <c r="E5013" i="13"/>
  <c r="E5012" i="13"/>
  <c r="E5011" i="13"/>
  <c r="E5010" i="13"/>
  <c r="E5009" i="13"/>
  <c r="E5008" i="13"/>
  <c r="E5007" i="13"/>
  <c r="E5006" i="13"/>
  <c r="E5005" i="13"/>
  <c r="E5004" i="13"/>
  <c r="E5003" i="13"/>
  <c r="E5002" i="13"/>
  <c r="E5001" i="13"/>
  <c r="E5000" i="13"/>
  <c r="E4999" i="13"/>
  <c r="E4998" i="13"/>
  <c r="E4997" i="13"/>
  <c r="E4996" i="13"/>
  <c r="E4995" i="13"/>
  <c r="E4994" i="13"/>
  <c r="E4993" i="13"/>
  <c r="E4992" i="13"/>
  <c r="E4991" i="13"/>
  <c r="E4990" i="13"/>
  <c r="E4989" i="13"/>
  <c r="E4988" i="13"/>
  <c r="E4987" i="13"/>
  <c r="E4986" i="13"/>
  <c r="E4985" i="13"/>
  <c r="E4984" i="13"/>
  <c r="E4983" i="13"/>
  <c r="E4982" i="13"/>
  <c r="E4981" i="13"/>
  <c r="E4980" i="13"/>
  <c r="E4979" i="13"/>
  <c r="E4978" i="13"/>
  <c r="E4977" i="13"/>
  <c r="E4976" i="13"/>
  <c r="E4975" i="13"/>
  <c r="E4974" i="13"/>
  <c r="E4973" i="13"/>
  <c r="E4972" i="13"/>
  <c r="E4971" i="13"/>
  <c r="E4970" i="13"/>
  <c r="E4969" i="13"/>
  <c r="E4968" i="13"/>
  <c r="E4967" i="13"/>
  <c r="E4966" i="13"/>
  <c r="E4965" i="13"/>
  <c r="E4964" i="13"/>
  <c r="E4963" i="13"/>
  <c r="E4962" i="13"/>
  <c r="E4961" i="13"/>
  <c r="E4960" i="13"/>
  <c r="E4959" i="13"/>
  <c r="E4958" i="13"/>
  <c r="E4957" i="13"/>
  <c r="E4956" i="13"/>
  <c r="E4955" i="13"/>
  <c r="E4954" i="13"/>
  <c r="E4953" i="13"/>
  <c r="E4952" i="13"/>
  <c r="E4951" i="13"/>
  <c r="E4950" i="13"/>
  <c r="E4949" i="13"/>
  <c r="E4948" i="13"/>
  <c r="E4947" i="13"/>
  <c r="E4946" i="13"/>
  <c r="E4945" i="13"/>
  <c r="E4944" i="13"/>
  <c r="E4943" i="13"/>
  <c r="E4942" i="13"/>
  <c r="E4941" i="13"/>
  <c r="E4940" i="13"/>
  <c r="E4939" i="13"/>
  <c r="E4938" i="13"/>
  <c r="E4937" i="13"/>
  <c r="E4936" i="13"/>
  <c r="E4935" i="13"/>
  <c r="E4934" i="13"/>
  <c r="E4933" i="13"/>
  <c r="E4932" i="13"/>
  <c r="E4931" i="13"/>
  <c r="E4930" i="13"/>
  <c r="E4929" i="13"/>
  <c r="E4928" i="13"/>
  <c r="E4927" i="13"/>
  <c r="E4926" i="13"/>
  <c r="E4925" i="13"/>
  <c r="E4924" i="13"/>
  <c r="E4923" i="13"/>
  <c r="E4922" i="13"/>
  <c r="E4921" i="13"/>
  <c r="E4920" i="13"/>
  <c r="E4919" i="13"/>
  <c r="E4918" i="13"/>
  <c r="E4917" i="13"/>
  <c r="E4916" i="13"/>
  <c r="E4915" i="13"/>
  <c r="E4914" i="13"/>
  <c r="E4913" i="13"/>
  <c r="E4912" i="13"/>
  <c r="E4911" i="13"/>
  <c r="E4910" i="13"/>
  <c r="E4909" i="13"/>
  <c r="E4908" i="13"/>
  <c r="E4907" i="13"/>
  <c r="E4906" i="13"/>
  <c r="E4905" i="13"/>
  <c r="E4904" i="13"/>
  <c r="E4903" i="13"/>
  <c r="E4902" i="13"/>
  <c r="E4901" i="13"/>
  <c r="E4900" i="13"/>
  <c r="E4899" i="13"/>
  <c r="E4898" i="13"/>
  <c r="E4897" i="13"/>
  <c r="E4896" i="13"/>
  <c r="E4895" i="13"/>
  <c r="E4894" i="13"/>
  <c r="E4893" i="13"/>
  <c r="E4892" i="13"/>
  <c r="E4891" i="13"/>
  <c r="E4890" i="13"/>
  <c r="E4889" i="13"/>
  <c r="E4888" i="13"/>
  <c r="E4887" i="13"/>
  <c r="E4886" i="13"/>
  <c r="E4885" i="13"/>
  <c r="E4884" i="13"/>
  <c r="E4883" i="13"/>
  <c r="E4882" i="13"/>
  <c r="E4881" i="13"/>
  <c r="E4880" i="13"/>
  <c r="E4879" i="13"/>
  <c r="E4878" i="13"/>
  <c r="E4877" i="13"/>
  <c r="E4876" i="13"/>
  <c r="E4875" i="13"/>
  <c r="E4874" i="13"/>
  <c r="E4873" i="13"/>
  <c r="E4872" i="13"/>
  <c r="E4871" i="13"/>
  <c r="E4870" i="13"/>
  <c r="E4869" i="13"/>
  <c r="E4868" i="13"/>
  <c r="E4867" i="13"/>
  <c r="E4866" i="13"/>
  <c r="E4865" i="13"/>
  <c r="E4864" i="13"/>
  <c r="E4863" i="13"/>
  <c r="E4862" i="13"/>
  <c r="E4861" i="13"/>
  <c r="E4860" i="13"/>
  <c r="E4859" i="13"/>
  <c r="E4858" i="13"/>
  <c r="E4857" i="13"/>
  <c r="E4856" i="13"/>
  <c r="E4855" i="13"/>
  <c r="E4854" i="13"/>
  <c r="E4853" i="13"/>
  <c r="E4852" i="13"/>
  <c r="E4851" i="13"/>
  <c r="E4850" i="13"/>
  <c r="E4849" i="13"/>
  <c r="E4848" i="13"/>
  <c r="E4847" i="13"/>
  <c r="E4846" i="13"/>
  <c r="E4845" i="13"/>
  <c r="E4844" i="13"/>
  <c r="E4843" i="13"/>
  <c r="E4842" i="13"/>
  <c r="E4841" i="13"/>
  <c r="E4840" i="13"/>
  <c r="E4839" i="13"/>
  <c r="E4838" i="13"/>
  <c r="E4837" i="13"/>
  <c r="E4836" i="13"/>
  <c r="E4835" i="13"/>
  <c r="E4834" i="13"/>
  <c r="E4833" i="13"/>
  <c r="E4832" i="13"/>
  <c r="E4831" i="13"/>
  <c r="E4830" i="13"/>
  <c r="E4829" i="13"/>
  <c r="E4828" i="13"/>
  <c r="E4827" i="13"/>
  <c r="E4826" i="13"/>
  <c r="E4825" i="13"/>
  <c r="E4824" i="13"/>
  <c r="E4823" i="13"/>
  <c r="E4822" i="13"/>
  <c r="E4821" i="13"/>
  <c r="E4820" i="13"/>
  <c r="E4819" i="13"/>
  <c r="E4818" i="13"/>
  <c r="E4817" i="13"/>
  <c r="E4816" i="13"/>
  <c r="E4815" i="13"/>
  <c r="E4814" i="13"/>
  <c r="E4813" i="13"/>
  <c r="E4812" i="13"/>
  <c r="E4811" i="13"/>
  <c r="E4810" i="13"/>
  <c r="E4809" i="13"/>
  <c r="E4808" i="13"/>
  <c r="E4807" i="13"/>
  <c r="E4806" i="13"/>
  <c r="E4805" i="13"/>
  <c r="E4804" i="13"/>
  <c r="E4803" i="13"/>
  <c r="E4802" i="13"/>
  <c r="E4801" i="13"/>
  <c r="E4800" i="13"/>
  <c r="E4799" i="13"/>
  <c r="E4798" i="13"/>
  <c r="E4797" i="13"/>
  <c r="E4796" i="13"/>
  <c r="E4795" i="13"/>
  <c r="E4794" i="13"/>
  <c r="E4793" i="13"/>
  <c r="E4792" i="13"/>
  <c r="E4791" i="13"/>
  <c r="E4790" i="13"/>
  <c r="E4789" i="13"/>
  <c r="E4788" i="13"/>
  <c r="E4787" i="13"/>
  <c r="E4786" i="13"/>
  <c r="E4785" i="13"/>
  <c r="E4784" i="13"/>
  <c r="E4783" i="13"/>
  <c r="E4782" i="13"/>
  <c r="E4781" i="13"/>
  <c r="E4780" i="13"/>
  <c r="E4779" i="13"/>
  <c r="E4778" i="13"/>
  <c r="E4777" i="13"/>
  <c r="E4776" i="13"/>
  <c r="E4775" i="13"/>
  <c r="E4774" i="13"/>
  <c r="E4773" i="13"/>
  <c r="E4772" i="13"/>
  <c r="E4771" i="13"/>
  <c r="E4770" i="13"/>
  <c r="E4769" i="13"/>
  <c r="E4768" i="13"/>
  <c r="E4767" i="13"/>
  <c r="E4766" i="13"/>
  <c r="E4765" i="13"/>
  <c r="E4764" i="13"/>
  <c r="E4763" i="13"/>
  <c r="E4762" i="13"/>
  <c r="E4761" i="13"/>
  <c r="E4760" i="13"/>
  <c r="E4759" i="13"/>
  <c r="E4758" i="13"/>
  <c r="E4757" i="13"/>
  <c r="E4756" i="13"/>
  <c r="E4755" i="13"/>
  <c r="E4754" i="13"/>
  <c r="E4753" i="13"/>
  <c r="E4752" i="13"/>
  <c r="E4751" i="13"/>
  <c r="E4750" i="13"/>
  <c r="E4749" i="13"/>
  <c r="E4748" i="13"/>
  <c r="E4747" i="13"/>
  <c r="E4746" i="13"/>
  <c r="E4745" i="13"/>
  <c r="E4744" i="13"/>
  <c r="E4743" i="13"/>
  <c r="E4742" i="13"/>
  <c r="E4741" i="13"/>
  <c r="E4740" i="13"/>
  <c r="E4739" i="13"/>
  <c r="E4738" i="13"/>
  <c r="E4737" i="13"/>
  <c r="E4736" i="13"/>
  <c r="E4735" i="13"/>
  <c r="E4734" i="13"/>
  <c r="E4733" i="13"/>
  <c r="E4732" i="13"/>
  <c r="E4731" i="13"/>
  <c r="E4730" i="13"/>
  <c r="E4729" i="13"/>
  <c r="E4728" i="13"/>
  <c r="E4727" i="13"/>
  <c r="E4726" i="13"/>
  <c r="E4725" i="13"/>
  <c r="E4724" i="13"/>
  <c r="E4723" i="13"/>
  <c r="E4722" i="13"/>
  <c r="E4721" i="13"/>
  <c r="E4720" i="13"/>
  <c r="E4719" i="13"/>
  <c r="E4718" i="13"/>
  <c r="E4717" i="13"/>
  <c r="E4716" i="13"/>
  <c r="E4715" i="13"/>
  <c r="E4714" i="13"/>
  <c r="E4713" i="13"/>
  <c r="E4712" i="13"/>
  <c r="E4711" i="13"/>
  <c r="E4710" i="13"/>
  <c r="E4709" i="13"/>
  <c r="E4708" i="13"/>
  <c r="E4707" i="13"/>
  <c r="E4706" i="13"/>
  <c r="E4705" i="13"/>
  <c r="E4704" i="13"/>
  <c r="E4703" i="13"/>
  <c r="E4702" i="13"/>
  <c r="E4701" i="13"/>
  <c r="E4700" i="13"/>
  <c r="E4699" i="13"/>
  <c r="E4698" i="13"/>
  <c r="E4697" i="13"/>
  <c r="E4696" i="13"/>
  <c r="E4695" i="13"/>
  <c r="E4694" i="13"/>
  <c r="E4693" i="13"/>
  <c r="E4692" i="13"/>
  <c r="E4691" i="13"/>
  <c r="E4690" i="13"/>
  <c r="E4689" i="13"/>
  <c r="E4688" i="13"/>
  <c r="E4687" i="13"/>
  <c r="E4686" i="13"/>
  <c r="E4685" i="13"/>
  <c r="E4684" i="13"/>
  <c r="E4683" i="13"/>
  <c r="E4682" i="13"/>
  <c r="E4681" i="13"/>
  <c r="E4680" i="13"/>
  <c r="E4679" i="13"/>
  <c r="E4678" i="13"/>
  <c r="E4677" i="13"/>
  <c r="E4676" i="13"/>
  <c r="E4675" i="13"/>
  <c r="E4674" i="13"/>
  <c r="E4673" i="13"/>
  <c r="E4672" i="13"/>
  <c r="E4671" i="13"/>
  <c r="E4670" i="13"/>
  <c r="E4669" i="13"/>
  <c r="E4668" i="13"/>
  <c r="E4667" i="13"/>
  <c r="E4666" i="13"/>
  <c r="E4665" i="13"/>
  <c r="E4664" i="13"/>
  <c r="E4663" i="13"/>
  <c r="E4662" i="13"/>
  <c r="E4661" i="13"/>
  <c r="E4660" i="13"/>
  <c r="E4659" i="13"/>
  <c r="E4658" i="13"/>
  <c r="E4657" i="13"/>
  <c r="E4656" i="13"/>
  <c r="E4655" i="13"/>
  <c r="E4654" i="13"/>
  <c r="E4653" i="13"/>
  <c r="E4652" i="13"/>
  <c r="E4651" i="13"/>
  <c r="E4650" i="13"/>
  <c r="E4649" i="13"/>
  <c r="E4648" i="13"/>
  <c r="E4647" i="13"/>
  <c r="E4646" i="13"/>
  <c r="E4645" i="13"/>
  <c r="E4644" i="13"/>
  <c r="E4643" i="13"/>
  <c r="E4642" i="13"/>
  <c r="E4641" i="13"/>
  <c r="E4640" i="13"/>
  <c r="E4639" i="13"/>
  <c r="E4638" i="13"/>
  <c r="E4637" i="13"/>
  <c r="E4636" i="13"/>
  <c r="E4635" i="13"/>
  <c r="E4634" i="13"/>
  <c r="E4633" i="13"/>
  <c r="E4632" i="13"/>
  <c r="E4631" i="13"/>
  <c r="E4630" i="13"/>
  <c r="E4629" i="13"/>
  <c r="E4628" i="13"/>
  <c r="E4627" i="13"/>
  <c r="E4626" i="13"/>
  <c r="E4625" i="13"/>
  <c r="E4624" i="13"/>
  <c r="E4623" i="13"/>
  <c r="E4622" i="13"/>
  <c r="E4621" i="13"/>
  <c r="E4620" i="13"/>
  <c r="E4619" i="13"/>
  <c r="E4618" i="13"/>
  <c r="E4617" i="13"/>
  <c r="E4616" i="13"/>
  <c r="E4615" i="13"/>
  <c r="E4614" i="13"/>
  <c r="E4613" i="13"/>
  <c r="E4612" i="13"/>
  <c r="E4611" i="13"/>
  <c r="E4610" i="13"/>
  <c r="E4609" i="13"/>
  <c r="E4608" i="13"/>
  <c r="E4607" i="13"/>
  <c r="E4606" i="13"/>
  <c r="E4605" i="13"/>
  <c r="E4604" i="13"/>
  <c r="E4603" i="13"/>
  <c r="E4602" i="13"/>
  <c r="E4601" i="13"/>
  <c r="E4600" i="13"/>
  <c r="E4599" i="13"/>
  <c r="E4598" i="13"/>
  <c r="E4597" i="13"/>
  <c r="E4596" i="13"/>
  <c r="E4595" i="13"/>
  <c r="E4594" i="13"/>
  <c r="E4593" i="13"/>
  <c r="E4592" i="13"/>
  <c r="E4591" i="13"/>
  <c r="E4590" i="13"/>
  <c r="E4589" i="13"/>
  <c r="E4588" i="13"/>
  <c r="E4587" i="13"/>
  <c r="E4586" i="13"/>
  <c r="E4585" i="13"/>
  <c r="E4584" i="13"/>
  <c r="E4583" i="13"/>
  <c r="E4582" i="13"/>
  <c r="E4581" i="13"/>
  <c r="E4580" i="13"/>
  <c r="E4579" i="13"/>
  <c r="E4578" i="13"/>
  <c r="E4577" i="13"/>
  <c r="E4576" i="13"/>
  <c r="E4575" i="13"/>
  <c r="E4574" i="13"/>
  <c r="E4573" i="13"/>
  <c r="E4572" i="13"/>
  <c r="E4571" i="13"/>
  <c r="E4570" i="13"/>
  <c r="E4569" i="13"/>
  <c r="E4568" i="13"/>
  <c r="E4567" i="13"/>
  <c r="E4566" i="13"/>
  <c r="E4565" i="13"/>
  <c r="E4564" i="13"/>
  <c r="E4563" i="13"/>
  <c r="E4562" i="13"/>
  <c r="E4561" i="13"/>
  <c r="E4560" i="13"/>
  <c r="E4559" i="13"/>
  <c r="E4558" i="13"/>
  <c r="E4557" i="13"/>
  <c r="E4556" i="13"/>
  <c r="E4555" i="13"/>
  <c r="E4554" i="13"/>
  <c r="E4553" i="13"/>
  <c r="E4552" i="13"/>
  <c r="E4551" i="13"/>
  <c r="E4550" i="13"/>
  <c r="E4549" i="13"/>
  <c r="E4548" i="13"/>
  <c r="E4547" i="13"/>
  <c r="E4546" i="13"/>
  <c r="E4545" i="13"/>
  <c r="E4544" i="13"/>
  <c r="E4543" i="13"/>
  <c r="E4542" i="13"/>
  <c r="E4541" i="13"/>
  <c r="E4540" i="13"/>
  <c r="E4539" i="13"/>
  <c r="E4538" i="13"/>
  <c r="E4537" i="13"/>
  <c r="E4536" i="13"/>
  <c r="E4535" i="13"/>
  <c r="E4534" i="13"/>
  <c r="E4533" i="13"/>
  <c r="E4532" i="13"/>
  <c r="E4531" i="13"/>
  <c r="E4530" i="13"/>
  <c r="E4529" i="13"/>
  <c r="E4528" i="13"/>
  <c r="E4527" i="13"/>
  <c r="E4526" i="13"/>
  <c r="E4525" i="13"/>
  <c r="E4524" i="13"/>
  <c r="E4523" i="13"/>
  <c r="E4522" i="13"/>
  <c r="E4521" i="13"/>
  <c r="E4520" i="13"/>
  <c r="E4519" i="13"/>
  <c r="E4518" i="13"/>
  <c r="E4517" i="13"/>
  <c r="E4516" i="13"/>
  <c r="E4515" i="13"/>
  <c r="E4514" i="13"/>
  <c r="E4513" i="13"/>
  <c r="E4512" i="13"/>
  <c r="E4511" i="13"/>
  <c r="E4510" i="13"/>
  <c r="E4509" i="13"/>
  <c r="E4508" i="13"/>
  <c r="E4507" i="13"/>
  <c r="E4506" i="13"/>
  <c r="E4505" i="13"/>
  <c r="E4504" i="13"/>
  <c r="E4503" i="13"/>
  <c r="E4502" i="13"/>
  <c r="E4501" i="13"/>
  <c r="E4500" i="13"/>
  <c r="E4499" i="13"/>
  <c r="E4498" i="13"/>
  <c r="E4497" i="13"/>
  <c r="E4496" i="13"/>
  <c r="E4495" i="13"/>
  <c r="E4494" i="13"/>
  <c r="E4493" i="13"/>
  <c r="E4492" i="13"/>
  <c r="E4491" i="13"/>
  <c r="E4490" i="13"/>
  <c r="E4489" i="13"/>
  <c r="E4488" i="13"/>
  <c r="E4487" i="13"/>
  <c r="E4486" i="13"/>
  <c r="E4485" i="13"/>
  <c r="E4484" i="13"/>
  <c r="E4483" i="13"/>
  <c r="E4482" i="13"/>
  <c r="E4481" i="13"/>
  <c r="E4480" i="13"/>
  <c r="E4479" i="13"/>
  <c r="E4478" i="13"/>
  <c r="E4477" i="13"/>
  <c r="E4476" i="13"/>
  <c r="E4475" i="13"/>
  <c r="E4474" i="13"/>
  <c r="E4473" i="13"/>
  <c r="E4472" i="13"/>
  <c r="E4471" i="13"/>
  <c r="E4470" i="13"/>
  <c r="E4469" i="13"/>
  <c r="E4468" i="13"/>
  <c r="E4467" i="13"/>
  <c r="E4466" i="13"/>
  <c r="E4465" i="13"/>
  <c r="E4464" i="13"/>
  <c r="E4463" i="13"/>
  <c r="E4462" i="13"/>
  <c r="E4461" i="13"/>
  <c r="E4460" i="13"/>
  <c r="E4459" i="13"/>
  <c r="E4458" i="13"/>
  <c r="E4457" i="13"/>
  <c r="E4456" i="13"/>
  <c r="E4455" i="13"/>
  <c r="E4454" i="13"/>
  <c r="E4453" i="13"/>
  <c r="E4452" i="13"/>
  <c r="E4451" i="13"/>
  <c r="E4450" i="13"/>
  <c r="E4449" i="13"/>
  <c r="E4448" i="13"/>
  <c r="E4447" i="13"/>
  <c r="E4446" i="13"/>
  <c r="E4445" i="13"/>
  <c r="E4444" i="13"/>
  <c r="E4443" i="13"/>
  <c r="E4442" i="13"/>
  <c r="E4441" i="13"/>
  <c r="E4440" i="13"/>
  <c r="E4439" i="13"/>
  <c r="E4438" i="13"/>
  <c r="E4437" i="13"/>
  <c r="E4436" i="13"/>
  <c r="E4435" i="13"/>
  <c r="E4434" i="13"/>
  <c r="E4433" i="13"/>
  <c r="E4432" i="13"/>
  <c r="E4431" i="13"/>
  <c r="E4430" i="13"/>
  <c r="E4429" i="13"/>
  <c r="E4428" i="13"/>
  <c r="E4427" i="13"/>
  <c r="E4426" i="13"/>
  <c r="E4425" i="13"/>
  <c r="E4424" i="13"/>
  <c r="E4423" i="13"/>
  <c r="E4422" i="13"/>
  <c r="E4421" i="13"/>
  <c r="E4420" i="13"/>
  <c r="E4419" i="13"/>
  <c r="E4418" i="13"/>
  <c r="E4417" i="13"/>
  <c r="E4416" i="13"/>
  <c r="E4415" i="13"/>
  <c r="E4414" i="13"/>
  <c r="E4413" i="13"/>
  <c r="E4412" i="13"/>
  <c r="E4411" i="13"/>
  <c r="E4410" i="13"/>
  <c r="E4409" i="13"/>
  <c r="E4408" i="13"/>
  <c r="E4407" i="13"/>
  <c r="E4406" i="13"/>
  <c r="E4405" i="13"/>
  <c r="E4404" i="13"/>
  <c r="E4403" i="13"/>
  <c r="E4402" i="13"/>
  <c r="E4401" i="13"/>
  <c r="E4400" i="13"/>
  <c r="E4399" i="13"/>
  <c r="E4398" i="13"/>
  <c r="E4397" i="13"/>
  <c r="E4396" i="13"/>
  <c r="E4395" i="13"/>
  <c r="E4394" i="13"/>
  <c r="E4393" i="13"/>
  <c r="E4392" i="13"/>
  <c r="E4391" i="13"/>
  <c r="E4390" i="13"/>
  <c r="E4389" i="13"/>
  <c r="E4388" i="13"/>
  <c r="E4387" i="13"/>
  <c r="E4386" i="13"/>
  <c r="E4385" i="13"/>
  <c r="E4384" i="13"/>
  <c r="E4383" i="13"/>
  <c r="E4382" i="13"/>
  <c r="E4381" i="13"/>
  <c r="E4380" i="13"/>
  <c r="E4379" i="13"/>
  <c r="E4378" i="13"/>
  <c r="E4377" i="13"/>
  <c r="E4376" i="13"/>
  <c r="E4375" i="13"/>
  <c r="E4374" i="13"/>
  <c r="E4373" i="13"/>
  <c r="E4372" i="13"/>
  <c r="E4371" i="13"/>
  <c r="E4370" i="13"/>
  <c r="E4369" i="13"/>
  <c r="E4368" i="13"/>
  <c r="E4367" i="13"/>
  <c r="E4366" i="13"/>
  <c r="E4365" i="13"/>
  <c r="E4364" i="13"/>
  <c r="E4363" i="13"/>
  <c r="E4362" i="13"/>
  <c r="E4361" i="13"/>
  <c r="E4360" i="13"/>
  <c r="E4359" i="13"/>
  <c r="E4358" i="13"/>
  <c r="E4357" i="13"/>
  <c r="E4356" i="13"/>
  <c r="E4355" i="13"/>
  <c r="E4354" i="13"/>
  <c r="E4353" i="13"/>
  <c r="E4352" i="13"/>
  <c r="E4351" i="13"/>
  <c r="E4350" i="13"/>
  <c r="E4349" i="13"/>
  <c r="E4348" i="13"/>
  <c r="E4347" i="13"/>
  <c r="E4346" i="13"/>
  <c r="E4345" i="13"/>
  <c r="E4344" i="13"/>
  <c r="E4343" i="13"/>
  <c r="E4342" i="13"/>
  <c r="E4341" i="13"/>
  <c r="E4340" i="13"/>
  <c r="E4339" i="13"/>
  <c r="E4338" i="13"/>
  <c r="E4337" i="13"/>
  <c r="E4336" i="13"/>
  <c r="E4335" i="13"/>
  <c r="E4334" i="13"/>
  <c r="E4333" i="13"/>
  <c r="E4332" i="13"/>
  <c r="E4331" i="13"/>
  <c r="E4330" i="13"/>
  <c r="E4329" i="13"/>
  <c r="E4328" i="13"/>
  <c r="E4327" i="13"/>
  <c r="E4326" i="13"/>
  <c r="E4325" i="13"/>
  <c r="E4324" i="13"/>
  <c r="E4323" i="13"/>
  <c r="E4322" i="13"/>
  <c r="E4321" i="13"/>
  <c r="E4320" i="13"/>
  <c r="E4319" i="13"/>
  <c r="E4318" i="13"/>
  <c r="E4317" i="13"/>
  <c r="E4316" i="13"/>
  <c r="E4315" i="13"/>
  <c r="E4314" i="13"/>
  <c r="E4313" i="13"/>
  <c r="E4312" i="13"/>
  <c r="E4311" i="13"/>
  <c r="E4310" i="13"/>
  <c r="E4309" i="13"/>
  <c r="E4308" i="13"/>
  <c r="E4307" i="13"/>
  <c r="E4306" i="13"/>
  <c r="E4305" i="13"/>
  <c r="E4304" i="13"/>
  <c r="E4303" i="13"/>
  <c r="E4302" i="13"/>
  <c r="E4301" i="13"/>
  <c r="E4300" i="13"/>
  <c r="E4299" i="13"/>
  <c r="E4298" i="13"/>
  <c r="E4297" i="13"/>
  <c r="E4296" i="13"/>
  <c r="E4295" i="13"/>
  <c r="E4294" i="13"/>
  <c r="E4293" i="13"/>
  <c r="E4292" i="13"/>
  <c r="E4291" i="13"/>
  <c r="E4290" i="13"/>
  <c r="E4289" i="13"/>
  <c r="E4288" i="13"/>
  <c r="E4287" i="13"/>
  <c r="E4286" i="13"/>
  <c r="E4285" i="13"/>
  <c r="E4284" i="13"/>
  <c r="E4283" i="13"/>
  <c r="E4282" i="13"/>
  <c r="E4281" i="13"/>
  <c r="E4280" i="13"/>
  <c r="E4279" i="13"/>
  <c r="E4278" i="13"/>
  <c r="E4277" i="13"/>
  <c r="E4276" i="13"/>
  <c r="E4275" i="13"/>
  <c r="E4274" i="13"/>
  <c r="E4273" i="13"/>
  <c r="E4272" i="13"/>
  <c r="E4271" i="13"/>
  <c r="E4270" i="13"/>
  <c r="E4269" i="13"/>
  <c r="E4268" i="13"/>
  <c r="E4267" i="13"/>
  <c r="E4266" i="13"/>
  <c r="E4265" i="13"/>
  <c r="E4264" i="13"/>
  <c r="E4263" i="13"/>
  <c r="E4262" i="13"/>
  <c r="E4261" i="13"/>
  <c r="E4260" i="13"/>
  <c r="E4259" i="13"/>
  <c r="E4258" i="13"/>
  <c r="E4257" i="13"/>
  <c r="E4256" i="13"/>
  <c r="E4255" i="13"/>
  <c r="E4254" i="13"/>
  <c r="E4253" i="13"/>
  <c r="E4252" i="13"/>
  <c r="E4251" i="13"/>
  <c r="E4250" i="13"/>
  <c r="E4249" i="13"/>
  <c r="E4248" i="13"/>
  <c r="E4247" i="13"/>
  <c r="E4246" i="13"/>
  <c r="E4245" i="13"/>
  <c r="E4244" i="13"/>
  <c r="E4243" i="13"/>
  <c r="E4242" i="13"/>
  <c r="E4241" i="13"/>
  <c r="E4240" i="13"/>
  <c r="E4239" i="13"/>
  <c r="E4238" i="13"/>
  <c r="E4237" i="13"/>
  <c r="E4236" i="13"/>
  <c r="E4235" i="13"/>
  <c r="E4234" i="13"/>
  <c r="E4233" i="13"/>
  <c r="E4232" i="13"/>
  <c r="E4231" i="13"/>
  <c r="E4230" i="13"/>
  <c r="E4229" i="13"/>
  <c r="E4228" i="13"/>
  <c r="E4227" i="13"/>
  <c r="E4226" i="13"/>
  <c r="E4225" i="13"/>
  <c r="E4224" i="13"/>
  <c r="E4223" i="13"/>
  <c r="E4222" i="13"/>
  <c r="E4221" i="13"/>
  <c r="E4220" i="13"/>
  <c r="E4219" i="13"/>
  <c r="E4218" i="13"/>
  <c r="E4217" i="13"/>
  <c r="E4216" i="13"/>
  <c r="E4215" i="13"/>
  <c r="E4214" i="13"/>
  <c r="E4213" i="13"/>
  <c r="E4212" i="13"/>
  <c r="E4211" i="13"/>
  <c r="E4210" i="13"/>
  <c r="E4209" i="13"/>
  <c r="E4208" i="13"/>
  <c r="E4207" i="13"/>
  <c r="E4206" i="13"/>
  <c r="E4205" i="13"/>
  <c r="E4204" i="13"/>
  <c r="E4203" i="13"/>
  <c r="E4202" i="13"/>
  <c r="E4201" i="13"/>
  <c r="E4200" i="13"/>
  <c r="E4199" i="13"/>
  <c r="E4198" i="13"/>
  <c r="E4197" i="13"/>
  <c r="E4196" i="13"/>
  <c r="E4195" i="13"/>
  <c r="E4194" i="13"/>
  <c r="E4193" i="13"/>
  <c r="E4192" i="13"/>
  <c r="E4191" i="13"/>
  <c r="E4190" i="13"/>
  <c r="E4189" i="13"/>
  <c r="E4188" i="13"/>
  <c r="E4187" i="13"/>
  <c r="E4186" i="13"/>
  <c r="E4185" i="13"/>
  <c r="E4184" i="13"/>
  <c r="E4183" i="13"/>
  <c r="E4182" i="13"/>
  <c r="E4181" i="13"/>
  <c r="E4180" i="13"/>
  <c r="E4179" i="13"/>
  <c r="E4178" i="13"/>
  <c r="E4177" i="13"/>
  <c r="E4176" i="13"/>
  <c r="E4175" i="13"/>
  <c r="E4174" i="13"/>
  <c r="E4173" i="13"/>
  <c r="E4172" i="13"/>
  <c r="E4171" i="13"/>
  <c r="E4170" i="13"/>
  <c r="E4169" i="13"/>
  <c r="E4168" i="13"/>
  <c r="E4167" i="13"/>
  <c r="E4166" i="13"/>
  <c r="E4165" i="13"/>
  <c r="E4164" i="13"/>
  <c r="E4163" i="13"/>
  <c r="E4162" i="13"/>
  <c r="E4161" i="13"/>
  <c r="E4160" i="13"/>
  <c r="E4159" i="13"/>
  <c r="E4158" i="13"/>
  <c r="E4157" i="13"/>
  <c r="E4156" i="13"/>
  <c r="E4155" i="13"/>
  <c r="E4154" i="13"/>
  <c r="E4153" i="13"/>
  <c r="E4152" i="13"/>
  <c r="E4151" i="13"/>
  <c r="E4150" i="13"/>
  <c r="E4149" i="13"/>
  <c r="E4148" i="13"/>
  <c r="E4147" i="13"/>
  <c r="E4146" i="13"/>
  <c r="E4145" i="13"/>
  <c r="E4144" i="13"/>
  <c r="E4143" i="13"/>
  <c r="E4142" i="13"/>
  <c r="E4141" i="13"/>
  <c r="E4140" i="13"/>
  <c r="E4139" i="13"/>
  <c r="E4138" i="13"/>
  <c r="E4137" i="13"/>
  <c r="E4136" i="13"/>
  <c r="E4135" i="13"/>
  <c r="E4134" i="13"/>
  <c r="E4133" i="13"/>
  <c r="E4132" i="13"/>
  <c r="E4131" i="13"/>
  <c r="E4130" i="13"/>
  <c r="E4129" i="13"/>
  <c r="E4128" i="13"/>
  <c r="E4127" i="13"/>
  <c r="E4126" i="13"/>
  <c r="E4125" i="13"/>
  <c r="E4124" i="13"/>
  <c r="E4123" i="13"/>
  <c r="E4122" i="13"/>
  <c r="E4121" i="13"/>
  <c r="E4120" i="13"/>
  <c r="E4119" i="13"/>
  <c r="E4118" i="13"/>
  <c r="E4117" i="13"/>
  <c r="E4116" i="13"/>
  <c r="E4115" i="13"/>
  <c r="E4114" i="13"/>
  <c r="E4113" i="13"/>
  <c r="E4112" i="13"/>
  <c r="E4111" i="13"/>
  <c r="E4110" i="13"/>
  <c r="E4109" i="13"/>
  <c r="E4108" i="13"/>
  <c r="E4107" i="13"/>
  <c r="E4106" i="13"/>
  <c r="E4105" i="13"/>
  <c r="E4104" i="13"/>
  <c r="E4103" i="13"/>
  <c r="E4102" i="13"/>
  <c r="E4101" i="13"/>
  <c r="E4100" i="13"/>
  <c r="E4099" i="13"/>
  <c r="E4098" i="13"/>
  <c r="E4097" i="13"/>
  <c r="E4096" i="13"/>
  <c r="E4095" i="13"/>
  <c r="E4094" i="13"/>
  <c r="E4093" i="13"/>
  <c r="E4092" i="13"/>
  <c r="E4091" i="13"/>
  <c r="E4090" i="13"/>
  <c r="E4089" i="13"/>
  <c r="E4088" i="13"/>
  <c r="E4087" i="13"/>
  <c r="E4086" i="13"/>
  <c r="E4085" i="13"/>
  <c r="E4084" i="13"/>
  <c r="E4083" i="13"/>
  <c r="E4082" i="13"/>
  <c r="E4081" i="13"/>
  <c r="E4080" i="13"/>
  <c r="E4079" i="13"/>
  <c r="E4078" i="13"/>
  <c r="E4077" i="13"/>
  <c r="E4076" i="13"/>
  <c r="E4075" i="13"/>
  <c r="E4074" i="13"/>
  <c r="E4073" i="13"/>
  <c r="E4072" i="13"/>
  <c r="E4071" i="13"/>
  <c r="E4070" i="13"/>
  <c r="E4069" i="13"/>
  <c r="E4068" i="13"/>
  <c r="E4067" i="13"/>
  <c r="E4066" i="13"/>
  <c r="E4065" i="13"/>
  <c r="E4064" i="13"/>
  <c r="E4063" i="13"/>
  <c r="E4062" i="13"/>
  <c r="E4061" i="13"/>
  <c r="E4060" i="13"/>
  <c r="E4059" i="13"/>
  <c r="E4058" i="13"/>
  <c r="E4057" i="13"/>
  <c r="E4056" i="13"/>
  <c r="E4055" i="13"/>
  <c r="E4054" i="13"/>
  <c r="E4053" i="13"/>
  <c r="E4052" i="13"/>
  <c r="E4051" i="13"/>
  <c r="E4050" i="13"/>
  <c r="E4049" i="13"/>
  <c r="E4048" i="13"/>
  <c r="E4047" i="13"/>
  <c r="E4046" i="13"/>
  <c r="E4045" i="13"/>
  <c r="E4044" i="13"/>
  <c r="E4043" i="13"/>
  <c r="E4042" i="13"/>
  <c r="E4041" i="13"/>
  <c r="E4040" i="13"/>
  <c r="E4039" i="13"/>
  <c r="E4038" i="13"/>
  <c r="E4037" i="13"/>
  <c r="E4036" i="13"/>
  <c r="E4035" i="13"/>
  <c r="E4034" i="13"/>
  <c r="E4033" i="13"/>
  <c r="E4032" i="13"/>
  <c r="E4031" i="13"/>
  <c r="E4030" i="13"/>
  <c r="E4029" i="13"/>
  <c r="E4028" i="13"/>
  <c r="E4027" i="13"/>
  <c r="E4026" i="13"/>
  <c r="E4025" i="13"/>
  <c r="E4024" i="13"/>
  <c r="E4023" i="13"/>
  <c r="E4022" i="13"/>
  <c r="E4021" i="13"/>
  <c r="E4020" i="13"/>
  <c r="E4019" i="13"/>
  <c r="E4018" i="13"/>
  <c r="E4017" i="13"/>
  <c r="E4016" i="13"/>
  <c r="E4015" i="13"/>
  <c r="E4014" i="13"/>
  <c r="E4013" i="13"/>
  <c r="E4012" i="13"/>
  <c r="E4011" i="13"/>
  <c r="E4010" i="13"/>
  <c r="E4009" i="13"/>
  <c r="E4008" i="13"/>
  <c r="E4007" i="13"/>
  <c r="E4006" i="13"/>
  <c r="E4005" i="13"/>
  <c r="E4004" i="13"/>
  <c r="E4003" i="13"/>
  <c r="E4002" i="13"/>
  <c r="E4001" i="13"/>
  <c r="E4000" i="13"/>
  <c r="E3999" i="13"/>
  <c r="E3998" i="13"/>
  <c r="E3997" i="13"/>
  <c r="E3996" i="13"/>
  <c r="E3995" i="13"/>
  <c r="E3994" i="13"/>
  <c r="E3993" i="13"/>
  <c r="E3992" i="13"/>
  <c r="E3991" i="13"/>
  <c r="E3990" i="13"/>
  <c r="E3989" i="13"/>
  <c r="E3988" i="13"/>
  <c r="E3987" i="13"/>
  <c r="E3986" i="13"/>
  <c r="E3985" i="13"/>
  <c r="E3984" i="13"/>
  <c r="E3983" i="13"/>
  <c r="E3982" i="13"/>
  <c r="E3981" i="13"/>
  <c r="E3980" i="13"/>
  <c r="E3979" i="13"/>
  <c r="E3978" i="13"/>
  <c r="E3977" i="13"/>
  <c r="E3976" i="13"/>
  <c r="E3975" i="13"/>
  <c r="E3974" i="13"/>
  <c r="E3973" i="13"/>
  <c r="E3972" i="13"/>
  <c r="E3971" i="13"/>
  <c r="E3970" i="13"/>
  <c r="E3969" i="13"/>
  <c r="E3968" i="13"/>
  <c r="E3967" i="13"/>
  <c r="E3966" i="13"/>
  <c r="E3965" i="13"/>
  <c r="E3964" i="13"/>
  <c r="E3963" i="13"/>
  <c r="E3962" i="13"/>
  <c r="E3961" i="13"/>
  <c r="E3960" i="13"/>
  <c r="E3959" i="13"/>
  <c r="E3958" i="13"/>
  <c r="E3957" i="13"/>
  <c r="E3956" i="13"/>
  <c r="E3955" i="13"/>
  <c r="E3954" i="13"/>
  <c r="E3953" i="13"/>
  <c r="E3952" i="13"/>
  <c r="E3951" i="13"/>
  <c r="E3950" i="13"/>
  <c r="E3949" i="13"/>
  <c r="E3948" i="13"/>
  <c r="E3947" i="13"/>
  <c r="E3946" i="13"/>
  <c r="E3945" i="13"/>
  <c r="E3944" i="13"/>
  <c r="E3943" i="13"/>
  <c r="E3942" i="13"/>
  <c r="E3941" i="13"/>
  <c r="E3940" i="13"/>
  <c r="E3939" i="13"/>
  <c r="E3938" i="13"/>
  <c r="E3937" i="13"/>
  <c r="E3936" i="13"/>
  <c r="E3935" i="13"/>
  <c r="E3934" i="13"/>
  <c r="E3933" i="13"/>
  <c r="E3932" i="13"/>
  <c r="E3931" i="13"/>
  <c r="E3930" i="13"/>
  <c r="E3929" i="13"/>
  <c r="E3928" i="13"/>
  <c r="E3927" i="13"/>
  <c r="E3926" i="13"/>
  <c r="E3925" i="13"/>
  <c r="E3924" i="13"/>
  <c r="E3923" i="13"/>
  <c r="E3922" i="13"/>
  <c r="E3921" i="13"/>
  <c r="E3920" i="13"/>
  <c r="E3919" i="13"/>
  <c r="E3918" i="13"/>
  <c r="E3917" i="13"/>
  <c r="E3916" i="13"/>
  <c r="E3915" i="13"/>
  <c r="E3914" i="13"/>
  <c r="E3913" i="13"/>
  <c r="E3912" i="13"/>
  <c r="E3911" i="13"/>
  <c r="E3910" i="13"/>
  <c r="E3909" i="13"/>
  <c r="E3908" i="13"/>
  <c r="E3907" i="13"/>
  <c r="E3906" i="13"/>
  <c r="E3905" i="13"/>
  <c r="E3904" i="13"/>
  <c r="E3903" i="13"/>
  <c r="E3902" i="13"/>
  <c r="E3901" i="13"/>
  <c r="E3900" i="13"/>
  <c r="E3899" i="13"/>
  <c r="E3898" i="13"/>
  <c r="E3897" i="13"/>
  <c r="E3896" i="13"/>
  <c r="E3895" i="13"/>
  <c r="E3894" i="13"/>
  <c r="E3893" i="13"/>
  <c r="E3892" i="13"/>
  <c r="E3891" i="13"/>
  <c r="E3890" i="13"/>
  <c r="E3889" i="13"/>
  <c r="E3888" i="13"/>
  <c r="E3887" i="13"/>
  <c r="E3886" i="13"/>
  <c r="E3885" i="13"/>
  <c r="E3884" i="13"/>
  <c r="E3883" i="13"/>
  <c r="E3882" i="13"/>
  <c r="E3881" i="13"/>
  <c r="E3880" i="13"/>
  <c r="E3879" i="13"/>
  <c r="E3878" i="13"/>
  <c r="E3877" i="13"/>
  <c r="E3876" i="13"/>
  <c r="E3875" i="13"/>
  <c r="E3874" i="13"/>
  <c r="E3873" i="13"/>
  <c r="E3872" i="13"/>
  <c r="E3871" i="13"/>
  <c r="E3870" i="13"/>
  <c r="E3869" i="13"/>
  <c r="E3868" i="13"/>
  <c r="E3867" i="13"/>
  <c r="E3866" i="13"/>
  <c r="E3865" i="13"/>
  <c r="E3864" i="13"/>
  <c r="E3863" i="13"/>
  <c r="E3862" i="13"/>
  <c r="E3861" i="13"/>
  <c r="E3860" i="13"/>
  <c r="E3859" i="13"/>
  <c r="E3858" i="13"/>
  <c r="E3857" i="13"/>
  <c r="E3856" i="13"/>
  <c r="E3855" i="13"/>
  <c r="E3854" i="13"/>
  <c r="E3853" i="13"/>
  <c r="E3852" i="13"/>
  <c r="E3851" i="13"/>
  <c r="E3850" i="13"/>
  <c r="E3849" i="13"/>
  <c r="E3848" i="13"/>
  <c r="E3847" i="13"/>
  <c r="E3846" i="13"/>
  <c r="E3845" i="13"/>
  <c r="E3844" i="13"/>
  <c r="E3843" i="13"/>
  <c r="E3842" i="13"/>
  <c r="E3841" i="13"/>
  <c r="E3840" i="13"/>
  <c r="E3839" i="13"/>
  <c r="E3838" i="13"/>
  <c r="E3837" i="13"/>
  <c r="E3836" i="13"/>
  <c r="E3835" i="13"/>
  <c r="E3834" i="13"/>
  <c r="E3833" i="13"/>
  <c r="E3832" i="13"/>
  <c r="E3831" i="13"/>
  <c r="E3830" i="13"/>
  <c r="E3829" i="13"/>
  <c r="E3828" i="13"/>
  <c r="E3827" i="13"/>
  <c r="E3826" i="13"/>
  <c r="E3825" i="13"/>
  <c r="E3824" i="13"/>
  <c r="E3823" i="13"/>
  <c r="E3822" i="13"/>
  <c r="E3821" i="13"/>
  <c r="E3820" i="13"/>
  <c r="E3819" i="13"/>
  <c r="E3818" i="13"/>
  <c r="E3817" i="13"/>
  <c r="E3816" i="13"/>
  <c r="E3815" i="13"/>
  <c r="E3814" i="13"/>
  <c r="E3813" i="13"/>
  <c r="E3812" i="13"/>
  <c r="E3811" i="13"/>
  <c r="E3810" i="13"/>
  <c r="E3809" i="13"/>
  <c r="E3808" i="13"/>
  <c r="E3807" i="13"/>
  <c r="E3806" i="13"/>
  <c r="E3805" i="13"/>
  <c r="E3804" i="13"/>
  <c r="E3803" i="13"/>
  <c r="E3802" i="13"/>
  <c r="E3801" i="13"/>
  <c r="E3800" i="13"/>
  <c r="E3799" i="13"/>
  <c r="E3798" i="13"/>
  <c r="E3797" i="13"/>
  <c r="E3796" i="13"/>
  <c r="E3795" i="13"/>
  <c r="E3794" i="13"/>
  <c r="E3793" i="13"/>
  <c r="E3792" i="13"/>
  <c r="E3791" i="13"/>
  <c r="E3790" i="13"/>
  <c r="E3789" i="13"/>
  <c r="E3788" i="13"/>
  <c r="E3787" i="13"/>
  <c r="E3786" i="13"/>
  <c r="E3785" i="13"/>
  <c r="E3784" i="13"/>
  <c r="E3783" i="13"/>
  <c r="E3782" i="13"/>
  <c r="E3781" i="13"/>
  <c r="E3780" i="13"/>
  <c r="E3779" i="13"/>
  <c r="E3778" i="13"/>
  <c r="E3777" i="13"/>
  <c r="E3776" i="13"/>
  <c r="E3775" i="13"/>
  <c r="E3774" i="13"/>
  <c r="E3773" i="13"/>
  <c r="E3772" i="13"/>
  <c r="E3771" i="13"/>
  <c r="E3770" i="13"/>
  <c r="E3769" i="13"/>
  <c r="E3768" i="13"/>
  <c r="E3767" i="13"/>
  <c r="E3766" i="13"/>
  <c r="E3765" i="13"/>
  <c r="E3764" i="13"/>
  <c r="E3763" i="13"/>
  <c r="E3762" i="13"/>
  <c r="E3761" i="13"/>
  <c r="E3760" i="13"/>
  <c r="E3759" i="13"/>
  <c r="E3758" i="13"/>
  <c r="E3757" i="13"/>
  <c r="E3756" i="13"/>
  <c r="E3755" i="13"/>
  <c r="E3754" i="13"/>
  <c r="E3753" i="13"/>
  <c r="E3752" i="13"/>
  <c r="E3751" i="13"/>
  <c r="E3750" i="13"/>
  <c r="E3749" i="13"/>
  <c r="E3748" i="13"/>
  <c r="E3747" i="13"/>
  <c r="E3746" i="13"/>
  <c r="E3745" i="13"/>
  <c r="E3744" i="13"/>
  <c r="E3743" i="13"/>
  <c r="E3742" i="13"/>
  <c r="E3741" i="13"/>
  <c r="E3740" i="13"/>
  <c r="E3739" i="13"/>
  <c r="E3738" i="13"/>
  <c r="E3737" i="13"/>
  <c r="E3736" i="13"/>
  <c r="E3735" i="13"/>
  <c r="E3734" i="13"/>
  <c r="E3733" i="13"/>
  <c r="E3732" i="13"/>
  <c r="E3731" i="13"/>
  <c r="E3730" i="13"/>
  <c r="E3729" i="13"/>
  <c r="E3728" i="13"/>
  <c r="E3727" i="13"/>
  <c r="E3726" i="13"/>
  <c r="E3725" i="13"/>
  <c r="E3724" i="13"/>
  <c r="E3723" i="13"/>
  <c r="E3722" i="13"/>
  <c r="E3721" i="13"/>
  <c r="E3720" i="13"/>
  <c r="E3719" i="13"/>
  <c r="E3718" i="13"/>
  <c r="E3717" i="13"/>
  <c r="E3716" i="13"/>
  <c r="E3715" i="13"/>
  <c r="E3714" i="13"/>
  <c r="E3713" i="13"/>
  <c r="E3712" i="13"/>
  <c r="E3711" i="13"/>
  <c r="E3710" i="13"/>
  <c r="E3709" i="13"/>
  <c r="E3708" i="13"/>
  <c r="E3707" i="13"/>
  <c r="E3706" i="13"/>
  <c r="E3705" i="13"/>
  <c r="E3704" i="13"/>
  <c r="E3703" i="13"/>
  <c r="E3702" i="13"/>
  <c r="E3701" i="13"/>
  <c r="E3700" i="13"/>
  <c r="E3699" i="13"/>
  <c r="E3698" i="13"/>
  <c r="E3697" i="13"/>
  <c r="E3696" i="13"/>
  <c r="E3695" i="13"/>
  <c r="E3694" i="13"/>
  <c r="E3693" i="13"/>
  <c r="E3692" i="13"/>
  <c r="E3691" i="13"/>
  <c r="E3690" i="13"/>
  <c r="E3689" i="13"/>
  <c r="E3688" i="13"/>
  <c r="E3687" i="13"/>
  <c r="E3686" i="13"/>
  <c r="E3685" i="13"/>
  <c r="E3684" i="13"/>
  <c r="E3683" i="13"/>
  <c r="E3682" i="13"/>
  <c r="E3681" i="13"/>
  <c r="E3680" i="13"/>
  <c r="E3679" i="13"/>
  <c r="E3678" i="13"/>
  <c r="E3677" i="13"/>
  <c r="E3676" i="13"/>
  <c r="E3675" i="13"/>
  <c r="E3674" i="13"/>
  <c r="E3673" i="13"/>
  <c r="E3672" i="13"/>
  <c r="E3671" i="13"/>
  <c r="E3670" i="13"/>
  <c r="E3669" i="13"/>
  <c r="E3668" i="13"/>
  <c r="E3667" i="13"/>
  <c r="E3666" i="13"/>
  <c r="E3665" i="13"/>
  <c r="E3664" i="13"/>
  <c r="E3663" i="13"/>
  <c r="E3662" i="13"/>
  <c r="E3661" i="13"/>
  <c r="E3660" i="13"/>
  <c r="E3659" i="13"/>
  <c r="E3658" i="13"/>
  <c r="E3657" i="13"/>
  <c r="E3656" i="13"/>
  <c r="E3655" i="13"/>
  <c r="E3654" i="13"/>
  <c r="E3653" i="13"/>
  <c r="E3652" i="13"/>
  <c r="E3651" i="13"/>
  <c r="E3650" i="13"/>
  <c r="E3649" i="13"/>
  <c r="E3648" i="13"/>
  <c r="E3647" i="13"/>
  <c r="E3646" i="13"/>
  <c r="E3645" i="13"/>
  <c r="E3644" i="13"/>
  <c r="E3643" i="13"/>
  <c r="E3642" i="13"/>
  <c r="E3641" i="13"/>
  <c r="E3640" i="13"/>
  <c r="E3639" i="13"/>
  <c r="E3638" i="13"/>
  <c r="E3637" i="13"/>
  <c r="E3636" i="13"/>
  <c r="E3635" i="13"/>
  <c r="E3634" i="13"/>
  <c r="E3633" i="13"/>
  <c r="E3632" i="13"/>
  <c r="E3631" i="13"/>
  <c r="E3630" i="13"/>
  <c r="E3629" i="13"/>
  <c r="E3628" i="13"/>
  <c r="E3627" i="13"/>
  <c r="E3626" i="13"/>
  <c r="E3625" i="13"/>
  <c r="E3624" i="13"/>
  <c r="E3623" i="13"/>
  <c r="E3622" i="13"/>
  <c r="E3621" i="13"/>
  <c r="E3620" i="13"/>
  <c r="E3619" i="13"/>
  <c r="E3618" i="13"/>
  <c r="E3617" i="13"/>
  <c r="E3616" i="13"/>
  <c r="E3615" i="13"/>
  <c r="E3614" i="13"/>
  <c r="E3613" i="13"/>
  <c r="E3612" i="13"/>
  <c r="E3611" i="13"/>
  <c r="E3610" i="13"/>
  <c r="E3609" i="13"/>
  <c r="E3608" i="13"/>
  <c r="E3607" i="13"/>
  <c r="E3606" i="13"/>
  <c r="E3605" i="13"/>
  <c r="E3604" i="13"/>
  <c r="E3603" i="13"/>
  <c r="E3602" i="13"/>
  <c r="E3601" i="13"/>
  <c r="E3600" i="13"/>
  <c r="E3599" i="13"/>
  <c r="E3598" i="13"/>
  <c r="E3597" i="13"/>
  <c r="E3596" i="13"/>
  <c r="E3595" i="13"/>
  <c r="E3594" i="13"/>
  <c r="E3593" i="13"/>
  <c r="E3592" i="13"/>
  <c r="E3591" i="13"/>
  <c r="E3590" i="13"/>
  <c r="E3589" i="13"/>
  <c r="E3588" i="13"/>
  <c r="E3587" i="13"/>
  <c r="E3586" i="13"/>
  <c r="E3585" i="13"/>
  <c r="E3584" i="13"/>
  <c r="E3583" i="13"/>
  <c r="E3582" i="13"/>
  <c r="E3581" i="13"/>
  <c r="E3580" i="13"/>
  <c r="E3579" i="13"/>
  <c r="E3578" i="13"/>
  <c r="E3577" i="13"/>
  <c r="E3576" i="13"/>
  <c r="E3575" i="13"/>
  <c r="E3574" i="13"/>
  <c r="E3573" i="13"/>
  <c r="E3572" i="13"/>
  <c r="E3571" i="13"/>
  <c r="E3570" i="13"/>
  <c r="E3569" i="13"/>
  <c r="E3568" i="13"/>
  <c r="E3567" i="13"/>
  <c r="E3566" i="13"/>
  <c r="E3565" i="13"/>
  <c r="E3564" i="13"/>
  <c r="E3563" i="13"/>
  <c r="E3562" i="13"/>
  <c r="E3561" i="13"/>
  <c r="E3560" i="13"/>
  <c r="E3559" i="13"/>
  <c r="E3558" i="13"/>
  <c r="E3557" i="13"/>
  <c r="E3556" i="13"/>
  <c r="E3555" i="13"/>
  <c r="E3554" i="13"/>
  <c r="E3553" i="13"/>
  <c r="E3552" i="13"/>
  <c r="E3551" i="13"/>
  <c r="E3550" i="13"/>
  <c r="E3549" i="13"/>
  <c r="E3548" i="13"/>
  <c r="E3547" i="13"/>
  <c r="E3546" i="13"/>
  <c r="E3545" i="13"/>
  <c r="E3544" i="13"/>
  <c r="E3543" i="13"/>
  <c r="E3542" i="13"/>
  <c r="E3541" i="13"/>
  <c r="E3540" i="13"/>
  <c r="E3539" i="13"/>
  <c r="E3538" i="13"/>
  <c r="E3537" i="13"/>
  <c r="E3536" i="13"/>
  <c r="E3535" i="13"/>
  <c r="E3534" i="13"/>
  <c r="E3533" i="13"/>
  <c r="E3532" i="13"/>
  <c r="E3531" i="13"/>
  <c r="E3530" i="13"/>
  <c r="E3529" i="13"/>
  <c r="E3528" i="13"/>
  <c r="E3527" i="13"/>
  <c r="E3526" i="13"/>
  <c r="E3525" i="13"/>
  <c r="E3524" i="13"/>
  <c r="E3523" i="13"/>
  <c r="E3522" i="13"/>
  <c r="E3521" i="13"/>
  <c r="E3520" i="13"/>
  <c r="E3519" i="13"/>
  <c r="E3518" i="13"/>
  <c r="E3517" i="13"/>
  <c r="E3516" i="13"/>
  <c r="E3515" i="13"/>
  <c r="E3514" i="13"/>
  <c r="E3513" i="13"/>
  <c r="E3512" i="13"/>
  <c r="E3511" i="13"/>
  <c r="E3510" i="13"/>
  <c r="E3509" i="13"/>
  <c r="E3508" i="13"/>
  <c r="E3507" i="13"/>
  <c r="E3506" i="13"/>
  <c r="E3505" i="13"/>
  <c r="E3504" i="13"/>
  <c r="E3503" i="13"/>
  <c r="E3502" i="13"/>
  <c r="E3501" i="13"/>
  <c r="E3500" i="13"/>
  <c r="E3499" i="13"/>
  <c r="E3498" i="13"/>
  <c r="E3497" i="13"/>
  <c r="E3496" i="13"/>
  <c r="E3495" i="13"/>
  <c r="E3494" i="13"/>
  <c r="E3493" i="13"/>
  <c r="E3492" i="13"/>
  <c r="E3491" i="13"/>
  <c r="E3490" i="13"/>
  <c r="E3489" i="13"/>
  <c r="E3488" i="13"/>
  <c r="E3487" i="13"/>
  <c r="E3486" i="13"/>
  <c r="E3485" i="13"/>
  <c r="E3484" i="13"/>
  <c r="E3483" i="13"/>
  <c r="E3482" i="13"/>
  <c r="E3481" i="13"/>
  <c r="E3480" i="13"/>
  <c r="E3479" i="13"/>
  <c r="E3478" i="13"/>
  <c r="E3477" i="13"/>
  <c r="E3476" i="13"/>
  <c r="E3475" i="13"/>
  <c r="E3474" i="13"/>
  <c r="E3473" i="13"/>
  <c r="E3472" i="13"/>
  <c r="E3471" i="13"/>
  <c r="E3470" i="13"/>
  <c r="E3469" i="13"/>
  <c r="E3468" i="13"/>
  <c r="E3467" i="13"/>
  <c r="E3466" i="13"/>
  <c r="E3465" i="13"/>
  <c r="E3464" i="13"/>
  <c r="E3463" i="13"/>
  <c r="E3462" i="13"/>
  <c r="E3461" i="13"/>
  <c r="E3460" i="13"/>
  <c r="E3459" i="13"/>
  <c r="E3458" i="13"/>
  <c r="E3457" i="13"/>
  <c r="E3456" i="13"/>
  <c r="E3455" i="13"/>
  <c r="E3454" i="13"/>
  <c r="E3453" i="13"/>
  <c r="E3452" i="13"/>
  <c r="E3451" i="13"/>
  <c r="E3450" i="13"/>
  <c r="E3449" i="13"/>
  <c r="E3448" i="13"/>
  <c r="E3447" i="13"/>
  <c r="E3446" i="13"/>
  <c r="E3445" i="13"/>
  <c r="E3444" i="13"/>
  <c r="E3443" i="13"/>
  <c r="E3442" i="13"/>
  <c r="E3441" i="13"/>
  <c r="E3440" i="13"/>
  <c r="E3439" i="13"/>
  <c r="E3438" i="13"/>
  <c r="E3437" i="13"/>
  <c r="E3436" i="13"/>
  <c r="E3435" i="13"/>
  <c r="E3434" i="13"/>
  <c r="E3433" i="13"/>
  <c r="E3432" i="13"/>
  <c r="E3431" i="13"/>
  <c r="E3430" i="13"/>
  <c r="E3429" i="13"/>
  <c r="E3428" i="13"/>
  <c r="E3427" i="13"/>
  <c r="E3426" i="13"/>
  <c r="E3425" i="13"/>
  <c r="E3424" i="13"/>
  <c r="E3423" i="13"/>
  <c r="E3422" i="13"/>
  <c r="E3421" i="13"/>
  <c r="E3420" i="13"/>
  <c r="E3419" i="13"/>
  <c r="E3418" i="13"/>
  <c r="E3417" i="13"/>
  <c r="E3416" i="13"/>
  <c r="E3415" i="13"/>
  <c r="E3414" i="13"/>
  <c r="E3413" i="13"/>
  <c r="E3412" i="13"/>
  <c r="E3411" i="13"/>
  <c r="E3410" i="13"/>
  <c r="E3409" i="13"/>
  <c r="E3408" i="13"/>
  <c r="E3407" i="13"/>
  <c r="E3406" i="13"/>
  <c r="E3405" i="13"/>
  <c r="E3404" i="13"/>
  <c r="E3403" i="13"/>
  <c r="E3402" i="13"/>
  <c r="E3401" i="13"/>
  <c r="E3400" i="13"/>
  <c r="E3399" i="13"/>
  <c r="E3398" i="13"/>
  <c r="E3397" i="13"/>
  <c r="E3396" i="13"/>
  <c r="E3395" i="13"/>
  <c r="E3394" i="13"/>
  <c r="E3393" i="13"/>
  <c r="E3392" i="13"/>
  <c r="E3391" i="13"/>
  <c r="E3390" i="13"/>
  <c r="E3389" i="13"/>
  <c r="E3388" i="13"/>
  <c r="E3387" i="13"/>
  <c r="E3386" i="13"/>
  <c r="E3385" i="13"/>
  <c r="E3384" i="13"/>
  <c r="E3383" i="13"/>
  <c r="E3382" i="13"/>
  <c r="E3381" i="13"/>
  <c r="E3380" i="13"/>
  <c r="E3379" i="13"/>
  <c r="E3378" i="13"/>
  <c r="E3377" i="13"/>
  <c r="E3376" i="13"/>
  <c r="E3375" i="13"/>
  <c r="E3374" i="13"/>
  <c r="E3373" i="13"/>
  <c r="E3372" i="13"/>
  <c r="E3371" i="13"/>
  <c r="E3370" i="13"/>
  <c r="E3369" i="13"/>
  <c r="E3368" i="13"/>
  <c r="E3367" i="13"/>
  <c r="E3366" i="13"/>
  <c r="E3365" i="13"/>
  <c r="E3364" i="13"/>
  <c r="E3363" i="13"/>
  <c r="E3362" i="13"/>
  <c r="E3361" i="13"/>
  <c r="E3360" i="13"/>
  <c r="E3359" i="13"/>
  <c r="E3358" i="13"/>
  <c r="E3357" i="13"/>
  <c r="E3356" i="13"/>
  <c r="E3355" i="13"/>
  <c r="E3354" i="13"/>
  <c r="E3353" i="13"/>
  <c r="E3352" i="13"/>
  <c r="E3351" i="13"/>
  <c r="E3350" i="13"/>
  <c r="E3349" i="13"/>
  <c r="E3348" i="13"/>
  <c r="E3347" i="13"/>
  <c r="E3346" i="13"/>
  <c r="E3345" i="13"/>
  <c r="E3344" i="13"/>
  <c r="E3343" i="13"/>
  <c r="E3342" i="13"/>
  <c r="E3341" i="13"/>
  <c r="E3340" i="13"/>
  <c r="E3339" i="13"/>
  <c r="E3338" i="13"/>
  <c r="E3337" i="13"/>
  <c r="E3336" i="13"/>
  <c r="E3335" i="13"/>
  <c r="E3334" i="13"/>
  <c r="E3333" i="13"/>
  <c r="E3332" i="13"/>
  <c r="E3331" i="13"/>
  <c r="E3330" i="13"/>
  <c r="E3329" i="13"/>
  <c r="E3328" i="13"/>
  <c r="E3327" i="13"/>
  <c r="E3326" i="13"/>
  <c r="E3325" i="13"/>
  <c r="E3324" i="13"/>
  <c r="E3323" i="13"/>
  <c r="E3322" i="13"/>
  <c r="E3321" i="13"/>
  <c r="E3320" i="13"/>
  <c r="E3319" i="13"/>
  <c r="E3318" i="13"/>
  <c r="E3317" i="13"/>
  <c r="E3316" i="13"/>
  <c r="E3315" i="13"/>
  <c r="E3314" i="13"/>
  <c r="E3313" i="13"/>
  <c r="E3312" i="13"/>
  <c r="E3311" i="13"/>
  <c r="E3310" i="13"/>
  <c r="E3309" i="13"/>
  <c r="E3308" i="13"/>
  <c r="E3307" i="13"/>
  <c r="E3306" i="13"/>
  <c r="E3305" i="13"/>
  <c r="E3304" i="13"/>
  <c r="E3303" i="13"/>
  <c r="E3302" i="13"/>
  <c r="E3301" i="13"/>
  <c r="E3300" i="13"/>
  <c r="E3299" i="13"/>
  <c r="E3298" i="13"/>
  <c r="E3297" i="13"/>
  <c r="E3296" i="13"/>
  <c r="E3295" i="13"/>
  <c r="E3294" i="13"/>
  <c r="E3293" i="13"/>
  <c r="E3292" i="13"/>
  <c r="E3291" i="13"/>
  <c r="E3290" i="13"/>
  <c r="E3289" i="13"/>
  <c r="E3288" i="13"/>
  <c r="E3287" i="13"/>
  <c r="E3286" i="13"/>
  <c r="E3285" i="13"/>
  <c r="E3284" i="13"/>
  <c r="E3283" i="13"/>
  <c r="E3282" i="13"/>
  <c r="E3281" i="13"/>
  <c r="E3280" i="13"/>
  <c r="E3279" i="13"/>
  <c r="E3278" i="13"/>
  <c r="E3277" i="13"/>
  <c r="E3276" i="13"/>
  <c r="E3275" i="13"/>
  <c r="E3274" i="13"/>
  <c r="E3273" i="13"/>
  <c r="E3272" i="13"/>
  <c r="E3271" i="13"/>
  <c r="E3270" i="13"/>
  <c r="E3269" i="13"/>
  <c r="E3268" i="13"/>
  <c r="E3267" i="13"/>
  <c r="E3266" i="13"/>
  <c r="E3265" i="13"/>
  <c r="E3264" i="13"/>
  <c r="E3263" i="13"/>
  <c r="E3262" i="13"/>
  <c r="E3261" i="13"/>
  <c r="E3260" i="13"/>
  <c r="E3259" i="13"/>
  <c r="E3258" i="13"/>
  <c r="E3257" i="13"/>
  <c r="E3256" i="13"/>
  <c r="E3255" i="13"/>
  <c r="E3254" i="13"/>
  <c r="E3253" i="13"/>
  <c r="E3252" i="13"/>
  <c r="E3251" i="13"/>
  <c r="E3250" i="13"/>
  <c r="E3249" i="13"/>
  <c r="E3248" i="13"/>
  <c r="E3247" i="13"/>
  <c r="E3246" i="13"/>
  <c r="E3245" i="13"/>
  <c r="E3244" i="13"/>
  <c r="E3243" i="13"/>
  <c r="E3242" i="13"/>
  <c r="E3241" i="13"/>
  <c r="E3240" i="13"/>
  <c r="E3239" i="13"/>
  <c r="E3238" i="13"/>
  <c r="E3237" i="13"/>
  <c r="E3236" i="13"/>
  <c r="E3235" i="13"/>
  <c r="E3234" i="13"/>
  <c r="E3233" i="13"/>
  <c r="E3232" i="13"/>
  <c r="E3231" i="13"/>
  <c r="E3230" i="13"/>
  <c r="E3229" i="13"/>
  <c r="E3228" i="13"/>
  <c r="E3227" i="13"/>
  <c r="E3226" i="13"/>
  <c r="E3225" i="13"/>
  <c r="E3224" i="13"/>
  <c r="E3223" i="13"/>
  <c r="E3222" i="13"/>
  <c r="E3221" i="13"/>
  <c r="E3220" i="13"/>
  <c r="E3219" i="13"/>
  <c r="E3218" i="13"/>
  <c r="E3217" i="13"/>
  <c r="E3216" i="13"/>
  <c r="E3215" i="13"/>
  <c r="E3214" i="13"/>
  <c r="E3213" i="13"/>
  <c r="E3212" i="13"/>
  <c r="E3211" i="13"/>
  <c r="E3210" i="13"/>
  <c r="E3209" i="13"/>
  <c r="E3208" i="13"/>
  <c r="E3207" i="13"/>
  <c r="E3206" i="13"/>
  <c r="E3205" i="13"/>
  <c r="E3204" i="13"/>
  <c r="E3203" i="13"/>
  <c r="E3202" i="13"/>
  <c r="E3201" i="13"/>
  <c r="E3200" i="13"/>
  <c r="E3199" i="13"/>
  <c r="E3198" i="13"/>
  <c r="E3197" i="13"/>
  <c r="E3196" i="13"/>
  <c r="E3195" i="13"/>
  <c r="E3194" i="13"/>
  <c r="E3193" i="13"/>
  <c r="E3192" i="13"/>
  <c r="E3191" i="13"/>
  <c r="E3190" i="13"/>
  <c r="E3189" i="13"/>
  <c r="E3188" i="13"/>
  <c r="E3187" i="13"/>
  <c r="E3186" i="13"/>
  <c r="E3185" i="13"/>
  <c r="E3184" i="13"/>
  <c r="E3183" i="13"/>
  <c r="E3182" i="13"/>
  <c r="E3181" i="13"/>
  <c r="E3180" i="13"/>
  <c r="E3179" i="13"/>
  <c r="E3178" i="13"/>
  <c r="E3177" i="13"/>
  <c r="E3176" i="13"/>
  <c r="E3175" i="13"/>
  <c r="E3174" i="13"/>
  <c r="E3173" i="13"/>
  <c r="E3172" i="13"/>
  <c r="E3171" i="13"/>
  <c r="E3170" i="13"/>
  <c r="E3169" i="13"/>
  <c r="E3168" i="13"/>
  <c r="E3167" i="13"/>
  <c r="E3166" i="13"/>
  <c r="E3165" i="13"/>
  <c r="E3164" i="13"/>
  <c r="E3163" i="13"/>
  <c r="E3162" i="13"/>
  <c r="E3161" i="13"/>
  <c r="E3160" i="13"/>
  <c r="E3159" i="13"/>
  <c r="E3158" i="13"/>
  <c r="E3157" i="13"/>
  <c r="E3156" i="13"/>
  <c r="E3155" i="13"/>
  <c r="E3154" i="13"/>
  <c r="E3153" i="13"/>
  <c r="E3152" i="13"/>
  <c r="E3151" i="13"/>
  <c r="E3150" i="13"/>
  <c r="E3149" i="13"/>
  <c r="B6288" i="13"/>
  <c r="B6287" i="13"/>
  <c r="B6286" i="13"/>
  <c r="B6285" i="13"/>
  <c r="B6284" i="13"/>
  <c r="B6283" i="13"/>
  <c r="B6282" i="13"/>
  <c r="B6281" i="13"/>
  <c r="B6280" i="13"/>
  <c r="B6279" i="13"/>
  <c r="B6278" i="13"/>
  <c r="B6277" i="13"/>
  <c r="B6276" i="13"/>
  <c r="B6275" i="13"/>
  <c r="B6274" i="13"/>
  <c r="B6273" i="13"/>
  <c r="B6272" i="13"/>
  <c r="B6271" i="13"/>
  <c r="B6270" i="13"/>
  <c r="B6269" i="13"/>
  <c r="B6268" i="13"/>
  <c r="B6267" i="13"/>
  <c r="B6266" i="13"/>
  <c r="B6265" i="13"/>
  <c r="B6264" i="13"/>
  <c r="B6263" i="13"/>
  <c r="B6262" i="13"/>
  <c r="B6261" i="13"/>
  <c r="B6260" i="13"/>
  <c r="B6259" i="13"/>
  <c r="B6258" i="13"/>
  <c r="B6257" i="13"/>
  <c r="B6256" i="13"/>
  <c r="B6255" i="13"/>
  <c r="B6254" i="13"/>
  <c r="B6253" i="13"/>
  <c r="B6252" i="13"/>
  <c r="B6251" i="13"/>
  <c r="B6250" i="13"/>
  <c r="B6249" i="13"/>
  <c r="B6248" i="13"/>
  <c r="B6247" i="13"/>
  <c r="B6246" i="13"/>
  <c r="B6245" i="13"/>
  <c r="B6244" i="13"/>
  <c r="B6243" i="13"/>
  <c r="B6242" i="13"/>
  <c r="B6241" i="13"/>
  <c r="B6240" i="13"/>
  <c r="B6239" i="13"/>
  <c r="B6238" i="13"/>
  <c r="B6237" i="13"/>
  <c r="B6236" i="13"/>
  <c r="B6235" i="13"/>
  <c r="B6234" i="13"/>
  <c r="B6233" i="13"/>
  <c r="B6232" i="13"/>
  <c r="B6231" i="13"/>
  <c r="B6230" i="13"/>
  <c r="B6229" i="13"/>
  <c r="B6228" i="13"/>
  <c r="B6227" i="13"/>
  <c r="B6226" i="13"/>
  <c r="B6225" i="13"/>
  <c r="B6224" i="13"/>
  <c r="B6223" i="13"/>
  <c r="B6222" i="13"/>
  <c r="B6221" i="13"/>
  <c r="B6220" i="13"/>
  <c r="B6219" i="13"/>
  <c r="B6218" i="13"/>
  <c r="B6217" i="13"/>
  <c r="B6216" i="13"/>
  <c r="B6215" i="13"/>
  <c r="B6214" i="13"/>
  <c r="B6213" i="13"/>
  <c r="B6212" i="13"/>
  <c r="B6211" i="13"/>
  <c r="B6210" i="13"/>
  <c r="B6209" i="13"/>
  <c r="B6208" i="13"/>
  <c r="B6207" i="13"/>
  <c r="B6206" i="13"/>
  <c r="B6205" i="13"/>
  <c r="B6204" i="13"/>
  <c r="B6203" i="13"/>
  <c r="B6202" i="13"/>
  <c r="B6201" i="13"/>
  <c r="B6200" i="13"/>
  <c r="B6199" i="13"/>
  <c r="B6198" i="13"/>
  <c r="B6197" i="13"/>
  <c r="B6196" i="13"/>
  <c r="B6195" i="13"/>
  <c r="B6194" i="13"/>
  <c r="B6193" i="13"/>
  <c r="B6192" i="13"/>
  <c r="B6191" i="13"/>
  <c r="B6190" i="13"/>
  <c r="B6189" i="13"/>
  <c r="B6188" i="13"/>
  <c r="B6187" i="13"/>
  <c r="B6186" i="13"/>
  <c r="B6185" i="13"/>
  <c r="B6184" i="13"/>
  <c r="B6183" i="13"/>
  <c r="B6182" i="13"/>
  <c r="B6181" i="13"/>
  <c r="B6180" i="13"/>
  <c r="B6179" i="13"/>
  <c r="B6178" i="13"/>
  <c r="B6177" i="13"/>
  <c r="B6176" i="13"/>
  <c r="B6175" i="13"/>
  <c r="B6174" i="13"/>
  <c r="B6173" i="13"/>
  <c r="B6172" i="13"/>
  <c r="B6171" i="13"/>
  <c r="B6170" i="13"/>
  <c r="B6169" i="13"/>
  <c r="B6168" i="13"/>
  <c r="B6167" i="13"/>
  <c r="B6166" i="13"/>
  <c r="B6165" i="13"/>
  <c r="B6164" i="13"/>
  <c r="B6163" i="13"/>
  <c r="B6162" i="13"/>
  <c r="B6161" i="13"/>
  <c r="B6160" i="13"/>
  <c r="B6159" i="13"/>
  <c r="B6158" i="13"/>
  <c r="B6157" i="13"/>
  <c r="B6156" i="13"/>
  <c r="B6155" i="13"/>
  <c r="B6154" i="13"/>
  <c r="B6153" i="13"/>
  <c r="B6152" i="13"/>
  <c r="B6151" i="13"/>
  <c r="B6150" i="13"/>
  <c r="B6149" i="13"/>
  <c r="B6148" i="13"/>
  <c r="B6147" i="13"/>
  <c r="B6146" i="13"/>
  <c r="B6145" i="13"/>
  <c r="B6144" i="13"/>
  <c r="B6143" i="13"/>
  <c r="B6142" i="13"/>
  <c r="B6141" i="13"/>
  <c r="B6140" i="13"/>
  <c r="B6139" i="13"/>
  <c r="B6138" i="13"/>
  <c r="B6137" i="13"/>
  <c r="B6136" i="13"/>
  <c r="B6135" i="13"/>
  <c r="B6134" i="13"/>
  <c r="B6133" i="13"/>
  <c r="B6132" i="13"/>
  <c r="B6131" i="13"/>
  <c r="B6130" i="13"/>
  <c r="B6129" i="13"/>
  <c r="B6128" i="13"/>
  <c r="B6127" i="13"/>
  <c r="B6126" i="13"/>
  <c r="B6125" i="13"/>
  <c r="B6124" i="13"/>
  <c r="B6123" i="13"/>
  <c r="B6122" i="13"/>
  <c r="B6121" i="13"/>
  <c r="B6120" i="13"/>
  <c r="B6119" i="13"/>
  <c r="B6118" i="13"/>
  <c r="B6117" i="13"/>
  <c r="B6116" i="13"/>
  <c r="B6115" i="13"/>
  <c r="B6114" i="13"/>
  <c r="B6113" i="13"/>
  <c r="B6112" i="13"/>
  <c r="B6111" i="13"/>
  <c r="B6110" i="13"/>
  <c r="B6109" i="13"/>
  <c r="B6108" i="13"/>
  <c r="B6107" i="13"/>
  <c r="B6106" i="13"/>
  <c r="B6105" i="13"/>
  <c r="B6104" i="13"/>
  <c r="B6103" i="13"/>
  <c r="B6102" i="13"/>
  <c r="B6101" i="13"/>
  <c r="B6100" i="13"/>
  <c r="B6099" i="13"/>
  <c r="B6098" i="13"/>
  <c r="B6097" i="13"/>
  <c r="B6096" i="13"/>
  <c r="B6095" i="13"/>
  <c r="B6094" i="13"/>
  <c r="B6093" i="13"/>
  <c r="B6092" i="13"/>
  <c r="B6091" i="13"/>
  <c r="B6090" i="13"/>
  <c r="B6089" i="13"/>
  <c r="B6088" i="13"/>
  <c r="B6087" i="13"/>
  <c r="B6086" i="13"/>
  <c r="B6085" i="13"/>
  <c r="B6084" i="13"/>
  <c r="B6083" i="13"/>
  <c r="B6082" i="13"/>
  <c r="B6081" i="13"/>
  <c r="B6080" i="13"/>
  <c r="B6079" i="13"/>
  <c r="B6078" i="13"/>
  <c r="B6077" i="13"/>
  <c r="B6076" i="13"/>
  <c r="B6075" i="13"/>
  <c r="B6074" i="13"/>
  <c r="B6073" i="13"/>
  <c r="B6072" i="13"/>
  <c r="B6071" i="13"/>
  <c r="B6070" i="13"/>
  <c r="B6069" i="13"/>
  <c r="B6068" i="13"/>
  <c r="B6067" i="13"/>
  <c r="B6066" i="13"/>
  <c r="B6065" i="13"/>
  <c r="B6064" i="13"/>
  <c r="B6063" i="13"/>
  <c r="B6062" i="13"/>
  <c r="B6061" i="13"/>
  <c r="B6060" i="13"/>
  <c r="B6059" i="13"/>
  <c r="B6058" i="13"/>
  <c r="B6057" i="13"/>
  <c r="B6056" i="13"/>
  <c r="B6055" i="13"/>
  <c r="B6054" i="13"/>
  <c r="B6053" i="13"/>
  <c r="B6052" i="13"/>
  <c r="B6051" i="13"/>
  <c r="B6050" i="13"/>
  <c r="B6049" i="13"/>
  <c r="B6048" i="13"/>
  <c r="B6047" i="13"/>
  <c r="B6046" i="13"/>
  <c r="B6045" i="13"/>
  <c r="B6044" i="13"/>
  <c r="B6043" i="13"/>
  <c r="B6042" i="13"/>
  <c r="B6041" i="13"/>
  <c r="B6040" i="13"/>
  <c r="B6039" i="13"/>
  <c r="B6038" i="13"/>
  <c r="B6037" i="13"/>
  <c r="B6036" i="13"/>
  <c r="B6035" i="13"/>
  <c r="B6034" i="13"/>
  <c r="B6033" i="13"/>
  <c r="B6032" i="13"/>
  <c r="B6031" i="13"/>
  <c r="B6030" i="13"/>
  <c r="B6029" i="13"/>
  <c r="B6028" i="13"/>
  <c r="B6027" i="13"/>
  <c r="B6026" i="13"/>
  <c r="B6025" i="13"/>
  <c r="B6024" i="13"/>
  <c r="B6023" i="13"/>
  <c r="B6022" i="13"/>
  <c r="B6021" i="13"/>
  <c r="B6020" i="13"/>
  <c r="B6019" i="13"/>
  <c r="B6018" i="13"/>
  <c r="B6017" i="13"/>
  <c r="B6016" i="13"/>
  <c r="B6015" i="13"/>
  <c r="B6014" i="13"/>
  <c r="B6013" i="13"/>
  <c r="B6012" i="13"/>
  <c r="B6011" i="13"/>
  <c r="B6010" i="13"/>
  <c r="B6009" i="13"/>
  <c r="B6008" i="13"/>
  <c r="B6007" i="13"/>
  <c r="B6006" i="13"/>
  <c r="B6005" i="13"/>
  <c r="B6004" i="13"/>
  <c r="B6003" i="13"/>
  <c r="B6002" i="13"/>
  <c r="B6001" i="13"/>
  <c r="B6000" i="13"/>
  <c r="B5999" i="13"/>
  <c r="B5998" i="13"/>
  <c r="B5997" i="13"/>
  <c r="B5996" i="13"/>
  <c r="B5995" i="13"/>
  <c r="B5994" i="13"/>
  <c r="B5993" i="13"/>
  <c r="B5992" i="13"/>
  <c r="B5991" i="13"/>
  <c r="B5990" i="13"/>
  <c r="B5989" i="13"/>
  <c r="B5988" i="13"/>
  <c r="B5987" i="13"/>
  <c r="B5986" i="13"/>
  <c r="B5985" i="13"/>
  <c r="B5984" i="13"/>
  <c r="B5983" i="13"/>
  <c r="B5982" i="13"/>
  <c r="B5981" i="13"/>
  <c r="B5980" i="13"/>
  <c r="B5979" i="13"/>
  <c r="B5978" i="13"/>
  <c r="B5977" i="13"/>
  <c r="B5976" i="13"/>
  <c r="B5975" i="13"/>
  <c r="B5974" i="13"/>
  <c r="B5973" i="13"/>
  <c r="B5972" i="13"/>
  <c r="B5971" i="13"/>
  <c r="B5970" i="13"/>
  <c r="B5969" i="13"/>
  <c r="B5968" i="13"/>
  <c r="B5967" i="13"/>
  <c r="B5966" i="13"/>
  <c r="B5965" i="13"/>
  <c r="B5964" i="13"/>
  <c r="B5962" i="13"/>
  <c r="B5961" i="13"/>
  <c r="B5960" i="13"/>
  <c r="B5959" i="13"/>
  <c r="B5958" i="13"/>
  <c r="B5957" i="13"/>
  <c r="B5956" i="13"/>
  <c r="B5955" i="13"/>
  <c r="B5954" i="13"/>
  <c r="B5953" i="13"/>
  <c r="B5952" i="13"/>
  <c r="B5951" i="13"/>
  <c r="B5950" i="13"/>
  <c r="B5949" i="13"/>
  <c r="B5948" i="13"/>
  <c r="B5947" i="13"/>
  <c r="B5946" i="13"/>
  <c r="B5945" i="13"/>
  <c r="B5944" i="13"/>
  <c r="B5943" i="13"/>
  <c r="B5942" i="13"/>
  <c r="B5941" i="13"/>
  <c r="B5940" i="13"/>
  <c r="B5939" i="13"/>
  <c r="B5938" i="13"/>
  <c r="B5937" i="13"/>
  <c r="B5936" i="13"/>
  <c r="B5935" i="13"/>
  <c r="B5934" i="13"/>
  <c r="B5933" i="13"/>
  <c r="B5932" i="13"/>
  <c r="B5931" i="13"/>
  <c r="B5930" i="13"/>
  <c r="B5929" i="13"/>
  <c r="B5928" i="13"/>
  <c r="B5927" i="13"/>
  <c r="B5926" i="13"/>
  <c r="B5925" i="13"/>
  <c r="B5924" i="13"/>
  <c r="B5923" i="13"/>
  <c r="B5922" i="13"/>
  <c r="B5921" i="13"/>
  <c r="B5920" i="13"/>
  <c r="B5919" i="13"/>
  <c r="B5918" i="13"/>
  <c r="B5917" i="13"/>
  <c r="B5916" i="13"/>
  <c r="B5914" i="13"/>
  <c r="B5913" i="13"/>
  <c r="B5911" i="13"/>
  <c r="B5910" i="13"/>
  <c r="B5909" i="13"/>
  <c r="B5908" i="13"/>
  <c r="B5907" i="13"/>
  <c r="B5906" i="13"/>
  <c r="B5904" i="13"/>
  <c r="B5903" i="13"/>
  <c r="B5902" i="13"/>
  <c r="B5901" i="13"/>
  <c r="B5900" i="13"/>
  <c r="B5899" i="13"/>
  <c r="B5898" i="13"/>
  <c r="B5897" i="13"/>
  <c r="B5896" i="13"/>
  <c r="B5895" i="13"/>
  <c r="B5894" i="13"/>
  <c r="B5893" i="13"/>
  <c r="B5892" i="13"/>
  <c r="B5891" i="13"/>
  <c r="B5890" i="13"/>
  <c r="B5889" i="13"/>
  <c r="B5888" i="13"/>
  <c r="B5887" i="13"/>
  <c r="B5886" i="13"/>
  <c r="B5885" i="13"/>
  <c r="B5884" i="13"/>
  <c r="B5883" i="13"/>
  <c r="B5882" i="13"/>
  <c r="B5881" i="13"/>
  <c r="B5880" i="13"/>
  <c r="B5879" i="13"/>
  <c r="B5878" i="13"/>
  <c r="B5877" i="13"/>
  <c r="B5876" i="13"/>
  <c r="B5875" i="13"/>
  <c r="B5874" i="13"/>
  <c r="B5873" i="13"/>
  <c r="B5872" i="13"/>
  <c r="B5871" i="13"/>
  <c r="B5870" i="13"/>
  <c r="B5869" i="13"/>
  <c r="B5868" i="13"/>
  <c r="B5867" i="13"/>
  <c r="B5866" i="13"/>
  <c r="B5865" i="13"/>
  <c r="B5864" i="13"/>
  <c r="B5863" i="13"/>
  <c r="B5862" i="13"/>
  <c r="B5861" i="13"/>
  <c r="B5860" i="13"/>
  <c r="B5859" i="13"/>
  <c r="B5858" i="13"/>
  <c r="B5857" i="13"/>
  <c r="B5856" i="13"/>
  <c r="B5855" i="13"/>
  <c r="B5854" i="13"/>
  <c r="B5853" i="13"/>
  <c r="B5852" i="13"/>
  <c r="B5851" i="13"/>
  <c r="B5850" i="13"/>
  <c r="B5849" i="13"/>
  <c r="B5848" i="13"/>
  <c r="B5847" i="13"/>
  <c r="B5846" i="13"/>
  <c r="B5845" i="13"/>
  <c r="B5844" i="13"/>
  <c r="B5843" i="13"/>
  <c r="B5842" i="13"/>
  <c r="B5841" i="13"/>
  <c r="B5840" i="13"/>
  <c r="B5839" i="13"/>
  <c r="B5838" i="13"/>
  <c r="B5837" i="13"/>
  <c r="B5836" i="13"/>
  <c r="B5834" i="13"/>
  <c r="B5833" i="13"/>
  <c r="B5832" i="13"/>
  <c r="B5831" i="13"/>
  <c r="B5830" i="13"/>
  <c r="B5829" i="13"/>
  <c r="B5828" i="13"/>
  <c r="B5827" i="13"/>
  <c r="B5826" i="13"/>
  <c r="B5825" i="13"/>
  <c r="B5824" i="13"/>
  <c r="B5823" i="13"/>
  <c r="B5822" i="13"/>
  <c r="B5820" i="13"/>
  <c r="B5819" i="13"/>
  <c r="B5818" i="13"/>
  <c r="B5817" i="13"/>
  <c r="B5816" i="13"/>
  <c r="B5815" i="13"/>
  <c r="B5814" i="13"/>
  <c r="B5813" i="13"/>
  <c r="B5812" i="13"/>
  <c r="B5811" i="13"/>
  <c r="B5810" i="13"/>
  <c r="B5809" i="13"/>
  <c r="B5808" i="13"/>
  <c r="B5807" i="13"/>
  <c r="B5806" i="13"/>
  <c r="B5805" i="13"/>
  <c r="B5804" i="13"/>
  <c r="B5803" i="13"/>
  <c r="B5802" i="13"/>
  <c r="B5801" i="13"/>
  <c r="B5800" i="13"/>
  <c r="B5799" i="13"/>
  <c r="B5798" i="13"/>
  <c r="B5797" i="13"/>
  <c r="B5796" i="13"/>
  <c r="B5795" i="13"/>
  <c r="B5794" i="13"/>
  <c r="B5793" i="13"/>
  <c r="B5792" i="13"/>
  <c r="B5791" i="13"/>
  <c r="B5790" i="13"/>
  <c r="B5788" i="13"/>
  <c r="B5787" i="13"/>
  <c r="B5786" i="13"/>
  <c r="B5785" i="13"/>
  <c r="B5784" i="13"/>
  <c r="B5783" i="13"/>
  <c r="B5782" i="13"/>
  <c r="B5781" i="13"/>
  <c r="B5780" i="13"/>
  <c r="B5779" i="13"/>
  <c r="B5778" i="13"/>
  <c r="B5777" i="13"/>
  <c r="B5776" i="13"/>
  <c r="B5775" i="13"/>
  <c r="B5774" i="13"/>
  <c r="B5773" i="13"/>
  <c r="B5772" i="13"/>
  <c r="B5771" i="13"/>
  <c r="B5770" i="13"/>
  <c r="B5769" i="13"/>
  <c r="B5768" i="13"/>
  <c r="B5767" i="13"/>
  <c r="B5766" i="13"/>
  <c r="B5765" i="13"/>
  <c r="B5764" i="13"/>
  <c r="B5763" i="13"/>
  <c r="B5762" i="13"/>
  <c r="B5761" i="13"/>
  <c r="B5760" i="13"/>
  <c r="B5759" i="13"/>
  <c r="B5758" i="13"/>
  <c r="B5756" i="13"/>
  <c r="B5755" i="13"/>
  <c r="B5754" i="13"/>
  <c r="B5753" i="13"/>
  <c r="B5752" i="13"/>
  <c r="B5751" i="13"/>
  <c r="B5749" i="13"/>
  <c r="B5748" i="13"/>
  <c r="B5747" i="13"/>
  <c r="B5746" i="13"/>
  <c r="B5745" i="13"/>
  <c r="B5744" i="13"/>
  <c r="B5743" i="13"/>
  <c r="B5742" i="13"/>
  <c r="B5741" i="13"/>
  <c r="B5739" i="13"/>
  <c r="B5738" i="13"/>
  <c r="B5737" i="13"/>
  <c r="B5736" i="13"/>
  <c r="B5735" i="13"/>
  <c r="B5734" i="13"/>
  <c r="B5733" i="13"/>
  <c r="B5731" i="13"/>
  <c r="B5730" i="13"/>
  <c r="B5729" i="13"/>
  <c r="B5728" i="13"/>
  <c r="B5727" i="13"/>
  <c r="B5726" i="13"/>
  <c r="B5725" i="13"/>
  <c r="B5724" i="13"/>
  <c r="B5723" i="13"/>
  <c r="B5722" i="13"/>
  <c r="B5721" i="13"/>
  <c r="B5720" i="13"/>
  <c r="B5719" i="13"/>
  <c r="B5718" i="13"/>
  <c r="B5715" i="13"/>
  <c r="B5714" i="13"/>
  <c r="B5713" i="13"/>
  <c r="B5712" i="13"/>
  <c r="B5711" i="13"/>
  <c r="B5710" i="13"/>
  <c r="B5709" i="13"/>
  <c r="B5708" i="13"/>
  <c r="B5707" i="13"/>
  <c r="B5706" i="13"/>
  <c r="B5705" i="13"/>
  <c r="B5704" i="13"/>
  <c r="B5703" i="13"/>
  <c r="B5702" i="13"/>
  <c r="B5701" i="13"/>
  <c r="B5700" i="13"/>
  <c r="B5699" i="13"/>
  <c r="B5698" i="13"/>
  <c r="B5697" i="13"/>
  <c r="B5696" i="13"/>
  <c r="B5695" i="13"/>
  <c r="B5694" i="13"/>
  <c r="B5693" i="13"/>
  <c r="B5692" i="13"/>
  <c r="B5691" i="13"/>
  <c r="B5690" i="13"/>
  <c r="B5689" i="13"/>
  <c r="B5687" i="13"/>
  <c r="B5686" i="13"/>
  <c r="B5685" i="13"/>
  <c r="B5684" i="13"/>
  <c r="B5683" i="13"/>
  <c r="B5682" i="13"/>
  <c r="B5681" i="13"/>
  <c r="B5680" i="13"/>
  <c r="B5679" i="13"/>
  <c r="B5678" i="13"/>
  <c r="B5677" i="13"/>
  <c r="B5676" i="13"/>
  <c r="B5675" i="13"/>
  <c r="B5674" i="13"/>
  <c r="B5673" i="13"/>
  <c r="B5672" i="13"/>
  <c r="B5671" i="13"/>
  <c r="B5670" i="13"/>
  <c r="B5669" i="13"/>
  <c r="B5668" i="13"/>
  <c r="B5667" i="13"/>
  <c r="B5666" i="13"/>
  <c r="B5665" i="13"/>
  <c r="B5664" i="13"/>
  <c r="B5663" i="13"/>
  <c r="B5662" i="13"/>
  <c r="B5661" i="13"/>
  <c r="B5660" i="13"/>
  <c r="B5659" i="13"/>
  <c r="B5658" i="13"/>
  <c r="B5657" i="13"/>
  <c r="B5656" i="13"/>
  <c r="B5655" i="13"/>
  <c r="B5654" i="13"/>
  <c r="B5653" i="13"/>
  <c r="B5652" i="13"/>
  <c r="B5651" i="13"/>
  <c r="B5650" i="13"/>
  <c r="B5649" i="13"/>
  <c r="B5648" i="13"/>
  <c r="B5647" i="13"/>
  <c r="B5646" i="13"/>
  <c r="B5645" i="13"/>
  <c r="B5644" i="13"/>
  <c r="B5643" i="13"/>
  <c r="B5642" i="13"/>
  <c r="B5641" i="13"/>
  <c r="B5640" i="13"/>
  <c r="B5639" i="13"/>
  <c r="B5638" i="13"/>
  <c r="B5637" i="13"/>
  <c r="B5636" i="13"/>
  <c r="B5635" i="13"/>
  <c r="B5634" i="13"/>
  <c r="B5633" i="13"/>
  <c r="B5632" i="13"/>
  <c r="B5631" i="13"/>
  <c r="B5630" i="13"/>
  <c r="B5629" i="13"/>
  <c r="B5628" i="13"/>
  <c r="B5627" i="13"/>
  <c r="B5626" i="13"/>
  <c r="B5625" i="13"/>
  <c r="B5624" i="13"/>
  <c r="B5623" i="13"/>
  <c r="B5622" i="13"/>
  <c r="B5621" i="13"/>
  <c r="B5620" i="13"/>
  <c r="B5619" i="13"/>
  <c r="B5618" i="13"/>
  <c r="B5617" i="13"/>
  <c r="B5616" i="13"/>
  <c r="B5615" i="13"/>
  <c r="B5614" i="13"/>
  <c r="B5613" i="13"/>
  <c r="B5612" i="13"/>
  <c r="B5611" i="13"/>
  <c r="B5610" i="13"/>
  <c r="B5609" i="13"/>
  <c r="B5608" i="13"/>
  <c r="B5607" i="13"/>
  <c r="B5606" i="13"/>
  <c r="B5605" i="13"/>
  <c r="B5604" i="13"/>
  <c r="B5603" i="13"/>
  <c r="B5602" i="13"/>
  <c r="B5601" i="13"/>
  <c r="B5600" i="13"/>
  <c r="B5599" i="13"/>
  <c r="B5598" i="13"/>
  <c r="B5597" i="13"/>
  <c r="B5596" i="13"/>
  <c r="B5595" i="13"/>
  <c r="B5594" i="13"/>
  <c r="B5593" i="13"/>
  <c r="B5591" i="13"/>
  <c r="B5590" i="13"/>
  <c r="B5589" i="13"/>
  <c r="B5588" i="13"/>
  <c r="B5587" i="13"/>
  <c r="B5586" i="13"/>
  <c r="B5585" i="13"/>
  <c r="B5584" i="13"/>
  <c r="B5583" i="13"/>
  <c r="B5582" i="13"/>
  <c r="B5581" i="13"/>
  <c r="B5580" i="13"/>
  <c r="B5579" i="13"/>
  <c r="B5578" i="13"/>
  <c r="B5577" i="13"/>
  <c r="B5576" i="13"/>
  <c r="B5575" i="13"/>
  <c r="B5574" i="13"/>
  <c r="B5573" i="13"/>
  <c r="B5572" i="13"/>
  <c r="B5571" i="13"/>
  <c r="B5570" i="13"/>
  <c r="B5568" i="13"/>
  <c r="B5567" i="13"/>
  <c r="B5566" i="13"/>
  <c r="B5565" i="13"/>
  <c r="B5564" i="13"/>
  <c r="B5563" i="13"/>
  <c r="B5562" i="13"/>
  <c r="B5561" i="13"/>
  <c r="B5560" i="13"/>
  <c r="B5559" i="13"/>
  <c r="B5557" i="13"/>
  <c r="B5556" i="13"/>
  <c r="B5555" i="13"/>
  <c r="B5554" i="13"/>
  <c r="B5553" i="13"/>
  <c r="B5552" i="13"/>
  <c r="B5551" i="13"/>
  <c r="B5550" i="13"/>
  <c r="B5549" i="13"/>
  <c r="B5548" i="13"/>
  <c r="B5547" i="13"/>
  <c r="B5545" i="13"/>
  <c r="B5544" i="13"/>
  <c r="B5543" i="13"/>
  <c r="B5542" i="13"/>
  <c r="B5541" i="13"/>
  <c r="B5540" i="13"/>
  <c r="B5539" i="13"/>
  <c r="B5538" i="13"/>
  <c r="B5537" i="13"/>
  <c r="B5536" i="13"/>
  <c r="B5535" i="13"/>
  <c r="B5534" i="13"/>
  <c r="B5533" i="13"/>
  <c r="B5532" i="13"/>
  <c r="B5531" i="13"/>
  <c r="B5530" i="13"/>
  <c r="B5529" i="13"/>
  <c r="B5528" i="13"/>
  <c r="B5527" i="13"/>
  <c r="B5526" i="13"/>
  <c r="B5525" i="13"/>
  <c r="B5524" i="13"/>
  <c r="B5523" i="13"/>
  <c r="B5522" i="13"/>
  <c r="B5521" i="13"/>
  <c r="B5520" i="13"/>
  <c r="B5519" i="13"/>
  <c r="B5518" i="13"/>
  <c r="B5517" i="13"/>
  <c r="B5516" i="13"/>
  <c r="B5515" i="13"/>
  <c r="B5514" i="13"/>
  <c r="B5513" i="13"/>
  <c r="B5512" i="13"/>
  <c r="B5511" i="13"/>
  <c r="B5510" i="13"/>
  <c r="B5509" i="13"/>
  <c r="B5508" i="13"/>
  <c r="B5507" i="13"/>
  <c r="B5506" i="13"/>
  <c r="B5505" i="13"/>
  <c r="B5504" i="13"/>
  <c r="B5503" i="13"/>
  <c r="B5502" i="13"/>
  <c r="B5500" i="13"/>
  <c r="B5499" i="13"/>
  <c r="B5498" i="13"/>
  <c r="B5497" i="13"/>
  <c r="B5495" i="13"/>
  <c r="B5494" i="13"/>
  <c r="B5493" i="13"/>
  <c r="B5492" i="13"/>
  <c r="B5491" i="13"/>
  <c r="B5490" i="13"/>
  <c r="B5489" i="13"/>
  <c r="B5488" i="13"/>
  <c r="B5487" i="13"/>
  <c r="B5486" i="13"/>
  <c r="B5485" i="13"/>
  <c r="B5484" i="13"/>
  <c r="B5483" i="13"/>
  <c r="B5482" i="13"/>
  <c r="B5481" i="13"/>
  <c r="B5480" i="13"/>
  <c r="B5479" i="13"/>
  <c r="B5478" i="13"/>
  <c r="B5477" i="13"/>
  <c r="B5476" i="13"/>
  <c r="B5475" i="13"/>
  <c r="B5474" i="13"/>
  <c r="B5473" i="13"/>
  <c r="B5471" i="13"/>
  <c r="B5470" i="13"/>
  <c r="B5469" i="13"/>
  <c r="B5468" i="13"/>
  <c r="B5467" i="13"/>
  <c r="B5466" i="13"/>
  <c r="B5465" i="13"/>
  <c r="B5463" i="13"/>
  <c r="B5462" i="13"/>
  <c r="B5461" i="13"/>
  <c r="B5460" i="13"/>
  <c r="B5459" i="13"/>
  <c r="B5458" i="13"/>
  <c r="B5457" i="13"/>
  <c r="B5456" i="13"/>
  <c r="B5455" i="13"/>
  <c r="B5454" i="13"/>
  <c r="B5453" i="13"/>
  <c r="B5452" i="13"/>
  <c r="B5451" i="13"/>
  <c r="B5450" i="13"/>
  <c r="B5449" i="13"/>
  <c r="B5448" i="13"/>
  <c r="B5447" i="13"/>
  <c r="B5446" i="13"/>
  <c r="B5445" i="13"/>
  <c r="B5444" i="13"/>
  <c r="B5442" i="13"/>
  <c r="B5441" i="13"/>
  <c r="B5440" i="13"/>
  <c r="B5439" i="13"/>
  <c r="B5438" i="13"/>
  <c r="B5437" i="13"/>
  <c r="B5436" i="13"/>
  <c r="B5435" i="13"/>
  <c r="B5433" i="13"/>
  <c r="B5432" i="13"/>
  <c r="B5431" i="13"/>
  <c r="B5430" i="13"/>
  <c r="B5429" i="13"/>
  <c r="B5428" i="13"/>
  <c r="B5427" i="13"/>
  <c r="B5426" i="13"/>
  <c r="B5424" i="13"/>
  <c r="B5423" i="13"/>
  <c r="B5422" i="13"/>
  <c r="B5421" i="13"/>
  <c r="B5420" i="13"/>
  <c r="B5419" i="13"/>
  <c r="B5418" i="13"/>
  <c r="B5417" i="13"/>
  <c r="B5416" i="13"/>
  <c r="B5415" i="13"/>
  <c r="B5414" i="13"/>
  <c r="B5413" i="13"/>
  <c r="B5412" i="13"/>
  <c r="B5411" i="13"/>
  <c r="B5410" i="13"/>
  <c r="B5409" i="13"/>
  <c r="B5408" i="13"/>
  <c r="B5407" i="13"/>
  <c r="B5406" i="13"/>
  <c r="B5405" i="13"/>
  <c r="B5404" i="13"/>
  <c r="B5403" i="13"/>
  <c r="B5402" i="13"/>
  <c r="B5401" i="13"/>
  <c r="B5400" i="13"/>
  <c r="B5399" i="13"/>
  <c r="B5398" i="13"/>
  <c r="B5397" i="13"/>
  <c r="B5396" i="13"/>
  <c r="B5395" i="13"/>
  <c r="B5394" i="13"/>
  <c r="B5393" i="13"/>
  <c r="B5392" i="13"/>
  <c r="B5391" i="13"/>
  <c r="B5390" i="13"/>
  <c r="B5388" i="13"/>
  <c r="B5387" i="13"/>
  <c r="B5386" i="13"/>
  <c r="B5385" i="13"/>
  <c r="B5384" i="13"/>
  <c r="B5383" i="13"/>
  <c r="B5381" i="13"/>
  <c r="B5380" i="13"/>
  <c r="B5379" i="13"/>
  <c r="B5378" i="13"/>
  <c r="B5377" i="13"/>
  <c r="B5376" i="13"/>
  <c r="B5375" i="13"/>
  <c r="B5374" i="13"/>
  <c r="B5372" i="13"/>
  <c r="B5371" i="13"/>
  <c r="B5370" i="13"/>
  <c r="B5369" i="13"/>
  <c r="B5368" i="13"/>
  <c r="B5367" i="13"/>
  <c r="B5366" i="13"/>
  <c r="B5365" i="13"/>
  <c r="B5364" i="13"/>
  <c r="B5363" i="13"/>
  <c r="B5362" i="13"/>
  <c r="B5361" i="13"/>
  <c r="B5360" i="13"/>
  <c r="B5359" i="13"/>
  <c r="B5358" i="13"/>
  <c r="B5357" i="13"/>
  <c r="B5356" i="13"/>
  <c r="B5355" i="13"/>
  <c r="B5354" i="13"/>
  <c r="B5353" i="13"/>
  <c r="B5352" i="13"/>
  <c r="B5351" i="13"/>
  <c r="B5350" i="13"/>
  <c r="B5349" i="13"/>
  <c r="B5348" i="13"/>
  <c r="B5347" i="13"/>
  <c r="B5346" i="13"/>
  <c r="B5345" i="13"/>
  <c r="B5344" i="13"/>
  <c r="B5343" i="13"/>
  <c r="B5342" i="13"/>
  <c r="B5341" i="13"/>
  <c r="B5340" i="13"/>
  <c r="B5339" i="13"/>
  <c r="B5338" i="13"/>
  <c r="B5337" i="13"/>
  <c r="B5336" i="13"/>
  <c r="B5334" i="13"/>
  <c r="B5333" i="13"/>
  <c r="B5332" i="13"/>
  <c r="B5331" i="13"/>
  <c r="B5330" i="13"/>
  <c r="B5329" i="13"/>
  <c r="B5328" i="13"/>
  <c r="B5327" i="13"/>
  <c r="B5326" i="13"/>
  <c r="B5325" i="13"/>
  <c r="B5324" i="13"/>
  <c r="B5323" i="13"/>
  <c r="B5322" i="13"/>
  <c r="B5321" i="13"/>
  <c r="B5320" i="13"/>
  <c r="B5319" i="13"/>
  <c r="B5318" i="13"/>
  <c r="B5317" i="13"/>
  <c r="B5316" i="13"/>
  <c r="B5314" i="13"/>
  <c r="B5313" i="13"/>
  <c r="B5312" i="13"/>
  <c r="B5311" i="13"/>
  <c r="B5310" i="13"/>
  <c r="B5309" i="13"/>
  <c r="B5308" i="13"/>
  <c r="B5307" i="13"/>
  <c r="B5306" i="13"/>
  <c r="B5305" i="13"/>
  <c r="B5304" i="13"/>
  <c r="B5303" i="13"/>
  <c r="B5302" i="13"/>
  <c r="B5301" i="13"/>
  <c r="B5300" i="13"/>
  <c r="B5299" i="13"/>
  <c r="B5298" i="13"/>
  <c r="B5297" i="13"/>
  <c r="B5296" i="13"/>
  <c r="B5295" i="13"/>
  <c r="B5294" i="13"/>
  <c r="B5293" i="13"/>
  <c r="B5292" i="13"/>
  <c r="B5291" i="13"/>
  <c r="B5290" i="13"/>
  <c r="B5289" i="13"/>
  <c r="B5288" i="13"/>
  <c r="B5287" i="13"/>
  <c r="B5286" i="13"/>
  <c r="B5284" i="13"/>
  <c r="B5283" i="13"/>
  <c r="B5282" i="13"/>
  <c r="B5281" i="13"/>
  <c r="B5280" i="13"/>
  <c r="B5279" i="13"/>
  <c r="B5278" i="13"/>
  <c r="B5277" i="13"/>
  <c r="B5276" i="13"/>
  <c r="B5275" i="13"/>
  <c r="B5274" i="13"/>
  <c r="B5273" i="13"/>
  <c r="B5272" i="13"/>
  <c r="B5271" i="13"/>
  <c r="B5270" i="13"/>
  <c r="B5269" i="13"/>
  <c r="B5268" i="13"/>
  <c r="B5267" i="13"/>
  <c r="B5266" i="13"/>
  <c r="B5264" i="13"/>
  <c r="B5263" i="13"/>
  <c r="B5262" i="13"/>
  <c r="B5261" i="13"/>
  <c r="B5260" i="13"/>
  <c r="B5258" i="13"/>
  <c r="B5257" i="13"/>
  <c r="B5256" i="13"/>
  <c r="B5255" i="13"/>
  <c r="B5254" i="13"/>
  <c r="B5253" i="13"/>
  <c r="B5252" i="13"/>
  <c r="B5250" i="13"/>
  <c r="B5249" i="13"/>
  <c r="B5248" i="13"/>
  <c r="B5247" i="13"/>
  <c r="B5246" i="13"/>
  <c r="B5245" i="13"/>
  <c r="B5244" i="13"/>
  <c r="B5240" i="13"/>
  <c r="B5239" i="13"/>
  <c r="B5238" i="13"/>
  <c r="B5237" i="13"/>
  <c r="B5236" i="13"/>
  <c r="B5235" i="13"/>
  <c r="B5234" i="13"/>
  <c r="B5233" i="13"/>
  <c r="B5232" i="13"/>
  <c r="B5231" i="13"/>
  <c r="B5230" i="13"/>
  <c r="B5229" i="13"/>
  <c r="B5228" i="13"/>
  <c r="B5227" i="13"/>
  <c r="B5226" i="13"/>
  <c r="B5225" i="13"/>
  <c r="B5224" i="13"/>
  <c r="B5223" i="13"/>
  <c r="B5222" i="13"/>
  <c r="B5221" i="13"/>
  <c r="B5220" i="13"/>
  <c r="B5219" i="13"/>
  <c r="B5218" i="13"/>
  <c r="B5217" i="13"/>
  <c r="B5216" i="13"/>
  <c r="B5215" i="13"/>
  <c r="B5214" i="13"/>
  <c r="B5213" i="13"/>
  <c r="B5212" i="13"/>
  <c r="B5211" i="13"/>
  <c r="B5210" i="13"/>
  <c r="B5209" i="13"/>
  <c r="B5208" i="13"/>
  <c r="B5207" i="13"/>
  <c r="B5206" i="13"/>
  <c r="B5205" i="13"/>
  <c r="B5204" i="13"/>
  <c r="B5203" i="13"/>
  <c r="B5202" i="13"/>
  <c r="B5201" i="13"/>
  <c r="B5199" i="13"/>
  <c r="B5198" i="13"/>
  <c r="B5197" i="13"/>
  <c r="B5196" i="13"/>
  <c r="B5195" i="13"/>
  <c r="B5194" i="13"/>
  <c r="B5192" i="13"/>
  <c r="B5191" i="13"/>
  <c r="B5190" i="13"/>
  <c r="B5189" i="13"/>
  <c r="B5188" i="13"/>
  <c r="B5187" i="13"/>
  <c r="B5186" i="13"/>
  <c r="B5184" i="13"/>
  <c r="B5183" i="13"/>
  <c r="B5182" i="13"/>
  <c r="B5181" i="13"/>
  <c r="B5180" i="13"/>
  <c r="B5179" i="13"/>
  <c r="B5178" i="13"/>
  <c r="B5176" i="13"/>
  <c r="B5175" i="13"/>
  <c r="B5174" i="13"/>
  <c r="B5173" i="13"/>
  <c r="B5172" i="13"/>
  <c r="B5171" i="13"/>
  <c r="B5170" i="13"/>
  <c r="B5168" i="13"/>
  <c r="B5167" i="13"/>
  <c r="B5166" i="13"/>
  <c r="B5165" i="13"/>
  <c r="B5164" i="13"/>
  <c r="B5163" i="13"/>
  <c r="B5162" i="13"/>
  <c r="B5160" i="13"/>
  <c r="B5159" i="13"/>
  <c r="B5158" i="13"/>
  <c r="B5157" i="13"/>
  <c r="B5156" i="13"/>
  <c r="B5155" i="13"/>
  <c r="B5154" i="13"/>
  <c r="B5152" i="13"/>
  <c r="B5151" i="13"/>
  <c r="B5150" i="13"/>
  <c r="B5149" i="13"/>
  <c r="B5148" i="13"/>
  <c r="B5147" i="13"/>
  <c r="B5146" i="13"/>
  <c r="B5144" i="13"/>
  <c r="B5143" i="13"/>
  <c r="B5142" i="13"/>
  <c r="B5141" i="13"/>
  <c r="B5140" i="13"/>
  <c r="B5139" i="13"/>
  <c r="B5137" i="13"/>
  <c r="B5136" i="13"/>
  <c r="B5135" i="13"/>
  <c r="B5134" i="13"/>
  <c r="B5133" i="13"/>
  <c r="B5132" i="13"/>
  <c r="B5131" i="13"/>
  <c r="B5129" i="13"/>
  <c r="B5128" i="13"/>
  <c r="B5127" i="13"/>
  <c r="B5126" i="13"/>
  <c r="B5125" i="13"/>
  <c r="B5124" i="13"/>
  <c r="B5123" i="13"/>
  <c r="B5121" i="13"/>
  <c r="B5120" i="13"/>
  <c r="B5119" i="13"/>
  <c r="B5118" i="13"/>
  <c r="B5117" i="13"/>
  <c r="B5116" i="13"/>
  <c r="B5115" i="13"/>
  <c r="B5113" i="13"/>
  <c r="B5112" i="13"/>
  <c r="B5111" i="13"/>
  <c r="B5110" i="13"/>
  <c r="B5109" i="13"/>
  <c r="B5108" i="13"/>
  <c r="B5107" i="13"/>
  <c r="B5105" i="13"/>
  <c r="B5104" i="13"/>
  <c r="B5103" i="13"/>
  <c r="B5102" i="13"/>
  <c r="B5101" i="13"/>
  <c r="B5100" i="13"/>
  <c r="B5098" i="13"/>
  <c r="B5097" i="13"/>
  <c r="B5096" i="13"/>
  <c r="B5095" i="13"/>
  <c r="B5094" i="13"/>
  <c r="B5093" i="13"/>
  <c r="B5092" i="13"/>
  <c r="B5090" i="13"/>
  <c r="B5089" i="13"/>
  <c r="B5087" i="13"/>
  <c r="B5086" i="13"/>
  <c r="B5085" i="13"/>
  <c r="B5084" i="13"/>
  <c r="B5083" i="13"/>
  <c r="B5082" i="13"/>
  <c r="B5081" i="13"/>
  <c r="B5080" i="13"/>
  <c r="B5079" i="13"/>
  <c r="B5078" i="13"/>
  <c r="B5077" i="13"/>
  <c r="B5076" i="13"/>
  <c r="B5075" i="13"/>
  <c r="B5074" i="13"/>
  <c r="B5073" i="13"/>
  <c r="B5071" i="13"/>
  <c r="B5070" i="13"/>
  <c r="B5069" i="13"/>
  <c r="B5068" i="13"/>
  <c r="B5067" i="13"/>
  <c r="B5066" i="13"/>
  <c r="B5065" i="13"/>
  <c r="B5064" i="13"/>
  <c r="B5063" i="13"/>
  <c r="B5062" i="13"/>
  <c r="B5061" i="13"/>
  <c r="B5060" i="13"/>
  <c r="B5059" i="13"/>
  <c r="B5058" i="13"/>
  <c r="B5057" i="13"/>
  <c r="B5055" i="13"/>
  <c r="B5054" i="13"/>
  <c r="B5053" i="13"/>
  <c r="B5052" i="13"/>
  <c r="B5051" i="13"/>
  <c r="B5050" i="13"/>
  <c r="B5049" i="13"/>
  <c r="B5048" i="13"/>
  <c r="B5047" i="13"/>
  <c r="B5046" i="13"/>
  <c r="B5045" i="13"/>
  <c r="B5044" i="13"/>
  <c r="B5043" i="13"/>
  <c r="B5042" i="13"/>
  <c r="B5041" i="13"/>
  <c r="B5040" i="13"/>
  <c r="B5038" i="13"/>
  <c r="B5037" i="13"/>
  <c r="B5034" i="13"/>
  <c r="B5033" i="13"/>
  <c r="B5032" i="13"/>
  <c r="B5031" i="13"/>
  <c r="B5030" i="13"/>
  <c r="B5028" i="13"/>
  <c r="B5027" i="13"/>
  <c r="B5026" i="13"/>
  <c r="B5025" i="13"/>
  <c r="B5023" i="13"/>
  <c r="B5022" i="13"/>
  <c r="B5020" i="13"/>
  <c r="B5019" i="13"/>
  <c r="B5017" i="13"/>
  <c r="B5016" i="13"/>
  <c r="B5015" i="13"/>
  <c r="B5013" i="13"/>
  <c r="B5012" i="13"/>
  <c r="B5011" i="13"/>
  <c r="B5010" i="13"/>
  <c r="B5009" i="13"/>
  <c r="B5008" i="13"/>
  <c r="B5007" i="13"/>
  <c r="B5005" i="13"/>
  <c r="B5004" i="13"/>
  <c r="B5003" i="13"/>
  <c r="B5002" i="13"/>
  <c r="B5001" i="13"/>
  <c r="B5000" i="13"/>
  <c r="B4999" i="13"/>
  <c r="B4997" i="13"/>
  <c r="B4996" i="13"/>
  <c r="B4995" i="13"/>
  <c r="B4994" i="13"/>
  <c r="B4993" i="13"/>
  <c r="B4992" i="13"/>
  <c r="B4991" i="13"/>
  <c r="B4989" i="13"/>
  <c r="B4988" i="13"/>
  <c r="B4987" i="13"/>
  <c r="B4986" i="13"/>
  <c r="B4985" i="13"/>
  <c r="B4984" i="13"/>
  <c r="B4983" i="13"/>
  <c r="B4981" i="13"/>
  <c r="B4980" i="13"/>
  <c r="B4979" i="13"/>
  <c r="B4978" i="13"/>
  <c r="B4977" i="13"/>
  <c r="B4976" i="13"/>
  <c r="B4975" i="13"/>
  <c r="B4973" i="13"/>
  <c r="B4972" i="13"/>
  <c r="B4971" i="13"/>
  <c r="B4970" i="13"/>
  <c r="B4969" i="13"/>
  <c r="B4968" i="13"/>
  <c r="B4967" i="13"/>
  <c r="B4965" i="13"/>
  <c r="B4964" i="13"/>
  <c r="B4963" i="13"/>
  <c r="B4962" i="13"/>
  <c r="B4961" i="13"/>
  <c r="B4960" i="13"/>
  <c r="B4959" i="13"/>
  <c r="B4957" i="13"/>
  <c r="B4956" i="13"/>
  <c r="B4955" i="13"/>
  <c r="B4954" i="13"/>
  <c r="B4953" i="13"/>
  <c r="B4952" i="13"/>
  <c r="B4951" i="13"/>
  <c r="B4949" i="13"/>
  <c r="B4948" i="13"/>
  <c r="B4947" i="13"/>
  <c r="B4946" i="13"/>
  <c r="B4945" i="13"/>
  <c r="B4944" i="13"/>
  <c r="B4943" i="13"/>
  <c r="B4941" i="13"/>
  <c r="B4940" i="13"/>
  <c r="B4939" i="13"/>
  <c r="B4938" i="13"/>
  <c r="B4937" i="13"/>
  <c r="B4936" i="13"/>
  <c r="B4935" i="13"/>
  <c r="B4933" i="13"/>
  <c r="B4932" i="13"/>
  <c r="B4930" i="13"/>
  <c r="B4929" i="13"/>
  <c r="B4928" i="13"/>
  <c r="B4927" i="13"/>
  <c r="B4925" i="13"/>
  <c r="B4924" i="13"/>
  <c r="B4923" i="13"/>
  <c r="B4922" i="13"/>
  <c r="B4921" i="13"/>
  <c r="B4920" i="13"/>
  <c r="B4919" i="13"/>
  <c r="B4917" i="13"/>
  <c r="B4916" i="13"/>
  <c r="B4915" i="13"/>
  <c r="B4914" i="13"/>
  <c r="B4913" i="13"/>
  <c r="B4912" i="13"/>
  <c r="B4911" i="13"/>
  <c r="B4909" i="13"/>
  <c r="B4908" i="13"/>
  <c r="B4906" i="13"/>
  <c r="B4905" i="13"/>
  <c r="B4904" i="13"/>
  <c r="B4903" i="13"/>
  <c r="B4902" i="13"/>
  <c r="B4901" i="13"/>
  <c r="B4900" i="13"/>
  <c r="B4899" i="13"/>
  <c r="B4898" i="13"/>
  <c r="B4897" i="13"/>
  <c r="B4895" i="13"/>
  <c r="B4894" i="13"/>
  <c r="B4893" i="13"/>
  <c r="B4892" i="13"/>
  <c r="B4891" i="13"/>
  <c r="B4889" i="13"/>
  <c r="B4888" i="13"/>
  <c r="B4887" i="13"/>
  <c r="B4886" i="13"/>
  <c r="B4885" i="13"/>
  <c r="B4884" i="13"/>
  <c r="B4883" i="13"/>
  <c r="B4882" i="13"/>
  <c r="B4881" i="13"/>
  <c r="B4880" i="13"/>
  <c r="B4879" i="13"/>
  <c r="B4878" i="13"/>
  <c r="B4877" i="13"/>
  <c r="B4876" i="13"/>
  <c r="B4874" i="13"/>
  <c r="B4872" i="13"/>
  <c r="B4871" i="13"/>
  <c r="B4870" i="13"/>
  <c r="B4869" i="13"/>
  <c r="B4868" i="13"/>
  <c r="B4867" i="13"/>
  <c r="B4866" i="13"/>
  <c r="B4864" i="13"/>
  <c r="B4863" i="13"/>
  <c r="B4862" i="13"/>
  <c r="B4861" i="13"/>
  <c r="B4860" i="13"/>
  <c r="B4859" i="13"/>
  <c r="B4858" i="13"/>
  <c r="B4856" i="13"/>
  <c r="B4855" i="13"/>
  <c r="B4854" i="13"/>
  <c r="B4853" i="13"/>
  <c r="B4852" i="13"/>
  <c r="B4851" i="13"/>
  <c r="B4847" i="13"/>
  <c r="B4846" i="13"/>
  <c r="B4845" i="13"/>
  <c r="B4844" i="13"/>
  <c r="B4843" i="13"/>
  <c r="B4841" i="13"/>
  <c r="B4840" i="13"/>
  <c r="B4839" i="13"/>
  <c r="B4838" i="13"/>
  <c r="B4837" i="13"/>
  <c r="B4836" i="13"/>
  <c r="B4835" i="13"/>
  <c r="B4833" i="13"/>
  <c r="B4832" i="13"/>
  <c r="B4831" i="13"/>
  <c r="B4830" i="13"/>
  <c r="B4829" i="13"/>
  <c r="B4828" i="13"/>
  <c r="B4826" i="13"/>
  <c r="B4825" i="13"/>
  <c r="B4824" i="13"/>
  <c r="B4823" i="13"/>
  <c r="B4822" i="13"/>
  <c r="B4821" i="13"/>
  <c r="B4820" i="13"/>
  <c r="B4818" i="13"/>
  <c r="B4817" i="13"/>
  <c r="B4816" i="13"/>
  <c r="B4815" i="13"/>
  <c r="B4814" i="13"/>
  <c r="B4813" i="13"/>
  <c r="B4811" i="13"/>
  <c r="B4810" i="13"/>
  <c r="B4809" i="13"/>
  <c r="B4808" i="13"/>
  <c r="B4807" i="13"/>
  <c r="B4806" i="13"/>
  <c r="B4805" i="13"/>
  <c r="B4803" i="13"/>
  <c r="B4802" i="13"/>
  <c r="B4801" i="13"/>
  <c r="B4800" i="13"/>
  <c r="B4799" i="13"/>
  <c r="B4798" i="13"/>
  <c r="B4797" i="13"/>
  <c r="B4795" i="13"/>
  <c r="B4794" i="13"/>
  <c r="B4793" i="13"/>
  <c r="B4792" i="13"/>
  <c r="B4791" i="13"/>
  <c r="B4790" i="13"/>
  <c r="B4789" i="13"/>
  <c r="B4787" i="13"/>
  <c r="B4785" i="13"/>
  <c r="B4784" i="13"/>
  <c r="B4783" i="13"/>
  <c r="B4782" i="13"/>
  <c r="B4781" i="13"/>
  <c r="B4780" i="13"/>
  <c r="B4779" i="13"/>
  <c r="B4778" i="13"/>
  <c r="B4777" i="13"/>
  <c r="B4776" i="13"/>
  <c r="B4775" i="13"/>
  <c r="B4774" i="13"/>
  <c r="B4773" i="13"/>
  <c r="B4772" i="13"/>
  <c r="B4771" i="13"/>
  <c r="B4769" i="13"/>
  <c r="B4768" i="13"/>
  <c r="B4767" i="13"/>
  <c r="B4766" i="13"/>
  <c r="B4765" i="13"/>
  <c r="B4764" i="13"/>
  <c r="B4763" i="13"/>
  <c r="B4762" i="13"/>
  <c r="B4761" i="13"/>
  <c r="B4760" i="13"/>
  <c r="B4759" i="13"/>
  <c r="B4758" i="13"/>
  <c r="B4757" i="13"/>
  <c r="B4756" i="13"/>
  <c r="B4755" i="13"/>
  <c r="B4754" i="13"/>
  <c r="B4753" i="13"/>
  <c r="B4752" i="13"/>
  <c r="B4751" i="13"/>
  <c r="B4750" i="13"/>
  <c r="B4749" i="13"/>
  <c r="B4748" i="13"/>
  <c r="B4747" i="13"/>
  <c r="B4746" i="13"/>
  <c r="B4745" i="13"/>
  <c r="B4744" i="13"/>
  <c r="B4743" i="13"/>
  <c r="B4742" i="13"/>
  <c r="B4741" i="13"/>
  <c r="B4740" i="13"/>
  <c r="B4739" i="13"/>
  <c r="B4738" i="13"/>
  <c r="B4737" i="13"/>
  <c r="B4736" i="13"/>
  <c r="B4735" i="13"/>
  <c r="B4734" i="13"/>
  <c r="B4733" i="13"/>
  <c r="B4732" i="13"/>
  <c r="B4731" i="13"/>
  <c r="B4730" i="13"/>
  <c r="B4729" i="13"/>
  <c r="B4728" i="13"/>
  <c r="B4727" i="13"/>
  <c r="B4726" i="13"/>
  <c r="B4725" i="13"/>
  <c r="B4724" i="13"/>
  <c r="B4723" i="13"/>
  <c r="B4722" i="13"/>
  <c r="B4721" i="13"/>
  <c r="B4720" i="13"/>
  <c r="B4719" i="13"/>
  <c r="B4718" i="13"/>
  <c r="B4717" i="13"/>
  <c r="B4716" i="13"/>
  <c r="B4715" i="13"/>
  <c r="B4714" i="13"/>
  <c r="B4713" i="13"/>
  <c r="B4712" i="13"/>
  <c r="B4711" i="13"/>
  <c r="B4710" i="13"/>
  <c r="B4709" i="13"/>
  <c r="B4708" i="13"/>
  <c r="B4707" i="13"/>
  <c r="B4706" i="13"/>
  <c r="B4705" i="13"/>
  <c r="B4704" i="13"/>
  <c r="B4702" i="13"/>
  <c r="B4701" i="13"/>
  <c r="B4700" i="13"/>
  <c r="B4699" i="13"/>
  <c r="B4698" i="13"/>
  <c r="B4697" i="13"/>
  <c r="B4696" i="13"/>
  <c r="B4694" i="13"/>
  <c r="B4693" i="13"/>
  <c r="B4692" i="13"/>
  <c r="B4691" i="13"/>
  <c r="B4690" i="13"/>
  <c r="B4689" i="13"/>
  <c r="B4688" i="13"/>
  <c r="B4686" i="13"/>
  <c r="B4685" i="13"/>
  <c r="B4684" i="13"/>
  <c r="B4682" i="13"/>
  <c r="B4680" i="13"/>
  <c r="B4679" i="13"/>
  <c r="B4678" i="13"/>
  <c r="B4677" i="13"/>
  <c r="B4676" i="13"/>
  <c r="B4675" i="13"/>
  <c r="B4674" i="13"/>
  <c r="B4672" i="13"/>
  <c r="B4671" i="13"/>
  <c r="B4670" i="13"/>
  <c r="B4669" i="13"/>
  <c r="B4668" i="13"/>
  <c r="B4667" i="13"/>
  <c r="B4664" i="13"/>
  <c r="B4663" i="13"/>
  <c r="B4662" i="13"/>
  <c r="B4661" i="13"/>
  <c r="B4660" i="13"/>
  <c r="B4659" i="13"/>
  <c r="B4656" i="13"/>
  <c r="B4655" i="13"/>
  <c r="B4654" i="13"/>
  <c r="B4653" i="13"/>
  <c r="B4652" i="13"/>
  <c r="B4651" i="13"/>
  <c r="B4649" i="13"/>
  <c r="B4648" i="13"/>
  <c r="B4647" i="13"/>
  <c r="B4646" i="13"/>
  <c r="B4645" i="13"/>
  <c r="B4644" i="13"/>
  <c r="B4643" i="13"/>
  <c r="B4641" i="13"/>
  <c r="B4640" i="13"/>
  <c r="B4639" i="13"/>
  <c r="B4638" i="13"/>
  <c r="B4637" i="13"/>
  <c r="B4636" i="13"/>
  <c r="B4635" i="13"/>
  <c r="B4633" i="13"/>
  <c r="B4632" i="13"/>
  <c r="B4631" i="13"/>
  <c r="B4630" i="13"/>
  <c r="B4629" i="13"/>
  <c r="B4628" i="13"/>
  <c r="B4627" i="13"/>
  <c r="B4626" i="13"/>
  <c r="B4625" i="13"/>
  <c r="B4624" i="13"/>
  <c r="B4623" i="13"/>
  <c r="B4622" i="13"/>
  <c r="B4621" i="13"/>
  <c r="B4620" i="13"/>
  <c r="B4619" i="13"/>
  <c r="B4618" i="13"/>
  <c r="B4617" i="13"/>
  <c r="B4616" i="13"/>
  <c r="B4615" i="13"/>
  <c r="B4614" i="13"/>
  <c r="B4613" i="13"/>
  <c r="B4612" i="13"/>
  <c r="B4611" i="13"/>
  <c r="B4610" i="13"/>
  <c r="B4609" i="13"/>
  <c r="B4608" i="13"/>
  <c r="B4607" i="13"/>
  <c r="B4606" i="13"/>
  <c r="B4605" i="13"/>
  <c r="B4604" i="13"/>
  <c r="B4603" i="13"/>
  <c r="B4602" i="13"/>
  <c r="B4601" i="13"/>
  <c r="B4600" i="13"/>
  <c r="B4599" i="13"/>
  <c r="B4598" i="13"/>
  <c r="B4597" i="13"/>
  <c r="B4596" i="13"/>
  <c r="B4595" i="13"/>
  <c r="B4594" i="13"/>
  <c r="B4593" i="13"/>
  <c r="B4592" i="13"/>
  <c r="B4591" i="13"/>
  <c r="B4590" i="13"/>
  <c r="B4589" i="13"/>
  <c r="B4587" i="13"/>
  <c r="B4585" i="13"/>
  <c r="B4584" i="13"/>
  <c r="B4583" i="13"/>
  <c r="B4582" i="13"/>
  <c r="B4581" i="13"/>
  <c r="B4580" i="13"/>
  <c r="B4578" i="13"/>
  <c r="B4577" i="13"/>
  <c r="B4576" i="13"/>
  <c r="B4575" i="13"/>
  <c r="B4574" i="13"/>
  <c r="B4573" i="13"/>
  <c r="B4572" i="13"/>
  <c r="B4570" i="13"/>
  <c r="B4569" i="13"/>
  <c r="B4568" i="13"/>
  <c r="B4567" i="13"/>
  <c r="B4566" i="13"/>
  <c r="B4565" i="13"/>
  <c r="B4564" i="13"/>
  <c r="B4562" i="13"/>
  <c r="B4561" i="13"/>
  <c r="B4560" i="13"/>
  <c r="B4559" i="13"/>
  <c r="B4558" i="13"/>
  <c r="B4557" i="13"/>
  <c r="B4556" i="13"/>
  <c r="B4553" i="13"/>
  <c r="B4552" i="13"/>
  <c r="B4551" i="13"/>
  <c r="B4550" i="13"/>
  <c r="B4548" i="13"/>
  <c r="B4547" i="13"/>
  <c r="B4546" i="13"/>
  <c r="B4545" i="13"/>
  <c r="B4544" i="13"/>
  <c r="B4543" i="13"/>
  <c r="B4542" i="13"/>
  <c r="B4540" i="13"/>
  <c r="B4539" i="13"/>
  <c r="B4537" i="13"/>
  <c r="B4536" i="13"/>
  <c r="B4535" i="13"/>
  <c r="B4534" i="13"/>
  <c r="B4532" i="13"/>
  <c r="B4531" i="13"/>
  <c r="B4529" i="13"/>
  <c r="B4528" i="13"/>
  <c r="B4527" i="13"/>
  <c r="B4526" i="13"/>
  <c r="B4525" i="13"/>
  <c r="B4524" i="13"/>
  <c r="B4523" i="13"/>
  <c r="B4521" i="13"/>
  <c r="B4520" i="13"/>
  <c r="B4519" i="13"/>
  <c r="B4518" i="13"/>
  <c r="B4517" i="13"/>
  <c r="B4516" i="13"/>
  <c r="B4515" i="13"/>
  <c r="B4514" i="13"/>
  <c r="B4513" i="13"/>
  <c r="B4512" i="13"/>
  <c r="B4511" i="13"/>
  <c r="B4510" i="13"/>
  <c r="B4509" i="13"/>
  <c r="B4507" i="13"/>
  <c r="B4506" i="13"/>
  <c r="B4504" i="13"/>
  <c r="B4503" i="13"/>
  <c r="B4502" i="13"/>
  <c r="B4501" i="13"/>
  <c r="B4500" i="13"/>
  <c r="B4499" i="13"/>
  <c r="B4498" i="13"/>
  <c r="B4496" i="13"/>
  <c r="B4495" i="13"/>
  <c r="B4494" i="13"/>
  <c r="B4493" i="13"/>
  <c r="B4492" i="13"/>
  <c r="B4491" i="13"/>
  <c r="B4489" i="13"/>
  <c r="B4488" i="13"/>
  <c r="B4487" i="13"/>
  <c r="B4486" i="13"/>
  <c r="B4485" i="13"/>
  <c r="B4484" i="13"/>
  <c r="B4483" i="13"/>
  <c r="B4481" i="13"/>
  <c r="B4480" i="13"/>
  <c r="B4479" i="13"/>
  <c r="B4478" i="13"/>
  <c r="B4477" i="13"/>
  <c r="B4476" i="13"/>
  <c r="B4475" i="13"/>
  <c r="B4473" i="13"/>
  <c r="B4472" i="13"/>
  <c r="B4471" i="13"/>
  <c r="B4470" i="13"/>
  <c r="B4469" i="13"/>
  <c r="B4468" i="13"/>
  <c r="B4467" i="13"/>
  <c r="B4465" i="13"/>
  <c r="B4464" i="13"/>
  <c r="B4463" i="13"/>
  <c r="B4462" i="13"/>
  <c r="B4461" i="13"/>
  <c r="B4460" i="13"/>
  <c r="B4457" i="13"/>
  <c r="B4456" i="13"/>
  <c r="B4455" i="13"/>
  <c r="B4454" i="13"/>
  <c r="B4453" i="13"/>
  <c r="B4452" i="13"/>
  <c r="B4451" i="13"/>
  <c r="B4449" i="13"/>
  <c r="B4448" i="13"/>
  <c r="B4447" i="13"/>
  <c r="B4446" i="13"/>
  <c r="B4445" i="13"/>
  <c r="B4444" i="13"/>
  <c r="B4443" i="13"/>
  <c r="B4442" i="13"/>
  <c r="B4441" i="13"/>
  <c r="B4440" i="13"/>
  <c r="B4439" i="13"/>
  <c r="B4438" i="13"/>
  <c r="B4437" i="13"/>
  <c r="B4436" i="13"/>
  <c r="B4434" i="13"/>
  <c r="B4433" i="13"/>
  <c r="B4432" i="13"/>
  <c r="B4431" i="13"/>
  <c r="B4430" i="13"/>
  <c r="B4426" i="13"/>
  <c r="B4425" i="13"/>
  <c r="B4424" i="13"/>
  <c r="B4422" i="13"/>
  <c r="B4421" i="13"/>
  <c r="B4420" i="13"/>
  <c r="B4419" i="13"/>
  <c r="B4417" i="13"/>
  <c r="B4415" i="13"/>
  <c r="B4414" i="13"/>
  <c r="B4413" i="13"/>
  <c r="B4412" i="13"/>
  <c r="B4411" i="13"/>
  <c r="B4409" i="13"/>
  <c r="B4407" i="13"/>
  <c r="B4406" i="13"/>
  <c r="B4405" i="13"/>
  <c r="B4404" i="13"/>
  <c r="B4403" i="13"/>
  <c r="B4402" i="13"/>
  <c r="B4401" i="13"/>
  <c r="B4399" i="13"/>
  <c r="B4398" i="13"/>
  <c r="B4397" i="13"/>
  <c r="B4396" i="13"/>
  <c r="B4395" i="13"/>
  <c r="B4394" i="13"/>
  <c r="B4392" i="13"/>
  <c r="B4391" i="13"/>
  <c r="B4390" i="13"/>
  <c r="B4389" i="13"/>
  <c r="B4388" i="13"/>
  <c r="B4387" i="13"/>
  <c r="B4386" i="13"/>
  <c r="B4384" i="13"/>
  <c r="B4383" i="13"/>
  <c r="B4382" i="13"/>
  <c r="B4381" i="13"/>
  <c r="B4380" i="13"/>
  <c r="B4379" i="13"/>
  <c r="B4377" i="13"/>
  <c r="B4376" i="13"/>
  <c r="B4375" i="13"/>
  <c r="B4374" i="13"/>
  <c r="B4373" i="13"/>
  <c r="B4372" i="13"/>
  <c r="B4371" i="13"/>
  <c r="B4370" i="13"/>
  <c r="B4369" i="13"/>
  <c r="B4368" i="13"/>
  <c r="B4367" i="13"/>
  <c r="B4366" i="13"/>
  <c r="B4365" i="13"/>
  <c r="B4364" i="13"/>
  <c r="B4363" i="13"/>
  <c r="B4362" i="13"/>
  <c r="B4361" i="13"/>
  <c r="B4360" i="13"/>
  <c r="B4359" i="13"/>
  <c r="B4358" i="13"/>
  <c r="B4357" i="13"/>
  <c r="B4356" i="13"/>
  <c r="B4355" i="13"/>
  <c r="B4354" i="13"/>
  <c r="B4353" i="13"/>
  <c r="B4352" i="13"/>
  <c r="B4351" i="13"/>
  <c r="B4350" i="13"/>
  <c r="B4349" i="13"/>
  <c r="B4348" i="13"/>
  <c r="B4347" i="13"/>
  <c r="B4346" i="13"/>
  <c r="B4345" i="13"/>
  <c r="B4344" i="13"/>
  <c r="B4343" i="13"/>
  <c r="B4342" i="13"/>
  <c r="B4341" i="13"/>
  <c r="B4340" i="13"/>
  <c r="B4338" i="13"/>
  <c r="B4337" i="13"/>
  <c r="B4336" i="13"/>
  <c r="B4335" i="13"/>
  <c r="B4334" i="13"/>
  <c r="B4333" i="13"/>
  <c r="B4332" i="13"/>
  <c r="B4330" i="13"/>
  <c r="B4329" i="13"/>
  <c r="B4328" i="13"/>
  <c r="B4327" i="13"/>
  <c r="B4326" i="13"/>
  <c r="B4325" i="13"/>
  <c r="B4324" i="13"/>
  <c r="B4322" i="13"/>
  <c r="B4321" i="13"/>
  <c r="B4320" i="13"/>
  <c r="B4319" i="13"/>
  <c r="B4318" i="13"/>
  <c r="B4317" i="13"/>
  <c r="B4316" i="13"/>
  <c r="B4314" i="13"/>
  <c r="B4313" i="13"/>
  <c r="B4312" i="13"/>
  <c r="B4311" i="13"/>
  <c r="B4310" i="13"/>
  <c r="B4309" i="13"/>
  <c r="B4308" i="13"/>
  <c r="B4306" i="13"/>
  <c r="B4305" i="13"/>
  <c r="B4304" i="13"/>
  <c r="B4303" i="13"/>
  <c r="B4302" i="13"/>
  <c r="B4301" i="13"/>
  <c r="B4299" i="13"/>
  <c r="B4298" i="13"/>
  <c r="B4297" i="13"/>
  <c r="B4296" i="13"/>
  <c r="B4295" i="13"/>
  <c r="B4294" i="13"/>
  <c r="B4292" i="13"/>
  <c r="B4291" i="13"/>
  <c r="B4290" i="13"/>
  <c r="B4289" i="13"/>
  <c r="B4288" i="13"/>
  <c r="B4287" i="13"/>
  <c r="B4286" i="13"/>
  <c r="B4284" i="13"/>
  <c r="B4283" i="13"/>
  <c r="B4282" i="13"/>
  <c r="B4281" i="13"/>
  <c r="B4279" i="13"/>
  <c r="B4278" i="13"/>
  <c r="B4276" i="13"/>
  <c r="B4275" i="13"/>
  <c r="B4274" i="13"/>
  <c r="B4271" i="13"/>
  <c r="B4270" i="13"/>
  <c r="B4269" i="13"/>
  <c r="B4268" i="13"/>
  <c r="B4267" i="13"/>
  <c r="B4265" i="13"/>
  <c r="B4264" i="13"/>
  <c r="B4263" i="13"/>
  <c r="B4262" i="13"/>
  <c r="B4261" i="13"/>
  <c r="B4260" i="13"/>
  <c r="B4259" i="13"/>
  <c r="B4258" i="13"/>
  <c r="B4256" i="13"/>
  <c r="B4255" i="13"/>
  <c r="B4254" i="13"/>
  <c r="B4253" i="13"/>
  <c r="B4252" i="13"/>
  <c r="B4251" i="13"/>
  <c r="B4250" i="13"/>
  <c r="B4249" i="13"/>
  <c r="B4248" i="13"/>
  <c r="B4247" i="13"/>
  <c r="B4246" i="13"/>
  <c r="B4245" i="13"/>
  <c r="B4244" i="13"/>
  <c r="B4243" i="13"/>
  <c r="B4242" i="13"/>
  <c r="B4239" i="13"/>
  <c r="B4237" i="13"/>
  <c r="B4236" i="13"/>
  <c r="B4235" i="13"/>
  <c r="B4234" i="13"/>
  <c r="B4233" i="13"/>
  <c r="B4232" i="13"/>
  <c r="B4231" i="13"/>
  <c r="B4228" i="13"/>
  <c r="B4227" i="13"/>
  <c r="B4226" i="13"/>
  <c r="B4223" i="13"/>
  <c r="B4222" i="13"/>
  <c r="B4221" i="13"/>
  <c r="B4220" i="13"/>
  <c r="B4219" i="13"/>
  <c r="B4218" i="13"/>
  <c r="B4215" i="13"/>
  <c r="B4214" i="13"/>
  <c r="B4212" i="13"/>
  <c r="B4211" i="13"/>
  <c r="B4210" i="13"/>
  <c r="B4207" i="13"/>
  <c r="B4206" i="13"/>
  <c r="B4205" i="13"/>
  <c r="B4204" i="13"/>
  <c r="B4203" i="13"/>
  <c r="B4202" i="13"/>
  <c r="B4201" i="13"/>
  <c r="B4199" i="13"/>
  <c r="B4198" i="13"/>
  <c r="B4197" i="13"/>
  <c r="B4196" i="13"/>
  <c r="B4195" i="13"/>
  <c r="B4194" i="13"/>
  <c r="B4192" i="13"/>
  <c r="B4191" i="13"/>
  <c r="B4190" i="13"/>
  <c r="B4189" i="13"/>
  <c r="B4188" i="13"/>
  <c r="B4187" i="13"/>
  <c r="B4184" i="13"/>
  <c r="B4183" i="13"/>
  <c r="B4182" i="13"/>
  <c r="B4181" i="13"/>
  <c r="B4180" i="13"/>
  <c r="B4179" i="13"/>
  <c r="B4177" i="13"/>
  <c r="B4176" i="13"/>
  <c r="B4175" i="13"/>
  <c r="B4174" i="13"/>
  <c r="B4173" i="13"/>
  <c r="B4172" i="13"/>
  <c r="B4168" i="13"/>
  <c r="B4167" i="13"/>
  <c r="B4166" i="13"/>
  <c r="B4165" i="13"/>
  <c r="B4164" i="13"/>
  <c r="B4163" i="13"/>
  <c r="B4162" i="13"/>
  <c r="B4159" i="13"/>
  <c r="B4158" i="13"/>
  <c r="B4157" i="13"/>
  <c r="B4156" i="13"/>
  <c r="B4155" i="13"/>
  <c r="B4154" i="13"/>
  <c r="B4153" i="13"/>
  <c r="B4151" i="13"/>
  <c r="B4150" i="13"/>
  <c r="B4148" i="13"/>
  <c r="B4147" i="13"/>
  <c r="B4146" i="13"/>
  <c r="B4144" i="13"/>
  <c r="B4143" i="13"/>
  <c r="B4142" i="13"/>
  <c r="B4140" i="13"/>
  <c r="B4139" i="13"/>
  <c r="B4138" i="13"/>
  <c r="B4137" i="13"/>
  <c r="B4136" i="13"/>
  <c r="B4135" i="13"/>
  <c r="B4133" i="13"/>
  <c r="B4132" i="13"/>
  <c r="B4131" i="13"/>
  <c r="B4130" i="13"/>
  <c r="B4129" i="13"/>
  <c r="B4128" i="13"/>
  <c r="B4126" i="13"/>
  <c r="B4125" i="13"/>
  <c r="B4124" i="13"/>
  <c r="B4123" i="13"/>
  <c r="B4122" i="13"/>
  <c r="B4120" i="13"/>
  <c r="B4119" i="13"/>
  <c r="B4117" i="13"/>
  <c r="B4116" i="13"/>
  <c r="B4115" i="13"/>
  <c r="B4114" i="13"/>
  <c r="B4113" i="13"/>
  <c r="B4112" i="13"/>
  <c r="B4110" i="13"/>
  <c r="B4109" i="13"/>
  <c r="B4108" i="13"/>
  <c r="B4107" i="13"/>
  <c r="B4106" i="13"/>
  <c r="B4104" i="13"/>
  <c r="B4103" i="13"/>
  <c r="B4101" i="13"/>
  <c r="B4099" i="13"/>
  <c r="B4098" i="13"/>
  <c r="B4096" i="13"/>
  <c r="B4095" i="13"/>
  <c r="B4094" i="13"/>
  <c r="B4093" i="13"/>
  <c r="B4092" i="13"/>
  <c r="B4090" i="13"/>
  <c r="B4088" i="13"/>
  <c r="B4087" i="13"/>
  <c r="B4086" i="13"/>
  <c r="B4085" i="13"/>
  <c r="B4084" i="13"/>
  <c r="B4083" i="13"/>
  <c r="B4079" i="13"/>
  <c r="B4078" i="13"/>
  <c r="B4076" i="13"/>
  <c r="B4075" i="13"/>
  <c r="B4073" i="13"/>
  <c r="B4072" i="13"/>
  <c r="B4071" i="13"/>
  <c r="B4070" i="13"/>
  <c r="B4069" i="13"/>
  <c r="B4068" i="13"/>
  <c r="B4067" i="13"/>
  <c r="B4066" i="13"/>
  <c r="B4064" i="13"/>
  <c r="B4063" i="13"/>
  <c r="B4061" i="13"/>
  <c r="B4059" i="13"/>
  <c r="B4058" i="13"/>
  <c r="B4057" i="13"/>
  <c r="B4055" i="13"/>
  <c r="B4054" i="13"/>
  <c r="B4053" i="13"/>
  <c r="B4051" i="13"/>
  <c r="B4050" i="13"/>
  <c r="B4049" i="13"/>
  <c r="B4047" i="13"/>
  <c r="B4046" i="13"/>
  <c r="B4045" i="13"/>
  <c r="B4043" i="13"/>
  <c r="B4040" i="13"/>
  <c r="B4039" i="13"/>
  <c r="B4038" i="13"/>
  <c r="B4035" i="13"/>
  <c r="B4034" i="13"/>
  <c r="B4032" i="13"/>
  <c r="B4030" i="13"/>
  <c r="B4029" i="13"/>
  <c r="B4028" i="13"/>
  <c r="B4027" i="13"/>
  <c r="B4021" i="13"/>
  <c r="B4020" i="13"/>
  <c r="B4019" i="13"/>
  <c r="B4016" i="13"/>
  <c r="B4013" i="13"/>
  <c r="B4011" i="13"/>
  <c r="B4010" i="13"/>
  <c r="B4009" i="13"/>
  <c r="B4005" i="13"/>
  <c r="B4004" i="13"/>
  <c r="B4003" i="13"/>
  <c r="B4001" i="13"/>
  <c r="B4000" i="13"/>
  <c r="B3997" i="13"/>
  <c r="B3996" i="13"/>
  <c r="B3995" i="13"/>
  <c r="B3993" i="13"/>
  <c r="B3989" i="13"/>
  <c r="B3988" i="13"/>
  <c r="B3987" i="13"/>
  <c r="B3985" i="13"/>
  <c r="B3981" i="13"/>
  <c r="B3979" i="13"/>
  <c r="B3977" i="13"/>
  <c r="B3975" i="13"/>
  <c r="B3974" i="13"/>
  <c r="B3973" i="13"/>
  <c r="B3972" i="13"/>
  <c r="B3971" i="13"/>
  <c r="B3970" i="13"/>
  <c r="B3969" i="13"/>
  <c r="B3967" i="13"/>
  <c r="B3966" i="13"/>
  <c r="B3965" i="13"/>
  <c r="B3964" i="13"/>
  <c r="B3963" i="13"/>
  <c r="B3962" i="13"/>
  <c r="B3961" i="13"/>
  <c r="B3956" i="13"/>
  <c r="B3955" i="13"/>
  <c r="B3954" i="13"/>
  <c r="B3950" i="13"/>
  <c r="B3948" i="13"/>
  <c r="B3947" i="13"/>
  <c r="B3942" i="13"/>
  <c r="B3941" i="13"/>
  <c r="B3940" i="13"/>
  <c r="B3939" i="13"/>
  <c r="B3937" i="13"/>
  <c r="B3932" i="13"/>
  <c r="B3931" i="13"/>
  <c r="B3927" i="13"/>
  <c r="B3926" i="13"/>
  <c r="B3925" i="13"/>
  <c r="B3924" i="13"/>
  <c r="B3923" i="13"/>
  <c r="B3921" i="13"/>
  <c r="B3919" i="13"/>
  <c r="B3918" i="13"/>
  <c r="B3917" i="13"/>
  <c r="B3914" i="13"/>
  <c r="B3910" i="13"/>
  <c r="B3909" i="13"/>
  <c r="B3905" i="13"/>
  <c r="B3903" i="13"/>
  <c r="B3902" i="13"/>
  <c r="B3901" i="13"/>
  <c r="B3899" i="13"/>
  <c r="B3897" i="13"/>
  <c r="B3895" i="13"/>
  <c r="B3891" i="13"/>
  <c r="B3889" i="13"/>
  <c r="B3886" i="13"/>
  <c r="B3885" i="13"/>
  <c r="B3882" i="13"/>
  <c r="B3881" i="13"/>
  <c r="B3875" i="13"/>
  <c r="B3873" i="13"/>
  <c r="B3867" i="13"/>
  <c r="B3866" i="13"/>
  <c r="B3865" i="13"/>
  <c r="B3863" i="13"/>
  <c r="B3860" i="13"/>
  <c r="B3859" i="13"/>
  <c r="B3858" i="13"/>
  <c r="B3857" i="13"/>
  <c r="B3852" i="13"/>
  <c r="B3850" i="13"/>
  <c r="B3849" i="13"/>
  <c r="B3842" i="13"/>
  <c r="B3837" i="13"/>
  <c r="B3836" i="13"/>
  <c r="B3835" i="13"/>
  <c r="B3834" i="13"/>
  <c r="B3830" i="13"/>
  <c r="B3829" i="13"/>
  <c r="B3828" i="13"/>
  <c r="B3827" i="13"/>
  <c r="B3822" i="13"/>
  <c r="B3821" i="13"/>
  <c r="B3820" i="13"/>
  <c r="B3819" i="13"/>
  <c r="B3815" i="13"/>
  <c r="B3814" i="13"/>
  <c r="B3813" i="13"/>
  <c r="B3812" i="13"/>
  <c r="B3807" i="13"/>
  <c r="B3806" i="13"/>
  <c r="B3805" i="13"/>
  <c r="B3804" i="13"/>
  <c r="B3801" i="13"/>
  <c r="B3799" i="13"/>
  <c r="B3798" i="13"/>
  <c r="B3793" i="13"/>
  <c r="B3791" i="13"/>
  <c r="B3790" i="13"/>
  <c r="B3785" i="13"/>
  <c r="B3783" i="13"/>
  <c r="B3781" i="13"/>
  <c r="B3779" i="13"/>
  <c r="B3777" i="13"/>
  <c r="B3775" i="13"/>
  <c r="B3770" i="13"/>
  <c r="B3769" i="13"/>
  <c r="B3764" i="13"/>
  <c r="B3763" i="13"/>
  <c r="B3761" i="13"/>
  <c r="B3759" i="13"/>
  <c r="B3758" i="13"/>
  <c r="B3746" i="13"/>
  <c r="B3743" i="13"/>
  <c r="B3742" i="13"/>
  <c r="B3740" i="13"/>
  <c r="B3733" i="13"/>
  <c r="B3732" i="13"/>
  <c r="B3731" i="13"/>
  <c r="B3730" i="13"/>
  <c r="B3725" i="13"/>
  <c r="B3718" i="13"/>
  <c r="B3717" i="13"/>
  <c r="B3715" i="13"/>
  <c r="B3711" i="13"/>
  <c r="B3710" i="13"/>
  <c r="B3709" i="13"/>
  <c r="B3708" i="13"/>
  <c r="B3703" i="13"/>
  <c r="B3702" i="13"/>
  <c r="B3700" i="13"/>
  <c r="B3695" i="13"/>
  <c r="B3694" i="13"/>
  <c r="B3693" i="13"/>
  <c r="B3692" i="13"/>
  <c r="B3687" i="13"/>
  <c r="B3686" i="13"/>
  <c r="B3685" i="13"/>
  <c r="B3682" i="13"/>
  <c r="B3681" i="13"/>
  <c r="B3673" i="13"/>
  <c r="B3668" i="13"/>
  <c r="B3665" i="13"/>
  <c r="B3661" i="13"/>
  <c r="B3660" i="13"/>
  <c r="B3659" i="13"/>
  <c r="B3652" i="13"/>
  <c r="B3650" i="13"/>
  <c r="B3646" i="13"/>
  <c r="B3645" i="13"/>
  <c r="B3644" i="13"/>
  <c r="B3636" i="13"/>
  <c r="B3630" i="13"/>
  <c r="B3629" i="13"/>
  <c r="B3628" i="13"/>
  <c r="B3620" i="13"/>
  <c r="B3613" i="13"/>
  <c r="B3612" i="13"/>
  <c r="B3611" i="13"/>
  <c r="B3610" i="13"/>
  <c r="B3606" i="13"/>
  <c r="B3597" i="13"/>
  <c r="B3594" i="13"/>
  <c r="B3589" i="13"/>
  <c r="B3582" i="13"/>
  <c r="B3574" i="13"/>
  <c r="B3573" i="13"/>
  <c r="B3572" i="13"/>
  <c r="B3571" i="13"/>
  <c r="B3566" i="13"/>
  <c r="B3564" i="13"/>
  <c r="B3556" i="13"/>
  <c r="B3550" i="13"/>
  <c r="B3546" i="13"/>
  <c r="B3541" i="13"/>
  <c r="B3534" i="13"/>
  <c r="B3532" i="13"/>
  <c r="B3519" i="13"/>
  <c r="B3511" i="13"/>
  <c r="B3510" i="13"/>
  <c r="B3501" i="13"/>
  <c r="B3500" i="13"/>
  <c r="B3493" i="13"/>
  <c r="B3476" i="13"/>
  <c r="B3471" i="13"/>
  <c r="B3470" i="13"/>
  <c r="B3469" i="13"/>
  <c r="B3468" i="13"/>
  <c r="B3462" i="13"/>
  <c r="B3455" i="13"/>
  <c r="B3454" i="13"/>
  <c r="B3453" i="13"/>
  <c r="B3452" i="13"/>
  <c r="B3447" i="13"/>
  <c r="B3438" i="13"/>
  <c r="B3436" i="13"/>
  <c r="B3433" i="13"/>
  <c r="B3431" i="13"/>
  <c r="B3423" i="13"/>
  <c r="B3409" i="13"/>
  <c r="B3408" i="13"/>
  <c r="B3407" i="13"/>
  <c r="B3406" i="13"/>
  <c r="B3390" i="13"/>
  <c r="B3377" i="13"/>
  <c r="B3367" i="13"/>
  <c r="B3366" i="13"/>
  <c r="B3353" i="13"/>
  <c r="B3334" i="13"/>
  <c r="B3330" i="13"/>
  <c r="B3306" i="13"/>
  <c r="B3305" i="13"/>
  <c r="B3303" i="13"/>
  <c r="B3299" i="13"/>
  <c r="B3290" i="13"/>
  <c r="B3267" i="13"/>
  <c r="B3244" i="13"/>
  <c r="B3212" i="13"/>
  <c r="B3204" i="13"/>
  <c r="B3196" i="13"/>
  <c r="B3185" i="13"/>
  <c r="E3148" i="13"/>
  <c r="AL38" i="16" l="1"/>
  <c r="Z45" i="16" l="1"/>
  <c r="AL33" i="16" l="1"/>
  <c r="AM14" i="16" l="1"/>
  <c r="B2" i="13" a="1"/>
  <c r="B2" i="13" s="1"/>
  <c r="C12" i="15"/>
  <c r="G3147" i="13" l="1" a="1"/>
  <c r="G3147" i="13" s="1"/>
  <c r="B3147" i="13" s="1"/>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G5" i="13" a="1"/>
  <c r="G5" i="13" s="1"/>
  <c r="G6" i="13" a="1"/>
  <c r="G6" i="13" s="1"/>
  <c r="G7" i="13" a="1"/>
  <c r="G7" i="13" s="1"/>
  <c r="G8" i="13" a="1"/>
  <c r="G8" i="13" s="1"/>
  <c r="G9" i="13" a="1"/>
  <c r="G9" i="13" s="1"/>
  <c r="G10" i="13" a="1"/>
  <c r="G10" i="13" s="1"/>
  <c r="G11" i="13" a="1"/>
  <c r="G11" i="13" s="1"/>
  <c r="G12" i="13" a="1"/>
  <c r="G12" i="13" s="1"/>
  <c r="G13" i="13" a="1"/>
  <c r="G13" i="13" s="1"/>
  <c r="G14" i="13" a="1"/>
  <c r="G14" i="13" s="1"/>
  <c r="G15" i="13" a="1"/>
  <c r="G15" i="13" s="1"/>
  <c r="G16" i="13" a="1"/>
  <c r="G16" i="13" s="1"/>
  <c r="G17" i="13" a="1"/>
  <c r="G17" i="13" s="1"/>
  <c r="G18" i="13" a="1"/>
  <c r="G18" i="13" s="1"/>
  <c r="G19" i="13" a="1"/>
  <c r="G19" i="13" s="1"/>
  <c r="G20" i="13" a="1"/>
  <c r="G20" i="13" s="1"/>
  <c r="G21" i="13" a="1"/>
  <c r="G21" i="13" s="1"/>
  <c r="G22" i="13" a="1"/>
  <c r="G22" i="13" s="1"/>
  <c r="G23" i="13" a="1"/>
  <c r="G23" i="13" s="1"/>
  <c r="G24" i="13" a="1"/>
  <c r="G24" i="13" s="1"/>
  <c r="G25" i="13" a="1"/>
  <c r="G25" i="13" s="1"/>
  <c r="G26" i="13" a="1"/>
  <c r="G26" i="13" s="1"/>
  <c r="G27" i="13" a="1"/>
  <c r="G27" i="13" s="1"/>
  <c r="G28" i="13" a="1"/>
  <c r="G28" i="13" s="1"/>
  <c r="G29" i="13" a="1"/>
  <c r="G29" i="13" s="1"/>
  <c r="B29" i="13" s="1"/>
  <c r="G30" i="13" a="1"/>
  <c r="G30" i="13" s="1"/>
  <c r="G31" i="13" a="1"/>
  <c r="G31" i="13" s="1"/>
  <c r="G32" i="13" a="1"/>
  <c r="G32" i="13" s="1"/>
  <c r="G33" i="13" a="1"/>
  <c r="G33" i="13" s="1"/>
  <c r="G34" i="13" a="1"/>
  <c r="G34" i="13" s="1"/>
  <c r="G35" i="13" a="1"/>
  <c r="G35" i="13" s="1"/>
  <c r="G36" i="13" a="1"/>
  <c r="G36" i="13" s="1"/>
  <c r="G37" i="13" a="1"/>
  <c r="G37" i="13" s="1"/>
  <c r="B37" i="13" s="1"/>
  <c r="G38" i="13" a="1"/>
  <c r="G38" i="13" s="1"/>
  <c r="G39" i="13" a="1"/>
  <c r="G39" i="13" s="1"/>
  <c r="G40" i="13" a="1"/>
  <c r="G40" i="13" s="1"/>
  <c r="G41" i="13" a="1"/>
  <c r="G41" i="13" s="1"/>
  <c r="G42" i="13" a="1"/>
  <c r="G42" i="13" s="1"/>
  <c r="G43" i="13" a="1"/>
  <c r="G43" i="13" s="1"/>
  <c r="G44" i="13" a="1"/>
  <c r="G44" i="13" s="1"/>
  <c r="G45" i="13" a="1"/>
  <c r="G45" i="13" s="1"/>
  <c r="G46" i="13" a="1"/>
  <c r="G46" i="13" s="1"/>
  <c r="G47" i="13" a="1"/>
  <c r="G47" i="13" s="1"/>
  <c r="G48" i="13" a="1"/>
  <c r="G48" i="13" s="1"/>
  <c r="G49" i="13" a="1"/>
  <c r="G49" i="13" s="1"/>
  <c r="G50" i="13" a="1"/>
  <c r="G50" i="13" s="1"/>
  <c r="G51" i="13" a="1"/>
  <c r="G51" i="13" s="1"/>
  <c r="G52" i="13" a="1"/>
  <c r="G52" i="13" s="1"/>
  <c r="G53" i="13" a="1"/>
  <c r="G53" i="13" s="1"/>
  <c r="G54" i="13" a="1"/>
  <c r="G54" i="13" s="1"/>
  <c r="G55" i="13" a="1"/>
  <c r="G55" i="13" s="1"/>
  <c r="G56" i="13" a="1"/>
  <c r="G56" i="13" s="1"/>
  <c r="G57" i="13" a="1"/>
  <c r="G57" i="13" s="1"/>
  <c r="G58" i="13" a="1"/>
  <c r="G58" i="13" s="1"/>
  <c r="G59" i="13" a="1"/>
  <c r="G59" i="13" s="1"/>
  <c r="G60" i="13" a="1"/>
  <c r="G60" i="13" s="1"/>
  <c r="G61" i="13" a="1"/>
  <c r="G61" i="13" s="1"/>
  <c r="G62" i="13" a="1"/>
  <c r="G62" i="13" s="1"/>
  <c r="G63" i="13" a="1"/>
  <c r="G63" i="13" s="1"/>
  <c r="G64" i="13" a="1"/>
  <c r="G64" i="13" s="1"/>
  <c r="G65" i="13" a="1"/>
  <c r="G65" i="13" s="1"/>
  <c r="B65" i="13" s="1"/>
  <c r="G66" i="13" a="1"/>
  <c r="G66" i="13" s="1"/>
  <c r="G67" i="13" a="1"/>
  <c r="G67" i="13" s="1"/>
  <c r="G68" i="13" a="1"/>
  <c r="G68" i="13" s="1"/>
  <c r="G69" i="13" a="1"/>
  <c r="G69" i="13" s="1"/>
  <c r="G70" i="13" a="1"/>
  <c r="G70" i="13" s="1"/>
  <c r="G71" i="13" a="1"/>
  <c r="G71" i="13" s="1"/>
  <c r="G72" i="13" a="1"/>
  <c r="G72" i="13" s="1"/>
  <c r="G73" i="13" a="1"/>
  <c r="G73" i="13" s="1"/>
  <c r="G74" i="13" a="1"/>
  <c r="G74" i="13" s="1"/>
  <c r="G75" i="13" a="1"/>
  <c r="G75" i="13" s="1"/>
  <c r="G76" i="13" a="1"/>
  <c r="G76" i="13" s="1"/>
  <c r="G77" i="13" a="1"/>
  <c r="G77" i="13" s="1"/>
  <c r="G78" i="13" a="1"/>
  <c r="G78" i="13" s="1"/>
  <c r="G79" i="13" a="1"/>
  <c r="G79" i="13" s="1"/>
  <c r="G80" i="13" a="1"/>
  <c r="G80" i="13" s="1"/>
  <c r="G81" i="13" a="1"/>
  <c r="G81" i="13" s="1"/>
  <c r="G82" i="13" a="1"/>
  <c r="G82" i="13" s="1"/>
  <c r="G83" i="13" a="1"/>
  <c r="G83" i="13" s="1"/>
  <c r="G84" i="13" a="1"/>
  <c r="G84" i="13" s="1"/>
  <c r="G85" i="13" a="1"/>
  <c r="G85" i="13" s="1"/>
  <c r="B85" i="13" s="1"/>
  <c r="G86" i="13" a="1"/>
  <c r="G86" i="13" s="1"/>
  <c r="G87" i="13" a="1"/>
  <c r="G87" i="13" s="1"/>
  <c r="G88" i="13" a="1"/>
  <c r="G88" i="13" s="1"/>
  <c r="G89" i="13" a="1"/>
  <c r="G89" i="13" s="1"/>
  <c r="G90" i="13" a="1"/>
  <c r="G90" i="13" s="1"/>
  <c r="G91" i="13" a="1"/>
  <c r="G91" i="13" s="1"/>
  <c r="G92" i="13" a="1"/>
  <c r="G92" i="13" s="1"/>
  <c r="G93" i="13" a="1"/>
  <c r="G93" i="13" s="1"/>
  <c r="G94" i="13" a="1"/>
  <c r="G94" i="13" s="1"/>
  <c r="G95" i="13" a="1"/>
  <c r="G95" i="13" s="1"/>
  <c r="G96" i="13" a="1"/>
  <c r="G96" i="13" s="1"/>
  <c r="G97" i="13" a="1"/>
  <c r="G97" i="13" s="1"/>
  <c r="G98" i="13" a="1"/>
  <c r="G98" i="13" s="1"/>
  <c r="G99" i="13" a="1"/>
  <c r="G99" i="13" s="1"/>
  <c r="G100" i="13" a="1"/>
  <c r="G100" i="13" s="1"/>
  <c r="G101" i="13" a="1"/>
  <c r="G101" i="13" s="1"/>
  <c r="G102" i="13" a="1"/>
  <c r="G102" i="13" s="1"/>
  <c r="G103" i="13" a="1"/>
  <c r="G103" i="13" s="1"/>
  <c r="G104" i="13" a="1"/>
  <c r="G104" i="13" s="1"/>
  <c r="G105" i="13" a="1"/>
  <c r="G105" i="13" s="1"/>
  <c r="G106" i="13" a="1"/>
  <c r="G106" i="13" s="1"/>
  <c r="G107" i="13" a="1"/>
  <c r="G107" i="13" s="1"/>
  <c r="G108" i="13" a="1"/>
  <c r="G108" i="13" s="1"/>
  <c r="G109" i="13" a="1"/>
  <c r="G109" i="13" s="1"/>
  <c r="G110" i="13" a="1"/>
  <c r="G110" i="13" s="1"/>
  <c r="G111" i="13" a="1"/>
  <c r="G111" i="13" s="1"/>
  <c r="G112" i="13" a="1"/>
  <c r="G112" i="13" s="1"/>
  <c r="G113" i="13" a="1"/>
  <c r="G113" i="13" s="1"/>
  <c r="G114" i="13" a="1"/>
  <c r="G114" i="13" s="1"/>
  <c r="G115" i="13" a="1"/>
  <c r="G115" i="13" s="1"/>
  <c r="G116" i="13" a="1"/>
  <c r="G116" i="13" s="1"/>
  <c r="G117" i="13" a="1"/>
  <c r="G117" i="13" s="1"/>
  <c r="B117" i="13" s="1"/>
  <c r="G118" i="13" a="1"/>
  <c r="G118" i="13" s="1"/>
  <c r="G119" i="13" a="1"/>
  <c r="G119" i="13" s="1"/>
  <c r="G120" i="13" a="1"/>
  <c r="G120" i="13" s="1"/>
  <c r="G121" i="13" a="1"/>
  <c r="G121" i="13" s="1"/>
  <c r="G122" i="13" a="1"/>
  <c r="G122" i="13" s="1"/>
  <c r="G123" i="13" a="1"/>
  <c r="G123" i="13" s="1"/>
  <c r="G124" i="13" a="1"/>
  <c r="G124" i="13" s="1"/>
  <c r="G125" i="13" a="1"/>
  <c r="G125" i="13" s="1"/>
  <c r="G126" i="13" a="1"/>
  <c r="G126" i="13" s="1"/>
  <c r="G127" i="13" a="1"/>
  <c r="G127" i="13" s="1"/>
  <c r="G128" i="13" a="1"/>
  <c r="G128" i="13" s="1"/>
  <c r="G129" i="13" a="1"/>
  <c r="G129" i="13" s="1"/>
  <c r="G130" i="13" a="1"/>
  <c r="G130" i="13" s="1"/>
  <c r="G131" i="13" a="1"/>
  <c r="G131" i="13" s="1"/>
  <c r="G132" i="13" a="1"/>
  <c r="G132" i="13" s="1"/>
  <c r="G133" i="13" a="1"/>
  <c r="G133" i="13" s="1"/>
  <c r="B133" i="13" s="1"/>
  <c r="G134" i="13" a="1"/>
  <c r="G134" i="13" s="1"/>
  <c r="G135" i="13" a="1"/>
  <c r="G135" i="13" s="1"/>
  <c r="G136" i="13" a="1"/>
  <c r="G136" i="13" s="1"/>
  <c r="G137" i="13" a="1"/>
  <c r="G137" i="13" s="1"/>
  <c r="G138" i="13" a="1"/>
  <c r="G138" i="13" s="1"/>
  <c r="G139" i="13" a="1"/>
  <c r="G139" i="13" s="1"/>
  <c r="G140" i="13" a="1"/>
  <c r="G140" i="13" s="1"/>
  <c r="G141" i="13" a="1"/>
  <c r="G141" i="13" s="1"/>
  <c r="G142" i="13" a="1"/>
  <c r="G142" i="13" s="1"/>
  <c r="G143" i="13" a="1"/>
  <c r="G143" i="13" s="1"/>
  <c r="G144" i="13" a="1"/>
  <c r="G144" i="13" s="1"/>
  <c r="G145" i="13" a="1"/>
  <c r="G145" i="13" s="1"/>
  <c r="G146" i="13" a="1"/>
  <c r="G146" i="13" s="1"/>
  <c r="G147" i="13" a="1"/>
  <c r="G147" i="13" s="1"/>
  <c r="G148" i="13" a="1"/>
  <c r="G148" i="13" s="1"/>
  <c r="G149" i="13" a="1"/>
  <c r="G149" i="13" s="1"/>
  <c r="G150" i="13" a="1"/>
  <c r="G150" i="13" s="1"/>
  <c r="G151" i="13" a="1"/>
  <c r="G151" i="13" s="1"/>
  <c r="G152" i="13" a="1"/>
  <c r="G152" i="13" s="1"/>
  <c r="G153" i="13" a="1"/>
  <c r="G153" i="13" s="1"/>
  <c r="G154" i="13" a="1"/>
  <c r="G154" i="13" s="1"/>
  <c r="G155" i="13" a="1"/>
  <c r="G155" i="13" s="1"/>
  <c r="G156" i="13" a="1"/>
  <c r="G156" i="13" s="1"/>
  <c r="G157" i="13" a="1"/>
  <c r="G157" i="13" s="1"/>
  <c r="B157" i="13" s="1"/>
  <c r="G158" i="13" a="1"/>
  <c r="G158" i="13" s="1"/>
  <c r="G159" i="13" a="1"/>
  <c r="G159" i="13" s="1"/>
  <c r="G160" i="13" a="1"/>
  <c r="G160" i="13" s="1"/>
  <c r="G161" i="13" a="1"/>
  <c r="G161" i="13" s="1"/>
  <c r="G162" i="13" a="1"/>
  <c r="G162" i="13" s="1"/>
  <c r="G163" i="13" a="1"/>
  <c r="G163" i="13" s="1"/>
  <c r="G164" i="13" a="1"/>
  <c r="G164" i="13" s="1"/>
  <c r="G165" i="13" a="1"/>
  <c r="G165" i="13" s="1"/>
  <c r="B165" i="13" s="1"/>
  <c r="G166" i="13" a="1"/>
  <c r="G166" i="13" s="1"/>
  <c r="G167" i="13" a="1"/>
  <c r="G167" i="13" s="1"/>
  <c r="G168" i="13" a="1"/>
  <c r="G168" i="13" s="1"/>
  <c r="G169" i="13" a="1"/>
  <c r="G169" i="13" s="1"/>
  <c r="G170" i="13" a="1"/>
  <c r="G170" i="13" s="1"/>
  <c r="G171" i="13" a="1"/>
  <c r="G171" i="13" s="1"/>
  <c r="G172" i="13" a="1"/>
  <c r="G172" i="13" s="1"/>
  <c r="G173" i="13" a="1"/>
  <c r="G173" i="13" s="1"/>
  <c r="B173" i="13" s="1"/>
  <c r="G174" i="13" a="1"/>
  <c r="G174" i="13" s="1"/>
  <c r="G175" i="13" a="1"/>
  <c r="G175" i="13" s="1"/>
  <c r="G176" i="13" a="1"/>
  <c r="G176" i="13" s="1"/>
  <c r="G177" i="13" a="1"/>
  <c r="G177" i="13" s="1"/>
  <c r="G178" i="13" a="1"/>
  <c r="G178" i="13" s="1"/>
  <c r="G179" i="13" a="1"/>
  <c r="G179" i="13" s="1"/>
  <c r="G180" i="13" a="1"/>
  <c r="G180" i="13" s="1"/>
  <c r="G181" i="13" a="1"/>
  <c r="G181" i="13" s="1"/>
  <c r="G182" i="13" a="1"/>
  <c r="G182" i="13" s="1"/>
  <c r="G183" i="13" a="1"/>
  <c r="G183" i="13" s="1"/>
  <c r="G184" i="13" a="1"/>
  <c r="G184" i="13" s="1"/>
  <c r="G185" i="13" a="1"/>
  <c r="G185" i="13" s="1"/>
  <c r="G186" i="13" a="1"/>
  <c r="G186" i="13" s="1"/>
  <c r="G187" i="13" a="1"/>
  <c r="G187" i="13" s="1"/>
  <c r="G188" i="13" a="1"/>
  <c r="G188" i="13" s="1"/>
  <c r="G189" i="13" a="1"/>
  <c r="G189" i="13" s="1"/>
  <c r="B189" i="13" s="1"/>
  <c r="G190" i="13" a="1"/>
  <c r="G190" i="13" s="1"/>
  <c r="G191" i="13" a="1"/>
  <c r="G191" i="13" s="1"/>
  <c r="G192" i="13" a="1"/>
  <c r="G192" i="13" s="1"/>
  <c r="G193" i="13" a="1"/>
  <c r="G193" i="13" s="1"/>
  <c r="G194" i="13" a="1"/>
  <c r="G194" i="13" s="1"/>
  <c r="G195" i="13" a="1"/>
  <c r="G195" i="13" s="1"/>
  <c r="G196" i="13" a="1"/>
  <c r="G196" i="13" s="1"/>
  <c r="G197" i="13" a="1"/>
  <c r="G197" i="13" s="1"/>
  <c r="B197" i="13" s="1"/>
  <c r="G198" i="13" a="1"/>
  <c r="G198" i="13" s="1"/>
  <c r="G199" i="13" a="1"/>
  <c r="G199" i="13" s="1"/>
  <c r="G200" i="13" a="1"/>
  <c r="G200" i="13" s="1"/>
  <c r="G201" i="13" a="1"/>
  <c r="G201" i="13" s="1"/>
  <c r="G202" i="13" a="1"/>
  <c r="G202" i="13" s="1"/>
  <c r="G203" i="13" a="1"/>
  <c r="G203" i="13" s="1"/>
  <c r="G204" i="13" a="1"/>
  <c r="G204" i="13" s="1"/>
  <c r="G205" i="13" a="1"/>
  <c r="G205" i="13" s="1"/>
  <c r="B205" i="13" s="1"/>
  <c r="G206" i="13" a="1"/>
  <c r="G206" i="13" s="1"/>
  <c r="G207" i="13" a="1"/>
  <c r="G207" i="13" s="1"/>
  <c r="G208" i="13" a="1"/>
  <c r="G208" i="13" s="1"/>
  <c r="G209" i="13" a="1"/>
  <c r="G209" i="13" s="1"/>
  <c r="G210" i="13" a="1"/>
  <c r="G210" i="13" s="1"/>
  <c r="G211" i="13" a="1"/>
  <c r="G211" i="13" s="1"/>
  <c r="G212" i="13" a="1"/>
  <c r="G212" i="13" s="1"/>
  <c r="G213" i="13" a="1"/>
  <c r="G213" i="13" s="1"/>
  <c r="B213" i="13" s="1"/>
  <c r="G214" i="13" a="1"/>
  <c r="G214" i="13" s="1"/>
  <c r="G215" i="13" a="1"/>
  <c r="G215" i="13" s="1"/>
  <c r="G216" i="13" a="1"/>
  <c r="G216" i="13" s="1"/>
  <c r="G217" i="13" a="1"/>
  <c r="G217" i="13" s="1"/>
  <c r="G218" i="13" a="1"/>
  <c r="G218" i="13" s="1"/>
  <c r="G219" i="13" a="1"/>
  <c r="G219" i="13" s="1"/>
  <c r="G220" i="13" a="1"/>
  <c r="G220" i="13" s="1"/>
  <c r="G221" i="13" a="1"/>
  <c r="G221" i="13" s="1"/>
  <c r="B221" i="13" s="1"/>
  <c r="G222" i="13" a="1"/>
  <c r="G222" i="13" s="1"/>
  <c r="G223" i="13" a="1"/>
  <c r="G223" i="13" s="1"/>
  <c r="G224" i="13" a="1"/>
  <c r="G224" i="13" s="1"/>
  <c r="G225" i="13" a="1"/>
  <c r="G225" i="13" s="1"/>
  <c r="G226" i="13" a="1"/>
  <c r="G226" i="13" s="1"/>
  <c r="G227" i="13" a="1"/>
  <c r="G227" i="13" s="1"/>
  <c r="G228" i="13" a="1"/>
  <c r="G228" i="13" s="1"/>
  <c r="G229" i="13" a="1"/>
  <c r="G229" i="13" s="1"/>
  <c r="B229" i="13" s="1"/>
  <c r="G230" i="13" a="1"/>
  <c r="G230" i="13" s="1"/>
  <c r="G231" i="13" a="1"/>
  <c r="G231" i="13" s="1"/>
  <c r="G232" i="13" a="1"/>
  <c r="G232" i="13" s="1"/>
  <c r="G233" i="13" a="1"/>
  <c r="G233" i="13" s="1"/>
  <c r="G234" i="13" a="1"/>
  <c r="G234" i="13" s="1"/>
  <c r="G235" i="13" a="1"/>
  <c r="G235" i="13" s="1"/>
  <c r="G236" i="13" a="1"/>
  <c r="G236" i="13" s="1"/>
  <c r="G237" i="13" a="1"/>
  <c r="G237" i="13" s="1"/>
  <c r="B237" i="13" s="1"/>
  <c r="G238" i="13" a="1"/>
  <c r="G238" i="13" s="1"/>
  <c r="G239" i="13" a="1"/>
  <c r="G239" i="13" s="1"/>
  <c r="G240" i="13" a="1"/>
  <c r="G240" i="13" s="1"/>
  <c r="G241" i="13" a="1"/>
  <c r="G241" i="13" s="1"/>
  <c r="G242" i="13" a="1"/>
  <c r="G242" i="13" s="1"/>
  <c r="G243" i="13" a="1"/>
  <c r="G243" i="13" s="1"/>
  <c r="G244" i="13" a="1"/>
  <c r="G244" i="13" s="1"/>
  <c r="G245" i="13" a="1"/>
  <c r="G245" i="13" s="1"/>
  <c r="B245" i="13" s="1"/>
  <c r="G246" i="13" a="1"/>
  <c r="G246" i="13" s="1"/>
  <c r="G247" i="13" a="1"/>
  <c r="G247" i="13" s="1"/>
  <c r="G248" i="13" a="1"/>
  <c r="G248" i="13" s="1"/>
  <c r="G249" i="13" a="1"/>
  <c r="G249" i="13" s="1"/>
  <c r="G250" i="13" a="1"/>
  <c r="G250" i="13" s="1"/>
  <c r="G251" i="13" a="1"/>
  <c r="G251" i="13" s="1"/>
  <c r="G252" i="13" a="1"/>
  <c r="G252" i="13" s="1"/>
  <c r="G253" i="13" a="1"/>
  <c r="G253" i="13" s="1"/>
  <c r="B253" i="13" s="1"/>
  <c r="G254" i="13" a="1"/>
  <c r="G254" i="13" s="1"/>
  <c r="G255" i="13" a="1"/>
  <c r="G255" i="13" s="1"/>
  <c r="G256" i="13" a="1"/>
  <c r="G256" i="13" s="1"/>
  <c r="G257" i="13" a="1"/>
  <c r="G257" i="13" s="1"/>
  <c r="G258" i="13" a="1"/>
  <c r="G258" i="13" s="1"/>
  <c r="G259" i="13" a="1"/>
  <c r="G259" i="13" s="1"/>
  <c r="G260" i="13" a="1"/>
  <c r="G260" i="13" s="1"/>
  <c r="G261" i="13" a="1"/>
  <c r="G261" i="13" s="1"/>
  <c r="B261" i="13" s="1"/>
  <c r="G262" i="13" a="1"/>
  <c r="G262" i="13" s="1"/>
  <c r="G263" i="13" a="1"/>
  <c r="G263" i="13" s="1"/>
  <c r="G264" i="13" a="1"/>
  <c r="G264" i="13" s="1"/>
  <c r="G265" i="13" a="1"/>
  <c r="G265" i="13" s="1"/>
  <c r="G266" i="13" a="1"/>
  <c r="G266" i="13" s="1"/>
  <c r="G267" i="13" a="1"/>
  <c r="G267" i="13" s="1"/>
  <c r="G268" i="13" a="1"/>
  <c r="G268" i="13" s="1"/>
  <c r="G269" i="13" a="1"/>
  <c r="G269" i="13" s="1"/>
  <c r="B269" i="13" s="1"/>
  <c r="G270" i="13" a="1"/>
  <c r="G270" i="13" s="1"/>
  <c r="G271" i="13" a="1"/>
  <c r="G271" i="13" s="1"/>
  <c r="G272" i="13" a="1"/>
  <c r="G272" i="13" s="1"/>
  <c r="G273" i="13" a="1"/>
  <c r="G273" i="13" s="1"/>
  <c r="G274" i="13" a="1"/>
  <c r="G274" i="13" s="1"/>
  <c r="G275" i="13" a="1"/>
  <c r="G275" i="13" s="1"/>
  <c r="G276" i="13" a="1"/>
  <c r="G276" i="13" s="1"/>
  <c r="G277" i="13" a="1"/>
  <c r="G277" i="13" s="1"/>
  <c r="B277" i="13" s="1"/>
  <c r="G278" i="13" a="1"/>
  <c r="G278" i="13" s="1"/>
  <c r="G279" i="13" a="1"/>
  <c r="G279" i="13" s="1"/>
  <c r="G280" i="13" a="1"/>
  <c r="G280" i="13" s="1"/>
  <c r="G281" i="13" a="1"/>
  <c r="G281" i="13" s="1"/>
  <c r="G282" i="13" a="1"/>
  <c r="G282" i="13" s="1"/>
  <c r="G283" i="13" a="1"/>
  <c r="G283" i="13" s="1"/>
  <c r="G284" i="13" a="1"/>
  <c r="G284" i="13" s="1"/>
  <c r="G285" i="13" a="1"/>
  <c r="G285" i="13" s="1"/>
  <c r="B285" i="13" s="1"/>
  <c r="G286" i="13" a="1"/>
  <c r="G286" i="13" s="1"/>
  <c r="G287" i="13" a="1"/>
  <c r="G287" i="13" s="1"/>
  <c r="G288" i="13" a="1"/>
  <c r="G288" i="13" s="1"/>
  <c r="G289" i="13" a="1"/>
  <c r="G289" i="13" s="1"/>
  <c r="G290" i="13" a="1"/>
  <c r="G290" i="13" s="1"/>
  <c r="G291" i="13" a="1"/>
  <c r="G291" i="13" s="1"/>
  <c r="G292" i="13" a="1"/>
  <c r="G292" i="13" s="1"/>
  <c r="G293" i="13" a="1"/>
  <c r="G293" i="13" s="1"/>
  <c r="G294" i="13" a="1"/>
  <c r="G294" i="13" s="1"/>
  <c r="G295" i="13" a="1"/>
  <c r="G295" i="13" s="1"/>
  <c r="G296" i="13" a="1"/>
  <c r="G296" i="13" s="1"/>
  <c r="G297" i="13" a="1"/>
  <c r="G297" i="13" s="1"/>
  <c r="G298" i="13" a="1"/>
  <c r="G298" i="13" s="1"/>
  <c r="G299" i="13" a="1"/>
  <c r="G299" i="13" s="1"/>
  <c r="G300" i="13" a="1"/>
  <c r="G300" i="13" s="1"/>
  <c r="G301" i="13" a="1"/>
  <c r="G301" i="13" s="1"/>
  <c r="G302" i="13" a="1"/>
  <c r="G302" i="13" s="1"/>
  <c r="G303" i="13" a="1"/>
  <c r="G303" i="13" s="1"/>
  <c r="G304" i="13" a="1"/>
  <c r="G304" i="13" s="1"/>
  <c r="G305" i="13" a="1"/>
  <c r="G305" i="13" s="1"/>
  <c r="G306" i="13" a="1"/>
  <c r="G306" i="13" s="1"/>
  <c r="G307" i="13" a="1"/>
  <c r="G307" i="13" s="1"/>
  <c r="G308" i="13" a="1"/>
  <c r="G308" i="13" s="1"/>
  <c r="G309" i="13" a="1"/>
  <c r="G309" i="13" s="1"/>
  <c r="G310" i="13" a="1"/>
  <c r="G310" i="13" s="1"/>
  <c r="G311" i="13" a="1"/>
  <c r="G311" i="13" s="1"/>
  <c r="G312" i="13" a="1"/>
  <c r="G312" i="13" s="1"/>
  <c r="G313" i="13" a="1"/>
  <c r="G313" i="13" s="1"/>
  <c r="B313" i="13" s="1"/>
  <c r="G314" i="13" a="1"/>
  <c r="G314" i="13" s="1"/>
  <c r="G315" i="13" a="1"/>
  <c r="G315" i="13" s="1"/>
  <c r="G316" i="13" a="1"/>
  <c r="G316" i="13" s="1"/>
  <c r="G317" i="13" a="1"/>
  <c r="G317" i="13" s="1"/>
  <c r="B317" i="13" s="1"/>
  <c r="G318" i="13" a="1"/>
  <c r="G318" i="13" s="1"/>
  <c r="G319" i="13" a="1"/>
  <c r="G319" i="13" s="1"/>
  <c r="G320" i="13" a="1"/>
  <c r="G320" i="13" s="1"/>
  <c r="G321" i="13" a="1"/>
  <c r="G321" i="13" s="1"/>
  <c r="G322" i="13" a="1"/>
  <c r="G322" i="13" s="1"/>
  <c r="G323" i="13" a="1"/>
  <c r="G323" i="13" s="1"/>
  <c r="G324" i="13" a="1"/>
  <c r="G324" i="13" s="1"/>
  <c r="G325" i="13" a="1"/>
  <c r="G325" i="13" s="1"/>
  <c r="B325" i="13" s="1"/>
  <c r="G326" i="13" a="1"/>
  <c r="G326" i="13" s="1"/>
  <c r="G327" i="13" a="1"/>
  <c r="G327" i="13" s="1"/>
  <c r="G328" i="13" a="1"/>
  <c r="G328" i="13" s="1"/>
  <c r="G329" i="13" a="1"/>
  <c r="G329" i="13" s="1"/>
  <c r="G330" i="13" a="1"/>
  <c r="G330" i="13" s="1"/>
  <c r="G331" i="13" a="1"/>
  <c r="G331" i="13" s="1"/>
  <c r="G332" i="13" a="1"/>
  <c r="G332" i="13" s="1"/>
  <c r="G333" i="13" a="1"/>
  <c r="G333" i="13" s="1"/>
  <c r="G334" i="13" a="1"/>
  <c r="G334" i="13" s="1"/>
  <c r="G335" i="13" a="1"/>
  <c r="G335" i="13" s="1"/>
  <c r="G336" i="13" a="1"/>
  <c r="G336" i="13" s="1"/>
  <c r="G337" i="13" a="1"/>
  <c r="G337" i="13" s="1"/>
  <c r="G338" i="13" a="1"/>
  <c r="G338" i="13" s="1"/>
  <c r="G339" i="13" a="1"/>
  <c r="G339" i="13" s="1"/>
  <c r="G340" i="13" a="1"/>
  <c r="G340" i="13" s="1"/>
  <c r="G341" i="13" a="1"/>
  <c r="G341" i="13" s="1"/>
  <c r="G342" i="13" a="1"/>
  <c r="G342" i="13" s="1"/>
  <c r="G343" i="13" a="1"/>
  <c r="G343" i="13" s="1"/>
  <c r="G344" i="13" a="1"/>
  <c r="G344" i="13" s="1"/>
  <c r="G345" i="13" a="1"/>
  <c r="G345" i="13" s="1"/>
  <c r="G346" i="13" a="1"/>
  <c r="G346" i="13" s="1"/>
  <c r="G347" i="13" a="1"/>
  <c r="G347" i="13" s="1"/>
  <c r="G348" i="13" a="1"/>
  <c r="G348" i="13" s="1"/>
  <c r="G349" i="13" a="1"/>
  <c r="G349" i="13" s="1"/>
  <c r="G350" i="13" a="1"/>
  <c r="G350" i="13" s="1"/>
  <c r="G351" i="13" a="1"/>
  <c r="G351" i="13" s="1"/>
  <c r="G352" i="13" a="1"/>
  <c r="G352" i="13" s="1"/>
  <c r="G353" i="13" a="1"/>
  <c r="G353" i="13" s="1"/>
  <c r="G354" i="13" a="1"/>
  <c r="G354" i="13" s="1"/>
  <c r="B354" i="13" s="1"/>
  <c r="G355" i="13" a="1"/>
  <c r="G355" i="13" s="1"/>
  <c r="G356" i="13" a="1"/>
  <c r="G356" i="13" s="1"/>
  <c r="G357" i="13" a="1"/>
  <c r="G357" i="13" s="1"/>
  <c r="B357" i="13" s="1"/>
  <c r="G358" i="13" a="1"/>
  <c r="G358" i="13" s="1"/>
  <c r="G359" i="13" a="1"/>
  <c r="G359" i="13" s="1"/>
  <c r="G360" i="13" a="1"/>
  <c r="G360" i="13" s="1"/>
  <c r="G361" i="13" a="1"/>
  <c r="G361" i="13" s="1"/>
  <c r="G362" i="13" a="1"/>
  <c r="G362" i="13" s="1"/>
  <c r="G363" i="13" a="1"/>
  <c r="G363" i="13" s="1"/>
  <c r="G364" i="13" a="1"/>
  <c r="G364" i="13" s="1"/>
  <c r="G365" i="13" a="1"/>
  <c r="G365" i="13" s="1"/>
  <c r="B365" i="13" s="1"/>
  <c r="G366" i="13" a="1"/>
  <c r="G366" i="13" s="1"/>
  <c r="G367" i="13" a="1"/>
  <c r="G367" i="13" s="1"/>
  <c r="B367" i="13" s="1"/>
  <c r="G368" i="13" a="1"/>
  <c r="G368" i="13" s="1"/>
  <c r="G369" i="13" a="1"/>
  <c r="G369" i="13" s="1"/>
  <c r="G370" i="13" a="1"/>
  <c r="G370" i="13" s="1"/>
  <c r="G371" i="13" a="1"/>
  <c r="G371" i="13" s="1"/>
  <c r="G372" i="13" a="1"/>
  <c r="G372" i="13" s="1"/>
  <c r="G373" i="13" a="1"/>
  <c r="G373" i="13" s="1"/>
  <c r="B373" i="13" s="1"/>
  <c r="G374" i="13" a="1"/>
  <c r="G374" i="13" s="1"/>
  <c r="G375" i="13" a="1"/>
  <c r="G375" i="13" s="1"/>
  <c r="B375" i="13" s="1"/>
  <c r="G376" i="13" a="1"/>
  <c r="G376" i="13" s="1"/>
  <c r="G377" i="13" a="1"/>
  <c r="G377" i="13" s="1"/>
  <c r="G378" i="13" a="1"/>
  <c r="G378" i="13" s="1"/>
  <c r="G379" i="13" a="1"/>
  <c r="G379" i="13" s="1"/>
  <c r="G380" i="13" a="1"/>
  <c r="G380" i="13" s="1"/>
  <c r="G381" i="13" a="1"/>
  <c r="G381" i="13" s="1"/>
  <c r="G382" i="13" a="1"/>
  <c r="G382" i="13" s="1"/>
  <c r="G383" i="13" a="1"/>
  <c r="G383" i="13" s="1"/>
  <c r="G384" i="13" a="1"/>
  <c r="G384" i="13" s="1"/>
  <c r="G385" i="13" a="1"/>
  <c r="G385" i="13" s="1"/>
  <c r="G386" i="13" a="1"/>
  <c r="G386" i="13" s="1"/>
  <c r="G387" i="13" a="1"/>
  <c r="G387" i="13" s="1"/>
  <c r="G388" i="13" a="1"/>
  <c r="G388" i="13" s="1"/>
  <c r="G389" i="13" a="1"/>
  <c r="G389" i="13" s="1"/>
  <c r="B389" i="13" s="1"/>
  <c r="G390" i="13" a="1"/>
  <c r="G390" i="13" s="1"/>
  <c r="G391" i="13" a="1"/>
  <c r="G391" i="13" s="1"/>
  <c r="G392" i="13" a="1"/>
  <c r="G392" i="13" s="1"/>
  <c r="G393" i="13" a="1"/>
  <c r="G393" i="13" s="1"/>
  <c r="G394" i="13" a="1"/>
  <c r="G394" i="13" s="1"/>
  <c r="G395" i="13" a="1"/>
  <c r="G395" i="13" s="1"/>
  <c r="G396" i="13" a="1"/>
  <c r="G396" i="13" s="1"/>
  <c r="G397" i="13" a="1"/>
  <c r="G397" i="13" s="1"/>
  <c r="G398" i="13" a="1"/>
  <c r="G398" i="13" s="1"/>
  <c r="G399" i="13" a="1"/>
  <c r="G399" i="13" s="1"/>
  <c r="G400" i="13" a="1"/>
  <c r="G400" i="13" s="1"/>
  <c r="G401" i="13" a="1"/>
  <c r="G401" i="13" s="1"/>
  <c r="G402" i="13" a="1"/>
  <c r="G402" i="13" s="1"/>
  <c r="G403" i="13" a="1"/>
  <c r="G403" i="13" s="1"/>
  <c r="G404" i="13" a="1"/>
  <c r="G404" i="13" s="1"/>
  <c r="G405" i="13" a="1"/>
  <c r="G405" i="13" s="1"/>
  <c r="B405" i="13" s="1"/>
  <c r="G406" i="13" a="1"/>
  <c r="G406" i="13" s="1"/>
  <c r="G407" i="13" a="1"/>
  <c r="G407" i="13" s="1"/>
  <c r="B407" i="13" s="1"/>
  <c r="G408" i="13" a="1"/>
  <c r="G408" i="13" s="1"/>
  <c r="G409" i="13" a="1"/>
  <c r="G409" i="13" s="1"/>
  <c r="G410" i="13" a="1"/>
  <c r="G410" i="13" s="1"/>
  <c r="G411" i="13" a="1"/>
  <c r="G411" i="13" s="1"/>
  <c r="G412" i="13" a="1"/>
  <c r="G412" i="13" s="1"/>
  <c r="G413" i="13" a="1"/>
  <c r="G413" i="13" s="1"/>
  <c r="G414" i="13" a="1"/>
  <c r="G414" i="13" s="1"/>
  <c r="B414" i="13" s="1"/>
  <c r="G415" i="13" a="1"/>
  <c r="G415" i="13" s="1"/>
  <c r="G416" i="13" a="1"/>
  <c r="G416" i="13" s="1"/>
  <c r="G417" i="13" a="1"/>
  <c r="G417" i="13" s="1"/>
  <c r="G418" i="13" a="1"/>
  <c r="G418" i="13" s="1"/>
  <c r="G419" i="13" a="1"/>
  <c r="G419" i="13" s="1"/>
  <c r="G420" i="13" a="1"/>
  <c r="G420" i="13" s="1"/>
  <c r="G421" i="13" a="1"/>
  <c r="G421" i="13" s="1"/>
  <c r="B421" i="13" s="1"/>
  <c r="G422" i="13" a="1"/>
  <c r="G422" i="13" s="1"/>
  <c r="B422" i="13" s="1"/>
  <c r="G423" i="13" a="1"/>
  <c r="G423" i="13" s="1"/>
  <c r="G424" i="13" a="1"/>
  <c r="G424" i="13" s="1"/>
  <c r="G425" i="13" a="1"/>
  <c r="G425" i="13" s="1"/>
  <c r="G426" i="13" a="1"/>
  <c r="G426" i="13" s="1"/>
  <c r="G427" i="13" a="1"/>
  <c r="G427" i="13" s="1"/>
  <c r="G428" i="13" a="1"/>
  <c r="G428" i="13" s="1"/>
  <c r="G429" i="13" a="1"/>
  <c r="G429" i="13" s="1"/>
  <c r="G430" i="13" a="1"/>
  <c r="G430" i="13" s="1"/>
  <c r="B430" i="13" s="1"/>
  <c r="G431" i="13" a="1"/>
  <c r="G431" i="13" s="1"/>
  <c r="G432" i="13" a="1"/>
  <c r="G432" i="13" s="1"/>
  <c r="G433" i="13" a="1"/>
  <c r="G433" i="13" s="1"/>
  <c r="G434" i="13" a="1"/>
  <c r="G434" i="13" s="1"/>
  <c r="G435" i="13" a="1"/>
  <c r="G435" i="13" s="1"/>
  <c r="G436" i="13" a="1"/>
  <c r="G436" i="13" s="1"/>
  <c r="G437" i="13" a="1"/>
  <c r="G437" i="13" s="1"/>
  <c r="B437" i="13" s="1"/>
  <c r="G438" i="13" a="1"/>
  <c r="G438" i="13" s="1"/>
  <c r="G439" i="13" a="1"/>
  <c r="G439" i="13" s="1"/>
  <c r="G440" i="13" a="1"/>
  <c r="G440" i="13" s="1"/>
  <c r="G441" i="13" a="1"/>
  <c r="G441" i="13" s="1"/>
  <c r="G442" i="13" a="1"/>
  <c r="G442" i="13" s="1"/>
  <c r="G443" i="13" a="1"/>
  <c r="G443" i="13" s="1"/>
  <c r="G444" i="13" a="1"/>
  <c r="G444" i="13" s="1"/>
  <c r="G445" i="13" a="1"/>
  <c r="G445" i="13" s="1"/>
  <c r="G446" i="13" a="1"/>
  <c r="G446" i="13" s="1"/>
  <c r="G447" i="13" a="1"/>
  <c r="G447" i="13" s="1"/>
  <c r="B447" i="13" s="1"/>
  <c r="G448" i="13" a="1"/>
  <c r="G448" i="13" s="1"/>
  <c r="G449" i="13" a="1"/>
  <c r="G449" i="13" s="1"/>
  <c r="G450" i="13" a="1"/>
  <c r="G450" i="13" s="1"/>
  <c r="G451" i="13" a="1"/>
  <c r="G451" i="13" s="1"/>
  <c r="G452" i="13" a="1"/>
  <c r="G452" i="13" s="1"/>
  <c r="G453" i="13" a="1"/>
  <c r="G453" i="13" s="1"/>
  <c r="B453" i="13" s="1"/>
  <c r="G454" i="13" a="1"/>
  <c r="G454" i="13" s="1"/>
  <c r="G455" i="13" a="1"/>
  <c r="G455" i="13" s="1"/>
  <c r="G456" i="13" a="1"/>
  <c r="G456" i="13" s="1"/>
  <c r="G457" i="13" a="1"/>
  <c r="G457" i="13" s="1"/>
  <c r="G458" i="13" a="1"/>
  <c r="G458" i="13" s="1"/>
  <c r="G459" i="13" a="1"/>
  <c r="G459" i="13" s="1"/>
  <c r="G460" i="13" a="1"/>
  <c r="G460" i="13" s="1"/>
  <c r="G461" i="13" a="1"/>
  <c r="G461" i="13" s="1"/>
  <c r="B461" i="13" s="1"/>
  <c r="G462" i="13" a="1"/>
  <c r="G462" i="13" s="1"/>
  <c r="G463" i="13" a="1"/>
  <c r="G463" i="13" s="1"/>
  <c r="G464" i="13" a="1"/>
  <c r="G464" i="13" s="1"/>
  <c r="G465" i="13" a="1"/>
  <c r="G465" i="13" s="1"/>
  <c r="G466" i="13" a="1"/>
  <c r="G466" i="13" s="1"/>
  <c r="G467" i="13" a="1"/>
  <c r="G467" i="13" s="1"/>
  <c r="G468" i="13" a="1"/>
  <c r="G468" i="13" s="1"/>
  <c r="G469" i="13" a="1"/>
  <c r="G469" i="13" s="1"/>
  <c r="G470" i="13" a="1"/>
  <c r="G470" i="13" s="1"/>
  <c r="G471" i="13" a="1"/>
  <c r="G471" i="13" s="1"/>
  <c r="G472" i="13" a="1"/>
  <c r="G472" i="13" s="1"/>
  <c r="G473" i="13" a="1"/>
  <c r="G473" i="13" s="1"/>
  <c r="G474" i="13" a="1"/>
  <c r="G474" i="13" s="1"/>
  <c r="G475" i="13" a="1"/>
  <c r="G475" i="13" s="1"/>
  <c r="G476" i="13" a="1"/>
  <c r="G476" i="13" s="1"/>
  <c r="G477" i="13" a="1"/>
  <c r="G477" i="13" s="1"/>
  <c r="G478" i="13" a="1"/>
  <c r="G478" i="13" s="1"/>
  <c r="G479" i="13" a="1"/>
  <c r="G479" i="13" s="1"/>
  <c r="B479" i="13" s="1"/>
  <c r="G480" i="13" a="1"/>
  <c r="G480" i="13" s="1"/>
  <c r="G481" i="13" a="1"/>
  <c r="G481" i="13" s="1"/>
  <c r="G482" i="13" a="1"/>
  <c r="G482" i="13" s="1"/>
  <c r="G483" i="13" a="1"/>
  <c r="G483" i="13" s="1"/>
  <c r="G484" i="13" a="1"/>
  <c r="G484" i="13" s="1"/>
  <c r="G485" i="13" a="1"/>
  <c r="G485" i="13" s="1"/>
  <c r="B485" i="13" s="1"/>
  <c r="G486" i="13" a="1"/>
  <c r="G486" i="13" s="1"/>
  <c r="G487" i="13" a="1"/>
  <c r="G487" i="13" s="1"/>
  <c r="B487" i="13" s="1"/>
  <c r="G488" i="13" a="1"/>
  <c r="G488" i="13" s="1"/>
  <c r="G489" i="13" a="1"/>
  <c r="G489" i="13" s="1"/>
  <c r="G490" i="13" a="1"/>
  <c r="G490" i="13" s="1"/>
  <c r="G491" i="13" a="1"/>
  <c r="G491" i="13" s="1"/>
  <c r="G492" i="13" a="1"/>
  <c r="G492" i="13" s="1"/>
  <c r="B492" i="13" s="1"/>
  <c r="G493" i="13" a="1"/>
  <c r="G493" i="13" s="1"/>
  <c r="B493" i="13" s="1"/>
  <c r="G494" i="13" a="1"/>
  <c r="G494" i="13" s="1"/>
  <c r="B494" i="13" s="1"/>
  <c r="G495" i="13" a="1"/>
  <c r="G495" i="13" s="1"/>
  <c r="G496" i="13" a="1"/>
  <c r="G496" i="13" s="1"/>
  <c r="G497" i="13" a="1"/>
  <c r="G497" i="13" s="1"/>
  <c r="G498" i="13" a="1"/>
  <c r="G498" i="13" s="1"/>
  <c r="G499" i="13" a="1"/>
  <c r="G499" i="13" s="1"/>
  <c r="G500" i="13" a="1"/>
  <c r="G500" i="13" s="1"/>
  <c r="G501" i="13" a="1"/>
  <c r="G501" i="13" s="1"/>
  <c r="G502" i="13" a="1"/>
  <c r="G502" i="13" s="1"/>
  <c r="G503" i="13" a="1"/>
  <c r="G503" i="13" s="1"/>
  <c r="G504" i="13" a="1"/>
  <c r="G504" i="13" s="1"/>
  <c r="G505" i="13" a="1"/>
  <c r="G505" i="13" s="1"/>
  <c r="G506" i="13" a="1"/>
  <c r="G506" i="13" s="1"/>
  <c r="G507" i="13" a="1"/>
  <c r="G507" i="13" s="1"/>
  <c r="G508" i="13" a="1"/>
  <c r="G508" i="13" s="1"/>
  <c r="G509" i="13" a="1"/>
  <c r="G509" i="13" s="1"/>
  <c r="G510" i="13" a="1"/>
  <c r="G510" i="13" s="1"/>
  <c r="G511" i="13" a="1"/>
  <c r="G511" i="13" s="1"/>
  <c r="G512" i="13" a="1"/>
  <c r="G512" i="13" s="1"/>
  <c r="G513" i="13" a="1"/>
  <c r="G513" i="13" s="1"/>
  <c r="G514" i="13" a="1"/>
  <c r="G514" i="13" s="1"/>
  <c r="G515" i="13" a="1"/>
  <c r="G515" i="13" s="1"/>
  <c r="G516" i="13" a="1"/>
  <c r="G516" i="13" s="1"/>
  <c r="G517" i="13" a="1"/>
  <c r="G517" i="13" s="1"/>
  <c r="B517" i="13" s="1"/>
  <c r="G518" i="13" a="1"/>
  <c r="G518" i="13" s="1"/>
  <c r="G519" i="13" a="1"/>
  <c r="G519" i="13" s="1"/>
  <c r="G520" i="13" a="1"/>
  <c r="G520" i="13" s="1"/>
  <c r="G521" i="13" a="1"/>
  <c r="G521" i="13" s="1"/>
  <c r="G522" i="13" a="1"/>
  <c r="G522" i="13" s="1"/>
  <c r="G523" i="13" a="1"/>
  <c r="G523" i="13" s="1"/>
  <c r="G524" i="13" a="1"/>
  <c r="G524" i="13" s="1"/>
  <c r="G525" i="13" a="1"/>
  <c r="G525" i="13" s="1"/>
  <c r="B525" i="13" s="1"/>
  <c r="G526" i="13" a="1"/>
  <c r="G526" i="13" s="1"/>
  <c r="G527" i="13" a="1"/>
  <c r="G527" i="13" s="1"/>
  <c r="G528" i="13" a="1"/>
  <c r="G528" i="13" s="1"/>
  <c r="G529" i="13" a="1"/>
  <c r="G529" i="13" s="1"/>
  <c r="G530" i="13" a="1"/>
  <c r="G530" i="13" s="1"/>
  <c r="G531" i="13" a="1"/>
  <c r="G531" i="13" s="1"/>
  <c r="G532" i="13" a="1"/>
  <c r="G532" i="13" s="1"/>
  <c r="G533" i="13" a="1"/>
  <c r="G533" i="13" s="1"/>
  <c r="G534" i="13" a="1"/>
  <c r="G534" i="13" s="1"/>
  <c r="G535" i="13" a="1"/>
  <c r="G535" i="13" s="1"/>
  <c r="G536" i="13" a="1"/>
  <c r="G536" i="13" s="1"/>
  <c r="G537" i="13" a="1"/>
  <c r="G537" i="13" s="1"/>
  <c r="G538" i="13" a="1"/>
  <c r="G538" i="13" s="1"/>
  <c r="B538" i="13" s="1"/>
  <c r="G539" i="13" a="1"/>
  <c r="G539" i="13" s="1"/>
  <c r="G540" i="13" a="1"/>
  <c r="G540" i="13" s="1"/>
  <c r="G541" i="13" a="1"/>
  <c r="G541" i="13" s="1"/>
  <c r="B541" i="13" s="1"/>
  <c r="G542" i="13" a="1"/>
  <c r="G542" i="13" s="1"/>
  <c r="G543" i="13" a="1"/>
  <c r="G543" i="13" s="1"/>
  <c r="G544" i="13" a="1"/>
  <c r="G544" i="13" s="1"/>
  <c r="G545" i="13" a="1"/>
  <c r="G545" i="13" s="1"/>
  <c r="G546" i="13" a="1"/>
  <c r="G546" i="13" s="1"/>
  <c r="G547" i="13" a="1"/>
  <c r="G547" i="13" s="1"/>
  <c r="G548" i="13" a="1"/>
  <c r="G548" i="13" s="1"/>
  <c r="G549" i="13" a="1"/>
  <c r="G549" i="13" s="1"/>
  <c r="B549" i="13" s="1"/>
  <c r="G550" i="13" a="1"/>
  <c r="G550" i="13" s="1"/>
  <c r="G551" i="13" a="1"/>
  <c r="G551" i="13" s="1"/>
  <c r="G552" i="13" a="1"/>
  <c r="G552" i="13" s="1"/>
  <c r="G553" i="13" a="1"/>
  <c r="G553" i="13" s="1"/>
  <c r="G554" i="13" a="1"/>
  <c r="G554" i="13" s="1"/>
  <c r="G555" i="13" a="1"/>
  <c r="G555" i="13" s="1"/>
  <c r="G556" i="13" a="1"/>
  <c r="G556" i="13" s="1"/>
  <c r="G557" i="13" a="1"/>
  <c r="G557" i="13" s="1"/>
  <c r="B557" i="13" s="1"/>
  <c r="G558" i="13" a="1"/>
  <c r="G558" i="13" s="1"/>
  <c r="B558" i="13" s="1"/>
  <c r="G559" i="13" a="1"/>
  <c r="G559" i="13" s="1"/>
  <c r="G560" i="13" a="1"/>
  <c r="G560" i="13" s="1"/>
  <c r="G561" i="13" a="1"/>
  <c r="G561" i="13" s="1"/>
  <c r="G562" i="13" a="1"/>
  <c r="G562" i="13" s="1"/>
  <c r="G563" i="13" a="1"/>
  <c r="G563" i="13" s="1"/>
  <c r="G564" i="13" a="1"/>
  <c r="G564" i="13" s="1"/>
  <c r="G565" i="13" a="1"/>
  <c r="G565" i="13" s="1"/>
  <c r="G566" i="13" a="1"/>
  <c r="G566" i="13" s="1"/>
  <c r="G567" i="13" a="1"/>
  <c r="G567" i="13" s="1"/>
  <c r="G568" i="13" a="1"/>
  <c r="G568" i="13" s="1"/>
  <c r="G569" i="13" a="1"/>
  <c r="G569" i="13" s="1"/>
  <c r="G570" i="13" a="1"/>
  <c r="G570" i="13" s="1"/>
  <c r="G571" i="13" a="1"/>
  <c r="G571" i="13" s="1"/>
  <c r="G572" i="13" a="1"/>
  <c r="G572" i="13" s="1"/>
  <c r="G573" i="13" a="1"/>
  <c r="G573" i="13" s="1"/>
  <c r="G574" i="13" a="1"/>
  <c r="G574" i="13" s="1"/>
  <c r="G575" i="13" a="1"/>
  <c r="G575" i="13" s="1"/>
  <c r="G576" i="13" a="1"/>
  <c r="G576" i="13" s="1"/>
  <c r="G577" i="13" a="1"/>
  <c r="G577" i="13" s="1"/>
  <c r="G578" i="13" a="1"/>
  <c r="G578" i="13" s="1"/>
  <c r="G579" i="13" a="1"/>
  <c r="G579" i="13" s="1"/>
  <c r="B579" i="13" s="1"/>
  <c r="G580" i="13" a="1"/>
  <c r="G580" i="13" s="1"/>
  <c r="G581" i="13" a="1"/>
  <c r="G581" i="13" s="1"/>
  <c r="B581" i="13" s="1"/>
  <c r="G582" i="13" a="1"/>
  <c r="G582" i="13" s="1"/>
  <c r="B582" i="13" s="1"/>
  <c r="G583" i="13" a="1"/>
  <c r="G583" i="13" s="1"/>
  <c r="G584" i="13" a="1"/>
  <c r="G584" i="13" s="1"/>
  <c r="G585" i="13" a="1"/>
  <c r="G585" i="13" s="1"/>
  <c r="G586" i="13" a="1"/>
  <c r="G586" i="13" s="1"/>
  <c r="G587" i="13" a="1"/>
  <c r="G587" i="13" s="1"/>
  <c r="G588" i="13" a="1"/>
  <c r="G588" i="13" s="1"/>
  <c r="G589" i="13" a="1"/>
  <c r="G589" i="13" s="1"/>
  <c r="B589" i="13" s="1"/>
  <c r="G590" i="13" a="1"/>
  <c r="G590" i="13" s="1"/>
  <c r="G591" i="13" a="1"/>
  <c r="G591" i="13" s="1"/>
  <c r="G592" i="13" a="1"/>
  <c r="G592" i="13" s="1"/>
  <c r="G593" i="13" a="1"/>
  <c r="G593" i="13" s="1"/>
  <c r="G594" i="13" a="1"/>
  <c r="G594" i="13" s="1"/>
  <c r="G595" i="13" a="1"/>
  <c r="G595" i="13" s="1"/>
  <c r="G596" i="13" a="1"/>
  <c r="G596" i="13" s="1"/>
  <c r="G597" i="13" a="1"/>
  <c r="G597" i="13" s="1"/>
  <c r="G598" i="13" a="1"/>
  <c r="G598" i="13" s="1"/>
  <c r="G599" i="13" a="1"/>
  <c r="G599" i="13" s="1"/>
  <c r="B599" i="13" s="1"/>
  <c r="G600" i="13" a="1"/>
  <c r="G600" i="13" s="1"/>
  <c r="G601" i="13" a="1"/>
  <c r="G601" i="13" s="1"/>
  <c r="G602" i="13" a="1"/>
  <c r="G602" i="13" s="1"/>
  <c r="G603" i="13" a="1"/>
  <c r="G603" i="13" s="1"/>
  <c r="G604" i="13" a="1"/>
  <c r="G604" i="13" s="1"/>
  <c r="G605" i="13" a="1"/>
  <c r="G605" i="13" s="1"/>
  <c r="B605" i="13" s="1"/>
  <c r="G606" i="13" a="1"/>
  <c r="G606" i="13" s="1"/>
  <c r="G607" i="13" a="1"/>
  <c r="G607" i="13" s="1"/>
  <c r="G608" i="13" a="1"/>
  <c r="G608" i="13" s="1"/>
  <c r="G609" i="13" a="1"/>
  <c r="G609" i="13" s="1"/>
  <c r="G610" i="13" a="1"/>
  <c r="G610" i="13" s="1"/>
  <c r="G611" i="13" a="1"/>
  <c r="G611" i="13" s="1"/>
  <c r="G612" i="13" a="1"/>
  <c r="G612" i="13" s="1"/>
  <c r="G613" i="13" a="1"/>
  <c r="G613" i="13" s="1"/>
  <c r="B613" i="13" s="1"/>
  <c r="G614" i="13" a="1"/>
  <c r="G614" i="13" s="1"/>
  <c r="G615" i="13" a="1"/>
  <c r="G615" i="13" s="1"/>
  <c r="G616" i="13" a="1"/>
  <c r="G616" i="13" s="1"/>
  <c r="G617" i="13" a="1"/>
  <c r="G617" i="13" s="1"/>
  <c r="G618" i="13" a="1"/>
  <c r="G618" i="13" s="1"/>
  <c r="G619" i="13" a="1"/>
  <c r="G619" i="13" s="1"/>
  <c r="G620" i="13" a="1"/>
  <c r="G620" i="13" s="1"/>
  <c r="G621" i="13" a="1"/>
  <c r="G621" i="13" s="1"/>
  <c r="G622" i="13" a="1"/>
  <c r="G622" i="13" s="1"/>
  <c r="G623" i="13" a="1"/>
  <c r="G623" i="13" s="1"/>
  <c r="G624" i="13" a="1"/>
  <c r="G624" i="13" s="1"/>
  <c r="G625" i="13" a="1"/>
  <c r="G625" i="13" s="1"/>
  <c r="G626" i="13" a="1"/>
  <c r="G626" i="13" s="1"/>
  <c r="G627" i="13" a="1"/>
  <c r="G627" i="13" s="1"/>
  <c r="G628" i="13" a="1"/>
  <c r="G628" i="13" s="1"/>
  <c r="G629" i="13" a="1"/>
  <c r="G629" i="13" s="1"/>
  <c r="G630" i="13" a="1"/>
  <c r="G630" i="13" s="1"/>
  <c r="G631" i="13" a="1"/>
  <c r="G631" i="13" s="1"/>
  <c r="G632" i="13" a="1"/>
  <c r="G632" i="13" s="1"/>
  <c r="G633" i="13" a="1"/>
  <c r="G633" i="13" s="1"/>
  <c r="B633" i="13" s="1"/>
  <c r="G634" i="13" a="1"/>
  <c r="G634" i="13" s="1"/>
  <c r="G635" i="13" a="1"/>
  <c r="G635" i="13" s="1"/>
  <c r="G636" i="13" a="1"/>
  <c r="G636" i="13" s="1"/>
  <c r="G637" i="13" a="1"/>
  <c r="G637" i="13" s="1"/>
  <c r="G638" i="13" a="1"/>
  <c r="G638" i="13" s="1"/>
  <c r="G639" i="13" a="1"/>
  <c r="G639" i="13" s="1"/>
  <c r="G640" i="13" a="1"/>
  <c r="G640" i="13" s="1"/>
  <c r="G641" i="13" a="1"/>
  <c r="G641" i="13" s="1"/>
  <c r="G642" i="13" a="1"/>
  <c r="G642" i="13" s="1"/>
  <c r="G643" i="13" a="1"/>
  <c r="G643" i="13" s="1"/>
  <c r="G644" i="13" a="1"/>
  <c r="G644" i="13" s="1"/>
  <c r="G645" i="13" a="1"/>
  <c r="G645" i="13" s="1"/>
  <c r="G646" i="13" a="1"/>
  <c r="G646" i="13" s="1"/>
  <c r="G647" i="13" a="1"/>
  <c r="G647" i="13" s="1"/>
  <c r="G648" i="13" a="1"/>
  <c r="G648" i="13" s="1"/>
  <c r="G649" i="13" a="1"/>
  <c r="G649" i="13" s="1"/>
  <c r="G650" i="13" a="1"/>
  <c r="G650" i="13" s="1"/>
  <c r="G651" i="13" a="1"/>
  <c r="G651" i="13" s="1"/>
  <c r="G652" i="13" a="1"/>
  <c r="G652" i="13" s="1"/>
  <c r="G653" i="13" a="1"/>
  <c r="G653" i="13" s="1"/>
  <c r="G654" i="13" a="1"/>
  <c r="G654" i="13" s="1"/>
  <c r="G655" i="13" a="1"/>
  <c r="G655" i="13" s="1"/>
  <c r="G656" i="13" a="1"/>
  <c r="G656" i="13" s="1"/>
  <c r="G657" i="13" a="1"/>
  <c r="G657" i="13" s="1"/>
  <c r="G658" i="13" a="1"/>
  <c r="G658" i="13" s="1"/>
  <c r="G659" i="13" a="1"/>
  <c r="G659" i="13" s="1"/>
  <c r="G660" i="13" a="1"/>
  <c r="G660" i="13" s="1"/>
  <c r="G661" i="13" a="1"/>
  <c r="G661" i="13" s="1"/>
  <c r="B661" i="13" s="1"/>
  <c r="G662" i="13" a="1"/>
  <c r="G662" i="13" s="1"/>
  <c r="G663" i="13" a="1"/>
  <c r="G663" i="13" s="1"/>
  <c r="G664" i="13" a="1"/>
  <c r="G664" i="13" s="1"/>
  <c r="G665" i="13" a="1"/>
  <c r="G665" i="13" s="1"/>
  <c r="G666" i="13" a="1"/>
  <c r="G666" i="13" s="1"/>
  <c r="G667" i="13" a="1"/>
  <c r="G667" i="13" s="1"/>
  <c r="G668" i="13" a="1"/>
  <c r="G668" i="13" s="1"/>
  <c r="G669" i="13" a="1"/>
  <c r="G669" i="13" s="1"/>
  <c r="G670" i="13" a="1"/>
  <c r="G670" i="13" s="1"/>
  <c r="G671" i="13" a="1"/>
  <c r="G671" i="13" s="1"/>
  <c r="G672" i="13" a="1"/>
  <c r="G672" i="13" s="1"/>
  <c r="G673" i="13" a="1"/>
  <c r="G673" i="13" s="1"/>
  <c r="G674" i="13" a="1"/>
  <c r="G674" i="13" s="1"/>
  <c r="G675" i="13" a="1"/>
  <c r="G675" i="13" s="1"/>
  <c r="G676" i="13" a="1"/>
  <c r="G676" i="13" s="1"/>
  <c r="G677" i="13" a="1"/>
  <c r="G677" i="13" s="1"/>
  <c r="G678" i="13" a="1"/>
  <c r="G678" i="13" s="1"/>
  <c r="G679" i="13" a="1"/>
  <c r="G679" i="13" s="1"/>
  <c r="G680" i="13" a="1"/>
  <c r="G680" i="13" s="1"/>
  <c r="G681" i="13" a="1"/>
  <c r="G681" i="13" s="1"/>
  <c r="B681" i="13" s="1"/>
  <c r="G682" i="13" a="1"/>
  <c r="G682" i="13" s="1"/>
  <c r="G683" i="13" a="1"/>
  <c r="G683" i="13" s="1"/>
  <c r="G684" i="13" a="1"/>
  <c r="G684" i="13" s="1"/>
  <c r="G685" i="13" a="1"/>
  <c r="G685" i="13" s="1"/>
  <c r="G686" i="13" a="1"/>
  <c r="G686" i="13" s="1"/>
  <c r="G687" i="13" a="1"/>
  <c r="G687" i="13" s="1"/>
  <c r="G688" i="13" a="1"/>
  <c r="G688" i="13" s="1"/>
  <c r="G689" i="13" a="1"/>
  <c r="G689" i="13" s="1"/>
  <c r="G690" i="13" a="1"/>
  <c r="G690" i="13" s="1"/>
  <c r="G691" i="13" a="1"/>
  <c r="G691" i="13" s="1"/>
  <c r="B691" i="13" s="1"/>
  <c r="G692" i="13" a="1"/>
  <c r="G692" i="13" s="1"/>
  <c r="G693" i="13" a="1"/>
  <c r="G693" i="13" s="1"/>
  <c r="G694" i="13" a="1"/>
  <c r="G694" i="13" s="1"/>
  <c r="G695" i="13" a="1"/>
  <c r="G695" i="13" s="1"/>
  <c r="G696" i="13" a="1"/>
  <c r="G696" i="13" s="1"/>
  <c r="G697" i="13" a="1"/>
  <c r="G697" i="13" s="1"/>
  <c r="G698" i="13" a="1"/>
  <c r="G698" i="13" s="1"/>
  <c r="G699" i="13" a="1"/>
  <c r="G699" i="13" s="1"/>
  <c r="B699" i="13" s="1"/>
  <c r="G700" i="13" a="1"/>
  <c r="G700" i="13" s="1"/>
  <c r="G701" i="13" a="1"/>
  <c r="G701" i="13" s="1"/>
  <c r="G702" i="13" a="1"/>
  <c r="G702" i="13" s="1"/>
  <c r="G703" i="13" a="1"/>
  <c r="G703" i="13" s="1"/>
  <c r="G704" i="13" a="1"/>
  <c r="G704" i="13" s="1"/>
  <c r="G705" i="13" a="1"/>
  <c r="G705" i="13" s="1"/>
  <c r="B705" i="13" s="1"/>
  <c r="G706" i="13" a="1"/>
  <c r="G706" i="13" s="1"/>
  <c r="G707" i="13" a="1"/>
  <c r="G707" i="13" s="1"/>
  <c r="G708" i="13" a="1"/>
  <c r="G708" i="13" s="1"/>
  <c r="G709" i="13" a="1"/>
  <c r="G709" i="13" s="1"/>
  <c r="G710" i="13" a="1"/>
  <c r="G710" i="13" s="1"/>
  <c r="G711" i="13" a="1"/>
  <c r="G711" i="13" s="1"/>
  <c r="B711" i="13" s="1"/>
  <c r="G712" i="13" a="1"/>
  <c r="G712" i="13" s="1"/>
  <c r="G713" i="13" a="1"/>
  <c r="G713" i="13" s="1"/>
  <c r="B713" i="13" s="1"/>
  <c r="G714" i="13" a="1"/>
  <c r="G714" i="13" s="1"/>
  <c r="G715" i="13" a="1"/>
  <c r="G715" i="13" s="1"/>
  <c r="G716" i="13" a="1"/>
  <c r="G716" i="13" s="1"/>
  <c r="G717" i="13" a="1"/>
  <c r="G717" i="13" s="1"/>
  <c r="G718" i="13" a="1"/>
  <c r="G718" i="13" s="1"/>
  <c r="G719" i="13" a="1"/>
  <c r="G719" i="13" s="1"/>
  <c r="G720" i="13" a="1"/>
  <c r="G720" i="13" s="1"/>
  <c r="G721" i="13" a="1"/>
  <c r="G721" i="13" s="1"/>
  <c r="G722" i="13" a="1"/>
  <c r="G722" i="13" s="1"/>
  <c r="G723" i="13" a="1"/>
  <c r="G723" i="13" s="1"/>
  <c r="B723" i="13" s="1"/>
  <c r="G724" i="13" a="1"/>
  <c r="G724" i="13" s="1"/>
  <c r="G725" i="13" a="1"/>
  <c r="G725" i="13" s="1"/>
  <c r="G726" i="13" a="1"/>
  <c r="G726" i="13" s="1"/>
  <c r="G727" i="13" a="1"/>
  <c r="G727" i="13" s="1"/>
  <c r="G728" i="13" a="1"/>
  <c r="G728" i="13" s="1"/>
  <c r="G729" i="13" a="1"/>
  <c r="G729" i="13" s="1"/>
  <c r="G730" i="13" a="1"/>
  <c r="G730" i="13" s="1"/>
  <c r="G731" i="13" a="1"/>
  <c r="G731" i="13" s="1"/>
  <c r="G732" i="13" a="1"/>
  <c r="G732" i="13" s="1"/>
  <c r="G733" i="13" a="1"/>
  <c r="G733" i="13" s="1"/>
  <c r="G734" i="13" a="1"/>
  <c r="G734" i="13" s="1"/>
  <c r="G735" i="13" a="1"/>
  <c r="G735" i="13" s="1"/>
  <c r="G736" i="13" a="1"/>
  <c r="G736" i="13" s="1"/>
  <c r="G737" i="13" a="1"/>
  <c r="G737" i="13" s="1"/>
  <c r="B737" i="13" s="1"/>
  <c r="G738" i="13" a="1"/>
  <c r="G738" i="13" s="1"/>
  <c r="G739" i="13" a="1"/>
  <c r="G739" i="13" s="1"/>
  <c r="G740" i="13" a="1"/>
  <c r="G740" i="13" s="1"/>
  <c r="G741" i="13" a="1"/>
  <c r="G741" i="13" s="1"/>
  <c r="G742" i="13" a="1"/>
  <c r="G742" i="13" s="1"/>
  <c r="G743" i="13" a="1"/>
  <c r="G743" i="13" s="1"/>
  <c r="G744" i="13" a="1"/>
  <c r="G744" i="13" s="1"/>
  <c r="G745" i="13" a="1"/>
  <c r="G745" i="13" s="1"/>
  <c r="G746" i="13" a="1"/>
  <c r="G746" i="13" s="1"/>
  <c r="G747" i="13" a="1"/>
  <c r="G747" i="13" s="1"/>
  <c r="B747" i="13" s="1"/>
  <c r="G748" i="13" a="1"/>
  <c r="G748" i="13" s="1"/>
  <c r="G749" i="13" a="1"/>
  <c r="G749" i="13" s="1"/>
  <c r="G750" i="13" a="1"/>
  <c r="G750" i="13" s="1"/>
  <c r="G751" i="13" a="1"/>
  <c r="G751" i="13" s="1"/>
  <c r="G752" i="13" a="1"/>
  <c r="G752" i="13" s="1"/>
  <c r="G753" i="13" a="1"/>
  <c r="G753" i="13" s="1"/>
  <c r="B753" i="13" s="1"/>
  <c r="G754" i="13" a="1"/>
  <c r="G754" i="13" s="1"/>
  <c r="B754" i="13" s="1"/>
  <c r="G755" i="13" a="1"/>
  <c r="G755" i="13" s="1"/>
  <c r="G756" i="13" a="1"/>
  <c r="G756" i="13" s="1"/>
  <c r="G757" i="13" a="1"/>
  <c r="G757" i="13" s="1"/>
  <c r="G758" i="13" a="1"/>
  <c r="G758" i="13" s="1"/>
  <c r="G759" i="13" a="1"/>
  <c r="G759" i="13" s="1"/>
  <c r="G760" i="13" a="1"/>
  <c r="G760" i="13" s="1"/>
  <c r="G761" i="13" a="1"/>
  <c r="G761" i="13" s="1"/>
  <c r="G762" i="13" a="1"/>
  <c r="G762" i="13" s="1"/>
  <c r="G763" i="13" a="1"/>
  <c r="G763" i="13" s="1"/>
  <c r="G764" i="13" a="1"/>
  <c r="G764" i="13" s="1"/>
  <c r="G765" i="13" a="1"/>
  <c r="G765" i="13" s="1"/>
  <c r="G766" i="13" a="1"/>
  <c r="G766" i="13" s="1"/>
  <c r="G767" i="13" a="1"/>
  <c r="G767" i="13" s="1"/>
  <c r="G768" i="13" a="1"/>
  <c r="G768" i="13" s="1"/>
  <c r="G769" i="13" a="1"/>
  <c r="G769" i="13" s="1"/>
  <c r="G770" i="13" a="1"/>
  <c r="G770" i="13" s="1"/>
  <c r="G771" i="13" a="1"/>
  <c r="G771" i="13" s="1"/>
  <c r="G772" i="13" a="1"/>
  <c r="G772" i="13" s="1"/>
  <c r="G773" i="13" a="1"/>
  <c r="G773" i="13" s="1"/>
  <c r="G774" i="13" a="1"/>
  <c r="G774" i="13" s="1"/>
  <c r="G775" i="13" a="1"/>
  <c r="G775" i="13" s="1"/>
  <c r="G776" i="13" a="1"/>
  <c r="G776" i="13" s="1"/>
  <c r="G777" i="13" a="1"/>
  <c r="G777" i="13" s="1"/>
  <c r="B777" i="13" s="1"/>
  <c r="G778" i="13" a="1"/>
  <c r="G778" i="13" s="1"/>
  <c r="G779" i="13" a="1"/>
  <c r="G779" i="13" s="1"/>
  <c r="G780" i="13" a="1"/>
  <c r="G780" i="13" s="1"/>
  <c r="G781" i="13" a="1"/>
  <c r="G781" i="13" s="1"/>
  <c r="G782" i="13" a="1"/>
  <c r="G782" i="13" s="1"/>
  <c r="G783" i="13" a="1"/>
  <c r="G783" i="13" s="1"/>
  <c r="G784" i="13" a="1"/>
  <c r="G784" i="13" s="1"/>
  <c r="G785" i="13" a="1"/>
  <c r="G785" i="13" s="1"/>
  <c r="G786" i="13" a="1"/>
  <c r="G786" i="13" s="1"/>
  <c r="G787" i="13" a="1"/>
  <c r="G787" i="13" s="1"/>
  <c r="G788" i="13" a="1"/>
  <c r="G788" i="13" s="1"/>
  <c r="G789" i="13" a="1"/>
  <c r="G789" i="13" s="1"/>
  <c r="B789" i="13" s="1"/>
  <c r="G790" i="13" a="1"/>
  <c r="G790" i="13" s="1"/>
  <c r="G791" i="13" a="1"/>
  <c r="G791" i="13" s="1"/>
  <c r="G792" i="13" a="1"/>
  <c r="G792" i="13" s="1"/>
  <c r="G793" i="13" a="1"/>
  <c r="G793" i="13" s="1"/>
  <c r="G794" i="13" a="1"/>
  <c r="G794" i="13" s="1"/>
  <c r="G795" i="13" a="1"/>
  <c r="G795" i="13" s="1"/>
  <c r="G796" i="13" a="1"/>
  <c r="G796" i="13" s="1"/>
  <c r="G797" i="13" a="1"/>
  <c r="G797" i="13" s="1"/>
  <c r="G798" i="13" a="1"/>
  <c r="G798" i="13" s="1"/>
  <c r="G799" i="13" a="1"/>
  <c r="G799" i="13" s="1"/>
  <c r="G800" i="13" a="1"/>
  <c r="G800" i="13" s="1"/>
  <c r="G801" i="13" a="1"/>
  <c r="G801" i="13" s="1"/>
  <c r="G802" i="13" a="1"/>
  <c r="G802" i="13" s="1"/>
  <c r="G803" i="13" a="1"/>
  <c r="G803" i="13" s="1"/>
  <c r="G804" i="13" a="1"/>
  <c r="G804" i="13" s="1"/>
  <c r="G805" i="13" a="1"/>
  <c r="G805" i="13" s="1"/>
  <c r="G806" i="13" a="1"/>
  <c r="G806" i="13" s="1"/>
  <c r="G807" i="13" a="1"/>
  <c r="G807" i="13" s="1"/>
  <c r="G808" i="13" a="1"/>
  <c r="G808" i="13" s="1"/>
  <c r="G809" i="13" a="1"/>
  <c r="G809" i="13" s="1"/>
  <c r="B809" i="13" s="1"/>
  <c r="G810" i="13" a="1"/>
  <c r="G810" i="13" s="1"/>
  <c r="B810" i="13" s="1"/>
  <c r="G811" i="13" a="1"/>
  <c r="G811" i="13" s="1"/>
  <c r="G812" i="13" a="1"/>
  <c r="G812" i="13" s="1"/>
  <c r="G813" i="13" a="1"/>
  <c r="G813" i="13" s="1"/>
  <c r="B813" i="13" s="1"/>
  <c r="G814" i="13" a="1"/>
  <c r="G814" i="13" s="1"/>
  <c r="G815" i="13" a="1"/>
  <c r="G815" i="13" s="1"/>
  <c r="G816" i="13" a="1"/>
  <c r="G816" i="13" s="1"/>
  <c r="G817" i="13" a="1"/>
  <c r="G817" i="13" s="1"/>
  <c r="G818" i="13" a="1"/>
  <c r="G818" i="13" s="1"/>
  <c r="G819" i="13" a="1"/>
  <c r="G819" i="13" s="1"/>
  <c r="G820" i="13" a="1"/>
  <c r="G820" i="13" s="1"/>
  <c r="G821" i="13" a="1"/>
  <c r="G821" i="13" s="1"/>
  <c r="B821" i="13" s="1"/>
  <c r="G822" i="13" a="1"/>
  <c r="G822" i="13" s="1"/>
  <c r="G823" i="13" a="1"/>
  <c r="G823" i="13" s="1"/>
  <c r="G824" i="13" a="1"/>
  <c r="G824" i="13" s="1"/>
  <c r="B824" i="13" s="1"/>
  <c r="G825" i="13" a="1"/>
  <c r="G825" i="13" s="1"/>
  <c r="G826" i="13" a="1"/>
  <c r="G826" i="13" s="1"/>
  <c r="G827" i="13" a="1"/>
  <c r="G827" i="13" s="1"/>
  <c r="G828" i="13" a="1"/>
  <c r="G828" i="13" s="1"/>
  <c r="G829" i="13" a="1"/>
  <c r="G829" i="13" s="1"/>
  <c r="G830" i="13" a="1"/>
  <c r="G830" i="13" s="1"/>
  <c r="G831" i="13" a="1"/>
  <c r="G831" i="13" s="1"/>
  <c r="B831" i="13" s="1"/>
  <c r="G832" i="13" a="1"/>
  <c r="G832" i="13" s="1"/>
  <c r="G833" i="13" a="1"/>
  <c r="G833" i="13" s="1"/>
  <c r="B833" i="13" s="1"/>
  <c r="G834" i="13" a="1"/>
  <c r="G834" i="13" s="1"/>
  <c r="G835" i="13" a="1"/>
  <c r="G835" i="13" s="1"/>
  <c r="G836" i="13" a="1"/>
  <c r="G836" i="13" s="1"/>
  <c r="G837" i="13" a="1"/>
  <c r="G837" i="13" s="1"/>
  <c r="G838" i="13" a="1"/>
  <c r="G838" i="13" s="1"/>
  <c r="G839" i="13" a="1"/>
  <c r="G839" i="13" s="1"/>
  <c r="G840" i="13" a="1"/>
  <c r="G840" i="13" s="1"/>
  <c r="G841" i="13" a="1"/>
  <c r="G841" i="13" s="1"/>
  <c r="G842" i="13" a="1"/>
  <c r="G842" i="13" s="1"/>
  <c r="G843" i="13" a="1"/>
  <c r="G843" i="13" s="1"/>
  <c r="G844" i="13" a="1"/>
  <c r="G844" i="13" s="1"/>
  <c r="G845" i="13" a="1"/>
  <c r="G845" i="13" s="1"/>
  <c r="B845" i="13" s="1"/>
  <c r="G846" i="13" a="1"/>
  <c r="G846" i="13" s="1"/>
  <c r="G847" i="13" a="1"/>
  <c r="G847" i="13" s="1"/>
  <c r="G848" i="13" a="1"/>
  <c r="G848" i="13" s="1"/>
  <c r="G849" i="13" a="1"/>
  <c r="G849" i="13" s="1"/>
  <c r="G850" i="13" a="1"/>
  <c r="G850" i="13" s="1"/>
  <c r="B850" i="13" s="1"/>
  <c r="G851" i="13" a="1"/>
  <c r="G851" i="13" s="1"/>
  <c r="B851" i="13" s="1"/>
  <c r="G852" i="13" a="1"/>
  <c r="G852" i="13" s="1"/>
  <c r="G853" i="13" a="1"/>
  <c r="G853" i="13" s="1"/>
  <c r="B853" i="13" s="1"/>
  <c r="G854" i="13" a="1"/>
  <c r="G854" i="13" s="1"/>
  <c r="B854" i="13" s="1"/>
  <c r="G855" i="13" a="1"/>
  <c r="G855" i="13" s="1"/>
  <c r="G856" i="13" a="1"/>
  <c r="G856" i="13" s="1"/>
  <c r="G857" i="13" a="1"/>
  <c r="G857" i="13" s="1"/>
  <c r="G858" i="13" a="1"/>
  <c r="G858" i="13" s="1"/>
  <c r="G859" i="13" a="1"/>
  <c r="G859" i="13" s="1"/>
  <c r="G860" i="13" a="1"/>
  <c r="G860" i="13" s="1"/>
  <c r="G861" i="13" a="1"/>
  <c r="G861" i="13" s="1"/>
  <c r="G862" i="13" a="1"/>
  <c r="G862" i="13" s="1"/>
  <c r="G863" i="13" a="1"/>
  <c r="G863" i="13" s="1"/>
  <c r="B863" i="13" s="1"/>
  <c r="G864" i="13" a="1"/>
  <c r="G864" i="13" s="1"/>
  <c r="G865" i="13" a="1"/>
  <c r="G865" i="13" s="1"/>
  <c r="B865" i="13" s="1"/>
  <c r="G866" i="13" a="1"/>
  <c r="G866" i="13" s="1"/>
  <c r="G867" i="13" a="1"/>
  <c r="G867" i="13" s="1"/>
  <c r="G868" i="13" a="1"/>
  <c r="G868" i="13" s="1"/>
  <c r="G869" i="13" a="1"/>
  <c r="G869" i="13" s="1"/>
  <c r="G870" i="13" a="1"/>
  <c r="G870" i="13" s="1"/>
  <c r="G871" i="13" a="1"/>
  <c r="G871" i="13" s="1"/>
  <c r="G872" i="13" a="1"/>
  <c r="G872" i="13" s="1"/>
  <c r="G873" i="13" a="1"/>
  <c r="G873" i="13" s="1"/>
  <c r="G874" i="13" a="1"/>
  <c r="G874" i="13" s="1"/>
  <c r="G875" i="13" a="1"/>
  <c r="G875" i="13" s="1"/>
  <c r="G876" i="13" a="1"/>
  <c r="G876" i="13" s="1"/>
  <c r="G877" i="13" a="1"/>
  <c r="G877" i="13" s="1"/>
  <c r="B877" i="13" s="1"/>
  <c r="G878" i="13" a="1"/>
  <c r="G878" i="13" s="1"/>
  <c r="G879" i="13" a="1"/>
  <c r="G879" i="13" s="1"/>
  <c r="G880" i="13" a="1"/>
  <c r="G880" i="13" s="1"/>
  <c r="G881" i="13" a="1"/>
  <c r="G881" i="13" s="1"/>
  <c r="G882" i="13" a="1"/>
  <c r="G882" i="13" s="1"/>
  <c r="G883" i="13" a="1"/>
  <c r="G883" i="13" s="1"/>
  <c r="G884" i="13" a="1"/>
  <c r="G884" i="13" s="1"/>
  <c r="G885" i="13" a="1"/>
  <c r="G885" i="13" s="1"/>
  <c r="B885" i="13" s="1"/>
  <c r="G886" i="13" a="1"/>
  <c r="G886" i="13" s="1"/>
  <c r="G887" i="13" a="1"/>
  <c r="G887" i="13" s="1"/>
  <c r="G888" i="13" a="1"/>
  <c r="G888" i="13" s="1"/>
  <c r="G889" i="13" a="1"/>
  <c r="G889" i="13" s="1"/>
  <c r="G890" i="13" a="1"/>
  <c r="G890" i="13" s="1"/>
  <c r="G891" i="13" a="1"/>
  <c r="G891" i="13" s="1"/>
  <c r="G892" i="13" a="1"/>
  <c r="G892" i="13" s="1"/>
  <c r="G893" i="13" a="1"/>
  <c r="G893" i="13" s="1"/>
  <c r="G894" i="13" a="1"/>
  <c r="G894" i="13" s="1"/>
  <c r="G895" i="13" a="1"/>
  <c r="G895" i="13" s="1"/>
  <c r="G896" i="13" a="1"/>
  <c r="G896" i="13" s="1"/>
  <c r="G897" i="13" a="1"/>
  <c r="G897" i="13" s="1"/>
  <c r="G898" i="13" a="1"/>
  <c r="G898" i="13" s="1"/>
  <c r="G899" i="13" a="1"/>
  <c r="G899" i="13" s="1"/>
  <c r="G900" i="13" a="1"/>
  <c r="G900" i="13" s="1"/>
  <c r="B900" i="13" s="1"/>
  <c r="G901" i="13" a="1"/>
  <c r="G901" i="13" s="1"/>
  <c r="G902" i="13" a="1"/>
  <c r="G902" i="13" s="1"/>
  <c r="G903" i="13" a="1"/>
  <c r="G903" i="13" s="1"/>
  <c r="G904" i="13" a="1"/>
  <c r="G904" i="13" s="1"/>
  <c r="G905" i="13" a="1"/>
  <c r="G905" i="13" s="1"/>
  <c r="G906" i="13" a="1"/>
  <c r="G906" i="13" s="1"/>
  <c r="G907" i="13" a="1"/>
  <c r="G907" i="13" s="1"/>
  <c r="G908" i="13" a="1"/>
  <c r="G908" i="13" s="1"/>
  <c r="G909" i="13" a="1"/>
  <c r="G909" i="13" s="1"/>
  <c r="B909" i="13" s="1"/>
  <c r="G910" i="13" a="1"/>
  <c r="G910" i="13" s="1"/>
  <c r="G911" i="13" a="1"/>
  <c r="G911" i="13" s="1"/>
  <c r="G912" i="13" a="1"/>
  <c r="G912" i="13" s="1"/>
  <c r="G913" i="13" a="1"/>
  <c r="G913" i="13" s="1"/>
  <c r="G914" i="13" a="1"/>
  <c r="G914" i="13" s="1"/>
  <c r="G915" i="13" a="1"/>
  <c r="G915" i="13" s="1"/>
  <c r="B915" i="13" s="1"/>
  <c r="G916" i="13" a="1"/>
  <c r="G916" i="13" s="1"/>
  <c r="G917" i="13" a="1"/>
  <c r="G917" i="13" s="1"/>
  <c r="B917" i="13" s="1"/>
  <c r="G918" i="13" a="1"/>
  <c r="G918" i="13" s="1"/>
  <c r="G919" i="13" a="1"/>
  <c r="G919" i="13" s="1"/>
  <c r="G920" i="13" a="1"/>
  <c r="G920" i="13" s="1"/>
  <c r="G921" i="13" a="1"/>
  <c r="G921" i="13" s="1"/>
  <c r="G922" i="13" a="1"/>
  <c r="G922" i="13" s="1"/>
  <c r="G923" i="13" a="1"/>
  <c r="G923" i="13" s="1"/>
  <c r="G924" i="13" a="1"/>
  <c r="G924" i="13" s="1"/>
  <c r="G925" i="13" a="1"/>
  <c r="G925" i="13" s="1"/>
  <c r="G926" i="13" a="1"/>
  <c r="G926" i="13" s="1"/>
  <c r="G927" i="13" a="1"/>
  <c r="G927" i="13" s="1"/>
  <c r="G928" i="13" a="1"/>
  <c r="G928" i="13" s="1"/>
  <c r="G929" i="13" a="1"/>
  <c r="G929" i="13" s="1"/>
  <c r="G930" i="13" a="1"/>
  <c r="G930" i="13" s="1"/>
  <c r="G931" i="13" a="1"/>
  <c r="G931" i="13" s="1"/>
  <c r="G932" i="13" a="1"/>
  <c r="G932" i="13" s="1"/>
  <c r="G933" i="13" a="1"/>
  <c r="G933" i="13" s="1"/>
  <c r="B933" i="13" s="1"/>
  <c r="G934" i="13" a="1"/>
  <c r="G934" i="13" s="1"/>
  <c r="G935" i="13" a="1"/>
  <c r="G935" i="13" s="1"/>
  <c r="G936" i="13" a="1"/>
  <c r="G936" i="13" s="1"/>
  <c r="G937" i="13" a="1"/>
  <c r="G937" i="13" s="1"/>
  <c r="G938" i="13" a="1"/>
  <c r="G938" i="13" s="1"/>
  <c r="G939" i="13" a="1"/>
  <c r="G939" i="13" s="1"/>
  <c r="G940" i="13" a="1"/>
  <c r="G940" i="13" s="1"/>
  <c r="G941" i="13" a="1"/>
  <c r="G941" i="13" s="1"/>
  <c r="B941" i="13" s="1"/>
  <c r="G942" i="13" a="1"/>
  <c r="G942" i="13" s="1"/>
  <c r="G943" i="13" a="1"/>
  <c r="G943" i="13" s="1"/>
  <c r="G944" i="13" a="1"/>
  <c r="G944" i="13" s="1"/>
  <c r="G945" i="13" a="1"/>
  <c r="G945" i="13" s="1"/>
  <c r="G946" i="13" a="1"/>
  <c r="G946" i="13" s="1"/>
  <c r="G947" i="13" a="1"/>
  <c r="G947" i="13" s="1"/>
  <c r="G948" i="13" a="1"/>
  <c r="G948" i="13" s="1"/>
  <c r="G949" i="13" a="1"/>
  <c r="G949" i="13" s="1"/>
  <c r="B949" i="13" s="1"/>
  <c r="G950" i="13" a="1"/>
  <c r="G950" i="13" s="1"/>
  <c r="G951" i="13" a="1"/>
  <c r="G951" i="13" s="1"/>
  <c r="G952" i="13" a="1"/>
  <c r="G952" i="13" s="1"/>
  <c r="G953" i="13" a="1"/>
  <c r="G953" i="13" s="1"/>
  <c r="G954" i="13" a="1"/>
  <c r="G954" i="13" s="1"/>
  <c r="G955" i="13" a="1"/>
  <c r="G955" i="13" s="1"/>
  <c r="G956" i="13" a="1"/>
  <c r="G956" i="13" s="1"/>
  <c r="B956" i="13" s="1"/>
  <c r="G957" i="13" a="1"/>
  <c r="G957" i="13" s="1"/>
  <c r="G958" i="13" a="1"/>
  <c r="G958" i="13" s="1"/>
  <c r="G959" i="13" a="1"/>
  <c r="G959" i="13" s="1"/>
  <c r="G960" i="13" a="1"/>
  <c r="G960" i="13" s="1"/>
  <c r="B960" i="13" s="1"/>
  <c r="G961" i="13" a="1"/>
  <c r="G961" i="13" s="1"/>
  <c r="G962" i="13" a="1"/>
  <c r="G962" i="13" s="1"/>
  <c r="G963" i="13" a="1"/>
  <c r="G963" i="13" s="1"/>
  <c r="G964" i="13" a="1"/>
  <c r="G964" i="13" s="1"/>
  <c r="G965" i="13" a="1"/>
  <c r="G965" i="13" s="1"/>
  <c r="G966" i="13" a="1"/>
  <c r="G966" i="13" s="1"/>
  <c r="G967" i="13" a="1"/>
  <c r="G967" i="13" s="1"/>
  <c r="G968" i="13" a="1"/>
  <c r="G968" i="13" s="1"/>
  <c r="G969" i="13" a="1"/>
  <c r="G969" i="13" s="1"/>
  <c r="B969" i="13" s="1"/>
  <c r="G970" i="13" a="1"/>
  <c r="G970" i="13" s="1"/>
  <c r="G971" i="13" a="1"/>
  <c r="G971" i="13" s="1"/>
  <c r="G972" i="13" a="1"/>
  <c r="G972" i="13" s="1"/>
  <c r="G973" i="13" a="1"/>
  <c r="G973" i="13" s="1"/>
  <c r="G974" i="13" a="1"/>
  <c r="G974" i="13" s="1"/>
  <c r="G975" i="13" a="1"/>
  <c r="G975" i="13" s="1"/>
  <c r="G976" i="13" a="1"/>
  <c r="G976" i="13" s="1"/>
  <c r="G977" i="13" a="1"/>
  <c r="G977" i="13" s="1"/>
  <c r="G978" i="13" a="1"/>
  <c r="G978" i="13" s="1"/>
  <c r="G979" i="13" a="1"/>
  <c r="G979" i="13" s="1"/>
  <c r="B979" i="13" s="1"/>
  <c r="G980" i="13" a="1"/>
  <c r="G980" i="13" s="1"/>
  <c r="G981" i="13" a="1"/>
  <c r="G981" i="13" s="1"/>
  <c r="G982" i="13" a="1"/>
  <c r="G982" i="13" s="1"/>
  <c r="G983" i="13" a="1"/>
  <c r="G983" i="13" s="1"/>
  <c r="B983" i="13" s="1"/>
  <c r="G984" i="13" a="1"/>
  <c r="G984" i="13" s="1"/>
  <c r="G985" i="13" a="1"/>
  <c r="G985" i="13" s="1"/>
  <c r="G986" i="13" a="1"/>
  <c r="G986" i="13" s="1"/>
  <c r="G987" i="13" a="1"/>
  <c r="G987" i="13" s="1"/>
  <c r="G988" i="13" a="1"/>
  <c r="G988" i="13" s="1"/>
  <c r="G989" i="13" a="1"/>
  <c r="G989" i="13" s="1"/>
  <c r="G990" i="13" a="1"/>
  <c r="G990" i="13" s="1"/>
  <c r="G991" i="13" a="1"/>
  <c r="G991" i="13" s="1"/>
  <c r="G992" i="13" a="1"/>
  <c r="G992" i="13" s="1"/>
  <c r="G993" i="13" a="1"/>
  <c r="G993" i="13" s="1"/>
  <c r="G994" i="13" a="1"/>
  <c r="G994" i="13" s="1"/>
  <c r="G995" i="13" a="1"/>
  <c r="G995" i="13" s="1"/>
  <c r="B995" i="13" s="1"/>
  <c r="G996" i="13" a="1"/>
  <c r="G996" i="13" s="1"/>
  <c r="B996" i="13" s="1"/>
  <c r="G997" i="13" a="1"/>
  <c r="G997" i="13" s="1"/>
  <c r="B997" i="13" s="1"/>
  <c r="G998" i="13" a="1"/>
  <c r="G998" i="13" s="1"/>
  <c r="G999" i="13" a="1"/>
  <c r="G999" i="13" s="1"/>
  <c r="G1000" i="13" a="1"/>
  <c r="G1000" i="13" s="1"/>
  <c r="G1001" i="13" a="1"/>
  <c r="G1001" i="13" s="1"/>
  <c r="G1002" i="13" a="1"/>
  <c r="G1002" i="13" s="1"/>
  <c r="G1003" i="13" a="1"/>
  <c r="G1003" i="13" s="1"/>
  <c r="G1004" i="13" a="1"/>
  <c r="G1004" i="13" s="1"/>
  <c r="G1005" i="13" a="1"/>
  <c r="G1005" i="13" s="1"/>
  <c r="B1005" i="13" s="1"/>
  <c r="G1006" i="13" a="1"/>
  <c r="G1006" i="13" s="1"/>
  <c r="G1007" i="13" a="1"/>
  <c r="G1007" i="13" s="1"/>
  <c r="G1008" i="13" a="1"/>
  <c r="G1008" i="13" s="1"/>
  <c r="G1009" i="13" a="1"/>
  <c r="G1009" i="13" s="1"/>
  <c r="G1010" i="13" a="1"/>
  <c r="G1010" i="13" s="1"/>
  <c r="G1011" i="13" a="1"/>
  <c r="G1011" i="13" s="1"/>
  <c r="G1012" i="13" a="1"/>
  <c r="G1012" i="13" s="1"/>
  <c r="G1013" i="13" a="1"/>
  <c r="G1013" i="13" s="1"/>
  <c r="B1013" i="13" s="1"/>
  <c r="G1014" i="13" a="1"/>
  <c r="G1014" i="13" s="1"/>
  <c r="G1015" i="13" a="1"/>
  <c r="G1015" i="13" s="1"/>
  <c r="G1016" i="13" a="1"/>
  <c r="G1016" i="13" s="1"/>
  <c r="G1017" i="13" a="1"/>
  <c r="G1017" i="13" s="1"/>
  <c r="G1018" i="13" a="1"/>
  <c r="G1018" i="13" s="1"/>
  <c r="G1019" i="13" a="1"/>
  <c r="G1019" i="13" s="1"/>
  <c r="G1020" i="13" a="1"/>
  <c r="G1020" i="13" s="1"/>
  <c r="G1021" i="13" a="1"/>
  <c r="G1021" i="13" s="1"/>
  <c r="G1022" i="13" a="1"/>
  <c r="G1022" i="13" s="1"/>
  <c r="G1023" i="13" a="1"/>
  <c r="G1023" i="13" s="1"/>
  <c r="G1024" i="13" a="1"/>
  <c r="G1024" i="13" s="1"/>
  <c r="G1025" i="13" a="1"/>
  <c r="G1025" i="13" s="1"/>
  <c r="G1026" i="13" a="1"/>
  <c r="G1026" i="13" s="1"/>
  <c r="G1027" i="13" a="1"/>
  <c r="G1027" i="13" s="1"/>
  <c r="B1027" i="13" s="1"/>
  <c r="G1028" i="13" a="1"/>
  <c r="G1028" i="13" s="1"/>
  <c r="G1029" i="13" a="1"/>
  <c r="G1029" i="13" s="1"/>
  <c r="B1029" i="13" s="1"/>
  <c r="G1030" i="13" a="1"/>
  <c r="G1030" i="13" s="1"/>
  <c r="G1031" i="13" a="1"/>
  <c r="G1031" i="13" s="1"/>
  <c r="G1032" i="13" a="1"/>
  <c r="G1032" i="13" s="1"/>
  <c r="G1033" i="13" a="1"/>
  <c r="G1033" i="13" s="1"/>
  <c r="G1034" i="13" a="1"/>
  <c r="G1034" i="13" s="1"/>
  <c r="G1035" i="13" a="1"/>
  <c r="G1035" i="13" s="1"/>
  <c r="G1036" i="13" a="1"/>
  <c r="G1036" i="13" s="1"/>
  <c r="G1037" i="13" a="1"/>
  <c r="G1037" i="13" s="1"/>
  <c r="B1037" i="13" s="1"/>
  <c r="G1038" i="13" a="1"/>
  <c r="G1038" i="13" s="1"/>
  <c r="G1039" i="13" a="1"/>
  <c r="G1039" i="13" s="1"/>
  <c r="G1040" i="13" a="1"/>
  <c r="G1040" i="13" s="1"/>
  <c r="G1041" i="13" a="1"/>
  <c r="G1041" i="13" s="1"/>
  <c r="G1042" i="13" a="1"/>
  <c r="G1042" i="13" s="1"/>
  <c r="G1043" i="13" a="1"/>
  <c r="G1043" i="13" s="1"/>
  <c r="G1044" i="13" a="1"/>
  <c r="G1044" i="13" s="1"/>
  <c r="G1045" i="13" a="1"/>
  <c r="G1045" i="13" s="1"/>
  <c r="B1045" i="13" s="1"/>
  <c r="G1046" i="13" a="1"/>
  <c r="G1046" i="13" s="1"/>
  <c r="G1047" i="13" a="1"/>
  <c r="G1047" i="13" s="1"/>
  <c r="G1048" i="13" a="1"/>
  <c r="G1048" i="13" s="1"/>
  <c r="G1049" i="13" a="1"/>
  <c r="G1049" i="13" s="1"/>
  <c r="G1050" i="13" a="1"/>
  <c r="G1050" i="13" s="1"/>
  <c r="G1051" i="13" a="1"/>
  <c r="G1051" i="13" s="1"/>
  <c r="B1051" i="13" s="1"/>
  <c r="G1052" i="13" a="1"/>
  <c r="G1052" i="13" s="1"/>
  <c r="G1053" i="13" a="1"/>
  <c r="G1053" i="13" s="1"/>
  <c r="G1054" i="13" a="1"/>
  <c r="G1054" i="13" s="1"/>
  <c r="G1055" i="13" a="1"/>
  <c r="G1055" i="13" s="1"/>
  <c r="G1056" i="13" a="1"/>
  <c r="G1056" i="13" s="1"/>
  <c r="G1057" i="13" a="1"/>
  <c r="G1057" i="13" s="1"/>
  <c r="G1058" i="13" a="1"/>
  <c r="G1058" i="13" s="1"/>
  <c r="G1059" i="13" a="1"/>
  <c r="G1059" i="13" s="1"/>
  <c r="G1060" i="13" a="1"/>
  <c r="G1060" i="13" s="1"/>
  <c r="B1060" i="13" s="1"/>
  <c r="G1061" i="13" a="1"/>
  <c r="G1061" i="13" s="1"/>
  <c r="G1062" i="13" a="1"/>
  <c r="G1062" i="13" s="1"/>
  <c r="G1063" i="13" a="1"/>
  <c r="G1063" i="13" s="1"/>
  <c r="G1064" i="13" a="1"/>
  <c r="G1064" i="13" s="1"/>
  <c r="G1065" i="13" a="1"/>
  <c r="G1065" i="13" s="1"/>
  <c r="G1066" i="13" a="1"/>
  <c r="G1066" i="13" s="1"/>
  <c r="G1067" i="13" a="1"/>
  <c r="G1067" i="13" s="1"/>
  <c r="G1068" i="13" a="1"/>
  <c r="G1068" i="13" s="1"/>
  <c r="G1069" i="13" a="1"/>
  <c r="G1069" i="13" s="1"/>
  <c r="B1069" i="13" s="1"/>
  <c r="G1070" i="13" a="1"/>
  <c r="G1070" i="13" s="1"/>
  <c r="G1071" i="13" a="1"/>
  <c r="G1071" i="13" s="1"/>
  <c r="B1071" i="13" s="1"/>
  <c r="G1072" i="13" a="1"/>
  <c r="G1072" i="13" s="1"/>
  <c r="G1073" i="13" a="1"/>
  <c r="G1073" i="13" s="1"/>
  <c r="G1074" i="13" a="1"/>
  <c r="G1074" i="13" s="1"/>
  <c r="G1075" i="13" a="1"/>
  <c r="G1075" i="13" s="1"/>
  <c r="G1076" i="13" a="1"/>
  <c r="G1076" i="13" s="1"/>
  <c r="G1077" i="13" a="1"/>
  <c r="G1077" i="13" s="1"/>
  <c r="G1078" i="13" a="1"/>
  <c r="G1078" i="13" s="1"/>
  <c r="G1079" i="13" a="1"/>
  <c r="G1079" i="13" s="1"/>
  <c r="G1080" i="13" a="1"/>
  <c r="G1080" i="13" s="1"/>
  <c r="G1081" i="13" a="1"/>
  <c r="G1081" i="13" s="1"/>
  <c r="B1081" i="13" s="1"/>
  <c r="G1082" i="13" a="1"/>
  <c r="G1082" i="13" s="1"/>
  <c r="G1083" i="13" a="1"/>
  <c r="G1083" i="13" s="1"/>
  <c r="G1084" i="13" a="1"/>
  <c r="G1084" i="13" s="1"/>
  <c r="G1085" i="13" a="1"/>
  <c r="G1085" i="13" s="1"/>
  <c r="G1086" i="13" a="1"/>
  <c r="G1086" i="13" s="1"/>
  <c r="G1087" i="13" a="1"/>
  <c r="G1087" i="13" s="1"/>
  <c r="G1088" i="13" a="1"/>
  <c r="G1088" i="13" s="1"/>
  <c r="G1089" i="13" a="1"/>
  <c r="G1089" i="13" s="1"/>
  <c r="G1090" i="13" a="1"/>
  <c r="G1090" i="13" s="1"/>
  <c r="G1091" i="13" a="1"/>
  <c r="G1091" i="13" s="1"/>
  <c r="B1091" i="13" s="1"/>
  <c r="G1092" i="13" a="1"/>
  <c r="G1092" i="13" s="1"/>
  <c r="G1093" i="13" a="1"/>
  <c r="G1093" i="13" s="1"/>
  <c r="G1094" i="13" a="1"/>
  <c r="G1094" i="13" s="1"/>
  <c r="G1095" i="13" a="1"/>
  <c r="G1095" i="13" s="1"/>
  <c r="G1096" i="13" a="1"/>
  <c r="G1096" i="13" s="1"/>
  <c r="G1097" i="13" a="1"/>
  <c r="G1097" i="13" s="1"/>
  <c r="G1098" i="13" a="1"/>
  <c r="G1098" i="13" s="1"/>
  <c r="G1099" i="13" a="1"/>
  <c r="G1099" i="13" s="1"/>
  <c r="G1100" i="13" a="1"/>
  <c r="G1100" i="13" s="1"/>
  <c r="G1101" i="13" a="1"/>
  <c r="G1101" i="13" s="1"/>
  <c r="G1102" i="13" a="1"/>
  <c r="G1102" i="13" s="1"/>
  <c r="G1103" i="13" a="1"/>
  <c r="G1103" i="13" s="1"/>
  <c r="G1104" i="13" a="1"/>
  <c r="G1104" i="13" s="1"/>
  <c r="B1104" i="13" s="1"/>
  <c r="G1105" i="13" a="1"/>
  <c r="G1105" i="13" s="1"/>
  <c r="G1106" i="13" a="1"/>
  <c r="G1106" i="13" s="1"/>
  <c r="G1107" i="13" a="1"/>
  <c r="G1107" i="13" s="1"/>
  <c r="G1108" i="13" a="1"/>
  <c r="G1108" i="13" s="1"/>
  <c r="G1109" i="13" a="1"/>
  <c r="G1109" i="13" s="1"/>
  <c r="G1110" i="13" a="1"/>
  <c r="G1110" i="13" s="1"/>
  <c r="G1111" i="13" a="1"/>
  <c r="G1111" i="13" s="1"/>
  <c r="G1112" i="13" a="1"/>
  <c r="G1112" i="13" s="1"/>
  <c r="G1113" i="13" a="1"/>
  <c r="G1113" i="13" s="1"/>
  <c r="G1114" i="13" a="1"/>
  <c r="G1114" i="13" s="1"/>
  <c r="G1115" i="13" a="1"/>
  <c r="G1115" i="13" s="1"/>
  <c r="B1115" i="13" s="1"/>
  <c r="G1116" i="13" a="1"/>
  <c r="G1116" i="13" s="1"/>
  <c r="G1117" i="13" a="1"/>
  <c r="G1117" i="13" s="1"/>
  <c r="G1118" i="13" a="1"/>
  <c r="G1118" i="13" s="1"/>
  <c r="G1119" i="13" a="1"/>
  <c r="G1119" i="13" s="1"/>
  <c r="G1120" i="13" a="1"/>
  <c r="G1120" i="13" s="1"/>
  <c r="B1120" i="13" s="1"/>
  <c r="G1121" i="13" a="1"/>
  <c r="G1121" i="13" s="1"/>
  <c r="G1122" i="13" a="1"/>
  <c r="G1122" i="13" s="1"/>
  <c r="G1123" i="13" a="1"/>
  <c r="G1123" i="13" s="1"/>
  <c r="G1124" i="13" a="1"/>
  <c r="G1124" i="13" s="1"/>
  <c r="G1125" i="13" a="1"/>
  <c r="G1125" i="13" s="1"/>
  <c r="G1126" i="13" a="1"/>
  <c r="G1126" i="13" s="1"/>
  <c r="G1127" i="13" a="1"/>
  <c r="G1127" i="13" s="1"/>
  <c r="G1128" i="13" a="1"/>
  <c r="G1128" i="13" s="1"/>
  <c r="G1129" i="13" a="1"/>
  <c r="G1129" i="13" s="1"/>
  <c r="G1130" i="13" a="1"/>
  <c r="G1130" i="13" s="1"/>
  <c r="G1131" i="13" a="1"/>
  <c r="G1131" i="13" s="1"/>
  <c r="G1132" i="13" a="1"/>
  <c r="G1132" i="13" s="1"/>
  <c r="G1133" i="13" a="1"/>
  <c r="G1133" i="13" s="1"/>
  <c r="G1134" i="13" a="1"/>
  <c r="G1134" i="13" s="1"/>
  <c r="G1135" i="13" a="1"/>
  <c r="G1135" i="13" s="1"/>
  <c r="G1136" i="13" a="1"/>
  <c r="G1136" i="13" s="1"/>
  <c r="G1137" i="13" a="1"/>
  <c r="G1137" i="13" s="1"/>
  <c r="G1138" i="13" a="1"/>
  <c r="G1138" i="13" s="1"/>
  <c r="G1139" i="13" a="1"/>
  <c r="G1139" i="13" s="1"/>
  <c r="G1140" i="13" a="1"/>
  <c r="G1140" i="13" s="1"/>
  <c r="G1141" i="13" a="1"/>
  <c r="G1141" i="13" s="1"/>
  <c r="G1142" i="13" a="1"/>
  <c r="G1142" i="13" s="1"/>
  <c r="G1143" i="13" a="1"/>
  <c r="G1143" i="13" s="1"/>
  <c r="G1144" i="13" a="1"/>
  <c r="G1144" i="13" s="1"/>
  <c r="G1145" i="13" a="1"/>
  <c r="G1145" i="13" s="1"/>
  <c r="G1146" i="13" a="1"/>
  <c r="G1146" i="13" s="1"/>
  <c r="G1147" i="13" a="1"/>
  <c r="G1147" i="13" s="1"/>
  <c r="G1148" i="13" a="1"/>
  <c r="G1148" i="13" s="1"/>
  <c r="G1149" i="13" a="1"/>
  <c r="G1149" i="13" s="1"/>
  <c r="G1150" i="13" a="1"/>
  <c r="G1150" i="13" s="1"/>
  <c r="G1151" i="13" a="1"/>
  <c r="G1151" i="13" s="1"/>
  <c r="G1152" i="13" a="1"/>
  <c r="G1152" i="13" s="1"/>
  <c r="G1153" i="13" a="1"/>
  <c r="G1153" i="13" s="1"/>
  <c r="G1154" i="13" a="1"/>
  <c r="G1154" i="13" s="1"/>
  <c r="G1155" i="13" a="1"/>
  <c r="G1155" i="13" s="1"/>
  <c r="G1156" i="13" a="1"/>
  <c r="G1156" i="13" s="1"/>
  <c r="G1157" i="13" a="1"/>
  <c r="G1157" i="13" s="1"/>
  <c r="G1158" i="13" a="1"/>
  <c r="G1158" i="13" s="1"/>
  <c r="G1159" i="13" a="1"/>
  <c r="G1159" i="13" s="1"/>
  <c r="G1160" i="13" a="1"/>
  <c r="G1160" i="13" s="1"/>
  <c r="G1161" i="13" a="1"/>
  <c r="G1161" i="13" s="1"/>
  <c r="G1162" i="13" a="1"/>
  <c r="G1162" i="13" s="1"/>
  <c r="G1163" i="13" a="1"/>
  <c r="G1163" i="13" s="1"/>
  <c r="G1164" i="13" a="1"/>
  <c r="G1164" i="13" s="1"/>
  <c r="G1165" i="13" a="1"/>
  <c r="G1165" i="13" s="1"/>
  <c r="G1166" i="13" a="1"/>
  <c r="G1166" i="13" s="1"/>
  <c r="G1167" i="13" a="1"/>
  <c r="G1167" i="13" s="1"/>
  <c r="G1168" i="13" a="1"/>
  <c r="G1168" i="13" s="1"/>
  <c r="G1169" i="13" a="1"/>
  <c r="G1169" i="13" s="1"/>
  <c r="G1170" i="13" a="1"/>
  <c r="G1170" i="13" s="1"/>
  <c r="G1171" i="13" a="1"/>
  <c r="G1171" i="13" s="1"/>
  <c r="G1172" i="13" a="1"/>
  <c r="G1172" i="13" s="1"/>
  <c r="G1173" i="13" a="1"/>
  <c r="G1173" i="13" s="1"/>
  <c r="G1174" i="13" a="1"/>
  <c r="G1174" i="13" s="1"/>
  <c r="G1175" i="13" a="1"/>
  <c r="G1175" i="13" s="1"/>
  <c r="G1176" i="13" a="1"/>
  <c r="G1176" i="13" s="1"/>
  <c r="G1177" i="13" a="1"/>
  <c r="G1177" i="13" s="1"/>
  <c r="G1178" i="13" a="1"/>
  <c r="G1178" i="13" s="1"/>
  <c r="G1179" i="13" a="1"/>
  <c r="G1179" i="13" s="1"/>
  <c r="G1180" i="13" a="1"/>
  <c r="G1180" i="13" s="1"/>
  <c r="G1181" i="13" a="1"/>
  <c r="G1181" i="13" s="1"/>
  <c r="G1182" i="13" a="1"/>
  <c r="G1182" i="13" s="1"/>
  <c r="B1182" i="13" s="1"/>
  <c r="G1183" i="13" a="1"/>
  <c r="G1183" i="13" s="1"/>
  <c r="G1184" i="13" a="1"/>
  <c r="G1184" i="13" s="1"/>
  <c r="G1185" i="13" a="1"/>
  <c r="G1185" i="13" s="1"/>
  <c r="B1185" i="13" s="1"/>
  <c r="G1186" i="13" a="1"/>
  <c r="G1186" i="13" s="1"/>
  <c r="G1187" i="13" a="1"/>
  <c r="G1187" i="13" s="1"/>
  <c r="G1188" i="13" a="1"/>
  <c r="G1188" i="13" s="1"/>
  <c r="G1189" i="13" a="1"/>
  <c r="G1189" i="13" s="1"/>
  <c r="G1190" i="13" a="1"/>
  <c r="G1190" i="13" s="1"/>
  <c r="B1190" i="13" s="1"/>
  <c r="G1191" i="13" a="1"/>
  <c r="G1191" i="13" s="1"/>
  <c r="G1192" i="13" a="1"/>
  <c r="G1192" i="13" s="1"/>
  <c r="G1193" i="13" a="1"/>
  <c r="G1193" i="13" s="1"/>
  <c r="B1193" i="13" s="1"/>
  <c r="G1194" i="13" a="1"/>
  <c r="G1194" i="13" s="1"/>
  <c r="G1195" i="13" a="1"/>
  <c r="G1195" i="13" s="1"/>
  <c r="G1196" i="13" a="1"/>
  <c r="G1196" i="13" s="1"/>
  <c r="G1197" i="13" a="1"/>
  <c r="G1197" i="13" s="1"/>
  <c r="G1198" i="13" a="1"/>
  <c r="G1198" i="13" s="1"/>
  <c r="G1199" i="13" a="1"/>
  <c r="G1199" i="13" s="1"/>
  <c r="G1200" i="13" a="1"/>
  <c r="G1200" i="13" s="1"/>
  <c r="G1201" i="13" a="1"/>
  <c r="G1201" i="13" s="1"/>
  <c r="G1202" i="13" a="1"/>
  <c r="G1202" i="13" s="1"/>
  <c r="G1203" i="13" a="1"/>
  <c r="G1203" i="13" s="1"/>
  <c r="G1204" i="13" a="1"/>
  <c r="G1204" i="13" s="1"/>
  <c r="G1205" i="13" a="1"/>
  <c r="G1205" i="13" s="1"/>
  <c r="G1206" i="13" a="1"/>
  <c r="G1206" i="13" s="1"/>
  <c r="G1207" i="13" a="1"/>
  <c r="G1207" i="13" s="1"/>
  <c r="G1208" i="13" a="1"/>
  <c r="G1208" i="13" s="1"/>
  <c r="B1208" i="13" s="1"/>
  <c r="G1209" i="13" a="1"/>
  <c r="G1209" i="13" s="1"/>
  <c r="G1210" i="13" a="1"/>
  <c r="G1210" i="13" s="1"/>
  <c r="B1210" i="13" s="1"/>
  <c r="G1211" i="13" a="1"/>
  <c r="G1211" i="13" s="1"/>
  <c r="G1212" i="13" a="1"/>
  <c r="G1212" i="13" s="1"/>
  <c r="G1213" i="13" a="1"/>
  <c r="G1213" i="13" s="1"/>
  <c r="G1214" i="13" a="1"/>
  <c r="G1214" i="13" s="1"/>
  <c r="G1215" i="13" a="1"/>
  <c r="G1215" i="13" s="1"/>
  <c r="G1216" i="13" a="1"/>
  <c r="G1216" i="13" s="1"/>
  <c r="B1216" i="13" s="1"/>
  <c r="G1217" i="13" a="1"/>
  <c r="G1217" i="13" s="1"/>
  <c r="G1218" i="13" a="1"/>
  <c r="G1218" i="13" s="1"/>
  <c r="G1219" i="13" a="1"/>
  <c r="G1219" i="13" s="1"/>
  <c r="G1220" i="13" a="1"/>
  <c r="G1220" i="13" s="1"/>
  <c r="G1221" i="13" a="1"/>
  <c r="G1221" i="13" s="1"/>
  <c r="G1222" i="13" a="1"/>
  <c r="G1222" i="13" s="1"/>
  <c r="B1222" i="13" s="1"/>
  <c r="G1223" i="13" a="1"/>
  <c r="G1223" i="13" s="1"/>
  <c r="G1224" i="13" a="1"/>
  <c r="G1224" i="13" s="1"/>
  <c r="G1225" i="13" a="1"/>
  <c r="G1225" i="13" s="1"/>
  <c r="G1226" i="13" a="1"/>
  <c r="G1226" i="13" s="1"/>
  <c r="G1227" i="13" a="1"/>
  <c r="G1227" i="13" s="1"/>
  <c r="G1228" i="13" a="1"/>
  <c r="G1228" i="13" s="1"/>
  <c r="G1229" i="13" a="1"/>
  <c r="G1229" i="13" s="1"/>
  <c r="G1230" i="13" a="1"/>
  <c r="G1230" i="13" s="1"/>
  <c r="G1231" i="13" a="1"/>
  <c r="G1231" i="13" s="1"/>
  <c r="G1232" i="13" a="1"/>
  <c r="G1232" i="13" s="1"/>
  <c r="G1233" i="13" a="1"/>
  <c r="G1233" i="13" s="1"/>
  <c r="G1234" i="13" a="1"/>
  <c r="G1234" i="13" s="1"/>
  <c r="B1234" i="13" s="1"/>
  <c r="G1235" i="13" a="1"/>
  <c r="G1235" i="13" s="1"/>
  <c r="G1236" i="13" a="1"/>
  <c r="G1236" i="13" s="1"/>
  <c r="G1237" i="13" a="1"/>
  <c r="G1237" i="13" s="1"/>
  <c r="G1238" i="13" a="1"/>
  <c r="G1238" i="13" s="1"/>
  <c r="G1239" i="13" a="1"/>
  <c r="G1239" i="13" s="1"/>
  <c r="G1240" i="13" a="1"/>
  <c r="G1240" i="13" s="1"/>
  <c r="B1240" i="13" s="1"/>
  <c r="G1241" i="13" a="1"/>
  <c r="G1241" i="13" s="1"/>
  <c r="G1242" i="13" a="1"/>
  <c r="G1242" i="13" s="1"/>
  <c r="G1243" i="13" a="1"/>
  <c r="G1243" i="13" s="1"/>
  <c r="G1244" i="13" a="1"/>
  <c r="G1244" i="13" s="1"/>
  <c r="G1245" i="13" a="1"/>
  <c r="G1245" i="13" s="1"/>
  <c r="G1246" i="13" a="1"/>
  <c r="G1246" i="13" s="1"/>
  <c r="B1246" i="13" s="1"/>
  <c r="G1247" i="13" a="1"/>
  <c r="G1247" i="13" s="1"/>
  <c r="G1248" i="13" a="1"/>
  <c r="G1248" i="13" s="1"/>
  <c r="G1249" i="13" a="1"/>
  <c r="G1249" i="13" s="1"/>
  <c r="G1250" i="13" a="1"/>
  <c r="G1250" i="13" s="1"/>
  <c r="G1251" i="13" a="1"/>
  <c r="G1251" i="13" s="1"/>
  <c r="G1252" i="13" a="1"/>
  <c r="G1252" i="13" s="1"/>
  <c r="G1253" i="13" a="1"/>
  <c r="G1253" i="13" s="1"/>
  <c r="G1254" i="13" a="1"/>
  <c r="G1254" i="13" s="1"/>
  <c r="G1255" i="13" a="1"/>
  <c r="G1255" i="13" s="1"/>
  <c r="G1256" i="13" a="1"/>
  <c r="G1256" i="13" s="1"/>
  <c r="G1257" i="13" a="1"/>
  <c r="G1257" i="13" s="1"/>
  <c r="B1257" i="13" s="1"/>
  <c r="G1258" i="13" a="1"/>
  <c r="G1258" i="13" s="1"/>
  <c r="B1258" i="13" s="1"/>
  <c r="G1259" i="13" a="1"/>
  <c r="G1259" i="13" s="1"/>
  <c r="G1260" i="13" a="1"/>
  <c r="G1260" i="13" s="1"/>
  <c r="G1261" i="13" a="1"/>
  <c r="G1261" i="13" s="1"/>
  <c r="G1262" i="13" a="1"/>
  <c r="G1262" i="13" s="1"/>
  <c r="B1262" i="13" s="1"/>
  <c r="G1263" i="13" a="1"/>
  <c r="G1263" i="13" s="1"/>
  <c r="G1264" i="13" a="1"/>
  <c r="G1264" i="13" s="1"/>
  <c r="G1265" i="13" a="1"/>
  <c r="G1265" i="13" s="1"/>
  <c r="B1265" i="13" s="1"/>
  <c r="G1266" i="13" a="1"/>
  <c r="G1266" i="13" s="1"/>
  <c r="G1267" i="13" a="1"/>
  <c r="G1267" i="13" s="1"/>
  <c r="G1268" i="13" a="1"/>
  <c r="G1268" i="13" s="1"/>
  <c r="G1269" i="13" a="1"/>
  <c r="G1269" i="13" s="1"/>
  <c r="G1270" i="13" a="1"/>
  <c r="G1270" i="13" s="1"/>
  <c r="G1271" i="13" a="1"/>
  <c r="G1271" i="13" s="1"/>
  <c r="G1272" i="13" a="1"/>
  <c r="G1272" i="13" s="1"/>
  <c r="G1273" i="13" a="1"/>
  <c r="G1273" i="13" s="1"/>
  <c r="G1274" i="13" a="1"/>
  <c r="G1274" i="13" s="1"/>
  <c r="G1275" i="13" a="1"/>
  <c r="G1275" i="13" s="1"/>
  <c r="G1276" i="13" a="1"/>
  <c r="G1276" i="13" s="1"/>
  <c r="G1277" i="13" a="1"/>
  <c r="G1277" i="13" s="1"/>
  <c r="G1278" i="13" a="1"/>
  <c r="G1278" i="13" s="1"/>
  <c r="B1278" i="13" s="1"/>
  <c r="G1279" i="13" a="1"/>
  <c r="G1279" i="13" s="1"/>
  <c r="G1280" i="13" a="1"/>
  <c r="G1280" i="13" s="1"/>
  <c r="G1281" i="13" a="1"/>
  <c r="G1281" i="13" s="1"/>
  <c r="B1281" i="13" s="1"/>
  <c r="G1282" i="13" a="1"/>
  <c r="G1282" i="13" s="1"/>
  <c r="G1283" i="13" a="1"/>
  <c r="G1283" i="13" s="1"/>
  <c r="G1284" i="13" a="1"/>
  <c r="G1284" i="13" s="1"/>
  <c r="G1285" i="13" a="1"/>
  <c r="G1285" i="13" s="1"/>
  <c r="G1286" i="13" a="1"/>
  <c r="G1286" i="13" s="1"/>
  <c r="G1287" i="13" a="1"/>
  <c r="G1287" i="13" s="1"/>
  <c r="G1288" i="13" a="1"/>
  <c r="G1288" i="13" s="1"/>
  <c r="G1289" i="13" a="1"/>
  <c r="G1289" i="13" s="1"/>
  <c r="G1290" i="13" a="1"/>
  <c r="G1290" i="13" s="1"/>
  <c r="G1291" i="13" a="1"/>
  <c r="G1291" i="13" s="1"/>
  <c r="G1292" i="13" a="1"/>
  <c r="G1292" i="13" s="1"/>
  <c r="G1293" i="13" a="1"/>
  <c r="G1293" i="13" s="1"/>
  <c r="G1294" i="13" a="1"/>
  <c r="G1294" i="13" s="1"/>
  <c r="G1295" i="13" a="1"/>
  <c r="G1295" i="13" s="1"/>
  <c r="G1296" i="13" a="1"/>
  <c r="G1296" i="13" s="1"/>
  <c r="G1297" i="13" a="1"/>
  <c r="G1297" i="13" s="1"/>
  <c r="G1298" i="13" a="1"/>
  <c r="G1298" i="13" s="1"/>
  <c r="G1299" i="13" a="1"/>
  <c r="G1299" i="13" s="1"/>
  <c r="G1300" i="13" a="1"/>
  <c r="G1300" i="13" s="1"/>
  <c r="B1300" i="13" s="1"/>
  <c r="G1301" i="13" a="1"/>
  <c r="G1301" i="13" s="1"/>
  <c r="G1302" i="13" a="1"/>
  <c r="G1302" i="13" s="1"/>
  <c r="G1303" i="13" a="1"/>
  <c r="G1303" i="13" s="1"/>
  <c r="G1304" i="13" a="1"/>
  <c r="G1304" i="13" s="1"/>
  <c r="G1305" i="13" a="1"/>
  <c r="G1305" i="13" s="1"/>
  <c r="G1306" i="13" a="1"/>
  <c r="G1306" i="13" s="1"/>
  <c r="B1306" i="13" s="1"/>
  <c r="G1307" i="13" a="1"/>
  <c r="G1307" i="13" s="1"/>
  <c r="G1308" i="13" a="1"/>
  <c r="G1308" i="13" s="1"/>
  <c r="G1309" i="13" a="1"/>
  <c r="G1309" i="13" s="1"/>
  <c r="G1310" i="13" a="1"/>
  <c r="G1310" i="13" s="1"/>
  <c r="G1311" i="13" a="1"/>
  <c r="G1311" i="13" s="1"/>
  <c r="G1312" i="13" a="1"/>
  <c r="G1312" i="13" s="1"/>
  <c r="G1313" i="13" a="1"/>
  <c r="G1313" i="13" s="1"/>
  <c r="G1314" i="13" a="1"/>
  <c r="G1314" i="13" s="1"/>
  <c r="G1315" i="13" a="1"/>
  <c r="G1315" i="13" s="1"/>
  <c r="G1316" i="13" a="1"/>
  <c r="G1316" i="13" s="1"/>
  <c r="G1317" i="13" a="1"/>
  <c r="G1317" i="13" s="1"/>
  <c r="G1318" i="13" a="1"/>
  <c r="G1318" i="13" s="1"/>
  <c r="G1319" i="13" a="1"/>
  <c r="G1319" i="13" s="1"/>
  <c r="G1320" i="13" a="1"/>
  <c r="G1320" i="13" s="1"/>
  <c r="G1321" i="13" a="1"/>
  <c r="G1321" i="13" s="1"/>
  <c r="G1322" i="13" a="1"/>
  <c r="G1322" i="13" s="1"/>
  <c r="B1322" i="13" s="1"/>
  <c r="G1323" i="13" a="1"/>
  <c r="G1323" i="13" s="1"/>
  <c r="G1324" i="13" a="1"/>
  <c r="G1324" i="13" s="1"/>
  <c r="G1325" i="13" a="1"/>
  <c r="G1325" i="13" s="1"/>
  <c r="G1326" i="13" a="1"/>
  <c r="G1326" i="13" s="1"/>
  <c r="G1327" i="13" a="1"/>
  <c r="G1327" i="13" s="1"/>
  <c r="G1328" i="13" a="1"/>
  <c r="G1328" i="13" s="1"/>
  <c r="G1329" i="13" a="1"/>
  <c r="G1329" i="13" s="1"/>
  <c r="G1330" i="13" a="1"/>
  <c r="G1330" i="13" s="1"/>
  <c r="B1330" i="13" s="1"/>
  <c r="G1331" i="13" a="1"/>
  <c r="G1331" i="13" s="1"/>
  <c r="G1332" i="13" a="1"/>
  <c r="G1332" i="13" s="1"/>
  <c r="G1333" i="13" a="1"/>
  <c r="G1333" i="13" s="1"/>
  <c r="B1333" i="13" s="1"/>
  <c r="G1334" i="13" a="1"/>
  <c r="G1334" i="13" s="1"/>
  <c r="B1334" i="13" s="1"/>
  <c r="G1335" i="13" a="1"/>
  <c r="G1335" i="13" s="1"/>
  <c r="G1336" i="13" a="1"/>
  <c r="G1336" i="13" s="1"/>
  <c r="G1337" i="13" a="1"/>
  <c r="G1337" i="13" s="1"/>
  <c r="G1338" i="13" a="1"/>
  <c r="G1338" i="13" s="1"/>
  <c r="G1339" i="13" a="1"/>
  <c r="G1339" i="13" s="1"/>
  <c r="G1340" i="13" a="1"/>
  <c r="G1340" i="13" s="1"/>
  <c r="G1341" i="13" a="1"/>
  <c r="G1341" i="13" s="1"/>
  <c r="G1342" i="13" a="1"/>
  <c r="G1342" i="13" s="1"/>
  <c r="B1342" i="13" s="1"/>
  <c r="G1343" i="13" a="1"/>
  <c r="G1343" i="13" s="1"/>
  <c r="G1344" i="13" a="1"/>
  <c r="G1344" i="13" s="1"/>
  <c r="G1345" i="13" a="1"/>
  <c r="G1345" i="13" s="1"/>
  <c r="G1346" i="13" a="1"/>
  <c r="G1346" i="13" s="1"/>
  <c r="G1347" i="13" a="1"/>
  <c r="G1347" i="13" s="1"/>
  <c r="G1348" i="13" a="1"/>
  <c r="G1348" i="13" s="1"/>
  <c r="G1349" i="13" a="1"/>
  <c r="G1349" i="13" s="1"/>
  <c r="G1350" i="13" a="1"/>
  <c r="G1350" i="13" s="1"/>
  <c r="B1350" i="13" s="1"/>
  <c r="G1351" i="13" a="1"/>
  <c r="G1351" i="13" s="1"/>
  <c r="G1352" i="13" a="1"/>
  <c r="G1352" i="13" s="1"/>
  <c r="G1353" i="13" a="1"/>
  <c r="G1353" i="13" s="1"/>
  <c r="G1354" i="13" a="1"/>
  <c r="G1354" i="13" s="1"/>
  <c r="G1355" i="13" a="1"/>
  <c r="G1355" i="13" s="1"/>
  <c r="G1356" i="13" a="1"/>
  <c r="G1356" i="13" s="1"/>
  <c r="G1357" i="13" a="1"/>
  <c r="G1357" i="13" s="1"/>
  <c r="G1358" i="13" a="1"/>
  <c r="G1358" i="13" s="1"/>
  <c r="G1359" i="13" a="1"/>
  <c r="G1359" i="13" s="1"/>
  <c r="G1360" i="13" a="1"/>
  <c r="G1360" i="13" s="1"/>
  <c r="G1361" i="13" a="1"/>
  <c r="G1361" i="13" s="1"/>
  <c r="G1362" i="13" a="1"/>
  <c r="G1362" i="13" s="1"/>
  <c r="G1363" i="13" a="1"/>
  <c r="G1363" i="13" s="1"/>
  <c r="G1364" i="13" a="1"/>
  <c r="G1364" i="13" s="1"/>
  <c r="G1365" i="13" a="1"/>
  <c r="G1365" i="13" s="1"/>
  <c r="G1366" i="13" a="1"/>
  <c r="G1366" i="13" s="1"/>
  <c r="B1366" i="13" s="1"/>
  <c r="G1367" i="13" a="1"/>
  <c r="G1367" i="13" s="1"/>
  <c r="G1368" i="13" a="1"/>
  <c r="G1368" i="13" s="1"/>
  <c r="G1369" i="13" a="1"/>
  <c r="G1369" i="13" s="1"/>
  <c r="G1370" i="13" a="1"/>
  <c r="G1370" i="13" s="1"/>
  <c r="G1371" i="13" a="1"/>
  <c r="G1371" i="13" s="1"/>
  <c r="G1372" i="13" a="1"/>
  <c r="G1372" i="13" s="1"/>
  <c r="G1373" i="13" a="1"/>
  <c r="G1373" i="13" s="1"/>
  <c r="G1374" i="13" a="1"/>
  <c r="G1374" i="13" s="1"/>
  <c r="G1375" i="13" a="1"/>
  <c r="G1375" i="13" s="1"/>
  <c r="G1376" i="13" a="1"/>
  <c r="G1376" i="13" s="1"/>
  <c r="G1377" i="13" a="1"/>
  <c r="G1377" i="13" s="1"/>
  <c r="G1378" i="13" a="1"/>
  <c r="G1378" i="13" s="1"/>
  <c r="G1379" i="13" a="1"/>
  <c r="G1379" i="13" s="1"/>
  <c r="G1380" i="13" a="1"/>
  <c r="G1380" i="13" s="1"/>
  <c r="G1381" i="13" a="1"/>
  <c r="G1381" i="13" s="1"/>
  <c r="G1382" i="13" a="1"/>
  <c r="G1382" i="13" s="1"/>
  <c r="G1383" i="13" a="1"/>
  <c r="G1383" i="13" s="1"/>
  <c r="G1384" i="13" a="1"/>
  <c r="G1384" i="13" s="1"/>
  <c r="G1385" i="13" a="1"/>
  <c r="G1385" i="13" s="1"/>
  <c r="G1386" i="13" a="1"/>
  <c r="G1386" i="13" s="1"/>
  <c r="B1386" i="13" s="1"/>
  <c r="G1387" i="13" a="1"/>
  <c r="G1387" i="13" s="1"/>
  <c r="G1388" i="13" a="1"/>
  <c r="G1388" i="13" s="1"/>
  <c r="G1389" i="13" a="1"/>
  <c r="G1389" i="13" s="1"/>
  <c r="G1390" i="13" a="1"/>
  <c r="G1390" i="13" s="1"/>
  <c r="G1391" i="13" a="1"/>
  <c r="G1391" i="13" s="1"/>
  <c r="G1392" i="13" a="1"/>
  <c r="G1392" i="13" s="1"/>
  <c r="B1392" i="13" s="1"/>
  <c r="G1393" i="13" a="1"/>
  <c r="G1393" i="13" s="1"/>
  <c r="G1394" i="13" a="1"/>
  <c r="G1394" i="13" s="1"/>
  <c r="G1395" i="13" a="1"/>
  <c r="G1395" i="13" s="1"/>
  <c r="G1396" i="13" a="1"/>
  <c r="G1396" i="13" s="1"/>
  <c r="G1397" i="13" a="1"/>
  <c r="G1397" i="13" s="1"/>
  <c r="G1398" i="13" a="1"/>
  <c r="G1398" i="13" s="1"/>
  <c r="B1398" i="13" s="1"/>
  <c r="G1399" i="13" a="1"/>
  <c r="G1399" i="13" s="1"/>
  <c r="G1400" i="13" a="1"/>
  <c r="G1400" i="13" s="1"/>
  <c r="G1401" i="13" a="1"/>
  <c r="G1401" i="13" s="1"/>
  <c r="G1402" i="13" a="1"/>
  <c r="G1402" i="13" s="1"/>
  <c r="G1403" i="13" a="1"/>
  <c r="G1403" i="13" s="1"/>
  <c r="G1404" i="13" a="1"/>
  <c r="G1404" i="13" s="1"/>
  <c r="G1405" i="13" a="1"/>
  <c r="G1405" i="13" s="1"/>
  <c r="G1406" i="13" a="1"/>
  <c r="G1406" i="13" s="1"/>
  <c r="G1407" i="13" a="1"/>
  <c r="G1407" i="13" s="1"/>
  <c r="G1408" i="13" a="1"/>
  <c r="G1408" i="13" s="1"/>
  <c r="G1409" i="13" a="1"/>
  <c r="G1409" i="13" s="1"/>
  <c r="G1410" i="13" a="1"/>
  <c r="G1410" i="13" s="1"/>
  <c r="G1411" i="13" a="1"/>
  <c r="G1411" i="13" s="1"/>
  <c r="G1412" i="13" a="1"/>
  <c r="G1412" i="13" s="1"/>
  <c r="G1413" i="13" a="1"/>
  <c r="G1413" i="13" s="1"/>
  <c r="G1414" i="13" a="1"/>
  <c r="G1414" i="13" s="1"/>
  <c r="G1415" i="13" a="1"/>
  <c r="G1415" i="13" s="1"/>
  <c r="G1416" i="13" a="1"/>
  <c r="G1416" i="13" s="1"/>
  <c r="G1417" i="13" a="1"/>
  <c r="G1417" i="13" s="1"/>
  <c r="G1418" i="13" a="1"/>
  <c r="G1418" i="13" s="1"/>
  <c r="G1419" i="13" a="1"/>
  <c r="G1419" i="13" s="1"/>
  <c r="G1420" i="13" a="1"/>
  <c r="G1420" i="13" s="1"/>
  <c r="G1421" i="13" a="1"/>
  <c r="G1421" i="13" s="1"/>
  <c r="G1422" i="13" a="1"/>
  <c r="G1422" i="13" s="1"/>
  <c r="G1423" i="13" a="1"/>
  <c r="G1423" i="13" s="1"/>
  <c r="G1424" i="13" a="1"/>
  <c r="G1424" i="13" s="1"/>
  <c r="G1425" i="13" a="1"/>
  <c r="G1425" i="13" s="1"/>
  <c r="G1426" i="13" a="1"/>
  <c r="G1426" i="13" s="1"/>
  <c r="G1427" i="13" a="1"/>
  <c r="G1427" i="13" s="1"/>
  <c r="G1428" i="13" a="1"/>
  <c r="G1428" i="13" s="1"/>
  <c r="G1429" i="13" a="1"/>
  <c r="G1429" i="13" s="1"/>
  <c r="G1430" i="13" a="1"/>
  <c r="G1430" i="13" s="1"/>
  <c r="B1430" i="13" s="1"/>
  <c r="G1431" i="13" a="1"/>
  <c r="G1431" i="13" s="1"/>
  <c r="G1432" i="13" a="1"/>
  <c r="G1432" i="13" s="1"/>
  <c r="G1433" i="13" a="1"/>
  <c r="G1433" i="13" s="1"/>
  <c r="G1434" i="13" a="1"/>
  <c r="G1434" i="13" s="1"/>
  <c r="G1435" i="13" a="1"/>
  <c r="G1435" i="13" s="1"/>
  <c r="G1436" i="13" a="1"/>
  <c r="G1436" i="13" s="1"/>
  <c r="G1437" i="13" a="1"/>
  <c r="G1437" i="13" s="1"/>
  <c r="G1438" i="13" a="1"/>
  <c r="G1438" i="13" s="1"/>
  <c r="G1439" i="13" a="1"/>
  <c r="G1439" i="13" s="1"/>
  <c r="G1440" i="13" a="1"/>
  <c r="G1440" i="13" s="1"/>
  <c r="G1441" i="13" a="1"/>
  <c r="G1441" i="13" s="1"/>
  <c r="G1442" i="13" a="1"/>
  <c r="G1442" i="13" s="1"/>
  <c r="G1443" i="13" a="1"/>
  <c r="G1443" i="13" s="1"/>
  <c r="G1444" i="13" a="1"/>
  <c r="G1444" i="13" s="1"/>
  <c r="G1445" i="13" a="1"/>
  <c r="G1445" i="13" s="1"/>
  <c r="G1446" i="13" a="1"/>
  <c r="G1446" i="13" s="1"/>
  <c r="G1447" i="13" a="1"/>
  <c r="G1447" i="13" s="1"/>
  <c r="G1448" i="13" a="1"/>
  <c r="G1448" i="13" s="1"/>
  <c r="G1449" i="13" a="1"/>
  <c r="G1449" i="13" s="1"/>
  <c r="G1450" i="13" a="1"/>
  <c r="G1450" i="13" s="1"/>
  <c r="G1451" i="13" a="1"/>
  <c r="G1451" i="13" s="1"/>
  <c r="G1452" i="13" a="1"/>
  <c r="G1452" i="13" s="1"/>
  <c r="G1453" i="13" a="1"/>
  <c r="G1453" i="13" s="1"/>
  <c r="G1454" i="13" a="1"/>
  <c r="G1454" i="13" s="1"/>
  <c r="G1455" i="13" a="1"/>
  <c r="G1455" i="13" s="1"/>
  <c r="G1456" i="13" a="1"/>
  <c r="G1456" i="13" s="1"/>
  <c r="G1457" i="13" a="1"/>
  <c r="G1457" i="13" s="1"/>
  <c r="G1458" i="13" a="1"/>
  <c r="G1458" i="13" s="1"/>
  <c r="G1459" i="13" a="1"/>
  <c r="G1459" i="13" s="1"/>
  <c r="G1460" i="13" a="1"/>
  <c r="G1460" i="13" s="1"/>
  <c r="G1461" i="13" a="1"/>
  <c r="G1461" i="13" s="1"/>
  <c r="G1462" i="13" a="1"/>
  <c r="G1462" i="13" s="1"/>
  <c r="G1463" i="13" a="1"/>
  <c r="G1463" i="13" s="1"/>
  <c r="G1464" i="13" a="1"/>
  <c r="G1464" i="13" s="1"/>
  <c r="G1465" i="13" a="1"/>
  <c r="G1465" i="13" s="1"/>
  <c r="G1466" i="13" a="1"/>
  <c r="G1466" i="13" s="1"/>
  <c r="G1467" i="13" a="1"/>
  <c r="G1467" i="13" s="1"/>
  <c r="G1468" i="13" a="1"/>
  <c r="G1468" i="13" s="1"/>
  <c r="G1469" i="13" a="1"/>
  <c r="G1469" i="13" s="1"/>
  <c r="G1470" i="13" a="1"/>
  <c r="G1470" i="13" s="1"/>
  <c r="G1471" i="13" a="1"/>
  <c r="G1471" i="13" s="1"/>
  <c r="G1472" i="13" a="1"/>
  <c r="G1472" i="13" s="1"/>
  <c r="G1473" i="13" a="1"/>
  <c r="G1473" i="13" s="1"/>
  <c r="G1474" i="13" a="1"/>
  <c r="G1474" i="13" s="1"/>
  <c r="G1475" i="13" a="1"/>
  <c r="G1475" i="13" s="1"/>
  <c r="G1476" i="13" a="1"/>
  <c r="G1476" i="13" s="1"/>
  <c r="G1477" i="13" a="1"/>
  <c r="G1477" i="13" s="1"/>
  <c r="G1478" i="13" a="1"/>
  <c r="G1478" i="13" s="1"/>
  <c r="G1479" i="13" a="1"/>
  <c r="G1479" i="13" s="1"/>
  <c r="G1480" i="13" a="1"/>
  <c r="G1480" i="13" s="1"/>
  <c r="B1480" i="13" s="1"/>
  <c r="G1481" i="13" a="1"/>
  <c r="G1481" i="13" s="1"/>
  <c r="G1482" i="13" a="1"/>
  <c r="G1482" i="13" s="1"/>
  <c r="G1483" i="13" a="1"/>
  <c r="G1483" i="13" s="1"/>
  <c r="G1484" i="13" a="1"/>
  <c r="G1484" i="13" s="1"/>
  <c r="G1485" i="13" a="1"/>
  <c r="G1485" i="13" s="1"/>
  <c r="G1486" i="13" a="1"/>
  <c r="G1486" i="13" s="1"/>
  <c r="G1487" i="13" a="1"/>
  <c r="G1487" i="13" s="1"/>
  <c r="G1488" i="13" a="1"/>
  <c r="G1488" i="13" s="1"/>
  <c r="G1489" i="13" a="1"/>
  <c r="G1489" i="13" s="1"/>
  <c r="G1490" i="13" a="1"/>
  <c r="G1490" i="13" s="1"/>
  <c r="G1491" i="13" a="1"/>
  <c r="G1491" i="13" s="1"/>
  <c r="G1492" i="13" a="1"/>
  <c r="G1492" i="13" s="1"/>
  <c r="G1493" i="13" a="1"/>
  <c r="G1493" i="13" s="1"/>
  <c r="G1494" i="13" a="1"/>
  <c r="G1494" i="13" s="1"/>
  <c r="G1495" i="13" a="1"/>
  <c r="G1495" i="13" s="1"/>
  <c r="G1496" i="13" a="1"/>
  <c r="G1496" i="13" s="1"/>
  <c r="G1497" i="13" a="1"/>
  <c r="G1497" i="13" s="1"/>
  <c r="G1498" i="13" a="1"/>
  <c r="G1498" i="13" s="1"/>
  <c r="G1499" i="13" a="1"/>
  <c r="G1499" i="13" s="1"/>
  <c r="G1500" i="13" a="1"/>
  <c r="G1500" i="13" s="1"/>
  <c r="G1501" i="13" a="1"/>
  <c r="G1501" i="13" s="1"/>
  <c r="G1502" i="13" a="1"/>
  <c r="G1502" i="13" s="1"/>
  <c r="G1503" i="13" a="1"/>
  <c r="G1503" i="13" s="1"/>
  <c r="G1504" i="13" a="1"/>
  <c r="G1504" i="13" s="1"/>
  <c r="G1505" i="13" a="1"/>
  <c r="G1505" i="13" s="1"/>
  <c r="G1506" i="13" a="1"/>
  <c r="G1506" i="13" s="1"/>
  <c r="G1507" i="13" a="1"/>
  <c r="G1507" i="13" s="1"/>
  <c r="G1508" i="13" a="1"/>
  <c r="G1508" i="13" s="1"/>
  <c r="G1509" i="13" a="1"/>
  <c r="G1509" i="13" s="1"/>
  <c r="G1510" i="13" a="1"/>
  <c r="G1510" i="13" s="1"/>
  <c r="G1511" i="13" a="1"/>
  <c r="G1511" i="13" s="1"/>
  <c r="G1512" i="13" a="1"/>
  <c r="G1512" i="13" s="1"/>
  <c r="G1513" i="13" a="1"/>
  <c r="G1513" i="13" s="1"/>
  <c r="G1514" i="13" a="1"/>
  <c r="G1514" i="13" s="1"/>
  <c r="B1514" i="13" s="1"/>
  <c r="G1515" i="13" a="1"/>
  <c r="G1515" i="13" s="1"/>
  <c r="G1516" i="13" a="1"/>
  <c r="G1516" i="13" s="1"/>
  <c r="B1516" i="13" s="1"/>
  <c r="G1517" i="13" a="1"/>
  <c r="G1517" i="13" s="1"/>
  <c r="G1518" i="13" a="1"/>
  <c r="G1518" i="13" s="1"/>
  <c r="G1519" i="13" a="1"/>
  <c r="G1519" i="13" s="1"/>
  <c r="G1520" i="13" a="1"/>
  <c r="G1520" i="13" s="1"/>
  <c r="G1521" i="13" a="1"/>
  <c r="G1521" i="13" s="1"/>
  <c r="G1522" i="13" a="1"/>
  <c r="G1522" i="13" s="1"/>
  <c r="G1523" i="13" a="1"/>
  <c r="G1523" i="13" s="1"/>
  <c r="G1524" i="13" a="1"/>
  <c r="G1524" i="13" s="1"/>
  <c r="B1524" i="13" s="1"/>
  <c r="G1525" i="13" a="1"/>
  <c r="G1525" i="13" s="1"/>
  <c r="G1526" i="13" a="1"/>
  <c r="G1526" i="13" s="1"/>
  <c r="G1527" i="13" a="1"/>
  <c r="G1527" i="13" s="1"/>
  <c r="G1528" i="13" a="1"/>
  <c r="G1528" i="13" s="1"/>
  <c r="G1529" i="13" a="1"/>
  <c r="G1529" i="13" s="1"/>
  <c r="G1530" i="13" a="1"/>
  <c r="G1530" i="13" s="1"/>
  <c r="G1531" i="13" a="1"/>
  <c r="G1531" i="13" s="1"/>
  <c r="G1532" i="13" a="1"/>
  <c r="G1532" i="13" s="1"/>
  <c r="B1532" i="13" s="1"/>
  <c r="G1533" i="13" a="1"/>
  <c r="G1533" i="13" s="1"/>
  <c r="G1534" i="13" a="1"/>
  <c r="G1534" i="13" s="1"/>
  <c r="G1535" i="13" a="1"/>
  <c r="G1535" i="13" s="1"/>
  <c r="G1536" i="13" a="1"/>
  <c r="G1536" i="13" s="1"/>
  <c r="G1537" i="13" a="1"/>
  <c r="G1537" i="13" s="1"/>
  <c r="G1538" i="13" a="1"/>
  <c r="G1538" i="13" s="1"/>
  <c r="G1539" i="13" a="1"/>
  <c r="G1539" i="13" s="1"/>
  <c r="G1540" i="13" a="1"/>
  <c r="G1540" i="13" s="1"/>
  <c r="B1540" i="13" s="1"/>
  <c r="G1541" i="13" a="1"/>
  <c r="G1541" i="13" s="1"/>
  <c r="G1542" i="13" a="1"/>
  <c r="G1542" i="13" s="1"/>
  <c r="G1543" i="13" a="1"/>
  <c r="G1543" i="13" s="1"/>
  <c r="G1544" i="13" a="1"/>
  <c r="G1544" i="13" s="1"/>
  <c r="B1544" i="13" s="1"/>
  <c r="G1545" i="13" a="1"/>
  <c r="G1545" i="13" s="1"/>
  <c r="G1546" i="13" a="1"/>
  <c r="G1546" i="13" s="1"/>
  <c r="G1547" i="13" a="1"/>
  <c r="G1547" i="13" s="1"/>
  <c r="G1548" i="13" a="1"/>
  <c r="G1548" i="13" s="1"/>
  <c r="G1549" i="13" a="1"/>
  <c r="G1549" i="13" s="1"/>
  <c r="G1550" i="13" a="1"/>
  <c r="G1550" i="13" s="1"/>
  <c r="G1551" i="13" a="1"/>
  <c r="G1551" i="13" s="1"/>
  <c r="G1552" i="13" a="1"/>
  <c r="G1552" i="13" s="1"/>
  <c r="G1553" i="13" a="1"/>
  <c r="G1553" i="13" s="1"/>
  <c r="B1553" i="13" s="1"/>
  <c r="G1554" i="13" a="1"/>
  <c r="G1554" i="13" s="1"/>
  <c r="G1555" i="13" a="1"/>
  <c r="G1555" i="13" s="1"/>
  <c r="G1556" i="13" a="1"/>
  <c r="G1556" i="13" s="1"/>
  <c r="G1557" i="13" a="1"/>
  <c r="G1557" i="13" s="1"/>
  <c r="G1558" i="13" a="1"/>
  <c r="G1558" i="13" s="1"/>
  <c r="G1559" i="13" a="1"/>
  <c r="G1559" i="13" s="1"/>
  <c r="G1560" i="13" a="1"/>
  <c r="G1560" i="13" s="1"/>
  <c r="G1561" i="13" a="1"/>
  <c r="G1561" i="13" s="1"/>
  <c r="G1562" i="13" a="1"/>
  <c r="G1562" i="13" s="1"/>
  <c r="G1563" i="13" a="1"/>
  <c r="G1563" i="13" s="1"/>
  <c r="G1564" i="13" a="1"/>
  <c r="G1564" i="13" s="1"/>
  <c r="G1565" i="13" a="1"/>
  <c r="G1565" i="13" s="1"/>
  <c r="G1566" i="13" a="1"/>
  <c r="G1566" i="13" s="1"/>
  <c r="G1567" i="13" a="1"/>
  <c r="G1567" i="13" s="1"/>
  <c r="G1568" i="13" a="1"/>
  <c r="G1568" i="13" s="1"/>
  <c r="B1568" i="13" s="1"/>
  <c r="G1569" i="13" a="1"/>
  <c r="G1569" i="13" s="1"/>
  <c r="G1570" i="13" a="1"/>
  <c r="G1570" i="13" s="1"/>
  <c r="G1571" i="13" a="1"/>
  <c r="G1571" i="13" s="1"/>
  <c r="G1572" i="13" a="1"/>
  <c r="G1572" i="13" s="1"/>
  <c r="G1573" i="13" a="1"/>
  <c r="G1573" i="13" s="1"/>
  <c r="G1574" i="13" a="1"/>
  <c r="G1574" i="13" s="1"/>
  <c r="G1575" i="13" a="1"/>
  <c r="G1575" i="13" s="1"/>
  <c r="B1575" i="13" s="1"/>
  <c r="G1576" i="13" a="1"/>
  <c r="G1576" i="13" s="1"/>
  <c r="G1577" i="13" a="1"/>
  <c r="G1577" i="13" s="1"/>
  <c r="G1578" i="13" a="1"/>
  <c r="G1578" i="13" s="1"/>
  <c r="G1579" i="13" a="1"/>
  <c r="G1579" i="13" s="1"/>
  <c r="G1580" i="13" a="1"/>
  <c r="G1580" i="13" s="1"/>
  <c r="G1581" i="13" a="1"/>
  <c r="G1581" i="13" s="1"/>
  <c r="G1582" i="13" a="1"/>
  <c r="G1582" i="13" s="1"/>
  <c r="G1583" i="13" a="1"/>
  <c r="G1583" i="13" s="1"/>
  <c r="G1584" i="13" a="1"/>
  <c r="G1584" i="13" s="1"/>
  <c r="G1585" i="13" a="1"/>
  <c r="G1585" i="13" s="1"/>
  <c r="G1586" i="13" a="1"/>
  <c r="G1586" i="13" s="1"/>
  <c r="B1586" i="13" s="1"/>
  <c r="G1587" i="13" a="1"/>
  <c r="G1587" i="13" s="1"/>
  <c r="G1588" i="13" a="1"/>
  <c r="G1588" i="13" s="1"/>
  <c r="G1589" i="13" a="1"/>
  <c r="G1589" i="13" s="1"/>
  <c r="G1590" i="13" a="1"/>
  <c r="G1590" i="13" s="1"/>
  <c r="G1591" i="13" a="1"/>
  <c r="G1591" i="13" s="1"/>
  <c r="G1592" i="13" a="1"/>
  <c r="G1592" i="13" s="1"/>
  <c r="G1593" i="13" a="1"/>
  <c r="G1593" i="13" s="1"/>
  <c r="G1594" i="13" a="1"/>
  <c r="G1594" i="13" s="1"/>
  <c r="G1595" i="13" a="1"/>
  <c r="G1595" i="13" s="1"/>
  <c r="G1596" i="13" a="1"/>
  <c r="G1596" i="13" s="1"/>
  <c r="G1597" i="13" a="1"/>
  <c r="G1597" i="13" s="1"/>
  <c r="G1598" i="13" a="1"/>
  <c r="G1598" i="13" s="1"/>
  <c r="G1599" i="13" a="1"/>
  <c r="G1599" i="13" s="1"/>
  <c r="G1600" i="13" a="1"/>
  <c r="G1600" i="13" s="1"/>
  <c r="G1601" i="13" a="1"/>
  <c r="G1601" i="13" s="1"/>
  <c r="G1602" i="13" a="1"/>
  <c r="G1602" i="13" s="1"/>
  <c r="G1603" i="13" a="1"/>
  <c r="G1603" i="13" s="1"/>
  <c r="G1604" i="13" a="1"/>
  <c r="G1604" i="13" s="1"/>
  <c r="G1605" i="13" a="1"/>
  <c r="G1605" i="13" s="1"/>
  <c r="G1606" i="13" a="1"/>
  <c r="G1606" i="13" s="1"/>
  <c r="G1607" i="13" a="1"/>
  <c r="G1607" i="13" s="1"/>
  <c r="B1607" i="13" s="1"/>
  <c r="G1608" i="13" a="1"/>
  <c r="G1608" i="13" s="1"/>
  <c r="G1609" i="13" a="1"/>
  <c r="G1609" i="13" s="1"/>
  <c r="G1610" i="13" a="1"/>
  <c r="G1610" i="13" s="1"/>
  <c r="G1611" i="13" a="1"/>
  <c r="G1611" i="13" s="1"/>
  <c r="G1612" i="13" a="1"/>
  <c r="G1612" i="13" s="1"/>
  <c r="G1613" i="13" a="1"/>
  <c r="G1613" i="13" s="1"/>
  <c r="G1614" i="13" a="1"/>
  <c r="G1614" i="13" s="1"/>
  <c r="G1615" i="13" a="1"/>
  <c r="G1615" i="13" s="1"/>
  <c r="G1616" i="13" a="1"/>
  <c r="G1616" i="13" s="1"/>
  <c r="G1617" i="13" a="1"/>
  <c r="G1617" i="13" s="1"/>
  <c r="B1617" i="13" s="1"/>
  <c r="G1618" i="13" a="1"/>
  <c r="G1618" i="13" s="1"/>
  <c r="G1619" i="13" a="1"/>
  <c r="G1619" i="13" s="1"/>
  <c r="G1620" i="13" a="1"/>
  <c r="G1620" i="13" s="1"/>
  <c r="G1621" i="13" a="1"/>
  <c r="G1621" i="13" s="1"/>
  <c r="G1622" i="13" a="1"/>
  <c r="G1622" i="13" s="1"/>
  <c r="G1623" i="13" a="1"/>
  <c r="G1623" i="13" s="1"/>
  <c r="G1624" i="13" a="1"/>
  <c r="G1624" i="13" s="1"/>
  <c r="G1625" i="13" a="1"/>
  <c r="G1625" i="13" s="1"/>
  <c r="B1625" i="13" s="1"/>
  <c r="G1626" i="13" a="1"/>
  <c r="G1626" i="13" s="1"/>
  <c r="G1627" i="13" a="1"/>
  <c r="G1627" i="13" s="1"/>
  <c r="G1628" i="13" a="1"/>
  <c r="G1628" i="13" s="1"/>
  <c r="G1629" i="13" a="1"/>
  <c r="G1629" i="13" s="1"/>
  <c r="G1630" i="13" a="1"/>
  <c r="G1630" i="13" s="1"/>
  <c r="G1631" i="13" a="1"/>
  <c r="G1631" i="13" s="1"/>
  <c r="G1632" i="13" a="1"/>
  <c r="G1632" i="13" s="1"/>
  <c r="G1633" i="13" a="1"/>
  <c r="G1633" i="13" s="1"/>
  <c r="B1633" i="13" s="1"/>
  <c r="G1634" i="13" a="1"/>
  <c r="G1634" i="13" s="1"/>
  <c r="G1635" i="13" a="1"/>
  <c r="G1635" i="13" s="1"/>
  <c r="G1636" i="13" a="1"/>
  <c r="G1636" i="13" s="1"/>
  <c r="G1637" i="13" a="1"/>
  <c r="G1637" i="13" s="1"/>
  <c r="G1638" i="13" a="1"/>
  <c r="G1638" i="13" s="1"/>
  <c r="G1639" i="13" a="1"/>
  <c r="G1639" i="13" s="1"/>
  <c r="B1639" i="13" s="1"/>
  <c r="G1640" i="13" a="1"/>
  <c r="G1640" i="13" s="1"/>
  <c r="G1641" i="13" a="1"/>
  <c r="G1641" i="13" s="1"/>
  <c r="G1642" i="13" a="1"/>
  <c r="G1642" i="13" s="1"/>
  <c r="G1643" i="13" a="1"/>
  <c r="G1643" i="13" s="1"/>
  <c r="G1644" i="13" a="1"/>
  <c r="G1644" i="13" s="1"/>
  <c r="G1645" i="13" a="1"/>
  <c r="G1645" i="13" s="1"/>
  <c r="G1646" i="13" a="1"/>
  <c r="G1646" i="13" s="1"/>
  <c r="G1647" i="13" a="1"/>
  <c r="G1647" i="13" s="1"/>
  <c r="G1648" i="13" a="1"/>
  <c r="G1648" i="13" s="1"/>
  <c r="B1648" i="13" s="1"/>
  <c r="G1649" i="13" a="1"/>
  <c r="G1649" i="13" s="1"/>
  <c r="G1650" i="13" a="1"/>
  <c r="G1650" i="13" s="1"/>
  <c r="G1651" i="13" a="1"/>
  <c r="G1651" i="13" s="1"/>
  <c r="G1652" i="13" a="1"/>
  <c r="G1652" i="13" s="1"/>
  <c r="G1653" i="13" a="1"/>
  <c r="G1653" i="13" s="1"/>
  <c r="G1654" i="13" a="1"/>
  <c r="G1654" i="13" s="1"/>
  <c r="G1655" i="13" a="1"/>
  <c r="G1655" i="13" s="1"/>
  <c r="B1655" i="13" s="1"/>
  <c r="G1656" i="13" a="1"/>
  <c r="G1656" i="13" s="1"/>
  <c r="G1657" i="13" a="1"/>
  <c r="G1657" i="13" s="1"/>
  <c r="G1658" i="13" a="1"/>
  <c r="G1658" i="13" s="1"/>
  <c r="G1659" i="13" a="1"/>
  <c r="G1659" i="13" s="1"/>
  <c r="B1659" i="13" s="1"/>
  <c r="G1660" i="13" a="1"/>
  <c r="G1660" i="13" s="1"/>
  <c r="G1661" i="13" a="1"/>
  <c r="G1661" i="13" s="1"/>
  <c r="G1662" i="13" a="1"/>
  <c r="G1662" i="13" s="1"/>
  <c r="G1663" i="13" a="1"/>
  <c r="G1663" i="13" s="1"/>
  <c r="G1664" i="13" a="1"/>
  <c r="G1664" i="13" s="1"/>
  <c r="G1665" i="13" a="1"/>
  <c r="G1665" i="13" s="1"/>
  <c r="G1666" i="13" a="1"/>
  <c r="G1666" i="13" s="1"/>
  <c r="G1667" i="13" a="1"/>
  <c r="G1667" i="13" s="1"/>
  <c r="B1667" i="13" s="1"/>
  <c r="G1668" i="13" a="1"/>
  <c r="G1668" i="13" s="1"/>
  <c r="G1669" i="13" a="1"/>
  <c r="G1669" i="13" s="1"/>
  <c r="G1670" i="13" a="1"/>
  <c r="G1670" i="13" s="1"/>
  <c r="G1671" i="13" a="1"/>
  <c r="G1671" i="13" s="1"/>
  <c r="G1672" i="13" a="1"/>
  <c r="G1672" i="13" s="1"/>
  <c r="G1673" i="13" a="1"/>
  <c r="G1673" i="13" s="1"/>
  <c r="G1674" i="13" a="1"/>
  <c r="G1674" i="13" s="1"/>
  <c r="G1675" i="13" a="1"/>
  <c r="G1675" i="13" s="1"/>
  <c r="B1675" i="13" s="1"/>
  <c r="G1676" i="13" a="1"/>
  <c r="G1676" i="13" s="1"/>
  <c r="G1677" i="13" a="1"/>
  <c r="G1677" i="13" s="1"/>
  <c r="G1678" i="13" a="1"/>
  <c r="G1678" i="13" s="1"/>
  <c r="G1679" i="13" a="1"/>
  <c r="G1679" i="13" s="1"/>
  <c r="G1680" i="13" a="1"/>
  <c r="G1680" i="13" s="1"/>
  <c r="G1681" i="13" a="1"/>
  <c r="G1681" i="13" s="1"/>
  <c r="B1681" i="13" s="1"/>
  <c r="G1682" i="13" a="1"/>
  <c r="G1682" i="13" s="1"/>
  <c r="G1683" i="13" a="1"/>
  <c r="G1683" i="13" s="1"/>
  <c r="G1684" i="13" a="1"/>
  <c r="G1684" i="13" s="1"/>
  <c r="G1685" i="13" a="1"/>
  <c r="G1685" i="13" s="1"/>
  <c r="G1686" i="13" a="1"/>
  <c r="G1686" i="13" s="1"/>
  <c r="G1687" i="13" a="1"/>
  <c r="G1687" i="13" s="1"/>
  <c r="B1687" i="13" s="1"/>
  <c r="G1688" i="13" a="1"/>
  <c r="G1688" i="13" s="1"/>
  <c r="G1689" i="13" a="1"/>
  <c r="G1689" i="13" s="1"/>
  <c r="G1690" i="13" a="1"/>
  <c r="G1690" i="13" s="1"/>
  <c r="G1691" i="13" a="1"/>
  <c r="G1691" i="13" s="1"/>
  <c r="G1692" i="13" a="1"/>
  <c r="G1692" i="13" s="1"/>
  <c r="G1693" i="13" a="1"/>
  <c r="G1693" i="13" s="1"/>
  <c r="G1694" i="13" a="1"/>
  <c r="G1694" i="13" s="1"/>
  <c r="G1695" i="13" a="1"/>
  <c r="G1695" i="13" s="1"/>
  <c r="B1695" i="13" s="1"/>
  <c r="G1696" i="13" a="1"/>
  <c r="G1696" i="13" s="1"/>
  <c r="B1696" i="13" s="1"/>
  <c r="G1697" i="13" a="1"/>
  <c r="G1697" i="13" s="1"/>
  <c r="G1698" i="13" a="1"/>
  <c r="G1698" i="13" s="1"/>
  <c r="G1699" i="13" a="1"/>
  <c r="G1699" i="13" s="1"/>
  <c r="G1700" i="13" a="1"/>
  <c r="G1700" i="13" s="1"/>
  <c r="G1701" i="13" a="1"/>
  <c r="G1701" i="13" s="1"/>
  <c r="G1702" i="13" a="1"/>
  <c r="G1702" i="13" s="1"/>
  <c r="B1702" i="13" s="1"/>
  <c r="G1703" i="13" a="1"/>
  <c r="G1703" i="13" s="1"/>
  <c r="B1703" i="13" s="1"/>
  <c r="G1704" i="13" a="1"/>
  <c r="G1704" i="13" s="1"/>
  <c r="G1705" i="13" a="1"/>
  <c r="G1705" i="13" s="1"/>
  <c r="G1706" i="13" a="1"/>
  <c r="G1706" i="13" s="1"/>
  <c r="G1707" i="13" a="1"/>
  <c r="G1707" i="13" s="1"/>
  <c r="G1708" i="13" a="1"/>
  <c r="G1708" i="13" s="1"/>
  <c r="G1709" i="13" a="1"/>
  <c r="G1709" i="13" s="1"/>
  <c r="G1710" i="13" a="1"/>
  <c r="G1710" i="13" s="1"/>
  <c r="G1711" i="13" a="1"/>
  <c r="G1711" i="13" s="1"/>
  <c r="B1711" i="13" s="1"/>
  <c r="G1712" i="13" a="1"/>
  <c r="G1712" i="13" s="1"/>
  <c r="G1713" i="13" a="1"/>
  <c r="G1713" i="13" s="1"/>
  <c r="G1714" i="13" a="1"/>
  <c r="G1714" i="13" s="1"/>
  <c r="G1715" i="13" a="1"/>
  <c r="G1715" i="13" s="1"/>
  <c r="G1716" i="13" a="1"/>
  <c r="G1716" i="13" s="1"/>
  <c r="G1717" i="13" a="1"/>
  <c r="G1717" i="13" s="1"/>
  <c r="G1718" i="13" a="1"/>
  <c r="G1718" i="13" s="1"/>
  <c r="G1719" i="13" a="1"/>
  <c r="G1719" i="13" s="1"/>
  <c r="B1719" i="13" s="1"/>
  <c r="G1720" i="13" a="1"/>
  <c r="G1720" i="13" s="1"/>
  <c r="G1721" i="13" a="1"/>
  <c r="G1721" i="13" s="1"/>
  <c r="G1722" i="13" a="1"/>
  <c r="G1722" i="13" s="1"/>
  <c r="G1723" i="13" a="1"/>
  <c r="G1723" i="13" s="1"/>
  <c r="G1724" i="13" a="1"/>
  <c r="G1724" i="13" s="1"/>
  <c r="G1725" i="13" a="1"/>
  <c r="G1725" i="13" s="1"/>
  <c r="G1726" i="13" a="1"/>
  <c r="G1726" i="13" s="1"/>
  <c r="G1727" i="13" a="1"/>
  <c r="G1727" i="13" s="1"/>
  <c r="G1728" i="13" a="1"/>
  <c r="G1728" i="13" s="1"/>
  <c r="B1728" i="13" s="1"/>
  <c r="G1729" i="13" a="1"/>
  <c r="G1729" i="13" s="1"/>
  <c r="G1730" i="13" a="1"/>
  <c r="G1730" i="13" s="1"/>
  <c r="G1731" i="13" a="1"/>
  <c r="G1731" i="13" s="1"/>
  <c r="G1732" i="13" a="1"/>
  <c r="G1732" i="13" s="1"/>
  <c r="G1733" i="13" a="1"/>
  <c r="G1733" i="13" s="1"/>
  <c r="G1734" i="13" a="1"/>
  <c r="G1734" i="13" s="1"/>
  <c r="G1735" i="13" a="1"/>
  <c r="G1735" i="13" s="1"/>
  <c r="B1735" i="13" s="1"/>
  <c r="G1736" i="13" a="1"/>
  <c r="G1736" i="13" s="1"/>
  <c r="G1737" i="13" a="1"/>
  <c r="G1737" i="13" s="1"/>
  <c r="B1737" i="13" s="1"/>
  <c r="G1738" i="13" a="1"/>
  <c r="G1738" i="13" s="1"/>
  <c r="G1739" i="13" a="1"/>
  <c r="G1739" i="13" s="1"/>
  <c r="G1740" i="13" a="1"/>
  <c r="G1740" i="13" s="1"/>
  <c r="G1741" i="13" a="1"/>
  <c r="G1741" i="13" s="1"/>
  <c r="G1742" i="13" a="1"/>
  <c r="G1742" i="13" s="1"/>
  <c r="G1743" i="13" a="1"/>
  <c r="G1743" i="13" s="1"/>
  <c r="G1744" i="13" a="1"/>
  <c r="G1744" i="13" s="1"/>
  <c r="G1745" i="13" a="1"/>
  <c r="G1745" i="13" s="1"/>
  <c r="B1745" i="13" s="1"/>
  <c r="G1746" i="13" a="1"/>
  <c r="G1746" i="13" s="1"/>
  <c r="G1747" i="13" a="1"/>
  <c r="G1747" i="13" s="1"/>
  <c r="G1748" i="13" a="1"/>
  <c r="G1748" i="13" s="1"/>
  <c r="G1749" i="13" a="1"/>
  <c r="G1749" i="13" s="1"/>
  <c r="G1750" i="13" a="1"/>
  <c r="G1750" i="13" s="1"/>
  <c r="G1751" i="13" a="1"/>
  <c r="G1751" i="13" s="1"/>
  <c r="G1752" i="13" a="1"/>
  <c r="G1752" i="13" s="1"/>
  <c r="G1753" i="13" a="1"/>
  <c r="G1753" i="13" s="1"/>
  <c r="B1753" i="13" s="1"/>
  <c r="G1754" i="13" a="1"/>
  <c r="G1754" i="13" s="1"/>
  <c r="G1755" i="13" a="1"/>
  <c r="G1755" i="13" s="1"/>
  <c r="G1756" i="13" a="1"/>
  <c r="G1756" i="13" s="1"/>
  <c r="G1757" i="13" a="1"/>
  <c r="G1757" i="13" s="1"/>
  <c r="G1758" i="13" a="1"/>
  <c r="G1758" i="13" s="1"/>
  <c r="G1759" i="13" a="1"/>
  <c r="G1759" i="13" s="1"/>
  <c r="B1759" i="13" s="1"/>
  <c r="G1760" i="13" a="1"/>
  <c r="G1760" i="13" s="1"/>
  <c r="G1761" i="13" a="1"/>
  <c r="G1761" i="13" s="1"/>
  <c r="G1762" i="13" a="1"/>
  <c r="G1762" i="13" s="1"/>
  <c r="G1763" i="13" a="1"/>
  <c r="G1763" i="13" s="1"/>
  <c r="G1764" i="13" a="1"/>
  <c r="G1764" i="13" s="1"/>
  <c r="G1765" i="13" a="1"/>
  <c r="G1765" i="13" s="1"/>
  <c r="G1766" i="13" a="1"/>
  <c r="G1766" i="13" s="1"/>
  <c r="G1767" i="13" a="1"/>
  <c r="G1767" i="13" s="1"/>
  <c r="G1768" i="13" a="1"/>
  <c r="G1768" i="13" s="1"/>
  <c r="G1769" i="13" a="1"/>
  <c r="G1769" i="13" s="1"/>
  <c r="G1770" i="13" a="1"/>
  <c r="G1770" i="13" s="1"/>
  <c r="G1771" i="13" a="1"/>
  <c r="G1771" i="13" s="1"/>
  <c r="G1772" i="13" a="1"/>
  <c r="G1772" i="13" s="1"/>
  <c r="G1773" i="13" a="1"/>
  <c r="G1773" i="13" s="1"/>
  <c r="G1774" i="13" a="1"/>
  <c r="G1774" i="13" s="1"/>
  <c r="G1775" i="13" a="1"/>
  <c r="G1775" i="13" s="1"/>
  <c r="G1776" i="13" a="1"/>
  <c r="G1776" i="13" s="1"/>
  <c r="G1777" i="13" a="1"/>
  <c r="G1777" i="13" s="1"/>
  <c r="G1778" i="13" a="1"/>
  <c r="G1778" i="13" s="1"/>
  <c r="G1779" i="13" a="1"/>
  <c r="G1779" i="13" s="1"/>
  <c r="G1780" i="13" a="1"/>
  <c r="G1780" i="13" s="1"/>
  <c r="G1781" i="13" a="1"/>
  <c r="G1781" i="13" s="1"/>
  <c r="G1782" i="13" a="1"/>
  <c r="G1782" i="13" s="1"/>
  <c r="G1783" i="13" a="1"/>
  <c r="G1783" i="13" s="1"/>
  <c r="G1784" i="13" a="1"/>
  <c r="G1784" i="13" s="1"/>
  <c r="G1785" i="13" a="1"/>
  <c r="G1785" i="13" s="1"/>
  <c r="G1786" i="13" a="1"/>
  <c r="G1786" i="13" s="1"/>
  <c r="G1787" i="13" a="1"/>
  <c r="G1787" i="13" s="1"/>
  <c r="G1788" i="13" a="1"/>
  <c r="G1788" i="13" s="1"/>
  <c r="G1789" i="13" a="1"/>
  <c r="G1789" i="13" s="1"/>
  <c r="G1790" i="13" a="1"/>
  <c r="G1790" i="13" s="1"/>
  <c r="G1791" i="13" a="1"/>
  <c r="G1791" i="13" s="1"/>
  <c r="G1792" i="13" a="1"/>
  <c r="G1792" i="13" s="1"/>
  <c r="G1793" i="13" a="1"/>
  <c r="G1793" i="13" s="1"/>
  <c r="G1794" i="13" a="1"/>
  <c r="G1794" i="13" s="1"/>
  <c r="G1795" i="13" a="1"/>
  <c r="G1795" i="13" s="1"/>
  <c r="G1796" i="13" a="1"/>
  <c r="G1796" i="13" s="1"/>
  <c r="G1797" i="13" a="1"/>
  <c r="G1797" i="13" s="1"/>
  <c r="G1798" i="13" a="1"/>
  <c r="G1798" i="13" s="1"/>
  <c r="G1799" i="13" a="1"/>
  <c r="G1799" i="13" s="1"/>
  <c r="B1799" i="13" s="1"/>
  <c r="G1800" i="13" a="1"/>
  <c r="G1800" i="13" s="1"/>
  <c r="G1801" i="13" a="1"/>
  <c r="G1801" i="13" s="1"/>
  <c r="G1802" i="13" a="1"/>
  <c r="G1802" i="13" s="1"/>
  <c r="G1803" i="13" a="1"/>
  <c r="G1803" i="13" s="1"/>
  <c r="G1804" i="13" a="1"/>
  <c r="G1804" i="13" s="1"/>
  <c r="G1805" i="13" a="1"/>
  <c r="G1805" i="13" s="1"/>
  <c r="G1806" i="13" a="1"/>
  <c r="G1806" i="13" s="1"/>
  <c r="G1807" i="13" a="1"/>
  <c r="G1807" i="13" s="1"/>
  <c r="G1808" i="13" a="1"/>
  <c r="G1808" i="13" s="1"/>
  <c r="G1809" i="13" a="1"/>
  <c r="G1809" i="13" s="1"/>
  <c r="G1810" i="13" a="1"/>
  <c r="G1810" i="13" s="1"/>
  <c r="G1811" i="13" a="1"/>
  <c r="G1811" i="13" s="1"/>
  <c r="G1812" i="13" a="1"/>
  <c r="G1812" i="13" s="1"/>
  <c r="G1813" i="13" a="1"/>
  <c r="G1813" i="13" s="1"/>
  <c r="G1814" i="13" a="1"/>
  <c r="G1814" i="13" s="1"/>
  <c r="G1815" i="13" a="1"/>
  <c r="G1815" i="13" s="1"/>
  <c r="B1815" i="13" s="1"/>
  <c r="G1816" i="13" a="1"/>
  <c r="G1816" i="13" s="1"/>
  <c r="G1817" i="13" a="1"/>
  <c r="G1817" i="13" s="1"/>
  <c r="B1817" i="13" s="1"/>
  <c r="G1818" i="13" a="1"/>
  <c r="G1818" i="13" s="1"/>
  <c r="G1819" i="13" a="1"/>
  <c r="G1819" i="13" s="1"/>
  <c r="G1820" i="13" a="1"/>
  <c r="G1820" i="13" s="1"/>
  <c r="G1821" i="13" a="1"/>
  <c r="G1821" i="13" s="1"/>
  <c r="B1821" i="13" s="1"/>
  <c r="G1822" i="13" a="1"/>
  <c r="G1822" i="13" s="1"/>
  <c r="G1823" i="13" a="1"/>
  <c r="G1823" i="13" s="1"/>
  <c r="G1824" i="13" a="1"/>
  <c r="G1824" i="13" s="1"/>
  <c r="G1825" i="13" a="1"/>
  <c r="G1825" i="13" s="1"/>
  <c r="G1826" i="13" a="1"/>
  <c r="G1826" i="13" s="1"/>
  <c r="G1827" i="13" a="1"/>
  <c r="G1827" i="13" s="1"/>
  <c r="G1828" i="13" a="1"/>
  <c r="G1828" i="13" s="1"/>
  <c r="G1829" i="13" a="1"/>
  <c r="G1829" i="13" s="1"/>
  <c r="B1829" i="13" s="1"/>
  <c r="G1830" i="13" a="1"/>
  <c r="G1830" i="13" s="1"/>
  <c r="G1831" i="13" a="1"/>
  <c r="G1831" i="13" s="1"/>
  <c r="G1832" i="13" a="1"/>
  <c r="G1832" i="13" s="1"/>
  <c r="B1832" i="13" s="1"/>
  <c r="G1833" i="13" a="1"/>
  <c r="G1833" i="13" s="1"/>
  <c r="G1834" i="13" a="1"/>
  <c r="G1834" i="13" s="1"/>
  <c r="G1835" i="13" a="1"/>
  <c r="G1835" i="13" s="1"/>
  <c r="G1836" i="13" a="1"/>
  <c r="G1836" i="13" s="1"/>
  <c r="G1837" i="13" a="1"/>
  <c r="G1837" i="13" s="1"/>
  <c r="G1838" i="13" a="1"/>
  <c r="G1838" i="13" s="1"/>
  <c r="G1839" i="13" a="1"/>
  <c r="G1839" i="13" s="1"/>
  <c r="G1840" i="13" a="1"/>
  <c r="G1840" i="13" s="1"/>
  <c r="G1841" i="13" a="1"/>
  <c r="G1841" i="13" s="1"/>
  <c r="G1842" i="13" a="1"/>
  <c r="G1842" i="13" s="1"/>
  <c r="G1843" i="13" a="1"/>
  <c r="G1843" i="13" s="1"/>
  <c r="G1844" i="13" a="1"/>
  <c r="G1844" i="13" s="1"/>
  <c r="G1845" i="13" a="1"/>
  <c r="G1845" i="13" s="1"/>
  <c r="G1846" i="13" a="1"/>
  <c r="G1846" i="13" s="1"/>
  <c r="G1847" i="13" a="1"/>
  <c r="G1847" i="13" s="1"/>
  <c r="B1847" i="13" s="1"/>
  <c r="G1848" i="13" a="1"/>
  <c r="G1848" i="13" s="1"/>
  <c r="G1849" i="13" a="1"/>
  <c r="G1849" i="13" s="1"/>
  <c r="G1850" i="13" a="1"/>
  <c r="G1850" i="13" s="1"/>
  <c r="G1851" i="13" a="1"/>
  <c r="G1851" i="13" s="1"/>
  <c r="G1852" i="13" a="1"/>
  <c r="G1852" i="13" s="1"/>
  <c r="G1853" i="13" a="1"/>
  <c r="G1853" i="13" s="1"/>
  <c r="G1854" i="13" a="1"/>
  <c r="G1854" i="13" s="1"/>
  <c r="G1855" i="13" a="1"/>
  <c r="G1855" i="13" s="1"/>
  <c r="B1855" i="13" s="1"/>
  <c r="G1856" i="13" a="1"/>
  <c r="G1856" i="13" s="1"/>
  <c r="G1857" i="13" a="1"/>
  <c r="G1857" i="13" s="1"/>
  <c r="G1858" i="13" a="1"/>
  <c r="G1858" i="13" s="1"/>
  <c r="G1859" i="13" a="1"/>
  <c r="G1859" i="13" s="1"/>
  <c r="G1860" i="13" a="1"/>
  <c r="G1860" i="13" s="1"/>
  <c r="G1861" i="13" a="1"/>
  <c r="G1861" i="13" s="1"/>
  <c r="G1862" i="13" a="1"/>
  <c r="G1862" i="13" s="1"/>
  <c r="G1863" i="13" a="1"/>
  <c r="G1863" i="13" s="1"/>
  <c r="B1863" i="13" s="1"/>
  <c r="G1864" i="13" a="1"/>
  <c r="G1864" i="13" s="1"/>
  <c r="G1865" i="13" a="1"/>
  <c r="G1865" i="13" s="1"/>
  <c r="G1866" i="13" a="1"/>
  <c r="G1866" i="13" s="1"/>
  <c r="G1867" i="13" a="1"/>
  <c r="G1867" i="13" s="1"/>
  <c r="G1868" i="13" a="1"/>
  <c r="G1868" i="13" s="1"/>
  <c r="G1869" i="13" a="1"/>
  <c r="G1869" i="13" s="1"/>
  <c r="G1870" i="13" a="1"/>
  <c r="G1870" i="13" s="1"/>
  <c r="G1871" i="13" a="1"/>
  <c r="G1871" i="13" s="1"/>
  <c r="B1871" i="13" s="1"/>
  <c r="G1872" i="13" a="1"/>
  <c r="G1872" i="13" s="1"/>
  <c r="G1873" i="13" a="1"/>
  <c r="G1873" i="13" s="1"/>
  <c r="G1874" i="13" a="1"/>
  <c r="G1874" i="13" s="1"/>
  <c r="G1875" i="13" a="1"/>
  <c r="G1875" i="13" s="1"/>
  <c r="G1876" i="13" a="1"/>
  <c r="G1876" i="13" s="1"/>
  <c r="G1877" i="13" a="1"/>
  <c r="G1877" i="13" s="1"/>
  <c r="G1878" i="13" a="1"/>
  <c r="G1878" i="13" s="1"/>
  <c r="G1879" i="13" a="1"/>
  <c r="G1879" i="13" s="1"/>
  <c r="B1879" i="13" s="1"/>
  <c r="G1880" i="13" a="1"/>
  <c r="G1880" i="13" s="1"/>
  <c r="B1880" i="13" s="1"/>
  <c r="G1881" i="13" a="1"/>
  <c r="G1881" i="13" s="1"/>
  <c r="G1882" i="13" a="1"/>
  <c r="G1882" i="13" s="1"/>
  <c r="G1883" i="13" a="1"/>
  <c r="G1883" i="13" s="1"/>
  <c r="G1884" i="13" a="1"/>
  <c r="G1884" i="13" s="1"/>
  <c r="G1885" i="13" a="1"/>
  <c r="G1885" i="13" s="1"/>
  <c r="G1886" i="13" a="1"/>
  <c r="G1886" i="13" s="1"/>
  <c r="G1887" i="13" a="1"/>
  <c r="G1887" i="13" s="1"/>
  <c r="B1887" i="13" s="1"/>
  <c r="G1888" i="13" a="1"/>
  <c r="G1888" i="13" s="1"/>
  <c r="G1889" i="13" a="1"/>
  <c r="G1889" i="13" s="1"/>
  <c r="G1890" i="13" a="1"/>
  <c r="G1890" i="13" s="1"/>
  <c r="G1891" i="13" a="1"/>
  <c r="G1891" i="13" s="1"/>
  <c r="G1892" i="13" a="1"/>
  <c r="G1892" i="13" s="1"/>
  <c r="G1893" i="13" a="1"/>
  <c r="G1893" i="13" s="1"/>
  <c r="G1894" i="13" a="1"/>
  <c r="G1894" i="13" s="1"/>
  <c r="G1895" i="13" a="1"/>
  <c r="G1895" i="13" s="1"/>
  <c r="B1895" i="13" s="1"/>
  <c r="G1896" i="13" a="1"/>
  <c r="G1896" i="13" s="1"/>
  <c r="G1897" i="13" a="1"/>
  <c r="G1897" i="13" s="1"/>
  <c r="G1898" i="13" a="1"/>
  <c r="G1898" i="13" s="1"/>
  <c r="G1899" i="13" a="1"/>
  <c r="G1899" i="13" s="1"/>
  <c r="G1900" i="13" a="1"/>
  <c r="G1900" i="13" s="1"/>
  <c r="G1901" i="13" a="1"/>
  <c r="G1901" i="13" s="1"/>
  <c r="G1902" i="13" a="1"/>
  <c r="G1902" i="13" s="1"/>
  <c r="G1903" i="13" a="1"/>
  <c r="G1903" i="13" s="1"/>
  <c r="B1903" i="13" s="1"/>
  <c r="G1904" i="13" a="1"/>
  <c r="G1904" i="13" s="1"/>
  <c r="G1905" i="13" a="1"/>
  <c r="G1905" i="13" s="1"/>
  <c r="G1906" i="13" a="1"/>
  <c r="G1906" i="13" s="1"/>
  <c r="G1907" i="13" a="1"/>
  <c r="G1907" i="13" s="1"/>
  <c r="G1908" i="13" a="1"/>
  <c r="G1908" i="13" s="1"/>
  <c r="G1909" i="13" a="1"/>
  <c r="G1909" i="13" s="1"/>
  <c r="G1910" i="13" a="1"/>
  <c r="G1910" i="13" s="1"/>
  <c r="G1911" i="13" a="1"/>
  <c r="G1911" i="13" s="1"/>
  <c r="B1911" i="13" s="1"/>
  <c r="G1912" i="13" a="1"/>
  <c r="G1912" i="13" s="1"/>
  <c r="G1913" i="13" a="1"/>
  <c r="G1913" i="13" s="1"/>
  <c r="G1914" i="13" a="1"/>
  <c r="G1914" i="13" s="1"/>
  <c r="G1915" i="13" a="1"/>
  <c r="G1915" i="13" s="1"/>
  <c r="G1916" i="13" a="1"/>
  <c r="G1916" i="13" s="1"/>
  <c r="G1917" i="13" a="1"/>
  <c r="G1917" i="13" s="1"/>
  <c r="G1918" i="13" a="1"/>
  <c r="G1918" i="13" s="1"/>
  <c r="G1919" i="13" a="1"/>
  <c r="G1919" i="13" s="1"/>
  <c r="B1919" i="13" s="1"/>
  <c r="G1920" i="13" a="1"/>
  <c r="G1920" i="13" s="1"/>
  <c r="G1921" i="13" a="1"/>
  <c r="G1921" i="13" s="1"/>
  <c r="G1922" i="13" a="1"/>
  <c r="G1922" i="13" s="1"/>
  <c r="G1923" i="13" a="1"/>
  <c r="G1923" i="13" s="1"/>
  <c r="G1924" i="13" a="1"/>
  <c r="G1924" i="13" s="1"/>
  <c r="G1925" i="13" a="1"/>
  <c r="G1925" i="13" s="1"/>
  <c r="G1926" i="13" a="1"/>
  <c r="G1926" i="13" s="1"/>
  <c r="G1927" i="13" a="1"/>
  <c r="G1927" i="13" s="1"/>
  <c r="B1927" i="13" s="1"/>
  <c r="G1928" i="13" a="1"/>
  <c r="G1928" i="13" s="1"/>
  <c r="B1928" i="13" s="1"/>
  <c r="G1929" i="13" a="1"/>
  <c r="G1929" i="13" s="1"/>
  <c r="G1930" i="13" a="1"/>
  <c r="G1930" i="13" s="1"/>
  <c r="G1931" i="13" a="1"/>
  <c r="G1931" i="13" s="1"/>
  <c r="G1932" i="13" a="1"/>
  <c r="G1932" i="13" s="1"/>
  <c r="G1933" i="13" a="1"/>
  <c r="G1933" i="13" s="1"/>
  <c r="G1934" i="13" a="1"/>
  <c r="G1934" i="13" s="1"/>
  <c r="G1935" i="13" a="1"/>
  <c r="G1935" i="13" s="1"/>
  <c r="G1936" i="13" a="1"/>
  <c r="G1936" i="13" s="1"/>
  <c r="B1936" i="13" s="1"/>
  <c r="G1937" i="13" a="1"/>
  <c r="G1937" i="13" s="1"/>
  <c r="G1938" i="13" a="1"/>
  <c r="G1938" i="13" s="1"/>
  <c r="G1939" i="13" a="1"/>
  <c r="G1939" i="13" s="1"/>
  <c r="G1940" i="13" a="1"/>
  <c r="G1940" i="13" s="1"/>
  <c r="G1941" i="13" a="1"/>
  <c r="G1941" i="13" s="1"/>
  <c r="G1942" i="13" a="1"/>
  <c r="G1942" i="13" s="1"/>
  <c r="G1943" i="13" a="1"/>
  <c r="G1943" i="13" s="1"/>
  <c r="B1943" i="13" s="1"/>
  <c r="G1944" i="13" a="1"/>
  <c r="G1944" i="13" s="1"/>
  <c r="G1945" i="13" a="1"/>
  <c r="G1945" i="13" s="1"/>
  <c r="B1945" i="13" s="1"/>
  <c r="G1946" i="13" a="1"/>
  <c r="G1946" i="13" s="1"/>
  <c r="G1947" i="13" a="1"/>
  <c r="G1947" i="13" s="1"/>
  <c r="G1948" i="13" a="1"/>
  <c r="G1948" i="13" s="1"/>
  <c r="G1949" i="13" a="1"/>
  <c r="G1949" i="13" s="1"/>
  <c r="G1950" i="13" a="1"/>
  <c r="G1950" i="13" s="1"/>
  <c r="G1951" i="13" a="1"/>
  <c r="G1951" i="13" s="1"/>
  <c r="G1952" i="13" a="1"/>
  <c r="G1952" i="13" s="1"/>
  <c r="G1953" i="13" a="1"/>
  <c r="G1953" i="13" s="1"/>
  <c r="B1953" i="13" s="1"/>
  <c r="G1954" i="13" a="1"/>
  <c r="G1954" i="13" s="1"/>
  <c r="G1955" i="13" a="1"/>
  <c r="G1955" i="13" s="1"/>
  <c r="G1956" i="13" a="1"/>
  <c r="G1956" i="13" s="1"/>
  <c r="G1957" i="13" a="1"/>
  <c r="G1957" i="13" s="1"/>
  <c r="G1958" i="13" a="1"/>
  <c r="G1958" i="13" s="1"/>
  <c r="G1959" i="13" a="1"/>
  <c r="G1959" i="13" s="1"/>
  <c r="G1960" i="13" a="1"/>
  <c r="G1960" i="13" s="1"/>
  <c r="B1960" i="13" s="1"/>
  <c r="G1961" i="13" a="1"/>
  <c r="G1961" i="13" s="1"/>
  <c r="G1962" i="13" a="1"/>
  <c r="G1962" i="13" s="1"/>
  <c r="G1963" i="13" a="1"/>
  <c r="G1963" i="13" s="1"/>
  <c r="G1964" i="13" a="1"/>
  <c r="G1964" i="13" s="1"/>
  <c r="G1965" i="13" a="1"/>
  <c r="G1965" i="13" s="1"/>
  <c r="G1966" i="13" a="1"/>
  <c r="G1966" i="13" s="1"/>
  <c r="G1967" i="13" a="1"/>
  <c r="G1967" i="13" s="1"/>
  <c r="G1968" i="13" a="1"/>
  <c r="G1968" i="13" s="1"/>
  <c r="G1969" i="13" a="1"/>
  <c r="G1969" i="13" s="1"/>
  <c r="G1970" i="13" a="1"/>
  <c r="G1970" i="13" s="1"/>
  <c r="B1970" i="13" s="1"/>
  <c r="G1971" i="13" a="1"/>
  <c r="G1971" i="13" s="1"/>
  <c r="G1972" i="13" a="1"/>
  <c r="G1972" i="13" s="1"/>
  <c r="G1973" i="13" a="1"/>
  <c r="G1973" i="13" s="1"/>
  <c r="G1974" i="13" a="1"/>
  <c r="G1974" i="13" s="1"/>
  <c r="G1975" i="13" a="1"/>
  <c r="G1975" i="13" s="1"/>
  <c r="G1976" i="13" a="1"/>
  <c r="G1976" i="13" s="1"/>
  <c r="G1977" i="13" a="1"/>
  <c r="G1977" i="13" s="1"/>
  <c r="G1978" i="13" a="1"/>
  <c r="G1978" i="13" s="1"/>
  <c r="B1978" i="13" s="1"/>
  <c r="G1979" i="13" a="1"/>
  <c r="G1979" i="13" s="1"/>
  <c r="G1980" i="13" a="1"/>
  <c r="G1980" i="13" s="1"/>
  <c r="G1981" i="13" a="1"/>
  <c r="G1981" i="13" s="1"/>
  <c r="G1982" i="13" a="1"/>
  <c r="G1982" i="13" s="1"/>
  <c r="G1983" i="13" a="1"/>
  <c r="G1983" i="13" s="1"/>
  <c r="B1983" i="13" s="1"/>
  <c r="G1984" i="13" a="1"/>
  <c r="G1984" i="13" s="1"/>
  <c r="G1985" i="13" a="1"/>
  <c r="G1985" i="13" s="1"/>
  <c r="G1986" i="13" a="1"/>
  <c r="G1986" i="13" s="1"/>
  <c r="G1987" i="13" a="1"/>
  <c r="G1987" i="13" s="1"/>
  <c r="B1987" i="13" s="1"/>
  <c r="G1988" i="13" a="1"/>
  <c r="G1988" i="13" s="1"/>
  <c r="G1989" i="13" a="1"/>
  <c r="G1989" i="13" s="1"/>
  <c r="G1990" i="13" a="1"/>
  <c r="G1990" i="13" s="1"/>
  <c r="G1991" i="13" a="1"/>
  <c r="G1991" i="13" s="1"/>
  <c r="G1992" i="13" a="1"/>
  <c r="G1992" i="13" s="1"/>
  <c r="G1993" i="13" a="1"/>
  <c r="G1993" i="13" s="1"/>
  <c r="G1994" i="13" a="1"/>
  <c r="G1994" i="13" s="1"/>
  <c r="G1995" i="13" a="1"/>
  <c r="G1995" i="13" s="1"/>
  <c r="B1995" i="13" s="1"/>
  <c r="G1996" i="13" a="1"/>
  <c r="G1996" i="13" s="1"/>
  <c r="G1997" i="13" a="1"/>
  <c r="G1997" i="13" s="1"/>
  <c r="G1998" i="13" a="1"/>
  <c r="G1998" i="13" s="1"/>
  <c r="G1999" i="13" a="1"/>
  <c r="G1999" i="13" s="1"/>
  <c r="G2000" i="13" a="1"/>
  <c r="G2000" i="13" s="1"/>
  <c r="G2001" i="13" a="1"/>
  <c r="G2001" i="13" s="1"/>
  <c r="G2002" i="13" a="1"/>
  <c r="G2002" i="13" s="1"/>
  <c r="G2003" i="13" a="1"/>
  <c r="G2003" i="13" s="1"/>
  <c r="B2003" i="13" s="1"/>
  <c r="G2004" i="13" a="1"/>
  <c r="G2004" i="13" s="1"/>
  <c r="G2005" i="13" a="1"/>
  <c r="G2005" i="13" s="1"/>
  <c r="G2006" i="13" a="1"/>
  <c r="G2006" i="13" s="1"/>
  <c r="G2007" i="13" a="1"/>
  <c r="G2007" i="13" s="1"/>
  <c r="G2008" i="13" a="1"/>
  <c r="G2008" i="13" s="1"/>
  <c r="G2009" i="13" a="1"/>
  <c r="G2009" i="13" s="1"/>
  <c r="G2010" i="13" a="1"/>
  <c r="G2010" i="13" s="1"/>
  <c r="G2011" i="13" a="1"/>
  <c r="G2011" i="13" s="1"/>
  <c r="B2011" i="13" s="1"/>
  <c r="G2012" i="13" a="1"/>
  <c r="G2012" i="13" s="1"/>
  <c r="G2013" i="13" a="1"/>
  <c r="G2013" i="13" s="1"/>
  <c r="G2014" i="13" a="1"/>
  <c r="G2014" i="13" s="1"/>
  <c r="G2015" i="13" a="1"/>
  <c r="G2015" i="13" s="1"/>
  <c r="B2015" i="13" s="1"/>
  <c r="G2016" i="13" a="1"/>
  <c r="G2016" i="13" s="1"/>
  <c r="B2016" i="13" s="1"/>
  <c r="G2017" i="13" a="1"/>
  <c r="G2017" i="13" s="1"/>
  <c r="G2018" i="13" a="1"/>
  <c r="G2018" i="13" s="1"/>
  <c r="G2019" i="13" a="1"/>
  <c r="G2019" i="13" s="1"/>
  <c r="G2020" i="13" a="1"/>
  <c r="G2020" i="13" s="1"/>
  <c r="G2021" i="13" a="1"/>
  <c r="G2021" i="13" s="1"/>
  <c r="G2022" i="13" a="1"/>
  <c r="G2022" i="13" s="1"/>
  <c r="G2023" i="13" a="1"/>
  <c r="G2023" i="13" s="1"/>
  <c r="G2024" i="13" a="1"/>
  <c r="G2024" i="13" s="1"/>
  <c r="G2025" i="13" a="1"/>
  <c r="G2025" i="13" s="1"/>
  <c r="G2026" i="13" a="1"/>
  <c r="G2026" i="13" s="1"/>
  <c r="G2027" i="13" a="1"/>
  <c r="G2027" i="13" s="1"/>
  <c r="G2028" i="13" a="1"/>
  <c r="G2028" i="13" s="1"/>
  <c r="G2029" i="13" a="1"/>
  <c r="G2029" i="13" s="1"/>
  <c r="G2030" i="13" a="1"/>
  <c r="G2030" i="13" s="1"/>
  <c r="G2031" i="13" a="1"/>
  <c r="G2031" i="13" s="1"/>
  <c r="G2032" i="13" a="1"/>
  <c r="G2032" i="13" s="1"/>
  <c r="G2033" i="13" a="1"/>
  <c r="G2033" i="13" s="1"/>
  <c r="G2034" i="13" a="1"/>
  <c r="G2034" i="13" s="1"/>
  <c r="G2035" i="13" a="1"/>
  <c r="G2035" i="13" s="1"/>
  <c r="G2036" i="13" a="1"/>
  <c r="G2036" i="13" s="1"/>
  <c r="G2037" i="13" a="1"/>
  <c r="G2037" i="13" s="1"/>
  <c r="G2038" i="13" a="1"/>
  <c r="G2038" i="13" s="1"/>
  <c r="G2039" i="13" a="1"/>
  <c r="G2039" i="13" s="1"/>
  <c r="G2040" i="13" a="1"/>
  <c r="G2040" i="13" s="1"/>
  <c r="G2041" i="13" a="1"/>
  <c r="G2041" i="13" s="1"/>
  <c r="G2042" i="13" a="1"/>
  <c r="G2042" i="13" s="1"/>
  <c r="G2043" i="13" a="1"/>
  <c r="G2043" i="13" s="1"/>
  <c r="G2044" i="13" a="1"/>
  <c r="G2044" i="13" s="1"/>
  <c r="G2045" i="13" a="1"/>
  <c r="G2045" i="13" s="1"/>
  <c r="G2046" i="13" a="1"/>
  <c r="G2046" i="13" s="1"/>
  <c r="G2047" i="13" a="1"/>
  <c r="G2047" i="13" s="1"/>
  <c r="G2048" i="13" a="1"/>
  <c r="G2048" i="13" s="1"/>
  <c r="G2049" i="13" a="1"/>
  <c r="G2049" i="13" s="1"/>
  <c r="G2050" i="13" a="1"/>
  <c r="G2050" i="13" s="1"/>
  <c r="G2051" i="13" a="1"/>
  <c r="G2051" i="13" s="1"/>
  <c r="G2052" i="13" a="1"/>
  <c r="G2052" i="13" s="1"/>
  <c r="G2053" i="13" a="1"/>
  <c r="G2053" i="13" s="1"/>
  <c r="G2054" i="13" a="1"/>
  <c r="G2054" i="13" s="1"/>
  <c r="G2055" i="13" a="1"/>
  <c r="G2055" i="13" s="1"/>
  <c r="G2056" i="13" a="1"/>
  <c r="G2056" i="13" s="1"/>
  <c r="G2057" i="13" a="1"/>
  <c r="G2057" i="13" s="1"/>
  <c r="G2058" i="13" a="1"/>
  <c r="G2058" i="13" s="1"/>
  <c r="G2059" i="13" a="1"/>
  <c r="G2059" i="13" s="1"/>
  <c r="G2060" i="13" a="1"/>
  <c r="G2060" i="13" s="1"/>
  <c r="G2061" i="13" a="1"/>
  <c r="G2061" i="13" s="1"/>
  <c r="G2062" i="13" a="1"/>
  <c r="G2062" i="13" s="1"/>
  <c r="G2063" i="13" a="1"/>
  <c r="G2063" i="13" s="1"/>
  <c r="G2064" i="13" a="1"/>
  <c r="G2064" i="13" s="1"/>
  <c r="G2065" i="13" a="1"/>
  <c r="G2065" i="13" s="1"/>
  <c r="G2066" i="13" a="1"/>
  <c r="G2066" i="13" s="1"/>
  <c r="G2067" i="13" a="1"/>
  <c r="G2067" i="13" s="1"/>
  <c r="G2068" i="13" a="1"/>
  <c r="G2068" i="13" s="1"/>
  <c r="G2069" i="13" a="1"/>
  <c r="G2069" i="13" s="1"/>
  <c r="G2070" i="13" a="1"/>
  <c r="G2070" i="13" s="1"/>
  <c r="G2071" i="13" a="1"/>
  <c r="G2071" i="13" s="1"/>
  <c r="B2071" i="13" s="1"/>
  <c r="G2072" i="13" a="1"/>
  <c r="G2072" i="13" s="1"/>
  <c r="G2073" i="13" a="1"/>
  <c r="G2073" i="13" s="1"/>
  <c r="G2074" i="13" a="1"/>
  <c r="G2074" i="13" s="1"/>
  <c r="G2075" i="13" a="1"/>
  <c r="G2075" i="13" s="1"/>
  <c r="G2076" i="13" a="1"/>
  <c r="G2076" i="13" s="1"/>
  <c r="G2077" i="13" a="1"/>
  <c r="G2077" i="13" s="1"/>
  <c r="G2078" i="13" a="1"/>
  <c r="G2078" i="13" s="1"/>
  <c r="B2078" i="13" s="1"/>
  <c r="G2079" i="13" a="1"/>
  <c r="G2079" i="13" s="1"/>
  <c r="G2080" i="13" a="1"/>
  <c r="G2080" i="13" s="1"/>
  <c r="G2081" i="13" a="1"/>
  <c r="G2081" i="13" s="1"/>
  <c r="G2082" i="13" a="1"/>
  <c r="G2082" i="13" s="1"/>
  <c r="G2083" i="13" a="1"/>
  <c r="G2083" i="13" s="1"/>
  <c r="G2084" i="13" a="1"/>
  <c r="G2084" i="13" s="1"/>
  <c r="G2085" i="13" a="1"/>
  <c r="G2085" i="13" s="1"/>
  <c r="G2086" i="13" a="1"/>
  <c r="G2086" i="13" s="1"/>
  <c r="B2086" i="13" s="1"/>
  <c r="G2087" i="13" a="1"/>
  <c r="G2087" i="13" s="1"/>
  <c r="G2088" i="13" a="1"/>
  <c r="G2088" i="13" s="1"/>
  <c r="G2089" i="13" a="1"/>
  <c r="G2089" i="13" s="1"/>
  <c r="G2090" i="13" a="1"/>
  <c r="G2090" i="13" s="1"/>
  <c r="G2091" i="13" a="1"/>
  <c r="G2091" i="13" s="1"/>
  <c r="G2092" i="13" a="1"/>
  <c r="G2092" i="13" s="1"/>
  <c r="G2093" i="13" a="1"/>
  <c r="G2093" i="13" s="1"/>
  <c r="G2094" i="13" a="1"/>
  <c r="G2094" i="13" s="1"/>
  <c r="B2094" i="13" s="1"/>
  <c r="G2095" i="13" a="1"/>
  <c r="G2095" i="13" s="1"/>
  <c r="G2096" i="13" a="1"/>
  <c r="G2096" i="13" s="1"/>
  <c r="G2097" i="13" a="1"/>
  <c r="G2097" i="13" s="1"/>
  <c r="G2098" i="13" a="1"/>
  <c r="G2098" i="13" s="1"/>
  <c r="G2099" i="13" a="1"/>
  <c r="G2099" i="13" s="1"/>
  <c r="G2100" i="13" a="1"/>
  <c r="G2100" i="13" s="1"/>
  <c r="G2101" i="13" a="1"/>
  <c r="G2101" i="13" s="1"/>
  <c r="G2102" i="13" a="1"/>
  <c r="G2102" i="13" s="1"/>
  <c r="B2102" i="13" s="1"/>
  <c r="G2103" i="13" a="1"/>
  <c r="G2103" i="13" s="1"/>
  <c r="G2104" i="13" a="1"/>
  <c r="G2104" i="13" s="1"/>
  <c r="G2105" i="13" a="1"/>
  <c r="G2105" i="13" s="1"/>
  <c r="G2106" i="13" a="1"/>
  <c r="G2106" i="13" s="1"/>
  <c r="G2107" i="13" a="1"/>
  <c r="G2107" i="13" s="1"/>
  <c r="G2108" i="13" a="1"/>
  <c r="G2108" i="13" s="1"/>
  <c r="G2109" i="13" a="1"/>
  <c r="G2109" i="13" s="1"/>
  <c r="G2110" i="13" a="1"/>
  <c r="G2110" i="13" s="1"/>
  <c r="B2110" i="13" s="1"/>
  <c r="G2111" i="13" a="1"/>
  <c r="G2111" i="13" s="1"/>
  <c r="G2112" i="13" a="1"/>
  <c r="G2112" i="13" s="1"/>
  <c r="G2113" i="13" a="1"/>
  <c r="G2113" i="13" s="1"/>
  <c r="G2114" i="13" a="1"/>
  <c r="G2114" i="13" s="1"/>
  <c r="G2115" i="13" a="1"/>
  <c r="G2115" i="13" s="1"/>
  <c r="G2116" i="13" a="1"/>
  <c r="G2116" i="13" s="1"/>
  <c r="G2117" i="13" a="1"/>
  <c r="G2117" i="13" s="1"/>
  <c r="G2118" i="13" a="1"/>
  <c r="G2118" i="13" s="1"/>
  <c r="B2118" i="13" s="1"/>
  <c r="G2119" i="13" a="1"/>
  <c r="G2119" i="13" s="1"/>
  <c r="G2120" i="13" a="1"/>
  <c r="G2120" i="13" s="1"/>
  <c r="G2121" i="13" a="1"/>
  <c r="G2121" i="13" s="1"/>
  <c r="G2122" i="13" a="1"/>
  <c r="G2122" i="13" s="1"/>
  <c r="G2123" i="13" a="1"/>
  <c r="G2123" i="13" s="1"/>
  <c r="G2124" i="13" a="1"/>
  <c r="G2124" i="13" s="1"/>
  <c r="G2125" i="13" a="1"/>
  <c r="G2125" i="13" s="1"/>
  <c r="G2126" i="13" a="1"/>
  <c r="G2126" i="13" s="1"/>
  <c r="B2126" i="13" s="1"/>
  <c r="G2127" i="13" a="1"/>
  <c r="G2127" i="13" s="1"/>
  <c r="G2128" i="13" a="1"/>
  <c r="G2128" i="13" s="1"/>
  <c r="G2129" i="13" a="1"/>
  <c r="G2129" i="13" s="1"/>
  <c r="G2130" i="13" a="1"/>
  <c r="G2130" i="13" s="1"/>
  <c r="G2131" i="13" a="1"/>
  <c r="G2131" i="13" s="1"/>
  <c r="G2132" i="13" a="1"/>
  <c r="G2132" i="13" s="1"/>
  <c r="G2133" i="13" a="1"/>
  <c r="G2133" i="13" s="1"/>
  <c r="G2134" i="13" a="1"/>
  <c r="G2134" i="13" s="1"/>
  <c r="B2134" i="13" s="1"/>
  <c r="G2135" i="13" a="1"/>
  <c r="G2135" i="13" s="1"/>
  <c r="G2136" i="13" a="1"/>
  <c r="G2136" i="13" s="1"/>
  <c r="G2137" i="13" a="1"/>
  <c r="G2137" i="13" s="1"/>
  <c r="G2138" i="13" a="1"/>
  <c r="G2138" i="13" s="1"/>
  <c r="G2139" i="13" a="1"/>
  <c r="G2139" i="13" s="1"/>
  <c r="G2140" i="13" a="1"/>
  <c r="G2140" i="13" s="1"/>
  <c r="G2141" i="13" a="1"/>
  <c r="G2141" i="13" s="1"/>
  <c r="G2142" i="13" a="1"/>
  <c r="G2142" i="13" s="1"/>
  <c r="B2142" i="13" s="1"/>
  <c r="G2143" i="13" a="1"/>
  <c r="G2143" i="13" s="1"/>
  <c r="G2144" i="13" a="1"/>
  <c r="G2144" i="13" s="1"/>
  <c r="G2145" i="13" a="1"/>
  <c r="G2145" i="13" s="1"/>
  <c r="G2146" i="13" a="1"/>
  <c r="G2146" i="13" s="1"/>
  <c r="G2147" i="13" a="1"/>
  <c r="G2147" i="13" s="1"/>
  <c r="G2148" i="13" a="1"/>
  <c r="G2148" i="13" s="1"/>
  <c r="G2149" i="13" a="1"/>
  <c r="G2149" i="13" s="1"/>
  <c r="G2150" i="13" a="1"/>
  <c r="G2150" i="13" s="1"/>
  <c r="B2150" i="13" s="1"/>
  <c r="G2151" i="13" a="1"/>
  <c r="G2151" i="13" s="1"/>
  <c r="G2152" i="13" a="1"/>
  <c r="G2152" i="13" s="1"/>
  <c r="G2153" i="13" a="1"/>
  <c r="G2153" i="13" s="1"/>
  <c r="G2154" i="13" a="1"/>
  <c r="G2154" i="13" s="1"/>
  <c r="G2155" i="13" a="1"/>
  <c r="G2155" i="13" s="1"/>
  <c r="G2156" i="13" a="1"/>
  <c r="G2156" i="13" s="1"/>
  <c r="G2157" i="13" a="1"/>
  <c r="G2157" i="13" s="1"/>
  <c r="G2158" i="13" a="1"/>
  <c r="G2158" i="13" s="1"/>
  <c r="B2158" i="13" s="1"/>
  <c r="G2159" i="13" a="1"/>
  <c r="G2159" i="13" s="1"/>
  <c r="G2160" i="13" a="1"/>
  <c r="G2160" i="13" s="1"/>
  <c r="G2161" i="13" a="1"/>
  <c r="G2161" i="13" s="1"/>
  <c r="G2162" i="13" a="1"/>
  <c r="G2162" i="13" s="1"/>
  <c r="G2163" i="13" a="1"/>
  <c r="G2163" i="13" s="1"/>
  <c r="G2164" i="13" a="1"/>
  <c r="G2164" i="13" s="1"/>
  <c r="G2165" i="13" a="1"/>
  <c r="G2165" i="13" s="1"/>
  <c r="G2166" i="13" a="1"/>
  <c r="G2166" i="13" s="1"/>
  <c r="B2166" i="13" s="1"/>
  <c r="G2167" i="13" a="1"/>
  <c r="G2167" i="13" s="1"/>
  <c r="G2168" i="13" a="1"/>
  <c r="G2168" i="13" s="1"/>
  <c r="G2169" i="13" a="1"/>
  <c r="G2169" i="13" s="1"/>
  <c r="G2170" i="13" a="1"/>
  <c r="G2170" i="13" s="1"/>
  <c r="G2171" i="13" a="1"/>
  <c r="G2171" i="13" s="1"/>
  <c r="G2172" i="13" a="1"/>
  <c r="G2172" i="13" s="1"/>
  <c r="G2173" i="13" a="1"/>
  <c r="G2173" i="13" s="1"/>
  <c r="G2174" i="13" a="1"/>
  <c r="G2174" i="13" s="1"/>
  <c r="B2174" i="13" s="1"/>
  <c r="G2175" i="13" a="1"/>
  <c r="G2175" i="13" s="1"/>
  <c r="G2176" i="13" a="1"/>
  <c r="G2176" i="13" s="1"/>
  <c r="G2177" i="13" a="1"/>
  <c r="G2177" i="13" s="1"/>
  <c r="G2178" i="13" a="1"/>
  <c r="G2178" i="13" s="1"/>
  <c r="G2179" i="13" a="1"/>
  <c r="G2179" i="13" s="1"/>
  <c r="G2180" i="13" a="1"/>
  <c r="G2180" i="13" s="1"/>
  <c r="G2181" i="13" a="1"/>
  <c r="G2181" i="13" s="1"/>
  <c r="G2182" i="13" a="1"/>
  <c r="G2182" i="13" s="1"/>
  <c r="B2182" i="13" s="1"/>
  <c r="G2183" i="13" a="1"/>
  <c r="G2183" i="13" s="1"/>
  <c r="G2184" i="13" a="1"/>
  <c r="G2184" i="13" s="1"/>
  <c r="G2185" i="13" a="1"/>
  <c r="G2185" i="13" s="1"/>
  <c r="G2186" i="13" a="1"/>
  <c r="G2186" i="13" s="1"/>
  <c r="G2187" i="13" a="1"/>
  <c r="G2187" i="13" s="1"/>
  <c r="G2188" i="13" a="1"/>
  <c r="G2188" i="13" s="1"/>
  <c r="G2189" i="13" a="1"/>
  <c r="G2189" i="13" s="1"/>
  <c r="G2190" i="13" a="1"/>
  <c r="G2190" i="13" s="1"/>
  <c r="B2190" i="13" s="1"/>
  <c r="G2191" i="13" a="1"/>
  <c r="G2191" i="13" s="1"/>
  <c r="G2192" i="13" a="1"/>
  <c r="G2192" i="13" s="1"/>
  <c r="G2193" i="13" a="1"/>
  <c r="G2193" i="13" s="1"/>
  <c r="G2194" i="13" a="1"/>
  <c r="G2194" i="13" s="1"/>
  <c r="G2195" i="13" a="1"/>
  <c r="G2195" i="13" s="1"/>
  <c r="G2196" i="13" a="1"/>
  <c r="G2196" i="13" s="1"/>
  <c r="G2197" i="13" a="1"/>
  <c r="G2197" i="13" s="1"/>
  <c r="G2198" i="13" a="1"/>
  <c r="G2198" i="13" s="1"/>
  <c r="B2198" i="13" s="1"/>
  <c r="G2199" i="13" a="1"/>
  <c r="G2199" i="13" s="1"/>
  <c r="G2200" i="13" a="1"/>
  <c r="G2200" i="13" s="1"/>
  <c r="G2201" i="13" a="1"/>
  <c r="G2201" i="13" s="1"/>
  <c r="G2202" i="13" a="1"/>
  <c r="G2202" i="13" s="1"/>
  <c r="G2203" i="13" a="1"/>
  <c r="G2203" i="13" s="1"/>
  <c r="G2204" i="13" a="1"/>
  <c r="G2204" i="13" s="1"/>
  <c r="G2205" i="13" a="1"/>
  <c r="G2205" i="13" s="1"/>
  <c r="G2206" i="13" a="1"/>
  <c r="G2206" i="13" s="1"/>
  <c r="B2206" i="13" s="1"/>
  <c r="G2207" i="13" a="1"/>
  <c r="G2207" i="13" s="1"/>
  <c r="G2208" i="13" a="1"/>
  <c r="G2208" i="13" s="1"/>
  <c r="G2209" i="13" a="1"/>
  <c r="G2209" i="13" s="1"/>
  <c r="G2210" i="13" a="1"/>
  <c r="G2210" i="13" s="1"/>
  <c r="G2211" i="13" a="1"/>
  <c r="G2211" i="13" s="1"/>
  <c r="G2212" i="13" a="1"/>
  <c r="G2212" i="13" s="1"/>
  <c r="G2213" i="13" a="1"/>
  <c r="G2213" i="13" s="1"/>
  <c r="G2214" i="13" a="1"/>
  <c r="G2214" i="13" s="1"/>
  <c r="B2214" i="13" s="1"/>
  <c r="G2215" i="13" a="1"/>
  <c r="G2215" i="13" s="1"/>
  <c r="G2216" i="13" a="1"/>
  <c r="G2216" i="13" s="1"/>
  <c r="G2217" i="13" a="1"/>
  <c r="G2217" i="13" s="1"/>
  <c r="G2218" i="13" a="1"/>
  <c r="G2218" i="13" s="1"/>
  <c r="G2219" i="13" a="1"/>
  <c r="G2219" i="13" s="1"/>
  <c r="G2220" i="13" a="1"/>
  <c r="G2220" i="13" s="1"/>
  <c r="G2221" i="13" a="1"/>
  <c r="G2221" i="13" s="1"/>
  <c r="G2222" i="13" a="1"/>
  <c r="G2222" i="13" s="1"/>
  <c r="B2222" i="13" s="1"/>
  <c r="G2223" i="13" a="1"/>
  <c r="G2223" i="13" s="1"/>
  <c r="G2224" i="13" a="1"/>
  <c r="G2224" i="13" s="1"/>
  <c r="G2225" i="13" a="1"/>
  <c r="G2225" i="13" s="1"/>
  <c r="G2226" i="13" a="1"/>
  <c r="G2226" i="13" s="1"/>
  <c r="G2227" i="13" a="1"/>
  <c r="G2227" i="13" s="1"/>
  <c r="G2228" i="13" a="1"/>
  <c r="G2228" i="13" s="1"/>
  <c r="G2229" i="13" a="1"/>
  <c r="G2229" i="13" s="1"/>
  <c r="G2230" i="13" a="1"/>
  <c r="G2230" i="13" s="1"/>
  <c r="B2230" i="13" s="1"/>
  <c r="G2231" i="13" a="1"/>
  <c r="G2231" i="13" s="1"/>
  <c r="G2232" i="13" a="1"/>
  <c r="G2232" i="13" s="1"/>
  <c r="G2233" i="13" a="1"/>
  <c r="G2233" i="13" s="1"/>
  <c r="G2234" i="13" a="1"/>
  <c r="G2234" i="13" s="1"/>
  <c r="G2235" i="13" a="1"/>
  <c r="G2235" i="13" s="1"/>
  <c r="G2236" i="13" a="1"/>
  <c r="G2236" i="13" s="1"/>
  <c r="G2237" i="13" a="1"/>
  <c r="G2237" i="13" s="1"/>
  <c r="G2238" i="13" a="1"/>
  <c r="G2238" i="13" s="1"/>
  <c r="B2238" i="13" s="1"/>
  <c r="G2239" i="13" a="1"/>
  <c r="G2239" i="13" s="1"/>
  <c r="G2240" i="13" a="1"/>
  <c r="G2240" i="13" s="1"/>
  <c r="G2241" i="13" a="1"/>
  <c r="G2241" i="13" s="1"/>
  <c r="G2242" i="13" a="1"/>
  <c r="G2242" i="13" s="1"/>
  <c r="G2243" i="13" a="1"/>
  <c r="G2243" i="13" s="1"/>
  <c r="G2244" i="13" a="1"/>
  <c r="G2244" i="13" s="1"/>
  <c r="G2245" i="13" a="1"/>
  <c r="G2245" i="13" s="1"/>
  <c r="G2246" i="13" a="1"/>
  <c r="G2246" i="13" s="1"/>
  <c r="B2246" i="13" s="1"/>
  <c r="G2247" i="13" a="1"/>
  <c r="G2247" i="13" s="1"/>
  <c r="G2248" i="13" a="1"/>
  <c r="G2248" i="13" s="1"/>
  <c r="G2249" i="13" a="1"/>
  <c r="G2249" i="13" s="1"/>
  <c r="G2250" i="13" a="1"/>
  <c r="G2250" i="13" s="1"/>
  <c r="G2251" i="13" a="1"/>
  <c r="G2251" i="13" s="1"/>
  <c r="G2252" i="13" a="1"/>
  <c r="G2252" i="13" s="1"/>
  <c r="G2253" i="13" a="1"/>
  <c r="G2253" i="13" s="1"/>
  <c r="G2254" i="13" a="1"/>
  <c r="G2254" i="13" s="1"/>
  <c r="B2254" i="13" s="1"/>
  <c r="G2255" i="13" a="1"/>
  <c r="G2255" i="13" s="1"/>
  <c r="G2256" i="13" a="1"/>
  <c r="G2256" i="13" s="1"/>
  <c r="G2257" i="13" a="1"/>
  <c r="G2257" i="13" s="1"/>
  <c r="G2258" i="13" a="1"/>
  <c r="G2258" i="13" s="1"/>
  <c r="G2259" i="13" a="1"/>
  <c r="G2259" i="13" s="1"/>
  <c r="G2260" i="13" a="1"/>
  <c r="G2260" i="13" s="1"/>
  <c r="G2261" i="13" a="1"/>
  <c r="G2261" i="13" s="1"/>
  <c r="G2262" i="13" a="1"/>
  <c r="G2262" i="13" s="1"/>
  <c r="G2263" i="13" a="1"/>
  <c r="G2263" i="13" s="1"/>
  <c r="G2264" i="13" a="1"/>
  <c r="G2264" i="13" s="1"/>
  <c r="G2265" i="13" a="1"/>
  <c r="G2265" i="13" s="1"/>
  <c r="G2266" i="13" a="1"/>
  <c r="G2266" i="13" s="1"/>
  <c r="G2267" i="13" a="1"/>
  <c r="G2267" i="13" s="1"/>
  <c r="G2268" i="13" a="1"/>
  <c r="G2268" i="13" s="1"/>
  <c r="G2269" i="13" a="1"/>
  <c r="G2269" i="13" s="1"/>
  <c r="G2270" i="13" a="1"/>
  <c r="G2270" i="13" s="1"/>
  <c r="G2271" i="13" a="1"/>
  <c r="G2271" i="13" s="1"/>
  <c r="G2272" i="13" a="1"/>
  <c r="G2272" i="13" s="1"/>
  <c r="G2273" i="13" a="1"/>
  <c r="G2273" i="13" s="1"/>
  <c r="G2274" i="13" a="1"/>
  <c r="G2274" i="13" s="1"/>
  <c r="G2275" i="13" a="1"/>
  <c r="G2275" i="13" s="1"/>
  <c r="G2276" i="13" a="1"/>
  <c r="G2276" i="13" s="1"/>
  <c r="G2277" i="13" a="1"/>
  <c r="G2277" i="13" s="1"/>
  <c r="G2278" i="13" a="1"/>
  <c r="G2278" i="13" s="1"/>
  <c r="G2279" i="13" a="1"/>
  <c r="G2279" i="13" s="1"/>
  <c r="G2280" i="13" a="1"/>
  <c r="G2280" i="13" s="1"/>
  <c r="G2281" i="13" a="1"/>
  <c r="G2281" i="13" s="1"/>
  <c r="G2282" i="13" a="1"/>
  <c r="G2282" i="13" s="1"/>
  <c r="B2282" i="13" s="1"/>
  <c r="G2283" i="13" a="1"/>
  <c r="G2283" i="13" s="1"/>
  <c r="G2284" i="13" a="1"/>
  <c r="G2284" i="13" s="1"/>
  <c r="G2285" i="13" a="1"/>
  <c r="G2285" i="13" s="1"/>
  <c r="G2286" i="13" a="1"/>
  <c r="G2286" i="13" s="1"/>
  <c r="G2287" i="13" a="1"/>
  <c r="G2287" i="13" s="1"/>
  <c r="G2288" i="13" a="1"/>
  <c r="G2288" i="13" s="1"/>
  <c r="G2289" i="13" a="1"/>
  <c r="G2289" i="13" s="1"/>
  <c r="G2290" i="13" a="1"/>
  <c r="G2290" i="13" s="1"/>
  <c r="G2291" i="13" a="1"/>
  <c r="G2291" i="13" s="1"/>
  <c r="G2292" i="13" a="1"/>
  <c r="G2292" i="13" s="1"/>
  <c r="G2293" i="13" a="1"/>
  <c r="G2293" i="13" s="1"/>
  <c r="G2294" i="13" a="1"/>
  <c r="G2294" i="13" s="1"/>
  <c r="G2295" i="13" a="1"/>
  <c r="G2295" i="13" s="1"/>
  <c r="G2296" i="13" a="1"/>
  <c r="G2296" i="13" s="1"/>
  <c r="G2297" i="13" a="1"/>
  <c r="G2297" i="13" s="1"/>
  <c r="G2298" i="13" a="1"/>
  <c r="G2298" i="13" s="1"/>
  <c r="G2299" i="13" a="1"/>
  <c r="G2299" i="13" s="1"/>
  <c r="G2300" i="13" a="1"/>
  <c r="G2300" i="13" s="1"/>
  <c r="G2301" i="13" a="1"/>
  <c r="G2301" i="13" s="1"/>
  <c r="G2302" i="13" a="1"/>
  <c r="G2302" i="13" s="1"/>
  <c r="G2303" i="13" a="1"/>
  <c r="G2303" i="13" s="1"/>
  <c r="G2304" i="13" a="1"/>
  <c r="G2304" i="13" s="1"/>
  <c r="G2305" i="13" a="1"/>
  <c r="G2305" i="13" s="1"/>
  <c r="G2306" i="13" a="1"/>
  <c r="G2306" i="13" s="1"/>
  <c r="G2307" i="13" a="1"/>
  <c r="G2307" i="13" s="1"/>
  <c r="G2308" i="13" a="1"/>
  <c r="G2308" i="13" s="1"/>
  <c r="G2309" i="13" a="1"/>
  <c r="G2309" i="13" s="1"/>
  <c r="G2310" i="13" a="1"/>
  <c r="G2310" i="13" s="1"/>
  <c r="G2311" i="13" a="1"/>
  <c r="G2311" i="13" s="1"/>
  <c r="G2312" i="13" a="1"/>
  <c r="G2312" i="13" s="1"/>
  <c r="G2313" i="13" a="1"/>
  <c r="G2313" i="13" s="1"/>
  <c r="G2314" i="13" a="1"/>
  <c r="G2314" i="13" s="1"/>
  <c r="G2315" i="13" a="1"/>
  <c r="G2315" i="13" s="1"/>
  <c r="G2316" i="13" a="1"/>
  <c r="G2316" i="13" s="1"/>
  <c r="G2317" i="13" a="1"/>
  <c r="G2317" i="13" s="1"/>
  <c r="G2318" i="13" a="1"/>
  <c r="G2318" i="13" s="1"/>
  <c r="G2319" i="13" a="1"/>
  <c r="G2319" i="13" s="1"/>
  <c r="G2320" i="13" a="1"/>
  <c r="G2320" i="13" s="1"/>
  <c r="G2321" i="13" a="1"/>
  <c r="G2321" i="13" s="1"/>
  <c r="G2322" i="13" a="1"/>
  <c r="G2322" i="13" s="1"/>
  <c r="G2323" i="13" a="1"/>
  <c r="G2323" i="13" s="1"/>
  <c r="G2324" i="13" a="1"/>
  <c r="G2324" i="13" s="1"/>
  <c r="G2325" i="13" a="1"/>
  <c r="G2325" i="13" s="1"/>
  <c r="G2326" i="13" a="1"/>
  <c r="G2326" i="13" s="1"/>
  <c r="G2327" i="13" a="1"/>
  <c r="G2327" i="13" s="1"/>
  <c r="G2328" i="13" a="1"/>
  <c r="G2328" i="13" s="1"/>
  <c r="G2329" i="13" a="1"/>
  <c r="G2329" i="13" s="1"/>
  <c r="G2330" i="13" a="1"/>
  <c r="G2330" i="13" s="1"/>
  <c r="G2331" i="13" a="1"/>
  <c r="G2331" i="13" s="1"/>
  <c r="G2332" i="13" a="1"/>
  <c r="G2332" i="13" s="1"/>
  <c r="G2333" i="13" a="1"/>
  <c r="G2333" i="13" s="1"/>
  <c r="B2333" i="13" s="1"/>
  <c r="G2334" i="13" a="1"/>
  <c r="G2334" i="13" s="1"/>
  <c r="G2335" i="13" a="1"/>
  <c r="G2335" i="13" s="1"/>
  <c r="G2336" i="13" a="1"/>
  <c r="G2336" i="13" s="1"/>
  <c r="G2337" i="13" a="1"/>
  <c r="G2337" i="13" s="1"/>
  <c r="G2338" i="13" a="1"/>
  <c r="G2338" i="13" s="1"/>
  <c r="G2339" i="13" a="1"/>
  <c r="G2339" i="13" s="1"/>
  <c r="G2340" i="13" a="1"/>
  <c r="G2340" i="13" s="1"/>
  <c r="G2341" i="13" a="1"/>
  <c r="G2341" i="13" s="1"/>
  <c r="G2342" i="13" a="1"/>
  <c r="G2342" i="13" s="1"/>
  <c r="G2343" i="13" a="1"/>
  <c r="G2343" i="13" s="1"/>
  <c r="G2344" i="13" a="1"/>
  <c r="G2344" i="13" s="1"/>
  <c r="G2345" i="13" a="1"/>
  <c r="G2345" i="13" s="1"/>
  <c r="G2346" i="13" a="1"/>
  <c r="G2346" i="13" s="1"/>
  <c r="G2347" i="13" a="1"/>
  <c r="G2347" i="13" s="1"/>
  <c r="G2348" i="13" a="1"/>
  <c r="G2348" i="13" s="1"/>
  <c r="G2349" i="13" a="1"/>
  <c r="G2349" i="13" s="1"/>
  <c r="G2350" i="13" a="1"/>
  <c r="G2350" i="13" s="1"/>
  <c r="G2351" i="13" a="1"/>
  <c r="G2351" i="13" s="1"/>
  <c r="G2352" i="13" a="1"/>
  <c r="G2352" i="13" s="1"/>
  <c r="G2353" i="13" a="1"/>
  <c r="G2353" i="13" s="1"/>
  <c r="G2354" i="13" a="1"/>
  <c r="G2354" i="13" s="1"/>
  <c r="G2355" i="13" a="1"/>
  <c r="G2355" i="13" s="1"/>
  <c r="G2356" i="13" a="1"/>
  <c r="G2356" i="13" s="1"/>
  <c r="G2357" i="13" a="1"/>
  <c r="G2357" i="13" s="1"/>
  <c r="G2358" i="13" a="1"/>
  <c r="G2358" i="13" s="1"/>
  <c r="G2359" i="13" a="1"/>
  <c r="G2359" i="13" s="1"/>
  <c r="G2360" i="13" a="1"/>
  <c r="G2360" i="13" s="1"/>
  <c r="G2361" i="13" a="1"/>
  <c r="G2361" i="13" s="1"/>
  <c r="G2362" i="13" a="1"/>
  <c r="G2362" i="13" s="1"/>
  <c r="G2363" i="13" a="1"/>
  <c r="G2363" i="13" s="1"/>
  <c r="G2364" i="13" a="1"/>
  <c r="G2364" i="13" s="1"/>
  <c r="G2365" i="13" a="1"/>
  <c r="G2365" i="13" s="1"/>
  <c r="G2366" i="13" a="1"/>
  <c r="G2366" i="13" s="1"/>
  <c r="G2367" i="13" a="1"/>
  <c r="G2367" i="13" s="1"/>
  <c r="G2368" i="13" a="1"/>
  <c r="G2368" i="13" s="1"/>
  <c r="G2369" i="13" a="1"/>
  <c r="G2369" i="13" s="1"/>
  <c r="G2370" i="13" a="1"/>
  <c r="G2370" i="13" s="1"/>
  <c r="G2371" i="13" a="1"/>
  <c r="G2371" i="13" s="1"/>
  <c r="G2372" i="13" a="1"/>
  <c r="G2372" i="13" s="1"/>
  <c r="G2373" i="13" a="1"/>
  <c r="G2373" i="13" s="1"/>
  <c r="G2374" i="13" a="1"/>
  <c r="G2374" i="13" s="1"/>
  <c r="G2375" i="13" a="1"/>
  <c r="G2375" i="13" s="1"/>
  <c r="G2376" i="13" a="1"/>
  <c r="G2376" i="13" s="1"/>
  <c r="G2377" i="13" a="1"/>
  <c r="G2377" i="13" s="1"/>
  <c r="G2378" i="13" a="1"/>
  <c r="G2378" i="13" s="1"/>
  <c r="G2379" i="13" a="1"/>
  <c r="G2379" i="13" s="1"/>
  <c r="G2380" i="13" a="1"/>
  <c r="G2380" i="13" s="1"/>
  <c r="G2381" i="13" a="1"/>
  <c r="G2381" i="13" s="1"/>
  <c r="G2382" i="13" a="1"/>
  <c r="G2382" i="13" s="1"/>
  <c r="G2383" i="13" a="1"/>
  <c r="G2383" i="13" s="1"/>
  <c r="G2384" i="13" a="1"/>
  <c r="G2384" i="13" s="1"/>
  <c r="G2385" i="13" a="1"/>
  <c r="G2385" i="13" s="1"/>
  <c r="G2386" i="13" a="1"/>
  <c r="G2386" i="13" s="1"/>
  <c r="G2387" i="13" a="1"/>
  <c r="G2387" i="13" s="1"/>
  <c r="G2388" i="13" a="1"/>
  <c r="G2388" i="13" s="1"/>
  <c r="G2389" i="13" a="1"/>
  <c r="G2389" i="13" s="1"/>
  <c r="G2390" i="13" a="1"/>
  <c r="G2390" i="13" s="1"/>
  <c r="G2391" i="13" a="1"/>
  <c r="G2391" i="13" s="1"/>
  <c r="G2392" i="13" a="1"/>
  <c r="G2392" i="13" s="1"/>
  <c r="G2393" i="13" a="1"/>
  <c r="G2393" i="13" s="1"/>
  <c r="G2394" i="13" a="1"/>
  <c r="G2394" i="13" s="1"/>
  <c r="B2394" i="13" s="1"/>
  <c r="G2395" i="13" a="1"/>
  <c r="G2395" i="13" s="1"/>
  <c r="G2396" i="13" a="1"/>
  <c r="G2396" i="13" s="1"/>
  <c r="G2397" i="13" a="1"/>
  <c r="G2397" i="13" s="1"/>
  <c r="G2398" i="13" a="1"/>
  <c r="G2398" i="13" s="1"/>
  <c r="G2399" i="13" a="1"/>
  <c r="G2399" i="13" s="1"/>
  <c r="G2400" i="13" a="1"/>
  <c r="G2400" i="13" s="1"/>
  <c r="G2401" i="13" a="1"/>
  <c r="G2401" i="13" s="1"/>
  <c r="G2402" i="13" a="1"/>
  <c r="G2402" i="13" s="1"/>
  <c r="G2403" i="13" a="1"/>
  <c r="G2403" i="13" s="1"/>
  <c r="B2403" i="13" s="1"/>
  <c r="G2404" i="13" a="1"/>
  <c r="G2404" i="13" s="1"/>
  <c r="G2405" i="13" a="1"/>
  <c r="G2405" i="13" s="1"/>
  <c r="G2406" i="13" a="1"/>
  <c r="G2406" i="13" s="1"/>
  <c r="G2407" i="13" a="1"/>
  <c r="G2407" i="13" s="1"/>
  <c r="G2408" i="13" a="1"/>
  <c r="G2408" i="13" s="1"/>
  <c r="G2409" i="13" a="1"/>
  <c r="G2409" i="13" s="1"/>
  <c r="G2410" i="13" a="1"/>
  <c r="G2410" i="13" s="1"/>
  <c r="G2411" i="13" a="1"/>
  <c r="G2411" i="13" s="1"/>
  <c r="G2412" i="13" a="1"/>
  <c r="G2412" i="13" s="1"/>
  <c r="G2413" i="13" a="1"/>
  <c r="G2413" i="13" s="1"/>
  <c r="G2414" i="13" a="1"/>
  <c r="G2414" i="13" s="1"/>
  <c r="G2415" i="13" a="1"/>
  <c r="G2415" i="13" s="1"/>
  <c r="G2416" i="13" a="1"/>
  <c r="G2416" i="13" s="1"/>
  <c r="G2417" i="13" a="1"/>
  <c r="G2417" i="13" s="1"/>
  <c r="G2418" i="13" a="1"/>
  <c r="G2418" i="13" s="1"/>
  <c r="G2419" i="13" a="1"/>
  <c r="G2419" i="13" s="1"/>
  <c r="G2420" i="13" a="1"/>
  <c r="G2420" i="13" s="1"/>
  <c r="G2421" i="13" a="1"/>
  <c r="G2421" i="13" s="1"/>
  <c r="G2422" i="13" a="1"/>
  <c r="G2422" i="13" s="1"/>
  <c r="G2423" i="13" a="1"/>
  <c r="G2423" i="13" s="1"/>
  <c r="G2424" i="13" a="1"/>
  <c r="G2424" i="13" s="1"/>
  <c r="G2425" i="13" a="1"/>
  <c r="G2425" i="13" s="1"/>
  <c r="G2426" i="13" a="1"/>
  <c r="G2426" i="13" s="1"/>
  <c r="G2427" i="13" a="1"/>
  <c r="G2427" i="13" s="1"/>
  <c r="G2428" i="13" a="1"/>
  <c r="G2428" i="13" s="1"/>
  <c r="G2429" i="13" a="1"/>
  <c r="G2429" i="13" s="1"/>
  <c r="G2430" i="13" a="1"/>
  <c r="G2430" i="13" s="1"/>
  <c r="G2431" i="13" a="1"/>
  <c r="G2431" i="13" s="1"/>
  <c r="G2432" i="13" a="1"/>
  <c r="G2432" i="13" s="1"/>
  <c r="G2433" i="13" a="1"/>
  <c r="G2433" i="13" s="1"/>
  <c r="G2434" i="13" a="1"/>
  <c r="G2434" i="13" s="1"/>
  <c r="G2435" i="13" a="1"/>
  <c r="G2435" i="13" s="1"/>
  <c r="G2436" i="13" a="1"/>
  <c r="G2436" i="13" s="1"/>
  <c r="G2437" i="13" a="1"/>
  <c r="G2437" i="13" s="1"/>
  <c r="G2438" i="13" a="1"/>
  <c r="G2438" i="13" s="1"/>
  <c r="G2439" i="13" a="1"/>
  <c r="G2439" i="13" s="1"/>
  <c r="G2440" i="13" a="1"/>
  <c r="G2440" i="13" s="1"/>
  <c r="G2441" i="13" a="1"/>
  <c r="G2441" i="13" s="1"/>
  <c r="G2442" i="13" a="1"/>
  <c r="G2442" i="13" s="1"/>
  <c r="G2443" i="13" a="1"/>
  <c r="G2443" i="13" s="1"/>
  <c r="G2444" i="13" a="1"/>
  <c r="G2444" i="13" s="1"/>
  <c r="G2445" i="13" a="1"/>
  <c r="G2445" i="13" s="1"/>
  <c r="G2446" i="13" a="1"/>
  <c r="G2446" i="13" s="1"/>
  <c r="B2446" i="13" s="1"/>
  <c r="G2447" i="13" a="1"/>
  <c r="G2447" i="13" s="1"/>
  <c r="B2447" i="13" s="1"/>
  <c r="G2448" i="13" a="1"/>
  <c r="G2448" i="13" s="1"/>
  <c r="G2449" i="13" a="1"/>
  <c r="G2449" i="13" s="1"/>
  <c r="G2450" i="13" a="1"/>
  <c r="G2450" i="13" s="1"/>
  <c r="G2451" i="13" a="1"/>
  <c r="G2451" i="13" s="1"/>
  <c r="G2452" i="13" a="1"/>
  <c r="G2452" i="13" s="1"/>
  <c r="G2453" i="13" a="1"/>
  <c r="G2453" i="13" s="1"/>
  <c r="G2454" i="13" a="1"/>
  <c r="G2454" i="13" s="1"/>
  <c r="G2455" i="13" a="1"/>
  <c r="G2455" i="13" s="1"/>
  <c r="G2456" i="13" a="1"/>
  <c r="G2456" i="13" s="1"/>
  <c r="G2457" i="13" a="1"/>
  <c r="G2457" i="13" s="1"/>
  <c r="G2458" i="13" a="1"/>
  <c r="G2458" i="13" s="1"/>
  <c r="G2459" i="13" a="1"/>
  <c r="G2459" i="13" s="1"/>
  <c r="G2460" i="13" a="1"/>
  <c r="G2460" i="13" s="1"/>
  <c r="G2461" i="13" a="1"/>
  <c r="G2461" i="13" s="1"/>
  <c r="G2462" i="13" a="1"/>
  <c r="G2462" i="13" s="1"/>
  <c r="G2463" i="13" a="1"/>
  <c r="G2463" i="13" s="1"/>
  <c r="G2464" i="13" a="1"/>
  <c r="G2464" i="13" s="1"/>
  <c r="G2465" i="13" a="1"/>
  <c r="G2465" i="13" s="1"/>
  <c r="B2465" i="13" s="1"/>
  <c r="G2466" i="13" a="1"/>
  <c r="G2466" i="13" s="1"/>
  <c r="G2467" i="13" a="1"/>
  <c r="G2467" i="13" s="1"/>
  <c r="G2468" i="13" a="1"/>
  <c r="G2468" i="13" s="1"/>
  <c r="G2469" i="13" a="1"/>
  <c r="G2469" i="13" s="1"/>
  <c r="B2469" i="13" s="1"/>
  <c r="G2470" i="13" a="1"/>
  <c r="G2470" i="13" s="1"/>
  <c r="G2471" i="13" a="1"/>
  <c r="G2471" i="13" s="1"/>
  <c r="G2472" i="13" a="1"/>
  <c r="G2472" i="13" s="1"/>
  <c r="G2473" i="13" a="1"/>
  <c r="G2473" i="13" s="1"/>
  <c r="G2474" i="13" a="1"/>
  <c r="G2474" i="13" s="1"/>
  <c r="G2475" i="13" a="1"/>
  <c r="G2475" i="13" s="1"/>
  <c r="G2476" i="13" a="1"/>
  <c r="G2476" i="13" s="1"/>
  <c r="G2477" i="13" a="1"/>
  <c r="G2477" i="13" s="1"/>
  <c r="G2478" i="13" a="1"/>
  <c r="G2478" i="13" s="1"/>
  <c r="G2479" i="13" a="1"/>
  <c r="G2479" i="13" s="1"/>
  <c r="G2480" i="13" a="1"/>
  <c r="G2480" i="13" s="1"/>
  <c r="G2481" i="13" a="1"/>
  <c r="G2481" i="13" s="1"/>
  <c r="G2482" i="13" a="1"/>
  <c r="G2482" i="13" s="1"/>
  <c r="G2483" i="13" a="1"/>
  <c r="G2483" i="13" s="1"/>
  <c r="G2484" i="13" a="1"/>
  <c r="G2484" i="13" s="1"/>
  <c r="G2485" i="13" a="1"/>
  <c r="G2485" i="13" s="1"/>
  <c r="G2486" i="13" a="1"/>
  <c r="G2486" i="13" s="1"/>
  <c r="G2487" i="13" a="1"/>
  <c r="G2487" i="13" s="1"/>
  <c r="B2487" i="13" s="1"/>
  <c r="G2488" i="13" a="1"/>
  <c r="G2488" i="13" s="1"/>
  <c r="G2489" i="13" a="1"/>
  <c r="G2489" i="13" s="1"/>
  <c r="G2490" i="13" a="1"/>
  <c r="G2490" i="13" s="1"/>
  <c r="G2491" i="13" a="1"/>
  <c r="G2491" i="13" s="1"/>
  <c r="G2492" i="13" a="1"/>
  <c r="G2492" i="13" s="1"/>
  <c r="G2493" i="13" a="1"/>
  <c r="G2493" i="13" s="1"/>
  <c r="G2494" i="13" a="1"/>
  <c r="G2494" i="13" s="1"/>
  <c r="G2495" i="13" a="1"/>
  <c r="G2495" i="13" s="1"/>
  <c r="G2496" i="13" a="1"/>
  <c r="G2496" i="13" s="1"/>
  <c r="G2497" i="13" a="1"/>
  <c r="G2497" i="13" s="1"/>
  <c r="G2498" i="13" a="1"/>
  <c r="G2498" i="13" s="1"/>
  <c r="G2499" i="13" a="1"/>
  <c r="G2499" i="13" s="1"/>
  <c r="G2500" i="13" a="1"/>
  <c r="G2500" i="13" s="1"/>
  <c r="G2501" i="13" a="1"/>
  <c r="G2501" i="13" s="1"/>
  <c r="G2502" i="13" a="1"/>
  <c r="G2502" i="13" s="1"/>
  <c r="G2503" i="13" a="1"/>
  <c r="G2503" i="13" s="1"/>
  <c r="G2504" i="13" a="1"/>
  <c r="G2504" i="13" s="1"/>
  <c r="G2505" i="13" a="1"/>
  <c r="G2505" i="13" s="1"/>
  <c r="G2506" i="13" a="1"/>
  <c r="G2506" i="13" s="1"/>
  <c r="G2507" i="13" a="1"/>
  <c r="G2507" i="13" s="1"/>
  <c r="G2508" i="13" a="1"/>
  <c r="G2508" i="13" s="1"/>
  <c r="G2509" i="13" a="1"/>
  <c r="G2509" i="13" s="1"/>
  <c r="G2510" i="13" a="1"/>
  <c r="G2510" i="13" s="1"/>
  <c r="G2511" i="13" a="1"/>
  <c r="G2511" i="13" s="1"/>
  <c r="G2512" i="13" a="1"/>
  <c r="G2512" i="13" s="1"/>
  <c r="G2513" i="13" a="1"/>
  <c r="G2513" i="13" s="1"/>
  <c r="G2514" i="13" a="1"/>
  <c r="G2514" i="13" s="1"/>
  <c r="G2515" i="13" a="1"/>
  <c r="G2515" i="13" s="1"/>
  <c r="B2515" i="13" s="1"/>
  <c r="G2516" i="13" a="1"/>
  <c r="G2516" i="13" s="1"/>
  <c r="G2517" i="13" a="1"/>
  <c r="G2517" i="13" s="1"/>
  <c r="G2518" i="13" a="1"/>
  <c r="G2518" i="13" s="1"/>
  <c r="G2519" i="13" a="1"/>
  <c r="G2519" i="13" s="1"/>
  <c r="G2520" i="13" a="1"/>
  <c r="G2520" i="13" s="1"/>
  <c r="G2521" i="13" a="1"/>
  <c r="G2521" i="13" s="1"/>
  <c r="G2522" i="13" a="1"/>
  <c r="G2522" i="13" s="1"/>
  <c r="G2523" i="13" a="1"/>
  <c r="G2523" i="13" s="1"/>
  <c r="G2524" i="13" a="1"/>
  <c r="G2524" i="13" s="1"/>
  <c r="G2525" i="13" a="1"/>
  <c r="G2525" i="13" s="1"/>
  <c r="G2526" i="13" a="1"/>
  <c r="G2526" i="13" s="1"/>
  <c r="G2527" i="13" a="1"/>
  <c r="G2527" i="13" s="1"/>
  <c r="B2527" i="13" s="1"/>
  <c r="G2528" i="13" a="1"/>
  <c r="G2528" i="13" s="1"/>
  <c r="G2529" i="13" a="1"/>
  <c r="G2529" i="13" s="1"/>
  <c r="G2530" i="13" a="1"/>
  <c r="G2530" i="13" s="1"/>
  <c r="G2531" i="13" a="1"/>
  <c r="G2531" i="13" s="1"/>
  <c r="B2531" i="13" s="1"/>
  <c r="G2532" i="13" a="1"/>
  <c r="G2532" i="13" s="1"/>
  <c r="G2533" i="13" a="1"/>
  <c r="G2533" i="13" s="1"/>
  <c r="G2534" i="13" a="1"/>
  <c r="G2534" i="13" s="1"/>
  <c r="G2535" i="13" a="1"/>
  <c r="G2535" i="13" s="1"/>
  <c r="G2536" i="13" a="1"/>
  <c r="G2536" i="13" s="1"/>
  <c r="G2537" i="13" a="1"/>
  <c r="G2537" i="13" s="1"/>
  <c r="G2538" i="13" a="1"/>
  <c r="G2538" i="13" s="1"/>
  <c r="G2539" i="13" a="1"/>
  <c r="G2539" i="13" s="1"/>
  <c r="G2540" i="13" a="1"/>
  <c r="G2540" i="13" s="1"/>
  <c r="G2541" i="13" a="1"/>
  <c r="G2541" i="13" s="1"/>
  <c r="G2542" i="13" a="1"/>
  <c r="G2542" i="13" s="1"/>
  <c r="G2543" i="13" a="1"/>
  <c r="G2543" i="13" s="1"/>
  <c r="G2544" i="13" a="1"/>
  <c r="G2544" i="13" s="1"/>
  <c r="G2545" i="13" a="1"/>
  <c r="G2545" i="13" s="1"/>
  <c r="G2546" i="13" a="1"/>
  <c r="G2546" i="13" s="1"/>
  <c r="G2547" i="13" a="1"/>
  <c r="G2547" i="13" s="1"/>
  <c r="G2548" i="13" a="1"/>
  <c r="G2548" i="13" s="1"/>
  <c r="G2549" i="13" a="1"/>
  <c r="G2549" i="13" s="1"/>
  <c r="G2550" i="13" a="1"/>
  <c r="G2550" i="13" s="1"/>
  <c r="G2551" i="13" a="1"/>
  <c r="G2551" i="13" s="1"/>
  <c r="G2552" i="13" a="1"/>
  <c r="G2552" i="13" s="1"/>
  <c r="G2553" i="13" a="1"/>
  <c r="G2553" i="13" s="1"/>
  <c r="G2554" i="13" a="1"/>
  <c r="G2554" i="13" s="1"/>
  <c r="G2555" i="13" a="1"/>
  <c r="G2555" i="13" s="1"/>
  <c r="G2556" i="13" a="1"/>
  <c r="G2556" i="13" s="1"/>
  <c r="G2557" i="13" a="1"/>
  <c r="G2557" i="13" s="1"/>
  <c r="G2558" i="13" a="1"/>
  <c r="G2558" i="13" s="1"/>
  <c r="G2559" i="13" a="1"/>
  <c r="G2559" i="13" s="1"/>
  <c r="G2560" i="13" a="1"/>
  <c r="G2560" i="13" s="1"/>
  <c r="G2561" i="13" a="1"/>
  <c r="G2561" i="13" s="1"/>
  <c r="B2561" i="13" s="1"/>
  <c r="G2562" i="13" a="1"/>
  <c r="G2562" i="13" s="1"/>
  <c r="G2563" i="13" a="1"/>
  <c r="G2563" i="13" s="1"/>
  <c r="G2564" i="13" a="1"/>
  <c r="G2564" i="13" s="1"/>
  <c r="G2565" i="13" a="1"/>
  <c r="G2565" i="13" s="1"/>
  <c r="G2566" i="13" a="1"/>
  <c r="G2566" i="13" s="1"/>
  <c r="G2567" i="13" a="1"/>
  <c r="G2567" i="13" s="1"/>
  <c r="G2568" i="13" a="1"/>
  <c r="G2568" i="13" s="1"/>
  <c r="G2569" i="13" a="1"/>
  <c r="G2569" i="13" s="1"/>
  <c r="G2570" i="13" a="1"/>
  <c r="G2570" i="13" s="1"/>
  <c r="G2571" i="13" a="1"/>
  <c r="G2571" i="13" s="1"/>
  <c r="G2572" i="13" a="1"/>
  <c r="G2572" i="13" s="1"/>
  <c r="G2573" i="13" a="1"/>
  <c r="G2573" i="13" s="1"/>
  <c r="G2574" i="13" a="1"/>
  <c r="G2574" i="13" s="1"/>
  <c r="B2574" i="13" s="1"/>
  <c r="G2575" i="13" a="1"/>
  <c r="G2575" i="13" s="1"/>
  <c r="G2576" i="13" a="1"/>
  <c r="G2576" i="13" s="1"/>
  <c r="G2577" i="13" a="1"/>
  <c r="G2577" i="13" s="1"/>
  <c r="G2578" i="13" a="1"/>
  <c r="G2578" i="13" s="1"/>
  <c r="G2579" i="13" a="1"/>
  <c r="G2579" i="13" s="1"/>
  <c r="B2579" i="13" s="1"/>
  <c r="G2580" i="13" a="1"/>
  <c r="G2580" i="13" s="1"/>
  <c r="G2581" i="13" a="1"/>
  <c r="G2581" i="13" s="1"/>
  <c r="G2582" i="13" a="1"/>
  <c r="G2582" i="13" s="1"/>
  <c r="G2583" i="13" a="1"/>
  <c r="G2583" i="13" s="1"/>
  <c r="G2584" i="13" a="1"/>
  <c r="G2584" i="13" s="1"/>
  <c r="G2585" i="13" a="1"/>
  <c r="G2585" i="13" s="1"/>
  <c r="G2586" i="13" a="1"/>
  <c r="G2586" i="13" s="1"/>
  <c r="G2587" i="13" a="1"/>
  <c r="G2587" i="13" s="1"/>
  <c r="B2587" i="13" s="1"/>
  <c r="G2588" i="13" a="1"/>
  <c r="G2588" i="13" s="1"/>
  <c r="G2589" i="13" a="1"/>
  <c r="G2589" i="13" s="1"/>
  <c r="G2590" i="13" a="1"/>
  <c r="G2590" i="13" s="1"/>
  <c r="G2591" i="13" a="1"/>
  <c r="G2591" i="13" s="1"/>
  <c r="G2592" i="13" a="1"/>
  <c r="G2592" i="13" s="1"/>
  <c r="G2593" i="13" a="1"/>
  <c r="G2593" i="13" s="1"/>
  <c r="G2594" i="13" a="1"/>
  <c r="G2594" i="13" s="1"/>
  <c r="G2595" i="13" a="1"/>
  <c r="G2595" i="13" s="1"/>
  <c r="B2595" i="13" s="1"/>
  <c r="G2596" i="13" a="1"/>
  <c r="G2596" i="13" s="1"/>
  <c r="G2597" i="13" a="1"/>
  <c r="G2597" i="13" s="1"/>
  <c r="G2598" i="13" a="1"/>
  <c r="G2598" i="13" s="1"/>
  <c r="G2599" i="13" a="1"/>
  <c r="G2599" i="13" s="1"/>
  <c r="B2599" i="13" s="1"/>
  <c r="G2600" i="13" a="1"/>
  <c r="G2600" i="13" s="1"/>
  <c r="G2601" i="13" a="1"/>
  <c r="G2601" i="13" s="1"/>
  <c r="G2602" i="13" a="1"/>
  <c r="G2602" i="13" s="1"/>
  <c r="B2602" i="13" s="1"/>
  <c r="G2603" i="13" a="1"/>
  <c r="G2603" i="13" s="1"/>
  <c r="G2604" i="13" a="1"/>
  <c r="G2604" i="13" s="1"/>
  <c r="G2605" i="13" a="1"/>
  <c r="G2605" i="13" s="1"/>
  <c r="G2606" i="13" a="1"/>
  <c r="G2606" i="13" s="1"/>
  <c r="G2607" i="13" a="1"/>
  <c r="G2607" i="13" s="1"/>
  <c r="B2607" i="13" s="1"/>
  <c r="G2608" i="13" a="1"/>
  <c r="G2608" i="13" s="1"/>
  <c r="G2609" i="13" a="1"/>
  <c r="G2609" i="13" s="1"/>
  <c r="B2609" i="13" s="1"/>
  <c r="G2610" i="13" a="1"/>
  <c r="G2610" i="13" s="1"/>
  <c r="G2611" i="13" a="1"/>
  <c r="G2611" i="13" s="1"/>
  <c r="G2612" i="13" a="1"/>
  <c r="G2612" i="13" s="1"/>
  <c r="G2613" i="13" a="1"/>
  <c r="G2613" i="13" s="1"/>
  <c r="G2614" i="13" a="1"/>
  <c r="G2614" i="13" s="1"/>
  <c r="G2615" i="13" a="1"/>
  <c r="G2615" i="13" s="1"/>
  <c r="G2616" i="13" a="1"/>
  <c r="G2616" i="13" s="1"/>
  <c r="G2617" i="13" a="1"/>
  <c r="G2617" i="13" s="1"/>
  <c r="G2618" i="13" a="1"/>
  <c r="G2618" i="13" s="1"/>
  <c r="G2619" i="13" a="1"/>
  <c r="G2619" i="13" s="1"/>
  <c r="G2620" i="13" a="1"/>
  <c r="G2620" i="13" s="1"/>
  <c r="G2621" i="13" a="1"/>
  <c r="G2621" i="13" s="1"/>
  <c r="B2621" i="13" s="1"/>
  <c r="G2622" i="13" a="1"/>
  <c r="G2622" i="13" s="1"/>
  <c r="G2623" i="13" a="1"/>
  <c r="G2623" i="13" s="1"/>
  <c r="G2624" i="13" a="1"/>
  <c r="G2624" i="13" s="1"/>
  <c r="G2625" i="13" a="1"/>
  <c r="G2625" i="13" s="1"/>
  <c r="B2625" i="13" s="1"/>
  <c r="G2626" i="13" a="1"/>
  <c r="G2626" i="13" s="1"/>
  <c r="G2627" i="13" a="1"/>
  <c r="G2627" i="13" s="1"/>
  <c r="G2628" i="13" a="1"/>
  <c r="G2628" i="13" s="1"/>
  <c r="G2629" i="13" a="1"/>
  <c r="G2629" i="13" s="1"/>
  <c r="G2630" i="13" a="1"/>
  <c r="G2630" i="13" s="1"/>
  <c r="G2631" i="13" a="1"/>
  <c r="G2631" i="13" s="1"/>
  <c r="B2631" i="13" s="1"/>
  <c r="G2632" i="13" a="1"/>
  <c r="G2632" i="13" s="1"/>
  <c r="G2633" i="13" a="1"/>
  <c r="G2633" i="13" s="1"/>
  <c r="G2634" i="13" a="1"/>
  <c r="G2634" i="13" s="1"/>
  <c r="G2635" i="13" a="1"/>
  <c r="G2635" i="13" s="1"/>
  <c r="G2636" i="13" a="1"/>
  <c r="G2636" i="13" s="1"/>
  <c r="G2637" i="13" a="1"/>
  <c r="G2637" i="13" s="1"/>
  <c r="B2637" i="13" s="1"/>
  <c r="G2638" i="13" a="1"/>
  <c r="G2638" i="13" s="1"/>
  <c r="G2639" i="13" a="1"/>
  <c r="G2639" i="13" s="1"/>
  <c r="B2639" i="13" s="1"/>
  <c r="G2640" i="13" a="1"/>
  <c r="G2640" i="13" s="1"/>
  <c r="G2641" i="13" a="1"/>
  <c r="G2641" i="13" s="1"/>
  <c r="G2642" i="13" a="1"/>
  <c r="G2642" i="13" s="1"/>
  <c r="G2643" i="13" a="1"/>
  <c r="G2643" i="13" s="1"/>
  <c r="G2644" i="13" a="1"/>
  <c r="G2644" i="13" s="1"/>
  <c r="G2645" i="13" a="1"/>
  <c r="G2645" i="13" s="1"/>
  <c r="G2646" i="13" a="1"/>
  <c r="G2646" i="13" s="1"/>
  <c r="G2647" i="13" a="1"/>
  <c r="G2647" i="13" s="1"/>
  <c r="B2647" i="13" s="1"/>
  <c r="G2648" i="13" a="1"/>
  <c r="G2648" i="13" s="1"/>
  <c r="G2649" i="13" a="1"/>
  <c r="G2649" i="13" s="1"/>
  <c r="G2650" i="13" a="1"/>
  <c r="G2650" i="13" s="1"/>
  <c r="G2651" i="13" a="1"/>
  <c r="G2651" i="13" s="1"/>
  <c r="G2652" i="13" a="1"/>
  <c r="G2652" i="13" s="1"/>
  <c r="G2653" i="13" a="1"/>
  <c r="G2653" i="13" s="1"/>
  <c r="B2653" i="13" s="1"/>
  <c r="G2654" i="13" a="1"/>
  <c r="G2654" i="13" s="1"/>
  <c r="G2655" i="13" a="1"/>
  <c r="G2655" i="13" s="1"/>
  <c r="B2655" i="13" s="1"/>
  <c r="G2656" i="13" a="1"/>
  <c r="G2656" i="13" s="1"/>
  <c r="G2657" i="13" a="1"/>
  <c r="G2657" i="13" s="1"/>
  <c r="G2658" i="13" a="1"/>
  <c r="G2658" i="13" s="1"/>
  <c r="B2658" i="13" s="1"/>
  <c r="G2659" i="13" a="1"/>
  <c r="G2659" i="13" s="1"/>
  <c r="G2660" i="13" a="1"/>
  <c r="G2660" i="13" s="1"/>
  <c r="G2661" i="13" a="1"/>
  <c r="G2661" i="13" s="1"/>
  <c r="G2662" i="13" a="1"/>
  <c r="G2662" i="13" s="1"/>
  <c r="G2663" i="13" a="1"/>
  <c r="G2663" i="13" s="1"/>
  <c r="B2663" i="13" s="1"/>
  <c r="G2664" i="13" a="1"/>
  <c r="G2664" i="13" s="1"/>
  <c r="G2665" i="13" a="1"/>
  <c r="G2665" i="13" s="1"/>
  <c r="G2666" i="13" a="1"/>
  <c r="G2666" i="13" s="1"/>
  <c r="B2666" i="13" s="1"/>
  <c r="G2667" i="13" a="1"/>
  <c r="G2667" i="13" s="1"/>
  <c r="B2667" i="13" s="1"/>
  <c r="G2668" i="13" a="1"/>
  <c r="G2668" i="13" s="1"/>
  <c r="G2669" i="13" a="1"/>
  <c r="G2669" i="13" s="1"/>
  <c r="G2670" i="13" a="1"/>
  <c r="G2670" i="13" s="1"/>
  <c r="G2671" i="13" a="1"/>
  <c r="G2671" i="13" s="1"/>
  <c r="B2671" i="13" s="1"/>
  <c r="G2672" i="13" a="1"/>
  <c r="G2672" i="13" s="1"/>
  <c r="B2672" i="13" s="1"/>
  <c r="G2673" i="13" a="1"/>
  <c r="G2673" i="13" s="1"/>
  <c r="G2674" i="13" a="1"/>
  <c r="G2674" i="13" s="1"/>
  <c r="B2674" i="13" s="1"/>
  <c r="G2675" i="13" a="1"/>
  <c r="G2675" i="13" s="1"/>
  <c r="G2676" i="13" a="1"/>
  <c r="G2676" i="13" s="1"/>
  <c r="B2676" i="13" s="1"/>
  <c r="G2677" i="13" a="1"/>
  <c r="G2677" i="13" s="1"/>
  <c r="G2678" i="13" a="1"/>
  <c r="G2678" i="13" s="1"/>
  <c r="G2679" i="13" a="1"/>
  <c r="G2679" i="13" s="1"/>
  <c r="B2679" i="13" s="1"/>
  <c r="G2680" i="13" a="1"/>
  <c r="G2680" i="13" s="1"/>
  <c r="B2680" i="13" s="1"/>
  <c r="G2681" i="13" a="1"/>
  <c r="G2681" i="13" s="1"/>
  <c r="G2682" i="13" a="1"/>
  <c r="G2682" i="13" s="1"/>
  <c r="B2682" i="13" s="1"/>
  <c r="G2683" i="13" a="1"/>
  <c r="G2683" i="13" s="1"/>
  <c r="B2683" i="13" s="1"/>
  <c r="G2684" i="13" a="1"/>
  <c r="G2684" i="13" s="1"/>
  <c r="B2684" i="13" s="1"/>
  <c r="G2685" i="13" a="1"/>
  <c r="G2685" i="13" s="1"/>
  <c r="G2686" i="13" a="1"/>
  <c r="G2686" i="13" s="1"/>
  <c r="B2686" i="13" s="1"/>
  <c r="G2687" i="13" a="1"/>
  <c r="G2687" i="13" s="1"/>
  <c r="B2687" i="13" s="1"/>
  <c r="G2688" i="13" a="1"/>
  <c r="G2688" i="13" s="1"/>
  <c r="G2689" i="13" a="1"/>
  <c r="G2689" i="13" s="1"/>
  <c r="B2689" i="13" s="1"/>
  <c r="G2690" i="13" a="1"/>
  <c r="G2690" i="13" s="1"/>
  <c r="B2690" i="13" s="1"/>
  <c r="G2691" i="13" a="1"/>
  <c r="G2691" i="13" s="1"/>
  <c r="B2691" i="13" s="1"/>
  <c r="G2692" i="13" a="1"/>
  <c r="G2692" i="13" s="1"/>
  <c r="B2692" i="13" s="1"/>
  <c r="G2693" i="13" a="1"/>
  <c r="G2693" i="13" s="1"/>
  <c r="G2694" i="13" a="1"/>
  <c r="G2694" i="13" s="1"/>
  <c r="G2695" i="13" a="1"/>
  <c r="G2695" i="13" s="1"/>
  <c r="B2695" i="13" s="1"/>
  <c r="G2696" i="13" a="1"/>
  <c r="G2696" i="13" s="1"/>
  <c r="G2697" i="13" a="1"/>
  <c r="G2697" i="13" s="1"/>
  <c r="G2698" i="13" a="1"/>
  <c r="G2698" i="13" s="1"/>
  <c r="B2698" i="13" s="1"/>
  <c r="G2699" i="13" a="1"/>
  <c r="G2699" i="13" s="1"/>
  <c r="B2699" i="13" s="1"/>
  <c r="G2700" i="13" a="1"/>
  <c r="G2700" i="13" s="1"/>
  <c r="B2700" i="13" s="1"/>
  <c r="G2701" i="13" a="1"/>
  <c r="G2701" i="13" s="1"/>
  <c r="G2702" i="13" a="1"/>
  <c r="G2702" i="13" s="1"/>
  <c r="G2703" i="13" a="1"/>
  <c r="G2703" i="13" s="1"/>
  <c r="B2703" i="13" s="1"/>
  <c r="G2704" i="13" a="1"/>
  <c r="G2704" i="13" s="1"/>
  <c r="G2705" i="13" a="1"/>
  <c r="G2705" i="13" s="1"/>
  <c r="G2706" i="13" a="1"/>
  <c r="G2706" i="13" s="1"/>
  <c r="B2706" i="13" s="1"/>
  <c r="G2707" i="13" a="1"/>
  <c r="G2707" i="13" s="1"/>
  <c r="G2708" i="13" a="1"/>
  <c r="G2708" i="13" s="1"/>
  <c r="B2708" i="13" s="1"/>
  <c r="G2709" i="13" a="1"/>
  <c r="G2709" i="13" s="1"/>
  <c r="G2710" i="13" a="1"/>
  <c r="G2710" i="13" s="1"/>
  <c r="B2710" i="13" s="1"/>
  <c r="G2711" i="13" a="1"/>
  <c r="G2711" i="13" s="1"/>
  <c r="G2712" i="13" a="1"/>
  <c r="G2712" i="13" s="1"/>
  <c r="G2713" i="13" a="1"/>
  <c r="G2713" i="13" s="1"/>
  <c r="G2714" i="13" a="1"/>
  <c r="G2714" i="13" s="1"/>
  <c r="G2715" i="13" a="1"/>
  <c r="G2715" i="13" s="1"/>
  <c r="B2715" i="13" s="1"/>
  <c r="G2716" i="13" a="1"/>
  <c r="G2716" i="13" s="1"/>
  <c r="B2716" i="13" s="1"/>
  <c r="G2717" i="13" a="1"/>
  <c r="G2717" i="13" s="1"/>
  <c r="G2718" i="13" a="1"/>
  <c r="G2718" i="13" s="1"/>
  <c r="B2718" i="13" s="1"/>
  <c r="G2719" i="13" a="1"/>
  <c r="G2719" i="13" s="1"/>
  <c r="B2719" i="13" s="1"/>
  <c r="G2720" i="13" a="1"/>
  <c r="G2720" i="13" s="1"/>
  <c r="G2721" i="13" a="1"/>
  <c r="G2721" i="13" s="1"/>
  <c r="G2722" i="13" a="1"/>
  <c r="G2722" i="13" s="1"/>
  <c r="B2722" i="13" s="1"/>
  <c r="G2723" i="13" a="1"/>
  <c r="G2723" i="13" s="1"/>
  <c r="B2723" i="13" s="1"/>
  <c r="G2724" i="13" a="1"/>
  <c r="G2724" i="13" s="1"/>
  <c r="B2724" i="13" s="1"/>
  <c r="G2725" i="13" a="1"/>
  <c r="G2725" i="13" s="1"/>
  <c r="G2726" i="13" a="1"/>
  <c r="G2726" i="13" s="1"/>
  <c r="G2727" i="13" a="1"/>
  <c r="G2727" i="13" s="1"/>
  <c r="B2727" i="13" s="1"/>
  <c r="G2728" i="13" a="1"/>
  <c r="G2728" i="13" s="1"/>
  <c r="G2729" i="13" a="1"/>
  <c r="G2729" i="13" s="1"/>
  <c r="G2730" i="13" a="1"/>
  <c r="G2730" i="13" s="1"/>
  <c r="B2730" i="13" s="1"/>
  <c r="G2731" i="13" a="1"/>
  <c r="G2731" i="13" s="1"/>
  <c r="B2731" i="13" s="1"/>
  <c r="G2732" i="13" a="1"/>
  <c r="G2732" i="13" s="1"/>
  <c r="G2733" i="13" a="1"/>
  <c r="G2733" i="13" s="1"/>
  <c r="G2734" i="13" a="1"/>
  <c r="G2734" i="13" s="1"/>
  <c r="G2735" i="13" a="1"/>
  <c r="G2735" i="13" s="1"/>
  <c r="B2735" i="13" s="1"/>
  <c r="G2736" i="13" a="1"/>
  <c r="G2736" i="13" s="1"/>
  <c r="B2736" i="13" s="1"/>
  <c r="G2737" i="13" a="1"/>
  <c r="G2737" i="13" s="1"/>
  <c r="G2738" i="13" a="1"/>
  <c r="G2738" i="13" s="1"/>
  <c r="G2739" i="13" a="1"/>
  <c r="G2739" i="13" s="1"/>
  <c r="B2739" i="13" s="1"/>
  <c r="G2740" i="13" a="1"/>
  <c r="G2740" i="13" s="1"/>
  <c r="B2740" i="13" s="1"/>
  <c r="G2741" i="13" a="1"/>
  <c r="G2741" i="13" s="1"/>
  <c r="B2741" i="13" s="1"/>
  <c r="G2742" i="13" a="1"/>
  <c r="G2742" i="13" s="1"/>
  <c r="B2742" i="13" s="1"/>
  <c r="G2743" i="13" a="1"/>
  <c r="G2743" i="13" s="1"/>
  <c r="B2743" i="13" s="1"/>
  <c r="G2744" i="13" a="1"/>
  <c r="G2744" i="13" s="1"/>
  <c r="B2744" i="13" s="1"/>
  <c r="G2745" i="13" a="1"/>
  <c r="G2745" i="13" s="1"/>
  <c r="G2746" i="13" a="1"/>
  <c r="G2746" i="13" s="1"/>
  <c r="G2747" i="13" a="1"/>
  <c r="G2747" i="13" s="1"/>
  <c r="B2747" i="13" s="1"/>
  <c r="G2748" i="13" a="1"/>
  <c r="G2748" i="13" s="1"/>
  <c r="B2748" i="13" s="1"/>
  <c r="G2749" i="13" a="1"/>
  <c r="G2749" i="13" s="1"/>
  <c r="G2750" i="13" a="1"/>
  <c r="G2750" i="13" s="1"/>
  <c r="B2750" i="13" s="1"/>
  <c r="G2751" i="13" a="1"/>
  <c r="G2751" i="13" s="1"/>
  <c r="B2751" i="13" s="1"/>
  <c r="G2752" i="13" a="1"/>
  <c r="G2752" i="13" s="1"/>
  <c r="G2753" i="13" a="1"/>
  <c r="G2753" i="13" s="1"/>
  <c r="G2754" i="13" a="1"/>
  <c r="G2754" i="13" s="1"/>
  <c r="B2754" i="13" s="1"/>
  <c r="G2755" i="13" a="1"/>
  <c r="G2755" i="13" s="1"/>
  <c r="B2755" i="13" s="1"/>
  <c r="G2756" i="13" a="1"/>
  <c r="G2756" i="13" s="1"/>
  <c r="B2756" i="13" s="1"/>
  <c r="G2757" i="13" a="1"/>
  <c r="G2757" i="13" s="1"/>
  <c r="G2758" i="13" a="1"/>
  <c r="G2758" i="13" s="1"/>
  <c r="G2759" i="13" a="1"/>
  <c r="G2759" i="13" s="1"/>
  <c r="B2759" i="13" s="1"/>
  <c r="G2760" i="13" a="1"/>
  <c r="G2760" i="13" s="1"/>
  <c r="B2760" i="13" s="1"/>
  <c r="G2761" i="13" a="1"/>
  <c r="G2761" i="13" s="1"/>
  <c r="G2762" i="13" a="1"/>
  <c r="G2762" i="13" s="1"/>
  <c r="B2762" i="13" s="1"/>
  <c r="G2763" i="13" a="1"/>
  <c r="G2763" i="13" s="1"/>
  <c r="B2763" i="13" s="1"/>
  <c r="G2764" i="13" a="1"/>
  <c r="G2764" i="13" s="1"/>
  <c r="B2764" i="13" s="1"/>
  <c r="G2765" i="13" a="1"/>
  <c r="G2765" i="13" s="1"/>
  <c r="G2766" i="13" a="1"/>
  <c r="G2766" i="13" s="1"/>
  <c r="B2766" i="13" s="1"/>
  <c r="G2767" i="13" a="1"/>
  <c r="G2767" i="13" s="1"/>
  <c r="B2767" i="13" s="1"/>
  <c r="G2768" i="13" a="1"/>
  <c r="G2768" i="13" s="1"/>
  <c r="B2768" i="13" s="1"/>
  <c r="G2769" i="13" a="1"/>
  <c r="G2769" i="13" s="1"/>
  <c r="G2770" i="13" a="1"/>
  <c r="G2770" i="13" s="1"/>
  <c r="B2770" i="13" s="1"/>
  <c r="G2771" i="13" a="1"/>
  <c r="G2771" i="13" s="1"/>
  <c r="B2771" i="13" s="1"/>
  <c r="G2772" i="13" a="1"/>
  <c r="G2772" i="13" s="1"/>
  <c r="B2772" i="13" s="1"/>
  <c r="G2773" i="13" a="1"/>
  <c r="G2773" i="13" s="1"/>
  <c r="G2774" i="13" a="1"/>
  <c r="G2774" i="13" s="1"/>
  <c r="G2775" i="13" a="1"/>
  <c r="G2775" i="13" s="1"/>
  <c r="B2775" i="13" s="1"/>
  <c r="G2776" i="13" a="1"/>
  <c r="G2776" i="13" s="1"/>
  <c r="B2776" i="13" s="1"/>
  <c r="G2777" i="13" a="1"/>
  <c r="G2777" i="13" s="1"/>
  <c r="G2778" i="13" a="1"/>
  <c r="G2778" i="13" s="1"/>
  <c r="B2778" i="13" s="1"/>
  <c r="G2779" i="13" a="1"/>
  <c r="G2779" i="13" s="1"/>
  <c r="B2779" i="13" s="1"/>
  <c r="G2780" i="13" a="1"/>
  <c r="G2780" i="13" s="1"/>
  <c r="B2780" i="13" s="1"/>
  <c r="G2781" i="13" a="1"/>
  <c r="G2781" i="13" s="1"/>
  <c r="G2782" i="13" a="1"/>
  <c r="G2782" i="13" s="1"/>
  <c r="B2782" i="13" s="1"/>
  <c r="G2783" i="13" a="1"/>
  <c r="G2783" i="13" s="1"/>
  <c r="B2783" i="13" s="1"/>
  <c r="G2784" i="13" a="1"/>
  <c r="G2784" i="13" s="1"/>
  <c r="B2784" i="13" s="1"/>
  <c r="G2785" i="13" a="1"/>
  <c r="G2785" i="13" s="1"/>
  <c r="G2786" i="13" a="1"/>
  <c r="G2786" i="13" s="1"/>
  <c r="B2786" i="13" s="1"/>
  <c r="G2787" i="13" a="1"/>
  <c r="G2787" i="13" s="1"/>
  <c r="B2787" i="13" s="1"/>
  <c r="G2788" i="13" a="1"/>
  <c r="G2788" i="13" s="1"/>
  <c r="B2788" i="13" s="1"/>
  <c r="G2789" i="13" a="1"/>
  <c r="G2789" i="13" s="1"/>
  <c r="G2790" i="13" a="1"/>
  <c r="G2790" i="13" s="1"/>
  <c r="G2791" i="13" a="1"/>
  <c r="G2791" i="13" s="1"/>
  <c r="B2791" i="13" s="1"/>
  <c r="G2792" i="13" a="1"/>
  <c r="G2792" i="13" s="1"/>
  <c r="B2792" i="13" s="1"/>
  <c r="G2793" i="13" a="1"/>
  <c r="G2793" i="13" s="1"/>
  <c r="G2794" i="13" a="1"/>
  <c r="G2794" i="13" s="1"/>
  <c r="B2794" i="13" s="1"/>
  <c r="G2795" i="13" a="1"/>
  <c r="G2795" i="13" s="1"/>
  <c r="B2795" i="13" s="1"/>
  <c r="G2796" i="13" a="1"/>
  <c r="G2796" i="13" s="1"/>
  <c r="B2796" i="13" s="1"/>
  <c r="G2797" i="13" a="1"/>
  <c r="G2797" i="13" s="1"/>
  <c r="G2798" i="13" a="1"/>
  <c r="G2798" i="13" s="1"/>
  <c r="B2798" i="13" s="1"/>
  <c r="G2799" i="13" a="1"/>
  <c r="G2799" i="13" s="1"/>
  <c r="B2799" i="13" s="1"/>
  <c r="G2800" i="13" a="1"/>
  <c r="G2800" i="13" s="1"/>
  <c r="B2800" i="13" s="1"/>
  <c r="G2801" i="13" a="1"/>
  <c r="G2801" i="13" s="1"/>
  <c r="G2802" i="13" a="1"/>
  <c r="G2802" i="13" s="1"/>
  <c r="B2802" i="13" s="1"/>
  <c r="G2803" i="13" a="1"/>
  <c r="G2803" i="13" s="1"/>
  <c r="B2803" i="13" s="1"/>
  <c r="G2804" i="13" a="1"/>
  <c r="G2804" i="13" s="1"/>
  <c r="B2804" i="13" s="1"/>
  <c r="G2805" i="13" a="1"/>
  <c r="G2805" i="13" s="1"/>
  <c r="G2806" i="13" a="1"/>
  <c r="G2806" i="13" s="1"/>
  <c r="B2806" i="13" s="1"/>
  <c r="G2807" i="13" a="1"/>
  <c r="G2807" i="13" s="1"/>
  <c r="B2807" i="13" s="1"/>
  <c r="G2808" i="13" a="1"/>
  <c r="G2808" i="13" s="1"/>
  <c r="B2808" i="13" s="1"/>
  <c r="G2809" i="13" a="1"/>
  <c r="G2809" i="13" s="1"/>
  <c r="G2810" i="13" a="1"/>
  <c r="G2810" i="13" s="1"/>
  <c r="B2810" i="13" s="1"/>
  <c r="G2811" i="13" a="1"/>
  <c r="G2811" i="13" s="1"/>
  <c r="B2811" i="13" s="1"/>
  <c r="G2812" i="13" a="1"/>
  <c r="G2812" i="13" s="1"/>
  <c r="B2812" i="13" s="1"/>
  <c r="G2813" i="13" a="1"/>
  <c r="G2813" i="13" s="1"/>
  <c r="B2813" i="13" s="1"/>
  <c r="G2814" i="13" a="1"/>
  <c r="G2814" i="13" s="1"/>
  <c r="B2814" i="13" s="1"/>
  <c r="G2815" i="13" a="1"/>
  <c r="G2815" i="13" s="1"/>
  <c r="B2815" i="13" s="1"/>
  <c r="G2816" i="13" a="1"/>
  <c r="G2816" i="13" s="1"/>
  <c r="B2816" i="13" s="1"/>
  <c r="G2817" i="13" a="1"/>
  <c r="G2817" i="13" s="1"/>
  <c r="G2818" i="13" a="1"/>
  <c r="G2818" i="13" s="1"/>
  <c r="B2818" i="13" s="1"/>
  <c r="G2819" i="13" a="1"/>
  <c r="G2819" i="13" s="1"/>
  <c r="B2819" i="13" s="1"/>
  <c r="G2820" i="13" a="1"/>
  <c r="G2820" i="13" s="1"/>
  <c r="B2820" i="13" s="1"/>
  <c r="G2821" i="13" a="1"/>
  <c r="G2821" i="13" s="1"/>
  <c r="G2822" i="13" a="1"/>
  <c r="G2822" i="13" s="1"/>
  <c r="G2823" i="13" a="1"/>
  <c r="G2823" i="13" s="1"/>
  <c r="B2823" i="13" s="1"/>
  <c r="G2824" i="13" a="1"/>
  <c r="G2824" i="13" s="1"/>
  <c r="B2824" i="13" s="1"/>
  <c r="G2825" i="13" a="1"/>
  <c r="G2825" i="13" s="1"/>
  <c r="B2825" i="13" s="1"/>
  <c r="G2826" i="13" a="1"/>
  <c r="G2826" i="13" s="1"/>
  <c r="B2826" i="13" s="1"/>
  <c r="G2827" i="13" a="1"/>
  <c r="G2827" i="13" s="1"/>
  <c r="B2827" i="13" s="1"/>
  <c r="G2828" i="13" a="1"/>
  <c r="G2828" i="13" s="1"/>
  <c r="B2828" i="13" s="1"/>
  <c r="G2829" i="13" a="1"/>
  <c r="G2829" i="13" s="1"/>
  <c r="G2830" i="13" a="1"/>
  <c r="G2830" i="13" s="1"/>
  <c r="B2830" i="13" s="1"/>
  <c r="G2831" i="13" a="1"/>
  <c r="G2831" i="13" s="1"/>
  <c r="B2831" i="13" s="1"/>
  <c r="G2832" i="13" a="1"/>
  <c r="G2832" i="13" s="1"/>
  <c r="B2832" i="13" s="1"/>
  <c r="G2833" i="13" a="1"/>
  <c r="G2833" i="13" s="1"/>
  <c r="G2834" i="13" a="1"/>
  <c r="G2834" i="13" s="1"/>
  <c r="B2834" i="13" s="1"/>
  <c r="G2835" i="13" a="1"/>
  <c r="G2835" i="13" s="1"/>
  <c r="B2835" i="13" s="1"/>
  <c r="G2836" i="13" a="1"/>
  <c r="G2836" i="13" s="1"/>
  <c r="B2836" i="13" s="1"/>
  <c r="G2837" i="13" a="1"/>
  <c r="G2837" i="13" s="1"/>
  <c r="B2837" i="13" s="1"/>
  <c r="G2838" i="13" a="1"/>
  <c r="G2838" i="13" s="1"/>
  <c r="G2839" i="13" a="1"/>
  <c r="G2839" i="13" s="1"/>
  <c r="B2839" i="13" s="1"/>
  <c r="G2840" i="13" a="1"/>
  <c r="G2840" i="13" s="1"/>
  <c r="B2840" i="13" s="1"/>
  <c r="G2841" i="13" a="1"/>
  <c r="G2841" i="13" s="1"/>
  <c r="B2841" i="13" s="1"/>
  <c r="G2842" i="13" a="1"/>
  <c r="G2842" i="13" s="1"/>
  <c r="B2842" i="13" s="1"/>
  <c r="G2843" i="13" a="1"/>
  <c r="G2843" i="13" s="1"/>
  <c r="B2843" i="13" s="1"/>
  <c r="G2844" i="13" a="1"/>
  <c r="G2844" i="13" s="1"/>
  <c r="B2844" i="13" s="1"/>
  <c r="G2845" i="13" a="1"/>
  <c r="G2845" i="13" s="1"/>
  <c r="G2846" i="13" a="1"/>
  <c r="G2846" i="13" s="1"/>
  <c r="B2846" i="13" s="1"/>
  <c r="G2847" i="13" a="1"/>
  <c r="G2847" i="13" s="1"/>
  <c r="B2847" i="13" s="1"/>
  <c r="G2848" i="13" a="1"/>
  <c r="G2848" i="13" s="1"/>
  <c r="B2848" i="13" s="1"/>
  <c r="G2849" i="13" a="1"/>
  <c r="G2849" i="13" s="1"/>
  <c r="G2850" i="13" a="1"/>
  <c r="G2850" i="13" s="1"/>
  <c r="B2850" i="13" s="1"/>
  <c r="G2851" i="13" a="1"/>
  <c r="G2851" i="13" s="1"/>
  <c r="B2851" i="13" s="1"/>
  <c r="G2852" i="13" a="1"/>
  <c r="G2852" i="13" s="1"/>
  <c r="B2852" i="13" s="1"/>
  <c r="G2853" i="13" a="1"/>
  <c r="G2853" i="13" s="1"/>
  <c r="G2854" i="13" a="1"/>
  <c r="G2854" i="13" s="1"/>
  <c r="B2854" i="13" s="1"/>
  <c r="G2855" i="13" a="1"/>
  <c r="G2855" i="13" s="1"/>
  <c r="B2855" i="13" s="1"/>
  <c r="G2856" i="13" a="1"/>
  <c r="G2856" i="13" s="1"/>
  <c r="B2856" i="13" s="1"/>
  <c r="G2857" i="13" a="1"/>
  <c r="G2857" i="13" s="1"/>
  <c r="G2858" i="13" a="1"/>
  <c r="G2858" i="13" s="1"/>
  <c r="B2858" i="13" s="1"/>
  <c r="G2859" i="13" a="1"/>
  <c r="G2859" i="13" s="1"/>
  <c r="B2859" i="13" s="1"/>
  <c r="G2860" i="13" a="1"/>
  <c r="G2860" i="13" s="1"/>
  <c r="B2860" i="13" s="1"/>
  <c r="G2861" i="13" a="1"/>
  <c r="G2861" i="13" s="1"/>
  <c r="G2862" i="13" a="1"/>
  <c r="G2862" i="13" s="1"/>
  <c r="B2862" i="13" s="1"/>
  <c r="G2863" i="13" a="1"/>
  <c r="G2863" i="13" s="1"/>
  <c r="B2863" i="13" s="1"/>
  <c r="G2864" i="13" a="1"/>
  <c r="G2864" i="13" s="1"/>
  <c r="B2864" i="13" s="1"/>
  <c r="G2865" i="13" a="1"/>
  <c r="G2865" i="13" s="1"/>
  <c r="B2865" i="13" s="1"/>
  <c r="G2866" i="13" a="1"/>
  <c r="G2866" i="13" s="1"/>
  <c r="B2866" i="13" s="1"/>
  <c r="G2867" i="13" a="1"/>
  <c r="G2867" i="13" s="1"/>
  <c r="B2867" i="13" s="1"/>
  <c r="G2868" i="13" a="1"/>
  <c r="G2868" i="13" s="1"/>
  <c r="B2868" i="13" s="1"/>
  <c r="G2869" i="13" a="1"/>
  <c r="G2869" i="13" s="1"/>
  <c r="G2870" i="13" a="1"/>
  <c r="G2870" i="13" s="1"/>
  <c r="B2870" i="13" s="1"/>
  <c r="G2871" i="13" a="1"/>
  <c r="G2871" i="13" s="1"/>
  <c r="B2871" i="13" s="1"/>
  <c r="G2872" i="13" a="1"/>
  <c r="G2872" i="13" s="1"/>
  <c r="G2873" i="13" a="1"/>
  <c r="G2873" i="13" s="1"/>
  <c r="B2873" i="13" s="1"/>
  <c r="G2874" i="13" a="1"/>
  <c r="G2874" i="13" s="1"/>
  <c r="B2874" i="13" s="1"/>
  <c r="G2875" i="13" a="1"/>
  <c r="G2875" i="13" s="1"/>
  <c r="B2875" i="13" s="1"/>
  <c r="G2876" i="13" a="1"/>
  <c r="G2876" i="13" s="1"/>
  <c r="G2877" i="13" a="1"/>
  <c r="G2877" i="13" s="1"/>
  <c r="G2878" i="13" a="1"/>
  <c r="G2878" i="13" s="1"/>
  <c r="B2878" i="13" s="1"/>
  <c r="G2879" i="13" a="1"/>
  <c r="G2879" i="13" s="1"/>
  <c r="B2879" i="13" s="1"/>
  <c r="G2880" i="13" a="1"/>
  <c r="G2880" i="13" s="1"/>
  <c r="B2880" i="13" s="1"/>
  <c r="G2881" i="13" a="1"/>
  <c r="G2881" i="13" s="1"/>
  <c r="G2882" i="13" a="1"/>
  <c r="G2882" i="13" s="1"/>
  <c r="B2882" i="13" s="1"/>
  <c r="G2883" i="13" a="1"/>
  <c r="G2883" i="13" s="1"/>
  <c r="B2883" i="13" s="1"/>
  <c r="G2884" i="13" a="1"/>
  <c r="G2884" i="13" s="1"/>
  <c r="B2884" i="13" s="1"/>
  <c r="G2885" i="13" a="1"/>
  <c r="G2885" i="13" s="1"/>
  <c r="B2885" i="13" s="1"/>
  <c r="G2886" i="13" a="1"/>
  <c r="G2886" i="13" s="1"/>
  <c r="B2886" i="13" s="1"/>
  <c r="G2887" i="13" a="1"/>
  <c r="G2887" i="13" s="1"/>
  <c r="B2887" i="13" s="1"/>
  <c r="G2888" i="13" a="1"/>
  <c r="G2888" i="13" s="1"/>
  <c r="B2888" i="13" s="1"/>
  <c r="G2889" i="13" a="1"/>
  <c r="G2889" i="13" s="1"/>
  <c r="B2889" i="13" s="1"/>
  <c r="G2890" i="13" a="1"/>
  <c r="G2890" i="13" s="1"/>
  <c r="B2890" i="13" s="1"/>
  <c r="G2891" i="13" a="1"/>
  <c r="G2891" i="13" s="1"/>
  <c r="B2891" i="13" s="1"/>
  <c r="G2892" i="13" a="1"/>
  <c r="G2892" i="13" s="1"/>
  <c r="B2892" i="13" s="1"/>
  <c r="G2893" i="13" a="1"/>
  <c r="G2893" i="13" s="1"/>
  <c r="G2894" i="13" a="1"/>
  <c r="G2894" i="13" s="1"/>
  <c r="B2894" i="13" s="1"/>
  <c r="G2895" i="13" a="1"/>
  <c r="G2895" i="13" s="1"/>
  <c r="B2895" i="13" s="1"/>
  <c r="G2896" i="13" a="1"/>
  <c r="G2896" i="13" s="1"/>
  <c r="B2896" i="13" s="1"/>
  <c r="G2897" i="13" a="1"/>
  <c r="G2897" i="13" s="1"/>
  <c r="B2897" i="13" s="1"/>
  <c r="G2898" i="13" a="1"/>
  <c r="G2898" i="13" s="1"/>
  <c r="B2898" i="13" s="1"/>
  <c r="G2899" i="13" a="1"/>
  <c r="G2899" i="13" s="1"/>
  <c r="B2899" i="13" s="1"/>
  <c r="G2900" i="13" a="1"/>
  <c r="G2900" i="13" s="1"/>
  <c r="B2900" i="13" s="1"/>
  <c r="G2901" i="13" a="1"/>
  <c r="G2901" i="13" s="1"/>
  <c r="G2902" i="13" a="1"/>
  <c r="G2902" i="13" s="1"/>
  <c r="B2902" i="13" s="1"/>
  <c r="G2903" i="13" a="1"/>
  <c r="G2903" i="13" s="1"/>
  <c r="B2903" i="13" s="1"/>
  <c r="G2904" i="13" a="1"/>
  <c r="G2904" i="13" s="1"/>
  <c r="B2904" i="13" s="1"/>
  <c r="G2905" i="13" a="1"/>
  <c r="G2905" i="13" s="1"/>
  <c r="G2906" i="13" a="1"/>
  <c r="G2906" i="13" s="1"/>
  <c r="B2906" i="13" s="1"/>
  <c r="G2907" i="13" a="1"/>
  <c r="G2907" i="13" s="1"/>
  <c r="B2907" i="13" s="1"/>
  <c r="G2908" i="13" a="1"/>
  <c r="G2908" i="13" s="1"/>
  <c r="B2908" i="13" s="1"/>
  <c r="G2909" i="13" a="1"/>
  <c r="G2909" i="13" s="1"/>
  <c r="G2910" i="13" a="1"/>
  <c r="G2910" i="13" s="1"/>
  <c r="B2910" i="13" s="1"/>
  <c r="G2911" i="13" a="1"/>
  <c r="G2911" i="13" s="1"/>
  <c r="B2911" i="13" s="1"/>
  <c r="G2912" i="13" a="1"/>
  <c r="G2912" i="13" s="1"/>
  <c r="B2912" i="13" s="1"/>
  <c r="G2913" i="13" a="1"/>
  <c r="G2913" i="13" s="1"/>
  <c r="B2913" i="13" s="1"/>
  <c r="G2914" i="13" a="1"/>
  <c r="G2914" i="13" s="1"/>
  <c r="B2914" i="13" s="1"/>
  <c r="G2915" i="13" a="1"/>
  <c r="G2915" i="13" s="1"/>
  <c r="B2915" i="13" s="1"/>
  <c r="G2916" i="13" a="1"/>
  <c r="G2916" i="13" s="1"/>
  <c r="B2916" i="13" s="1"/>
  <c r="G2917" i="13" a="1"/>
  <c r="G2917" i="13" s="1"/>
  <c r="G2918" i="13" a="1"/>
  <c r="G2918" i="13" s="1"/>
  <c r="B2918" i="13" s="1"/>
  <c r="G2919" i="13" a="1"/>
  <c r="G2919" i="13" s="1"/>
  <c r="B2919" i="13" s="1"/>
  <c r="G2920" i="13" a="1"/>
  <c r="G2920" i="13" s="1"/>
  <c r="G2921" i="13" a="1"/>
  <c r="G2921" i="13" s="1"/>
  <c r="B2921" i="13" s="1"/>
  <c r="G2922" i="13" a="1"/>
  <c r="G2922" i="13" s="1"/>
  <c r="B2922" i="13" s="1"/>
  <c r="G2923" i="13" a="1"/>
  <c r="G2923" i="13" s="1"/>
  <c r="B2923" i="13" s="1"/>
  <c r="G2924" i="13" a="1"/>
  <c r="G2924" i="13" s="1"/>
  <c r="B2924" i="13" s="1"/>
  <c r="G2925" i="13" a="1"/>
  <c r="G2925" i="13" s="1"/>
  <c r="G2926" i="13" a="1"/>
  <c r="G2926" i="13" s="1"/>
  <c r="B2926" i="13" s="1"/>
  <c r="G2927" i="13" a="1"/>
  <c r="G2927" i="13" s="1"/>
  <c r="B2927" i="13" s="1"/>
  <c r="G2928" i="13" a="1"/>
  <c r="G2928" i="13" s="1"/>
  <c r="B2928" i="13" s="1"/>
  <c r="G2929" i="13" a="1"/>
  <c r="G2929" i="13" s="1"/>
  <c r="B2929" i="13" s="1"/>
  <c r="G2930" i="13" a="1"/>
  <c r="G2930" i="13" s="1"/>
  <c r="B2930" i="13" s="1"/>
  <c r="G2931" i="13" a="1"/>
  <c r="G2931" i="13" s="1"/>
  <c r="B2931" i="13" s="1"/>
  <c r="G2932" i="13" a="1"/>
  <c r="G2932" i="13" s="1"/>
  <c r="B2932" i="13" s="1"/>
  <c r="G2933" i="13" a="1"/>
  <c r="G2933" i="13" s="1"/>
  <c r="B2933" i="13" s="1"/>
  <c r="G2934" i="13" a="1"/>
  <c r="G2934" i="13" s="1"/>
  <c r="B2934" i="13" s="1"/>
  <c r="G2935" i="13" a="1"/>
  <c r="G2935" i="13" s="1"/>
  <c r="B2935" i="13" s="1"/>
  <c r="G2936" i="13" a="1"/>
  <c r="G2936" i="13" s="1"/>
  <c r="B2936" i="13" s="1"/>
  <c r="G2937" i="13" a="1"/>
  <c r="G2937" i="13" s="1"/>
  <c r="B2937" i="13" s="1"/>
  <c r="G2938" i="13" a="1"/>
  <c r="G2938" i="13" s="1"/>
  <c r="B2938" i="13" s="1"/>
  <c r="G2939" i="13" a="1"/>
  <c r="G2939" i="13" s="1"/>
  <c r="B2939" i="13" s="1"/>
  <c r="G2940" i="13" a="1"/>
  <c r="G2940" i="13" s="1"/>
  <c r="B2940" i="13" s="1"/>
  <c r="G2941" i="13" a="1"/>
  <c r="G2941" i="13" s="1"/>
  <c r="B2941" i="13" s="1"/>
  <c r="G2942" i="13" a="1"/>
  <c r="G2942" i="13" s="1"/>
  <c r="B2942" i="13" s="1"/>
  <c r="G2943" i="13" a="1"/>
  <c r="G2943" i="13" s="1"/>
  <c r="B2943" i="13" s="1"/>
  <c r="G2944" i="13" a="1"/>
  <c r="G2944" i="13" s="1"/>
  <c r="B2944" i="13" s="1"/>
  <c r="G2945" i="13" a="1"/>
  <c r="G2945" i="13" s="1"/>
  <c r="G2946" i="13" a="1"/>
  <c r="G2946" i="13" s="1"/>
  <c r="B2946" i="13" s="1"/>
  <c r="G2947" i="13" a="1"/>
  <c r="G2947" i="13" s="1"/>
  <c r="B2947" i="13" s="1"/>
  <c r="G2948" i="13" a="1"/>
  <c r="G2948" i="13" s="1"/>
  <c r="B2948" i="13" s="1"/>
  <c r="G2949" i="13" a="1"/>
  <c r="G2949" i="13" s="1"/>
  <c r="B2949" i="13" s="1"/>
  <c r="G2950" i="13" a="1"/>
  <c r="G2950" i="13" s="1"/>
  <c r="B2950" i="13" s="1"/>
  <c r="G2951" i="13" a="1"/>
  <c r="G2951" i="13" s="1"/>
  <c r="B2951" i="13" s="1"/>
  <c r="G2952" i="13" a="1"/>
  <c r="G2952" i="13" s="1"/>
  <c r="B2952" i="13" s="1"/>
  <c r="G2953" i="13" a="1"/>
  <c r="G2953" i="13" s="1"/>
  <c r="B2953" i="13" s="1"/>
  <c r="G2954" i="13" a="1"/>
  <c r="G2954" i="13" s="1"/>
  <c r="B2954" i="13" s="1"/>
  <c r="G2955" i="13" a="1"/>
  <c r="G2955" i="13" s="1"/>
  <c r="B2955" i="13" s="1"/>
  <c r="G2956" i="13" a="1"/>
  <c r="G2956" i="13" s="1"/>
  <c r="B2956" i="13" s="1"/>
  <c r="G2957" i="13" a="1"/>
  <c r="G2957" i="13" s="1"/>
  <c r="B2957" i="13" s="1"/>
  <c r="G2958" i="13" a="1"/>
  <c r="G2958" i="13" s="1"/>
  <c r="B2958" i="13" s="1"/>
  <c r="G2959" i="13" a="1"/>
  <c r="G2959" i="13" s="1"/>
  <c r="B2959" i="13" s="1"/>
  <c r="G2960" i="13" a="1"/>
  <c r="G2960" i="13" s="1"/>
  <c r="B2960" i="13" s="1"/>
  <c r="G2961" i="13" a="1"/>
  <c r="G2961" i="13" s="1"/>
  <c r="G2962" i="13" a="1"/>
  <c r="G2962" i="13" s="1"/>
  <c r="B2962" i="13" s="1"/>
  <c r="G2963" i="13" a="1"/>
  <c r="G2963" i="13" s="1"/>
  <c r="B2963" i="13" s="1"/>
  <c r="G2964" i="13" a="1"/>
  <c r="G2964" i="13" s="1"/>
  <c r="B2964" i="13" s="1"/>
  <c r="G2965" i="13" a="1"/>
  <c r="G2965" i="13" s="1"/>
  <c r="B2965" i="13" s="1"/>
  <c r="G2966" i="13" a="1"/>
  <c r="G2966" i="13" s="1"/>
  <c r="B2966" i="13" s="1"/>
  <c r="G2967" i="13" a="1"/>
  <c r="G2967" i="13" s="1"/>
  <c r="B2967" i="13" s="1"/>
  <c r="G2968" i="13" a="1"/>
  <c r="G2968" i="13" s="1"/>
  <c r="B2968" i="13" s="1"/>
  <c r="G2969" i="13" a="1"/>
  <c r="G2969" i="13" s="1"/>
  <c r="B2969" i="13" s="1"/>
  <c r="G2970" i="13" a="1"/>
  <c r="G2970" i="13" s="1"/>
  <c r="B2970" i="13" s="1"/>
  <c r="G2971" i="13" a="1"/>
  <c r="G2971" i="13" s="1"/>
  <c r="B2971" i="13" s="1"/>
  <c r="G2972" i="13" a="1"/>
  <c r="G2972" i="13" s="1"/>
  <c r="G2973" i="13" a="1"/>
  <c r="G2973" i="13" s="1"/>
  <c r="B2973" i="13" s="1"/>
  <c r="G2974" i="13" a="1"/>
  <c r="G2974" i="13" s="1"/>
  <c r="B2974" i="13" s="1"/>
  <c r="G2975" i="13" a="1"/>
  <c r="G2975" i="13" s="1"/>
  <c r="B2975" i="13" s="1"/>
  <c r="G2976" i="13" a="1"/>
  <c r="G2976" i="13" s="1"/>
  <c r="B2976" i="13" s="1"/>
  <c r="G2977" i="13" a="1"/>
  <c r="G2977" i="13" s="1"/>
  <c r="B2977" i="13" s="1"/>
  <c r="G2978" i="13" a="1"/>
  <c r="G2978" i="13" s="1"/>
  <c r="B2978" i="13" s="1"/>
  <c r="G2979" i="13" a="1"/>
  <c r="G2979" i="13" s="1"/>
  <c r="B2979" i="13" s="1"/>
  <c r="G2980" i="13" a="1"/>
  <c r="G2980" i="13" s="1"/>
  <c r="B2980" i="13" s="1"/>
  <c r="G2981" i="13" a="1"/>
  <c r="G2981" i="13" s="1"/>
  <c r="B2981" i="13" s="1"/>
  <c r="G2982" i="13" a="1"/>
  <c r="G2982" i="13" s="1"/>
  <c r="B2982" i="13" s="1"/>
  <c r="G2983" i="13" a="1"/>
  <c r="G2983" i="13" s="1"/>
  <c r="B2983" i="13" s="1"/>
  <c r="G2984" i="13" a="1"/>
  <c r="G2984" i="13" s="1"/>
  <c r="G2985" i="13" a="1"/>
  <c r="G2985" i="13" s="1"/>
  <c r="B2985" i="13" s="1"/>
  <c r="G2986" i="13" a="1"/>
  <c r="G2986" i="13" s="1"/>
  <c r="B2986" i="13" s="1"/>
  <c r="G2987" i="13" a="1"/>
  <c r="G2987" i="13" s="1"/>
  <c r="B2987" i="13" s="1"/>
  <c r="G2988" i="13" a="1"/>
  <c r="G2988" i="13" s="1"/>
  <c r="B2988" i="13" s="1"/>
  <c r="G2989" i="13" a="1"/>
  <c r="G2989" i="13" s="1"/>
  <c r="B2989" i="13" s="1"/>
  <c r="G2990" i="13" a="1"/>
  <c r="G2990" i="13" s="1"/>
  <c r="B2990" i="13" s="1"/>
  <c r="G2991" i="13" a="1"/>
  <c r="G2991" i="13" s="1"/>
  <c r="B2991" i="13" s="1"/>
  <c r="G2992" i="13" a="1"/>
  <c r="G2992" i="13" s="1"/>
  <c r="B2992" i="13" s="1"/>
  <c r="G2993" i="13" a="1"/>
  <c r="G2993" i="13" s="1"/>
  <c r="B2993" i="13" s="1"/>
  <c r="G2994" i="13" a="1"/>
  <c r="G2994" i="13" s="1"/>
  <c r="B2994" i="13" s="1"/>
  <c r="G2995" i="13" a="1"/>
  <c r="G2995" i="13" s="1"/>
  <c r="B2995" i="13" s="1"/>
  <c r="G2996" i="13" a="1"/>
  <c r="G2996" i="13" s="1"/>
  <c r="B2996" i="13" s="1"/>
  <c r="G2997" i="13" a="1"/>
  <c r="G2997" i="13" s="1"/>
  <c r="G2998" i="13" a="1"/>
  <c r="G2998" i="13" s="1"/>
  <c r="B2998" i="13" s="1"/>
  <c r="G2999" i="13" a="1"/>
  <c r="G2999" i="13" s="1"/>
  <c r="B2999" i="13" s="1"/>
  <c r="G3000" i="13" a="1"/>
  <c r="G3000" i="13" s="1"/>
  <c r="B3000" i="13" s="1"/>
  <c r="G3001" i="13" a="1"/>
  <c r="G3001" i="13" s="1"/>
  <c r="B3001" i="13" s="1"/>
  <c r="G3002" i="13" a="1"/>
  <c r="G3002" i="13" s="1"/>
  <c r="B3002" i="13" s="1"/>
  <c r="G3003" i="13" a="1"/>
  <c r="G3003" i="13" s="1"/>
  <c r="B3003" i="13" s="1"/>
  <c r="G3004" i="13" a="1"/>
  <c r="G3004" i="13" s="1"/>
  <c r="B3004" i="13" s="1"/>
  <c r="G3005" i="13" a="1"/>
  <c r="G3005" i="13" s="1"/>
  <c r="B3005" i="13" s="1"/>
  <c r="G3006" i="13" a="1"/>
  <c r="G3006" i="13" s="1"/>
  <c r="B3006" i="13" s="1"/>
  <c r="G3007" i="13" a="1"/>
  <c r="G3007" i="13" s="1"/>
  <c r="B3007" i="13" s="1"/>
  <c r="G3008" i="13" a="1"/>
  <c r="G3008" i="13" s="1"/>
  <c r="B3008" i="13" s="1"/>
  <c r="G3009" i="13" a="1"/>
  <c r="G3009" i="13" s="1"/>
  <c r="B3009" i="13" s="1"/>
  <c r="G3010" i="13" a="1"/>
  <c r="G3010" i="13" s="1"/>
  <c r="B3010" i="13" s="1"/>
  <c r="G3011" i="13" a="1"/>
  <c r="G3011" i="13" s="1"/>
  <c r="B3011" i="13" s="1"/>
  <c r="G3012" i="13" a="1"/>
  <c r="G3012" i="13" s="1"/>
  <c r="B3012" i="13" s="1"/>
  <c r="G3013" i="13" a="1"/>
  <c r="G3013" i="13" s="1"/>
  <c r="B3013" i="13" s="1"/>
  <c r="G3014" i="13" a="1"/>
  <c r="G3014" i="13" s="1"/>
  <c r="B3014" i="13" s="1"/>
  <c r="G3015" i="13" a="1"/>
  <c r="G3015" i="13" s="1"/>
  <c r="B3015" i="13" s="1"/>
  <c r="G3016" i="13" a="1"/>
  <c r="G3016" i="13" s="1"/>
  <c r="B3016" i="13" s="1"/>
  <c r="G3017" i="13" a="1"/>
  <c r="G3017" i="13" s="1"/>
  <c r="B3017" i="13" s="1"/>
  <c r="G3018" i="13" a="1"/>
  <c r="G3018" i="13" s="1"/>
  <c r="B3018" i="13" s="1"/>
  <c r="G3019" i="13" a="1"/>
  <c r="G3019" i="13" s="1"/>
  <c r="B3019" i="13" s="1"/>
  <c r="G3020" i="13" a="1"/>
  <c r="G3020" i="13" s="1"/>
  <c r="B3020" i="13" s="1"/>
  <c r="G3021" i="13" a="1"/>
  <c r="G3021" i="13" s="1"/>
  <c r="B3021" i="13" s="1"/>
  <c r="G3022" i="13" a="1"/>
  <c r="G3022" i="13" s="1"/>
  <c r="B3022" i="13" s="1"/>
  <c r="G3023" i="13" a="1"/>
  <c r="G3023" i="13" s="1"/>
  <c r="B3023" i="13" s="1"/>
  <c r="G3024" i="13" a="1"/>
  <c r="G3024" i="13" s="1"/>
  <c r="B3024" i="13" s="1"/>
  <c r="G3025" i="13" a="1"/>
  <c r="G3025" i="13" s="1"/>
  <c r="B3025" i="13" s="1"/>
  <c r="G3026" i="13" a="1"/>
  <c r="G3026" i="13" s="1"/>
  <c r="B3026" i="13" s="1"/>
  <c r="G3027" i="13" a="1"/>
  <c r="G3027" i="13" s="1"/>
  <c r="B3027" i="13" s="1"/>
  <c r="G3028" i="13" a="1"/>
  <c r="G3028" i="13" s="1"/>
  <c r="B3028" i="13" s="1"/>
  <c r="G3029" i="13" a="1"/>
  <c r="G3029" i="13" s="1"/>
  <c r="B3029" i="13" s="1"/>
  <c r="G3030" i="13" a="1"/>
  <c r="G3030" i="13" s="1"/>
  <c r="B3030" i="13" s="1"/>
  <c r="G3031" i="13" a="1"/>
  <c r="G3031" i="13" s="1"/>
  <c r="B3031" i="13" s="1"/>
  <c r="G3032" i="13" a="1"/>
  <c r="G3032" i="13" s="1"/>
  <c r="B3032" i="13" s="1"/>
  <c r="G3033" i="13" a="1"/>
  <c r="G3033" i="13" s="1"/>
  <c r="B3033" i="13" s="1"/>
  <c r="G3034" i="13" a="1"/>
  <c r="G3034" i="13" s="1"/>
  <c r="B3034" i="13" s="1"/>
  <c r="G3035" i="13" a="1"/>
  <c r="G3035" i="13" s="1"/>
  <c r="B3035" i="13" s="1"/>
  <c r="G3036" i="13" a="1"/>
  <c r="G3036" i="13" s="1"/>
  <c r="B3036" i="13" s="1"/>
  <c r="G3037" i="13" a="1"/>
  <c r="G3037" i="13" s="1"/>
  <c r="B3037" i="13" s="1"/>
  <c r="G3038" i="13" a="1"/>
  <c r="G3038" i="13" s="1"/>
  <c r="B3038" i="13" s="1"/>
  <c r="G3039" i="13" a="1"/>
  <c r="G3039" i="13" s="1"/>
  <c r="B3039" i="13" s="1"/>
  <c r="G3040" i="13" a="1"/>
  <c r="G3040" i="13" s="1"/>
  <c r="B3040" i="13" s="1"/>
  <c r="G3041" i="13" a="1"/>
  <c r="G3041" i="13" s="1"/>
  <c r="B3041" i="13" s="1"/>
  <c r="G3042" i="13" a="1"/>
  <c r="G3042" i="13" s="1"/>
  <c r="B3042" i="13" s="1"/>
  <c r="G3043" i="13" a="1"/>
  <c r="G3043" i="13" s="1"/>
  <c r="B3043" i="13" s="1"/>
  <c r="G3044" i="13" a="1"/>
  <c r="G3044" i="13" s="1"/>
  <c r="B3044" i="13" s="1"/>
  <c r="G3045" i="13" a="1"/>
  <c r="G3045" i="13" s="1"/>
  <c r="B3045" i="13" s="1"/>
  <c r="G3046" i="13" a="1"/>
  <c r="G3046" i="13" s="1"/>
  <c r="B3046" i="13" s="1"/>
  <c r="G3047" i="13" a="1"/>
  <c r="G3047" i="13" s="1"/>
  <c r="B3047" i="13" s="1"/>
  <c r="G3048" i="13" a="1"/>
  <c r="G3048" i="13" s="1"/>
  <c r="B3048" i="13" s="1"/>
  <c r="G3049" i="13" a="1"/>
  <c r="G3049" i="13" s="1"/>
  <c r="B3049" i="13" s="1"/>
  <c r="G3050" i="13" a="1"/>
  <c r="G3050" i="13" s="1"/>
  <c r="B3050" i="13" s="1"/>
  <c r="G3051" i="13" a="1"/>
  <c r="G3051" i="13" s="1"/>
  <c r="B3051" i="13" s="1"/>
  <c r="G3052" i="13" a="1"/>
  <c r="G3052" i="13" s="1"/>
  <c r="B3052" i="13" s="1"/>
  <c r="G3053" i="13" a="1"/>
  <c r="G3053" i="13" s="1"/>
  <c r="B3053" i="13" s="1"/>
  <c r="G3054" i="13" a="1"/>
  <c r="G3054" i="13" s="1"/>
  <c r="B3054" i="13" s="1"/>
  <c r="G3055" i="13" a="1"/>
  <c r="G3055" i="13" s="1"/>
  <c r="B3055" i="13" s="1"/>
  <c r="G3056" i="13" a="1"/>
  <c r="G3056" i="13" s="1"/>
  <c r="B3056" i="13" s="1"/>
  <c r="G3057" i="13" a="1"/>
  <c r="G3057" i="13" s="1"/>
  <c r="B3057" i="13" s="1"/>
  <c r="G3058" i="13" a="1"/>
  <c r="G3058" i="13" s="1"/>
  <c r="B3058" i="13" s="1"/>
  <c r="G3059" i="13" a="1"/>
  <c r="G3059" i="13" s="1"/>
  <c r="B3059" i="13" s="1"/>
  <c r="G3060" i="13" a="1"/>
  <c r="G3060" i="13" s="1"/>
  <c r="B3060" i="13" s="1"/>
  <c r="G3061" i="13" a="1"/>
  <c r="G3061" i="13" s="1"/>
  <c r="B3061" i="13" s="1"/>
  <c r="G3062" i="13" a="1"/>
  <c r="G3062" i="13" s="1"/>
  <c r="B3062" i="13" s="1"/>
  <c r="G3063" i="13" a="1"/>
  <c r="G3063" i="13" s="1"/>
  <c r="B3063" i="13" s="1"/>
  <c r="G3064" i="13" a="1"/>
  <c r="G3064" i="13" s="1"/>
  <c r="B3064" i="13" s="1"/>
  <c r="G3065" i="13" a="1"/>
  <c r="G3065" i="13" s="1"/>
  <c r="B3065" i="13" s="1"/>
  <c r="G3066" i="13" a="1"/>
  <c r="G3066" i="13" s="1"/>
  <c r="B3066" i="13" s="1"/>
  <c r="G3067" i="13" a="1"/>
  <c r="G3067" i="13" s="1"/>
  <c r="B3067" i="13" s="1"/>
  <c r="G3068" i="13" a="1"/>
  <c r="G3068" i="13" s="1"/>
  <c r="B3068" i="13" s="1"/>
  <c r="G3069" i="13" a="1"/>
  <c r="G3069" i="13" s="1"/>
  <c r="B3069" i="13" s="1"/>
  <c r="G3070" i="13" a="1"/>
  <c r="G3070" i="13" s="1"/>
  <c r="B3070" i="13" s="1"/>
  <c r="G3071" i="13" a="1"/>
  <c r="G3071" i="13" s="1"/>
  <c r="B3071" i="13" s="1"/>
  <c r="G3072" i="13" a="1"/>
  <c r="G3072" i="13" s="1"/>
  <c r="B3072" i="13" s="1"/>
  <c r="G3073" i="13" a="1"/>
  <c r="G3073" i="13" s="1"/>
  <c r="B3073" i="13" s="1"/>
  <c r="G3074" i="13" a="1"/>
  <c r="G3074" i="13" s="1"/>
  <c r="B3074" i="13" s="1"/>
  <c r="G3075" i="13" a="1"/>
  <c r="G3075" i="13" s="1"/>
  <c r="B3075" i="13" s="1"/>
  <c r="G3076" i="13" a="1"/>
  <c r="G3076" i="13" s="1"/>
  <c r="B3076" i="13" s="1"/>
  <c r="G3077" i="13" a="1"/>
  <c r="G3077" i="13" s="1"/>
  <c r="B3077" i="13" s="1"/>
  <c r="G3078" i="13" a="1"/>
  <c r="G3078" i="13" s="1"/>
  <c r="B3078" i="13" s="1"/>
  <c r="G3079" i="13" a="1"/>
  <c r="G3079" i="13" s="1"/>
  <c r="B3079" i="13" s="1"/>
  <c r="G3080" i="13" a="1"/>
  <c r="G3080" i="13" s="1"/>
  <c r="B3080" i="13" s="1"/>
  <c r="G3081" i="13" a="1"/>
  <c r="G3081" i="13" s="1"/>
  <c r="B3081" i="13" s="1"/>
  <c r="G3082" i="13" a="1"/>
  <c r="G3082" i="13" s="1"/>
  <c r="B3082" i="13" s="1"/>
  <c r="G3083" i="13" a="1"/>
  <c r="G3083" i="13" s="1"/>
  <c r="B3083" i="13" s="1"/>
  <c r="G3084" i="13" a="1"/>
  <c r="G3084" i="13" s="1"/>
  <c r="B3084" i="13" s="1"/>
  <c r="G3085" i="13" a="1"/>
  <c r="G3085" i="13" s="1"/>
  <c r="B3085" i="13" s="1"/>
  <c r="G3086" i="13" a="1"/>
  <c r="G3086" i="13" s="1"/>
  <c r="B3086" i="13" s="1"/>
  <c r="G3087" i="13" a="1"/>
  <c r="G3087" i="13" s="1"/>
  <c r="B3087" i="13" s="1"/>
  <c r="G3088" i="13" a="1"/>
  <c r="G3088" i="13" s="1"/>
  <c r="B3088" i="13" s="1"/>
  <c r="G3089" i="13" a="1"/>
  <c r="G3089" i="13" s="1"/>
  <c r="B3089" i="13" s="1"/>
  <c r="G3090" i="13" a="1"/>
  <c r="G3090" i="13" s="1"/>
  <c r="B3090" i="13" s="1"/>
  <c r="G3091" i="13" a="1"/>
  <c r="G3091" i="13" s="1"/>
  <c r="B3091" i="13" s="1"/>
  <c r="G3092" i="13" a="1"/>
  <c r="G3092" i="13" s="1"/>
  <c r="B3092" i="13" s="1"/>
  <c r="G3093" i="13" a="1"/>
  <c r="G3093" i="13" s="1"/>
  <c r="B3093" i="13" s="1"/>
  <c r="G3094" i="13" a="1"/>
  <c r="G3094" i="13" s="1"/>
  <c r="B3094" i="13" s="1"/>
  <c r="G3095" i="13" a="1"/>
  <c r="G3095" i="13" s="1"/>
  <c r="B3095" i="13" s="1"/>
  <c r="G3096" i="13" a="1"/>
  <c r="G3096" i="13" s="1"/>
  <c r="B3096" i="13" s="1"/>
  <c r="G3097" i="13" a="1"/>
  <c r="G3097" i="13" s="1"/>
  <c r="B3097" i="13" s="1"/>
  <c r="G3098" i="13" a="1"/>
  <c r="G3098" i="13" s="1"/>
  <c r="B3098" i="13" s="1"/>
  <c r="G3099" i="13" a="1"/>
  <c r="G3099" i="13" s="1"/>
  <c r="B3099" i="13" s="1"/>
  <c r="G3100" i="13" a="1"/>
  <c r="G3100" i="13" s="1"/>
  <c r="B3100" i="13" s="1"/>
  <c r="G3101" i="13" a="1"/>
  <c r="G3101" i="13" s="1"/>
  <c r="B3101" i="13" s="1"/>
  <c r="G3102" i="13" a="1"/>
  <c r="G3102" i="13" s="1"/>
  <c r="B3102" i="13" s="1"/>
  <c r="G3103" i="13" a="1"/>
  <c r="G3103" i="13" s="1"/>
  <c r="B3103" i="13" s="1"/>
  <c r="G3104" i="13" a="1"/>
  <c r="G3104" i="13" s="1"/>
  <c r="B3104" i="13" s="1"/>
  <c r="G3105" i="13" a="1"/>
  <c r="G3105" i="13" s="1"/>
  <c r="B3105" i="13" s="1"/>
  <c r="G3106" i="13" a="1"/>
  <c r="G3106" i="13" s="1"/>
  <c r="B3106" i="13" s="1"/>
  <c r="G3107" i="13" a="1"/>
  <c r="G3107" i="13" s="1"/>
  <c r="B3107" i="13" s="1"/>
  <c r="G3108" i="13" a="1"/>
  <c r="G3108" i="13" s="1"/>
  <c r="B3108" i="13" s="1"/>
  <c r="G3109" i="13" a="1"/>
  <c r="G3109" i="13" s="1"/>
  <c r="B3109" i="13" s="1"/>
  <c r="G3110" i="13" a="1"/>
  <c r="G3110" i="13" s="1"/>
  <c r="B3110" i="13" s="1"/>
  <c r="G3111" i="13" a="1"/>
  <c r="G3111" i="13" s="1"/>
  <c r="B3111" i="13" s="1"/>
  <c r="G3112" i="13" a="1"/>
  <c r="G3112" i="13" s="1"/>
  <c r="B3112" i="13" s="1"/>
  <c r="G3113" i="13" a="1"/>
  <c r="G3113" i="13" s="1"/>
  <c r="B3113" i="13" s="1"/>
  <c r="G3114" i="13" a="1"/>
  <c r="G3114" i="13" s="1"/>
  <c r="B3114" i="13" s="1"/>
  <c r="G3115" i="13" a="1"/>
  <c r="G3115" i="13" s="1"/>
  <c r="B3115" i="13" s="1"/>
  <c r="G3116" i="13" a="1"/>
  <c r="G3116" i="13" s="1"/>
  <c r="B3116" i="13" s="1"/>
  <c r="G3117" i="13" a="1"/>
  <c r="G3117" i="13" s="1"/>
  <c r="B3117" i="13" s="1"/>
  <c r="G3118" i="13" a="1"/>
  <c r="G3118" i="13" s="1"/>
  <c r="B3118" i="13" s="1"/>
  <c r="G3119" i="13" a="1"/>
  <c r="G3119" i="13" s="1"/>
  <c r="B3119" i="13" s="1"/>
  <c r="G3120" i="13" a="1"/>
  <c r="G3120" i="13" s="1"/>
  <c r="B3120" i="13" s="1"/>
  <c r="G3121" i="13" a="1"/>
  <c r="G3121" i="13" s="1"/>
  <c r="B3121" i="13" s="1"/>
  <c r="G3122" i="13" a="1"/>
  <c r="G3122" i="13" s="1"/>
  <c r="B3122" i="13" s="1"/>
  <c r="G3123" i="13" a="1"/>
  <c r="G3123" i="13" s="1"/>
  <c r="B3123" i="13" s="1"/>
  <c r="G3124" i="13" a="1"/>
  <c r="G3124" i="13" s="1"/>
  <c r="B3124" i="13" s="1"/>
  <c r="G3125" i="13" a="1"/>
  <c r="G3125" i="13" s="1"/>
  <c r="B3125" i="13" s="1"/>
  <c r="G3126" i="13" a="1"/>
  <c r="G3126" i="13" s="1"/>
  <c r="B3126" i="13" s="1"/>
  <c r="G3127" i="13" a="1"/>
  <c r="G3127" i="13" s="1"/>
  <c r="B3127" i="13" s="1"/>
  <c r="G3128" i="13" a="1"/>
  <c r="G3128" i="13" s="1"/>
  <c r="B3128" i="13" s="1"/>
  <c r="G3129" i="13" a="1"/>
  <c r="G3129" i="13" s="1"/>
  <c r="B3129" i="13" s="1"/>
  <c r="G3130" i="13" a="1"/>
  <c r="G3130" i="13" s="1"/>
  <c r="B3130" i="13" s="1"/>
  <c r="G3131" i="13" a="1"/>
  <c r="G3131" i="13" s="1"/>
  <c r="B3131" i="13" s="1"/>
  <c r="G3132" i="13" a="1"/>
  <c r="G3132" i="13" s="1"/>
  <c r="B3132" i="13" s="1"/>
  <c r="G3133" i="13" a="1"/>
  <c r="G3133" i="13" s="1"/>
  <c r="B3133" i="13" s="1"/>
  <c r="G3134" i="13" a="1"/>
  <c r="G3134" i="13" s="1"/>
  <c r="B3134" i="13" s="1"/>
  <c r="G3135" i="13" a="1"/>
  <c r="G3135" i="13" s="1"/>
  <c r="B3135" i="13" s="1"/>
  <c r="G3136" i="13" a="1"/>
  <c r="G3136" i="13" s="1"/>
  <c r="B3136" i="13" s="1"/>
  <c r="G3137" i="13" a="1"/>
  <c r="G3137" i="13" s="1"/>
  <c r="B3137" i="13" s="1"/>
  <c r="G3138" i="13" a="1"/>
  <c r="G3138" i="13" s="1"/>
  <c r="B3138" i="13" s="1"/>
  <c r="G3139" i="13" a="1"/>
  <c r="G3139" i="13" s="1"/>
  <c r="B3139" i="13" s="1"/>
  <c r="G3140" i="13" a="1"/>
  <c r="G3140" i="13" s="1"/>
  <c r="B3140" i="13" s="1"/>
  <c r="G3141" i="13" a="1"/>
  <c r="G3141" i="13" s="1"/>
  <c r="B3141" i="13" s="1"/>
  <c r="G3142" i="13" a="1"/>
  <c r="G3142" i="13" s="1"/>
  <c r="B3142" i="13" s="1"/>
  <c r="G3143" i="13" a="1"/>
  <c r="G3143" i="13" s="1"/>
  <c r="B3143" i="13" s="1"/>
  <c r="G3144" i="13" a="1"/>
  <c r="G3144" i="13" s="1"/>
  <c r="B3144" i="13" s="1"/>
  <c r="G3145" i="13" a="1"/>
  <c r="G3145" i="13" s="1"/>
  <c r="B3145" i="13" s="1"/>
  <c r="G3146" i="13" a="1"/>
  <c r="G3146" i="13" s="1"/>
  <c r="B3146" i="13" s="1"/>
  <c r="B6" i="13"/>
  <c r="B7" i="13"/>
  <c r="B8" i="13"/>
  <c r="B9" i="13"/>
  <c r="B10" i="13"/>
  <c r="B11" i="13"/>
  <c r="B12" i="13"/>
  <c r="B13" i="13"/>
  <c r="B14" i="13"/>
  <c r="B15" i="13"/>
  <c r="B16" i="13"/>
  <c r="B17" i="13"/>
  <c r="B18" i="13"/>
  <c r="B19" i="13"/>
  <c r="B20" i="13"/>
  <c r="B21" i="13"/>
  <c r="B22" i="13"/>
  <c r="B23" i="13"/>
  <c r="B24" i="13"/>
  <c r="B25" i="13"/>
  <c r="B26" i="13"/>
  <c r="B27" i="13"/>
  <c r="B28" i="13"/>
  <c r="B30" i="13"/>
  <c r="B31" i="13"/>
  <c r="B32" i="13"/>
  <c r="B33" i="13"/>
  <c r="B34" i="13"/>
  <c r="B35" i="13"/>
  <c r="B36"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6" i="13"/>
  <c r="B67" i="13"/>
  <c r="B68" i="13"/>
  <c r="B69" i="13"/>
  <c r="B70" i="13"/>
  <c r="B71" i="13"/>
  <c r="B72" i="13"/>
  <c r="B73" i="13"/>
  <c r="B74" i="13"/>
  <c r="B75" i="13"/>
  <c r="B76" i="13"/>
  <c r="B77" i="13"/>
  <c r="B78" i="13"/>
  <c r="B79" i="13"/>
  <c r="B80" i="13"/>
  <c r="B81" i="13"/>
  <c r="B82" i="13"/>
  <c r="B83" i="13"/>
  <c r="B84"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8" i="13"/>
  <c r="B119" i="13"/>
  <c r="B120" i="13"/>
  <c r="B121" i="13"/>
  <c r="B122" i="13"/>
  <c r="B123" i="13"/>
  <c r="B124" i="13"/>
  <c r="B125" i="13"/>
  <c r="B126" i="13"/>
  <c r="B127" i="13"/>
  <c r="B128" i="13"/>
  <c r="B129" i="13"/>
  <c r="B130" i="13"/>
  <c r="B131" i="13"/>
  <c r="B132"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8" i="13"/>
  <c r="B159" i="13"/>
  <c r="B160" i="13"/>
  <c r="B161" i="13"/>
  <c r="B162" i="13"/>
  <c r="B163" i="13"/>
  <c r="B164" i="13"/>
  <c r="B166" i="13"/>
  <c r="B167" i="13"/>
  <c r="B168" i="13"/>
  <c r="B169" i="13"/>
  <c r="B170" i="13"/>
  <c r="B171" i="13"/>
  <c r="B172" i="13"/>
  <c r="B174" i="13"/>
  <c r="B175" i="13"/>
  <c r="B176" i="13"/>
  <c r="B177" i="13"/>
  <c r="B178" i="13"/>
  <c r="B179" i="13"/>
  <c r="B180" i="13"/>
  <c r="B181" i="13"/>
  <c r="B182" i="13"/>
  <c r="B183" i="13"/>
  <c r="B184" i="13"/>
  <c r="B185" i="13"/>
  <c r="B186" i="13"/>
  <c r="B187" i="13"/>
  <c r="B188" i="13"/>
  <c r="B190" i="13"/>
  <c r="B191" i="13"/>
  <c r="B192" i="13"/>
  <c r="B193" i="13"/>
  <c r="B194" i="13"/>
  <c r="B195" i="13"/>
  <c r="B196" i="13"/>
  <c r="B198" i="13"/>
  <c r="B199" i="13"/>
  <c r="B200" i="13"/>
  <c r="B201" i="13"/>
  <c r="B202" i="13"/>
  <c r="B203" i="13"/>
  <c r="B204" i="13"/>
  <c r="B206" i="13"/>
  <c r="B207" i="13"/>
  <c r="B208" i="13"/>
  <c r="B209" i="13"/>
  <c r="B210" i="13"/>
  <c r="B211" i="13"/>
  <c r="B212" i="13"/>
  <c r="B214" i="13"/>
  <c r="B215" i="13"/>
  <c r="B216" i="13"/>
  <c r="B217" i="13"/>
  <c r="B218" i="13"/>
  <c r="B219" i="13"/>
  <c r="B220" i="13"/>
  <c r="B222" i="13"/>
  <c r="B223" i="13"/>
  <c r="B224" i="13"/>
  <c r="B225" i="13"/>
  <c r="B226" i="13"/>
  <c r="B227" i="13"/>
  <c r="B228" i="13"/>
  <c r="B230" i="13"/>
  <c r="B231" i="13"/>
  <c r="B232" i="13"/>
  <c r="B233" i="13"/>
  <c r="B234" i="13"/>
  <c r="B235" i="13"/>
  <c r="B236" i="13"/>
  <c r="B238" i="13"/>
  <c r="B239" i="13"/>
  <c r="B240" i="13"/>
  <c r="B241" i="13"/>
  <c r="B242" i="13"/>
  <c r="B243" i="13"/>
  <c r="B244" i="13"/>
  <c r="B246" i="13"/>
  <c r="B247" i="13"/>
  <c r="B248" i="13"/>
  <c r="B249" i="13"/>
  <c r="B250" i="13"/>
  <c r="B251" i="13"/>
  <c r="B252" i="13"/>
  <c r="B254" i="13"/>
  <c r="B255" i="13"/>
  <c r="B256" i="13"/>
  <c r="B257" i="13"/>
  <c r="B258" i="13"/>
  <c r="B259" i="13"/>
  <c r="B260" i="13"/>
  <c r="B262" i="13"/>
  <c r="B263" i="13"/>
  <c r="B264" i="13"/>
  <c r="B265" i="13"/>
  <c r="B266" i="13"/>
  <c r="B267" i="13"/>
  <c r="B268" i="13"/>
  <c r="B270" i="13"/>
  <c r="B271" i="13"/>
  <c r="B272" i="13"/>
  <c r="B273" i="13"/>
  <c r="B274" i="13"/>
  <c r="B275" i="13"/>
  <c r="B276" i="13"/>
  <c r="B278" i="13"/>
  <c r="B279" i="13"/>
  <c r="B280" i="13"/>
  <c r="B281" i="13"/>
  <c r="B282" i="13"/>
  <c r="B283" i="13"/>
  <c r="B284"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4" i="13"/>
  <c r="B315" i="13"/>
  <c r="B316" i="13"/>
  <c r="B318" i="13"/>
  <c r="B319" i="13"/>
  <c r="B320" i="13"/>
  <c r="B321" i="13"/>
  <c r="B322" i="13"/>
  <c r="B323" i="13"/>
  <c r="B324"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5" i="13"/>
  <c r="B356" i="13"/>
  <c r="B358" i="13"/>
  <c r="B359" i="13"/>
  <c r="B360" i="13"/>
  <c r="B361" i="13"/>
  <c r="B362" i="13"/>
  <c r="B363" i="13"/>
  <c r="B364" i="13"/>
  <c r="B366" i="13"/>
  <c r="B368" i="13"/>
  <c r="B369" i="13"/>
  <c r="B370" i="13"/>
  <c r="B371" i="13"/>
  <c r="B372" i="13"/>
  <c r="B374" i="13"/>
  <c r="B376" i="13"/>
  <c r="B377" i="13"/>
  <c r="B378" i="13"/>
  <c r="B379" i="13"/>
  <c r="B380" i="13"/>
  <c r="B381" i="13"/>
  <c r="B382" i="13"/>
  <c r="B383" i="13"/>
  <c r="B384" i="13"/>
  <c r="B385" i="13"/>
  <c r="B386" i="13"/>
  <c r="B387" i="13"/>
  <c r="B388" i="13"/>
  <c r="B390" i="13"/>
  <c r="B391" i="13"/>
  <c r="B392" i="13"/>
  <c r="B393" i="13"/>
  <c r="B394" i="13"/>
  <c r="B395" i="13"/>
  <c r="B396" i="13"/>
  <c r="B397" i="13"/>
  <c r="B398" i="13"/>
  <c r="B399" i="13"/>
  <c r="B400" i="13"/>
  <c r="B401" i="13"/>
  <c r="B402" i="13"/>
  <c r="B403" i="13"/>
  <c r="B404" i="13"/>
  <c r="B406" i="13"/>
  <c r="B408" i="13"/>
  <c r="B409" i="13"/>
  <c r="B410" i="13"/>
  <c r="B411" i="13"/>
  <c r="B412" i="13"/>
  <c r="B413" i="13"/>
  <c r="B415" i="13"/>
  <c r="B416" i="13"/>
  <c r="B417" i="13"/>
  <c r="B418" i="13"/>
  <c r="B419" i="13"/>
  <c r="B420" i="13"/>
  <c r="B423" i="13"/>
  <c r="B424" i="13"/>
  <c r="B425" i="13"/>
  <c r="B426" i="13"/>
  <c r="B427" i="13"/>
  <c r="B428" i="13"/>
  <c r="B429" i="13"/>
  <c r="B431" i="13"/>
  <c r="B432" i="13"/>
  <c r="B433" i="13"/>
  <c r="B434" i="13"/>
  <c r="B435" i="13"/>
  <c r="B436" i="13"/>
  <c r="B438" i="13"/>
  <c r="B439" i="13"/>
  <c r="B440" i="13"/>
  <c r="B441" i="13"/>
  <c r="B442" i="13"/>
  <c r="B443" i="13"/>
  <c r="B444" i="13"/>
  <c r="B445" i="13"/>
  <c r="B446" i="13"/>
  <c r="B448" i="13"/>
  <c r="B449" i="13"/>
  <c r="B450" i="13"/>
  <c r="B451" i="13"/>
  <c r="B452" i="13"/>
  <c r="B454" i="13"/>
  <c r="B455" i="13"/>
  <c r="B456" i="13"/>
  <c r="B457" i="13"/>
  <c r="B458" i="13"/>
  <c r="B459" i="13"/>
  <c r="B460" i="13"/>
  <c r="B462" i="13"/>
  <c r="B463" i="13"/>
  <c r="B464" i="13"/>
  <c r="B465" i="13"/>
  <c r="B466" i="13"/>
  <c r="B467" i="13"/>
  <c r="B468" i="13"/>
  <c r="B469" i="13"/>
  <c r="B470" i="13"/>
  <c r="B471" i="13"/>
  <c r="B472" i="13"/>
  <c r="B473" i="13"/>
  <c r="B474" i="13"/>
  <c r="B475" i="13"/>
  <c r="B476" i="13"/>
  <c r="B477" i="13"/>
  <c r="B478" i="13"/>
  <c r="B480" i="13"/>
  <c r="B481" i="13"/>
  <c r="B482" i="13"/>
  <c r="B483" i="13"/>
  <c r="B484" i="13"/>
  <c r="B486" i="13"/>
  <c r="B488" i="13"/>
  <c r="B489" i="13"/>
  <c r="B490" i="13"/>
  <c r="B491" i="13"/>
  <c r="B495" i="13"/>
  <c r="B496" i="13"/>
  <c r="B497" i="13"/>
  <c r="B498" i="13"/>
  <c r="B499" i="13"/>
  <c r="B500" i="13"/>
  <c r="B501" i="13"/>
  <c r="B502" i="13"/>
  <c r="B503" i="13"/>
  <c r="B504" i="13"/>
  <c r="B505" i="13"/>
  <c r="B506" i="13"/>
  <c r="B507" i="13"/>
  <c r="B508" i="13"/>
  <c r="B509" i="13"/>
  <c r="B510" i="13"/>
  <c r="B511" i="13"/>
  <c r="B512" i="13"/>
  <c r="B513" i="13"/>
  <c r="B514" i="13"/>
  <c r="B515" i="13"/>
  <c r="B516" i="13"/>
  <c r="B518" i="13"/>
  <c r="B519" i="13"/>
  <c r="B520" i="13"/>
  <c r="B521" i="13"/>
  <c r="B522" i="13"/>
  <c r="B523" i="13"/>
  <c r="B524" i="13"/>
  <c r="B526" i="13"/>
  <c r="B527" i="13"/>
  <c r="B528" i="13"/>
  <c r="B529" i="13"/>
  <c r="B530" i="13"/>
  <c r="B531" i="13"/>
  <c r="B532" i="13"/>
  <c r="B533" i="13"/>
  <c r="B534" i="13"/>
  <c r="B535" i="13"/>
  <c r="B536" i="13"/>
  <c r="B537" i="13"/>
  <c r="B539" i="13"/>
  <c r="B540" i="13"/>
  <c r="B542" i="13"/>
  <c r="B543" i="13"/>
  <c r="B544" i="13"/>
  <c r="B545" i="13"/>
  <c r="B546" i="13"/>
  <c r="B547" i="13"/>
  <c r="B548" i="13"/>
  <c r="B550" i="13"/>
  <c r="B551" i="13"/>
  <c r="B552" i="13"/>
  <c r="B553" i="13"/>
  <c r="B554" i="13"/>
  <c r="B555" i="13"/>
  <c r="B556" i="13"/>
  <c r="B559" i="13"/>
  <c r="B560" i="13"/>
  <c r="B561" i="13"/>
  <c r="B562" i="13"/>
  <c r="B563" i="13"/>
  <c r="B564" i="13"/>
  <c r="B565" i="13"/>
  <c r="B566" i="13"/>
  <c r="B567" i="13"/>
  <c r="B568" i="13"/>
  <c r="B569" i="13"/>
  <c r="B570" i="13"/>
  <c r="B571" i="13"/>
  <c r="B572" i="13"/>
  <c r="B573" i="13"/>
  <c r="B574" i="13"/>
  <c r="B575" i="13"/>
  <c r="B576" i="13"/>
  <c r="B577" i="13"/>
  <c r="B578" i="13"/>
  <c r="B580" i="13"/>
  <c r="B583" i="13"/>
  <c r="B584" i="13"/>
  <c r="B585" i="13"/>
  <c r="B586" i="13"/>
  <c r="B587" i="13"/>
  <c r="B588" i="13"/>
  <c r="B590" i="13"/>
  <c r="B591" i="13"/>
  <c r="B592" i="13"/>
  <c r="B593" i="13"/>
  <c r="B594" i="13"/>
  <c r="B595" i="13"/>
  <c r="B596" i="13"/>
  <c r="B597" i="13"/>
  <c r="B598" i="13"/>
  <c r="B600" i="13"/>
  <c r="B601" i="13"/>
  <c r="B602" i="13"/>
  <c r="B603" i="13"/>
  <c r="B604" i="13"/>
  <c r="B606" i="13"/>
  <c r="B607" i="13"/>
  <c r="B608" i="13"/>
  <c r="B609" i="13"/>
  <c r="B610" i="13"/>
  <c r="B611" i="13"/>
  <c r="B612" i="13"/>
  <c r="B614" i="13"/>
  <c r="B615" i="13"/>
  <c r="B616" i="13"/>
  <c r="B617" i="13"/>
  <c r="B618" i="13"/>
  <c r="B619" i="13"/>
  <c r="B620" i="13"/>
  <c r="B621" i="13"/>
  <c r="B622" i="13"/>
  <c r="B623" i="13"/>
  <c r="B624" i="13"/>
  <c r="B625" i="13"/>
  <c r="B626" i="13"/>
  <c r="B627" i="13"/>
  <c r="B628" i="13"/>
  <c r="B629" i="13"/>
  <c r="B630" i="13"/>
  <c r="B631" i="13"/>
  <c r="B632"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2" i="13"/>
  <c r="B663" i="13"/>
  <c r="B664" i="13"/>
  <c r="B665" i="13"/>
  <c r="B666" i="13"/>
  <c r="B667" i="13"/>
  <c r="B668" i="13"/>
  <c r="B669" i="13"/>
  <c r="B670" i="13"/>
  <c r="B671" i="13"/>
  <c r="B672" i="13"/>
  <c r="B673" i="13"/>
  <c r="B674" i="13"/>
  <c r="B675" i="13"/>
  <c r="B676" i="13"/>
  <c r="B677" i="13"/>
  <c r="B678" i="13"/>
  <c r="B679" i="13"/>
  <c r="B680" i="13"/>
  <c r="B682" i="13"/>
  <c r="B683" i="13"/>
  <c r="B684" i="13"/>
  <c r="B685" i="13"/>
  <c r="B686" i="13"/>
  <c r="B687" i="13"/>
  <c r="B688" i="13"/>
  <c r="B689" i="13"/>
  <c r="B690" i="13"/>
  <c r="B692" i="13"/>
  <c r="B693" i="13"/>
  <c r="B694" i="13"/>
  <c r="B695" i="13"/>
  <c r="B696" i="13"/>
  <c r="B697" i="13"/>
  <c r="B698" i="13"/>
  <c r="B700" i="13"/>
  <c r="B701" i="13"/>
  <c r="B702" i="13"/>
  <c r="B703" i="13"/>
  <c r="B704" i="13"/>
  <c r="B706" i="13"/>
  <c r="B707" i="13"/>
  <c r="B708" i="13"/>
  <c r="B709" i="13"/>
  <c r="B710" i="13"/>
  <c r="B712" i="13"/>
  <c r="B714" i="13"/>
  <c r="B715" i="13"/>
  <c r="B716" i="13"/>
  <c r="B717" i="13"/>
  <c r="B718" i="13"/>
  <c r="B719" i="13"/>
  <c r="B720" i="13"/>
  <c r="B721" i="13"/>
  <c r="B722" i="13"/>
  <c r="B724" i="13"/>
  <c r="B725" i="13"/>
  <c r="B726" i="13"/>
  <c r="B727" i="13"/>
  <c r="B728" i="13"/>
  <c r="B729" i="13"/>
  <c r="B730" i="13"/>
  <c r="B731" i="13"/>
  <c r="B732" i="13"/>
  <c r="B733" i="13"/>
  <c r="B734" i="13"/>
  <c r="B735" i="13"/>
  <c r="B736" i="13"/>
  <c r="B738" i="13"/>
  <c r="B739" i="13"/>
  <c r="B740" i="13"/>
  <c r="B741" i="13"/>
  <c r="B742" i="13"/>
  <c r="B743" i="13"/>
  <c r="B744" i="13"/>
  <c r="B745" i="13"/>
  <c r="B746" i="13"/>
  <c r="B748" i="13"/>
  <c r="B749" i="13"/>
  <c r="B750" i="13"/>
  <c r="B751" i="13"/>
  <c r="B752" i="13"/>
  <c r="B755" i="13"/>
  <c r="B756" i="13"/>
  <c r="B757" i="13"/>
  <c r="B758" i="13"/>
  <c r="B759" i="13"/>
  <c r="B760" i="13"/>
  <c r="B761" i="13"/>
  <c r="B762" i="13"/>
  <c r="B763" i="13"/>
  <c r="B764" i="13"/>
  <c r="B765" i="13"/>
  <c r="B766" i="13"/>
  <c r="B767" i="13"/>
  <c r="B768" i="13"/>
  <c r="B769" i="13"/>
  <c r="B770" i="13"/>
  <c r="B771" i="13"/>
  <c r="B772" i="13"/>
  <c r="B773" i="13"/>
  <c r="B774" i="13"/>
  <c r="B775" i="13"/>
  <c r="B776" i="13"/>
  <c r="B778" i="13"/>
  <c r="B779" i="13"/>
  <c r="B780" i="13"/>
  <c r="B781" i="13"/>
  <c r="B782" i="13"/>
  <c r="B783" i="13"/>
  <c r="B784" i="13"/>
  <c r="B785" i="13"/>
  <c r="B786" i="13"/>
  <c r="B787" i="13"/>
  <c r="B788" i="13"/>
  <c r="B790" i="13"/>
  <c r="B791" i="13"/>
  <c r="B792" i="13"/>
  <c r="B793" i="13"/>
  <c r="B794" i="13"/>
  <c r="B795" i="13"/>
  <c r="B796" i="13"/>
  <c r="B797" i="13"/>
  <c r="B798" i="13"/>
  <c r="B799" i="13"/>
  <c r="B800" i="13"/>
  <c r="B801" i="13"/>
  <c r="B802" i="13"/>
  <c r="B803" i="13"/>
  <c r="B804" i="13"/>
  <c r="B805" i="13"/>
  <c r="B806" i="13"/>
  <c r="B807" i="13"/>
  <c r="B808" i="13"/>
  <c r="B811" i="13"/>
  <c r="B812" i="13"/>
  <c r="B814" i="13"/>
  <c r="B815" i="13"/>
  <c r="B816" i="13"/>
  <c r="B817" i="13"/>
  <c r="B818" i="13"/>
  <c r="B819" i="13"/>
  <c r="B820" i="13"/>
  <c r="B822" i="13"/>
  <c r="B823" i="13"/>
  <c r="B825" i="13"/>
  <c r="B826" i="13"/>
  <c r="B827" i="13"/>
  <c r="B828" i="13"/>
  <c r="B829" i="13"/>
  <c r="B830" i="13"/>
  <c r="B832" i="13"/>
  <c r="B834" i="13"/>
  <c r="B835" i="13"/>
  <c r="B836" i="13"/>
  <c r="B837" i="13"/>
  <c r="B838" i="13"/>
  <c r="B839" i="13"/>
  <c r="B840" i="13"/>
  <c r="B841" i="13"/>
  <c r="B842" i="13"/>
  <c r="B843" i="13"/>
  <c r="B844" i="13"/>
  <c r="B846" i="13"/>
  <c r="B847" i="13"/>
  <c r="B848" i="13"/>
  <c r="B849" i="13"/>
  <c r="B852" i="13"/>
  <c r="B855" i="13"/>
  <c r="B856" i="13"/>
  <c r="B857" i="13"/>
  <c r="B858" i="13"/>
  <c r="B859" i="13"/>
  <c r="B860" i="13"/>
  <c r="B861" i="13"/>
  <c r="B862" i="13"/>
  <c r="B864" i="13"/>
  <c r="B866" i="13"/>
  <c r="B867" i="13"/>
  <c r="B868" i="13"/>
  <c r="B869" i="13"/>
  <c r="B870" i="13"/>
  <c r="B871" i="13"/>
  <c r="B872" i="13"/>
  <c r="B873" i="13"/>
  <c r="B874" i="13"/>
  <c r="B875" i="13"/>
  <c r="B876" i="13"/>
  <c r="B878" i="13"/>
  <c r="B879" i="13"/>
  <c r="B880" i="13"/>
  <c r="B881" i="13"/>
  <c r="B882" i="13"/>
  <c r="B883" i="13"/>
  <c r="B884" i="13"/>
  <c r="B886" i="13"/>
  <c r="B887" i="13"/>
  <c r="B888" i="13"/>
  <c r="B889" i="13"/>
  <c r="B890" i="13"/>
  <c r="B891" i="13"/>
  <c r="B892" i="13"/>
  <c r="B893" i="13"/>
  <c r="B894" i="13"/>
  <c r="B895" i="13"/>
  <c r="B896" i="13"/>
  <c r="B897" i="13"/>
  <c r="B898" i="13"/>
  <c r="B899" i="13"/>
  <c r="B901" i="13"/>
  <c r="B902" i="13"/>
  <c r="B903" i="13"/>
  <c r="B904" i="13"/>
  <c r="B905" i="13"/>
  <c r="B906" i="13"/>
  <c r="B907" i="13"/>
  <c r="B908" i="13"/>
  <c r="B910" i="13"/>
  <c r="B911" i="13"/>
  <c r="B912" i="13"/>
  <c r="B913" i="13"/>
  <c r="B914" i="13"/>
  <c r="B916" i="13"/>
  <c r="B918" i="13"/>
  <c r="B919" i="13"/>
  <c r="B920" i="13"/>
  <c r="B921" i="13"/>
  <c r="B922" i="13"/>
  <c r="B923" i="13"/>
  <c r="B924" i="13"/>
  <c r="B925" i="13"/>
  <c r="B926" i="13"/>
  <c r="B927" i="13"/>
  <c r="B928" i="13"/>
  <c r="B929" i="13"/>
  <c r="B930" i="13"/>
  <c r="B931" i="13"/>
  <c r="B932" i="13"/>
  <c r="B934" i="13"/>
  <c r="B935" i="13"/>
  <c r="B936" i="13"/>
  <c r="B937" i="13"/>
  <c r="B938" i="13"/>
  <c r="B939" i="13"/>
  <c r="B940" i="13"/>
  <c r="B942" i="13"/>
  <c r="B943" i="13"/>
  <c r="B944" i="13"/>
  <c r="B945" i="13"/>
  <c r="B946" i="13"/>
  <c r="B947" i="13"/>
  <c r="B948" i="13"/>
  <c r="B950" i="13"/>
  <c r="B951" i="13"/>
  <c r="B952" i="13"/>
  <c r="B953" i="13"/>
  <c r="B954" i="13"/>
  <c r="B955" i="13"/>
  <c r="B957" i="13"/>
  <c r="B958" i="13"/>
  <c r="B959" i="13"/>
  <c r="B961" i="13"/>
  <c r="B962" i="13"/>
  <c r="B963" i="13"/>
  <c r="B964" i="13"/>
  <c r="B965" i="13"/>
  <c r="B966" i="13"/>
  <c r="B967" i="13"/>
  <c r="B968" i="13"/>
  <c r="B970" i="13"/>
  <c r="B971" i="13"/>
  <c r="B972" i="13"/>
  <c r="B973" i="13"/>
  <c r="B974" i="13"/>
  <c r="B975" i="13"/>
  <c r="B976" i="13"/>
  <c r="B977" i="13"/>
  <c r="B978" i="13"/>
  <c r="B980" i="13"/>
  <c r="B981" i="13"/>
  <c r="B982" i="13"/>
  <c r="B984" i="13"/>
  <c r="B985" i="13"/>
  <c r="B986" i="13"/>
  <c r="B987" i="13"/>
  <c r="B988" i="13"/>
  <c r="B989" i="13"/>
  <c r="B990" i="13"/>
  <c r="B991" i="13"/>
  <c r="B992" i="13"/>
  <c r="B993" i="13"/>
  <c r="B994" i="13"/>
  <c r="B998" i="13"/>
  <c r="B999" i="13"/>
  <c r="B1000" i="13"/>
  <c r="B1001" i="13"/>
  <c r="B1002" i="13"/>
  <c r="B1003" i="13"/>
  <c r="B1004" i="13"/>
  <c r="B1006" i="13"/>
  <c r="B1007" i="13"/>
  <c r="B1008" i="13"/>
  <c r="B1009" i="13"/>
  <c r="B1010" i="13"/>
  <c r="B1011" i="13"/>
  <c r="B1012" i="13"/>
  <c r="B1014" i="13"/>
  <c r="B1015" i="13"/>
  <c r="B1016" i="13"/>
  <c r="B1017" i="13"/>
  <c r="B1018" i="13"/>
  <c r="B1019" i="13"/>
  <c r="B1020" i="13"/>
  <c r="B1021" i="13"/>
  <c r="B1022" i="13"/>
  <c r="B1023" i="13"/>
  <c r="B1024" i="13"/>
  <c r="B1025" i="13"/>
  <c r="B1026" i="13"/>
  <c r="B1028" i="13"/>
  <c r="B1030" i="13"/>
  <c r="B1031" i="13"/>
  <c r="B1032" i="13"/>
  <c r="B1033" i="13"/>
  <c r="B1034" i="13"/>
  <c r="B1035" i="13"/>
  <c r="B1036" i="13"/>
  <c r="B1038" i="13"/>
  <c r="B1039" i="13"/>
  <c r="B1040" i="13"/>
  <c r="B1041" i="13"/>
  <c r="B1042" i="13"/>
  <c r="B1043" i="13"/>
  <c r="B1044" i="13"/>
  <c r="B1046" i="13"/>
  <c r="B1047" i="13"/>
  <c r="B1048" i="13"/>
  <c r="B1049" i="13"/>
  <c r="B1050" i="13"/>
  <c r="B1052" i="13"/>
  <c r="B1053" i="13"/>
  <c r="B1054" i="13"/>
  <c r="B1055" i="13"/>
  <c r="B1056" i="13"/>
  <c r="B1057" i="13"/>
  <c r="B1058" i="13"/>
  <c r="B1059" i="13"/>
  <c r="B1061" i="13"/>
  <c r="B1062" i="13"/>
  <c r="B1063" i="13"/>
  <c r="B1064" i="13"/>
  <c r="B1065" i="13"/>
  <c r="B1066" i="13"/>
  <c r="B1067" i="13"/>
  <c r="B1068" i="13"/>
  <c r="B1070" i="13"/>
  <c r="B1072" i="13"/>
  <c r="B1073" i="13"/>
  <c r="B1074" i="13"/>
  <c r="B1075" i="13"/>
  <c r="B1076" i="13"/>
  <c r="B1077" i="13"/>
  <c r="B1078" i="13"/>
  <c r="B1079" i="13"/>
  <c r="B1080" i="13"/>
  <c r="B1082" i="13"/>
  <c r="B1083" i="13"/>
  <c r="B1084" i="13"/>
  <c r="B1085" i="13"/>
  <c r="B1086" i="13"/>
  <c r="B1087" i="13"/>
  <c r="B1088" i="13"/>
  <c r="B1089" i="13"/>
  <c r="B1090" i="13"/>
  <c r="B1092" i="13"/>
  <c r="B1093" i="13"/>
  <c r="B1094" i="13"/>
  <c r="B1095" i="13"/>
  <c r="B1096" i="13"/>
  <c r="B1097" i="13"/>
  <c r="B1098" i="13"/>
  <c r="B1099" i="13"/>
  <c r="B1100" i="13"/>
  <c r="B1101" i="13"/>
  <c r="B1102" i="13"/>
  <c r="B1103" i="13"/>
  <c r="B1105" i="13"/>
  <c r="B1106" i="13"/>
  <c r="B1107" i="13"/>
  <c r="B1108" i="13"/>
  <c r="B1109" i="13"/>
  <c r="B1110" i="13"/>
  <c r="B1111" i="13"/>
  <c r="B1112" i="13"/>
  <c r="B1113" i="13"/>
  <c r="B1114" i="13"/>
  <c r="B1116" i="13"/>
  <c r="B1117" i="13"/>
  <c r="B1118" i="13"/>
  <c r="B1119"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3" i="13"/>
  <c r="B1184" i="13"/>
  <c r="B1186" i="13"/>
  <c r="B1187" i="13"/>
  <c r="B1188" i="13"/>
  <c r="B1189" i="13"/>
  <c r="B1191" i="13"/>
  <c r="B1192" i="13"/>
  <c r="B1194" i="13"/>
  <c r="B1195" i="13"/>
  <c r="B1196" i="13"/>
  <c r="B1197" i="13"/>
  <c r="B1198" i="13"/>
  <c r="B1199" i="13"/>
  <c r="B1200" i="13"/>
  <c r="B1201" i="13"/>
  <c r="B1202" i="13"/>
  <c r="B1203" i="13"/>
  <c r="B1204" i="13"/>
  <c r="B1205" i="13"/>
  <c r="B1206" i="13"/>
  <c r="B1207" i="13"/>
  <c r="B1209" i="13"/>
  <c r="B1211" i="13"/>
  <c r="B1212" i="13"/>
  <c r="B1213" i="13"/>
  <c r="B1214" i="13"/>
  <c r="B1215" i="13"/>
  <c r="B1217" i="13"/>
  <c r="B1218" i="13"/>
  <c r="B1219" i="13"/>
  <c r="B1220" i="13"/>
  <c r="B1221" i="13"/>
  <c r="B1223" i="13"/>
  <c r="B1224" i="13"/>
  <c r="B1225" i="13"/>
  <c r="B1226" i="13"/>
  <c r="B1227" i="13"/>
  <c r="B1228" i="13"/>
  <c r="B1229" i="13"/>
  <c r="B1230" i="13"/>
  <c r="B1231" i="13"/>
  <c r="B1232" i="13"/>
  <c r="B1233" i="13"/>
  <c r="B1235" i="13"/>
  <c r="B1236" i="13"/>
  <c r="B1237" i="13"/>
  <c r="B1238" i="13"/>
  <c r="B1239" i="13"/>
  <c r="B1241" i="13"/>
  <c r="B1242" i="13"/>
  <c r="B1243" i="13"/>
  <c r="B1244" i="13"/>
  <c r="B1245" i="13"/>
  <c r="B1247" i="13"/>
  <c r="B1248" i="13"/>
  <c r="B1249" i="13"/>
  <c r="B1250" i="13"/>
  <c r="B1251" i="13"/>
  <c r="B1252" i="13"/>
  <c r="B1253" i="13"/>
  <c r="B1254" i="13"/>
  <c r="B1255" i="13"/>
  <c r="B1256" i="13"/>
  <c r="B1259" i="13"/>
  <c r="B1260" i="13"/>
  <c r="B1261" i="13"/>
  <c r="B1263" i="13"/>
  <c r="B1264" i="13"/>
  <c r="B1266" i="13"/>
  <c r="B1267" i="13"/>
  <c r="B1268" i="13"/>
  <c r="B1269" i="13"/>
  <c r="B1270" i="13"/>
  <c r="B1271" i="13"/>
  <c r="B1272" i="13"/>
  <c r="B1273" i="13"/>
  <c r="B1274" i="13"/>
  <c r="B1275" i="13"/>
  <c r="B1276" i="13"/>
  <c r="B1277" i="13"/>
  <c r="B1279" i="13"/>
  <c r="B1280" i="13"/>
  <c r="B1282" i="13"/>
  <c r="B1283" i="13"/>
  <c r="B1284" i="13"/>
  <c r="B1285" i="13"/>
  <c r="B1286" i="13"/>
  <c r="B1287" i="13"/>
  <c r="B1288" i="13"/>
  <c r="B1289" i="13"/>
  <c r="B1290" i="13"/>
  <c r="B1291" i="13"/>
  <c r="B1292" i="13"/>
  <c r="B1293" i="13"/>
  <c r="B1294" i="13"/>
  <c r="B1295" i="13"/>
  <c r="B1296" i="13"/>
  <c r="B1297" i="13"/>
  <c r="B1298" i="13"/>
  <c r="B1299" i="13"/>
  <c r="B1301" i="13"/>
  <c r="B1302" i="13"/>
  <c r="B1303" i="13"/>
  <c r="B1304" i="13"/>
  <c r="B1305" i="13"/>
  <c r="B1307" i="13"/>
  <c r="B1308" i="13"/>
  <c r="B1309" i="13"/>
  <c r="B1310" i="13"/>
  <c r="B1311" i="13"/>
  <c r="B1312" i="13"/>
  <c r="B1313" i="13"/>
  <c r="B1314" i="13"/>
  <c r="B1315" i="13"/>
  <c r="B1316" i="13"/>
  <c r="B1317" i="13"/>
  <c r="B1318" i="13"/>
  <c r="B1319" i="13"/>
  <c r="B1320" i="13"/>
  <c r="B1321" i="13"/>
  <c r="B1323" i="13"/>
  <c r="B1324" i="13"/>
  <c r="B1325" i="13"/>
  <c r="B1326" i="13"/>
  <c r="B1327" i="13"/>
  <c r="B1328" i="13"/>
  <c r="B1329" i="13"/>
  <c r="B1331" i="13"/>
  <c r="B1332" i="13"/>
  <c r="B1335" i="13"/>
  <c r="B1336" i="13"/>
  <c r="B1337" i="13"/>
  <c r="B1338" i="13"/>
  <c r="B1339" i="13"/>
  <c r="B1340" i="13"/>
  <c r="B1341" i="13"/>
  <c r="B1343" i="13"/>
  <c r="B1344" i="13"/>
  <c r="B1345" i="13"/>
  <c r="B1346" i="13"/>
  <c r="B1347" i="13"/>
  <c r="B1348" i="13"/>
  <c r="B1349" i="13"/>
  <c r="B1351" i="13"/>
  <c r="B1352" i="13"/>
  <c r="B1353" i="13"/>
  <c r="B1354" i="13"/>
  <c r="B1355" i="13"/>
  <c r="B1356" i="13"/>
  <c r="B1357" i="13"/>
  <c r="B1358" i="13"/>
  <c r="B1359" i="13"/>
  <c r="B1360" i="13"/>
  <c r="B1361" i="13"/>
  <c r="B1362" i="13"/>
  <c r="B1363" i="13"/>
  <c r="B1364" i="13"/>
  <c r="B1365" i="13"/>
  <c r="B1367" i="13"/>
  <c r="B1368" i="13"/>
  <c r="B1369" i="13"/>
  <c r="B1370" i="13"/>
  <c r="B1371" i="13"/>
  <c r="B1372" i="13"/>
  <c r="B1373" i="13"/>
  <c r="B1374" i="13"/>
  <c r="B1375" i="13"/>
  <c r="B1376" i="13"/>
  <c r="B1377" i="13"/>
  <c r="B1378" i="13"/>
  <c r="B1379" i="13"/>
  <c r="B1380" i="13"/>
  <c r="B1381" i="13"/>
  <c r="B1382" i="13"/>
  <c r="B1383" i="13"/>
  <c r="B1384" i="13"/>
  <c r="B1385" i="13"/>
  <c r="B1387" i="13"/>
  <c r="B1388" i="13"/>
  <c r="B1389" i="13"/>
  <c r="B1390" i="13"/>
  <c r="B1391" i="13"/>
  <c r="B1393" i="13"/>
  <c r="B1394" i="13"/>
  <c r="B1395" i="13"/>
  <c r="B1396" i="13"/>
  <c r="B1397"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5" i="13"/>
  <c r="B1517" i="13"/>
  <c r="B1518" i="13"/>
  <c r="B1519" i="13"/>
  <c r="B1520" i="13"/>
  <c r="B1521" i="13"/>
  <c r="B1522" i="13"/>
  <c r="B1523" i="13"/>
  <c r="B1525" i="13"/>
  <c r="B1526" i="13"/>
  <c r="B1527" i="13"/>
  <c r="B1528" i="13"/>
  <c r="B1529" i="13"/>
  <c r="B1530" i="13"/>
  <c r="B1531" i="13"/>
  <c r="B1533" i="13"/>
  <c r="B1534" i="13"/>
  <c r="B1535" i="13"/>
  <c r="B1536" i="13"/>
  <c r="B1537" i="13"/>
  <c r="B1538" i="13"/>
  <c r="B1539" i="13"/>
  <c r="B1541" i="13"/>
  <c r="B1542" i="13"/>
  <c r="B1543" i="13"/>
  <c r="B1545" i="13"/>
  <c r="B1546" i="13"/>
  <c r="B1547" i="13"/>
  <c r="B1548" i="13"/>
  <c r="B1549" i="13"/>
  <c r="B1550" i="13"/>
  <c r="B1551" i="13"/>
  <c r="B1552" i="13"/>
  <c r="B1554" i="13"/>
  <c r="B1555" i="13"/>
  <c r="B1556" i="13"/>
  <c r="B1557" i="13"/>
  <c r="B1558" i="13"/>
  <c r="B1559" i="13"/>
  <c r="B1560" i="13"/>
  <c r="B1561" i="13"/>
  <c r="B1562" i="13"/>
  <c r="B1563" i="13"/>
  <c r="B1564" i="13"/>
  <c r="B1565" i="13"/>
  <c r="B1566" i="13"/>
  <c r="B1567" i="13"/>
  <c r="B1569" i="13"/>
  <c r="B1570" i="13"/>
  <c r="B1571" i="13"/>
  <c r="B1572" i="13"/>
  <c r="B1573" i="13"/>
  <c r="B1574" i="13"/>
  <c r="B1576" i="13"/>
  <c r="B1577" i="13"/>
  <c r="B1578" i="13"/>
  <c r="B1579" i="13"/>
  <c r="B1580" i="13"/>
  <c r="B1581" i="13"/>
  <c r="B1582" i="13"/>
  <c r="B1583" i="13"/>
  <c r="B1584" i="13"/>
  <c r="B1585" i="13"/>
  <c r="B1587" i="13"/>
  <c r="B1588" i="13"/>
  <c r="B1589" i="13"/>
  <c r="B1590" i="13"/>
  <c r="B1591" i="13"/>
  <c r="B1592" i="13"/>
  <c r="B1593" i="13"/>
  <c r="B1594" i="13"/>
  <c r="B1595" i="13"/>
  <c r="B1596" i="13"/>
  <c r="B1597" i="13"/>
  <c r="B1598" i="13"/>
  <c r="B1599" i="13"/>
  <c r="B1600" i="13"/>
  <c r="B1601" i="13"/>
  <c r="B1602" i="13"/>
  <c r="B1603" i="13"/>
  <c r="B1604" i="13"/>
  <c r="B1605" i="13"/>
  <c r="B1606" i="13"/>
  <c r="B1608" i="13"/>
  <c r="B1609" i="13"/>
  <c r="B1610" i="13"/>
  <c r="B1611" i="13"/>
  <c r="B1612" i="13"/>
  <c r="B1613" i="13"/>
  <c r="B1614" i="13"/>
  <c r="B1615" i="13"/>
  <c r="B1616" i="13"/>
  <c r="B1618" i="13"/>
  <c r="B1619" i="13"/>
  <c r="B1620" i="13"/>
  <c r="B1621" i="13"/>
  <c r="B1622" i="13"/>
  <c r="B1623" i="13"/>
  <c r="B1624" i="13"/>
  <c r="B1626" i="13"/>
  <c r="B1627" i="13"/>
  <c r="B1628" i="13"/>
  <c r="B1629" i="13"/>
  <c r="B1630" i="13"/>
  <c r="B1631" i="13"/>
  <c r="B1632" i="13"/>
  <c r="B1634" i="13"/>
  <c r="B1635" i="13"/>
  <c r="B1636" i="13"/>
  <c r="B1637" i="13"/>
  <c r="B1638" i="13"/>
  <c r="B1640" i="13"/>
  <c r="B1641" i="13"/>
  <c r="B1642" i="13"/>
  <c r="B1643" i="13"/>
  <c r="B1644" i="13"/>
  <c r="B1645" i="13"/>
  <c r="B1646" i="13"/>
  <c r="B1647" i="13"/>
  <c r="B1649" i="13"/>
  <c r="B1650" i="13"/>
  <c r="B1651" i="13"/>
  <c r="B1652" i="13"/>
  <c r="B1653" i="13"/>
  <c r="B1654" i="13"/>
  <c r="B1656" i="13"/>
  <c r="B1657" i="13"/>
  <c r="B1658" i="13"/>
  <c r="B1660" i="13"/>
  <c r="B1661" i="13"/>
  <c r="B1662" i="13"/>
  <c r="B1663" i="13"/>
  <c r="B1664" i="13"/>
  <c r="B1665" i="13"/>
  <c r="B1666" i="13"/>
  <c r="B1668" i="13"/>
  <c r="B1669" i="13"/>
  <c r="B1670" i="13"/>
  <c r="B1671" i="13"/>
  <c r="B1672" i="13"/>
  <c r="B1673" i="13"/>
  <c r="B1674" i="13"/>
  <c r="B1676" i="13"/>
  <c r="B1677" i="13"/>
  <c r="B1678" i="13"/>
  <c r="B1679" i="13"/>
  <c r="B1680" i="13"/>
  <c r="B1682" i="13"/>
  <c r="B1683" i="13"/>
  <c r="B1684" i="13"/>
  <c r="B1685" i="13"/>
  <c r="B1686" i="13"/>
  <c r="B1688" i="13"/>
  <c r="B1689" i="13"/>
  <c r="B1690" i="13"/>
  <c r="B1691" i="13"/>
  <c r="B1692" i="13"/>
  <c r="B1693" i="13"/>
  <c r="B1694" i="13"/>
  <c r="B1697" i="13"/>
  <c r="B1698" i="13"/>
  <c r="B1699" i="13"/>
  <c r="B1700" i="13"/>
  <c r="B1701" i="13"/>
  <c r="B1704" i="13"/>
  <c r="B1705" i="13"/>
  <c r="B1706" i="13"/>
  <c r="B1707" i="13"/>
  <c r="B1708" i="13"/>
  <c r="B1709" i="13"/>
  <c r="B1710" i="13"/>
  <c r="B1712" i="13"/>
  <c r="B1713" i="13"/>
  <c r="B1714" i="13"/>
  <c r="B1715" i="13"/>
  <c r="B1716" i="13"/>
  <c r="B1717" i="13"/>
  <c r="B1718" i="13"/>
  <c r="B1720" i="13"/>
  <c r="B1721" i="13"/>
  <c r="B1722" i="13"/>
  <c r="B1723" i="13"/>
  <c r="B1724" i="13"/>
  <c r="B1725" i="13"/>
  <c r="B1726" i="13"/>
  <c r="B1727" i="13"/>
  <c r="B1729" i="13"/>
  <c r="B1730" i="13"/>
  <c r="B1731" i="13"/>
  <c r="B1732" i="13"/>
  <c r="B1733" i="13"/>
  <c r="B1734" i="13"/>
  <c r="B1736" i="13"/>
  <c r="B1738" i="13"/>
  <c r="B1739" i="13"/>
  <c r="B1740" i="13"/>
  <c r="B1741" i="13"/>
  <c r="B1742" i="13"/>
  <c r="B1743" i="13"/>
  <c r="B1744" i="13"/>
  <c r="B1746" i="13"/>
  <c r="B1747" i="13"/>
  <c r="B1748" i="13"/>
  <c r="B1749" i="13"/>
  <c r="B1750" i="13"/>
  <c r="B1751" i="13"/>
  <c r="B1752" i="13"/>
  <c r="B1754" i="13"/>
  <c r="B1755" i="13"/>
  <c r="B1756" i="13"/>
  <c r="B1757" i="13"/>
  <c r="B1758"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800" i="13"/>
  <c r="B1801" i="13"/>
  <c r="B1802" i="13"/>
  <c r="B1803" i="13"/>
  <c r="B1804" i="13"/>
  <c r="B1805" i="13"/>
  <c r="B1806" i="13"/>
  <c r="B1807" i="13"/>
  <c r="B1808" i="13"/>
  <c r="B1809" i="13"/>
  <c r="B1810" i="13"/>
  <c r="B1811" i="13"/>
  <c r="B1812" i="13"/>
  <c r="B1813" i="13"/>
  <c r="B1814" i="13"/>
  <c r="B1816" i="13"/>
  <c r="B1818" i="13"/>
  <c r="B1819" i="13"/>
  <c r="B1820" i="13"/>
  <c r="B1822" i="13"/>
  <c r="B1823" i="13"/>
  <c r="B1824" i="13"/>
  <c r="B1825" i="13"/>
  <c r="B1826" i="13"/>
  <c r="B1827" i="13"/>
  <c r="B1828" i="13"/>
  <c r="B1830" i="13"/>
  <c r="B1831" i="13"/>
  <c r="B1833" i="13"/>
  <c r="B1834" i="13"/>
  <c r="B1835" i="13"/>
  <c r="B1836" i="13"/>
  <c r="B1837" i="13"/>
  <c r="B1838" i="13"/>
  <c r="B1839" i="13"/>
  <c r="B1840" i="13"/>
  <c r="B1841" i="13"/>
  <c r="B1842" i="13"/>
  <c r="B1843" i="13"/>
  <c r="B1844" i="13"/>
  <c r="B1845" i="13"/>
  <c r="B1846" i="13"/>
  <c r="B1848" i="13"/>
  <c r="B1849" i="13"/>
  <c r="B1850" i="13"/>
  <c r="B1851" i="13"/>
  <c r="B1852" i="13"/>
  <c r="B1853" i="13"/>
  <c r="B1854" i="13"/>
  <c r="B1856" i="13"/>
  <c r="B1857" i="13"/>
  <c r="B1858" i="13"/>
  <c r="B1859" i="13"/>
  <c r="B1860" i="13"/>
  <c r="B1861" i="13"/>
  <c r="B1862" i="13"/>
  <c r="B1864" i="13"/>
  <c r="B1865" i="13"/>
  <c r="B1866" i="13"/>
  <c r="B1867" i="13"/>
  <c r="B1868" i="13"/>
  <c r="B1869" i="13"/>
  <c r="B1870" i="13"/>
  <c r="B1872" i="13"/>
  <c r="B1873" i="13"/>
  <c r="B1874" i="13"/>
  <c r="B1875" i="13"/>
  <c r="B1876" i="13"/>
  <c r="B1877" i="13"/>
  <c r="B1878" i="13"/>
  <c r="B1881" i="13"/>
  <c r="B1882" i="13"/>
  <c r="B1883" i="13"/>
  <c r="B1884" i="13"/>
  <c r="B1885" i="13"/>
  <c r="B1886" i="13"/>
  <c r="B1888" i="13"/>
  <c r="B1889" i="13"/>
  <c r="B1890" i="13"/>
  <c r="B1891" i="13"/>
  <c r="B1892" i="13"/>
  <c r="B1893" i="13"/>
  <c r="B1894" i="13"/>
  <c r="B1896" i="13"/>
  <c r="B1897" i="13"/>
  <c r="B1898" i="13"/>
  <c r="B1899" i="13"/>
  <c r="B1900" i="13"/>
  <c r="B1901" i="13"/>
  <c r="B1902" i="13"/>
  <c r="B1904" i="13"/>
  <c r="B1905" i="13"/>
  <c r="B1906" i="13"/>
  <c r="B1907" i="13"/>
  <c r="B1908" i="13"/>
  <c r="B1909" i="13"/>
  <c r="B1910" i="13"/>
  <c r="B1912" i="13"/>
  <c r="B1913" i="13"/>
  <c r="B1914" i="13"/>
  <c r="B1915" i="13"/>
  <c r="B1916" i="13"/>
  <c r="B1917" i="13"/>
  <c r="B1918" i="13"/>
  <c r="B1920" i="13"/>
  <c r="B1921" i="13"/>
  <c r="B1922" i="13"/>
  <c r="B1923" i="13"/>
  <c r="B1924" i="13"/>
  <c r="B1925" i="13"/>
  <c r="B1926" i="13"/>
  <c r="B1929" i="13"/>
  <c r="B1930" i="13"/>
  <c r="B1931" i="13"/>
  <c r="B1932" i="13"/>
  <c r="B1933" i="13"/>
  <c r="B1934" i="13"/>
  <c r="B1935" i="13"/>
  <c r="B1937" i="13"/>
  <c r="B1938" i="13"/>
  <c r="B1939" i="13"/>
  <c r="B1940" i="13"/>
  <c r="B1941" i="13"/>
  <c r="B1942" i="13"/>
  <c r="B1944" i="13"/>
  <c r="B1946" i="13"/>
  <c r="B1947" i="13"/>
  <c r="B1948" i="13"/>
  <c r="B1949" i="13"/>
  <c r="B1950" i="13"/>
  <c r="B1951" i="13"/>
  <c r="B1952" i="13"/>
  <c r="B1954" i="13"/>
  <c r="B1955" i="13"/>
  <c r="B1956" i="13"/>
  <c r="B1957" i="13"/>
  <c r="B1958" i="13"/>
  <c r="B1959" i="13"/>
  <c r="B1961" i="13"/>
  <c r="B1962" i="13"/>
  <c r="B1963" i="13"/>
  <c r="B1964" i="13"/>
  <c r="B1965" i="13"/>
  <c r="B1966" i="13"/>
  <c r="B1967" i="13"/>
  <c r="B1968" i="13"/>
  <c r="B1969" i="13"/>
  <c r="B1971" i="13"/>
  <c r="B1972" i="13"/>
  <c r="B1973" i="13"/>
  <c r="B1974" i="13"/>
  <c r="B1975" i="13"/>
  <c r="B1976" i="13"/>
  <c r="B1977" i="13"/>
  <c r="B1979" i="13"/>
  <c r="B1980" i="13"/>
  <c r="B1981" i="13"/>
  <c r="B1982" i="13"/>
  <c r="B1984" i="13"/>
  <c r="B1985" i="13"/>
  <c r="B1986" i="13"/>
  <c r="B1988" i="13"/>
  <c r="B1989" i="13"/>
  <c r="B1990" i="13"/>
  <c r="B1991" i="13"/>
  <c r="B1992" i="13"/>
  <c r="B1993" i="13"/>
  <c r="B1994" i="13"/>
  <c r="B1996" i="13"/>
  <c r="B1997" i="13"/>
  <c r="B1998" i="13"/>
  <c r="B1999" i="13"/>
  <c r="B2000" i="13"/>
  <c r="B2001" i="13"/>
  <c r="B2002" i="13"/>
  <c r="B2004" i="13"/>
  <c r="B2005" i="13"/>
  <c r="B2006" i="13"/>
  <c r="B2007" i="13"/>
  <c r="B2008" i="13"/>
  <c r="B2009" i="13"/>
  <c r="B2010" i="13"/>
  <c r="B2012" i="13"/>
  <c r="B2013" i="13"/>
  <c r="B2014"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2" i="13"/>
  <c r="B2073" i="13"/>
  <c r="B2074" i="13"/>
  <c r="B2075" i="13"/>
  <c r="B2076" i="13"/>
  <c r="B2077" i="13"/>
  <c r="B2079" i="13"/>
  <c r="B2080" i="13"/>
  <c r="B2081" i="13"/>
  <c r="B2082" i="13"/>
  <c r="B2083" i="13"/>
  <c r="B2084" i="13"/>
  <c r="B2085" i="13"/>
  <c r="B2087" i="13"/>
  <c r="B2088" i="13"/>
  <c r="B2089" i="13"/>
  <c r="B2090" i="13"/>
  <c r="B2091" i="13"/>
  <c r="B2092" i="13"/>
  <c r="B2093" i="13"/>
  <c r="B2095" i="13"/>
  <c r="B2096" i="13"/>
  <c r="B2097" i="13"/>
  <c r="B2098" i="13"/>
  <c r="B2099" i="13"/>
  <c r="B2100" i="13"/>
  <c r="B2101" i="13"/>
  <c r="B2103" i="13"/>
  <c r="B2104" i="13"/>
  <c r="B2105" i="13"/>
  <c r="B2106" i="13"/>
  <c r="B2107" i="13"/>
  <c r="B2108" i="13"/>
  <c r="B2109" i="13"/>
  <c r="B2111" i="13"/>
  <c r="B2112" i="13"/>
  <c r="B2113" i="13"/>
  <c r="B2114" i="13"/>
  <c r="B2115" i="13"/>
  <c r="B2116" i="13"/>
  <c r="B2117" i="13"/>
  <c r="B2119" i="13"/>
  <c r="B2120" i="13"/>
  <c r="B2121" i="13"/>
  <c r="B2122" i="13"/>
  <c r="B2123" i="13"/>
  <c r="B2124" i="13"/>
  <c r="B2125" i="13"/>
  <c r="B2127" i="13"/>
  <c r="B2128" i="13"/>
  <c r="B2129" i="13"/>
  <c r="B2130" i="13"/>
  <c r="B2131" i="13"/>
  <c r="B2132" i="13"/>
  <c r="B2133" i="13"/>
  <c r="B2135" i="13"/>
  <c r="B2136" i="13"/>
  <c r="B2137" i="13"/>
  <c r="B2138" i="13"/>
  <c r="B2139" i="13"/>
  <c r="B2140" i="13"/>
  <c r="B2141" i="13"/>
  <c r="B2143" i="13"/>
  <c r="B2144" i="13"/>
  <c r="B2145" i="13"/>
  <c r="B2146" i="13"/>
  <c r="B2147" i="13"/>
  <c r="B2148" i="13"/>
  <c r="B2149" i="13"/>
  <c r="B2151" i="13"/>
  <c r="B2152" i="13"/>
  <c r="B2153" i="13"/>
  <c r="B2154" i="13"/>
  <c r="B2155" i="13"/>
  <c r="B2156" i="13"/>
  <c r="B2157" i="13"/>
  <c r="B2159" i="13"/>
  <c r="B2160" i="13"/>
  <c r="B2161" i="13"/>
  <c r="B2162" i="13"/>
  <c r="B2163" i="13"/>
  <c r="B2164" i="13"/>
  <c r="B2165" i="13"/>
  <c r="B2167" i="13"/>
  <c r="B2168" i="13"/>
  <c r="B2169" i="13"/>
  <c r="B2170" i="13"/>
  <c r="B2171" i="13"/>
  <c r="B2172" i="13"/>
  <c r="B2173" i="13"/>
  <c r="B2175" i="13"/>
  <c r="B2176" i="13"/>
  <c r="B2177" i="13"/>
  <c r="B2178" i="13"/>
  <c r="B2179" i="13"/>
  <c r="B2180" i="13"/>
  <c r="B2181" i="13"/>
  <c r="B2183" i="13"/>
  <c r="B2184" i="13"/>
  <c r="B2185" i="13"/>
  <c r="B2186" i="13"/>
  <c r="B2187" i="13"/>
  <c r="B2188" i="13"/>
  <c r="B2189" i="13"/>
  <c r="B2191" i="13"/>
  <c r="B2192" i="13"/>
  <c r="B2193" i="13"/>
  <c r="B2194" i="13"/>
  <c r="B2195" i="13"/>
  <c r="B2196" i="13"/>
  <c r="B2197" i="13"/>
  <c r="B2199" i="13"/>
  <c r="B2200" i="13"/>
  <c r="B2201" i="13"/>
  <c r="B2202" i="13"/>
  <c r="B2203" i="13"/>
  <c r="B2204" i="13"/>
  <c r="B2205" i="13"/>
  <c r="B2207" i="13"/>
  <c r="B2208" i="13"/>
  <c r="B2209" i="13"/>
  <c r="B2210" i="13"/>
  <c r="B2211" i="13"/>
  <c r="B2212" i="13"/>
  <c r="B2213" i="13"/>
  <c r="B2215" i="13"/>
  <c r="B2216" i="13"/>
  <c r="B2217" i="13"/>
  <c r="B2218" i="13"/>
  <c r="B2219" i="13"/>
  <c r="B2220" i="13"/>
  <c r="B2221" i="13"/>
  <c r="B2223" i="13"/>
  <c r="B2224" i="13"/>
  <c r="B2225" i="13"/>
  <c r="B2226" i="13"/>
  <c r="B2227" i="13"/>
  <c r="B2228" i="13"/>
  <c r="B2229" i="13"/>
  <c r="B2231" i="13"/>
  <c r="B2232" i="13"/>
  <c r="B2233" i="13"/>
  <c r="B2234" i="13"/>
  <c r="B2235" i="13"/>
  <c r="B2236" i="13"/>
  <c r="B2237" i="13"/>
  <c r="B2239" i="13"/>
  <c r="B2240" i="13"/>
  <c r="B2241" i="13"/>
  <c r="B2242" i="13"/>
  <c r="B2243" i="13"/>
  <c r="B2244" i="13"/>
  <c r="B2245" i="13"/>
  <c r="B2247" i="13"/>
  <c r="B2248" i="13"/>
  <c r="B2249" i="13"/>
  <c r="B2250" i="13"/>
  <c r="B2251" i="13"/>
  <c r="B2252" i="13"/>
  <c r="B2253"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5" i="13"/>
  <c r="B2396" i="13"/>
  <c r="B2397" i="13"/>
  <c r="B2398" i="13"/>
  <c r="B2399" i="13"/>
  <c r="B2400" i="13"/>
  <c r="B2401" i="13"/>
  <c r="B2402"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8" i="13"/>
  <c r="B2449" i="13"/>
  <c r="B2450" i="13"/>
  <c r="B2451" i="13"/>
  <c r="B2452" i="13"/>
  <c r="B2453" i="13"/>
  <c r="B2454" i="13"/>
  <c r="B2455" i="13"/>
  <c r="B2456" i="13"/>
  <c r="B2457" i="13"/>
  <c r="B2458" i="13"/>
  <c r="B2459" i="13"/>
  <c r="B2460" i="13"/>
  <c r="B2461" i="13"/>
  <c r="B2462" i="13"/>
  <c r="B2463" i="13"/>
  <c r="B2464" i="13"/>
  <c r="B2466" i="13"/>
  <c r="B2467" i="13"/>
  <c r="B2468" i="13"/>
  <c r="B2470" i="13"/>
  <c r="B2471" i="13"/>
  <c r="B2472" i="13"/>
  <c r="B2473" i="13"/>
  <c r="B2474" i="13"/>
  <c r="B2475" i="13"/>
  <c r="B2476" i="13"/>
  <c r="B2477" i="13"/>
  <c r="B2478" i="13"/>
  <c r="B2479" i="13"/>
  <c r="B2480" i="13"/>
  <c r="B2481" i="13"/>
  <c r="B2482" i="13"/>
  <c r="B2483" i="13"/>
  <c r="B2484" i="13"/>
  <c r="B2485" i="13"/>
  <c r="B2486"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6" i="13"/>
  <c r="B2517" i="13"/>
  <c r="B2518" i="13"/>
  <c r="B2519" i="13"/>
  <c r="B2520" i="13"/>
  <c r="B2521" i="13"/>
  <c r="B2522" i="13"/>
  <c r="B2523" i="13"/>
  <c r="B2524" i="13"/>
  <c r="B2525" i="13"/>
  <c r="B2526" i="13"/>
  <c r="B2528" i="13"/>
  <c r="B2529" i="13"/>
  <c r="B2530"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2" i="13"/>
  <c r="B2563" i="13"/>
  <c r="B2564" i="13"/>
  <c r="B2565" i="13"/>
  <c r="B2566" i="13"/>
  <c r="B2567" i="13"/>
  <c r="B2568" i="13"/>
  <c r="B2569" i="13"/>
  <c r="B2570" i="13"/>
  <c r="B2571" i="13"/>
  <c r="B2572" i="13"/>
  <c r="B2573" i="13"/>
  <c r="B2575" i="13"/>
  <c r="B2576" i="13"/>
  <c r="B2577" i="13"/>
  <c r="B2578" i="13"/>
  <c r="B2580" i="13"/>
  <c r="B2581" i="13"/>
  <c r="B2582" i="13"/>
  <c r="B2583" i="13"/>
  <c r="B2584" i="13"/>
  <c r="B2585" i="13"/>
  <c r="B2586" i="13"/>
  <c r="B2588" i="13"/>
  <c r="B2589" i="13"/>
  <c r="B2590" i="13"/>
  <c r="B2591" i="13"/>
  <c r="B2592" i="13"/>
  <c r="B2593" i="13"/>
  <c r="B2594" i="13"/>
  <c r="B2596" i="13"/>
  <c r="B2597" i="13"/>
  <c r="B2598" i="13"/>
  <c r="B2600" i="13"/>
  <c r="B2601" i="13"/>
  <c r="B2603" i="13"/>
  <c r="B2604" i="13"/>
  <c r="B2605" i="13"/>
  <c r="B2606" i="13"/>
  <c r="B2608" i="13"/>
  <c r="B2610" i="13"/>
  <c r="B2611" i="13"/>
  <c r="B2612" i="13"/>
  <c r="B2613" i="13"/>
  <c r="B2614" i="13"/>
  <c r="B2615" i="13"/>
  <c r="B2616" i="13"/>
  <c r="B2617" i="13"/>
  <c r="B2618" i="13"/>
  <c r="B2619" i="13"/>
  <c r="B2620" i="13"/>
  <c r="B2622" i="13"/>
  <c r="B2623" i="13"/>
  <c r="B2624" i="13"/>
  <c r="B2626" i="13"/>
  <c r="B2627" i="13"/>
  <c r="B2628" i="13"/>
  <c r="B2629" i="13"/>
  <c r="B2630" i="13"/>
  <c r="B2632" i="13"/>
  <c r="B2633" i="13"/>
  <c r="B2634" i="13"/>
  <c r="B2635" i="13"/>
  <c r="B2636" i="13"/>
  <c r="B2638" i="13"/>
  <c r="B2640" i="13"/>
  <c r="B2641" i="13"/>
  <c r="B2642" i="13"/>
  <c r="B2643" i="13"/>
  <c r="B2644" i="13"/>
  <c r="B2645" i="13"/>
  <c r="B2646" i="13"/>
  <c r="B2648" i="13"/>
  <c r="B2649" i="13"/>
  <c r="B2650" i="13"/>
  <c r="B2651" i="13"/>
  <c r="B2652" i="13"/>
  <c r="B2654" i="13"/>
  <c r="B2656" i="13"/>
  <c r="B2657" i="13"/>
  <c r="B2659" i="13"/>
  <c r="B2660" i="13"/>
  <c r="B2661" i="13"/>
  <c r="B2662" i="13"/>
  <c r="B2664" i="13"/>
  <c r="B2665" i="13"/>
  <c r="B2668" i="13"/>
  <c r="B2669" i="13"/>
  <c r="B2670" i="13"/>
  <c r="B2673" i="13"/>
  <c r="B2675" i="13"/>
  <c r="B2677" i="13"/>
  <c r="B2678" i="13"/>
  <c r="B2681" i="13"/>
  <c r="B2685" i="13"/>
  <c r="B2688" i="13"/>
  <c r="B2693" i="13"/>
  <c r="B2694" i="13"/>
  <c r="B2696" i="13"/>
  <c r="B2697" i="13"/>
  <c r="B2701" i="13"/>
  <c r="B2702" i="13"/>
  <c r="B2704" i="13"/>
  <c r="B2705" i="13"/>
  <c r="B2707" i="13"/>
  <c r="B2709" i="13"/>
  <c r="B2711" i="13"/>
  <c r="B2712" i="13"/>
  <c r="B2713" i="13"/>
  <c r="B2714" i="13"/>
  <c r="B2717" i="13"/>
  <c r="B2720" i="13"/>
  <c r="B2721" i="13"/>
  <c r="B2725" i="13"/>
  <c r="B2726" i="13"/>
  <c r="B2728" i="13"/>
  <c r="B2729" i="13"/>
  <c r="B2732" i="13"/>
  <c r="B2733" i="13"/>
  <c r="B2734" i="13"/>
  <c r="B2737" i="13"/>
  <c r="B2738" i="13"/>
  <c r="B2745" i="13"/>
  <c r="B2746" i="13"/>
  <c r="B2749" i="13"/>
  <c r="B2752" i="13"/>
  <c r="B2753" i="13"/>
  <c r="B2757" i="13"/>
  <c r="B2758" i="13"/>
  <c r="B2761" i="13"/>
  <c r="B2765" i="13"/>
  <c r="B2769" i="13"/>
  <c r="B2773" i="13"/>
  <c r="B2774" i="13"/>
  <c r="B2777" i="13"/>
  <c r="B2781" i="13"/>
  <c r="B2785" i="13"/>
  <c r="B2789" i="13"/>
  <c r="B2790" i="13"/>
  <c r="B2793" i="13"/>
  <c r="B2797" i="13"/>
  <c r="B2801" i="13"/>
  <c r="B2805" i="13"/>
  <c r="B2809" i="13"/>
  <c r="B2817" i="13"/>
  <c r="B2821" i="13"/>
  <c r="B2822" i="13"/>
  <c r="B2829" i="13"/>
  <c r="B2833" i="13"/>
  <c r="B2838" i="13"/>
  <c r="B2845" i="13"/>
  <c r="B2849" i="13"/>
  <c r="B2853" i="13"/>
  <c r="B2857" i="13"/>
  <c r="B2861" i="13"/>
  <c r="B2869" i="13"/>
  <c r="B2872" i="13"/>
  <c r="B2876" i="13"/>
  <c r="B2877" i="13"/>
  <c r="B2881" i="13"/>
  <c r="B2893" i="13"/>
  <c r="B2901" i="13"/>
  <c r="B2905" i="13"/>
  <c r="B2909" i="13"/>
  <c r="B2917" i="13"/>
  <c r="B2920" i="13"/>
  <c r="B2925" i="13"/>
  <c r="B2945" i="13"/>
  <c r="B2961" i="13"/>
  <c r="B2972" i="13"/>
  <c r="B2984" i="13"/>
  <c r="B2997" i="13"/>
  <c r="B3" i="17" l="1"/>
  <c r="B4" i="12" l="1"/>
  <c r="B4" i="11" l="1"/>
  <c r="C11" i="16"/>
  <c r="C5" i="11"/>
  <c r="C5" i="12"/>
  <c r="B3" i="20"/>
  <c r="B2" i="20"/>
  <c r="B2" i="17"/>
  <c r="B2" i="19"/>
  <c r="B2" i="18"/>
  <c r="B3" i="18"/>
  <c r="B3" i="19"/>
  <c r="C39" i="20" l="1"/>
  <c r="X264" i="20"/>
  <c r="AG263" i="20"/>
  <c r="C263" i="20"/>
  <c r="AB262" i="20"/>
  <c r="J262" i="20"/>
  <c r="AL261" i="20"/>
  <c r="O261" i="20"/>
  <c r="AV260" i="20"/>
  <c r="Y260" i="20"/>
  <c r="K260" i="20"/>
  <c r="AZ259" i="20"/>
  <c r="AP259" i="20"/>
  <c r="AD259" i="20"/>
  <c r="T259" i="20"/>
  <c r="J259" i="20"/>
  <c r="AW258" i="20"/>
  <c r="AM258" i="20"/>
  <c r="AC258" i="20"/>
  <c r="R258" i="20"/>
  <c r="I258" i="20"/>
  <c r="AY257" i="20"/>
  <c r="AP257" i="20"/>
  <c r="AG257" i="20"/>
  <c r="X257" i="20"/>
  <c r="N257" i="20"/>
  <c r="E257" i="20"/>
  <c r="AU256" i="20"/>
  <c r="AL256" i="20"/>
  <c r="AC256" i="20"/>
  <c r="T256" i="20"/>
  <c r="K256" i="20"/>
  <c r="AZ255" i="20"/>
  <c r="AR255" i="20"/>
  <c r="AJ255" i="20"/>
  <c r="AB255" i="20"/>
  <c r="T255" i="20"/>
  <c r="L255" i="20"/>
  <c r="D255" i="20"/>
  <c r="AU254" i="20"/>
  <c r="AM254" i="20"/>
  <c r="AE254" i="20"/>
  <c r="W254" i="20"/>
  <c r="O254" i="20"/>
  <c r="V264" i="20"/>
  <c r="AC263" i="20"/>
  <c r="B263" i="20"/>
  <c r="AA262" i="20"/>
  <c r="D262" i="20"/>
  <c r="AK261" i="20"/>
  <c r="N261" i="20"/>
  <c r="AP260" i="20"/>
  <c r="X260" i="20"/>
  <c r="J260" i="20"/>
  <c r="AY259" i="20"/>
  <c r="AM259" i="20"/>
  <c r="AC259" i="20"/>
  <c r="S259" i="20"/>
  <c r="G259" i="20"/>
  <c r="AV258" i="20"/>
  <c r="AL258" i="20"/>
  <c r="Z258" i="20"/>
  <c r="Q258" i="20"/>
  <c r="H258" i="20"/>
  <c r="AX257" i="20"/>
  <c r="AO257" i="20"/>
  <c r="AF257" i="20"/>
  <c r="V257" i="20"/>
  <c r="M257" i="20"/>
  <c r="D257" i="20"/>
  <c r="AT256" i="20"/>
  <c r="AK256" i="20"/>
  <c r="AB256" i="20"/>
  <c r="S256" i="20"/>
  <c r="I256" i="20"/>
  <c r="AY255" i="20"/>
  <c r="AQ255" i="20"/>
  <c r="AI255" i="20"/>
  <c r="AA255" i="20"/>
  <c r="S255" i="20"/>
  <c r="K255" i="20"/>
  <c r="C255" i="20"/>
  <c r="AT254" i="20"/>
  <c r="AL254" i="20"/>
  <c r="AD254" i="20"/>
  <c r="V254" i="20"/>
  <c r="N254" i="20"/>
  <c r="F254" i="20"/>
  <c r="AW253" i="20"/>
  <c r="N264" i="20"/>
  <c r="V263" i="20"/>
  <c r="AT262" i="20"/>
  <c r="Z262" i="20"/>
  <c r="C262" i="20"/>
  <c r="AE261" i="20"/>
  <c r="M261" i="20"/>
  <c r="AO260" i="20"/>
  <c r="T260" i="20"/>
  <c r="I260" i="20"/>
  <c r="AX259" i="20"/>
  <c r="AL259" i="20"/>
  <c r="AB259" i="20"/>
  <c r="R259" i="20"/>
  <c r="F259" i="20"/>
  <c r="AU258" i="20"/>
  <c r="AK258" i="20"/>
  <c r="Y258" i="20"/>
  <c r="P258" i="20"/>
  <c r="G258" i="20"/>
  <c r="AW257" i="20"/>
  <c r="AN257" i="20"/>
  <c r="AD257" i="20"/>
  <c r="U257" i="20"/>
  <c r="L257" i="20"/>
  <c r="C257" i="20"/>
  <c r="AS256" i="20"/>
  <c r="AJ256" i="20"/>
  <c r="AA256" i="20"/>
  <c r="Q256" i="20"/>
  <c r="H256" i="20"/>
  <c r="AX255" i="20"/>
  <c r="AP255" i="20"/>
  <c r="AH255" i="20"/>
  <c r="Z255" i="20"/>
  <c r="R255" i="20"/>
  <c r="J255" i="20"/>
  <c r="B255" i="20"/>
  <c r="AS254" i="20"/>
  <c r="AK254" i="20"/>
  <c r="AC254" i="20"/>
  <c r="U254" i="20"/>
  <c r="M254" i="20"/>
  <c r="E254" i="20"/>
  <c r="AV253" i="20"/>
  <c r="AN253" i="20"/>
  <c r="AF253" i="20"/>
  <c r="X253" i="20"/>
  <c r="P253" i="20"/>
  <c r="H253" i="20"/>
  <c r="AY252" i="20"/>
  <c r="AQ252" i="20"/>
  <c r="AI252" i="20"/>
  <c r="AA252" i="20"/>
  <c r="S252" i="20"/>
  <c r="K252" i="20"/>
  <c r="C252" i="20"/>
  <c r="AT251" i="20"/>
  <c r="AL251" i="20"/>
  <c r="AD251" i="20"/>
  <c r="V251" i="20"/>
  <c r="N251" i="20"/>
  <c r="F251" i="20"/>
  <c r="AW250" i="20"/>
  <c r="AO250" i="20"/>
  <c r="AG250" i="20"/>
  <c r="Y250" i="20"/>
  <c r="Q250" i="20"/>
  <c r="J264" i="20"/>
  <c r="T263" i="20"/>
  <c r="AS262" i="20"/>
  <c r="T262" i="20"/>
  <c r="B262" i="20"/>
  <c r="AD261" i="20"/>
  <c r="G261" i="20"/>
  <c r="AN260" i="20"/>
  <c r="R260" i="20"/>
  <c r="H260" i="20"/>
  <c r="AU259" i="20"/>
  <c r="AK259" i="20"/>
  <c r="AA259" i="20"/>
  <c r="O259" i="20"/>
  <c r="E259" i="20"/>
  <c r="AT258" i="20"/>
  <c r="AH258" i="20"/>
  <c r="X258" i="20"/>
  <c r="O258" i="20"/>
  <c r="F258" i="20"/>
  <c r="AV257" i="20"/>
  <c r="AL257" i="20"/>
  <c r="AC257" i="20"/>
  <c r="T257" i="20"/>
  <c r="K257" i="20"/>
  <c r="B257" i="20"/>
  <c r="AR256" i="20"/>
  <c r="AI256" i="20"/>
  <c r="Y256" i="20"/>
  <c r="P256" i="20"/>
  <c r="G256" i="20"/>
  <c r="AW255" i="20"/>
  <c r="AO255" i="20"/>
  <c r="AG255" i="20"/>
  <c r="Y255" i="20"/>
  <c r="Q255" i="20"/>
  <c r="I255" i="20"/>
  <c r="AZ254" i="20"/>
  <c r="AR254" i="20"/>
  <c r="AJ254" i="20"/>
  <c r="AB254" i="20"/>
  <c r="T254" i="20"/>
  <c r="L254" i="20"/>
  <c r="D254" i="20"/>
  <c r="AU253" i="20"/>
  <c r="AM253" i="20"/>
  <c r="AE253" i="20"/>
  <c r="W253" i="20"/>
  <c r="O253" i="20"/>
  <c r="G253" i="20"/>
  <c r="AX252" i="20"/>
  <c r="AP252" i="20"/>
  <c r="AH252" i="20"/>
  <c r="Z252" i="20"/>
  <c r="R252" i="20"/>
  <c r="J252" i="20"/>
  <c r="B252" i="20"/>
  <c r="AS251" i="20"/>
  <c r="AK251" i="20"/>
  <c r="AC251" i="20"/>
  <c r="U251" i="20"/>
  <c r="M251" i="20"/>
  <c r="E251" i="20"/>
  <c r="AV250" i="20"/>
  <c r="AN250" i="20"/>
  <c r="AF250" i="20"/>
  <c r="X250" i="20"/>
  <c r="AP264" i="20"/>
  <c r="AY263" i="20"/>
  <c r="L263" i="20"/>
  <c r="AK262" i="20"/>
  <c r="R262" i="20"/>
  <c r="AT261" i="20"/>
  <c r="W261" i="20"/>
  <c r="E261" i="20"/>
  <c r="AG260" i="20"/>
  <c r="P260" i="20"/>
  <c r="D260" i="20"/>
  <c r="AS259" i="20"/>
  <c r="AI259" i="20"/>
  <c r="W259" i="20"/>
  <c r="M259" i="20"/>
  <c r="C259" i="20"/>
  <c r="AP258" i="20"/>
  <c r="AF258" i="20"/>
  <c r="V258" i="20"/>
  <c r="M258" i="20"/>
  <c r="C258" i="20"/>
  <c r="AS257" i="20"/>
  <c r="AJ257" i="20"/>
  <c r="AA257" i="20"/>
  <c r="R257" i="20"/>
  <c r="I257" i="20"/>
  <c r="AY256" i="20"/>
  <c r="AO256" i="20"/>
  <c r="AF256" i="20"/>
  <c r="W256" i="20"/>
  <c r="N256" i="20"/>
  <c r="E256" i="20"/>
  <c r="AU255" i="20"/>
  <c r="AM255" i="20"/>
  <c r="AE255" i="20"/>
  <c r="W255" i="20"/>
  <c r="O255" i="20"/>
  <c r="G255" i="20"/>
  <c r="AX254" i="20"/>
  <c r="AP254" i="20"/>
  <c r="AH254" i="20"/>
  <c r="Z254" i="20"/>
  <c r="R254" i="20"/>
  <c r="J254" i="20"/>
  <c r="B254" i="20"/>
  <c r="AS253" i="20"/>
  <c r="AK253" i="20"/>
  <c r="AC253" i="20"/>
  <c r="U253" i="20"/>
  <c r="M253" i="20"/>
  <c r="E253" i="20"/>
  <c r="AV252" i="20"/>
  <c r="AN252" i="20"/>
  <c r="AF252" i="20"/>
  <c r="X252" i="20"/>
  <c r="P252" i="20"/>
  <c r="H252" i="20"/>
  <c r="AY251" i="20"/>
  <c r="AQ251" i="20"/>
  <c r="AI251" i="20"/>
  <c r="AA251" i="20"/>
  <c r="S251" i="20"/>
  <c r="K251" i="20"/>
  <c r="C251" i="20"/>
  <c r="AT250" i="20"/>
  <c r="AL250" i="20"/>
  <c r="AD250" i="20"/>
  <c r="V250" i="20"/>
  <c r="N250" i="20"/>
  <c r="F250" i="20"/>
  <c r="AW249" i="20"/>
  <c r="AO249" i="20"/>
  <c r="AG249" i="20"/>
  <c r="Y249" i="20"/>
  <c r="Q249" i="20"/>
  <c r="I249" i="20"/>
  <c r="AZ248" i="20"/>
  <c r="AR248" i="20"/>
  <c r="AJ248" i="20"/>
  <c r="AB248" i="20"/>
  <c r="T248" i="20"/>
  <c r="L248" i="20"/>
  <c r="D248" i="20"/>
  <c r="AU247" i="20"/>
  <c r="AH264" i="20"/>
  <c r="AQ263" i="20"/>
  <c r="K263" i="20"/>
  <c r="AJ262" i="20"/>
  <c r="L262" i="20"/>
  <c r="AS261" i="20"/>
  <c r="V261" i="20"/>
  <c r="AX260" i="20"/>
  <c r="AF260" i="20"/>
  <c r="O260" i="20"/>
  <c r="C260" i="20"/>
  <c r="AR259" i="20"/>
  <c r="AH259" i="20"/>
  <c r="V259" i="20"/>
  <c r="L259" i="20"/>
  <c r="B259" i="20"/>
  <c r="AO258" i="20"/>
  <c r="AE258" i="20"/>
  <c r="U258" i="20"/>
  <c r="K258" i="20"/>
  <c r="B258" i="20"/>
  <c r="AR257" i="20"/>
  <c r="AI257" i="20"/>
  <c r="Z257" i="20"/>
  <c r="Q257" i="20"/>
  <c r="H257" i="20"/>
  <c r="AW256" i="20"/>
  <c r="AN256" i="20"/>
  <c r="AE256" i="20"/>
  <c r="V256" i="20"/>
  <c r="M256" i="20"/>
  <c r="D256" i="20"/>
  <c r="AT255" i="20"/>
  <c r="AL255" i="20"/>
  <c r="AD255" i="20"/>
  <c r="V255" i="20"/>
  <c r="N255" i="20"/>
  <c r="F255" i="20"/>
  <c r="AW254" i="20"/>
  <c r="AO254" i="20"/>
  <c r="AG254" i="20"/>
  <c r="Y254" i="20"/>
  <c r="Q254" i="20"/>
  <c r="I254" i="20"/>
  <c r="AF264" i="20"/>
  <c r="AO263" i="20"/>
  <c r="D263" i="20"/>
  <c r="AH262" i="20"/>
  <c r="K262" i="20"/>
  <c r="AM261" i="20"/>
  <c r="U261" i="20"/>
  <c r="AW260" i="20"/>
  <c r="Z260" i="20"/>
  <c r="L260" i="20"/>
  <c r="B260" i="20"/>
  <c r="AQ259" i="20"/>
  <c r="AE259" i="20"/>
  <c r="U259" i="20"/>
  <c r="K259" i="20"/>
  <c r="AX258" i="20"/>
  <c r="AN258" i="20"/>
  <c r="AD258" i="20"/>
  <c r="S258" i="20"/>
  <c r="J258" i="20"/>
  <c r="AZ257" i="20"/>
  <c r="AQ257" i="20"/>
  <c r="AH257" i="20"/>
  <c r="Y257" i="20"/>
  <c r="P257" i="20"/>
  <c r="F257" i="20"/>
  <c r="AV256" i="20"/>
  <c r="AM256" i="20"/>
  <c r="AD256" i="20"/>
  <c r="U256" i="20"/>
  <c r="L256" i="20"/>
  <c r="C256" i="20"/>
  <c r="AS255" i="20"/>
  <c r="AK255" i="20"/>
  <c r="AC255" i="20"/>
  <c r="U255" i="20"/>
  <c r="M255" i="20"/>
  <c r="E255" i="20"/>
  <c r="AV254" i="20"/>
  <c r="AN254" i="20"/>
  <c r="AF254" i="20"/>
  <c r="X254" i="20"/>
  <c r="P254" i="20"/>
  <c r="H254" i="20"/>
  <c r="AY253" i="20"/>
  <c r="AQ253" i="20"/>
  <c r="AI253" i="20"/>
  <c r="AA253" i="20"/>
  <c r="S262" i="20"/>
  <c r="AJ259" i="20"/>
  <c r="E258" i="20"/>
  <c r="AG256" i="20"/>
  <c r="P255" i="20"/>
  <c r="G254" i="20"/>
  <c r="AL253" i="20"/>
  <c r="V253" i="20"/>
  <c r="J253" i="20"/>
  <c r="AU252" i="20"/>
  <c r="AJ252" i="20"/>
  <c r="V252" i="20"/>
  <c r="I252" i="20"/>
  <c r="AV251" i="20"/>
  <c r="AH251" i="20"/>
  <c r="W251" i="20"/>
  <c r="I251" i="20"/>
  <c r="AU250" i="20"/>
  <c r="AI250" i="20"/>
  <c r="U250" i="20"/>
  <c r="K250" i="20"/>
  <c r="B250" i="20"/>
  <c r="AR249" i="20"/>
  <c r="AI249" i="20"/>
  <c r="Z249" i="20"/>
  <c r="P249" i="20"/>
  <c r="G249" i="20"/>
  <c r="AW248" i="20"/>
  <c r="AN248" i="20"/>
  <c r="AE248" i="20"/>
  <c r="V248" i="20"/>
  <c r="M248" i="20"/>
  <c r="C248" i="20"/>
  <c r="AS247" i="20"/>
  <c r="AK247" i="20"/>
  <c r="AC247" i="20"/>
  <c r="U247" i="20"/>
  <c r="M247" i="20"/>
  <c r="E247" i="20"/>
  <c r="AV246" i="20"/>
  <c r="AN246" i="20"/>
  <c r="AF246" i="20"/>
  <c r="X246" i="20"/>
  <c r="P246" i="20"/>
  <c r="H246" i="20"/>
  <c r="AY245" i="20"/>
  <c r="AQ245" i="20"/>
  <c r="AI245" i="20"/>
  <c r="AA245" i="20"/>
  <c r="S245" i="20"/>
  <c r="K245" i="20"/>
  <c r="C245" i="20"/>
  <c r="AT244" i="20"/>
  <c r="AL244" i="20"/>
  <c r="AU261" i="20"/>
  <c r="Z259" i="20"/>
  <c r="AT257" i="20"/>
  <c r="X256" i="20"/>
  <c r="H255" i="20"/>
  <c r="C254" i="20"/>
  <c r="AJ253" i="20"/>
  <c r="T253" i="20"/>
  <c r="I253" i="20"/>
  <c r="AT252" i="20"/>
  <c r="AG252" i="20"/>
  <c r="U252" i="20"/>
  <c r="G252" i="20"/>
  <c r="AU251" i="20"/>
  <c r="AG251" i="20"/>
  <c r="T251" i="20"/>
  <c r="H251" i="20"/>
  <c r="AS250" i="20"/>
  <c r="AH250" i="20"/>
  <c r="T250" i="20"/>
  <c r="J250" i="20"/>
  <c r="AZ249" i="20"/>
  <c r="AQ249" i="20"/>
  <c r="AH249" i="20"/>
  <c r="X249" i="20"/>
  <c r="O249" i="20"/>
  <c r="F249" i="20"/>
  <c r="AV248" i="20"/>
  <c r="AM248" i="20"/>
  <c r="AD248" i="20"/>
  <c r="U248" i="20"/>
  <c r="K248" i="20"/>
  <c r="B248" i="20"/>
  <c r="AR247" i="20"/>
  <c r="AJ247" i="20"/>
  <c r="AB247" i="20"/>
  <c r="T247" i="20"/>
  <c r="L247" i="20"/>
  <c r="D247" i="20"/>
  <c r="AU246" i="20"/>
  <c r="AM246" i="20"/>
  <c r="AE246" i="20"/>
  <c r="W246" i="20"/>
  <c r="O246" i="20"/>
  <c r="G246" i="20"/>
  <c r="AX245" i="20"/>
  <c r="AP245" i="20"/>
  <c r="AH245" i="20"/>
  <c r="Z245" i="20"/>
  <c r="R245" i="20"/>
  <c r="J245" i="20"/>
  <c r="B245" i="20"/>
  <c r="AS244" i="20"/>
  <c r="AK244" i="20"/>
  <c r="AC244" i="20"/>
  <c r="U244" i="20"/>
  <c r="AC261" i="20"/>
  <c r="N259" i="20"/>
  <c r="AK257" i="20"/>
  <c r="O256" i="20"/>
  <c r="AY254" i="20"/>
  <c r="AZ253" i="20"/>
  <c r="AH253" i="20"/>
  <c r="S253" i="20"/>
  <c r="F253" i="20"/>
  <c r="AS252" i="20"/>
  <c r="AE252" i="20"/>
  <c r="T252" i="20"/>
  <c r="F252" i="20"/>
  <c r="AR251" i="20"/>
  <c r="AF251" i="20"/>
  <c r="R251" i="20"/>
  <c r="G251" i="20"/>
  <c r="AR250" i="20"/>
  <c r="AE250" i="20"/>
  <c r="S250" i="20"/>
  <c r="I250" i="20"/>
  <c r="AY249" i="20"/>
  <c r="AP249" i="20"/>
  <c r="AF249" i="20"/>
  <c r="W249" i="20"/>
  <c r="N249" i="20"/>
  <c r="E249" i="20"/>
  <c r="AU248" i="20"/>
  <c r="AL248" i="20"/>
  <c r="AC248" i="20"/>
  <c r="S248" i="20"/>
  <c r="J248" i="20"/>
  <c r="AZ247" i="20"/>
  <c r="AQ247" i="20"/>
  <c r="AI247" i="20"/>
  <c r="AA247" i="20"/>
  <c r="S247" i="20"/>
  <c r="K247" i="20"/>
  <c r="C247" i="20"/>
  <c r="AT246" i="20"/>
  <c r="AL246" i="20"/>
  <c r="AD246" i="20"/>
  <c r="V246" i="20"/>
  <c r="N246" i="20"/>
  <c r="F246" i="20"/>
  <c r="AW245" i="20"/>
  <c r="AO245" i="20"/>
  <c r="AG245" i="20"/>
  <c r="Y245" i="20"/>
  <c r="Q245" i="20"/>
  <c r="I245" i="20"/>
  <c r="AZ244" i="20"/>
  <c r="AR244" i="20"/>
  <c r="AJ244" i="20"/>
  <c r="AB244" i="20"/>
  <c r="T244" i="20"/>
  <c r="L244" i="20"/>
  <c r="D244" i="20"/>
  <c r="AU243" i="20"/>
  <c r="AM243" i="20"/>
  <c r="AE243" i="20"/>
  <c r="W243" i="20"/>
  <c r="O243" i="20"/>
  <c r="G243" i="20"/>
  <c r="AX242" i="20"/>
  <c r="AP242" i="20"/>
  <c r="AH242" i="20"/>
  <c r="Z242" i="20"/>
  <c r="R242" i="20"/>
  <c r="J242" i="20"/>
  <c r="B242" i="20"/>
  <c r="AS241" i="20"/>
  <c r="AK241" i="20"/>
  <c r="AC241" i="20"/>
  <c r="U241" i="20"/>
  <c r="M241" i="20"/>
  <c r="E241" i="20"/>
  <c r="AV240" i="20"/>
  <c r="AN240" i="20"/>
  <c r="AF240" i="20"/>
  <c r="X240" i="20"/>
  <c r="P240" i="20"/>
  <c r="H240" i="20"/>
  <c r="AY239" i="20"/>
  <c r="AQ239" i="20"/>
  <c r="F261" i="20"/>
  <c r="D259" i="20"/>
  <c r="AB257" i="20"/>
  <c r="F256" i="20"/>
  <c r="AQ254" i="20"/>
  <c r="AX253" i="20"/>
  <c r="AG253" i="20"/>
  <c r="R253" i="20"/>
  <c r="D253" i="20"/>
  <c r="AR252" i="20"/>
  <c r="AD252" i="20"/>
  <c r="Q252" i="20"/>
  <c r="E252" i="20"/>
  <c r="AP251" i="20"/>
  <c r="AE251" i="20"/>
  <c r="Q251" i="20"/>
  <c r="D251" i="20"/>
  <c r="AQ250" i="20"/>
  <c r="AC250" i="20"/>
  <c r="R250" i="20"/>
  <c r="H250" i="20"/>
  <c r="AX249" i="20"/>
  <c r="AN249" i="20"/>
  <c r="AE249" i="20"/>
  <c r="V249" i="20"/>
  <c r="M249" i="20"/>
  <c r="D249" i="20"/>
  <c r="AT248" i="20"/>
  <c r="AK248" i="20"/>
  <c r="AA248" i="20"/>
  <c r="R248" i="20"/>
  <c r="I248" i="20"/>
  <c r="AY247" i="20"/>
  <c r="AP247" i="20"/>
  <c r="AH247" i="20"/>
  <c r="Z247" i="20"/>
  <c r="R247" i="20"/>
  <c r="J247" i="20"/>
  <c r="B247" i="20"/>
  <c r="AS246" i="20"/>
  <c r="AK246" i="20"/>
  <c r="AC246" i="20"/>
  <c r="U246" i="20"/>
  <c r="M246" i="20"/>
  <c r="E246" i="20"/>
  <c r="AV245" i="20"/>
  <c r="AN245" i="20"/>
  <c r="AF245" i="20"/>
  <c r="X245" i="20"/>
  <c r="P245" i="20"/>
  <c r="H245" i="20"/>
  <c r="AY244" i="20"/>
  <c r="AQ244" i="20"/>
  <c r="AI244" i="20"/>
  <c r="AA244" i="20"/>
  <c r="AH260" i="20"/>
  <c r="AS258" i="20"/>
  <c r="S257" i="20"/>
  <c r="AV255" i="20"/>
  <c r="AI254" i="20"/>
  <c r="AT253" i="20"/>
  <c r="AD253" i="20"/>
  <c r="Q253" i="20"/>
  <c r="C253" i="20"/>
  <c r="AO252" i="20"/>
  <c r="AC252" i="20"/>
  <c r="O252" i="20"/>
  <c r="D252" i="20"/>
  <c r="AO251" i="20"/>
  <c r="AB251" i="20"/>
  <c r="P251" i="20"/>
  <c r="B251" i="20"/>
  <c r="AP250" i="20"/>
  <c r="AB250" i="20"/>
  <c r="P250" i="20"/>
  <c r="G250" i="20"/>
  <c r="AV249" i="20"/>
  <c r="AM249" i="20"/>
  <c r="AD249" i="20"/>
  <c r="U249" i="20"/>
  <c r="L249" i="20"/>
  <c r="C249" i="20"/>
  <c r="AS248" i="20"/>
  <c r="AI248" i="20"/>
  <c r="Z248" i="20"/>
  <c r="Q248" i="20"/>
  <c r="H248" i="20"/>
  <c r="AX247" i="20"/>
  <c r="AO247" i="20"/>
  <c r="AG247" i="20"/>
  <c r="Y247" i="20"/>
  <c r="Q247" i="20"/>
  <c r="I247" i="20"/>
  <c r="AZ246" i="20"/>
  <c r="AR246" i="20"/>
  <c r="AJ246" i="20"/>
  <c r="AB246" i="20"/>
  <c r="T246" i="20"/>
  <c r="L246" i="20"/>
  <c r="D246" i="20"/>
  <c r="AU245" i="20"/>
  <c r="AM245" i="20"/>
  <c r="AE245" i="20"/>
  <c r="W245" i="20"/>
  <c r="O245" i="20"/>
  <c r="G245" i="20"/>
  <c r="AX244" i="20"/>
  <c r="AP244" i="20"/>
  <c r="B264" i="20"/>
  <c r="Q260" i="20"/>
  <c r="AG258" i="20"/>
  <c r="J257" i="20"/>
  <c r="AN255" i="20"/>
  <c r="AA254" i="20"/>
  <c r="AR253" i="20"/>
  <c r="AB253" i="20"/>
  <c r="N253" i="20"/>
  <c r="B253" i="20"/>
  <c r="AM252" i="20"/>
  <c r="AB252" i="20"/>
  <c r="N252" i="20"/>
  <c r="AZ251" i="20"/>
  <c r="AN251" i="20"/>
  <c r="Z251" i="20"/>
  <c r="O251" i="20"/>
  <c r="AZ250" i="20"/>
  <c r="AM250" i="20"/>
  <c r="AA250" i="20"/>
  <c r="O250" i="20"/>
  <c r="E250" i="20"/>
  <c r="AU249" i="20"/>
  <c r="AL249" i="20"/>
  <c r="AC249" i="20"/>
  <c r="T249" i="20"/>
  <c r="K249" i="20"/>
  <c r="B249" i="20"/>
  <c r="AQ248" i="20"/>
  <c r="AH248" i="20"/>
  <c r="Y248" i="20"/>
  <c r="P248" i="20"/>
  <c r="M263" i="20"/>
  <c r="G260" i="20"/>
  <c r="W258" i="20"/>
  <c r="AZ256" i="20"/>
  <c r="AF255" i="20"/>
  <c r="S254" i="20"/>
  <c r="AP253" i="20"/>
  <c r="Z253" i="20"/>
  <c r="L253" i="20"/>
  <c r="AZ252" i="20"/>
  <c r="AL252" i="20"/>
  <c r="Y252" i="20"/>
  <c r="M252" i="20"/>
  <c r="AX251" i="20"/>
  <c r="AM251" i="20"/>
  <c r="Y251" i="20"/>
  <c r="L251" i="20"/>
  <c r="AY250" i="20"/>
  <c r="AK250" i="20"/>
  <c r="Z250" i="20"/>
  <c r="M250" i="20"/>
  <c r="D250" i="20"/>
  <c r="AT249" i="20"/>
  <c r="AK249" i="20"/>
  <c r="AB249" i="20"/>
  <c r="S249" i="20"/>
  <c r="J249" i="20"/>
  <c r="AY248" i="20"/>
  <c r="AP248" i="20"/>
  <c r="AG248" i="20"/>
  <c r="X248" i="20"/>
  <c r="O248" i="20"/>
  <c r="F248" i="20"/>
  <c r="AV247" i="20"/>
  <c r="AM247" i="20"/>
  <c r="AE247" i="20"/>
  <c r="W247" i="20"/>
  <c r="O247" i="20"/>
  <c r="G247" i="20"/>
  <c r="AX246" i="20"/>
  <c r="AP246" i="20"/>
  <c r="AH246" i="20"/>
  <c r="Z246" i="20"/>
  <c r="R246" i="20"/>
  <c r="J246" i="20"/>
  <c r="B246" i="20"/>
  <c r="AS245" i="20"/>
  <c r="AK245" i="20"/>
  <c r="AC245" i="20"/>
  <c r="U245" i="20"/>
  <c r="M245" i="20"/>
  <c r="E245" i="20"/>
  <c r="AV244" i="20"/>
  <c r="AN244" i="20"/>
  <c r="AF244" i="20"/>
  <c r="X244" i="20"/>
  <c r="P244" i="20"/>
  <c r="H244" i="20"/>
  <c r="AY243" i="20"/>
  <c r="AQ243" i="20"/>
  <c r="AI243" i="20"/>
  <c r="AA243" i="20"/>
  <c r="AQ256" i="20"/>
  <c r="W252" i="20"/>
  <c r="W250" i="20"/>
  <c r="AX248" i="20"/>
  <c r="AT247" i="20"/>
  <c r="N247" i="20"/>
  <c r="AG246" i="20"/>
  <c r="AZ245" i="20"/>
  <c r="T245" i="20"/>
  <c r="AM244" i="20"/>
  <c r="V244" i="20"/>
  <c r="J244" i="20"/>
  <c r="AX243" i="20"/>
  <c r="AN243" i="20"/>
  <c r="AC243" i="20"/>
  <c r="S243" i="20"/>
  <c r="J243" i="20"/>
  <c r="AZ242" i="20"/>
  <c r="AQ242" i="20"/>
  <c r="AG242" i="20"/>
  <c r="X242" i="20"/>
  <c r="O242" i="20"/>
  <c r="F242" i="20"/>
  <c r="AV241" i="20"/>
  <c r="AM241" i="20"/>
  <c r="AD241" i="20"/>
  <c r="T241" i="20"/>
  <c r="K241" i="20"/>
  <c r="B241" i="20"/>
  <c r="AR240" i="20"/>
  <c r="AI240" i="20"/>
  <c r="Z240" i="20"/>
  <c r="Q240" i="20"/>
  <c r="G240" i="20"/>
  <c r="AW239" i="20"/>
  <c r="AN239" i="20"/>
  <c r="AF239" i="20"/>
  <c r="X239" i="20"/>
  <c r="P239" i="20"/>
  <c r="H239" i="20"/>
  <c r="AY238" i="20"/>
  <c r="AQ238" i="20"/>
  <c r="AI238" i="20"/>
  <c r="AA238" i="20"/>
  <c r="S238" i="20"/>
  <c r="K238" i="20"/>
  <c r="C238" i="20"/>
  <c r="AT237" i="20"/>
  <c r="AL237" i="20"/>
  <c r="AD237" i="20"/>
  <c r="V237" i="20"/>
  <c r="N237" i="20"/>
  <c r="F237" i="20"/>
  <c r="AW236" i="20"/>
  <c r="AO236" i="20"/>
  <c r="AG236" i="20"/>
  <c r="Y236" i="20"/>
  <c r="Q236" i="20"/>
  <c r="I236" i="20"/>
  <c r="AZ235" i="20"/>
  <c r="AR235" i="20"/>
  <c r="AJ235" i="20"/>
  <c r="AB235" i="20"/>
  <c r="T235" i="20"/>
  <c r="L235" i="20"/>
  <c r="D235" i="20"/>
  <c r="AU234" i="20"/>
  <c r="AM234" i="20"/>
  <c r="AE234" i="20"/>
  <c r="W234" i="20"/>
  <c r="O234" i="20"/>
  <c r="G234" i="20"/>
  <c r="AX233" i="20"/>
  <c r="X255" i="20"/>
  <c r="L252" i="20"/>
  <c r="L250" i="20"/>
  <c r="AO248" i="20"/>
  <c r="AN247" i="20"/>
  <c r="H247" i="20"/>
  <c r="AA246" i="20"/>
  <c r="AT245" i="20"/>
  <c r="N245" i="20"/>
  <c r="AH244" i="20"/>
  <c r="S244" i="20"/>
  <c r="I244" i="20"/>
  <c r="AW243" i="20"/>
  <c r="AL243" i="20"/>
  <c r="AB243" i="20"/>
  <c r="R243" i="20"/>
  <c r="I243" i="20"/>
  <c r="AY242" i="20"/>
  <c r="AO242" i="20"/>
  <c r="AF242" i="20"/>
  <c r="W242" i="20"/>
  <c r="N242" i="20"/>
  <c r="E242" i="20"/>
  <c r="AU241" i="20"/>
  <c r="AL241" i="20"/>
  <c r="AB241" i="20"/>
  <c r="S241" i="20"/>
  <c r="J241" i="20"/>
  <c r="AZ240" i="20"/>
  <c r="AQ240" i="20"/>
  <c r="AH240" i="20"/>
  <c r="Y240" i="20"/>
  <c r="O240" i="20"/>
  <c r="F240" i="20"/>
  <c r="AV239" i="20"/>
  <c r="AM239" i="20"/>
  <c r="AE239" i="20"/>
  <c r="W239" i="20"/>
  <c r="O239" i="20"/>
  <c r="G239" i="20"/>
  <c r="AX238" i="20"/>
  <c r="AP238" i="20"/>
  <c r="AH238" i="20"/>
  <c r="Z238" i="20"/>
  <c r="R238" i="20"/>
  <c r="J238" i="20"/>
  <c r="B238" i="20"/>
  <c r="AS237" i="20"/>
  <c r="AK237" i="20"/>
  <c r="AC237" i="20"/>
  <c r="U237" i="20"/>
  <c r="M237" i="20"/>
  <c r="E237" i="20"/>
  <c r="AV236" i="20"/>
  <c r="AN236" i="20"/>
  <c r="AF236" i="20"/>
  <c r="X236" i="20"/>
  <c r="P236" i="20"/>
  <c r="H236" i="20"/>
  <c r="AY235" i="20"/>
  <c r="AQ235" i="20"/>
  <c r="AI235" i="20"/>
  <c r="AA235" i="20"/>
  <c r="S235" i="20"/>
  <c r="K235" i="20"/>
  <c r="C235" i="20"/>
  <c r="AT234" i="20"/>
  <c r="AL234" i="20"/>
  <c r="AD234" i="20"/>
  <c r="V234" i="20"/>
  <c r="N234" i="20"/>
  <c r="F234" i="20"/>
  <c r="AW233" i="20"/>
  <c r="AO233" i="20"/>
  <c r="AG233" i="20"/>
  <c r="Y233" i="20"/>
  <c r="Q233" i="20"/>
  <c r="I233" i="20"/>
  <c r="AZ232" i="20"/>
  <c r="AR232" i="20"/>
  <c r="AJ232" i="20"/>
  <c r="AB232" i="20"/>
  <c r="T232" i="20"/>
  <c r="L232" i="20"/>
  <c r="D232" i="20"/>
  <c r="AU231" i="20"/>
  <c r="AM231" i="20"/>
  <c r="K254" i="20"/>
  <c r="AW251" i="20"/>
  <c r="C250" i="20"/>
  <c r="AF248" i="20"/>
  <c r="AL247" i="20"/>
  <c r="F247" i="20"/>
  <c r="Y246" i="20"/>
  <c r="AR245" i="20"/>
  <c r="L245" i="20"/>
  <c r="AG244" i="20"/>
  <c r="R244" i="20"/>
  <c r="G244" i="20"/>
  <c r="AV243" i="20"/>
  <c r="AK243" i="20"/>
  <c r="Z243" i="20"/>
  <c r="Q243" i="20"/>
  <c r="H243" i="20"/>
  <c r="AW242" i="20"/>
  <c r="AN242" i="20"/>
  <c r="AE242" i="20"/>
  <c r="V242" i="20"/>
  <c r="M242" i="20"/>
  <c r="D242" i="20"/>
  <c r="AT241" i="20"/>
  <c r="AJ241" i="20"/>
  <c r="AA241" i="20"/>
  <c r="R241" i="20"/>
  <c r="I241" i="20"/>
  <c r="AY240" i="20"/>
  <c r="AP240" i="20"/>
  <c r="AG240" i="20"/>
  <c r="W240" i="20"/>
  <c r="N240" i="20"/>
  <c r="E240" i="20"/>
  <c r="AU239" i="20"/>
  <c r="AL239" i="20"/>
  <c r="AD239" i="20"/>
  <c r="V239" i="20"/>
  <c r="N239" i="20"/>
  <c r="F239" i="20"/>
  <c r="AW238" i="20"/>
  <c r="AO238" i="20"/>
  <c r="AG238" i="20"/>
  <c r="Y238" i="20"/>
  <c r="Q238" i="20"/>
  <c r="I238" i="20"/>
  <c r="AZ237" i="20"/>
  <c r="AR237" i="20"/>
  <c r="AJ237" i="20"/>
  <c r="AB237" i="20"/>
  <c r="T237" i="20"/>
  <c r="L237" i="20"/>
  <c r="D237" i="20"/>
  <c r="AU236" i="20"/>
  <c r="AM236" i="20"/>
  <c r="AE236" i="20"/>
  <c r="W236" i="20"/>
  <c r="O236" i="20"/>
  <c r="G236" i="20"/>
  <c r="AX235" i="20"/>
  <c r="AP235" i="20"/>
  <c r="AH235" i="20"/>
  <c r="Z235" i="20"/>
  <c r="R235" i="20"/>
  <c r="J235" i="20"/>
  <c r="B235" i="20"/>
  <c r="AS234" i="20"/>
  <c r="AK234" i="20"/>
  <c r="AC234" i="20"/>
  <c r="U234" i="20"/>
  <c r="M234" i="20"/>
  <c r="E234" i="20"/>
  <c r="AV233" i="20"/>
  <c r="AN233" i="20"/>
  <c r="AF233" i="20"/>
  <c r="X233" i="20"/>
  <c r="P233" i="20"/>
  <c r="H233" i="20"/>
  <c r="AY232" i="20"/>
  <c r="AQ232" i="20"/>
  <c r="AI232" i="20"/>
  <c r="AA232" i="20"/>
  <c r="S232" i="20"/>
  <c r="K232" i="20"/>
  <c r="C232" i="20"/>
  <c r="AT231" i="20"/>
  <c r="AL231" i="20"/>
  <c r="AD231" i="20"/>
  <c r="V231" i="20"/>
  <c r="N231" i="20"/>
  <c r="F231" i="20"/>
  <c r="AW230" i="20"/>
  <c r="AO230" i="20"/>
  <c r="AG230" i="20"/>
  <c r="Y230" i="20"/>
  <c r="Q230" i="20"/>
  <c r="I230" i="20"/>
  <c r="AZ229" i="20"/>
  <c r="AR229" i="20"/>
  <c r="AJ229" i="20"/>
  <c r="AB229" i="20"/>
  <c r="T229" i="20"/>
  <c r="L229" i="20"/>
  <c r="D229" i="20"/>
  <c r="AU228" i="20"/>
  <c r="AM228" i="20"/>
  <c r="AE228" i="20"/>
  <c r="W228" i="20"/>
  <c r="AO253" i="20"/>
  <c r="AJ251" i="20"/>
  <c r="AS249" i="20"/>
  <c r="W248" i="20"/>
  <c r="AF247" i="20"/>
  <c r="AY246" i="20"/>
  <c r="S246" i="20"/>
  <c r="AL245" i="20"/>
  <c r="F245" i="20"/>
  <c r="AE244" i="20"/>
  <c r="Q244" i="20"/>
  <c r="F244" i="20"/>
  <c r="AT243" i="20"/>
  <c r="AJ243" i="20"/>
  <c r="Y243" i="20"/>
  <c r="P243" i="20"/>
  <c r="F243" i="20"/>
  <c r="AV242" i="20"/>
  <c r="AM242" i="20"/>
  <c r="AD242" i="20"/>
  <c r="U242" i="20"/>
  <c r="L242" i="20"/>
  <c r="C242" i="20"/>
  <c r="AR241" i="20"/>
  <c r="AI241" i="20"/>
  <c r="Z241" i="20"/>
  <c r="Q241" i="20"/>
  <c r="H241" i="20"/>
  <c r="AX240" i="20"/>
  <c r="AO240" i="20"/>
  <c r="AE240" i="20"/>
  <c r="V240" i="20"/>
  <c r="M240" i="20"/>
  <c r="D240" i="20"/>
  <c r="AT239" i="20"/>
  <c r="AK239" i="20"/>
  <c r="AC239" i="20"/>
  <c r="U239" i="20"/>
  <c r="M239" i="20"/>
  <c r="E239" i="20"/>
  <c r="AV238" i="20"/>
  <c r="AN238" i="20"/>
  <c r="AF238" i="20"/>
  <c r="X238" i="20"/>
  <c r="P238" i="20"/>
  <c r="H238" i="20"/>
  <c r="AY237" i="20"/>
  <c r="AQ237" i="20"/>
  <c r="AI237" i="20"/>
  <c r="AA237" i="20"/>
  <c r="S237" i="20"/>
  <c r="K237" i="20"/>
  <c r="C237" i="20"/>
  <c r="AT236" i="20"/>
  <c r="AL236" i="20"/>
  <c r="AD236" i="20"/>
  <c r="V236" i="20"/>
  <c r="N236" i="20"/>
  <c r="F236" i="20"/>
  <c r="AW235" i="20"/>
  <c r="AO235" i="20"/>
  <c r="AG235" i="20"/>
  <c r="Y235" i="20"/>
  <c r="Q235" i="20"/>
  <c r="I235" i="20"/>
  <c r="AZ234" i="20"/>
  <c r="AR234" i="20"/>
  <c r="AJ234" i="20"/>
  <c r="AB234" i="20"/>
  <c r="T234" i="20"/>
  <c r="L234" i="20"/>
  <c r="D234" i="20"/>
  <c r="AU233" i="20"/>
  <c r="AM233" i="20"/>
  <c r="AE233" i="20"/>
  <c r="W233" i="20"/>
  <c r="O233" i="20"/>
  <c r="G233" i="20"/>
  <c r="AX232" i="20"/>
  <c r="AP232" i="20"/>
  <c r="AH232" i="20"/>
  <c r="Y253" i="20"/>
  <c r="X251" i="20"/>
  <c r="AJ249" i="20"/>
  <c r="N248" i="20"/>
  <c r="AD247" i="20"/>
  <c r="AW246" i="20"/>
  <c r="Q246" i="20"/>
  <c r="AJ245" i="20"/>
  <c r="D245" i="20"/>
  <c r="AD244" i="20"/>
  <c r="O244" i="20"/>
  <c r="E244" i="20"/>
  <c r="AS243" i="20"/>
  <c r="AH243" i="20"/>
  <c r="X243" i="20"/>
  <c r="N243" i="20"/>
  <c r="E243" i="20"/>
  <c r="AU242" i="20"/>
  <c r="AL242" i="20"/>
  <c r="AC242" i="20"/>
  <c r="T242" i="20"/>
  <c r="K242" i="20"/>
  <c r="AZ241" i="20"/>
  <c r="AQ241" i="20"/>
  <c r="AH241" i="20"/>
  <c r="Y241" i="20"/>
  <c r="P241" i="20"/>
  <c r="G241" i="20"/>
  <c r="AW240" i="20"/>
  <c r="AM240" i="20"/>
  <c r="AD240" i="20"/>
  <c r="U240" i="20"/>
  <c r="L240" i="20"/>
  <c r="C240" i="20"/>
  <c r="AS239" i="20"/>
  <c r="AJ239" i="20"/>
  <c r="AB239" i="20"/>
  <c r="T239" i="20"/>
  <c r="L239" i="20"/>
  <c r="D239" i="20"/>
  <c r="AU238" i="20"/>
  <c r="AM238" i="20"/>
  <c r="AE238" i="20"/>
  <c r="W238" i="20"/>
  <c r="O238" i="20"/>
  <c r="G238" i="20"/>
  <c r="AX237" i="20"/>
  <c r="AP237" i="20"/>
  <c r="AH237" i="20"/>
  <c r="Z237" i="20"/>
  <c r="R237" i="20"/>
  <c r="J237" i="20"/>
  <c r="B237" i="20"/>
  <c r="AS236" i="20"/>
  <c r="AK236" i="20"/>
  <c r="AC236" i="20"/>
  <c r="U236" i="20"/>
  <c r="M236" i="20"/>
  <c r="E236" i="20"/>
  <c r="AV235" i="20"/>
  <c r="AN235" i="20"/>
  <c r="AF235" i="20"/>
  <c r="X235" i="20"/>
  <c r="P235" i="20"/>
  <c r="H235" i="20"/>
  <c r="AY234" i="20"/>
  <c r="AQ234" i="20"/>
  <c r="AI234" i="20"/>
  <c r="AA234" i="20"/>
  <c r="S234" i="20"/>
  <c r="K234" i="20"/>
  <c r="C234" i="20"/>
  <c r="AT233" i="20"/>
  <c r="AR262" i="20"/>
  <c r="K253" i="20"/>
  <c r="J251" i="20"/>
  <c r="AA249" i="20"/>
  <c r="G248" i="20"/>
  <c r="X247" i="20"/>
  <c r="AQ246" i="20"/>
  <c r="K246" i="20"/>
  <c r="AD245" i="20"/>
  <c r="AW244" i="20"/>
  <c r="Z244" i="20"/>
  <c r="N244" i="20"/>
  <c r="C244" i="20"/>
  <c r="AR243" i="20"/>
  <c r="AG243" i="20"/>
  <c r="V243" i="20"/>
  <c r="M243" i="20"/>
  <c r="D243" i="20"/>
  <c r="AT242" i="20"/>
  <c r="AK242" i="20"/>
  <c r="AB242" i="20"/>
  <c r="S242" i="20"/>
  <c r="I242" i="20"/>
  <c r="AY241" i="20"/>
  <c r="AP241" i="20"/>
  <c r="AG241" i="20"/>
  <c r="X241" i="20"/>
  <c r="O241" i="20"/>
  <c r="F241" i="20"/>
  <c r="AU240" i="20"/>
  <c r="AL240" i="20"/>
  <c r="AC240" i="20"/>
  <c r="T240" i="20"/>
  <c r="K240" i="20"/>
  <c r="B240" i="20"/>
  <c r="AR239" i="20"/>
  <c r="AI239" i="20"/>
  <c r="AA239" i="20"/>
  <c r="S239" i="20"/>
  <c r="K239" i="20"/>
  <c r="C239" i="20"/>
  <c r="AT238" i="20"/>
  <c r="AL238" i="20"/>
  <c r="AD238" i="20"/>
  <c r="V238" i="20"/>
  <c r="N238" i="20"/>
  <c r="F238" i="20"/>
  <c r="AW237" i="20"/>
  <c r="AO237" i="20"/>
  <c r="AG237" i="20"/>
  <c r="Y237" i="20"/>
  <c r="Q237" i="20"/>
  <c r="I237" i="20"/>
  <c r="AZ236" i="20"/>
  <c r="AR236" i="20"/>
  <c r="AJ236" i="20"/>
  <c r="AB236" i="20"/>
  <c r="T236" i="20"/>
  <c r="L236" i="20"/>
  <c r="D236" i="20"/>
  <c r="AU235" i="20"/>
  <c r="AM235" i="20"/>
  <c r="AE235" i="20"/>
  <c r="W235" i="20"/>
  <c r="O235" i="20"/>
  <c r="G235" i="20"/>
  <c r="AX234" i="20"/>
  <c r="AP234" i="20"/>
  <c r="AH234" i="20"/>
  <c r="Z234" i="20"/>
  <c r="R234" i="20"/>
  <c r="J234" i="20"/>
  <c r="B234" i="20"/>
  <c r="AS233" i="20"/>
  <c r="AK233" i="20"/>
  <c r="AT259" i="20"/>
  <c r="AW252" i="20"/>
  <c r="AX250" i="20"/>
  <c r="R249" i="20"/>
  <c r="E248" i="20"/>
  <c r="V247" i="20"/>
  <c r="AO246" i="20"/>
  <c r="I246" i="20"/>
  <c r="AB245" i="20"/>
  <c r="AU244" i="20"/>
  <c r="Y244" i="20"/>
  <c r="M244" i="20"/>
  <c r="B244" i="20"/>
  <c r="AP243" i="20"/>
  <c r="AF243" i="20"/>
  <c r="U243" i="20"/>
  <c r="L243" i="20"/>
  <c r="C243" i="20"/>
  <c r="AS242" i="20"/>
  <c r="AJ242" i="20"/>
  <c r="AA242" i="20"/>
  <c r="Q242" i="20"/>
  <c r="H242" i="20"/>
  <c r="AX241" i="20"/>
  <c r="AO241" i="20"/>
  <c r="AF241" i="20"/>
  <c r="W241" i="20"/>
  <c r="N241" i="20"/>
  <c r="D241" i="20"/>
  <c r="AT240" i="20"/>
  <c r="AK240" i="20"/>
  <c r="AB240" i="20"/>
  <c r="S240" i="20"/>
  <c r="J240" i="20"/>
  <c r="AZ239" i="20"/>
  <c r="AP239" i="20"/>
  <c r="AH239" i="20"/>
  <c r="Z239" i="20"/>
  <c r="R239" i="20"/>
  <c r="J239" i="20"/>
  <c r="B239" i="20"/>
  <c r="AS238" i="20"/>
  <c r="AK238" i="20"/>
  <c r="AC238" i="20"/>
  <c r="U238" i="20"/>
  <c r="M238" i="20"/>
  <c r="E238" i="20"/>
  <c r="AV237" i="20"/>
  <c r="AN237" i="20"/>
  <c r="AF237" i="20"/>
  <c r="X237" i="20"/>
  <c r="P237" i="20"/>
  <c r="H237" i="20"/>
  <c r="AY236" i="20"/>
  <c r="AQ236" i="20"/>
  <c r="AI236" i="20"/>
  <c r="AA236" i="20"/>
  <c r="S236" i="20"/>
  <c r="K236" i="20"/>
  <c r="C236" i="20"/>
  <c r="AT235" i="20"/>
  <c r="AL235" i="20"/>
  <c r="AD235" i="20"/>
  <c r="V235" i="20"/>
  <c r="N235" i="20"/>
  <c r="F235" i="20"/>
  <c r="AW234" i="20"/>
  <c r="AO234" i="20"/>
  <c r="AG234" i="20"/>
  <c r="Y234" i="20"/>
  <c r="Q234" i="20"/>
  <c r="I234" i="20"/>
  <c r="AZ233" i="20"/>
  <c r="AR233" i="20"/>
  <c r="AJ233" i="20"/>
  <c r="AB233" i="20"/>
  <c r="T233" i="20"/>
  <c r="L233" i="20"/>
  <c r="D233" i="20"/>
  <c r="AU232" i="20"/>
  <c r="AM232" i="20"/>
  <c r="AE232" i="20"/>
  <c r="W232" i="20"/>
  <c r="O232" i="20"/>
  <c r="G232" i="20"/>
  <c r="H249" i="20"/>
  <c r="K244" i="20"/>
  <c r="AI242" i="20"/>
  <c r="L241" i="20"/>
  <c r="AO239" i="20"/>
  <c r="AB238" i="20"/>
  <c r="O237" i="20"/>
  <c r="B236" i="20"/>
  <c r="AN234" i="20"/>
  <c r="AL233" i="20"/>
  <c r="U233" i="20"/>
  <c r="E233" i="20"/>
  <c r="AN232" i="20"/>
  <c r="Y232" i="20"/>
  <c r="M232" i="20"/>
  <c r="AY231" i="20"/>
  <c r="AO231" i="20"/>
  <c r="AE231" i="20"/>
  <c r="U231" i="20"/>
  <c r="L231" i="20"/>
  <c r="C231" i="20"/>
  <c r="AS230" i="20"/>
  <c r="AJ230" i="20"/>
  <c r="AA230" i="20"/>
  <c r="R230" i="20"/>
  <c r="H230" i="20"/>
  <c r="AX229" i="20"/>
  <c r="AO229" i="20"/>
  <c r="AF229" i="20"/>
  <c r="W229" i="20"/>
  <c r="N229" i="20"/>
  <c r="E229" i="20"/>
  <c r="AT228" i="20"/>
  <c r="AK228" i="20"/>
  <c r="AB228" i="20"/>
  <c r="S228" i="20"/>
  <c r="K228" i="20"/>
  <c r="C228" i="20"/>
  <c r="AT227" i="20"/>
  <c r="AL227" i="20"/>
  <c r="AD227" i="20"/>
  <c r="V227" i="20"/>
  <c r="N227" i="20"/>
  <c r="F227" i="20"/>
  <c r="AW226" i="20"/>
  <c r="AO226" i="20"/>
  <c r="AG226" i="20"/>
  <c r="Y226" i="20"/>
  <c r="Q226" i="20"/>
  <c r="I226" i="20"/>
  <c r="AZ225" i="20"/>
  <c r="AR225" i="20"/>
  <c r="AJ225" i="20"/>
  <c r="AB225" i="20"/>
  <c r="T225" i="20"/>
  <c r="L225" i="20"/>
  <c r="D225" i="20"/>
  <c r="AU224" i="20"/>
  <c r="AM224" i="20"/>
  <c r="AE224" i="20"/>
  <c r="W224" i="20"/>
  <c r="O224" i="20"/>
  <c r="G224" i="20"/>
  <c r="AX223" i="20"/>
  <c r="AW247" i="20"/>
  <c r="AZ243" i="20"/>
  <c r="Y242" i="20"/>
  <c r="C241" i="20"/>
  <c r="AG239" i="20"/>
  <c r="T238" i="20"/>
  <c r="G237" i="20"/>
  <c r="AS235" i="20"/>
  <c r="AF234" i="20"/>
  <c r="AI233" i="20"/>
  <c r="S233" i="20"/>
  <c r="C233" i="20"/>
  <c r="AL232" i="20"/>
  <c r="X232" i="20"/>
  <c r="J232" i="20"/>
  <c r="AX231" i="20"/>
  <c r="AN231" i="20"/>
  <c r="AC231" i="20"/>
  <c r="T231" i="20"/>
  <c r="K231" i="20"/>
  <c r="B231" i="20"/>
  <c r="AR230" i="20"/>
  <c r="AI230" i="20"/>
  <c r="Z230" i="20"/>
  <c r="P230" i="20"/>
  <c r="G230" i="20"/>
  <c r="AW229" i="20"/>
  <c r="AN229" i="20"/>
  <c r="AE229" i="20"/>
  <c r="V229" i="20"/>
  <c r="M229" i="20"/>
  <c r="C229" i="20"/>
  <c r="AS228" i="20"/>
  <c r="AJ228" i="20"/>
  <c r="AA228" i="20"/>
  <c r="R228" i="20"/>
  <c r="J228" i="20"/>
  <c r="B228" i="20"/>
  <c r="AS227" i="20"/>
  <c r="AK227" i="20"/>
  <c r="AC227" i="20"/>
  <c r="U227" i="20"/>
  <c r="M227" i="20"/>
  <c r="E227" i="20"/>
  <c r="AV226" i="20"/>
  <c r="AN226" i="20"/>
  <c r="AF226" i="20"/>
  <c r="X226" i="20"/>
  <c r="P226" i="20"/>
  <c r="H226" i="20"/>
  <c r="AY225" i="20"/>
  <c r="AQ225" i="20"/>
  <c r="AI225" i="20"/>
  <c r="AA225" i="20"/>
  <c r="S225" i="20"/>
  <c r="K225" i="20"/>
  <c r="C225" i="20"/>
  <c r="AT224" i="20"/>
  <c r="AL224" i="20"/>
  <c r="AD224" i="20"/>
  <c r="V224" i="20"/>
  <c r="N224" i="20"/>
  <c r="F224" i="20"/>
  <c r="AW223" i="20"/>
  <c r="AO223" i="20"/>
  <c r="AG223" i="20"/>
  <c r="Y223" i="20"/>
  <c r="Q223" i="20"/>
  <c r="I223" i="20"/>
  <c r="AZ222" i="20"/>
  <c r="AR222" i="20"/>
  <c r="AJ222" i="20"/>
  <c r="AB222" i="20"/>
  <c r="T222" i="20"/>
  <c r="L222" i="20"/>
  <c r="D222" i="20"/>
  <c r="AU221" i="20"/>
  <c r="AM221" i="20"/>
  <c r="AE221" i="20"/>
  <c r="P247" i="20"/>
  <c r="AO243" i="20"/>
  <c r="P242" i="20"/>
  <c r="AS240" i="20"/>
  <c r="Y239" i="20"/>
  <c r="L238" i="20"/>
  <c r="AX236" i="20"/>
  <c r="AK235" i="20"/>
  <c r="X234" i="20"/>
  <c r="AH233" i="20"/>
  <c r="R233" i="20"/>
  <c r="B233" i="20"/>
  <c r="AK232" i="20"/>
  <c r="V232" i="20"/>
  <c r="I232" i="20"/>
  <c r="AW231" i="20"/>
  <c r="AK231" i="20"/>
  <c r="AB231" i="20"/>
  <c r="S231" i="20"/>
  <c r="J231" i="20"/>
  <c r="AZ230" i="20"/>
  <c r="AQ230" i="20"/>
  <c r="AH230" i="20"/>
  <c r="X230" i="20"/>
  <c r="O230" i="20"/>
  <c r="F230" i="20"/>
  <c r="AV229" i="20"/>
  <c r="AM229" i="20"/>
  <c r="AD229" i="20"/>
  <c r="U229" i="20"/>
  <c r="K229" i="20"/>
  <c r="B229" i="20"/>
  <c r="AR228" i="20"/>
  <c r="AI228" i="20"/>
  <c r="Z228" i="20"/>
  <c r="Q228" i="20"/>
  <c r="I228" i="20"/>
  <c r="AZ227" i="20"/>
  <c r="AR227" i="20"/>
  <c r="AJ227" i="20"/>
  <c r="AB227" i="20"/>
  <c r="T227" i="20"/>
  <c r="L227" i="20"/>
  <c r="D227" i="20"/>
  <c r="AU226" i="20"/>
  <c r="AM226" i="20"/>
  <c r="AE226" i="20"/>
  <c r="W226" i="20"/>
  <c r="O226" i="20"/>
  <c r="G226" i="20"/>
  <c r="AX225" i="20"/>
  <c r="AP225" i="20"/>
  <c r="AH225" i="20"/>
  <c r="Z225" i="20"/>
  <c r="R225" i="20"/>
  <c r="J225" i="20"/>
  <c r="B225" i="20"/>
  <c r="AS224" i="20"/>
  <c r="AK224" i="20"/>
  <c r="AC224" i="20"/>
  <c r="U224" i="20"/>
  <c r="M224" i="20"/>
  <c r="E224" i="20"/>
  <c r="AV223" i="20"/>
  <c r="AN223" i="20"/>
  <c r="AF223" i="20"/>
  <c r="X223" i="20"/>
  <c r="P223" i="20"/>
  <c r="AI246" i="20"/>
  <c r="AD243" i="20"/>
  <c r="G242" i="20"/>
  <c r="AJ240" i="20"/>
  <c r="Q239" i="20"/>
  <c r="D238" i="20"/>
  <c r="AP236" i="20"/>
  <c r="AC235" i="20"/>
  <c r="P234" i="20"/>
  <c r="AD233" i="20"/>
  <c r="N233" i="20"/>
  <c r="AW232" i="20"/>
  <c r="AG232" i="20"/>
  <c r="U232" i="20"/>
  <c r="H232" i="20"/>
  <c r="AV231" i="20"/>
  <c r="AJ231" i="20"/>
  <c r="AA231" i="20"/>
  <c r="R231" i="20"/>
  <c r="I231" i="20"/>
  <c r="AY230" i="20"/>
  <c r="AP230" i="20"/>
  <c r="AF230" i="20"/>
  <c r="W230" i="20"/>
  <c r="N230" i="20"/>
  <c r="E230" i="20"/>
  <c r="AU229" i="20"/>
  <c r="AL229" i="20"/>
  <c r="AC229" i="20"/>
  <c r="S229" i="20"/>
  <c r="J229" i="20"/>
  <c r="AZ228" i="20"/>
  <c r="AQ228" i="20"/>
  <c r="AH228" i="20"/>
  <c r="Y228" i="20"/>
  <c r="P228" i="20"/>
  <c r="H228" i="20"/>
  <c r="AY227" i="20"/>
  <c r="AQ227" i="20"/>
  <c r="AI227" i="20"/>
  <c r="AA227" i="20"/>
  <c r="S227" i="20"/>
  <c r="K227" i="20"/>
  <c r="C227" i="20"/>
  <c r="AT226" i="20"/>
  <c r="AL226" i="20"/>
  <c r="AD226" i="20"/>
  <c r="V226" i="20"/>
  <c r="N226" i="20"/>
  <c r="F226" i="20"/>
  <c r="AW225" i="20"/>
  <c r="AO225" i="20"/>
  <c r="AG225" i="20"/>
  <c r="Y225" i="20"/>
  <c r="Q225" i="20"/>
  <c r="I225" i="20"/>
  <c r="AZ224" i="20"/>
  <c r="AR224" i="20"/>
  <c r="AJ224" i="20"/>
  <c r="AB224" i="20"/>
  <c r="T224" i="20"/>
  <c r="L224" i="20"/>
  <c r="D224" i="20"/>
  <c r="AU223" i="20"/>
  <c r="AM223" i="20"/>
  <c r="AE223" i="20"/>
  <c r="W223" i="20"/>
  <c r="O223" i="20"/>
  <c r="G223" i="20"/>
  <c r="AX222" i="20"/>
  <c r="AP222" i="20"/>
  <c r="AH222" i="20"/>
  <c r="Z222" i="20"/>
  <c r="R222" i="20"/>
  <c r="J222" i="20"/>
  <c r="B222" i="20"/>
  <c r="AS221" i="20"/>
  <c r="AK221" i="20"/>
  <c r="AC221" i="20"/>
  <c r="U221" i="20"/>
  <c r="M221" i="20"/>
  <c r="E221" i="20"/>
  <c r="AV220" i="20"/>
  <c r="AN220" i="20"/>
  <c r="AF220" i="20"/>
  <c r="C246" i="20"/>
  <c r="T243" i="20"/>
  <c r="AW241" i="20"/>
  <c r="AA240" i="20"/>
  <c r="I239" i="20"/>
  <c r="AU237" i="20"/>
  <c r="AH236" i="20"/>
  <c r="U235" i="20"/>
  <c r="H234" i="20"/>
  <c r="AC233" i="20"/>
  <c r="M233" i="20"/>
  <c r="AV232" i="20"/>
  <c r="AF232" i="20"/>
  <c r="R232" i="20"/>
  <c r="F232" i="20"/>
  <c r="AS231" i="20"/>
  <c r="AI231" i="20"/>
  <c r="Z231" i="20"/>
  <c r="Q231" i="20"/>
  <c r="H231" i="20"/>
  <c r="AX230" i="20"/>
  <c r="AN230" i="20"/>
  <c r="AE230" i="20"/>
  <c r="V230" i="20"/>
  <c r="M230" i="20"/>
  <c r="D230" i="20"/>
  <c r="AT229" i="20"/>
  <c r="AK229" i="20"/>
  <c r="AA229" i="20"/>
  <c r="R229" i="20"/>
  <c r="I229" i="20"/>
  <c r="AY228" i="20"/>
  <c r="AP228" i="20"/>
  <c r="AG228" i="20"/>
  <c r="X228" i="20"/>
  <c r="O228" i="20"/>
  <c r="G228" i="20"/>
  <c r="AX227" i="20"/>
  <c r="AP227" i="20"/>
  <c r="AH227" i="20"/>
  <c r="Z227" i="20"/>
  <c r="R227" i="20"/>
  <c r="J227" i="20"/>
  <c r="B227" i="20"/>
  <c r="AS226" i="20"/>
  <c r="AK226" i="20"/>
  <c r="AC226" i="20"/>
  <c r="U226" i="20"/>
  <c r="M226" i="20"/>
  <c r="N258" i="20"/>
  <c r="V245" i="20"/>
  <c r="K243" i="20"/>
  <c r="AN241" i="20"/>
  <c r="R240" i="20"/>
  <c r="AZ238" i="20"/>
  <c r="AM237" i="20"/>
  <c r="Z236" i="20"/>
  <c r="M235" i="20"/>
  <c r="AY233" i="20"/>
  <c r="AA233" i="20"/>
  <c r="K233" i="20"/>
  <c r="AT232" i="20"/>
  <c r="AD232" i="20"/>
  <c r="Q232" i="20"/>
  <c r="E232" i="20"/>
  <c r="AR231" i="20"/>
  <c r="AH231" i="20"/>
  <c r="Y231" i="20"/>
  <c r="P231" i="20"/>
  <c r="G231" i="20"/>
  <c r="AV230" i="20"/>
  <c r="AM230" i="20"/>
  <c r="AD230" i="20"/>
  <c r="U230" i="20"/>
  <c r="L230" i="20"/>
  <c r="C230" i="20"/>
  <c r="AS229" i="20"/>
  <c r="AI229" i="20"/>
  <c r="Z229" i="20"/>
  <c r="Q229" i="20"/>
  <c r="H229" i="20"/>
  <c r="AX228" i="20"/>
  <c r="AO228" i="20"/>
  <c r="AF228" i="20"/>
  <c r="V228" i="20"/>
  <c r="N228" i="20"/>
  <c r="F228" i="20"/>
  <c r="AW227" i="20"/>
  <c r="AO227" i="20"/>
  <c r="AG227" i="20"/>
  <c r="Y227" i="20"/>
  <c r="Q227" i="20"/>
  <c r="I227" i="20"/>
  <c r="AZ226" i="20"/>
  <c r="AR226" i="20"/>
  <c r="AJ226" i="20"/>
  <c r="AB226" i="20"/>
  <c r="T226" i="20"/>
  <c r="L226" i="20"/>
  <c r="D226" i="20"/>
  <c r="AU225" i="20"/>
  <c r="AM225" i="20"/>
  <c r="AE225" i="20"/>
  <c r="W225" i="20"/>
  <c r="O225" i="20"/>
  <c r="AJ250" i="20"/>
  <c r="W244" i="20"/>
  <c r="AR242" i="20"/>
  <c r="V241" i="20"/>
  <c r="AX239" i="20"/>
  <c r="AJ238" i="20"/>
  <c r="W237" i="20"/>
  <c r="J236" i="20"/>
  <c r="AV234" i="20"/>
  <c r="AP233" i="20"/>
  <c r="V233" i="20"/>
  <c r="F233" i="20"/>
  <c r="AO232" i="20"/>
  <c r="Z232" i="20"/>
  <c r="N232" i="20"/>
  <c r="AZ231" i="20"/>
  <c r="AP231" i="20"/>
  <c r="AF231" i="20"/>
  <c r="W231" i="20"/>
  <c r="M231" i="20"/>
  <c r="D231" i="20"/>
  <c r="AT230" i="20"/>
  <c r="AK230" i="20"/>
  <c r="AB230" i="20"/>
  <c r="S230" i="20"/>
  <c r="J230" i="20"/>
  <c r="AY229" i="20"/>
  <c r="AP229" i="20"/>
  <c r="AG229" i="20"/>
  <c r="X229" i="20"/>
  <c r="O229" i="20"/>
  <c r="F229" i="20"/>
  <c r="AV228" i="20"/>
  <c r="AL228" i="20"/>
  <c r="AC228" i="20"/>
  <c r="T228" i="20"/>
  <c r="L228" i="20"/>
  <c r="D228" i="20"/>
  <c r="AU227" i="20"/>
  <c r="AM227" i="20"/>
  <c r="AE227" i="20"/>
  <c r="W227" i="20"/>
  <c r="O227" i="20"/>
  <c r="G227" i="20"/>
  <c r="AX226" i="20"/>
  <c r="AP226" i="20"/>
  <c r="AH226" i="20"/>
  <c r="Z226" i="20"/>
  <c r="R226" i="20"/>
  <c r="J226" i="20"/>
  <c r="B226" i="20"/>
  <c r="AS225" i="20"/>
  <c r="AK225" i="20"/>
  <c r="AC225" i="20"/>
  <c r="U225" i="20"/>
  <c r="M225" i="20"/>
  <c r="E225" i="20"/>
  <c r="AV224" i="20"/>
  <c r="AN224" i="20"/>
  <c r="AF224" i="20"/>
  <c r="AE241" i="20"/>
  <c r="J233" i="20"/>
  <c r="O231" i="20"/>
  <c r="AQ229" i="20"/>
  <c r="U228" i="20"/>
  <c r="H227" i="20"/>
  <c r="C226" i="20"/>
  <c r="V225" i="20"/>
  <c r="AW224" i="20"/>
  <c r="Z224" i="20"/>
  <c r="J224" i="20"/>
  <c r="AS223" i="20"/>
  <c r="AH223" i="20"/>
  <c r="T223" i="20"/>
  <c r="H223" i="20"/>
  <c r="AV222" i="20"/>
  <c r="AL222" i="20"/>
  <c r="AA222" i="20"/>
  <c r="P222" i="20"/>
  <c r="F222" i="20"/>
  <c r="AT221" i="20"/>
  <c r="AI221" i="20"/>
  <c r="Y221" i="20"/>
  <c r="P221" i="20"/>
  <c r="G221" i="20"/>
  <c r="AW220" i="20"/>
  <c r="AM220" i="20"/>
  <c r="AD220" i="20"/>
  <c r="V220" i="20"/>
  <c r="N220" i="20"/>
  <c r="F220" i="20"/>
  <c r="AW219" i="20"/>
  <c r="AO219" i="20"/>
  <c r="AG219" i="20"/>
  <c r="Y219" i="20"/>
  <c r="Q219" i="20"/>
  <c r="I219" i="20"/>
  <c r="AZ218" i="20"/>
  <c r="AR218" i="20"/>
  <c r="AJ218" i="20"/>
  <c r="AB218" i="20"/>
  <c r="T218" i="20"/>
  <c r="L218" i="20"/>
  <c r="D218" i="20"/>
  <c r="AU217" i="20"/>
  <c r="AM217" i="20"/>
  <c r="AE217" i="20"/>
  <c r="W217" i="20"/>
  <c r="O217" i="20"/>
  <c r="G217" i="20"/>
  <c r="AX216" i="20"/>
  <c r="AP216" i="20"/>
  <c r="AH216" i="20"/>
  <c r="Z216" i="20"/>
  <c r="R216" i="20"/>
  <c r="J216" i="20"/>
  <c r="B216" i="20"/>
  <c r="AS215" i="20"/>
  <c r="AK215" i="20"/>
  <c r="AC215" i="20"/>
  <c r="U215" i="20"/>
  <c r="M215" i="20"/>
  <c r="E215" i="20"/>
  <c r="AV214" i="20"/>
  <c r="AN214" i="20"/>
  <c r="AF214" i="20"/>
  <c r="X214" i="20"/>
  <c r="P214" i="20"/>
  <c r="H214" i="20"/>
  <c r="AY213" i="20"/>
  <c r="AQ213" i="20"/>
  <c r="AI213" i="20"/>
  <c r="AA213" i="20"/>
  <c r="S213" i="20"/>
  <c r="K213" i="20"/>
  <c r="C213" i="20"/>
  <c r="AT212" i="20"/>
  <c r="AL212" i="20"/>
  <c r="AD212" i="20"/>
  <c r="V212" i="20"/>
  <c r="N212" i="20"/>
  <c r="F212" i="20"/>
  <c r="I240" i="20"/>
  <c r="AS232" i="20"/>
  <c r="E231" i="20"/>
  <c r="AH229" i="20"/>
  <c r="M228" i="20"/>
  <c r="AY226" i="20"/>
  <c r="AV225" i="20"/>
  <c r="P225" i="20"/>
  <c r="AQ224" i="20"/>
  <c r="Y224" i="20"/>
  <c r="I224" i="20"/>
  <c r="AR223" i="20"/>
  <c r="AD223" i="20"/>
  <c r="S223" i="20"/>
  <c r="F223" i="20"/>
  <c r="AU222" i="20"/>
  <c r="AK222" i="20"/>
  <c r="Y222" i="20"/>
  <c r="O222" i="20"/>
  <c r="E222" i="20"/>
  <c r="AR221" i="20"/>
  <c r="AH221" i="20"/>
  <c r="X221" i="20"/>
  <c r="O221" i="20"/>
  <c r="F221" i="20"/>
  <c r="AU220" i="20"/>
  <c r="AL220" i="20"/>
  <c r="AC220" i="20"/>
  <c r="U220" i="20"/>
  <c r="M220" i="20"/>
  <c r="E220" i="20"/>
  <c r="AV219" i="20"/>
  <c r="AN219" i="20"/>
  <c r="AF219" i="20"/>
  <c r="X219" i="20"/>
  <c r="P219" i="20"/>
  <c r="H219" i="20"/>
  <c r="AY218" i="20"/>
  <c r="AQ218" i="20"/>
  <c r="AI218" i="20"/>
  <c r="AA218" i="20"/>
  <c r="S218" i="20"/>
  <c r="K218" i="20"/>
  <c r="C218" i="20"/>
  <c r="AT217" i="20"/>
  <c r="AL217" i="20"/>
  <c r="AD217" i="20"/>
  <c r="V217" i="20"/>
  <c r="N217" i="20"/>
  <c r="F217" i="20"/>
  <c r="AW216" i="20"/>
  <c r="AO216" i="20"/>
  <c r="AG216" i="20"/>
  <c r="Y216" i="20"/>
  <c r="Q216" i="20"/>
  <c r="I216" i="20"/>
  <c r="AZ215" i="20"/>
  <c r="AR215" i="20"/>
  <c r="AJ215" i="20"/>
  <c r="AB215" i="20"/>
  <c r="T215" i="20"/>
  <c r="L215" i="20"/>
  <c r="D215" i="20"/>
  <c r="AU214" i="20"/>
  <c r="AM214" i="20"/>
  <c r="AE214" i="20"/>
  <c r="W214" i="20"/>
  <c r="O214" i="20"/>
  <c r="G214" i="20"/>
  <c r="AX213" i="20"/>
  <c r="AP213" i="20"/>
  <c r="AH213" i="20"/>
  <c r="Z213" i="20"/>
  <c r="R213" i="20"/>
  <c r="J213" i="20"/>
  <c r="B213" i="20"/>
  <c r="AS212" i="20"/>
  <c r="AK212" i="20"/>
  <c r="AC212" i="20"/>
  <c r="U212" i="20"/>
  <c r="M212" i="20"/>
  <c r="E212" i="20"/>
  <c r="AV211" i="20"/>
  <c r="AN211" i="20"/>
  <c r="AF211" i="20"/>
  <c r="X211" i="20"/>
  <c r="P211" i="20"/>
  <c r="H211" i="20"/>
  <c r="AY210" i="20"/>
  <c r="AQ210" i="20"/>
  <c r="AI210" i="20"/>
  <c r="AA210" i="20"/>
  <c r="S210" i="20"/>
  <c r="K210" i="20"/>
  <c r="C210" i="20"/>
  <c r="AT209" i="20"/>
  <c r="AL209" i="20"/>
  <c r="AD209" i="20"/>
  <c r="V209" i="20"/>
  <c r="N209" i="20"/>
  <c r="F209" i="20"/>
  <c r="AW208" i="20"/>
  <c r="AO208" i="20"/>
  <c r="AR238" i="20"/>
  <c r="AC232" i="20"/>
  <c r="AU230" i="20"/>
  <c r="Y229" i="20"/>
  <c r="E228" i="20"/>
  <c r="AQ226" i="20"/>
  <c r="AT225" i="20"/>
  <c r="N225" i="20"/>
  <c r="AP224" i="20"/>
  <c r="X224" i="20"/>
  <c r="H224" i="20"/>
  <c r="AQ223" i="20"/>
  <c r="AC223" i="20"/>
  <c r="R223" i="20"/>
  <c r="E223" i="20"/>
  <c r="AT222" i="20"/>
  <c r="AI222" i="20"/>
  <c r="X222" i="20"/>
  <c r="N222" i="20"/>
  <c r="C222" i="20"/>
  <c r="AQ221" i="20"/>
  <c r="AG221" i="20"/>
  <c r="W221" i="20"/>
  <c r="N221" i="20"/>
  <c r="D221" i="20"/>
  <c r="AT220" i="20"/>
  <c r="AK220" i="20"/>
  <c r="AB220" i="20"/>
  <c r="T220" i="20"/>
  <c r="L220" i="20"/>
  <c r="D220" i="20"/>
  <c r="AU219" i="20"/>
  <c r="AM219" i="20"/>
  <c r="AE219" i="20"/>
  <c r="W219" i="20"/>
  <c r="O219" i="20"/>
  <c r="G219" i="20"/>
  <c r="AX218" i="20"/>
  <c r="AP218" i="20"/>
  <c r="AH218" i="20"/>
  <c r="Z218" i="20"/>
  <c r="R218" i="20"/>
  <c r="J218" i="20"/>
  <c r="B218" i="20"/>
  <c r="AS217" i="20"/>
  <c r="AK217" i="20"/>
  <c r="AC217" i="20"/>
  <c r="U217" i="20"/>
  <c r="M217" i="20"/>
  <c r="E217" i="20"/>
  <c r="AV216" i="20"/>
  <c r="AN216" i="20"/>
  <c r="AF216" i="20"/>
  <c r="X216" i="20"/>
  <c r="P216" i="20"/>
  <c r="H216" i="20"/>
  <c r="AY215" i="20"/>
  <c r="AQ215" i="20"/>
  <c r="AI215" i="20"/>
  <c r="AA215" i="20"/>
  <c r="S215" i="20"/>
  <c r="K215" i="20"/>
  <c r="C215" i="20"/>
  <c r="AT214" i="20"/>
  <c r="AL214" i="20"/>
  <c r="AD214" i="20"/>
  <c r="V214" i="20"/>
  <c r="N214" i="20"/>
  <c r="F214" i="20"/>
  <c r="AW213" i="20"/>
  <c r="AO213" i="20"/>
  <c r="AG213" i="20"/>
  <c r="Y213" i="20"/>
  <c r="Q213" i="20"/>
  <c r="I213" i="20"/>
  <c r="AZ212" i="20"/>
  <c r="AR212" i="20"/>
  <c r="AJ212" i="20"/>
  <c r="AB212" i="20"/>
  <c r="T212" i="20"/>
  <c r="L212" i="20"/>
  <c r="D212" i="20"/>
  <c r="AU211" i="20"/>
  <c r="AM211" i="20"/>
  <c r="AE211" i="20"/>
  <c r="W211" i="20"/>
  <c r="O211" i="20"/>
  <c r="G211" i="20"/>
  <c r="AX210" i="20"/>
  <c r="AP210" i="20"/>
  <c r="AH210" i="20"/>
  <c r="Z210" i="20"/>
  <c r="R210" i="20"/>
  <c r="J210" i="20"/>
  <c r="B210" i="20"/>
  <c r="AS209" i="20"/>
  <c r="AK209" i="20"/>
  <c r="AC209" i="20"/>
  <c r="U209" i="20"/>
  <c r="M209" i="20"/>
  <c r="E209" i="20"/>
  <c r="AV208" i="20"/>
  <c r="AN208" i="20"/>
  <c r="AF208" i="20"/>
  <c r="X208" i="20"/>
  <c r="AE237" i="20"/>
  <c r="P232" i="20"/>
  <c r="AL230" i="20"/>
  <c r="P229" i="20"/>
  <c r="AV227" i="20"/>
  <c r="AI226" i="20"/>
  <c r="AN225" i="20"/>
  <c r="H225" i="20"/>
  <c r="AO224" i="20"/>
  <c r="S224" i="20"/>
  <c r="C224" i="20"/>
  <c r="AP223" i="20"/>
  <c r="AB223" i="20"/>
  <c r="N223" i="20"/>
  <c r="D223" i="20"/>
  <c r="AS222" i="20"/>
  <c r="AG222" i="20"/>
  <c r="W222" i="20"/>
  <c r="M222" i="20"/>
  <c r="AZ221" i="20"/>
  <c r="AP221" i="20"/>
  <c r="AF221" i="20"/>
  <c r="V221" i="20"/>
  <c r="L221" i="20"/>
  <c r="C221" i="20"/>
  <c r="AS220" i="20"/>
  <c r="AJ220" i="20"/>
  <c r="AA220" i="20"/>
  <c r="S220" i="20"/>
  <c r="K220" i="20"/>
  <c r="C220" i="20"/>
  <c r="AT219" i="20"/>
  <c r="AL219" i="20"/>
  <c r="AD219" i="20"/>
  <c r="V219" i="20"/>
  <c r="N219" i="20"/>
  <c r="F219" i="20"/>
  <c r="AW218" i="20"/>
  <c r="AO218" i="20"/>
  <c r="AG218" i="20"/>
  <c r="Y218" i="20"/>
  <c r="Q218" i="20"/>
  <c r="I218" i="20"/>
  <c r="AZ217" i="20"/>
  <c r="AR217" i="20"/>
  <c r="AJ217" i="20"/>
  <c r="AB217" i="20"/>
  <c r="T217" i="20"/>
  <c r="L217" i="20"/>
  <c r="D217" i="20"/>
  <c r="AU216" i="20"/>
  <c r="AM216" i="20"/>
  <c r="AE216" i="20"/>
  <c r="W216" i="20"/>
  <c r="O216" i="20"/>
  <c r="G216" i="20"/>
  <c r="AX215" i="20"/>
  <c r="AP215" i="20"/>
  <c r="AH215" i="20"/>
  <c r="Z215" i="20"/>
  <c r="R215" i="20"/>
  <c r="J215" i="20"/>
  <c r="B215" i="20"/>
  <c r="AS214" i="20"/>
  <c r="AK214" i="20"/>
  <c r="AC214" i="20"/>
  <c r="U214" i="20"/>
  <c r="M214" i="20"/>
  <c r="E214" i="20"/>
  <c r="AV213" i="20"/>
  <c r="AN213" i="20"/>
  <c r="AF213" i="20"/>
  <c r="X213" i="20"/>
  <c r="P213" i="20"/>
  <c r="H213" i="20"/>
  <c r="AY212" i="20"/>
  <c r="AQ212" i="20"/>
  <c r="AI212" i="20"/>
  <c r="AA212" i="20"/>
  <c r="S212" i="20"/>
  <c r="K212" i="20"/>
  <c r="C212" i="20"/>
  <c r="AT211" i="20"/>
  <c r="AL211" i="20"/>
  <c r="AD211" i="20"/>
  <c r="V211" i="20"/>
  <c r="N211" i="20"/>
  <c r="F211" i="20"/>
  <c r="AW210" i="20"/>
  <c r="AO210" i="20"/>
  <c r="AG210" i="20"/>
  <c r="Y210" i="20"/>
  <c r="Q210" i="20"/>
  <c r="I210" i="20"/>
  <c r="AZ209" i="20"/>
  <c r="AR209" i="20"/>
  <c r="AJ209" i="20"/>
  <c r="AB209" i="20"/>
  <c r="R236" i="20"/>
  <c r="B232" i="20"/>
  <c r="AC230" i="20"/>
  <c r="G229" i="20"/>
  <c r="AN227" i="20"/>
  <c r="AA226" i="20"/>
  <c r="AL225" i="20"/>
  <c r="G225" i="20"/>
  <c r="AI224" i="20"/>
  <c r="R224" i="20"/>
  <c r="B224" i="20"/>
  <c r="AL223" i="20"/>
  <c r="AA223" i="20"/>
  <c r="M223" i="20"/>
  <c r="C223" i="20"/>
  <c r="AQ222" i="20"/>
  <c r="AF222" i="20"/>
  <c r="V222" i="20"/>
  <c r="K222" i="20"/>
  <c r="AY221" i="20"/>
  <c r="AO221" i="20"/>
  <c r="AD221" i="20"/>
  <c r="T221" i="20"/>
  <c r="K221" i="20"/>
  <c r="B221" i="20"/>
  <c r="AR220" i="20"/>
  <c r="AI220" i="20"/>
  <c r="Z220" i="20"/>
  <c r="R220" i="20"/>
  <c r="J220" i="20"/>
  <c r="B220" i="20"/>
  <c r="AS219" i="20"/>
  <c r="AK219" i="20"/>
  <c r="AC219" i="20"/>
  <c r="U219" i="20"/>
  <c r="M219" i="20"/>
  <c r="E219" i="20"/>
  <c r="AV218" i="20"/>
  <c r="AN218" i="20"/>
  <c r="AF218" i="20"/>
  <c r="X218" i="20"/>
  <c r="P218" i="20"/>
  <c r="H218" i="20"/>
  <c r="AY217" i="20"/>
  <c r="AQ217" i="20"/>
  <c r="AI217" i="20"/>
  <c r="AA217" i="20"/>
  <c r="S217" i="20"/>
  <c r="K217" i="20"/>
  <c r="C217" i="20"/>
  <c r="AT216" i="20"/>
  <c r="AL216" i="20"/>
  <c r="AD216" i="20"/>
  <c r="V216" i="20"/>
  <c r="N216" i="20"/>
  <c r="F216" i="20"/>
  <c r="AW215" i="20"/>
  <c r="AO215" i="20"/>
  <c r="AG215" i="20"/>
  <c r="Y215" i="20"/>
  <c r="Q215" i="20"/>
  <c r="I215" i="20"/>
  <c r="AZ214" i="20"/>
  <c r="AR214" i="20"/>
  <c r="AJ214" i="20"/>
  <c r="AB214" i="20"/>
  <c r="T214" i="20"/>
  <c r="L214" i="20"/>
  <c r="D214" i="20"/>
  <c r="AU213" i="20"/>
  <c r="AM213" i="20"/>
  <c r="AE213" i="20"/>
  <c r="W213" i="20"/>
  <c r="O213" i="20"/>
  <c r="G213" i="20"/>
  <c r="AX212" i="20"/>
  <c r="AP212" i="20"/>
  <c r="AH212" i="20"/>
  <c r="Z212" i="20"/>
  <c r="R212" i="20"/>
  <c r="J212" i="20"/>
  <c r="B212" i="20"/>
  <c r="AS211" i="20"/>
  <c r="AK211" i="20"/>
  <c r="AC211" i="20"/>
  <c r="AK252" i="20"/>
  <c r="E235" i="20"/>
  <c r="AQ231" i="20"/>
  <c r="T230" i="20"/>
  <c r="AW228" i="20"/>
  <c r="AF227" i="20"/>
  <c r="S226" i="20"/>
  <c r="AF225" i="20"/>
  <c r="F225" i="20"/>
  <c r="AH224" i="20"/>
  <c r="Q224" i="20"/>
  <c r="AZ223" i="20"/>
  <c r="AK223" i="20"/>
  <c r="Z223" i="20"/>
  <c r="L223" i="20"/>
  <c r="B223" i="20"/>
  <c r="AO222" i="20"/>
  <c r="AE222" i="20"/>
  <c r="U222" i="20"/>
  <c r="I222" i="20"/>
  <c r="AX221" i="20"/>
  <c r="AN221" i="20"/>
  <c r="AB221" i="20"/>
  <c r="S221" i="20"/>
  <c r="J221" i="20"/>
  <c r="AZ220" i="20"/>
  <c r="AQ220" i="20"/>
  <c r="AH220" i="20"/>
  <c r="Y220" i="20"/>
  <c r="Q220" i="20"/>
  <c r="I220" i="20"/>
  <c r="AZ219" i="20"/>
  <c r="AR219" i="20"/>
  <c r="AJ219" i="20"/>
  <c r="AB219" i="20"/>
  <c r="T219" i="20"/>
  <c r="L219" i="20"/>
  <c r="D219" i="20"/>
  <c r="AU218" i="20"/>
  <c r="AM218" i="20"/>
  <c r="AE218" i="20"/>
  <c r="W218" i="20"/>
  <c r="O218" i="20"/>
  <c r="G218" i="20"/>
  <c r="AX217" i="20"/>
  <c r="AP217" i="20"/>
  <c r="AH217" i="20"/>
  <c r="Z217" i="20"/>
  <c r="R217" i="20"/>
  <c r="J217" i="20"/>
  <c r="B217" i="20"/>
  <c r="AS216" i="20"/>
  <c r="AK216" i="20"/>
  <c r="AC216" i="20"/>
  <c r="U216" i="20"/>
  <c r="M216" i="20"/>
  <c r="E216" i="20"/>
  <c r="AV215" i="20"/>
  <c r="AN215" i="20"/>
  <c r="AF215" i="20"/>
  <c r="X215" i="20"/>
  <c r="P215" i="20"/>
  <c r="H215" i="20"/>
  <c r="AY214" i="20"/>
  <c r="AQ214" i="20"/>
  <c r="AI214" i="20"/>
  <c r="AA214" i="20"/>
  <c r="S214" i="20"/>
  <c r="AO244" i="20"/>
  <c r="AQ233" i="20"/>
  <c r="AG231" i="20"/>
  <c r="K230" i="20"/>
  <c r="AN228" i="20"/>
  <c r="X227" i="20"/>
  <c r="K226" i="20"/>
  <c r="AD225" i="20"/>
  <c r="AY224" i="20"/>
  <c r="AG224" i="20"/>
  <c r="P224" i="20"/>
  <c r="AY223" i="20"/>
  <c r="AJ223" i="20"/>
  <c r="V223" i="20"/>
  <c r="K223" i="20"/>
  <c r="AY222" i="20"/>
  <c r="AN222" i="20"/>
  <c r="AD222" i="20"/>
  <c r="S222" i="20"/>
  <c r="H222" i="20"/>
  <c r="AW221" i="20"/>
  <c r="AL221" i="20"/>
  <c r="AA221" i="20"/>
  <c r="R221" i="20"/>
  <c r="I221" i="20"/>
  <c r="AY220" i="20"/>
  <c r="AP220" i="20"/>
  <c r="AG220" i="20"/>
  <c r="X220" i="20"/>
  <c r="P220" i="20"/>
  <c r="H220" i="20"/>
  <c r="AY219" i="20"/>
  <c r="AQ219" i="20"/>
  <c r="AI219" i="20"/>
  <c r="AA219" i="20"/>
  <c r="S219" i="20"/>
  <c r="K219" i="20"/>
  <c r="C219" i="20"/>
  <c r="AT218" i="20"/>
  <c r="AL218" i="20"/>
  <c r="AD218" i="20"/>
  <c r="V218" i="20"/>
  <c r="N218" i="20"/>
  <c r="F218" i="20"/>
  <c r="AW217" i="20"/>
  <c r="AO217" i="20"/>
  <c r="AG217" i="20"/>
  <c r="Y217" i="20"/>
  <c r="Q217" i="20"/>
  <c r="I217" i="20"/>
  <c r="AZ216" i="20"/>
  <c r="AR216" i="20"/>
  <c r="AJ216" i="20"/>
  <c r="AB216" i="20"/>
  <c r="T216" i="20"/>
  <c r="L216" i="20"/>
  <c r="D216" i="20"/>
  <c r="AU215" i="20"/>
  <c r="AM215" i="20"/>
  <c r="AE215" i="20"/>
  <c r="W215" i="20"/>
  <c r="O215" i="20"/>
  <c r="G215" i="20"/>
  <c r="AX214" i="20"/>
  <c r="AP214" i="20"/>
  <c r="AH214" i="20"/>
  <c r="Z214" i="20"/>
  <c r="R214" i="20"/>
  <c r="J214" i="20"/>
  <c r="B214" i="20"/>
  <c r="AS213" i="20"/>
  <c r="AK213" i="20"/>
  <c r="AC213" i="20"/>
  <c r="U213" i="20"/>
  <c r="M213" i="20"/>
  <c r="E213" i="20"/>
  <c r="AV212" i="20"/>
  <c r="AN212" i="20"/>
  <c r="AF212" i="20"/>
  <c r="X212" i="20"/>
  <c r="P212" i="20"/>
  <c r="H212" i="20"/>
  <c r="AY211" i="20"/>
  <c r="AQ211" i="20"/>
  <c r="AI211" i="20"/>
  <c r="AA211" i="20"/>
  <c r="S211" i="20"/>
  <c r="K211" i="20"/>
  <c r="C211" i="20"/>
  <c r="AT210" i="20"/>
  <c r="AL210" i="20"/>
  <c r="AD210" i="20"/>
  <c r="V210" i="20"/>
  <c r="N210" i="20"/>
  <c r="F210" i="20"/>
  <c r="AW209" i="20"/>
  <c r="AO209" i="20"/>
  <c r="AG209" i="20"/>
  <c r="Y209" i="20"/>
  <c r="Q209" i="20"/>
  <c r="B230" i="20"/>
  <c r="AT223" i="20"/>
  <c r="G222" i="20"/>
  <c r="AE220" i="20"/>
  <c r="R219" i="20"/>
  <c r="E218" i="20"/>
  <c r="AQ216" i="20"/>
  <c r="AD215" i="20"/>
  <c r="Q214" i="20"/>
  <c r="AJ213" i="20"/>
  <c r="D213" i="20"/>
  <c r="W212" i="20"/>
  <c r="AR211" i="20"/>
  <c r="Y211" i="20"/>
  <c r="I211" i="20"/>
  <c r="AR210" i="20"/>
  <c r="AB210" i="20"/>
  <c r="L210" i="20"/>
  <c r="AU209" i="20"/>
  <c r="AE209" i="20"/>
  <c r="P209" i="20"/>
  <c r="D209" i="20"/>
  <c r="AS208" i="20"/>
  <c r="AI208" i="20"/>
  <c r="Z208" i="20"/>
  <c r="Q208" i="20"/>
  <c r="I208" i="20"/>
  <c r="AZ207" i="20"/>
  <c r="AR207" i="20"/>
  <c r="AJ207" i="20"/>
  <c r="AB207" i="20"/>
  <c r="T207" i="20"/>
  <c r="L207" i="20"/>
  <c r="D207" i="20"/>
  <c r="AU206" i="20"/>
  <c r="AM206" i="20"/>
  <c r="AE206" i="20"/>
  <c r="W206" i="20"/>
  <c r="O206" i="20"/>
  <c r="G206" i="20"/>
  <c r="AX205" i="20"/>
  <c r="AP205" i="20"/>
  <c r="AH205" i="20"/>
  <c r="Z205" i="20"/>
  <c r="R205" i="20"/>
  <c r="J205" i="20"/>
  <c r="B205" i="20"/>
  <c r="AS204" i="20"/>
  <c r="AK204" i="20"/>
  <c r="AC204" i="20"/>
  <c r="U204" i="20"/>
  <c r="M204" i="20"/>
  <c r="E204" i="20"/>
  <c r="AV203" i="20"/>
  <c r="AN203" i="20"/>
  <c r="AF203" i="20"/>
  <c r="X203" i="20"/>
  <c r="P203" i="20"/>
  <c r="H203" i="20"/>
  <c r="AY202" i="20"/>
  <c r="AQ202" i="20"/>
  <c r="AI202" i="20"/>
  <c r="AA202" i="20"/>
  <c r="S202" i="20"/>
  <c r="K202" i="20"/>
  <c r="C202" i="20"/>
  <c r="AT201" i="20"/>
  <c r="AL201" i="20"/>
  <c r="AD201" i="20"/>
  <c r="V201" i="20"/>
  <c r="N201" i="20"/>
  <c r="F201" i="20"/>
  <c r="AW200" i="20"/>
  <c r="AO200" i="20"/>
  <c r="AG200" i="20"/>
  <c r="Y200" i="20"/>
  <c r="Q200" i="20"/>
  <c r="I200" i="20"/>
  <c r="AZ199" i="20"/>
  <c r="AR199" i="20"/>
  <c r="AJ199" i="20"/>
  <c r="AB199" i="20"/>
  <c r="T199" i="20"/>
  <c r="L199" i="20"/>
  <c r="D199" i="20"/>
  <c r="AD228" i="20"/>
  <c r="AI223" i="20"/>
  <c r="AV221" i="20"/>
  <c r="W220" i="20"/>
  <c r="J219" i="20"/>
  <c r="AV217" i="20"/>
  <c r="AI216" i="20"/>
  <c r="V215" i="20"/>
  <c r="K214" i="20"/>
  <c r="AD213" i="20"/>
  <c r="AW212" i="20"/>
  <c r="Q212" i="20"/>
  <c r="AP211" i="20"/>
  <c r="U211" i="20"/>
  <c r="E211" i="20"/>
  <c r="AN210" i="20"/>
  <c r="X210" i="20"/>
  <c r="H210" i="20"/>
  <c r="AQ209" i="20"/>
  <c r="AA209" i="20"/>
  <c r="O209" i="20"/>
  <c r="C209" i="20"/>
  <c r="AR208" i="20"/>
  <c r="AH208" i="20"/>
  <c r="Y208" i="20"/>
  <c r="P208" i="20"/>
  <c r="H208" i="20"/>
  <c r="AY207" i="20"/>
  <c r="AQ207" i="20"/>
  <c r="AI207" i="20"/>
  <c r="AA207" i="20"/>
  <c r="S207" i="20"/>
  <c r="K207" i="20"/>
  <c r="C207" i="20"/>
  <c r="AT206" i="20"/>
  <c r="AL206" i="20"/>
  <c r="AD206" i="20"/>
  <c r="V206" i="20"/>
  <c r="N206" i="20"/>
  <c r="F206" i="20"/>
  <c r="AW205" i="20"/>
  <c r="AO205" i="20"/>
  <c r="AG205" i="20"/>
  <c r="Y205" i="20"/>
  <c r="Q205" i="20"/>
  <c r="I205" i="20"/>
  <c r="AZ204" i="20"/>
  <c r="AR204" i="20"/>
  <c r="AJ204" i="20"/>
  <c r="AB204" i="20"/>
  <c r="T204" i="20"/>
  <c r="L204" i="20"/>
  <c r="D204" i="20"/>
  <c r="AU203" i="20"/>
  <c r="AM203" i="20"/>
  <c r="AE203" i="20"/>
  <c r="W203" i="20"/>
  <c r="O203" i="20"/>
  <c r="G203" i="20"/>
  <c r="AX202" i="20"/>
  <c r="AP202" i="20"/>
  <c r="AH202" i="20"/>
  <c r="Z202" i="20"/>
  <c r="R202" i="20"/>
  <c r="J202" i="20"/>
  <c r="B202" i="20"/>
  <c r="AS201" i="20"/>
  <c r="AK201" i="20"/>
  <c r="AC201" i="20"/>
  <c r="U201" i="20"/>
  <c r="M201" i="20"/>
  <c r="E201" i="20"/>
  <c r="AV200" i="20"/>
  <c r="AN200" i="20"/>
  <c r="AF200" i="20"/>
  <c r="X200" i="20"/>
  <c r="P200" i="20"/>
  <c r="H200" i="20"/>
  <c r="AY199" i="20"/>
  <c r="AQ199" i="20"/>
  <c r="AI199" i="20"/>
  <c r="AA199" i="20"/>
  <c r="S199" i="20"/>
  <c r="K199" i="20"/>
  <c r="C199" i="20"/>
  <c r="AT198" i="20"/>
  <c r="AL198" i="20"/>
  <c r="AD198" i="20"/>
  <c r="V198" i="20"/>
  <c r="N198" i="20"/>
  <c r="F198" i="20"/>
  <c r="AW197" i="20"/>
  <c r="AO197" i="20"/>
  <c r="AG197" i="20"/>
  <c r="Y197" i="20"/>
  <c r="Q197" i="20"/>
  <c r="I197" i="20"/>
  <c r="AZ196" i="20"/>
  <c r="AR196" i="20"/>
  <c r="AJ196" i="20"/>
  <c r="AB196" i="20"/>
  <c r="T196" i="20"/>
  <c r="P227" i="20"/>
  <c r="U223" i="20"/>
  <c r="AJ221" i="20"/>
  <c r="O220" i="20"/>
  <c r="B219" i="20"/>
  <c r="AN217" i="20"/>
  <c r="AA216" i="20"/>
  <c r="N215" i="20"/>
  <c r="I214" i="20"/>
  <c r="AB213" i="20"/>
  <c r="AU212" i="20"/>
  <c r="O212" i="20"/>
  <c r="AO211" i="20"/>
  <c r="T211" i="20"/>
  <c r="D211" i="20"/>
  <c r="AM210" i="20"/>
  <c r="W210" i="20"/>
  <c r="G210" i="20"/>
  <c r="AP209" i="20"/>
  <c r="Z209" i="20"/>
  <c r="L209" i="20"/>
  <c r="B209" i="20"/>
  <c r="AQ208" i="20"/>
  <c r="AG208" i="20"/>
  <c r="W208" i="20"/>
  <c r="O208" i="20"/>
  <c r="G208" i="20"/>
  <c r="AX207" i="20"/>
  <c r="AP207" i="20"/>
  <c r="AH207" i="20"/>
  <c r="Z207" i="20"/>
  <c r="R207" i="20"/>
  <c r="J207" i="20"/>
  <c r="B207" i="20"/>
  <c r="AS206" i="20"/>
  <c r="AK206" i="20"/>
  <c r="AC206" i="20"/>
  <c r="U206" i="20"/>
  <c r="M206" i="20"/>
  <c r="E206" i="20"/>
  <c r="AV205" i="20"/>
  <c r="AN205" i="20"/>
  <c r="AF205" i="20"/>
  <c r="X205" i="20"/>
  <c r="P205" i="20"/>
  <c r="H205" i="20"/>
  <c r="AY204" i="20"/>
  <c r="AQ204" i="20"/>
  <c r="AI204" i="20"/>
  <c r="AA204" i="20"/>
  <c r="S204" i="20"/>
  <c r="K204" i="20"/>
  <c r="C204" i="20"/>
  <c r="AT203" i="20"/>
  <c r="AL203" i="20"/>
  <c r="AD203" i="20"/>
  <c r="V203" i="20"/>
  <c r="N203" i="20"/>
  <c r="F203" i="20"/>
  <c r="AW202" i="20"/>
  <c r="AO202" i="20"/>
  <c r="AG202" i="20"/>
  <c r="Y202" i="20"/>
  <c r="Q202" i="20"/>
  <c r="I202" i="20"/>
  <c r="AZ201" i="20"/>
  <c r="AR201" i="20"/>
  <c r="AJ201" i="20"/>
  <c r="AB201" i="20"/>
  <c r="T201" i="20"/>
  <c r="L201" i="20"/>
  <c r="D201" i="20"/>
  <c r="AU200" i="20"/>
  <c r="AM200" i="20"/>
  <c r="AE200" i="20"/>
  <c r="W200" i="20"/>
  <c r="O200" i="20"/>
  <c r="G200" i="20"/>
  <c r="AX199" i="20"/>
  <c r="AP199" i="20"/>
  <c r="AH199" i="20"/>
  <c r="Z199" i="20"/>
  <c r="R199" i="20"/>
  <c r="J199" i="20"/>
  <c r="B199" i="20"/>
  <c r="AS198" i="20"/>
  <c r="AK198" i="20"/>
  <c r="AC198" i="20"/>
  <c r="U198" i="20"/>
  <c r="M198" i="20"/>
  <c r="E198" i="20"/>
  <c r="AV197" i="20"/>
  <c r="AN197" i="20"/>
  <c r="AF197" i="20"/>
  <c r="X197" i="20"/>
  <c r="P197" i="20"/>
  <c r="H197" i="20"/>
  <c r="AY196" i="20"/>
  <c r="AQ196" i="20"/>
  <c r="AI196" i="20"/>
  <c r="AA196" i="20"/>
  <c r="S196" i="20"/>
  <c r="K196" i="20"/>
  <c r="C196" i="20"/>
  <c r="AT195" i="20"/>
  <c r="AL195" i="20"/>
  <c r="AD195" i="20"/>
  <c r="V195" i="20"/>
  <c r="N195" i="20"/>
  <c r="F195" i="20"/>
  <c r="AW194" i="20"/>
  <c r="AO194" i="20"/>
  <c r="AG194" i="20"/>
  <c r="Y194" i="20"/>
  <c r="Q194" i="20"/>
  <c r="I194" i="20"/>
  <c r="AZ193" i="20"/>
  <c r="AR193" i="20"/>
  <c r="AJ193" i="20"/>
  <c r="AB193" i="20"/>
  <c r="T193" i="20"/>
  <c r="L193" i="20"/>
  <c r="D193" i="20"/>
  <c r="AU192" i="20"/>
  <c r="AM192" i="20"/>
  <c r="AE192" i="20"/>
  <c r="W192" i="20"/>
  <c r="O192" i="20"/>
  <c r="E226" i="20"/>
  <c r="J223" i="20"/>
  <c r="Z221" i="20"/>
  <c r="G220" i="20"/>
  <c r="AS218" i="20"/>
  <c r="AF217" i="20"/>
  <c r="S216" i="20"/>
  <c r="F215" i="20"/>
  <c r="C214" i="20"/>
  <c r="V213" i="20"/>
  <c r="AO212" i="20"/>
  <c r="I212" i="20"/>
  <c r="AJ211" i="20"/>
  <c r="R211" i="20"/>
  <c r="B211" i="20"/>
  <c r="AK210" i="20"/>
  <c r="U210" i="20"/>
  <c r="E210" i="20"/>
  <c r="AN209" i="20"/>
  <c r="X209" i="20"/>
  <c r="K209" i="20"/>
  <c r="AZ208" i="20"/>
  <c r="AP208" i="20"/>
  <c r="AE208" i="20"/>
  <c r="V208" i="20"/>
  <c r="N208" i="20"/>
  <c r="F208" i="20"/>
  <c r="AW207" i="20"/>
  <c r="AO207" i="20"/>
  <c r="AG207" i="20"/>
  <c r="Y207" i="20"/>
  <c r="Q207" i="20"/>
  <c r="I207" i="20"/>
  <c r="AZ206" i="20"/>
  <c r="AR206" i="20"/>
  <c r="AJ206" i="20"/>
  <c r="AB206" i="20"/>
  <c r="T206" i="20"/>
  <c r="L206" i="20"/>
  <c r="D206" i="20"/>
  <c r="AU205" i="20"/>
  <c r="AM205" i="20"/>
  <c r="AE205" i="20"/>
  <c r="W205" i="20"/>
  <c r="O205" i="20"/>
  <c r="G205" i="20"/>
  <c r="AX204" i="20"/>
  <c r="AP204" i="20"/>
  <c r="AH204" i="20"/>
  <c r="Z204" i="20"/>
  <c r="R204" i="20"/>
  <c r="J204" i="20"/>
  <c r="B204" i="20"/>
  <c r="AS203" i="20"/>
  <c r="AK203" i="20"/>
  <c r="AC203" i="20"/>
  <c r="U203" i="20"/>
  <c r="M203" i="20"/>
  <c r="E203" i="20"/>
  <c r="AV202" i="20"/>
  <c r="AN202" i="20"/>
  <c r="AF202" i="20"/>
  <c r="X202" i="20"/>
  <c r="P202" i="20"/>
  <c r="H202" i="20"/>
  <c r="AY201" i="20"/>
  <c r="AQ201" i="20"/>
  <c r="AI201" i="20"/>
  <c r="AA201" i="20"/>
  <c r="S201" i="20"/>
  <c r="K201" i="20"/>
  <c r="C201" i="20"/>
  <c r="AT200" i="20"/>
  <c r="AL200" i="20"/>
  <c r="AD200" i="20"/>
  <c r="V200" i="20"/>
  <c r="N200" i="20"/>
  <c r="F200" i="20"/>
  <c r="AW199" i="20"/>
  <c r="AO199" i="20"/>
  <c r="AG199" i="20"/>
  <c r="Y199" i="20"/>
  <c r="Q199" i="20"/>
  <c r="I199" i="20"/>
  <c r="AZ198" i="20"/>
  <c r="AR198" i="20"/>
  <c r="AJ198" i="20"/>
  <c r="AB198" i="20"/>
  <c r="T198" i="20"/>
  <c r="L198" i="20"/>
  <c r="D198" i="20"/>
  <c r="AU197" i="20"/>
  <c r="AM197" i="20"/>
  <c r="AE197" i="20"/>
  <c r="W197" i="20"/>
  <c r="O197" i="20"/>
  <c r="G197" i="20"/>
  <c r="AX196" i="20"/>
  <c r="AP196" i="20"/>
  <c r="AH196" i="20"/>
  <c r="Z196" i="20"/>
  <c r="R196" i="20"/>
  <c r="J196" i="20"/>
  <c r="B196" i="20"/>
  <c r="AS195" i="20"/>
  <c r="AK195" i="20"/>
  <c r="AC195" i="20"/>
  <c r="U195" i="20"/>
  <c r="M195" i="20"/>
  <c r="E195" i="20"/>
  <c r="AV194" i="20"/>
  <c r="X225" i="20"/>
  <c r="AW222" i="20"/>
  <c r="Q221" i="20"/>
  <c r="AX219" i="20"/>
  <c r="AK218" i="20"/>
  <c r="X217" i="20"/>
  <c r="K216" i="20"/>
  <c r="AW214" i="20"/>
  <c r="AZ213" i="20"/>
  <c r="T213" i="20"/>
  <c r="AM212" i="20"/>
  <c r="G212" i="20"/>
  <c r="AH211" i="20"/>
  <c r="Q211" i="20"/>
  <c r="AZ210" i="20"/>
  <c r="AJ210" i="20"/>
  <c r="T210" i="20"/>
  <c r="D210" i="20"/>
  <c r="AM209" i="20"/>
  <c r="W209" i="20"/>
  <c r="J209" i="20"/>
  <c r="AY208" i="20"/>
  <c r="AM208" i="20"/>
  <c r="AD208" i="20"/>
  <c r="U208" i="20"/>
  <c r="M208" i="20"/>
  <c r="E208" i="20"/>
  <c r="AV207" i="20"/>
  <c r="AN207" i="20"/>
  <c r="AF207" i="20"/>
  <c r="X207" i="20"/>
  <c r="P207" i="20"/>
  <c r="H207" i="20"/>
  <c r="AY206" i="20"/>
  <c r="AQ206" i="20"/>
  <c r="AI206" i="20"/>
  <c r="AA206" i="20"/>
  <c r="S206" i="20"/>
  <c r="K206" i="20"/>
  <c r="C206" i="20"/>
  <c r="AT205" i="20"/>
  <c r="AL205" i="20"/>
  <c r="AD205" i="20"/>
  <c r="V205" i="20"/>
  <c r="N205" i="20"/>
  <c r="F205" i="20"/>
  <c r="AW204" i="20"/>
  <c r="AO204" i="20"/>
  <c r="AG204" i="20"/>
  <c r="Y204" i="20"/>
  <c r="Q204" i="20"/>
  <c r="I204" i="20"/>
  <c r="AZ203" i="20"/>
  <c r="AR203" i="20"/>
  <c r="AJ203" i="20"/>
  <c r="AB203" i="20"/>
  <c r="T203" i="20"/>
  <c r="L203" i="20"/>
  <c r="D203" i="20"/>
  <c r="AU202" i="20"/>
  <c r="AM202" i="20"/>
  <c r="AE202" i="20"/>
  <c r="W202" i="20"/>
  <c r="O202" i="20"/>
  <c r="G202" i="20"/>
  <c r="AX201" i="20"/>
  <c r="AP201" i="20"/>
  <c r="AH201" i="20"/>
  <c r="Z201" i="20"/>
  <c r="R201" i="20"/>
  <c r="J201" i="20"/>
  <c r="B201" i="20"/>
  <c r="AS200" i="20"/>
  <c r="AK200" i="20"/>
  <c r="AC200" i="20"/>
  <c r="U200" i="20"/>
  <c r="M200" i="20"/>
  <c r="E200" i="20"/>
  <c r="AV199" i="20"/>
  <c r="AN199" i="20"/>
  <c r="AF199" i="20"/>
  <c r="X199" i="20"/>
  <c r="P199" i="20"/>
  <c r="H199" i="20"/>
  <c r="AY198" i="20"/>
  <c r="AQ198" i="20"/>
  <c r="AI198" i="20"/>
  <c r="AA198" i="20"/>
  <c r="S198" i="20"/>
  <c r="K198" i="20"/>
  <c r="C198" i="20"/>
  <c r="AT197" i="20"/>
  <c r="AL197" i="20"/>
  <c r="AD197" i="20"/>
  <c r="V197" i="20"/>
  <c r="N197" i="20"/>
  <c r="F197" i="20"/>
  <c r="AW196" i="20"/>
  <c r="B243" i="20"/>
  <c r="AX224" i="20"/>
  <c r="AM222" i="20"/>
  <c r="H221" i="20"/>
  <c r="AP219" i="20"/>
  <c r="AC218" i="20"/>
  <c r="P217" i="20"/>
  <c r="C216" i="20"/>
  <c r="AO214" i="20"/>
  <c r="AT213" i="20"/>
  <c r="N213" i="20"/>
  <c r="AG212" i="20"/>
  <c r="AZ211" i="20"/>
  <c r="AG211" i="20"/>
  <c r="M211" i="20"/>
  <c r="AV210" i="20"/>
  <c r="AF210" i="20"/>
  <c r="P210" i="20"/>
  <c r="AY209" i="20"/>
  <c r="AI209" i="20"/>
  <c r="T209" i="20"/>
  <c r="I209" i="20"/>
  <c r="AX208" i="20"/>
  <c r="AL208" i="20"/>
  <c r="AC208" i="20"/>
  <c r="T208" i="20"/>
  <c r="L208" i="20"/>
  <c r="D208" i="20"/>
  <c r="AU207" i="20"/>
  <c r="AM207" i="20"/>
  <c r="AE207" i="20"/>
  <c r="W207" i="20"/>
  <c r="O207" i="20"/>
  <c r="G207" i="20"/>
  <c r="AX206" i="20"/>
  <c r="AP206" i="20"/>
  <c r="AH206" i="20"/>
  <c r="Z206" i="20"/>
  <c r="R206" i="20"/>
  <c r="J206" i="20"/>
  <c r="B206" i="20"/>
  <c r="AS205" i="20"/>
  <c r="AK205" i="20"/>
  <c r="AC205" i="20"/>
  <c r="U205" i="20"/>
  <c r="M205" i="20"/>
  <c r="E205" i="20"/>
  <c r="AV204" i="20"/>
  <c r="AN204" i="20"/>
  <c r="AF204" i="20"/>
  <c r="X204" i="20"/>
  <c r="P204" i="20"/>
  <c r="H204" i="20"/>
  <c r="AY203" i="20"/>
  <c r="AQ203" i="20"/>
  <c r="AI203" i="20"/>
  <c r="AA203" i="20"/>
  <c r="S203" i="20"/>
  <c r="K203" i="20"/>
  <c r="C203" i="20"/>
  <c r="AT202" i="20"/>
  <c r="AL202" i="20"/>
  <c r="AD202" i="20"/>
  <c r="V202" i="20"/>
  <c r="N202" i="20"/>
  <c r="F202" i="20"/>
  <c r="AW201" i="20"/>
  <c r="AO201" i="20"/>
  <c r="AG201" i="20"/>
  <c r="Y201" i="20"/>
  <c r="Q201" i="20"/>
  <c r="I201" i="20"/>
  <c r="AZ200" i="20"/>
  <c r="AR200" i="20"/>
  <c r="AJ200" i="20"/>
  <c r="AB200" i="20"/>
  <c r="T200" i="20"/>
  <c r="L200" i="20"/>
  <c r="D200" i="20"/>
  <c r="AU199" i="20"/>
  <c r="AM199" i="20"/>
  <c r="AE199" i="20"/>
  <c r="W199" i="20"/>
  <c r="O199" i="20"/>
  <c r="Z233" i="20"/>
  <c r="AA224" i="20"/>
  <c r="AC222" i="20"/>
  <c r="AX220" i="20"/>
  <c r="AH219" i="20"/>
  <c r="U218" i="20"/>
  <c r="H217" i="20"/>
  <c r="AT215" i="20"/>
  <c r="AG214" i="20"/>
  <c r="AR213" i="20"/>
  <c r="L213" i="20"/>
  <c r="AE212" i="20"/>
  <c r="AX211" i="20"/>
  <c r="AB211" i="20"/>
  <c r="L211" i="20"/>
  <c r="AU210" i="20"/>
  <c r="AE210" i="20"/>
  <c r="O210" i="20"/>
  <c r="AX209" i="20"/>
  <c r="AH209" i="20"/>
  <c r="S209" i="20"/>
  <c r="H209" i="20"/>
  <c r="AU208" i="20"/>
  <c r="AK208" i="20"/>
  <c r="AB208" i="20"/>
  <c r="S208" i="20"/>
  <c r="K208" i="20"/>
  <c r="C208" i="20"/>
  <c r="AT207" i="20"/>
  <c r="AL207" i="20"/>
  <c r="AD207" i="20"/>
  <c r="V207" i="20"/>
  <c r="N207" i="20"/>
  <c r="F207" i="20"/>
  <c r="AW206" i="20"/>
  <c r="AO206" i="20"/>
  <c r="AG206" i="20"/>
  <c r="Y206" i="20"/>
  <c r="Q206" i="20"/>
  <c r="I206" i="20"/>
  <c r="AZ205" i="20"/>
  <c r="AR205" i="20"/>
  <c r="AJ205" i="20"/>
  <c r="AB205" i="20"/>
  <c r="T205" i="20"/>
  <c r="L205" i="20"/>
  <c r="D205" i="20"/>
  <c r="AU204" i="20"/>
  <c r="AM204" i="20"/>
  <c r="AE204" i="20"/>
  <c r="W204" i="20"/>
  <c r="O204" i="20"/>
  <c r="G204" i="20"/>
  <c r="AX203" i="20"/>
  <c r="AP203" i="20"/>
  <c r="AH203" i="20"/>
  <c r="Z203" i="20"/>
  <c r="R203" i="20"/>
  <c r="J203" i="20"/>
  <c r="B203" i="20"/>
  <c r="AS202" i="20"/>
  <c r="AK202" i="20"/>
  <c r="AC202" i="20"/>
  <c r="U202" i="20"/>
  <c r="M202" i="20"/>
  <c r="E202" i="20"/>
  <c r="AV201" i="20"/>
  <c r="AN201" i="20"/>
  <c r="AF201" i="20"/>
  <c r="X201" i="20"/>
  <c r="P201" i="20"/>
  <c r="H201" i="20"/>
  <c r="AY200" i="20"/>
  <c r="AQ200" i="20"/>
  <c r="AI200" i="20"/>
  <c r="AA200" i="20"/>
  <c r="S200" i="20"/>
  <c r="K200" i="20"/>
  <c r="C200" i="20"/>
  <c r="AT199" i="20"/>
  <c r="AL199" i="20"/>
  <c r="AD199" i="20"/>
  <c r="V199" i="20"/>
  <c r="N199" i="20"/>
  <c r="F199" i="20"/>
  <c r="AW198" i="20"/>
  <c r="AO198" i="20"/>
  <c r="AG198" i="20"/>
  <c r="Y198" i="20"/>
  <c r="Q198" i="20"/>
  <c r="I198" i="20"/>
  <c r="AZ197" i="20"/>
  <c r="AR197" i="20"/>
  <c r="AJ197" i="20"/>
  <c r="AB197" i="20"/>
  <c r="T197" i="20"/>
  <c r="L197" i="20"/>
  <c r="D197" i="20"/>
  <c r="AU196" i="20"/>
  <c r="AM196" i="20"/>
  <c r="AE196" i="20"/>
  <c r="W196" i="20"/>
  <c r="O196" i="20"/>
  <c r="G196" i="20"/>
  <c r="AX195" i="20"/>
  <c r="AP195" i="20"/>
  <c r="AH195" i="20"/>
  <c r="Z195" i="20"/>
  <c r="R195" i="20"/>
  <c r="J195" i="20"/>
  <c r="AO220" i="20"/>
  <c r="Y212" i="20"/>
  <c r="AF209" i="20"/>
  <c r="B208" i="20"/>
  <c r="AN206" i="20"/>
  <c r="AA205" i="20"/>
  <c r="N204" i="20"/>
  <c r="AZ202" i="20"/>
  <c r="AM201" i="20"/>
  <c r="Z200" i="20"/>
  <c r="M199" i="20"/>
  <c r="AM198" i="20"/>
  <c r="P198" i="20"/>
  <c r="AS197" i="20"/>
  <c r="Z197" i="20"/>
  <c r="C197" i="20"/>
  <c r="AK196" i="20"/>
  <c r="U196" i="20"/>
  <c r="F196" i="20"/>
  <c r="AR195" i="20"/>
  <c r="AF195" i="20"/>
  <c r="S195" i="20"/>
  <c r="G195" i="20"/>
  <c r="AT194" i="20"/>
  <c r="AK194" i="20"/>
  <c r="AB194" i="20"/>
  <c r="S194" i="20"/>
  <c r="J194" i="20"/>
  <c r="AY193" i="20"/>
  <c r="AP193" i="20"/>
  <c r="AG193" i="20"/>
  <c r="X193" i="20"/>
  <c r="O193" i="20"/>
  <c r="F193" i="20"/>
  <c r="AV192" i="20"/>
  <c r="AL192" i="20"/>
  <c r="AC192" i="20"/>
  <c r="T192" i="20"/>
  <c r="K192" i="20"/>
  <c r="C192" i="20"/>
  <c r="AT191" i="20"/>
  <c r="AL191" i="20"/>
  <c r="AD191" i="20"/>
  <c r="V191" i="20"/>
  <c r="N191" i="20"/>
  <c r="F191" i="20"/>
  <c r="AW190" i="20"/>
  <c r="AO190" i="20"/>
  <c r="AG190" i="20"/>
  <c r="Y190" i="20"/>
  <c r="Q190" i="20"/>
  <c r="I190" i="20"/>
  <c r="AZ189" i="20"/>
  <c r="AR189" i="20"/>
  <c r="AJ189" i="20"/>
  <c r="AB189" i="20"/>
  <c r="T189" i="20"/>
  <c r="L189" i="20"/>
  <c r="D189" i="20"/>
  <c r="AU188" i="20"/>
  <c r="AM188" i="20"/>
  <c r="AE188" i="20"/>
  <c r="W188" i="20"/>
  <c r="O188" i="20"/>
  <c r="G188" i="20"/>
  <c r="AX187" i="20"/>
  <c r="AP187" i="20"/>
  <c r="AH187" i="20"/>
  <c r="Z187" i="20"/>
  <c r="R187" i="20"/>
  <c r="J187" i="20"/>
  <c r="B187" i="20"/>
  <c r="AS186" i="20"/>
  <c r="AK186" i="20"/>
  <c r="AC186" i="20"/>
  <c r="U186" i="20"/>
  <c r="M186" i="20"/>
  <c r="E186" i="20"/>
  <c r="AV185" i="20"/>
  <c r="AN185" i="20"/>
  <c r="AF185" i="20"/>
  <c r="X185" i="20"/>
  <c r="P185" i="20"/>
  <c r="H185" i="20"/>
  <c r="AY184" i="20"/>
  <c r="AQ184" i="20"/>
  <c r="AI184" i="20"/>
  <c r="AA184" i="20"/>
  <c r="S184" i="20"/>
  <c r="K184" i="20"/>
  <c r="C184" i="20"/>
  <c r="AT183" i="20"/>
  <c r="AL183" i="20"/>
  <c r="AD183" i="20"/>
  <c r="V183" i="20"/>
  <c r="N183" i="20"/>
  <c r="F183" i="20"/>
  <c r="AW182" i="20"/>
  <c r="AO182" i="20"/>
  <c r="AG182" i="20"/>
  <c r="Y182" i="20"/>
  <c r="Q182" i="20"/>
  <c r="I182" i="20"/>
  <c r="AZ181" i="20"/>
  <c r="AR181" i="20"/>
  <c r="AJ181" i="20"/>
  <c r="AB181" i="20"/>
  <c r="T181" i="20"/>
  <c r="L181" i="20"/>
  <c r="D181" i="20"/>
  <c r="AU180" i="20"/>
  <c r="AM180" i="20"/>
  <c r="AE180" i="20"/>
  <c r="Z219" i="20"/>
  <c r="AW211" i="20"/>
  <c r="R209" i="20"/>
  <c r="AS207" i="20"/>
  <c r="AF206" i="20"/>
  <c r="S205" i="20"/>
  <c r="F204" i="20"/>
  <c r="AR202" i="20"/>
  <c r="AE201" i="20"/>
  <c r="R200" i="20"/>
  <c r="G199" i="20"/>
  <c r="AH198" i="20"/>
  <c r="O198" i="20"/>
  <c r="AQ197" i="20"/>
  <c r="U197" i="20"/>
  <c r="B197" i="20"/>
  <c r="AG196" i="20"/>
  <c r="Q196" i="20"/>
  <c r="E196" i="20"/>
  <c r="AQ195" i="20"/>
  <c r="AE195" i="20"/>
  <c r="Q195" i="20"/>
  <c r="D195" i="20"/>
  <c r="AS194" i="20"/>
  <c r="AJ194" i="20"/>
  <c r="AA194" i="20"/>
  <c r="R194" i="20"/>
  <c r="H194" i="20"/>
  <c r="AX193" i="20"/>
  <c r="AO193" i="20"/>
  <c r="AF193" i="20"/>
  <c r="W193" i="20"/>
  <c r="N193" i="20"/>
  <c r="E193" i="20"/>
  <c r="AT192" i="20"/>
  <c r="AK192" i="20"/>
  <c r="AB192" i="20"/>
  <c r="S192" i="20"/>
  <c r="J192" i="20"/>
  <c r="B192" i="20"/>
  <c r="AS191" i="20"/>
  <c r="AK191" i="20"/>
  <c r="AC191" i="20"/>
  <c r="U191" i="20"/>
  <c r="M191" i="20"/>
  <c r="E191" i="20"/>
  <c r="AV190" i="20"/>
  <c r="AN190" i="20"/>
  <c r="AF190" i="20"/>
  <c r="X190" i="20"/>
  <c r="P190" i="20"/>
  <c r="H190" i="20"/>
  <c r="AY189" i="20"/>
  <c r="AQ189" i="20"/>
  <c r="AI189" i="20"/>
  <c r="AA189" i="20"/>
  <c r="S189" i="20"/>
  <c r="K189" i="20"/>
  <c r="C189" i="20"/>
  <c r="AT188" i="20"/>
  <c r="AL188" i="20"/>
  <c r="AD188" i="20"/>
  <c r="V188" i="20"/>
  <c r="N188" i="20"/>
  <c r="F188" i="20"/>
  <c r="AW187" i="20"/>
  <c r="AO187" i="20"/>
  <c r="AG187" i="20"/>
  <c r="Y187" i="20"/>
  <c r="Q187" i="20"/>
  <c r="I187" i="20"/>
  <c r="AZ186" i="20"/>
  <c r="AR186" i="20"/>
  <c r="AJ186" i="20"/>
  <c r="AB186" i="20"/>
  <c r="T186" i="20"/>
  <c r="L186" i="20"/>
  <c r="D186" i="20"/>
  <c r="AU185" i="20"/>
  <c r="AM185" i="20"/>
  <c r="AE185" i="20"/>
  <c r="W185" i="20"/>
  <c r="O185" i="20"/>
  <c r="G185" i="20"/>
  <c r="AX184" i="20"/>
  <c r="AP184" i="20"/>
  <c r="AH184" i="20"/>
  <c r="Z184" i="20"/>
  <c r="R184" i="20"/>
  <c r="J184" i="20"/>
  <c r="B184" i="20"/>
  <c r="AS183" i="20"/>
  <c r="AK183" i="20"/>
  <c r="AC183" i="20"/>
  <c r="U183" i="20"/>
  <c r="M183" i="20"/>
  <c r="E183" i="20"/>
  <c r="AV182" i="20"/>
  <c r="AN182" i="20"/>
  <c r="AF182" i="20"/>
  <c r="X182" i="20"/>
  <c r="P182" i="20"/>
  <c r="H182" i="20"/>
  <c r="AY181" i="20"/>
  <c r="AQ181" i="20"/>
  <c r="AI181" i="20"/>
  <c r="AA181" i="20"/>
  <c r="S181" i="20"/>
  <c r="K181" i="20"/>
  <c r="C181" i="20"/>
  <c r="AT180" i="20"/>
  <c r="AL180" i="20"/>
  <c r="AD180" i="20"/>
  <c r="V180" i="20"/>
  <c r="N180" i="20"/>
  <c r="F180" i="20"/>
  <c r="AW179" i="20"/>
  <c r="AO179" i="20"/>
  <c r="AG179" i="20"/>
  <c r="Y179" i="20"/>
  <c r="Q179" i="20"/>
  <c r="I179" i="20"/>
  <c r="AZ178" i="20"/>
  <c r="AR178" i="20"/>
  <c r="AJ178" i="20"/>
  <c r="AB178" i="20"/>
  <c r="T178" i="20"/>
  <c r="L178" i="20"/>
  <c r="M218" i="20"/>
  <c r="Z211" i="20"/>
  <c r="G209" i="20"/>
  <c r="AK207" i="20"/>
  <c r="X206" i="20"/>
  <c r="K205" i="20"/>
  <c r="AW203" i="20"/>
  <c r="AJ202" i="20"/>
  <c r="W201" i="20"/>
  <c r="J200" i="20"/>
  <c r="E199" i="20"/>
  <c r="AF198" i="20"/>
  <c r="J198" i="20"/>
  <c r="AP197" i="20"/>
  <c r="S197" i="20"/>
  <c r="AV196" i="20"/>
  <c r="AF196" i="20"/>
  <c r="P196" i="20"/>
  <c r="D196" i="20"/>
  <c r="AO195" i="20"/>
  <c r="AB195" i="20"/>
  <c r="P195" i="20"/>
  <c r="C195" i="20"/>
  <c r="AR194" i="20"/>
  <c r="AI194" i="20"/>
  <c r="Z194" i="20"/>
  <c r="P194" i="20"/>
  <c r="G194" i="20"/>
  <c r="AW193" i="20"/>
  <c r="AN193" i="20"/>
  <c r="AE193" i="20"/>
  <c r="V193" i="20"/>
  <c r="M193" i="20"/>
  <c r="C193" i="20"/>
  <c r="AS192" i="20"/>
  <c r="AJ192" i="20"/>
  <c r="AA192" i="20"/>
  <c r="R192" i="20"/>
  <c r="I192" i="20"/>
  <c r="AZ191" i="20"/>
  <c r="AR191" i="20"/>
  <c r="AJ191" i="20"/>
  <c r="AB191" i="20"/>
  <c r="T191" i="20"/>
  <c r="L191" i="20"/>
  <c r="D191" i="20"/>
  <c r="AU190" i="20"/>
  <c r="AM190" i="20"/>
  <c r="AE190" i="20"/>
  <c r="W190" i="20"/>
  <c r="O190" i="20"/>
  <c r="G190" i="20"/>
  <c r="AX189" i="20"/>
  <c r="AP189" i="20"/>
  <c r="AH189" i="20"/>
  <c r="Z189" i="20"/>
  <c r="R189" i="20"/>
  <c r="J189" i="20"/>
  <c r="B189" i="20"/>
  <c r="AS188" i="20"/>
  <c r="AK188" i="20"/>
  <c r="AC188" i="20"/>
  <c r="U188" i="20"/>
  <c r="M188" i="20"/>
  <c r="E188" i="20"/>
  <c r="AV187" i="20"/>
  <c r="AN187" i="20"/>
  <c r="AF187" i="20"/>
  <c r="X187" i="20"/>
  <c r="P187" i="20"/>
  <c r="H187" i="20"/>
  <c r="AY186" i="20"/>
  <c r="AQ186" i="20"/>
  <c r="AI186" i="20"/>
  <c r="AA186" i="20"/>
  <c r="S186" i="20"/>
  <c r="K186" i="20"/>
  <c r="C186" i="20"/>
  <c r="AT185" i="20"/>
  <c r="AL185" i="20"/>
  <c r="AD185" i="20"/>
  <c r="V185" i="20"/>
  <c r="N185" i="20"/>
  <c r="F185" i="20"/>
  <c r="AW184" i="20"/>
  <c r="AO184" i="20"/>
  <c r="AG184" i="20"/>
  <c r="Y184" i="20"/>
  <c r="Q184" i="20"/>
  <c r="I184" i="20"/>
  <c r="AZ183" i="20"/>
  <c r="AR183" i="20"/>
  <c r="AJ183" i="20"/>
  <c r="AB183" i="20"/>
  <c r="T183" i="20"/>
  <c r="L183" i="20"/>
  <c r="D183" i="20"/>
  <c r="AU182" i="20"/>
  <c r="AM182" i="20"/>
  <c r="AE182" i="20"/>
  <c r="W182" i="20"/>
  <c r="O182" i="20"/>
  <c r="G182" i="20"/>
  <c r="AX181" i="20"/>
  <c r="AP181" i="20"/>
  <c r="AH181" i="20"/>
  <c r="Z181" i="20"/>
  <c r="R181" i="20"/>
  <c r="J181" i="20"/>
  <c r="B181" i="20"/>
  <c r="AS180" i="20"/>
  <c r="AK180" i="20"/>
  <c r="AC180" i="20"/>
  <c r="U180" i="20"/>
  <c r="M180" i="20"/>
  <c r="E180" i="20"/>
  <c r="AV179" i="20"/>
  <c r="AN179" i="20"/>
  <c r="AF179" i="20"/>
  <c r="X179" i="20"/>
  <c r="P179" i="20"/>
  <c r="H179" i="20"/>
  <c r="AY178" i="20"/>
  <c r="AQ178" i="20"/>
  <c r="AI178" i="20"/>
  <c r="AA178" i="20"/>
  <c r="S178" i="20"/>
  <c r="K178" i="20"/>
  <c r="C178" i="20"/>
  <c r="AT177" i="20"/>
  <c r="AL177" i="20"/>
  <c r="AD177" i="20"/>
  <c r="V177" i="20"/>
  <c r="N177" i="20"/>
  <c r="F177" i="20"/>
  <c r="AW176" i="20"/>
  <c r="AO176" i="20"/>
  <c r="AG176" i="20"/>
  <c r="Y176" i="20"/>
  <c r="Q176" i="20"/>
  <c r="I176" i="20"/>
  <c r="AZ175" i="20"/>
  <c r="AR175" i="20"/>
  <c r="AJ175" i="20"/>
  <c r="AB175" i="20"/>
  <c r="T175" i="20"/>
  <c r="L175" i="20"/>
  <c r="D175" i="20"/>
  <c r="AU174" i="20"/>
  <c r="AM174" i="20"/>
  <c r="AE174" i="20"/>
  <c r="W174" i="20"/>
  <c r="O174" i="20"/>
  <c r="G174" i="20"/>
  <c r="AX173" i="20"/>
  <c r="AP173" i="20"/>
  <c r="AH173" i="20"/>
  <c r="Z173" i="20"/>
  <c r="R173" i="20"/>
  <c r="J173" i="20"/>
  <c r="B173" i="20"/>
  <c r="AS172" i="20"/>
  <c r="AK172" i="20"/>
  <c r="AC172" i="20"/>
  <c r="U172" i="20"/>
  <c r="M172" i="20"/>
  <c r="E172" i="20"/>
  <c r="AV171" i="20"/>
  <c r="AN171" i="20"/>
  <c r="AF171" i="20"/>
  <c r="AY216" i="20"/>
  <c r="J211" i="20"/>
  <c r="AT208" i="20"/>
  <c r="AC207" i="20"/>
  <c r="P206" i="20"/>
  <c r="C205" i="20"/>
  <c r="AO203" i="20"/>
  <c r="AB202" i="20"/>
  <c r="O201" i="20"/>
  <c r="B200" i="20"/>
  <c r="AX198" i="20"/>
  <c r="AE198" i="20"/>
  <c r="H198" i="20"/>
  <c r="AK197" i="20"/>
  <c r="R197" i="20"/>
  <c r="AT196" i="20"/>
  <c r="AD196" i="20"/>
  <c r="N196" i="20"/>
  <c r="AZ195" i="20"/>
  <c r="AN195" i="20"/>
  <c r="AA195" i="20"/>
  <c r="O195" i="20"/>
  <c r="B195" i="20"/>
  <c r="AQ194" i="20"/>
  <c r="AH194" i="20"/>
  <c r="X194" i="20"/>
  <c r="O194" i="20"/>
  <c r="F194" i="20"/>
  <c r="AV193" i="20"/>
  <c r="AM193" i="20"/>
  <c r="AD193" i="20"/>
  <c r="U193" i="20"/>
  <c r="K193" i="20"/>
  <c r="B193" i="20"/>
  <c r="AR192" i="20"/>
  <c r="AI192" i="20"/>
  <c r="Z192" i="20"/>
  <c r="Q192" i="20"/>
  <c r="H192" i="20"/>
  <c r="AY191" i="20"/>
  <c r="AQ191" i="20"/>
  <c r="AI191" i="20"/>
  <c r="AA191" i="20"/>
  <c r="S191" i="20"/>
  <c r="K191" i="20"/>
  <c r="C191" i="20"/>
  <c r="AT190" i="20"/>
  <c r="AL190" i="20"/>
  <c r="AD190" i="20"/>
  <c r="V190" i="20"/>
  <c r="N190" i="20"/>
  <c r="F190" i="20"/>
  <c r="AW189" i="20"/>
  <c r="AO189" i="20"/>
  <c r="AG189" i="20"/>
  <c r="Y189" i="20"/>
  <c r="Q189" i="20"/>
  <c r="I189" i="20"/>
  <c r="AZ188" i="20"/>
  <c r="AR188" i="20"/>
  <c r="AJ188" i="20"/>
  <c r="AB188" i="20"/>
  <c r="T188" i="20"/>
  <c r="L188" i="20"/>
  <c r="D188" i="20"/>
  <c r="AU187" i="20"/>
  <c r="AM187" i="20"/>
  <c r="AE187" i="20"/>
  <c r="W187" i="20"/>
  <c r="O187" i="20"/>
  <c r="G187" i="20"/>
  <c r="AX186" i="20"/>
  <c r="AP186" i="20"/>
  <c r="AH186" i="20"/>
  <c r="Z186" i="20"/>
  <c r="R186" i="20"/>
  <c r="J186" i="20"/>
  <c r="B186" i="20"/>
  <c r="AS185" i="20"/>
  <c r="AK185" i="20"/>
  <c r="AC185" i="20"/>
  <c r="U185" i="20"/>
  <c r="M185" i="20"/>
  <c r="E185" i="20"/>
  <c r="AV184" i="20"/>
  <c r="AN184" i="20"/>
  <c r="AF184" i="20"/>
  <c r="X184" i="20"/>
  <c r="P184" i="20"/>
  <c r="H184" i="20"/>
  <c r="AY183" i="20"/>
  <c r="AQ183" i="20"/>
  <c r="AI183" i="20"/>
  <c r="AA183" i="20"/>
  <c r="S183" i="20"/>
  <c r="K183" i="20"/>
  <c r="C183" i="20"/>
  <c r="AT182" i="20"/>
  <c r="AL182" i="20"/>
  <c r="AD182" i="20"/>
  <c r="V182" i="20"/>
  <c r="N182" i="20"/>
  <c r="F182" i="20"/>
  <c r="AW181" i="20"/>
  <c r="AO181" i="20"/>
  <c r="AG181" i="20"/>
  <c r="Y181" i="20"/>
  <c r="Q181" i="20"/>
  <c r="I181" i="20"/>
  <c r="AZ180" i="20"/>
  <c r="AR180" i="20"/>
  <c r="AJ180" i="20"/>
  <c r="AB180" i="20"/>
  <c r="T180" i="20"/>
  <c r="L180" i="20"/>
  <c r="D180" i="20"/>
  <c r="AU179" i="20"/>
  <c r="AM179" i="20"/>
  <c r="AE179" i="20"/>
  <c r="W179" i="20"/>
  <c r="O179" i="20"/>
  <c r="G179" i="20"/>
  <c r="AX178" i="20"/>
  <c r="AP178" i="20"/>
  <c r="AH178" i="20"/>
  <c r="Z178" i="20"/>
  <c r="R178" i="20"/>
  <c r="J178" i="20"/>
  <c r="B178" i="20"/>
  <c r="AS177" i="20"/>
  <c r="AK177" i="20"/>
  <c r="AC177" i="20"/>
  <c r="U177" i="20"/>
  <c r="M177" i="20"/>
  <c r="E177" i="20"/>
  <c r="AV176" i="20"/>
  <c r="AN176" i="20"/>
  <c r="AF176" i="20"/>
  <c r="X176" i="20"/>
  <c r="P176" i="20"/>
  <c r="H176" i="20"/>
  <c r="AY175" i="20"/>
  <c r="AQ175" i="20"/>
  <c r="AI175" i="20"/>
  <c r="AA175" i="20"/>
  <c r="S175" i="20"/>
  <c r="K175" i="20"/>
  <c r="C175" i="20"/>
  <c r="AT174" i="20"/>
  <c r="AL174" i="20"/>
  <c r="AD174" i="20"/>
  <c r="V174" i="20"/>
  <c r="N174" i="20"/>
  <c r="F174" i="20"/>
  <c r="AW173" i="20"/>
  <c r="AO173" i="20"/>
  <c r="AG173" i="20"/>
  <c r="Y173" i="20"/>
  <c r="AL215" i="20"/>
  <c r="AS210" i="20"/>
  <c r="AJ208" i="20"/>
  <c r="U207" i="20"/>
  <c r="H206" i="20"/>
  <c r="AT204" i="20"/>
  <c r="AG203" i="20"/>
  <c r="T202" i="20"/>
  <c r="G201" i="20"/>
  <c r="AS199" i="20"/>
  <c r="AV198" i="20"/>
  <c r="Z198" i="20"/>
  <c r="G198" i="20"/>
  <c r="AI197" i="20"/>
  <c r="M197" i="20"/>
  <c r="AS196" i="20"/>
  <c r="AC196" i="20"/>
  <c r="M196" i="20"/>
  <c r="AY195" i="20"/>
  <c r="AM195" i="20"/>
  <c r="Y195" i="20"/>
  <c r="L195" i="20"/>
  <c r="AZ194" i="20"/>
  <c r="AP194" i="20"/>
  <c r="AF194" i="20"/>
  <c r="W194" i="20"/>
  <c r="N194" i="20"/>
  <c r="E194" i="20"/>
  <c r="AU193" i="20"/>
  <c r="AL193" i="20"/>
  <c r="AC193" i="20"/>
  <c r="S193" i="20"/>
  <c r="J193" i="20"/>
  <c r="AZ192" i="20"/>
  <c r="AQ192" i="20"/>
  <c r="AH192" i="20"/>
  <c r="Y192" i="20"/>
  <c r="P192" i="20"/>
  <c r="G192" i="20"/>
  <c r="AX191" i="20"/>
  <c r="AP191" i="20"/>
  <c r="AH191" i="20"/>
  <c r="Z191" i="20"/>
  <c r="R191" i="20"/>
  <c r="J191" i="20"/>
  <c r="B191" i="20"/>
  <c r="AS190" i="20"/>
  <c r="AK190" i="20"/>
  <c r="AC190" i="20"/>
  <c r="U190" i="20"/>
  <c r="M190" i="20"/>
  <c r="E190" i="20"/>
  <c r="AV189" i="20"/>
  <c r="AN189" i="20"/>
  <c r="AF189" i="20"/>
  <c r="X189" i="20"/>
  <c r="P189" i="20"/>
  <c r="H189" i="20"/>
  <c r="AY188" i="20"/>
  <c r="AQ188" i="20"/>
  <c r="AI188" i="20"/>
  <c r="AA188" i="20"/>
  <c r="S188" i="20"/>
  <c r="K188" i="20"/>
  <c r="C188" i="20"/>
  <c r="AT187" i="20"/>
  <c r="AL187" i="20"/>
  <c r="AD187" i="20"/>
  <c r="V187" i="20"/>
  <c r="N187" i="20"/>
  <c r="F187" i="20"/>
  <c r="AW186" i="20"/>
  <c r="AO186" i="20"/>
  <c r="AG186" i="20"/>
  <c r="Y186" i="20"/>
  <c r="Q186" i="20"/>
  <c r="I186" i="20"/>
  <c r="AZ185" i="20"/>
  <c r="AR185" i="20"/>
  <c r="AJ185" i="20"/>
  <c r="AB185" i="20"/>
  <c r="T185" i="20"/>
  <c r="L185" i="20"/>
  <c r="D185" i="20"/>
  <c r="AU184" i="20"/>
  <c r="AM184" i="20"/>
  <c r="AE184" i="20"/>
  <c r="W184" i="20"/>
  <c r="O184" i="20"/>
  <c r="G184" i="20"/>
  <c r="AX183" i="20"/>
  <c r="AP183" i="20"/>
  <c r="AH183" i="20"/>
  <c r="Z183" i="20"/>
  <c r="R183" i="20"/>
  <c r="J183" i="20"/>
  <c r="B183" i="20"/>
  <c r="AS182" i="20"/>
  <c r="AK182" i="20"/>
  <c r="AC182" i="20"/>
  <c r="U182" i="20"/>
  <c r="M182" i="20"/>
  <c r="E182" i="20"/>
  <c r="AV181" i="20"/>
  <c r="AN181" i="20"/>
  <c r="AF181" i="20"/>
  <c r="X181" i="20"/>
  <c r="P181" i="20"/>
  <c r="H181" i="20"/>
  <c r="AY180" i="20"/>
  <c r="AQ180" i="20"/>
  <c r="AI180" i="20"/>
  <c r="AA180" i="20"/>
  <c r="S180" i="20"/>
  <c r="K180" i="20"/>
  <c r="C180" i="20"/>
  <c r="AT179" i="20"/>
  <c r="AL179" i="20"/>
  <c r="AD179" i="20"/>
  <c r="V179" i="20"/>
  <c r="N179" i="20"/>
  <c r="F179" i="20"/>
  <c r="AW178" i="20"/>
  <c r="AO178" i="20"/>
  <c r="AG178" i="20"/>
  <c r="Y178" i="20"/>
  <c r="Q178" i="20"/>
  <c r="I178" i="20"/>
  <c r="AZ177" i="20"/>
  <c r="X231" i="20"/>
  <c r="Y214" i="20"/>
  <c r="AC210" i="20"/>
  <c r="AA208" i="20"/>
  <c r="M207" i="20"/>
  <c r="AY205" i="20"/>
  <c r="AL204" i="20"/>
  <c r="Y203" i="20"/>
  <c r="L202" i="20"/>
  <c r="AX200" i="20"/>
  <c r="AK199" i="20"/>
  <c r="AU198" i="20"/>
  <c r="X198" i="20"/>
  <c r="B198" i="20"/>
  <c r="AH197" i="20"/>
  <c r="K197" i="20"/>
  <c r="AO196" i="20"/>
  <c r="Y196" i="20"/>
  <c r="L196" i="20"/>
  <c r="AW195" i="20"/>
  <c r="AJ195" i="20"/>
  <c r="X195" i="20"/>
  <c r="K195" i="20"/>
  <c r="AY194" i="20"/>
  <c r="AN194" i="20"/>
  <c r="AE194" i="20"/>
  <c r="V194" i="20"/>
  <c r="M194" i="20"/>
  <c r="D194" i="20"/>
  <c r="AT193" i="20"/>
  <c r="AK193" i="20"/>
  <c r="AA193" i="20"/>
  <c r="R193" i="20"/>
  <c r="I193" i="20"/>
  <c r="AY192" i="20"/>
  <c r="AP192" i="20"/>
  <c r="AG192" i="20"/>
  <c r="X192" i="20"/>
  <c r="N192" i="20"/>
  <c r="F192" i="20"/>
  <c r="AW191" i="20"/>
  <c r="AO191" i="20"/>
  <c r="AG191" i="20"/>
  <c r="Y191" i="20"/>
  <c r="Q191" i="20"/>
  <c r="I191" i="20"/>
  <c r="AZ190" i="20"/>
  <c r="AR190" i="20"/>
  <c r="AJ190" i="20"/>
  <c r="AB190" i="20"/>
  <c r="T190" i="20"/>
  <c r="L190" i="20"/>
  <c r="D190" i="20"/>
  <c r="AU189" i="20"/>
  <c r="AM189" i="20"/>
  <c r="AE189" i="20"/>
  <c r="W189" i="20"/>
  <c r="O189" i="20"/>
  <c r="G189" i="20"/>
  <c r="AX188" i="20"/>
  <c r="AP188" i="20"/>
  <c r="AH188" i="20"/>
  <c r="Z188" i="20"/>
  <c r="R188" i="20"/>
  <c r="J188" i="20"/>
  <c r="B188" i="20"/>
  <c r="AS187" i="20"/>
  <c r="AK187" i="20"/>
  <c r="AC187" i="20"/>
  <c r="U187" i="20"/>
  <c r="M187" i="20"/>
  <c r="E187" i="20"/>
  <c r="AV186" i="20"/>
  <c r="AN186" i="20"/>
  <c r="AF186" i="20"/>
  <c r="X186" i="20"/>
  <c r="P186" i="20"/>
  <c r="H186" i="20"/>
  <c r="AY185" i="20"/>
  <c r="AQ185" i="20"/>
  <c r="AI185" i="20"/>
  <c r="AA185" i="20"/>
  <c r="S185" i="20"/>
  <c r="K185" i="20"/>
  <c r="C185" i="20"/>
  <c r="AT184" i="20"/>
  <c r="AL184" i="20"/>
  <c r="AD184" i="20"/>
  <c r="V184" i="20"/>
  <c r="N184" i="20"/>
  <c r="F184" i="20"/>
  <c r="AW183" i="20"/>
  <c r="AO183" i="20"/>
  <c r="AG183" i="20"/>
  <c r="Y183" i="20"/>
  <c r="Q183" i="20"/>
  <c r="I183" i="20"/>
  <c r="AZ182" i="20"/>
  <c r="AR182" i="20"/>
  <c r="AJ182" i="20"/>
  <c r="AB182" i="20"/>
  <c r="T182" i="20"/>
  <c r="L182" i="20"/>
  <c r="D182" i="20"/>
  <c r="AU181" i="20"/>
  <c r="AM181" i="20"/>
  <c r="AE181" i="20"/>
  <c r="W181" i="20"/>
  <c r="O181" i="20"/>
  <c r="G181" i="20"/>
  <c r="AX180" i="20"/>
  <c r="AP180" i="20"/>
  <c r="AH180" i="20"/>
  <c r="Z180" i="20"/>
  <c r="K224" i="20"/>
  <c r="AL213" i="20"/>
  <c r="M210" i="20"/>
  <c r="R208" i="20"/>
  <c r="E207" i="20"/>
  <c r="AQ205" i="20"/>
  <c r="AD204" i="20"/>
  <c r="Q203" i="20"/>
  <c r="D202" i="20"/>
  <c r="AP200" i="20"/>
  <c r="AC199" i="20"/>
  <c r="AP198" i="20"/>
  <c r="W198" i="20"/>
  <c r="AY197" i="20"/>
  <c r="AC197" i="20"/>
  <c r="J197" i="20"/>
  <c r="AN196" i="20"/>
  <c r="X196" i="20"/>
  <c r="I196" i="20"/>
  <c r="AV195" i="20"/>
  <c r="AI195" i="20"/>
  <c r="W195" i="20"/>
  <c r="I195" i="20"/>
  <c r="AX194" i="20"/>
  <c r="AM194" i="20"/>
  <c r="AD194" i="20"/>
  <c r="U194" i="20"/>
  <c r="L194" i="20"/>
  <c r="C194" i="20"/>
  <c r="AS193" i="20"/>
  <c r="AI193" i="20"/>
  <c r="Z193" i="20"/>
  <c r="Q193" i="20"/>
  <c r="H193" i="20"/>
  <c r="AX192" i="20"/>
  <c r="AO192" i="20"/>
  <c r="AF192" i="20"/>
  <c r="V192" i="20"/>
  <c r="M192" i="20"/>
  <c r="E192" i="20"/>
  <c r="AV191" i="20"/>
  <c r="AN191" i="20"/>
  <c r="AF191" i="20"/>
  <c r="X191" i="20"/>
  <c r="P191" i="20"/>
  <c r="H191" i="20"/>
  <c r="AY190" i="20"/>
  <c r="AQ190" i="20"/>
  <c r="AI190" i="20"/>
  <c r="AA190" i="20"/>
  <c r="S190" i="20"/>
  <c r="K190" i="20"/>
  <c r="C190" i="20"/>
  <c r="AT189" i="20"/>
  <c r="AL189" i="20"/>
  <c r="AD189" i="20"/>
  <c r="V189" i="20"/>
  <c r="N189" i="20"/>
  <c r="F189" i="20"/>
  <c r="AW188" i="20"/>
  <c r="AO188" i="20"/>
  <c r="AG188" i="20"/>
  <c r="Y188" i="20"/>
  <c r="Q188" i="20"/>
  <c r="I188" i="20"/>
  <c r="AZ187" i="20"/>
  <c r="AR187" i="20"/>
  <c r="AJ187" i="20"/>
  <c r="AB187" i="20"/>
  <c r="T187" i="20"/>
  <c r="L187" i="20"/>
  <c r="D187" i="20"/>
  <c r="AU186" i="20"/>
  <c r="AM186" i="20"/>
  <c r="AE186" i="20"/>
  <c r="W186" i="20"/>
  <c r="O186" i="20"/>
  <c r="G186" i="20"/>
  <c r="AX185" i="20"/>
  <c r="AP185" i="20"/>
  <c r="AH185" i="20"/>
  <c r="Z185" i="20"/>
  <c r="R185" i="20"/>
  <c r="J185" i="20"/>
  <c r="B185" i="20"/>
  <c r="AS184" i="20"/>
  <c r="AK184" i="20"/>
  <c r="AC184" i="20"/>
  <c r="U184" i="20"/>
  <c r="M184" i="20"/>
  <c r="E184" i="20"/>
  <c r="AV183" i="20"/>
  <c r="AN183" i="20"/>
  <c r="AF183" i="20"/>
  <c r="X183" i="20"/>
  <c r="P183" i="20"/>
  <c r="H183" i="20"/>
  <c r="AY182" i="20"/>
  <c r="AQ182" i="20"/>
  <c r="AI182" i="20"/>
  <c r="AA182" i="20"/>
  <c r="S182" i="20"/>
  <c r="K182" i="20"/>
  <c r="C182" i="20"/>
  <c r="AT181" i="20"/>
  <c r="AL181" i="20"/>
  <c r="AD181" i="20"/>
  <c r="V181" i="20"/>
  <c r="N181" i="20"/>
  <c r="F181" i="20"/>
  <c r="AW180" i="20"/>
  <c r="AO180" i="20"/>
  <c r="AG180" i="20"/>
  <c r="Y180" i="20"/>
  <c r="Q180" i="20"/>
  <c r="I180" i="20"/>
  <c r="AZ179" i="20"/>
  <c r="AR179" i="20"/>
  <c r="AJ179" i="20"/>
  <c r="AB179" i="20"/>
  <c r="T179" i="20"/>
  <c r="L179" i="20"/>
  <c r="D179" i="20"/>
  <c r="AU178" i="20"/>
  <c r="AM178" i="20"/>
  <c r="AE178" i="20"/>
  <c r="W178" i="20"/>
  <c r="O178" i="20"/>
  <c r="G178" i="20"/>
  <c r="AX177" i="20"/>
  <c r="AP177" i="20"/>
  <c r="AH177" i="20"/>
  <c r="Z177" i="20"/>
  <c r="R177" i="20"/>
  <c r="J177" i="20"/>
  <c r="B177" i="20"/>
  <c r="AS176" i="20"/>
  <c r="AK176" i="20"/>
  <c r="AC176" i="20"/>
  <c r="U176" i="20"/>
  <c r="M176" i="20"/>
  <c r="E176" i="20"/>
  <c r="AV175" i="20"/>
  <c r="AN175" i="20"/>
  <c r="AF175" i="20"/>
  <c r="X175" i="20"/>
  <c r="P175" i="20"/>
  <c r="H175" i="20"/>
  <c r="AY174" i="20"/>
  <c r="AQ174" i="20"/>
  <c r="AI174" i="20"/>
  <c r="AA174" i="20"/>
  <c r="S174" i="20"/>
  <c r="K174" i="20"/>
  <c r="C174" i="20"/>
  <c r="AT173" i="20"/>
  <c r="AL173" i="20"/>
  <c r="AD173" i="20"/>
  <c r="V173" i="20"/>
  <c r="N173" i="20"/>
  <c r="F173" i="20"/>
  <c r="AW172" i="20"/>
  <c r="AO172" i="20"/>
  <c r="AG172" i="20"/>
  <c r="Y172" i="20"/>
  <c r="Q172" i="20"/>
  <c r="I172" i="20"/>
  <c r="AZ171" i="20"/>
  <c r="AR171" i="20"/>
  <c r="AJ171" i="20"/>
  <c r="J208" i="20"/>
  <c r="AN198" i="20"/>
  <c r="AU195" i="20"/>
  <c r="K194" i="20"/>
  <c r="AN192" i="20"/>
  <c r="W191" i="20"/>
  <c r="J190" i="20"/>
  <c r="AV188" i="20"/>
  <c r="AI187" i="20"/>
  <c r="V186" i="20"/>
  <c r="I185" i="20"/>
  <c r="AU183" i="20"/>
  <c r="AH182" i="20"/>
  <c r="U181" i="20"/>
  <c r="R180" i="20"/>
  <c r="AX179" i="20"/>
  <c r="AA179" i="20"/>
  <c r="E179" i="20"/>
  <c r="AK178" i="20"/>
  <c r="N178" i="20"/>
  <c r="AV177" i="20"/>
  <c r="AI177" i="20"/>
  <c r="W177" i="20"/>
  <c r="I177" i="20"/>
  <c r="AU176" i="20"/>
  <c r="AI176" i="20"/>
  <c r="V176" i="20"/>
  <c r="J176" i="20"/>
  <c r="AU175" i="20"/>
  <c r="AH175" i="20"/>
  <c r="V175" i="20"/>
  <c r="I175" i="20"/>
  <c r="AV174" i="20"/>
  <c r="AH174" i="20"/>
  <c r="U174" i="20"/>
  <c r="I174" i="20"/>
  <c r="AU173" i="20"/>
  <c r="AI173" i="20"/>
  <c r="U173" i="20"/>
  <c r="K173" i="20"/>
  <c r="AY172" i="20"/>
  <c r="AN172" i="20"/>
  <c r="AD172" i="20"/>
  <c r="S172" i="20"/>
  <c r="H172" i="20"/>
  <c r="AW171" i="20"/>
  <c r="AL171" i="20"/>
  <c r="AB171" i="20"/>
  <c r="T171" i="20"/>
  <c r="L171" i="20"/>
  <c r="D171" i="20"/>
  <c r="AU170" i="20"/>
  <c r="AM170" i="20"/>
  <c r="AE170" i="20"/>
  <c r="W170" i="20"/>
  <c r="O170" i="20"/>
  <c r="G170" i="20"/>
  <c r="AX169" i="20"/>
  <c r="AP169" i="20"/>
  <c r="AH169" i="20"/>
  <c r="Z169" i="20"/>
  <c r="R169" i="20"/>
  <c r="J169" i="20"/>
  <c r="B169" i="20"/>
  <c r="AS168" i="20"/>
  <c r="AK168" i="20"/>
  <c r="AC168" i="20"/>
  <c r="U168" i="20"/>
  <c r="M168" i="20"/>
  <c r="E168" i="20"/>
  <c r="AV167" i="20"/>
  <c r="AN167" i="20"/>
  <c r="AF167" i="20"/>
  <c r="X167" i="20"/>
  <c r="P167" i="20"/>
  <c r="H167" i="20"/>
  <c r="AY166" i="20"/>
  <c r="AQ166" i="20"/>
  <c r="AI166" i="20"/>
  <c r="AA166" i="20"/>
  <c r="S166" i="20"/>
  <c r="K166" i="20"/>
  <c r="C166" i="20"/>
  <c r="AT165" i="20"/>
  <c r="AL165" i="20"/>
  <c r="AD165" i="20"/>
  <c r="V165" i="20"/>
  <c r="N165" i="20"/>
  <c r="AV206" i="20"/>
  <c r="R198" i="20"/>
  <c r="AG195" i="20"/>
  <c r="B194" i="20"/>
  <c r="AD192" i="20"/>
  <c r="O191" i="20"/>
  <c r="B190" i="20"/>
  <c r="AN188" i="20"/>
  <c r="AA187" i="20"/>
  <c r="N186" i="20"/>
  <c r="AZ184" i="20"/>
  <c r="AM183" i="20"/>
  <c r="Z182" i="20"/>
  <c r="M181" i="20"/>
  <c r="P180" i="20"/>
  <c r="AS179" i="20"/>
  <c r="Z179" i="20"/>
  <c r="C179" i="20"/>
  <c r="AF178" i="20"/>
  <c r="M178" i="20"/>
  <c r="AU177" i="20"/>
  <c r="AG177" i="20"/>
  <c r="T177" i="20"/>
  <c r="H177" i="20"/>
  <c r="AT176" i="20"/>
  <c r="AH176" i="20"/>
  <c r="T176" i="20"/>
  <c r="G176" i="20"/>
  <c r="AT175" i="20"/>
  <c r="AG175" i="20"/>
  <c r="U175" i="20"/>
  <c r="G175" i="20"/>
  <c r="AS174" i="20"/>
  <c r="AG174" i="20"/>
  <c r="T174" i="20"/>
  <c r="H174" i="20"/>
  <c r="AS173" i="20"/>
  <c r="AF173" i="20"/>
  <c r="T173" i="20"/>
  <c r="I173" i="20"/>
  <c r="AX172" i="20"/>
  <c r="AM172" i="20"/>
  <c r="AB172" i="20"/>
  <c r="R172" i="20"/>
  <c r="G172" i="20"/>
  <c r="AU171" i="20"/>
  <c r="AK171" i="20"/>
  <c r="AA171" i="20"/>
  <c r="S171" i="20"/>
  <c r="K171" i="20"/>
  <c r="C171" i="20"/>
  <c r="AT170" i="20"/>
  <c r="AL170" i="20"/>
  <c r="AD170" i="20"/>
  <c r="V170" i="20"/>
  <c r="N170" i="20"/>
  <c r="F170" i="20"/>
  <c r="AW169" i="20"/>
  <c r="AO169" i="20"/>
  <c r="AG169" i="20"/>
  <c r="Y169" i="20"/>
  <c r="Q169" i="20"/>
  <c r="I169" i="20"/>
  <c r="AZ168" i="20"/>
  <c r="AI205" i="20"/>
  <c r="AX197" i="20"/>
  <c r="T195" i="20"/>
  <c r="AQ193" i="20"/>
  <c r="U192" i="20"/>
  <c r="G191" i="20"/>
  <c r="AS189" i="20"/>
  <c r="AF188" i="20"/>
  <c r="S187" i="20"/>
  <c r="F186" i="20"/>
  <c r="AR184" i="20"/>
  <c r="AE183" i="20"/>
  <c r="R182" i="20"/>
  <c r="E181" i="20"/>
  <c r="O180" i="20"/>
  <c r="AQ179" i="20"/>
  <c r="U179" i="20"/>
  <c r="B179" i="20"/>
  <c r="AD178" i="20"/>
  <c r="H178" i="20"/>
  <c r="AR177" i="20"/>
  <c r="AF177" i="20"/>
  <c r="S177" i="20"/>
  <c r="G177" i="20"/>
  <c r="AR176" i="20"/>
  <c r="AE176" i="20"/>
  <c r="S176" i="20"/>
  <c r="F176" i="20"/>
  <c r="AS175" i="20"/>
  <c r="AE175" i="20"/>
  <c r="R175" i="20"/>
  <c r="F175" i="20"/>
  <c r="AR174" i="20"/>
  <c r="AF174" i="20"/>
  <c r="R174" i="20"/>
  <c r="E174" i="20"/>
  <c r="AR173" i="20"/>
  <c r="AE173" i="20"/>
  <c r="S173" i="20"/>
  <c r="H173" i="20"/>
  <c r="AV172" i="20"/>
  <c r="AL172" i="20"/>
  <c r="AA172" i="20"/>
  <c r="P172" i="20"/>
  <c r="F172" i="20"/>
  <c r="AT171" i="20"/>
  <c r="AI171" i="20"/>
  <c r="Z171" i="20"/>
  <c r="R171" i="20"/>
  <c r="J171" i="20"/>
  <c r="B171" i="20"/>
  <c r="AS170" i="20"/>
  <c r="AK170" i="20"/>
  <c r="AC170" i="20"/>
  <c r="U170" i="20"/>
  <c r="M170" i="20"/>
  <c r="E170" i="20"/>
  <c r="AV169" i="20"/>
  <c r="AN169" i="20"/>
  <c r="AF169" i="20"/>
  <c r="X169" i="20"/>
  <c r="P169" i="20"/>
  <c r="H169" i="20"/>
  <c r="AY168" i="20"/>
  <c r="AQ168" i="20"/>
  <c r="AI168" i="20"/>
  <c r="AA168" i="20"/>
  <c r="S168" i="20"/>
  <c r="K168" i="20"/>
  <c r="C168" i="20"/>
  <c r="AT167" i="20"/>
  <c r="AL167" i="20"/>
  <c r="AD167" i="20"/>
  <c r="V167" i="20"/>
  <c r="N167" i="20"/>
  <c r="F167" i="20"/>
  <c r="AW166" i="20"/>
  <c r="AO166" i="20"/>
  <c r="AG166" i="20"/>
  <c r="Y166" i="20"/>
  <c r="Q166" i="20"/>
  <c r="I166" i="20"/>
  <c r="AZ165" i="20"/>
  <c r="AR165" i="20"/>
  <c r="AJ165" i="20"/>
  <c r="AB165" i="20"/>
  <c r="T165" i="20"/>
  <c r="L165" i="20"/>
  <c r="D165" i="20"/>
  <c r="AU164" i="20"/>
  <c r="AM164" i="20"/>
  <c r="AE164" i="20"/>
  <c r="W164" i="20"/>
  <c r="O164" i="20"/>
  <c r="G164" i="20"/>
  <c r="AX163" i="20"/>
  <c r="AP163" i="20"/>
  <c r="AH163" i="20"/>
  <c r="Z163" i="20"/>
  <c r="R163" i="20"/>
  <c r="J163" i="20"/>
  <c r="B163" i="20"/>
  <c r="AS162" i="20"/>
  <c r="AK162" i="20"/>
  <c r="AC162" i="20"/>
  <c r="U162" i="20"/>
  <c r="M162" i="20"/>
  <c r="E162" i="20"/>
  <c r="AV161" i="20"/>
  <c r="AN161" i="20"/>
  <c r="AF161" i="20"/>
  <c r="X161" i="20"/>
  <c r="P161" i="20"/>
  <c r="H161" i="20"/>
  <c r="AY160" i="20"/>
  <c r="V204" i="20"/>
  <c r="AA197" i="20"/>
  <c r="H195" i="20"/>
  <c r="AH193" i="20"/>
  <c r="L192" i="20"/>
  <c r="AX190" i="20"/>
  <c r="AK189" i="20"/>
  <c r="X188" i="20"/>
  <c r="K187" i="20"/>
  <c r="AW185" i="20"/>
  <c r="AJ184" i="20"/>
  <c r="W183" i="20"/>
  <c r="J182" i="20"/>
  <c r="AV180" i="20"/>
  <c r="J180" i="20"/>
  <c r="AP179" i="20"/>
  <c r="S179" i="20"/>
  <c r="AV178" i="20"/>
  <c r="AC178" i="20"/>
  <c r="F178" i="20"/>
  <c r="AQ177" i="20"/>
  <c r="AE177" i="20"/>
  <c r="Q177" i="20"/>
  <c r="D177" i="20"/>
  <c r="AQ176" i="20"/>
  <c r="AD176" i="20"/>
  <c r="R176" i="20"/>
  <c r="D176" i="20"/>
  <c r="AP175" i="20"/>
  <c r="AD175" i="20"/>
  <c r="Q175" i="20"/>
  <c r="E175" i="20"/>
  <c r="AP174" i="20"/>
  <c r="AC174" i="20"/>
  <c r="Q174" i="20"/>
  <c r="D174" i="20"/>
  <c r="AQ173" i="20"/>
  <c r="AC173" i="20"/>
  <c r="Q173" i="20"/>
  <c r="G173" i="20"/>
  <c r="AU172" i="20"/>
  <c r="AJ172" i="20"/>
  <c r="Z172" i="20"/>
  <c r="O172" i="20"/>
  <c r="D172" i="20"/>
  <c r="AS171" i="20"/>
  <c r="AH171" i="20"/>
  <c r="Y171" i="20"/>
  <c r="Q171" i="20"/>
  <c r="I171" i="20"/>
  <c r="AZ170" i="20"/>
  <c r="AR170" i="20"/>
  <c r="AJ170" i="20"/>
  <c r="AB170" i="20"/>
  <c r="T170" i="20"/>
  <c r="L170" i="20"/>
  <c r="D170" i="20"/>
  <c r="AU169" i="20"/>
  <c r="AM169" i="20"/>
  <c r="AE169" i="20"/>
  <c r="W169" i="20"/>
  <c r="O169" i="20"/>
  <c r="G169" i="20"/>
  <c r="AX168" i="20"/>
  <c r="AP168" i="20"/>
  <c r="AH168" i="20"/>
  <c r="Z168" i="20"/>
  <c r="R168" i="20"/>
  <c r="J168" i="20"/>
  <c r="B168" i="20"/>
  <c r="AS167" i="20"/>
  <c r="AK167" i="20"/>
  <c r="AC167" i="20"/>
  <c r="U167" i="20"/>
  <c r="M167" i="20"/>
  <c r="E167" i="20"/>
  <c r="AV166" i="20"/>
  <c r="AN166" i="20"/>
  <c r="AF166" i="20"/>
  <c r="X166" i="20"/>
  <c r="P166" i="20"/>
  <c r="H166" i="20"/>
  <c r="AY165" i="20"/>
  <c r="AQ165" i="20"/>
  <c r="AI165" i="20"/>
  <c r="AA165" i="20"/>
  <c r="S165" i="20"/>
  <c r="K165" i="20"/>
  <c r="C165" i="20"/>
  <c r="AT164" i="20"/>
  <c r="AL164" i="20"/>
  <c r="AD164" i="20"/>
  <c r="V164" i="20"/>
  <c r="N164" i="20"/>
  <c r="I203" i="20"/>
  <c r="E197" i="20"/>
  <c r="AU194" i="20"/>
  <c r="Y193" i="20"/>
  <c r="D192" i="20"/>
  <c r="AP190" i="20"/>
  <c r="AC189" i="20"/>
  <c r="P188" i="20"/>
  <c r="C187" i="20"/>
  <c r="AO185" i="20"/>
  <c r="AB184" i="20"/>
  <c r="O183" i="20"/>
  <c r="B182" i="20"/>
  <c r="AN180" i="20"/>
  <c r="H180" i="20"/>
  <c r="AK179" i="20"/>
  <c r="R179" i="20"/>
  <c r="AT178" i="20"/>
  <c r="X178" i="20"/>
  <c r="E178" i="20"/>
  <c r="AO177" i="20"/>
  <c r="AB177" i="20"/>
  <c r="P177" i="20"/>
  <c r="C177" i="20"/>
  <c r="AP176" i="20"/>
  <c r="AB176" i="20"/>
  <c r="O176" i="20"/>
  <c r="C176" i="20"/>
  <c r="AO175" i="20"/>
  <c r="AC175" i="20"/>
  <c r="O175" i="20"/>
  <c r="B175" i="20"/>
  <c r="AO174" i="20"/>
  <c r="AB174" i="20"/>
  <c r="P174" i="20"/>
  <c r="B174" i="20"/>
  <c r="AN173" i="20"/>
  <c r="AB173" i="20"/>
  <c r="P173" i="20"/>
  <c r="E173" i="20"/>
  <c r="AT172" i="20"/>
  <c r="AI172" i="20"/>
  <c r="X172" i="20"/>
  <c r="N172" i="20"/>
  <c r="C172" i="20"/>
  <c r="AQ171" i="20"/>
  <c r="AG171" i="20"/>
  <c r="X171" i="20"/>
  <c r="P171" i="20"/>
  <c r="H171" i="20"/>
  <c r="AY170" i="20"/>
  <c r="AQ170" i="20"/>
  <c r="AI170" i="20"/>
  <c r="AA170" i="20"/>
  <c r="S170" i="20"/>
  <c r="K170" i="20"/>
  <c r="C170" i="20"/>
  <c r="AT169" i="20"/>
  <c r="AL169" i="20"/>
  <c r="AD169" i="20"/>
  <c r="V169" i="20"/>
  <c r="N169" i="20"/>
  <c r="F169" i="20"/>
  <c r="AW168" i="20"/>
  <c r="AO168" i="20"/>
  <c r="AG168" i="20"/>
  <c r="Y168" i="20"/>
  <c r="Q168" i="20"/>
  <c r="I168" i="20"/>
  <c r="AZ167" i="20"/>
  <c r="AR167" i="20"/>
  <c r="AJ167" i="20"/>
  <c r="AB167" i="20"/>
  <c r="T167" i="20"/>
  <c r="L167" i="20"/>
  <c r="D167" i="20"/>
  <c r="AU166" i="20"/>
  <c r="AM166" i="20"/>
  <c r="AE166" i="20"/>
  <c r="W166" i="20"/>
  <c r="O166" i="20"/>
  <c r="G166" i="20"/>
  <c r="AX165" i="20"/>
  <c r="AP165" i="20"/>
  <c r="AH165" i="20"/>
  <c r="Z165" i="20"/>
  <c r="R165" i="20"/>
  <c r="J165" i="20"/>
  <c r="B165" i="20"/>
  <c r="AS164" i="20"/>
  <c r="AK164" i="20"/>
  <c r="AC164" i="20"/>
  <c r="U164" i="20"/>
  <c r="M164" i="20"/>
  <c r="E164" i="20"/>
  <c r="Q222" i="20"/>
  <c r="AU201" i="20"/>
  <c r="AL196" i="20"/>
  <c r="AL194" i="20"/>
  <c r="P193" i="20"/>
  <c r="AU191" i="20"/>
  <c r="AH190" i="20"/>
  <c r="U189" i="20"/>
  <c r="H188" i="20"/>
  <c r="AT186" i="20"/>
  <c r="AG185" i="20"/>
  <c r="T184" i="20"/>
  <c r="G183" i="20"/>
  <c r="AS181" i="20"/>
  <c r="AF180" i="20"/>
  <c r="G180" i="20"/>
  <c r="AI179" i="20"/>
  <c r="M179" i="20"/>
  <c r="AS178" i="20"/>
  <c r="V178" i="20"/>
  <c r="D178" i="20"/>
  <c r="AN177" i="20"/>
  <c r="AA177" i="20"/>
  <c r="O177" i="20"/>
  <c r="AZ176" i="20"/>
  <c r="AM176" i="20"/>
  <c r="AA176" i="20"/>
  <c r="N176" i="20"/>
  <c r="B176" i="20"/>
  <c r="AM175" i="20"/>
  <c r="Z175" i="20"/>
  <c r="N175" i="20"/>
  <c r="AZ174" i="20"/>
  <c r="AN174" i="20"/>
  <c r="Z174" i="20"/>
  <c r="M174" i="20"/>
  <c r="AZ173" i="20"/>
  <c r="AM173" i="20"/>
  <c r="AA173" i="20"/>
  <c r="O173" i="20"/>
  <c r="D173" i="20"/>
  <c r="AR172" i="20"/>
  <c r="AH172" i="20"/>
  <c r="W172" i="20"/>
  <c r="L172" i="20"/>
  <c r="B172" i="20"/>
  <c r="AP171" i="20"/>
  <c r="AE171" i="20"/>
  <c r="W171" i="20"/>
  <c r="O171" i="20"/>
  <c r="G171" i="20"/>
  <c r="AX170" i="20"/>
  <c r="AP170" i="20"/>
  <c r="AH170" i="20"/>
  <c r="Z170" i="20"/>
  <c r="R170" i="20"/>
  <c r="J170" i="20"/>
  <c r="B170" i="20"/>
  <c r="AS169" i="20"/>
  <c r="AK169" i="20"/>
  <c r="AC169" i="20"/>
  <c r="U169" i="20"/>
  <c r="M169" i="20"/>
  <c r="E169" i="20"/>
  <c r="AV168" i="20"/>
  <c r="AN168" i="20"/>
  <c r="AF168" i="20"/>
  <c r="X168" i="20"/>
  <c r="P168" i="20"/>
  <c r="H168" i="20"/>
  <c r="AY167" i="20"/>
  <c r="F213" i="20"/>
  <c r="AH200" i="20"/>
  <c r="V196" i="20"/>
  <c r="AC194" i="20"/>
  <c r="G193" i="20"/>
  <c r="AM191" i="20"/>
  <c r="Z190" i="20"/>
  <c r="M189" i="20"/>
  <c r="AY187" i="20"/>
  <c r="AL186" i="20"/>
  <c r="Y185" i="20"/>
  <c r="L184" i="20"/>
  <c r="AX182" i="20"/>
  <c r="AK181" i="20"/>
  <c r="X180" i="20"/>
  <c r="B180" i="20"/>
  <c r="AH179" i="20"/>
  <c r="K179" i="20"/>
  <c r="AN178" i="20"/>
  <c r="U178" i="20"/>
  <c r="AY177" i="20"/>
  <c r="AM177" i="20"/>
  <c r="Y177" i="20"/>
  <c r="L177" i="20"/>
  <c r="AY176" i="20"/>
  <c r="AL176" i="20"/>
  <c r="Z176" i="20"/>
  <c r="L176" i="20"/>
  <c r="AX175" i="20"/>
  <c r="AL175" i="20"/>
  <c r="Y175" i="20"/>
  <c r="M175" i="20"/>
  <c r="AX174" i="20"/>
  <c r="AK174" i="20"/>
  <c r="Y174" i="20"/>
  <c r="L174" i="20"/>
  <c r="AY173" i="20"/>
  <c r="AK173" i="20"/>
  <c r="X173" i="20"/>
  <c r="M173" i="20"/>
  <c r="C173" i="20"/>
  <c r="AQ172" i="20"/>
  <c r="AF172" i="20"/>
  <c r="V172" i="20"/>
  <c r="K172" i="20"/>
  <c r="AY171" i="20"/>
  <c r="AO171" i="20"/>
  <c r="AD171" i="20"/>
  <c r="V171" i="20"/>
  <c r="N171" i="20"/>
  <c r="F171" i="20"/>
  <c r="AW170" i="20"/>
  <c r="AO170" i="20"/>
  <c r="AG170" i="20"/>
  <c r="Y170" i="20"/>
  <c r="Q170" i="20"/>
  <c r="I170" i="20"/>
  <c r="AZ169" i="20"/>
  <c r="AR169" i="20"/>
  <c r="AJ169" i="20"/>
  <c r="AB169" i="20"/>
  <c r="T169" i="20"/>
  <c r="L169" i="20"/>
  <c r="D169" i="20"/>
  <c r="AU168" i="20"/>
  <c r="AM168" i="20"/>
  <c r="AE168" i="20"/>
  <c r="W168" i="20"/>
  <c r="O168" i="20"/>
  <c r="G168" i="20"/>
  <c r="AX167" i="20"/>
  <c r="AP167" i="20"/>
  <c r="AH167" i="20"/>
  <c r="Z167" i="20"/>
  <c r="R167" i="20"/>
  <c r="J167" i="20"/>
  <c r="B167" i="20"/>
  <c r="AS166" i="20"/>
  <c r="AK166" i="20"/>
  <c r="AC166" i="20"/>
  <c r="U166" i="20"/>
  <c r="M166" i="20"/>
  <c r="E166" i="20"/>
  <c r="AV165" i="20"/>
  <c r="AN165" i="20"/>
  <c r="AF165" i="20"/>
  <c r="X165" i="20"/>
  <c r="P165" i="20"/>
  <c r="H165" i="20"/>
  <c r="AY164" i="20"/>
  <c r="AQ164" i="20"/>
  <c r="AI164" i="20"/>
  <c r="AA164" i="20"/>
  <c r="S164" i="20"/>
  <c r="K164" i="20"/>
  <c r="C164" i="20"/>
  <c r="AT163" i="20"/>
  <c r="AL163" i="20"/>
  <c r="AD163" i="20"/>
  <c r="V163" i="20"/>
  <c r="N163" i="20"/>
  <c r="F163" i="20"/>
  <c r="AW162" i="20"/>
  <c r="AO162" i="20"/>
  <c r="AG162" i="20"/>
  <c r="Y162" i="20"/>
  <c r="Q162" i="20"/>
  <c r="I162" i="20"/>
  <c r="AZ161" i="20"/>
  <c r="AR161" i="20"/>
  <c r="AJ161" i="20"/>
  <c r="AB161" i="20"/>
  <c r="T161" i="20"/>
  <c r="L161" i="20"/>
  <c r="D161" i="20"/>
  <c r="AU160" i="20"/>
  <c r="AM160" i="20"/>
  <c r="AE160" i="20"/>
  <c r="W160" i="20"/>
  <c r="O160" i="20"/>
  <c r="G160" i="20"/>
  <c r="AX159" i="20"/>
  <c r="AP159" i="20"/>
  <c r="AH159" i="20"/>
  <c r="Z159" i="20"/>
  <c r="R159" i="20"/>
  <c r="J159" i="20"/>
  <c r="B159" i="20"/>
  <c r="AS158" i="20"/>
  <c r="AK158" i="20"/>
  <c r="AC158" i="20"/>
  <c r="U158" i="20"/>
  <c r="M158" i="20"/>
  <c r="E158" i="20"/>
  <c r="AV157" i="20"/>
  <c r="AN157" i="20"/>
  <c r="AF157" i="20"/>
  <c r="X157" i="20"/>
  <c r="P157" i="20"/>
  <c r="H157" i="20"/>
  <c r="AY156" i="20"/>
  <c r="AQ156" i="20"/>
  <c r="AI156" i="20"/>
  <c r="AA156" i="20"/>
  <c r="S156" i="20"/>
  <c r="K156" i="20"/>
  <c r="C156" i="20"/>
  <c r="AT155" i="20"/>
  <c r="AL155" i="20"/>
  <c r="AD155" i="20"/>
  <c r="V155" i="20"/>
  <c r="N155" i="20"/>
  <c r="F155" i="20"/>
  <c r="AW154" i="20"/>
  <c r="AO154" i="20"/>
  <c r="AG154" i="20"/>
  <c r="Y154" i="20"/>
  <c r="Q154" i="20"/>
  <c r="I154" i="20"/>
  <c r="AZ153" i="20"/>
  <c r="AR153" i="20"/>
  <c r="AJ153" i="20"/>
  <c r="AB153" i="20"/>
  <c r="T153" i="20"/>
  <c r="L153" i="20"/>
  <c r="D153" i="20"/>
  <c r="AU152" i="20"/>
  <c r="AM152" i="20"/>
  <c r="AE152" i="20"/>
  <c r="W152" i="20"/>
  <c r="T194" i="20"/>
  <c r="D184" i="20"/>
  <c r="P178" i="20"/>
  <c r="K176" i="20"/>
  <c r="J174" i="20"/>
  <c r="T172" i="20"/>
  <c r="AV170" i="20"/>
  <c r="AI169" i="20"/>
  <c r="AJ168" i="20"/>
  <c r="D168" i="20"/>
  <c r="AE167" i="20"/>
  <c r="I167" i="20"/>
  <c r="AL166" i="20"/>
  <c r="R166" i="20"/>
  <c r="AU165" i="20"/>
  <c r="Y165" i="20"/>
  <c r="F165" i="20"/>
  <c r="AO164" i="20"/>
  <c r="Y164" i="20"/>
  <c r="I164" i="20"/>
  <c r="AV163" i="20"/>
  <c r="AK163" i="20"/>
  <c r="AA163" i="20"/>
  <c r="P163" i="20"/>
  <c r="E163" i="20"/>
  <c r="AT162" i="20"/>
  <c r="AI162" i="20"/>
  <c r="X162" i="20"/>
  <c r="N162" i="20"/>
  <c r="C162" i="20"/>
  <c r="AQ161" i="20"/>
  <c r="AG161" i="20"/>
  <c r="V161" i="20"/>
  <c r="K161" i="20"/>
  <c r="AZ160" i="20"/>
  <c r="AP160" i="20"/>
  <c r="AG160" i="20"/>
  <c r="X160" i="20"/>
  <c r="N160" i="20"/>
  <c r="E160" i="20"/>
  <c r="AU159" i="20"/>
  <c r="AL159" i="20"/>
  <c r="AC159" i="20"/>
  <c r="T159" i="20"/>
  <c r="K159" i="20"/>
  <c r="AZ158" i="20"/>
  <c r="AQ158" i="20"/>
  <c r="AH158" i="20"/>
  <c r="Y158" i="20"/>
  <c r="P158" i="20"/>
  <c r="G158" i="20"/>
  <c r="AW157" i="20"/>
  <c r="AM157" i="20"/>
  <c r="AD157" i="20"/>
  <c r="U157" i="20"/>
  <c r="L157" i="20"/>
  <c r="C157" i="20"/>
  <c r="AS156" i="20"/>
  <c r="AJ156" i="20"/>
  <c r="Z156" i="20"/>
  <c r="Q156" i="20"/>
  <c r="H156" i="20"/>
  <c r="AX155" i="20"/>
  <c r="AO155" i="20"/>
  <c r="AF155" i="20"/>
  <c r="W155" i="20"/>
  <c r="M155" i="20"/>
  <c r="D155" i="20"/>
  <c r="AT154" i="20"/>
  <c r="AK154" i="20"/>
  <c r="AB154" i="20"/>
  <c r="S154" i="20"/>
  <c r="J154" i="20"/>
  <c r="AY153" i="20"/>
  <c r="AP153" i="20"/>
  <c r="AG153" i="20"/>
  <c r="X153" i="20"/>
  <c r="O153" i="20"/>
  <c r="F153" i="20"/>
  <c r="AV152" i="20"/>
  <c r="AL152" i="20"/>
  <c r="AC152" i="20"/>
  <c r="T152" i="20"/>
  <c r="L152" i="20"/>
  <c r="D152" i="20"/>
  <c r="AU151" i="20"/>
  <c r="AM151" i="20"/>
  <c r="AE151" i="20"/>
  <c r="W151" i="20"/>
  <c r="O151" i="20"/>
  <c r="G151" i="20"/>
  <c r="AX150" i="20"/>
  <c r="AP150" i="20"/>
  <c r="AH150" i="20"/>
  <c r="Z150" i="20"/>
  <c r="R150" i="20"/>
  <c r="J150" i="20"/>
  <c r="B150" i="20"/>
  <c r="AS149" i="20"/>
  <c r="AK149" i="20"/>
  <c r="AC149" i="20"/>
  <c r="U149" i="20"/>
  <c r="M149" i="20"/>
  <c r="E149" i="20"/>
  <c r="AV148" i="20"/>
  <c r="AN148" i="20"/>
  <c r="AF148" i="20"/>
  <c r="X148" i="20"/>
  <c r="P148" i="20"/>
  <c r="H148" i="20"/>
  <c r="AY147" i="20"/>
  <c r="AQ147" i="20"/>
  <c r="AI147" i="20"/>
  <c r="AA147" i="20"/>
  <c r="S147" i="20"/>
  <c r="K147" i="20"/>
  <c r="C147" i="20"/>
  <c r="AT146" i="20"/>
  <c r="AL146" i="20"/>
  <c r="AD146" i="20"/>
  <c r="V146" i="20"/>
  <c r="N146" i="20"/>
  <c r="F146" i="20"/>
  <c r="AW145" i="20"/>
  <c r="AO145" i="20"/>
  <c r="AG145" i="20"/>
  <c r="Y145" i="20"/>
  <c r="Q145" i="20"/>
  <c r="I145" i="20"/>
  <c r="AZ144" i="20"/>
  <c r="AR144" i="20"/>
  <c r="AJ144" i="20"/>
  <c r="AB144" i="20"/>
  <c r="T144" i="20"/>
  <c r="L144" i="20"/>
  <c r="D144" i="20"/>
  <c r="AU143" i="20"/>
  <c r="AM143" i="20"/>
  <c r="AE143" i="20"/>
  <c r="W143" i="20"/>
  <c r="O143" i="20"/>
  <c r="G143" i="20"/>
  <c r="AX142" i="20"/>
  <c r="AP142" i="20"/>
  <c r="AH142" i="20"/>
  <c r="Z142" i="20"/>
  <c r="R142" i="20"/>
  <c r="AW192" i="20"/>
  <c r="AP182" i="20"/>
  <c r="AW177" i="20"/>
  <c r="AW175" i="20"/>
  <c r="AV173" i="20"/>
  <c r="J172" i="20"/>
  <c r="AN170" i="20"/>
  <c r="AA169" i="20"/>
  <c r="AD168" i="20"/>
  <c r="AW167" i="20"/>
  <c r="AA167" i="20"/>
  <c r="G167" i="20"/>
  <c r="AJ166" i="20"/>
  <c r="N166" i="20"/>
  <c r="AS165" i="20"/>
  <c r="W165" i="20"/>
  <c r="E165" i="20"/>
  <c r="AN164" i="20"/>
  <c r="X164" i="20"/>
  <c r="H164" i="20"/>
  <c r="AU163" i="20"/>
  <c r="AJ163" i="20"/>
  <c r="Y163" i="20"/>
  <c r="O163" i="20"/>
  <c r="D163" i="20"/>
  <c r="AR162" i="20"/>
  <c r="AH162" i="20"/>
  <c r="W162" i="20"/>
  <c r="L162" i="20"/>
  <c r="B162" i="20"/>
  <c r="AP161" i="20"/>
  <c r="AE161" i="20"/>
  <c r="U161" i="20"/>
  <c r="J161" i="20"/>
  <c r="AX160" i="20"/>
  <c r="AO160" i="20"/>
  <c r="AF160" i="20"/>
  <c r="V160" i="20"/>
  <c r="M160" i="20"/>
  <c r="D160" i="20"/>
  <c r="AT159" i="20"/>
  <c r="AK159" i="20"/>
  <c r="AB159" i="20"/>
  <c r="S159" i="20"/>
  <c r="I159" i="20"/>
  <c r="AY158" i="20"/>
  <c r="AP158" i="20"/>
  <c r="AG158" i="20"/>
  <c r="X158" i="20"/>
  <c r="O158" i="20"/>
  <c r="F158" i="20"/>
  <c r="AU157" i="20"/>
  <c r="AL157" i="20"/>
  <c r="AC157" i="20"/>
  <c r="T157" i="20"/>
  <c r="K157" i="20"/>
  <c r="B157" i="20"/>
  <c r="AR156" i="20"/>
  <c r="AH156" i="20"/>
  <c r="Y156" i="20"/>
  <c r="P156" i="20"/>
  <c r="G156" i="20"/>
  <c r="AW155" i="20"/>
  <c r="AN155" i="20"/>
  <c r="AE155" i="20"/>
  <c r="U155" i="20"/>
  <c r="L155" i="20"/>
  <c r="C155" i="20"/>
  <c r="AS154" i="20"/>
  <c r="AJ154" i="20"/>
  <c r="AA154" i="20"/>
  <c r="R154" i="20"/>
  <c r="H154" i="20"/>
  <c r="AX153" i="20"/>
  <c r="AO153" i="20"/>
  <c r="AF153" i="20"/>
  <c r="W153" i="20"/>
  <c r="N153" i="20"/>
  <c r="E153" i="20"/>
  <c r="AT152" i="20"/>
  <c r="AK152" i="20"/>
  <c r="AB152" i="20"/>
  <c r="S152" i="20"/>
  <c r="K152" i="20"/>
  <c r="C152" i="20"/>
  <c r="AT151" i="20"/>
  <c r="AL151" i="20"/>
  <c r="AD151" i="20"/>
  <c r="V151" i="20"/>
  <c r="N151" i="20"/>
  <c r="F151" i="20"/>
  <c r="AW150" i="20"/>
  <c r="AO150" i="20"/>
  <c r="AG150" i="20"/>
  <c r="Y150" i="20"/>
  <c r="Q150" i="20"/>
  <c r="I150" i="20"/>
  <c r="AZ149" i="20"/>
  <c r="AR149" i="20"/>
  <c r="AJ149" i="20"/>
  <c r="AB149" i="20"/>
  <c r="T149" i="20"/>
  <c r="L149" i="20"/>
  <c r="D149" i="20"/>
  <c r="AU148" i="20"/>
  <c r="AM148" i="20"/>
  <c r="AE191" i="20"/>
  <c r="AC181" i="20"/>
  <c r="AJ177" i="20"/>
  <c r="AK175" i="20"/>
  <c r="AJ173" i="20"/>
  <c r="AX171" i="20"/>
  <c r="AF170" i="20"/>
  <c r="S169" i="20"/>
  <c r="AB168" i="20"/>
  <c r="AU167" i="20"/>
  <c r="Y167" i="20"/>
  <c r="C167" i="20"/>
  <c r="AH166" i="20"/>
  <c r="L166" i="20"/>
  <c r="AO165" i="20"/>
  <c r="U165" i="20"/>
  <c r="AZ164" i="20"/>
  <c r="AJ164" i="20"/>
  <c r="T164" i="20"/>
  <c r="F164" i="20"/>
  <c r="AS163" i="20"/>
  <c r="AI163" i="20"/>
  <c r="X163" i="20"/>
  <c r="M163" i="20"/>
  <c r="C163" i="20"/>
  <c r="AQ162" i="20"/>
  <c r="AF162" i="20"/>
  <c r="V162" i="20"/>
  <c r="K162" i="20"/>
  <c r="AY161" i="20"/>
  <c r="AO161" i="20"/>
  <c r="AD161" i="20"/>
  <c r="S161" i="20"/>
  <c r="I161" i="20"/>
  <c r="AW160" i="20"/>
  <c r="AN160" i="20"/>
  <c r="AD160" i="20"/>
  <c r="U160" i="20"/>
  <c r="L160" i="20"/>
  <c r="C160" i="20"/>
  <c r="AS159" i="20"/>
  <c r="AJ159" i="20"/>
  <c r="AA159" i="20"/>
  <c r="Q159" i="20"/>
  <c r="H159" i="20"/>
  <c r="AX158" i="20"/>
  <c r="AO158" i="20"/>
  <c r="AF158" i="20"/>
  <c r="W158" i="20"/>
  <c r="N158" i="20"/>
  <c r="D158" i="20"/>
  <c r="AT157" i="20"/>
  <c r="AK157" i="20"/>
  <c r="AB157" i="20"/>
  <c r="S157" i="20"/>
  <c r="J157" i="20"/>
  <c r="AZ156" i="20"/>
  <c r="AP156" i="20"/>
  <c r="AG156" i="20"/>
  <c r="X156" i="20"/>
  <c r="O156" i="20"/>
  <c r="F156" i="20"/>
  <c r="AV155" i="20"/>
  <c r="AM155" i="20"/>
  <c r="AC155" i="20"/>
  <c r="T155" i="20"/>
  <c r="K155" i="20"/>
  <c r="B155" i="20"/>
  <c r="AR154" i="20"/>
  <c r="AI154" i="20"/>
  <c r="Z154" i="20"/>
  <c r="P154" i="20"/>
  <c r="G154" i="20"/>
  <c r="AW153" i="20"/>
  <c r="AN153" i="20"/>
  <c r="AE153" i="20"/>
  <c r="V153" i="20"/>
  <c r="M153" i="20"/>
  <c r="C153" i="20"/>
  <c r="AS152" i="20"/>
  <c r="AJ152" i="20"/>
  <c r="AA152" i="20"/>
  <c r="R152" i="20"/>
  <c r="J152" i="20"/>
  <c r="B152" i="20"/>
  <c r="AS151" i="20"/>
  <c r="AK151" i="20"/>
  <c r="AC151" i="20"/>
  <c r="U151" i="20"/>
  <c r="M151" i="20"/>
  <c r="E151" i="20"/>
  <c r="AV150" i="20"/>
  <c r="AN150" i="20"/>
  <c r="AF150" i="20"/>
  <c r="X150" i="20"/>
  <c r="P150" i="20"/>
  <c r="H150" i="20"/>
  <c r="AY149" i="20"/>
  <c r="AQ149" i="20"/>
  <c r="AI149" i="20"/>
  <c r="AA149" i="20"/>
  <c r="S149" i="20"/>
  <c r="K149" i="20"/>
  <c r="C149" i="20"/>
  <c r="AT148" i="20"/>
  <c r="AL148" i="20"/>
  <c r="AD148" i="20"/>
  <c r="V148" i="20"/>
  <c r="N148" i="20"/>
  <c r="F148" i="20"/>
  <c r="AW147" i="20"/>
  <c r="AO147" i="20"/>
  <c r="AG147" i="20"/>
  <c r="Y147" i="20"/>
  <c r="Q147" i="20"/>
  <c r="I147" i="20"/>
  <c r="AZ146" i="20"/>
  <c r="AR146" i="20"/>
  <c r="AJ146" i="20"/>
  <c r="AB146" i="20"/>
  <c r="T146" i="20"/>
  <c r="L146" i="20"/>
  <c r="D146" i="20"/>
  <c r="AU145" i="20"/>
  <c r="AM145" i="20"/>
  <c r="AE145" i="20"/>
  <c r="W145" i="20"/>
  <c r="O145" i="20"/>
  <c r="G145" i="20"/>
  <c r="AX144" i="20"/>
  <c r="AP144" i="20"/>
  <c r="AH144" i="20"/>
  <c r="Z144" i="20"/>
  <c r="R144" i="20"/>
  <c r="J144" i="20"/>
  <c r="B144" i="20"/>
  <c r="AS143" i="20"/>
  <c r="AK143" i="20"/>
  <c r="AC143" i="20"/>
  <c r="U143" i="20"/>
  <c r="M143" i="20"/>
  <c r="E143" i="20"/>
  <c r="AV142" i="20"/>
  <c r="AN142" i="20"/>
  <c r="AF142" i="20"/>
  <c r="X142" i="20"/>
  <c r="P142" i="20"/>
  <c r="H142" i="20"/>
  <c r="AY141" i="20"/>
  <c r="AQ141" i="20"/>
  <c r="AI141" i="20"/>
  <c r="AA141" i="20"/>
  <c r="S141" i="20"/>
  <c r="K141" i="20"/>
  <c r="C141" i="20"/>
  <c r="AT140" i="20"/>
  <c r="AL140" i="20"/>
  <c r="AD140" i="20"/>
  <c r="V140" i="20"/>
  <c r="N140" i="20"/>
  <c r="F140" i="20"/>
  <c r="AW139" i="20"/>
  <c r="AO139" i="20"/>
  <c r="AG139" i="20"/>
  <c r="Y139" i="20"/>
  <c r="Q139" i="20"/>
  <c r="I139" i="20"/>
  <c r="AZ138" i="20"/>
  <c r="AR138" i="20"/>
  <c r="AJ138" i="20"/>
  <c r="AB138" i="20"/>
  <c r="T138" i="20"/>
  <c r="L138" i="20"/>
  <c r="D138" i="20"/>
  <c r="AU137" i="20"/>
  <c r="AM137" i="20"/>
  <c r="AE137" i="20"/>
  <c r="W137" i="20"/>
  <c r="O137" i="20"/>
  <c r="G137" i="20"/>
  <c r="AX136" i="20"/>
  <c r="AP136" i="20"/>
  <c r="AH136" i="20"/>
  <c r="Z136" i="20"/>
  <c r="R136" i="20"/>
  <c r="J136" i="20"/>
  <c r="B136" i="20"/>
  <c r="AS135" i="20"/>
  <c r="AK135" i="20"/>
  <c r="AC135" i="20"/>
  <c r="U135" i="20"/>
  <c r="M135" i="20"/>
  <c r="E135" i="20"/>
  <c r="AV134" i="20"/>
  <c r="AN134" i="20"/>
  <c r="AF134" i="20"/>
  <c r="X134" i="20"/>
  <c r="P134" i="20"/>
  <c r="H134" i="20"/>
  <c r="AY133" i="20"/>
  <c r="AQ133" i="20"/>
  <c r="AI133" i="20"/>
  <c r="AA133" i="20"/>
  <c r="S133" i="20"/>
  <c r="K133" i="20"/>
  <c r="C133" i="20"/>
  <c r="AT132" i="20"/>
  <c r="AL132" i="20"/>
  <c r="AD132" i="20"/>
  <c r="V132" i="20"/>
  <c r="N132" i="20"/>
  <c r="F132" i="20"/>
  <c r="AW131" i="20"/>
  <c r="AO131" i="20"/>
  <c r="AG131" i="20"/>
  <c r="Y131" i="20"/>
  <c r="Q131" i="20"/>
  <c r="I131" i="20"/>
  <c r="AZ130" i="20"/>
  <c r="AR130" i="20"/>
  <c r="AJ130" i="20"/>
  <c r="AB130" i="20"/>
  <c r="T130" i="20"/>
  <c r="L130" i="20"/>
  <c r="D130" i="20"/>
  <c r="AU129" i="20"/>
  <c r="AM129" i="20"/>
  <c r="AE129" i="20"/>
  <c r="W129" i="20"/>
  <c r="O129" i="20"/>
  <c r="G129" i="20"/>
  <c r="AX128" i="20"/>
  <c r="AP128" i="20"/>
  <c r="AH128" i="20"/>
  <c r="Z128" i="20"/>
  <c r="R128" i="20"/>
  <c r="J128" i="20"/>
  <c r="B128" i="20"/>
  <c r="AS127" i="20"/>
  <c r="AK127" i="20"/>
  <c r="R190" i="20"/>
  <c r="W180" i="20"/>
  <c r="X177" i="20"/>
  <c r="W175" i="20"/>
  <c r="W173" i="20"/>
  <c r="AM171" i="20"/>
  <c r="X170" i="20"/>
  <c r="K169" i="20"/>
  <c r="V168" i="20"/>
  <c r="AQ167" i="20"/>
  <c r="W167" i="20"/>
  <c r="AZ166" i="20"/>
  <c r="AD166" i="20"/>
  <c r="J166" i="20"/>
  <c r="AM165" i="20"/>
  <c r="Q165" i="20"/>
  <c r="AX164" i="20"/>
  <c r="AH164" i="20"/>
  <c r="R164" i="20"/>
  <c r="D164" i="20"/>
  <c r="AR163" i="20"/>
  <c r="AG163" i="20"/>
  <c r="W163" i="20"/>
  <c r="L163" i="20"/>
  <c r="AZ162" i="20"/>
  <c r="AP162" i="20"/>
  <c r="AE162" i="20"/>
  <c r="T162" i="20"/>
  <c r="J162" i="20"/>
  <c r="AX161" i="20"/>
  <c r="AM161" i="20"/>
  <c r="AC161" i="20"/>
  <c r="R161" i="20"/>
  <c r="G161" i="20"/>
  <c r="AV160" i="20"/>
  <c r="AL160" i="20"/>
  <c r="AC160" i="20"/>
  <c r="T160" i="20"/>
  <c r="K160" i="20"/>
  <c r="B160" i="20"/>
  <c r="AR159" i="20"/>
  <c r="AI159" i="20"/>
  <c r="Y159" i="20"/>
  <c r="P159" i="20"/>
  <c r="G159" i="20"/>
  <c r="AW158" i="20"/>
  <c r="AN158" i="20"/>
  <c r="AE158" i="20"/>
  <c r="V158" i="20"/>
  <c r="L158" i="20"/>
  <c r="C158" i="20"/>
  <c r="AS157" i="20"/>
  <c r="AJ157" i="20"/>
  <c r="AA157" i="20"/>
  <c r="R157" i="20"/>
  <c r="I157" i="20"/>
  <c r="AX156" i="20"/>
  <c r="AO156" i="20"/>
  <c r="AF156" i="20"/>
  <c r="W156" i="20"/>
  <c r="N156" i="20"/>
  <c r="E156" i="20"/>
  <c r="AU155" i="20"/>
  <c r="AK155" i="20"/>
  <c r="AB155" i="20"/>
  <c r="S155" i="20"/>
  <c r="J155" i="20"/>
  <c r="AZ154" i="20"/>
  <c r="AQ154" i="20"/>
  <c r="AH154" i="20"/>
  <c r="X154" i="20"/>
  <c r="O154" i="20"/>
  <c r="F154" i="20"/>
  <c r="AV153" i="20"/>
  <c r="AM153" i="20"/>
  <c r="AD153" i="20"/>
  <c r="U153" i="20"/>
  <c r="K153" i="20"/>
  <c r="B153" i="20"/>
  <c r="AR152" i="20"/>
  <c r="AI152" i="20"/>
  <c r="Z152" i="20"/>
  <c r="Q152" i="20"/>
  <c r="I152" i="20"/>
  <c r="AZ151" i="20"/>
  <c r="AR151" i="20"/>
  <c r="AJ151" i="20"/>
  <c r="AB151" i="20"/>
  <c r="T151" i="20"/>
  <c r="L151" i="20"/>
  <c r="D151" i="20"/>
  <c r="AU150" i="20"/>
  <c r="AM150" i="20"/>
  <c r="AE150" i="20"/>
  <c r="W150" i="20"/>
  <c r="O150" i="20"/>
  <c r="G150" i="20"/>
  <c r="AX149" i="20"/>
  <c r="AP149" i="20"/>
  <c r="AH149" i="20"/>
  <c r="Z149" i="20"/>
  <c r="R149" i="20"/>
  <c r="J149" i="20"/>
  <c r="B149" i="20"/>
  <c r="AS148" i="20"/>
  <c r="AK148" i="20"/>
  <c r="AC148" i="20"/>
  <c r="U148" i="20"/>
  <c r="M148" i="20"/>
  <c r="E148" i="20"/>
  <c r="AV147" i="20"/>
  <c r="AN147" i="20"/>
  <c r="AF147" i="20"/>
  <c r="X147" i="20"/>
  <c r="P147" i="20"/>
  <c r="H147" i="20"/>
  <c r="AY146" i="20"/>
  <c r="AQ146" i="20"/>
  <c r="AI146" i="20"/>
  <c r="AA146" i="20"/>
  <c r="S146" i="20"/>
  <c r="K146" i="20"/>
  <c r="C146" i="20"/>
  <c r="AT145" i="20"/>
  <c r="AL145" i="20"/>
  <c r="AD145" i="20"/>
  <c r="V145" i="20"/>
  <c r="N145" i="20"/>
  <c r="F145" i="20"/>
  <c r="AW144" i="20"/>
  <c r="AO144" i="20"/>
  <c r="AG144" i="20"/>
  <c r="Y144" i="20"/>
  <c r="Q144" i="20"/>
  <c r="I144" i="20"/>
  <c r="AZ143" i="20"/>
  <c r="AR143" i="20"/>
  <c r="AJ143" i="20"/>
  <c r="AB143" i="20"/>
  <c r="T143" i="20"/>
  <c r="L143" i="20"/>
  <c r="D143" i="20"/>
  <c r="AU142" i="20"/>
  <c r="AM142" i="20"/>
  <c r="AE142" i="20"/>
  <c r="W142" i="20"/>
  <c r="O142" i="20"/>
  <c r="G142" i="20"/>
  <c r="AX141" i="20"/>
  <c r="AP141" i="20"/>
  <c r="AH141" i="20"/>
  <c r="Z141" i="20"/>
  <c r="R141" i="20"/>
  <c r="J141" i="20"/>
  <c r="B141" i="20"/>
  <c r="AS140" i="20"/>
  <c r="AK140" i="20"/>
  <c r="AC140" i="20"/>
  <c r="U140" i="20"/>
  <c r="M140" i="20"/>
  <c r="E140" i="20"/>
  <c r="AV139" i="20"/>
  <c r="AN139" i="20"/>
  <c r="AF139" i="20"/>
  <c r="X139" i="20"/>
  <c r="P139" i="20"/>
  <c r="H139" i="20"/>
  <c r="AY138" i="20"/>
  <c r="AQ138" i="20"/>
  <c r="E189" i="20"/>
  <c r="AY179" i="20"/>
  <c r="K177" i="20"/>
  <c r="J175" i="20"/>
  <c r="L173" i="20"/>
  <c r="AC171" i="20"/>
  <c r="P170" i="20"/>
  <c r="C169" i="20"/>
  <c r="T168" i="20"/>
  <c r="AO167" i="20"/>
  <c r="S167" i="20"/>
  <c r="AX166" i="20"/>
  <c r="AB166" i="20"/>
  <c r="F166" i="20"/>
  <c r="AK165" i="20"/>
  <c r="O165" i="20"/>
  <c r="AW164" i="20"/>
  <c r="AG164" i="20"/>
  <c r="Q164" i="20"/>
  <c r="B164" i="20"/>
  <c r="AQ163" i="20"/>
  <c r="AF163" i="20"/>
  <c r="U163" i="20"/>
  <c r="K163" i="20"/>
  <c r="AY162" i="20"/>
  <c r="AN162" i="20"/>
  <c r="AD162" i="20"/>
  <c r="S162" i="20"/>
  <c r="H162" i="20"/>
  <c r="AW161" i="20"/>
  <c r="AL161" i="20"/>
  <c r="AA161" i="20"/>
  <c r="Q161" i="20"/>
  <c r="F161" i="20"/>
  <c r="AT160" i="20"/>
  <c r="AK160" i="20"/>
  <c r="AB160" i="20"/>
  <c r="S160" i="20"/>
  <c r="J160" i="20"/>
  <c r="AZ159" i="20"/>
  <c r="AQ159" i="20"/>
  <c r="AG159" i="20"/>
  <c r="X159" i="20"/>
  <c r="O159" i="20"/>
  <c r="F159" i="20"/>
  <c r="AV158" i="20"/>
  <c r="AM158" i="20"/>
  <c r="AD158" i="20"/>
  <c r="T158" i="20"/>
  <c r="K158" i="20"/>
  <c r="B158" i="20"/>
  <c r="AR157" i="20"/>
  <c r="AI157" i="20"/>
  <c r="Z157" i="20"/>
  <c r="Q157" i="20"/>
  <c r="G157" i="20"/>
  <c r="AW156" i="20"/>
  <c r="AN156" i="20"/>
  <c r="AE156" i="20"/>
  <c r="V156" i="20"/>
  <c r="M156" i="20"/>
  <c r="D156" i="20"/>
  <c r="AS155" i="20"/>
  <c r="AJ155" i="20"/>
  <c r="AA155" i="20"/>
  <c r="R155" i="20"/>
  <c r="I155" i="20"/>
  <c r="AY154" i="20"/>
  <c r="AP154" i="20"/>
  <c r="AF154" i="20"/>
  <c r="W154" i="20"/>
  <c r="N154" i="20"/>
  <c r="E154" i="20"/>
  <c r="AU153" i="20"/>
  <c r="AL153" i="20"/>
  <c r="AC153" i="20"/>
  <c r="S153" i="20"/>
  <c r="J153" i="20"/>
  <c r="AZ152" i="20"/>
  <c r="AQ152" i="20"/>
  <c r="AH152" i="20"/>
  <c r="Y152" i="20"/>
  <c r="P152" i="20"/>
  <c r="H152" i="20"/>
  <c r="AY151" i="20"/>
  <c r="AQ151" i="20"/>
  <c r="AI151" i="20"/>
  <c r="AA151" i="20"/>
  <c r="S151" i="20"/>
  <c r="K151" i="20"/>
  <c r="C151" i="20"/>
  <c r="AT150" i="20"/>
  <c r="AL150" i="20"/>
  <c r="AD150" i="20"/>
  <c r="V150" i="20"/>
  <c r="N150" i="20"/>
  <c r="F150" i="20"/>
  <c r="AW149" i="20"/>
  <c r="AO149" i="20"/>
  <c r="AG149" i="20"/>
  <c r="Y149" i="20"/>
  <c r="Q149" i="20"/>
  <c r="I149" i="20"/>
  <c r="AZ148" i="20"/>
  <c r="AR148" i="20"/>
  <c r="AJ148" i="20"/>
  <c r="AB148" i="20"/>
  <c r="T148" i="20"/>
  <c r="L148" i="20"/>
  <c r="D148" i="20"/>
  <c r="AU147" i="20"/>
  <c r="AM147" i="20"/>
  <c r="AE147" i="20"/>
  <c r="W147" i="20"/>
  <c r="O147" i="20"/>
  <c r="G147" i="20"/>
  <c r="AX146" i="20"/>
  <c r="AP146" i="20"/>
  <c r="AH146" i="20"/>
  <c r="Z146" i="20"/>
  <c r="R146" i="20"/>
  <c r="J146" i="20"/>
  <c r="B146" i="20"/>
  <c r="AS145" i="20"/>
  <c r="AK145" i="20"/>
  <c r="AC145" i="20"/>
  <c r="U145" i="20"/>
  <c r="M145" i="20"/>
  <c r="E145" i="20"/>
  <c r="AV144" i="20"/>
  <c r="AN144" i="20"/>
  <c r="AF144" i="20"/>
  <c r="X144" i="20"/>
  <c r="P144" i="20"/>
  <c r="H144" i="20"/>
  <c r="AY143" i="20"/>
  <c r="AQ143" i="20"/>
  <c r="AI143" i="20"/>
  <c r="AA143" i="20"/>
  <c r="S143" i="20"/>
  <c r="K143" i="20"/>
  <c r="C143" i="20"/>
  <c r="AT142" i="20"/>
  <c r="AL142" i="20"/>
  <c r="AD142" i="20"/>
  <c r="V142" i="20"/>
  <c r="N142" i="20"/>
  <c r="F142" i="20"/>
  <c r="AW141" i="20"/>
  <c r="AO141" i="20"/>
  <c r="AG141" i="20"/>
  <c r="Y141" i="20"/>
  <c r="Q141" i="20"/>
  <c r="I141" i="20"/>
  <c r="AZ140" i="20"/>
  <c r="AR140" i="20"/>
  <c r="AJ140" i="20"/>
  <c r="AB140" i="20"/>
  <c r="T140" i="20"/>
  <c r="L140" i="20"/>
  <c r="D140" i="20"/>
  <c r="AU139" i="20"/>
  <c r="AM139" i="20"/>
  <c r="AE139" i="20"/>
  <c r="W139" i="20"/>
  <c r="O139" i="20"/>
  <c r="G139" i="20"/>
  <c r="AX138" i="20"/>
  <c r="AP138" i="20"/>
  <c r="AH138" i="20"/>
  <c r="AV209" i="20"/>
  <c r="AQ187" i="20"/>
  <c r="AC179" i="20"/>
  <c r="AX176" i="20"/>
  <c r="AW174" i="20"/>
  <c r="AZ172" i="20"/>
  <c r="U171" i="20"/>
  <c r="H170" i="20"/>
  <c r="AT168" i="20"/>
  <c r="N168" i="20"/>
  <c r="AM167" i="20"/>
  <c r="Q167" i="20"/>
  <c r="AT166" i="20"/>
  <c r="Z166" i="20"/>
  <c r="D166" i="20"/>
  <c r="AG165" i="20"/>
  <c r="M165" i="20"/>
  <c r="AV164" i="20"/>
  <c r="AF164" i="20"/>
  <c r="P164" i="20"/>
  <c r="AZ163" i="20"/>
  <c r="AO163" i="20"/>
  <c r="AE163" i="20"/>
  <c r="T163" i="20"/>
  <c r="I163" i="20"/>
  <c r="AX162" i="20"/>
  <c r="AM162" i="20"/>
  <c r="AB162" i="20"/>
  <c r="R162" i="20"/>
  <c r="G162" i="20"/>
  <c r="AU161" i="20"/>
  <c r="AK161" i="20"/>
  <c r="Z161" i="20"/>
  <c r="O161" i="20"/>
  <c r="E161" i="20"/>
  <c r="AS160" i="20"/>
  <c r="AJ160" i="20"/>
  <c r="AA160" i="20"/>
  <c r="R160" i="20"/>
  <c r="I160" i="20"/>
  <c r="AY159" i="20"/>
  <c r="AO159" i="20"/>
  <c r="AF159" i="20"/>
  <c r="W159" i="20"/>
  <c r="N159" i="20"/>
  <c r="E159" i="20"/>
  <c r="AU158" i="20"/>
  <c r="AL158" i="20"/>
  <c r="AB158" i="20"/>
  <c r="S158" i="20"/>
  <c r="J158" i="20"/>
  <c r="AZ157" i="20"/>
  <c r="AQ157" i="20"/>
  <c r="AH157" i="20"/>
  <c r="Y157" i="20"/>
  <c r="O157" i="20"/>
  <c r="F157" i="20"/>
  <c r="AV156" i="20"/>
  <c r="AM156" i="20"/>
  <c r="AD156" i="20"/>
  <c r="U156" i="20"/>
  <c r="L156" i="20"/>
  <c r="B156" i="20"/>
  <c r="AR155" i="20"/>
  <c r="AI155" i="20"/>
  <c r="Z155" i="20"/>
  <c r="Q155" i="20"/>
  <c r="H155" i="20"/>
  <c r="AX154" i="20"/>
  <c r="AN154" i="20"/>
  <c r="AE154" i="20"/>
  <c r="V154" i="20"/>
  <c r="M154" i="20"/>
  <c r="D154" i="20"/>
  <c r="AT153" i="20"/>
  <c r="AK153" i="20"/>
  <c r="AA153" i="20"/>
  <c r="R153" i="20"/>
  <c r="I153" i="20"/>
  <c r="AY152" i="20"/>
  <c r="AP152" i="20"/>
  <c r="AG152" i="20"/>
  <c r="X152" i="20"/>
  <c r="O152" i="20"/>
  <c r="G152" i="20"/>
  <c r="AX151" i="20"/>
  <c r="AP151" i="20"/>
  <c r="AH151" i="20"/>
  <c r="Z151" i="20"/>
  <c r="R151" i="20"/>
  <c r="J151" i="20"/>
  <c r="B151" i="20"/>
  <c r="AS150" i="20"/>
  <c r="AK150" i="20"/>
  <c r="AC150" i="20"/>
  <c r="U150" i="20"/>
  <c r="M150" i="20"/>
  <c r="E150" i="20"/>
  <c r="AV149" i="20"/>
  <c r="AN149" i="20"/>
  <c r="AF149" i="20"/>
  <c r="X149" i="20"/>
  <c r="P149" i="20"/>
  <c r="H149" i="20"/>
  <c r="AY148" i="20"/>
  <c r="AQ148" i="20"/>
  <c r="AI148" i="20"/>
  <c r="AA148" i="20"/>
  <c r="S148" i="20"/>
  <c r="K148" i="20"/>
  <c r="C148" i="20"/>
  <c r="AT147" i="20"/>
  <c r="AL147" i="20"/>
  <c r="AD147" i="20"/>
  <c r="U199" i="20"/>
  <c r="AD186" i="20"/>
  <c r="J179" i="20"/>
  <c r="AJ176" i="20"/>
  <c r="AJ174" i="20"/>
  <c r="AP172" i="20"/>
  <c r="M171" i="20"/>
  <c r="AY169" i="20"/>
  <c r="AR168" i="20"/>
  <c r="L168" i="20"/>
  <c r="AI167" i="20"/>
  <c r="O167" i="20"/>
  <c r="AR166" i="20"/>
  <c r="V166" i="20"/>
  <c r="B166" i="20"/>
  <c r="AE165" i="20"/>
  <c r="I165" i="20"/>
  <c r="AR164" i="20"/>
  <c r="AB164" i="20"/>
  <c r="L164" i="20"/>
  <c r="AY163" i="20"/>
  <c r="AN163" i="20"/>
  <c r="AC163" i="20"/>
  <c r="S163" i="20"/>
  <c r="H163" i="20"/>
  <c r="AV162" i="20"/>
  <c r="AL162" i="20"/>
  <c r="AA162" i="20"/>
  <c r="P162" i="20"/>
  <c r="F162" i="20"/>
  <c r="AT161" i="20"/>
  <c r="AI161" i="20"/>
  <c r="Y161" i="20"/>
  <c r="N161" i="20"/>
  <c r="C161" i="20"/>
  <c r="AR160" i="20"/>
  <c r="AI160" i="20"/>
  <c r="Z160" i="20"/>
  <c r="Q160" i="20"/>
  <c r="H160" i="20"/>
  <c r="AW159" i="20"/>
  <c r="AN159" i="20"/>
  <c r="AE159" i="20"/>
  <c r="V159" i="20"/>
  <c r="M159" i="20"/>
  <c r="D159" i="20"/>
  <c r="AT158" i="20"/>
  <c r="AJ158" i="20"/>
  <c r="AA158" i="20"/>
  <c r="R158" i="20"/>
  <c r="I158" i="20"/>
  <c r="AY157" i="20"/>
  <c r="AP157" i="20"/>
  <c r="AG157" i="20"/>
  <c r="W157" i="20"/>
  <c r="N157" i="20"/>
  <c r="E157" i="20"/>
  <c r="AU156" i="20"/>
  <c r="AL156" i="20"/>
  <c r="AC156" i="20"/>
  <c r="T156" i="20"/>
  <c r="J156" i="20"/>
  <c r="AZ155" i="20"/>
  <c r="AQ155" i="20"/>
  <c r="AH155" i="20"/>
  <c r="Y155" i="20"/>
  <c r="P155" i="20"/>
  <c r="G155" i="20"/>
  <c r="AV154" i="20"/>
  <c r="AM154" i="20"/>
  <c r="AD154" i="20"/>
  <c r="U154" i="20"/>
  <c r="L154" i="20"/>
  <c r="C154" i="20"/>
  <c r="AS153" i="20"/>
  <c r="AI153" i="20"/>
  <c r="Z153" i="20"/>
  <c r="Q153" i="20"/>
  <c r="H153" i="20"/>
  <c r="AX152" i="20"/>
  <c r="AO152" i="20"/>
  <c r="AF152" i="20"/>
  <c r="V152" i="20"/>
  <c r="N152" i="20"/>
  <c r="F152" i="20"/>
  <c r="AW151" i="20"/>
  <c r="AO151" i="20"/>
  <c r="AG151" i="20"/>
  <c r="Y151" i="20"/>
  <c r="Q151" i="20"/>
  <c r="I151" i="20"/>
  <c r="AZ150" i="20"/>
  <c r="AR150" i="20"/>
  <c r="AJ150" i="20"/>
  <c r="AB150" i="20"/>
  <c r="T150" i="20"/>
  <c r="L150" i="20"/>
  <c r="D150" i="20"/>
  <c r="AU149" i="20"/>
  <c r="AM149" i="20"/>
  <c r="AE149" i="20"/>
  <c r="W149" i="20"/>
  <c r="O149" i="20"/>
  <c r="G149" i="20"/>
  <c r="AX148" i="20"/>
  <c r="AP148" i="20"/>
  <c r="AH148" i="20"/>
  <c r="Z148" i="20"/>
  <c r="R148" i="20"/>
  <c r="J148" i="20"/>
  <c r="B148" i="20"/>
  <c r="AS147" i="20"/>
  <c r="AK147" i="20"/>
  <c r="AC147" i="20"/>
  <c r="U147" i="20"/>
  <c r="M147" i="20"/>
  <c r="E147" i="20"/>
  <c r="AV146" i="20"/>
  <c r="AN146" i="20"/>
  <c r="AF146" i="20"/>
  <c r="X146" i="20"/>
  <c r="P146" i="20"/>
  <c r="H146" i="20"/>
  <c r="AY145" i="20"/>
  <c r="AQ145" i="20"/>
  <c r="AI145" i="20"/>
  <c r="AA145" i="20"/>
  <c r="S145" i="20"/>
  <c r="K145" i="20"/>
  <c r="C145" i="20"/>
  <c r="AT144" i="20"/>
  <c r="AL144" i="20"/>
  <c r="AD144" i="20"/>
  <c r="V144" i="20"/>
  <c r="N144" i="20"/>
  <c r="F144" i="20"/>
  <c r="AW143" i="20"/>
  <c r="AO143" i="20"/>
  <c r="AG143" i="20"/>
  <c r="Y143" i="20"/>
  <c r="Q143" i="20"/>
  <c r="I143" i="20"/>
  <c r="AZ142" i="20"/>
  <c r="AR142" i="20"/>
  <c r="AJ142" i="20"/>
  <c r="AB142" i="20"/>
  <c r="T142" i="20"/>
  <c r="L142" i="20"/>
  <c r="D142" i="20"/>
  <c r="AU141" i="20"/>
  <c r="AM141" i="20"/>
  <c r="AE141" i="20"/>
  <c r="W141" i="20"/>
  <c r="O141" i="20"/>
  <c r="G141" i="20"/>
  <c r="AX140" i="20"/>
  <c r="AP140" i="20"/>
  <c r="AH140" i="20"/>
  <c r="Z140" i="20"/>
  <c r="R140" i="20"/>
  <c r="J140" i="20"/>
  <c r="B140" i="20"/>
  <c r="AS139" i="20"/>
  <c r="AK139" i="20"/>
  <c r="AC139" i="20"/>
  <c r="U139" i="20"/>
  <c r="M139" i="20"/>
  <c r="E139" i="20"/>
  <c r="AV138" i="20"/>
  <c r="AN138" i="20"/>
  <c r="AF138" i="20"/>
  <c r="X138" i="20"/>
  <c r="P138" i="20"/>
  <c r="H138" i="20"/>
  <c r="AY137" i="20"/>
  <c r="AQ137" i="20"/>
  <c r="AI137" i="20"/>
  <c r="AA137" i="20"/>
  <c r="S137" i="20"/>
  <c r="K137" i="20"/>
  <c r="C137" i="20"/>
  <c r="AT136" i="20"/>
  <c r="AL136" i="20"/>
  <c r="AD136" i="20"/>
  <c r="V136" i="20"/>
  <c r="N136" i="20"/>
  <c r="F136" i="20"/>
  <c r="AW135" i="20"/>
  <c r="AO135" i="20"/>
  <c r="AG135" i="20"/>
  <c r="Y135" i="20"/>
  <c r="Q135" i="20"/>
  <c r="I135" i="20"/>
  <c r="AZ134" i="20"/>
  <c r="AR134" i="20"/>
  <c r="AJ134" i="20"/>
  <c r="AB134" i="20"/>
  <c r="T134" i="20"/>
  <c r="L134" i="20"/>
  <c r="D134" i="20"/>
  <c r="AU133" i="20"/>
  <c r="AM133" i="20"/>
  <c r="AE133" i="20"/>
  <c r="W133" i="20"/>
  <c r="O133" i="20"/>
  <c r="G133" i="20"/>
  <c r="AX132" i="20"/>
  <c r="AP132" i="20"/>
  <c r="AH132" i="20"/>
  <c r="Z132" i="20"/>
  <c r="R132" i="20"/>
  <c r="J132" i="20"/>
  <c r="B132" i="20"/>
  <c r="AS131" i="20"/>
  <c r="AK131" i="20"/>
  <c r="AC131" i="20"/>
  <c r="U131" i="20"/>
  <c r="M131" i="20"/>
  <c r="E131" i="20"/>
  <c r="AV130" i="20"/>
  <c r="AN130" i="20"/>
  <c r="AF130" i="20"/>
  <c r="X130" i="20"/>
  <c r="P130" i="20"/>
  <c r="H130" i="20"/>
  <c r="AY129" i="20"/>
  <c r="AQ129" i="20"/>
  <c r="AI129" i="20"/>
  <c r="AA129" i="20"/>
  <c r="S129" i="20"/>
  <c r="K129" i="20"/>
  <c r="C129" i="20"/>
  <c r="AT128" i="20"/>
  <c r="AL128" i="20"/>
  <c r="AD128" i="20"/>
  <c r="V128" i="20"/>
  <c r="N128" i="20"/>
  <c r="F128" i="20"/>
  <c r="AW127" i="20"/>
  <c r="AO127" i="20"/>
  <c r="AG127" i="20"/>
  <c r="Y127" i="20"/>
  <c r="Q127" i="20"/>
  <c r="I127" i="20"/>
  <c r="AZ126" i="20"/>
  <c r="AR126" i="20"/>
  <c r="AJ126" i="20"/>
  <c r="AB126" i="20"/>
  <c r="T126" i="20"/>
  <c r="L126" i="20"/>
  <c r="D126" i="20"/>
  <c r="AU125" i="20"/>
  <c r="AM125" i="20"/>
  <c r="AE125" i="20"/>
  <c r="W125" i="20"/>
  <c r="O125" i="20"/>
  <c r="G125" i="20"/>
  <c r="AX124" i="20"/>
  <c r="AP124" i="20"/>
  <c r="AH124" i="20"/>
  <c r="Z124" i="20"/>
  <c r="R124" i="20"/>
  <c r="J124" i="20"/>
  <c r="B124" i="20"/>
  <c r="AS123" i="20"/>
  <c r="AK123" i="20"/>
  <c r="AC123" i="20"/>
  <c r="U123" i="20"/>
  <c r="M123" i="20"/>
  <c r="E123" i="20"/>
  <c r="AV122" i="20"/>
  <c r="AN122" i="20"/>
  <c r="AF122" i="20"/>
  <c r="X122" i="20"/>
  <c r="P122" i="20"/>
  <c r="H122" i="20"/>
  <c r="AY121" i="20"/>
  <c r="AQ121" i="20"/>
  <c r="AI121" i="20"/>
  <c r="AA121" i="20"/>
  <c r="S121" i="20"/>
  <c r="K121" i="20"/>
  <c r="C121" i="20"/>
  <c r="AT120" i="20"/>
  <c r="AL120" i="20"/>
  <c r="AD120" i="20"/>
  <c r="V120" i="20"/>
  <c r="N120" i="20"/>
  <c r="F120" i="20"/>
  <c r="W176" i="20"/>
  <c r="K167" i="20"/>
  <c r="J164" i="20"/>
  <c r="Z162" i="20"/>
  <c r="AQ160" i="20"/>
  <c r="U159" i="20"/>
  <c r="AX157" i="20"/>
  <c r="AB156" i="20"/>
  <c r="E155" i="20"/>
  <c r="AH153" i="20"/>
  <c r="M152" i="20"/>
  <c r="AY150" i="20"/>
  <c r="AL149" i="20"/>
  <c r="AE148" i="20"/>
  <c r="AX147" i="20"/>
  <c r="T147" i="20"/>
  <c r="AW146" i="20"/>
  <c r="AC146" i="20"/>
  <c r="G146" i="20"/>
  <c r="AJ145" i="20"/>
  <c r="P145" i="20"/>
  <c r="AS144" i="20"/>
  <c r="W144" i="20"/>
  <c r="C144" i="20"/>
  <c r="AF143" i="20"/>
  <c r="J143" i="20"/>
  <c r="AO142" i="20"/>
  <c r="S142" i="20"/>
  <c r="B142" i="20"/>
  <c r="AK141" i="20"/>
  <c r="U141" i="20"/>
  <c r="E141" i="20"/>
  <c r="AN140" i="20"/>
  <c r="X140" i="20"/>
  <c r="H140" i="20"/>
  <c r="AQ139" i="20"/>
  <c r="AA139" i="20"/>
  <c r="K139" i="20"/>
  <c r="AT138" i="20"/>
  <c r="AE138" i="20"/>
  <c r="U138" i="20"/>
  <c r="J138" i="20"/>
  <c r="AX137" i="20"/>
  <c r="AN137" i="20"/>
  <c r="AC137" i="20"/>
  <c r="R137" i="20"/>
  <c r="H137" i="20"/>
  <c r="AV136" i="20"/>
  <c r="AK136" i="20"/>
  <c r="AA136" i="20"/>
  <c r="P136" i="20"/>
  <c r="E136" i="20"/>
  <c r="AT135" i="20"/>
  <c r="AI135" i="20"/>
  <c r="X135" i="20"/>
  <c r="N135" i="20"/>
  <c r="C135" i="20"/>
  <c r="AQ134" i="20"/>
  <c r="AG134" i="20"/>
  <c r="V134" i="20"/>
  <c r="K134" i="20"/>
  <c r="AZ133" i="20"/>
  <c r="AO133" i="20"/>
  <c r="AD133" i="20"/>
  <c r="T133" i="20"/>
  <c r="I133" i="20"/>
  <c r="AW132" i="20"/>
  <c r="AM132" i="20"/>
  <c r="AB132" i="20"/>
  <c r="Q132" i="20"/>
  <c r="G132" i="20"/>
  <c r="AU131" i="20"/>
  <c r="AJ131" i="20"/>
  <c r="Z131" i="20"/>
  <c r="O131" i="20"/>
  <c r="D131" i="20"/>
  <c r="AS130" i="20"/>
  <c r="AH130" i="20"/>
  <c r="W130" i="20"/>
  <c r="M130" i="20"/>
  <c r="B130" i="20"/>
  <c r="AP129" i="20"/>
  <c r="AF129" i="20"/>
  <c r="U129" i="20"/>
  <c r="J129" i="20"/>
  <c r="AY128" i="20"/>
  <c r="AN128" i="20"/>
  <c r="AC128" i="20"/>
  <c r="S128" i="20"/>
  <c r="H128" i="20"/>
  <c r="AV127" i="20"/>
  <c r="AL127" i="20"/>
  <c r="AB127" i="20"/>
  <c r="S127" i="20"/>
  <c r="J127" i="20"/>
  <c r="AY126" i="20"/>
  <c r="AP126" i="20"/>
  <c r="AG126" i="20"/>
  <c r="X126" i="20"/>
  <c r="O126" i="20"/>
  <c r="F126" i="20"/>
  <c r="AV125" i="20"/>
  <c r="AL125" i="20"/>
  <c r="AC125" i="20"/>
  <c r="T125" i="20"/>
  <c r="K125" i="20"/>
  <c r="B125" i="20"/>
  <c r="AR124" i="20"/>
  <c r="AI124" i="20"/>
  <c r="Y124" i="20"/>
  <c r="P124" i="20"/>
  <c r="G124" i="20"/>
  <c r="AW123" i="20"/>
  <c r="AN123" i="20"/>
  <c r="AE123" i="20"/>
  <c r="V123" i="20"/>
  <c r="L123" i="20"/>
  <c r="C123" i="20"/>
  <c r="AS122" i="20"/>
  <c r="AJ122" i="20"/>
  <c r="AA122" i="20"/>
  <c r="R122" i="20"/>
  <c r="I122" i="20"/>
  <c r="AX121" i="20"/>
  <c r="AO121" i="20"/>
  <c r="AF121" i="20"/>
  <c r="W121" i="20"/>
  <c r="N121" i="20"/>
  <c r="E121" i="20"/>
  <c r="AU120" i="20"/>
  <c r="AK120" i="20"/>
  <c r="AB120" i="20"/>
  <c r="S120" i="20"/>
  <c r="J120" i="20"/>
  <c r="AZ119" i="20"/>
  <c r="X174" i="20"/>
  <c r="AP166" i="20"/>
  <c r="AW163" i="20"/>
  <c r="O162" i="20"/>
  <c r="AH160" i="20"/>
  <c r="L159" i="20"/>
  <c r="AO157" i="20"/>
  <c r="R156" i="20"/>
  <c r="AU154" i="20"/>
  <c r="Y153" i="20"/>
  <c r="E152" i="20"/>
  <c r="AQ150" i="20"/>
  <c r="AD149" i="20"/>
  <c r="Y148" i="20"/>
  <c r="AR147" i="20"/>
  <c r="R147" i="20"/>
  <c r="AU146" i="20"/>
  <c r="Y146" i="20"/>
  <c r="E146" i="20"/>
  <c r="AH145" i="20"/>
  <c r="L145" i="20"/>
  <c r="AQ144" i="20"/>
  <c r="U144" i="20"/>
  <c r="AX143" i="20"/>
  <c r="AD143" i="20"/>
  <c r="H143" i="20"/>
  <c r="AK142" i="20"/>
  <c r="Q142" i="20"/>
  <c r="AZ141" i="20"/>
  <c r="AJ141" i="20"/>
  <c r="T141" i="20"/>
  <c r="D141" i="20"/>
  <c r="AM140" i="20"/>
  <c r="W140" i="20"/>
  <c r="G140" i="20"/>
  <c r="AP139" i="20"/>
  <c r="Z139" i="20"/>
  <c r="J139" i="20"/>
  <c r="AS138" i="20"/>
  <c r="AD138" i="20"/>
  <c r="S138" i="20"/>
  <c r="I138" i="20"/>
  <c r="AW137" i="20"/>
  <c r="AL137" i="20"/>
  <c r="AB137" i="20"/>
  <c r="Q137" i="20"/>
  <c r="F137" i="20"/>
  <c r="AU136" i="20"/>
  <c r="AJ136" i="20"/>
  <c r="Y136" i="20"/>
  <c r="O136" i="20"/>
  <c r="D136" i="20"/>
  <c r="AR135" i="20"/>
  <c r="AH135" i="20"/>
  <c r="W135" i="20"/>
  <c r="L135" i="20"/>
  <c r="B135" i="20"/>
  <c r="AP134" i="20"/>
  <c r="AE134" i="20"/>
  <c r="U134" i="20"/>
  <c r="J134" i="20"/>
  <c r="AX133" i="20"/>
  <c r="AN133" i="20"/>
  <c r="AC133" i="20"/>
  <c r="R133" i="20"/>
  <c r="H133" i="20"/>
  <c r="AV132" i="20"/>
  <c r="AK132" i="20"/>
  <c r="AA132" i="20"/>
  <c r="P132" i="20"/>
  <c r="E132" i="20"/>
  <c r="AT131" i="20"/>
  <c r="AI131" i="20"/>
  <c r="X131" i="20"/>
  <c r="N131" i="20"/>
  <c r="C131" i="20"/>
  <c r="AQ130" i="20"/>
  <c r="AG130" i="20"/>
  <c r="V130" i="20"/>
  <c r="K130" i="20"/>
  <c r="AZ129" i="20"/>
  <c r="AO129" i="20"/>
  <c r="AD129" i="20"/>
  <c r="T129" i="20"/>
  <c r="I129" i="20"/>
  <c r="AW128" i="20"/>
  <c r="AM128" i="20"/>
  <c r="AB128" i="20"/>
  <c r="Q128" i="20"/>
  <c r="G128" i="20"/>
  <c r="AU127" i="20"/>
  <c r="AJ127" i="20"/>
  <c r="AA127" i="20"/>
  <c r="R127" i="20"/>
  <c r="H127" i="20"/>
  <c r="AX126" i="20"/>
  <c r="AO126" i="20"/>
  <c r="AF126" i="20"/>
  <c r="W126" i="20"/>
  <c r="N126" i="20"/>
  <c r="E126" i="20"/>
  <c r="AT125" i="20"/>
  <c r="AK125" i="20"/>
  <c r="AB125" i="20"/>
  <c r="S125" i="20"/>
  <c r="J125" i="20"/>
  <c r="AZ124" i="20"/>
  <c r="AQ124" i="20"/>
  <c r="AG124" i="20"/>
  <c r="X124" i="20"/>
  <c r="O124" i="20"/>
  <c r="F124" i="20"/>
  <c r="AV123" i="20"/>
  <c r="AM123" i="20"/>
  <c r="AD123" i="20"/>
  <c r="T123" i="20"/>
  <c r="K123" i="20"/>
  <c r="B123" i="20"/>
  <c r="AR122" i="20"/>
  <c r="AI122" i="20"/>
  <c r="Z122" i="20"/>
  <c r="Q122" i="20"/>
  <c r="G122" i="20"/>
  <c r="AW121" i="20"/>
  <c r="AN121" i="20"/>
  <c r="AE121" i="20"/>
  <c r="V121" i="20"/>
  <c r="AE172" i="20"/>
  <c r="T166" i="20"/>
  <c r="AM163" i="20"/>
  <c r="D162" i="20"/>
  <c r="Y160" i="20"/>
  <c r="C159" i="20"/>
  <c r="AE157" i="20"/>
  <c r="I156" i="20"/>
  <c r="AL154" i="20"/>
  <c r="P153" i="20"/>
  <c r="AV151" i="20"/>
  <c r="AI150" i="20"/>
  <c r="V149" i="20"/>
  <c r="W148" i="20"/>
  <c r="AP147" i="20"/>
  <c r="N147" i="20"/>
  <c r="AS146" i="20"/>
  <c r="W146" i="20"/>
  <c r="AZ145" i="20"/>
  <c r="AF145" i="20"/>
  <c r="J145" i="20"/>
  <c r="AM144" i="20"/>
  <c r="S144" i="20"/>
  <c r="AV143" i="20"/>
  <c r="Z143" i="20"/>
  <c r="F143" i="20"/>
  <c r="AI142" i="20"/>
  <c r="M142" i="20"/>
  <c r="AV141" i="20"/>
  <c r="AF141" i="20"/>
  <c r="P141" i="20"/>
  <c r="AY140" i="20"/>
  <c r="AI140" i="20"/>
  <c r="S140" i="20"/>
  <c r="C140" i="20"/>
  <c r="AL139" i="20"/>
  <c r="V139" i="20"/>
  <c r="F139" i="20"/>
  <c r="AO138" i="20"/>
  <c r="AC138" i="20"/>
  <c r="R138" i="20"/>
  <c r="G138" i="20"/>
  <c r="AV137" i="20"/>
  <c r="AK137" i="20"/>
  <c r="Z137" i="20"/>
  <c r="P137" i="20"/>
  <c r="E137" i="20"/>
  <c r="AS136" i="20"/>
  <c r="AI136" i="20"/>
  <c r="X136" i="20"/>
  <c r="M136" i="20"/>
  <c r="C136" i="20"/>
  <c r="AQ135" i="20"/>
  <c r="AF135" i="20"/>
  <c r="V135" i="20"/>
  <c r="K135" i="20"/>
  <c r="AY134" i="20"/>
  <c r="AO134" i="20"/>
  <c r="AD134" i="20"/>
  <c r="S134" i="20"/>
  <c r="I134" i="20"/>
  <c r="AW133" i="20"/>
  <c r="AL133" i="20"/>
  <c r="AB133" i="20"/>
  <c r="Q133" i="20"/>
  <c r="F133" i="20"/>
  <c r="AU132" i="20"/>
  <c r="AJ132" i="20"/>
  <c r="Y132" i="20"/>
  <c r="O132" i="20"/>
  <c r="D132" i="20"/>
  <c r="AR131" i="20"/>
  <c r="AH131" i="20"/>
  <c r="W131" i="20"/>
  <c r="L131" i="20"/>
  <c r="B131" i="20"/>
  <c r="AP130" i="20"/>
  <c r="AE130" i="20"/>
  <c r="U130" i="20"/>
  <c r="J130" i="20"/>
  <c r="AX129" i="20"/>
  <c r="AN129" i="20"/>
  <c r="AC129" i="20"/>
  <c r="R129" i="20"/>
  <c r="H129" i="20"/>
  <c r="AV128" i="20"/>
  <c r="AK128" i="20"/>
  <c r="AA128" i="20"/>
  <c r="P128" i="20"/>
  <c r="E128" i="20"/>
  <c r="AT127" i="20"/>
  <c r="AI127" i="20"/>
  <c r="Z127" i="20"/>
  <c r="P127" i="20"/>
  <c r="G127" i="20"/>
  <c r="AW126" i="20"/>
  <c r="AN126" i="20"/>
  <c r="AE126" i="20"/>
  <c r="V126" i="20"/>
  <c r="M126" i="20"/>
  <c r="C126" i="20"/>
  <c r="AS125" i="20"/>
  <c r="AJ125" i="20"/>
  <c r="AA125" i="20"/>
  <c r="R125" i="20"/>
  <c r="I125" i="20"/>
  <c r="AY124" i="20"/>
  <c r="AO124" i="20"/>
  <c r="AF124" i="20"/>
  <c r="W124" i="20"/>
  <c r="N124" i="20"/>
  <c r="E124" i="20"/>
  <c r="AU123" i="20"/>
  <c r="AL123" i="20"/>
  <c r="AB123" i="20"/>
  <c r="S123" i="20"/>
  <c r="J123" i="20"/>
  <c r="AZ122" i="20"/>
  <c r="AQ122" i="20"/>
  <c r="AH122" i="20"/>
  <c r="Y122" i="20"/>
  <c r="O122" i="20"/>
  <c r="F122" i="20"/>
  <c r="AV121" i="20"/>
  <c r="AM121" i="20"/>
  <c r="AD121" i="20"/>
  <c r="U121" i="20"/>
  <c r="L121" i="20"/>
  <c r="B121" i="20"/>
  <c r="AR120" i="20"/>
  <c r="AI120" i="20"/>
  <c r="Z120" i="20"/>
  <c r="Q120" i="20"/>
  <c r="H120" i="20"/>
  <c r="AX119" i="20"/>
  <c r="AP119" i="20"/>
  <c r="AH119" i="20"/>
  <c r="Z119" i="20"/>
  <c r="R119" i="20"/>
  <c r="J119" i="20"/>
  <c r="B119" i="20"/>
  <c r="AS118" i="20"/>
  <c r="AK118" i="20"/>
  <c r="AC118" i="20"/>
  <c r="U118" i="20"/>
  <c r="M118" i="20"/>
  <c r="E118" i="20"/>
  <c r="AV117" i="20"/>
  <c r="AN117" i="20"/>
  <c r="AF117" i="20"/>
  <c r="X117" i="20"/>
  <c r="P117" i="20"/>
  <c r="H117" i="20"/>
  <c r="AY116" i="20"/>
  <c r="AQ116" i="20"/>
  <c r="AI116" i="20"/>
  <c r="AA116" i="20"/>
  <c r="S116" i="20"/>
  <c r="K116" i="20"/>
  <c r="C116" i="20"/>
  <c r="AT115" i="20"/>
  <c r="AL115" i="20"/>
  <c r="AD115" i="20"/>
  <c r="V115" i="20"/>
  <c r="N115" i="20"/>
  <c r="F115" i="20"/>
  <c r="AW114" i="20"/>
  <c r="AO114" i="20"/>
  <c r="AG114" i="20"/>
  <c r="Y114" i="20"/>
  <c r="Q114" i="20"/>
  <c r="I114" i="20"/>
  <c r="AZ113" i="20"/>
  <c r="AR113" i="20"/>
  <c r="AJ113" i="20"/>
  <c r="AB113" i="20"/>
  <c r="T113" i="20"/>
  <c r="L113" i="20"/>
  <c r="D113" i="20"/>
  <c r="AU112" i="20"/>
  <c r="AM112" i="20"/>
  <c r="AE112" i="20"/>
  <c r="W112" i="20"/>
  <c r="O112" i="20"/>
  <c r="G112" i="20"/>
  <c r="AX111" i="20"/>
  <c r="AP111" i="20"/>
  <c r="AH111" i="20"/>
  <c r="Z111" i="20"/>
  <c r="R111" i="20"/>
  <c r="J111" i="20"/>
  <c r="B111" i="20"/>
  <c r="AS110" i="20"/>
  <c r="E171" i="20"/>
  <c r="AW165" i="20"/>
  <c r="AB163" i="20"/>
  <c r="AS161" i="20"/>
  <c r="P160" i="20"/>
  <c r="AR158" i="20"/>
  <c r="V157" i="20"/>
  <c r="AY155" i="20"/>
  <c r="AC154" i="20"/>
  <c r="G153" i="20"/>
  <c r="AN151" i="20"/>
  <c r="AA150" i="20"/>
  <c r="N149" i="20"/>
  <c r="Q148" i="20"/>
  <c r="AJ147" i="20"/>
  <c r="L147" i="20"/>
  <c r="AO146" i="20"/>
  <c r="U146" i="20"/>
  <c r="AX145" i="20"/>
  <c r="AB145" i="20"/>
  <c r="H145" i="20"/>
  <c r="AK144" i="20"/>
  <c r="O144" i="20"/>
  <c r="AT143" i="20"/>
  <c r="X143" i="20"/>
  <c r="B143" i="20"/>
  <c r="AG142" i="20"/>
  <c r="K142" i="20"/>
  <c r="AT141" i="20"/>
  <c r="AD141" i="20"/>
  <c r="N141" i="20"/>
  <c r="AW140" i="20"/>
  <c r="AG140" i="20"/>
  <c r="Q140" i="20"/>
  <c r="AZ139" i="20"/>
  <c r="AJ139" i="20"/>
  <c r="T139" i="20"/>
  <c r="D139" i="20"/>
  <c r="AM138" i="20"/>
  <c r="AA138" i="20"/>
  <c r="Q138" i="20"/>
  <c r="F138" i="20"/>
  <c r="AT137" i="20"/>
  <c r="AJ137" i="20"/>
  <c r="Y137" i="20"/>
  <c r="N137" i="20"/>
  <c r="D137" i="20"/>
  <c r="AR136" i="20"/>
  <c r="AG136" i="20"/>
  <c r="W136" i="20"/>
  <c r="L136" i="20"/>
  <c r="AZ135" i="20"/>
  <c r="AP135" i="20"/>
  <c r="AE135" i="20"/>
  <c r="T135" i="20"/>
  <c r="J135" i="20"/>
  <c r="AX134" i="20"/>
  <c r="AM134" i="20"/>
  <c r="AC134" i="20"/>
  <c r="R134" i="20"/>
  <c r="G134" i="20"/>
  <c r="AV133" i="20"/>
  <c r="AK133" i="20"/>
  <c r="Z133" i="20"/>
  <c r="P133" i="20"/>
  <c r="E133" i="20"/>
  <c r="AS132" i="20"/>
  <c r="AI132" i="20"/>
  <c r="X132" i="20"/>
  <c r="M132" i="20"/>
  <c r="C132" i="20"/>
  <c r="AQ131" i="20"/>
  <c r="AF131" i="20"/>
  <c r="V131" i="20"/>
  <c r="K131" i="20"/>
  <c r="AY130" i="20"/>
  <c r="AO130" i="20"/>
  <c r="AD130" i="20"/>
  <c r="S130" i="20"/>
  <c r="I130" i="20"/>
  <c r="AW129" i="20"/>
  <c r="AL129" i="20"/>
  <c r="AB129" i="20"/>
  <c r="Q129" i="20"/>
  <c r="F129" i="20"/>
  <c r="AU128" i="20"/>
  <c r="AJ128" i="20"/>
  <c r="Y128" i="20"/>
  <c r="O128" i="20"/>
  <c r="D128" i="20"/>
  <c r="AR127" i="20"/>
  <c r="AH127" i="20"/>
  <c r="X127" i="20"/>
  <c r="O127" i="20"/>
  <c r="F127" i="20"/>
  <c r="AV126" i="20"/>
  <c r="AM126" i="20"/>
  <c r="AD126" i="20"/>
  <c r="U126" i="20"/>
  <c r="K126" i="20"/>
  <c r="B126" i="20"/>
  <c r="AR125" i="20"/>
  <c r="AI125" i="20"/>
  <c r="Z125" i="20"/>
  <c r="Q125" i="20"/>
  <c r="H125" i="20"/>
  <c r="AW124" i="20"/>
  <c r="AN124" i="20"/>
  <c r="AE124" i="20"/>
  <c r="V124" i="20"/>
  <c r="M124" i="20"/>
  <c r="D124" i="20"/>
  <c r="AT123" i="20"/>
  <c r="AJ123" i="20"/>
  <c r="AA123" i="20"/>
  <c r="R123" i="20"/>
  <c r="I123" i="20"/>
  <c r="AY122" i="20"/>
  <c r="AP122" i="20"/>
  <c r="AG122" i="20"/>
  <c r="W122" i="20"/>
  <c r="N122" i="20"/>
  <c r="E122" i="20"/>
  <c r="AU121" i="20"/>
  <c r="AL121" i="20"/>
  <c r="AC121" i="20"/>
  <c r="T121" i="20"/>
  <c r="J121" i="20"/>
  <c r="AZ120" i="20"/>
  <c r="AQ120" i="20"/>
  <c r="AH120" i="20"/>
  <c r="Y120" i="20"/>
  <c r="P120" i="20"/>
  <c r="G120" i="20"/>
  <c r="AW119" i="20"/>
  <c r="AO119" i="20"/>
  <c r="AG119" i="20"/>
  <c r="Y119" i="20"/>
  <c r="Q119" i="20"/>
  <c r="I119" i="20"/>
  <c r="AZ118" i="20"/>
  <c r="AR118" i="20"/>
  <c r="AJ118" i="20"/>
  <c r="AB118" i="20"/>
  <c r="T118" i="20"/>
  <c r="L118" i="20"/>
  <c r="D118" i="20"/>
  <c r="AU117" i="20"/>
  <c r="AM117" i="20"/>
  <c r="AE117" i="20"/>
  <c r="W117" i="20"/>
  <c r="O117" i="20"/>
  <c r="G117" i="20"/>
  <c r="AX116" i="20"/>
  <c r="AP116" i="20"/>
  <c r="AH116" i="20"/>
  <c r="Z116" i="20"/>
  <c r="R116" i="20"/>
  <c r="J116" i="20"/>
  <c r="B116" i="20"/>
  <c r="AS115" i="20"/>
  <c r="AK115" i="20"/>
  <c r="AC115" i="20"/>
  <c r="U115" i="20"/>
  <c r="M115" i="20"/>
  <c r="E115" i="20"/>
  <c r="AV114" i="20"/>
  <c r="AN114" i="20"/>
  <c r="AF114" i="20"/>
  <c r="X114" i="20"/>
  <c r="AQ169" i="20"/>
  <c r="AC165" i="20"/>
  <c r="Q163" i="20"/>
  <c r="AH161" i="20"/>
  <c r="F160" i="20"/>
  <c r="AI158" i="20"/>
  <c r="M157" i="20"/>
  <c r="AP155" i="20"/>
  <c r="T154" i="20"/>
  <c r="AW152" i="20"/>
  <c r="AF151" i="20"/>
  <c r="S150" i="20"/>
  <c r="F149" i="20"/>
  <c r="O148" i="20"/>
  <c r="AH147" i="20"/>
  <c r="J147" i="20"/>
  <c r="AM146" i="20"/>
  <c r="Q146" i="20"/>
  <c r="AV145" i="20"/>
  <c r="Z145" i="20"/>
  <c r="D145" i="20"/>
  <c r="AI144" i="20"/>
  <c r="M144" i="20"/>
  <c r="AP143" i="20"/>
  <c r="V143" i="20"/>
  <c r="AY142" i="20"/>
  <c r="AC142" i="20"/>
  <c r="J142" i="20"/>
  <c r="AS141" i="20"/>
  <c r="AC141" i="20"/>
  <c r="M141" i="20"/>
  <c r="AV140" i="20"/>
  <c r="AF140" i="20"/>
  <c r="P140" i="20"/>
  <c r="AY139" i="20"/>
  <c r="AI139" i="20"/>
  <c r="S139" i="20"/>
  <c r="C139" i="20"/>
  <c r="AL138" i="20"/>
  <c r="Z138" i="20"/>
  <c r="O138" i="20"/>
  <c r="E138" i="20"/>
  <c r="AS137" i="20"/>
  <c r="AH137" i="20"/>
  <c r="X137" i="20"/>
  <c r="M137" i="20"/>
  <c r="B137" i="20"/>
  <c r="AQ136" i="20"/>
  <c r="AF136" i="20"/>
  <c r="U136" i="20"/>
  <c r="K136" i="20"/>
  <c r="AY135" i="20"/>
  <c r="AN135" i="20"/>
  <c r="AD135" i="20"/>
  <c r="S135" i="20"/>
  <c r="H135" i="20"/>
  <c r="AW134" i="20"/>
  <c r="AL134" i="20"/>
  <c r="AA134" i="20"/>
  <c r="Q134" i="20"/>
  <c r="F134" i="20"/>
  <c r="AT133" i="20"/>
  <c r="AJ133" i="20"/>
  <c r="Y133" i="20"/>
  <c r="N133" i="20"/>
  <c r="D133" i="20"/>
  <c r="AR132" i="20"/>
  <c r="AG132" i="20"/>
  <c r="W132" i="20"/>
  <c r="L132" i="20"/>
  <c r="AZ131" i="20"/>
  <c r="AP131" i="20"/>
  <c r="AE131" i="20"/>
  <c r="T131" i="20"/>
  <c r="J131" i="20"/>
  <c r="AX130" i="20"/>
  <c r="AM130" i="20"/>
  <c r="AC130" i="20"/>
  <c r="R130" i="20"/>
  <c r="G130" i="20"/>
  <c r="AV129" i="20"/>
  <c r="AK129" i="20"/>
  <c r="Z129" i="20"/>
  <c r="P129" i="20"/>
  <c r="E129" i="20"/>
  <c r="AS128" i="20"/>
  <c r="AI128" i="20"/>
  <c r="X128" i="20"/>
  <c r="M128" i="20"/>
  <c r="C128" i="20"/>
  <c r="AQ127" i="20"/>
  <c r="AF127" i="20"/>
  <c r="W127" i="20"/>
  <c r="N127" i="20"/>
  <c r="E127" i="20"/>
  <c r="AU126" i="20"/>
  <c r="AL126" i="20"/>
  <c r="AC126" i="20"/>
  <c r="S126" i="20"/>
  <c r="J126" i="20"/>
  <c r="AZ125" i="20"/>
  <c r="AQ125" i="20"/>
  <c r="AH125" i="20"/>
  <c r="Y125" i="20"/>
  <c r="P125" i="20"/>
  <c r="F125" i="20"/>
  <c r="AV124" i="20"/>
  <c r="AM124" i="20"/>
  <c r="AD124" i="20"/>
  <c r="U124" i="20"/>
  <c r="L124" i="20"/>
  <c r="C124" i="20"/>
  <c r="AR123" i="20"/>
  <c r="AI123" i="20"/>
  <c r="Z123" i="20"/>
  <c r="Q123" i="20"/>
  <c r="H123" i="20"/>
  <c r="AX122" i="20"/>
  <c r="AO122" i="20"/>
  <c r="AE122" i="20"/>
  <c r="V122" i="20"/>
  <c r="M122" i="20"/>
  <c r="D122" i="20"/>
  <c r="AT121" i="20"/>
  <c r="AK121" i="20"/>
  <c r="AB121" i="20"/>
  <c r="R121" i="20"/>
  <c r="I121" i="20"/>
  <c r="AY120" i="20"/>
  <c r="AP120" i="20"/>
  <c r="AG120" i="20"/>
  <c r="X120" i="20"/>
  <c r="O120" i="20"/>
  <c r="E120" i="20"/>
  <c r="AV119" i="20"/>
  <c r="AN119" i="20"/>
  <c r="H196" i="20"/>
  <c r="AL168" i="20"/>
  <c r="G165" i="20"/>
  <c r="G163" i="20"/>
  <c r="W161" i="20"/>
  <c r="AV159" i="20"/>
  <c r="Z158" i="20"/>
  <c r="D157" i="20"/>
  <c r="AG155" i="20"/>
  <c r="K154" i="20"/>
  <c r="AN152" i="20"/>
  <c r="X151" i="20"/>
  <c r="K150" i="20"/>
  <c r="AW148" i="20"/>
  <c r="I148" i="20"/>
  <c r="AB147" i="20"/>
  <c r="F147" i="20"/>
  <c r="AK146" i="20"/>
  <c r="O146" i="20"/>
  <c r="AR145" i="20"/>
  <c r="X145" i="20"/>
  <c r="B145" i="20"/>
  <c r="AE144" i="20"/>
  <c r="K144" i="20"/>
  <c r="AN143" i="20"/>
  <c r="R143" i="20"/>
  <c r="AW142" i="20"/>
  <c r="AA142" i="20"/>
  <c r="I142" i="20"/>
  <c r="AR141" i="20"/>
  <c r="AB141" i="20"/>
  <c r="L141" i="20"/>
  <c r="AU140" i="20"/>
  <c r="AE140" i="20"/>
  <c r="O140" i="20"/>
  <c r="AX139" i="20"/>
  <c r="AH139" i="20"/>
  <c r="R139" i="20"/>
  <c r="B139" i="20"/>
  <c r="AK138" i="20"/>
  <c r="Y138" i="20"/>
  <c r="N138" i="20"/>
  <c r="C138" i="20"/>
  <c r="AR137" i="20"/>
  <c r="AG137" i="20"/>
  <c r="V137" i="20"/>
  <c r="L137" i="20"/>
  <c r="AZ136" i="20"/>
  <c r="AO136" i="20"/>
  <c r="AE136" i="20"/>
  <c r="T136" i="20"/>
  <c r="I136" i="20"/>
  <c r="AX135" i="20"/>
  <c r="AM135" i="20"/>
  <c r="AB135" i="20"/>
  <c r="R135" i="20"/>
  <c r="G135" i="20"/>
  <c r="AU134" i="20"/>
  <c r="AK134" i="20"/>
  <c r="Z134" i="20"/>
  <c r="O134" i="20"/>
  <c r="E134" i="20"/>
  <c r="AS133" i="20"/>
  <c r="AH133" i="20"/>
  <c r="X133" i="20"/>
  <c r="M133" i="20"/>
  <c r="B133" i="20"/>
  <c r="AQ132" i="20"/>
  <c r="AF132" i="20"/>
  <c r="U132" i="20"/>
  <c r="K132" i="20"/>
  <c r="AY131" i="20"/>
  <c r="AN131" i="20"/>
  <c r="AD131" i="20"/>
  <c r="S131" i="20"/>
  <c r="H131" i="20"/>
  <c r="AW130" i="20"/>
  <c r="AL130" i="20"/>
  <c r="AA130" i="20"/>
  <c r="Q130" i="20"/>
  <c r="F130" i="20"/>
  <c r="AT129" i="20"/>
  <c r="AJ129" i="20"/>
  <c r="Y129" i="20"/>
  <c r="N129" i="20"/>
  <c r="D129" i="20"/>
  <c r="AR128" i="20"/>
  <c r="AG128" i="20"/>
  <c r="W128" i="20"/>
  <c r="L128" i="20"/>
  <c r="AZ127" i="20"/>
  <c r="AP127" i="20"/>
  <c r="AE127" i="20"/>
  <c r="V127" i="20"/>
  <c r="M127" i="20"/>
  <c r="D127" i="20"/>
  <c r="AT126" i="20"/>
  <c r="AK126" i="20"/>
  <c r="AA126" i="20"/>
  <c r="R126" i="20"/>
  <c r="I126" i="20"/>
  <c r="AY125" i="20"/>
  <c r="AP125" i="20"/>
  <c r="AG125" i="20"/>
  <c r="X125" i="20"/>
  <c r="N125" i="20"/>
  <c r="E125" i="20"/>
  <c r="AU124" i="20"/>
  <c r="AL124" i="20"/>
  <c r="AC124" i="20"/>
  <c r="T124" i="20"/>
  <c r="K124" i="20"/>
  <c r="AZ123" i="20"/>
  <c r="AQ123" i="20"/>
  <c r="AH123" i="20"/>
  <c r="Y123" i="20"/>
  <c r="P123" i="20"/>
  <c r="G123" i="20"/>
  <c r="AW122" i="20"/>
  <c r="AM122" i="20"/>
  <c r="AD122" i="20"/>
  <c r="U122" i="20"/>
  <c r="L122" i="20"/>
  <c r="C122" i="20"/>
  <c r="AS121" i="20"/>
  <c r="AJ121" i="20"/>
  <c r="Z121" i="20"/>
  <c r="Q121" i="20"/>
  <c r="H121" i="20"/>
  <c r="AX120" i="20"/>
  <c r="Q185" i="20"/>
  <c r="F168" i="20"/>
  <c r="AP164" i="20"/>
  <c r="AU162" i="20"/>
  <c r="M161" i="20"/>
  <c r="AM159" i="20"/>
  <c r="Q158" i="20"/>
  <c r="AT156" i="20"/>
  <c r="X155" i="20"/>
  <c r="B154" i="20"/>
  <c r="AD152" i="20"/>
  <c r="P151" i="20"/>
  <c r="C150" i="20"/>
  <c r="AO148" i="20"/>
  <c r="G148" i="20"/>
  <c r="Z147" i="20"/>
  <c r="D147" i="20"/>
  <c r="AG146" i="20"/>
  <c r="M146" i="20"/>
  <c r="AP145" i="20"/>
  <c r="T145" i="20"/>
  <c r="AY144" i="20"/>
  <c r="AC144" i="20"/>
  <c r="G144" i="20"/>
  <c r="AL143" i="20"/>
  <c r="P143" i="20"/>
  <c r="AS142" i="20"/>
  <c r="Y142" i="20"/>
  <c r="E142" i="20"/>
  <c r="AN141" i="20"/>
  <c r="X141" i="20"/>
  <c r="H141" i="20"/>
  <c r="AQ140" i="20"/>
  <c r="AA140" i="20"/>
  <c r="K140" i="20"/>
  <c r="AT139" i="20"/>
  <c r="AD139" i="20"/>
  <c r="N139" i="20"/>
  <c r="AW138" i="20"/>
  <c r="AI138" i="20"/>
  <c r="W138" i="20"/>
  <c r="M138" i="20"/>
  <c r="B138" i="20"/>
  <c r="AP137" i="20"/>
  <c r="AF137" i="20"/>
  <c r="U137" i="20"/>
  <c r="J137" i="20"/>
  <c r="AY136" i="20"/>
  <c r="AN136" i="20"/>
  <c r="AC136" i="20"/>
  <c r="S136" i="20"/>
  <c r="H136" i="20"/>
  <c r="AV135" i="20"/>
  <c r="AL135" i="20"/>
  <c r="AA135" i="20"/>
  <c r="P135" i="20"/>
  <c r="F135" i="20"/>
  <c r="AT134" i="20"/>
  <c r="AI134" i="20"/>
  <c r="Y134" i="20"/>
  <c r="N134" i="20"/>
  <c r="C134" i="20"/>
  <c r="AR133" i="20"/>
  <c r="AG133" i="20"/>
  <c r="V133" i="20"/>
  <c r="L133" i="20"/>
  <c r="AZ132" i="20"/>
  <c r="AO132" i="20"/>
  <c r="AE132" i="20"/>
  <c r="T132" i="20"/>
  <c r="I132" i="20"/>
  <c r="AX131" i="20"/>
  <c r="AM131" i="20"/>
  <c r="AB131" i="20"/>
  <c r="R131" i="20"/>
  <c r="G131" i="20"/>
  <c r="AU130" i="20"/>
  <c r="AK130" i="20"/>
  <c r="Z130" i="20"/>
  <c r="O130" i="20"/>
  <c r="E130" i="20"/>
  <c r="AS129" i="20"/>
  <c r="AH129" i="20"/>
  <c r="X129" i="20"/>
  <c r="M129" i="20"/>
  <c r="B129" i="20"/>
  <c r="AQ128" i="20"/>
  <c r="AF128" i="20"/>
  <c r="U128" i="20"/>
  <c r="K128" i="20"/>
  <c r="AY127" i="20"/>
  <c r="AN127" i="20"/>
  <c r="AD127" i="20"/>
  <c r="U127" i="20"/>
  <c r="L127" i="20"/>
  <c r="C127" i="20"/>
  <c r="AS126" i="20"/>
  <c r="AI126" i="20"/>
  <c r="Z126" i="20"/>
  <c r="Q126" i="20"/>
  <c r="H126" i="20"/>
  <c r="AX125" i="20"/>
  <c r="AO125" i="20"/>
  <c r="AF125" i="20"/>
  <c r="V125" i="20"/>
  <c r="M125" i="20"/>
  <c r="D125" i="20"/>
  <c r="AT124" i="20"/>
  <c r="AK124" i="20"/>
  <c r="AB124" i="20"/>
  <c r="S124" i="20"/>
  <c r="I124" i="20"/>
  <c r="AY123" i="20"/>
  <c r="AP123" i="20"/>
  <c r="AG123" i="20"/>
  <c r="X123" i="20"/>
  <c r="O123" i="20"/>
  <c r="F123" i="20"/>
  <c r="AU122" i="20"/>
  <c r="AL122" i="20"/>
  <c r="AC122" i="20"/>
  <c r="T122" i="20"/>
  <c r="K122" i="20"/>
  <c r="B122" i="20"/>
  <c r="AR121" i="20"/>
  <c r="AH121" i="20"/>
  <c r="Y121" i="20"/>
  <c r="P121" i="20"/>
  <c r="G121" i="20"/>
  <c r="AW120" i="20"/>
  <c r="AN120" i="20"/>
  <c r="AE120" i="20"/>
  <c r="U120" i="20"/>
  <c r="L120" i="20"/>
  <c r="C120" i="20"/>
  <c r="AT119" i="20"/>
  <c r="AL119" i="20"/>
  <c r="AD119" i="20"/>
  <c r="V119" i="20"/>
  <c r="N119" i="20"/>
  <c r="F119" i="20"/>
  <c r="AW118" i="20"/>
  <c r="AO118" i="20"/>
  <c r="AG118" i="20"/>
  <c r="Y118" i="20"/>
  <c r="Q118" i="20"/>
  <c r="I118" i="20"/>
  <c r="AZ117" i="20"/>
  <c r="AR117" i="20"/>
  <c r="AJ117" i="20"/>
  <c r="AB117" i="20"/>
  <c r="T117" i="20"/>
  <c r="L117" i="20"/>
  <c r="D117" i="20"/>
  <c r="AU116" i="20"/>
  <c r="AM116" i="20"/>
  <c r="AE116" i="20"/>
  <c r="W116" i="20"/>
  <c r="O116" i="20"/>
  <c r="G116" i="20"/>
  <c r="AX115" i="20"/>
  <c r="AP115" i="20"/>
  <c r="AH115" i="20"/>
  <c r="Z115" i="20"/>
  <c r="R115" i="20"/>
  <c r="J115" i="20"/>
  <c r="B115" i="20"/>
  <c r="AS114" i="20"/>
  <c r="AK114" i="20"/>
  <c r="AC114" i="20"/>
  <c r="U114" i="20"/>
  <c r="M114" i="20"/>
  <c r="E114" i="20"/>
  <c r="AV113" i="20"/>
  <c r="AN113" i="20"/>
  <c r="AF113" i="20"/>
  <c r="X113" i="20"/>
  <c r="P113" i="20"/>
  <c r="H113" i="20"/>
  <c r="AY112" i="20"/>
  <c r="AQ112" i="20"/>
  <c r="AI112" i="20"/>
  <c r="AA112" i="20"/>
  <c r="S112" i="20"/>
  <c r="K112" i="20"/>
  <c r="C112" i="20"/>
  <c r="AT111" i="20"/>
  <c r="AL111" i="20"/>
  <c r="AD111" i="20"/>
  <c r="V111" i="20"/>
  <c r="N111" i="20"/>
  <c r="F111" i="20"/>
  <c r="AW110" i="20"/>
  <c r="AO110" i="20"/>
  <c r="AG110" i="20"/>
  <c r="Y110" i="20"/>
  <c r="Q110" i="20"/>
  <c r="I110" i="20"/>
  <c r="AZ109" i="20"/>
  <c r="AR109" i="20"/>
  <c r="AJ109" i="20"/>
  <c r="AB109" i="20"/>
  <c r="T109" i="20"/>
  <c r="L109" i="20"/>
  <c r="D109" i="20"/>
  <c r="AU108" i="20"/>
  <c r="AM108" i="20"/>
  <c r="AE108" i="20"/>
  <c r="W108" i="20"/>
  <c r="O108" i="20"/>
  <c r="G108" i="20"/>
  <c r="AX107" i="20"/>
  <c r="AP107" i="20"/>
  <c r="AH107" i="20"/>
  <c r="Z107" i="20"/>
  <c r="R107" i="20"/>
  <c r="J107" i="20"/>
  <c r="B107" i="20"/>
  <c r="AS106" i="20"/>
  <c r="AK106" i="20"/>
  <c r="AC106" i="20"/>
  <c r="U106" i="20"/>
  <c r="M106" i="20"/>
  <c r="E106" i="20"/>
  <c r="AV105" i="20"/>
  <c r="AN105" i="20"/>
  <c r="AF105" i="20"/>
  <c r="X105" i="20"/>
  <c r="P105" i="20"/>
  <c r="H105" i="20"/>
  <c r="AY104" i="20"/>
  <c r="AQ104" i="20"/>
  <c r="AI104" i="20"/>
  <c r="AA104" i="20"/>
  <c r="S104" i="20"/>
  <c r="K104" i="20"/>
  <c r="C104" i="20"/>
  <c r="AT103" i="20"/>
  <c r="AL103" i="20"/>
  <c r="AD103" i="20"/>
  <c r="V103" i="20"/>
  <c r="N103" i="20"/>
  <c r="F103" i="20"/>
  <c r="AW102" i="20"/>
  <c r="AO102" i="20"/>
  <c r="AG102" i="20"/>
  <c r="Y102" i="20"/>
  <c r="Q102" i="20"/>
  <c r="I102" i="20"/>
  <c r="AZ101" i="20"/>
  <c r="AR101" i="20"/>
  <c r="AJ101" i="20"/>
  <c r="AB101" i="20"/>
  <c r="T101" i="20"/>
  <c r="L101" i="20"/>
  <c r="D101" i="20"/>
  <c r="AU100" i="20"/>
  <c r="AM100" i="20"/>
  <c r="AE100" i="20"/>
  <c r="W100" i="20"/>
  <c r="O100" i="20"/>
  <c r="G100" i="20"/>
  <c r="AX99" i="20"/>
  <c r="AP99" i="20"/>
  <c r="AH99" i="20"/>
  <c r="Z99" i="20"/>
  <c r="R99" i="20"/>
  <c r="J99" i="20"/>
  <c r="B99" i="20"/>
  <c r="AS98" i="20"/>
  <c r="AK98" i="20"/>
  <c r="AC98" i="20"/>
  <c r="U98" i="20"/>
  <c r="M98" i="20"/>
  <c r="E98" i="20"/>
  <c r="AV97" i="20"/>
  <c r="AN97" i="20"/>
  <c r="AF97" i="20"/>
  <c r="X97" i="20"/>
  <c r="P97" i="20"/>
  <c r="H97" i="20"/>
  <c r="AY96" i="20"/>
  <c r="AQ96" i="20"/>
  <c r="AI96" i="20"/>
  <c r="AA96" i="20"/>
  <c r="S96" i="20"/>
  <c r="K96" i="20"/>
  <c r="C96" i="20"/>
  <c r="AT95" i="20"/>
  <c r="AL95" i="20"/>
  <c r="AD95" i="20"/>
  <c r="V95" i="20"/>
  <c r="N95" i="20"/>
  <c r="F95" i="20"/>
  <c r="AJ162" i="20"/>
  <c r="H151" i="20"/>
  <c r="AN145" i="20"/>
  <c r="U142" i="20"/>
  <c r="AR139" i="20"/>
  <c r="AO137" i="20"/>
  <c r="G136" i="20"/>
  <c r="W134" i="20"/>
  <c r="AN132" i="20"/>
  <c r="F131" i="20"/>
  <c r="V129" i="20"/>
  <c r="AM127" i="20"/>
  <c r="P126" i="20"/>
  <c r="AS124" i="20"/>
  <c r="W123" i="20"/>
  <c r="AZ121" i="20"/>
  <c r="AV120" i="20"/>
  <c r="W120" i="20"/>
  <c r="AY119" i="20"/>
  <c r="AI119" i="20"/>
  <c r="U119" i="20"/>
  <c r="H119" i="20"/>
  <c r="AU118" i="20"/>
  <c r="AH118" i="20"/>
  <c r="V118" i="20"/>
  <c r="H118" i="20"/>
  <c r="AT117" i="20"/>
  <c r="AH117" i="20"/>
  <c r="U117" i="20"/>
  <c r="I117" i="20"/>
  <c r="AT116" i="20"/>
  <c r="AG116" i="20"/>
  <c r="U116" i="20"/>
  <c r="H116" i="20"/>
  <c r="AU115" i="20"/>
  <c r="AG115" i="20"/>
  <c r="T115" i="20"/>
  <c r="H115" i="20"/>
  <c r="AT114" i="20"/>
  <c r="AH114" i="20"/>
  <c r="T114" i="20"/>
  <c r="J114" i="20"/>
  <c r="AX113" i="20"/>
  <c r="AM113" i="20"/>
  <c r="AC113" i="20"/>
  <c r="R113" i="20"/>
  <c r="G113" i="20"/>
  <c r="AV112" i="20"/>
  <c r="AK112" i="20"/>
  <c r="Z112" i="20"/>
  <c r="P112" i="20"/>
  <c r="E112" i="20"/>
  <c r="AS111" i="20"/>
  <c r="AI111" i="20"/>
  <c r="X111" i="20"/>
  <c r="M111" i="20"/>
  <c r="C111" i="20"/>
  <c r="AQ110" i="20"/>
  <c r="AH110" i="20"/>
  <c r="X110" i="20"/>
  <c r="O110" i="20"/>
  <c r="F110" i="20"/>
  <c r="AV109" i="20"/>
  <c r="AM109" i="20"/>
  <c r="AD109" i="20"/>
  <c r="U109" i="20"/>
  <c r="K109" i="20"/>
  <c r="B109" i="20"/>
  <c r="AR108" i="20"/>
  <c r="AI108" i="20"/>
  <c r="Z108" i="20"/>
  <c r="Q108" i="20"/>
  <c r="H108" i="20"/>
  <c r="AW107" i="20"/>
  <c r="AN107" i="20"/>
  <c r="AE107" i="20"/>
  <c r="V107" i="20"/>
  <c r="M107" i="20"/>
  <c r="D107" i="20"/>
  <c r="AT106" i="20"/>
  <c r="AJ106" i="20"/>
  <c r="AA106" i="20"/>
  <c r="R106" i="20"/>
  <c r="I106" i="20"/>
  <c r="AY105" i="20"/>
  <c r="AP105" i="20"/>
  <c r="B161" i="20"/>
  <c r="AT149" i="20"/>
  <c r="R145" i="20"/>
  <c r="C142" i="20"/>
  <c r="AB139" i="20"/>
  <c r="AD137" i="20"/>
  <c r="AU135" i="20"/>
  <c r="M134" i="20"/>
  <c r="AC132" i="20"/>
  <c r="AT130" i="20"/>
  <c r="L129" i="20"/>
  <c r="AC127" i="20"/>
  <c r="G126" i="20"/>
  <c r="AJ124" i="20"/>
  <c r="N123" i="20"/>
  <c r="AP121" i="20"/>
  <c r="AS120" i="20"/>
  <c r="T120" i="20"/>
  <c r="AU119" i="20"/>
  <c r="AF119" i="20"/>
  <c r="T119" i="20"/>
  <c r="G119" i="20"/>
  <c r="AT118" i="20"/>
  <c r="AF118" i="20"/>
  <c r="S118" i="20"/>
  <c r="G118" i="20"/>
  <c r="AS117" i="20"/>
  <c r="AG117" i="20"/>
  <c r="S117" i="20"/>
  <c r="F117" i="20"/>
  <c r="AS116" i="20"/>
  <c r="AF116" i="20"/>
  <c r="T116" i="20"/>
  <c r="F116" i="20"/>
  <c r="AR115" i="20"/>
  <c r="AF115" i="20"/>
  <c r="S115" i="20"/>
  <c r="G115" i="20"/>
  <c r="AR114" i="20"/>
  <c r="AE114" i="20"/>
  <c r="S114" i="20"/>
  <c r="H114" i="20"/>
  <c r="AW113" i="20"/>
  <c r="AL113" i="20"/>
  <c r="AA113" i="20"/>
  <c r="Q113" i="20"/>
  <c r="F113" i="20"/>
  <c r="AT112" i="20"/>
  <c r="AJ112" i="20"/>
  <c r="Y112" i="20"/>
  <c r="N112" i="20"/>
  <c r="D112" i="20"/>
  <c r="AR111" i="20"/>
  <c r="AG111" i="20"/>
  <c r="W111" i="20"/>
  <c r="L111" i="20"/>
  <c r="AZ110" i="20"/>
  <c r="AP110" i="20"/>
  <c r="AF110" i="20"/>
  <c r="W110" i="20"/>
  <c r="N110" i="20"/>
  <c r="E110" i="20"/>
  <c r="AU109" i="20"/>
  <c r="AL109" i="20"/>
  <c r="AC109" i="20"/>
  <c r="S109" i="20"/>
  <c r="J109" i="20"/>
  <c r="AZ108" i="20"/>
  <c r="AQ108" i="20"/>
  <c r="AH108" i="20"/>
  <c r="Y108" i="20"/>
  <c r="P108" i="20"/>
  <c r="F108" i="20"/>
  <c r="AV107" i="20"/>
  <c r="AM107" i="20"/>
  <c r="AD107" i="20"/>
  <c r="U107" i="20"/>
  <c r="L107" i="20"/>
  <c r="C107" i="20"/>
  <c r="AR106" i="20"/>
  <c r="AI106" i="20"/>
  <c r="Z106" i="20"/>
  <c r="Q106" i="20"/>
  <c r="H106" i="20"/>
  <c r="AX105" i="20"/>
  <c r="AO105" i="20"/>
  <c r="AE105" i="20"/>
  <c r="V105" i="20"/>
  <c r="M105" i="20"/>
  <c r="D105" i="20"/>
  <c r="AT104" i="20"/>
  <c r="AK104" i="20"/>
  <c r="AB104" i="20"/>
  <c r="R104" i="20"/>
  <c r="I104" i="20"/>
  <c r="AY103" i="20"/>
  <c r="AP103" i="20"/>
  <c r="AG103" i="20"/>
  <c r="AD159" i="20"/>
  <c r="AG148" i="20"/>
  <c r="AU144" i="20"/>
  <c r="AL141" i="20"/>
  <c r="L139" i="20"/>
  <c r="T137" i="20"/>
  <c r="AJ135" i="20"/>
  <c r="B134" i="20"/>
  <c r="S132" i="20"/>
  <c r="AI130" i="20"/>
  <c r="AZ128" i="20"/>
  <c r="T127" i="20"/>
  <c r="AW125" i="20"/>
  <c r="AA124" i="20"/>
  <c r="D123" i="20"/>
  <c r="AG121" i="20"/>
  <c r="AO120" i="20"/>
  <c r="R120" i="20"/>
  <c r="AS119" i="20"/>
  <c r="AE119" i="20"/>
  <c r="S119" i="20"/>
  <c r="E119" i="20"/>
  <c r="AQ118" i="20"/>
  <c r="AE118" i="20"/>
  <c r="R118" i="20"/>
  <c r="F118" i="20"/>
  <c r="AQ117" i="20"/>
  <c r="AD117" i="20"/>
  <c r="R117" i="20"/>
  <c r="E117" i="20"/>
  <c r="AR116" i="20"/>
  <c r="AD116" i="20"/>
  <c r="Q116" i="20"/>
  <c r="E116" i="20"/>
  <c r="AQ115" i="20"/>
  <c r="AE115" i="20"/>
  <c r="Q115" i="20"/>
  <c r="D115" i="20"/>
  <c r="AQ114" i="20"/>
  <c r="AD114" i="20"/>
  <c r="R114" i="20"/>
  <c r="G114" i="20"/>
  <c r="AU113" i="20"/>
  <c r="AK113" i="20"/>
  <c r="Z113" i="20"/>
  <c r="O113" i="20"/>
  <c r="E113" i="20"/>
  <c r="AS112" i="20"/>
  <c r="AH112" i="20"/>
  <c r="X112" i="20"/>
  <c r="M112" i="20"/>
  <c r="B112" i="20"/>
  <c r="AQ111" i="20"/>
  <c r="AF111" i="20"/>
  <c r="U111" i="20"/>
  <c r="K111" i="20"/>
  <c r="AY110" i="20"/>
  <c r="AN110" i="20"/>
  <c r="AE110" i="20"/>
  <c r="V110" i="20"/>
  <c r="M110" i="20"/>
  <c r="D110" i="20"/>
  <c r="AT109" i="20"/>
  <c r="AK109" i="20"/>
  <c r="AA109" i="20"/>
  <c r="R109" i="20"/>
  <c r="I109" i="20"/>
  <c r="AY108" i="20"/>
  <c r="AP108" i="20"/>
  <c r="AG108" i="20"/>
  <c r="X108" i="20"/>
  <c r="N108" i="20"/>
  <c r="E108" i="20"/>
  <c r="AU107" i="20"/>
  <c r="AL107" i="20"/>
  <c r="AC107" i="20"/>
  <c r="T107" i="20"/>
  <c r="K107" i="20"/>
  <c r="AZ106" i="20"/>
  <c r="AQ106" i="20"/>
  <c r="AH106" i="20"/>
  <c r="Y106" i="20"/>
  <c r="P106" i="20"/>
  <c r="G106" i="20"/>
  <c r="AW105" i="20"/>
  <c r="AM105" i="20"/>
  <c r="AD105" i="20"/>
  <c r="U105" i="20"/>
  <c r="L105" i="20"/>
  <c r="C105" i="20"/>
  <c r="AS104" i="20"/>
  <c r="AJ104" i="20"/>
  <c r="Z104" i="20"/>
  <c r="Q104" i="20"/>
  <c r="H104" i="20"/>
  <c r="AX103" i="20"/>
  <c r="AO103" i="20"/>
  <c r="AF103" i="20"/>
  <c r="W103" i="20"/>
  <c r="M103" i="20"/>
  <c r="D103" i="20"/>
  <c r="AT102" i="20"/>
  <c r="AK102" i="20"/>
  <c r="AB102" i="20"/>
  <c r="S102" i="20"/>
  <c r="J102" i="20"/>
  <c r="AY101" i="20"/>
  <c r="AP101" i="20"/>
  <c r="AG101" i="20"/>
  <c r="X101" i="20"/>
  <c r="O101" i="20"/>
  <c r="F101" i="20"/>
  <c r="AV100" i="20"/>
  <c r="AL100" i="20"/>
  <c r="AC100" i="20"/>
  <c r="T100" i="20"/>
  <c r="K100" i="20"/>
  <c r="B100" i="20"/>
  <c r="AR99" i="20"/>
  <c r="AI99" i="20"/>
  <c r="Y99" i="20"/>
  <c r="P99" i="20"/>
  <c r="G99" i="20"/>
  <c r="AW98" i="20"/>
  <c r="AN98" i="20"/>
  <c r="AE98" i="20"/>
  <c r="V98" i="20"/>
  <c r="L98" i="20"/>
  <c r="C98" i="20"/>
  <c r="AS97" i="20"/>
  <c r="AJ97" i="20"/>
  <c r="AA97" i="20"/>
  <c r="R97" i="20"/>
  <c r="I97" i="20"/>
  <c r="AX96" i="20"/>
  <c r="AO96" i="20"/>
  <c r="AF96" i="20"/>
  <c r="W96" i="20"/>
  <c r="N96" i="20"/>
  <c r="H158" i="20"/>
  <c r="AZ147" i="20"/>
  <c r="AA144" i="20"/>
  <c r="V141" i="20"/>
  <c r="AU138" i="20"/>
  <c r="I137" i="20"/>
  <c r="Z135" i="20"/>
  <c r="AP133" i="20"/>
  <c r="H132" i="20"/>
  <c r="Y130" i="20"/>
  <c r="AO128" i="20"/>
  <c r="K127" i="20"/>
  <c r="AN125" i="20"/>
  <c r="Q124" i="20"/>
  <c r="AT122" i="20"/>
  <c r="X121" i="20"/>
  <c r="AM120" i="20"/>
  <c r="M120" i="20"/>
  <c r="AR119" i="20"/>
  <c r="AC119" i="20"/>
  <c r="P119" i="20"/>
  <c r="D119" i="20"/>
  <c r="AP118" i="20"/>
  <c r="AD118" i="20"/>
  <c r="P118" i="20"/>
  <c r="C118" i="20"/>
  <c r="AP117" i="20"/>
  <c r="AC117" i="20"/>
  <c r="Q117" i="20"/>
  <c r="C117" i="20"/>
  <c r="AO116" i="20"/>
  <c r="AC116" i="20"/>
  <c r="P116" i="20"/>
  <c r="D116" i="20"/>
  <c r="AO115" i="20"/>
  <c r="AB115" i="20"/>
  <c r="P115" i="20"/>
  <c r="C115" i="20"/>
  <c r="AP114" i="20"/>
  <c r="AB114" i="20"/>
  <c r="P114" i="20"/>
  <c r="F114" i="20"/>
  <c r="AT113" i="20"/>
  <c r="AI113" i="20"/>
  <c r="Y113" i="20"/>
  <c r="N113" i="20"/>
  <c r="C113" i="20"/>
  <c r="AR112" i="20"/>
  <c r="AG112" i="20"/>
  <c r="V112" i="20"/>
  <c r="L112" i="20"/>
  <c r="AZ111" i="20"/>
  <c r="AO111" i="20"/>
  <c r="AE111" i="20"/>
  <c r="T111" i="20"/>
  <c r="I111" i="20"/>
  <c r="AX110" i="20"/>
  <c r="AM110" i="20"/>
  <c r="AD110" i="20"/>
  <c r="U110" i="20"/>
  <c r="L110" i="20"/>
  <c r="C110" i="20"/>
  <c r="AS109" i="20"/>
  <c r="AI109" i="20"/>
  <c r="Z109" i="20"/>
  <c r="Q109" i="20"/>
  <c r="H109" i="20"/>
  <c r="AX108" i="20"/>
  <c r="AO108" i="20"/>
  <c r="AF108" i="20"/>
  <c r="V108" i="20"/>
  <c r="M108" i="20"/>
  <c r="D108" i="20"/>
  <c r="AT107" i="20"/>
  <c r="AK107" i="20"/>
  <c r="AB107" i="20"/>
  <c r="S107" i="20"/>
  <c r="I107" i="20"/>
  <c r="AY106" i="20"/>
  <c r="AP106" i="20"/>
  <c r="AG106" i="20"/>
  <c r="X106" i="20"/>
  <c r="O106" i="20"/>
  <c r="F106" i="20"/>
  <c r="AU105" i="20"/>
  <c r="AL105" i="20"/>
  <c r="AC105" i="20"/>
  <c r="T105" i="20"/>
  <c r="K105" i="20"/>
  <c r="B105" i="20"/>
  <c r="AR104" i="20"/>
  <c r="AH104" i="20"/>
  <c r="Y104" i="20"/>
  <c r="P104" i="20"/>
  <c r="G104" i="20"/>
  <c r="AW103" i="20"/>
  <c r="AN103" i="20"/>
  <c r="AE103" i="20"/>
  <c r="U103" i="20"/>
  <c r="L103" i="20"/>
  <c r="C103" i="20"/>
  <c r="AS102" i="20"/>
  <c r="AJ102" i="20"/>
  <c r="AA102" i="20"/>
  <c r="R102" i="20"/>
  <c r="H102" i="20"/>
  <c r="AX101" i="20"/>
  <c r="AO101" i="20"/>
  <c r="AF101" i="20"/>
  <c r="W101" i="20"/>
  <c r="N101" i="20"/>
  <c r="E101" i="20"/>
  <c r="AT100" i="20"/>
  <c r="AK100" i="20"/>
  <c r="AB100" i="20"/>
  <c r="S100" i="20"/>
  <c r="J100" i="20"/>
  <c r="AZ99" i="20"/>
  <c r="AQ99" i="20"/>
  <c r="AG99" i="20"/>
  <c r="X99" i="20"/>
  <c r="O99" i="20"/>
  <c r="F99" i="20"/>
  <c r="AV98" i="20"/>
  <c r="AM98" i="20"/>
  <c r="AD98" i="20"/>
  <c r="T98" i="20"/>
  <c r="K98" i="20"/>
  <c r="B98" i="20"/>
  <c r="AR97" i="20"/>
  <c r="AI97" i="20"/>
  <c r="Z97" i="20"/>
  <c r="Q97" i="20"/>
  <c r="G97" i="20"/>
  <c r="AW96" i="20"/>
  <c r="AN96" i="20"/>
  <c r="AE96" i="20"/>
  <c r="V96" i="20"/>
  <c r="M96" i="20"/>
  <c r="D96" i="20"/>
  <c r="AS95" i="20"/>
  <c r="AJ95" i="20"/>
  <c r="AA95" i="20"/>
  <c r="R95" i="20"/>
  <c r="I95" i="20"/>
  <c r="AY94" i="20"/>
  <c r="AQ94" i="20"/>
  <c r="AI94" i="20"/>
  <c r="AA94" i="20"/>
  <c r="S94" i="20"/>
  <c r="K94" i="20"/>
  <c r="C94" i="20"/>
  <c r="AT93" i="20"/>
  <c r="AL93" i="20"/>
  <c r="AD93" i="20"/>
  <c r="V93" i="20"/>
  <c r="N93" i="20"/>
  <c r="F93" i="20"/>
  <c r="AW92" i="20"/>
  <c r="AO92" i="20"/>
  <c r="AG92" i="20"/>
  <c r="Y92" i="20"/>
  <c r="Q92" i="20"/>
  <c r="I92" i="20"/>
  <c r="AZ91" i="20"/>
  <c r="AR91" i="20"/>
  <c r="AJ91" i="20"/>
  <c r="AL178" i="20"/>
  <c r="O155" i="20"/>
  <c r="B147" i="20"/>
  <c r="AH143" i="20"/>
  <c r="AO140" i="20"/>
  <c r="V138" i="20"/>
  <c r="AM136" i="20"/>
  <c r="D135" i="20"/>
  <c r="U133" i="20"/>
  <c r="AL131" i="20"/>
  <c r="C130" i="20"/>
  <c r="T128" i="20"/>
  <c r="AQ126" i="20"/>
  <c r="U125" i="20"/>
  <c r="AX123" i="20"/>
  <c r="AB122" i="20"/>
  <c r="M121" i="20"/>
  <c r="AF120" i="20"/>
  <c r="I120" i="20"/>
  <c r="AM119" i="20"/>
  <c r="AA119" i="20"/>
  <c r="M119" i="20"/>
  <c r="AY118" i="20"/>
  <c r="AM118" i="20"/>
  <c r="Z118" i="20"/>
  <c r="N118" i="20"/>
  <c r="AY117" i="20"/>
  <c r="AL117" i="20"/>
  <c r="Z117" i="20"/>
  <c r="M117" i="20"/>
  <c r="AZ116" i="20"/>
  <c r="AL116" i="20"/>
  <c r="Y116" i="20"/>
  <c r="M116" i="20"/>
  <c r="AY115" i="20"/>
  <c r="AM115" i="20"/>
  <c r="Y115" i="20"/>
  <c r="L115" i="20"/>
  <c r="AY114" i="20"/>
  <c r="AL114" i="20"/>
  <c r="Z114" i="20"/>
  <c r="N114" i="20"/>
  <c r="C114" i="20"/>
  <c r="AQ113" i="20"/>
  <c r="AG113" i="20"/>
  <c r="V113" i="20"/>
  <c r="K113" i="20"/>
  <c r="AZ112" i="20"/>
  <c r="AO112" i="20"/>
  <c r="AD112" i="20"/>
  <c r="T112" i="20"/>
  <c r="I112" i="20"/>
  <c r="AG167" i="20"/>
  <c r="AQ153" i="20"/>
  <c r="AE146" i="20"/>
  <c r="N143" i="20"/>
  <c r="Y140" i="20"/>
  <c r="K138" i="20"/>
  <c r="AB136" i="20"/>
  <c r="AS134" i="20"/>
  <c r="J133" i="20"/>
  <c r="AA131" i="20"/>
  <c r="AR129" i="20"/>
  <c r="I128" i="20"/>
  <c r="AH126" i="20"/>
  <c r="L125" i="20"/>
  <c r="AO123" i="20"/>
  <c r="S122" i="20"/>
  <c r="F121" i="20"/>
  <c r="AC120" i="20"/>
  <c r="D120" i="20"/>
  <c r="AK119" i="20"/>
  <c r="X119" i="20"/>
  <c r="L119" i="20"/>
  <c r="AX118" i="20"/>
  <c r="AL118" i="20"/>
  <c r="X118" i="20"/>
  <c r="K118" i="20"/>
  <c r="AX117" i="20"/>
  <c r="AK117" i="20"/>
  <c r="Y117" i="20"/>
  <c r="K117" i="20"/>
  <c r="AW116" i="20"/>
  <c r="AK116" i="20"/>
  <c r="X116" i="20"/>
  <c r="L116" i="20"/>
  <c r="AW115" i="20"/>
  <c r="AJ115" i="20"/>
  <c r="X115" i="20"/>
  <c r="K115" i="20"/>
  <c r="AX114" i="20"/>
  <c r="AJ114" i="20"/>
  <c r="W114" i="20"/>
  <c r="L114" i="20"/>
  <c r="B114" i="20"/>
  <c r="AP113" i="20"/>
  <c r="AE113" i="20"/>
  <c r="U113" i="20"/>
  <c r="J113" i="20"/>
  <c r="AX112" i="20"/>
  <c r="AN112" i="20"/>
  <c r="AC112" i="20"/>
  <c r="R112" i="20"/>
  <c r="H112" i="20"/>
  <c r="AV111" i="20"/>
  <c r="AK111" i="20"/>
  <c r="AA111" i="20"/>
  <c r="P111" i="20"/>
  <c r="E111" i="20"/>
  <c r="AT110" i="20"/>
  <c r="AJ110" i="20"/>
  <c r="AA110" i="20"/>
  <c r="R110" i="20"/>
  <c r="H110" i="20"/>
  <c r="AX109" i="20"/>
  <c r="AO109" i="20"/>
  <c r="AF109" i="20"/>
  <c r="W109" i="20"/>
  <c r="N109" i="20"/>
  <c r="E109" i="20"/>
  <c r="AT108" i="20"/>
  <c r="AK108" i="20"/>
  <c r="AB108" i="20"/>
  <c r="S108" i="20"/>
  <c r="J108" i="20"/>
  <c r="AZ107" i="20"/>
  <c r="AQ107" i="20"/>
  <c r="AG107" i="20"/>
  <c r="X107" i="20"/>
  <c r="O107" i="20"/>
  <c r="F107" i="20"/>
  <c r="AV106" i="20"/>
  <c r="AM106" i="20"/>
  <c r="AD106" i="20"/>
  <c r="T106" i="20"/>
  <c r="K106" i="20"/>
  <c r="B106" i="20"/>
  <c r="AR105" i="20"/>
  <c r="AI105" i="20"/>
  <c r="Z105" i="20"/>
  <c r="Q105" i="20"/>
  <c r="G105" i="20"/>
  <c r="AW104" i="20"/>
  <c r="AN104" i="20"/>
  <c r="AE104" i="20"/>
  <c r="V104" i="20"/>
  <c r="M104" i="20"/>
  <c r="D104" i="20"/>
  <c r="AS103" i="20"/>
  <c r="AJ103" i="20"/>
  <c r="AA103" i="20"/>
  <c r="R103" i="20"/>
  <c r="I103" i="20"/>
  <c r="AY102" i="20"/>
  <c r="AP102" i="20"/>
  <c r="AF102" i="20"/>
  <c r="W102" i="20"/>
  <c r="N102" i="20"/>
  <c r="E102" i="20"/>
  <c r="AU101" i="20"/>
  <c r="AL101" i="20"/>
  <c r="AC101" i="20"/>
  <c r="S101" i="20"/>
  <c r="J101" i="20"/>
  <c r="AZ100" i="20"/>
  <c r="AQ100" i="20"/>
  <c r="AH100" i="20"/>
  <c r="Y100" i="20"/>
  <c r="P100" i="20"/>
  <c r="F100" i="20"/>
  <c r="AV99" i="20"/>
  <c r="AM99" i="20"/>
  <c r="AD99" i="20"/>
  <c r="U99" i="20"/>
  <c r="L99" i="20"/>
  <c r="C99" i="20"/>
  <c r="AR98" i="20"/>
  <c r="AI98" i="20"/>
  <c r="Z98" i="20"/>
  <c r="Q98" i="20"/>
  <c r="H98" i="20"/>
  <c r="AX97" i="20"/>
  <c r="AO97" i="20"/>
  <c r="AE97" i="20"/>
  <c r="V97" i="20"/>
  <c r="M97" i="20"/>
  <c r="D97" i="20"/>
  <c r="AT96" i="20"/>
  <c r="AK96" i="20"/>
  <c r="AB96" i="20"/>
  <c r="R96" i="20"/>
  <c r="I96" i="20"/>
  <c r="AY95" i="20"/>
  <c r="AP95" i="20"/>
  <c r="AG95" i="20"/>
  <c r="X95" i="20"/>
  <c r="O95" i="20"/>
  <c r="E95" i="20"/>
  <c r="AV94" i="20"/>
  <c r="AN94" i="20"/>
  <c r="AF94" i="20"/>
  <c r="X94" i="20"/>
  <c r="P94" i="20"/>
  <c r="H94" i="20"/>
  <c r="AY93" i="20"/>
  <c r="AQ93" i="20"/>
  <c r="AI93" i="20"/>
  <c r="AA93" i="20"/>
  <c r="S93" i="20"/>
  <c r="K93" i="20"/>
  <c r="C93" i="20"/>
  <c r="AT92" i="20"/>
  <c r="AL92" i="20"/>
  <c r="AD92" i="20"/>
  <c r="Z164" i="20"/>
  <c r="U152" i="20"/>
  <c r="I146" i="20"/>
  <c r="AQ142" i="20"/>
  <c r="I140" i="20"/>
  <c r="AZ137" i="20"/>
  <c r="Q136" i="20"/>
  <c r="AH134" i="20"/>
  <c r="AY132" i="20"/>
  <c r="P131" i="20"/>
  <c r="AG129" i="20"/>
  <c r="AX127" i="20"/>
  <c r="Y126" i="20"/>
  <c r="C125" i="20"/>
  <c r="AF123" i="20"/>
  <c r="J122" i="20"/>
  <c r="D121" i="20"/>
  <c r="AA120" i="20"/>
  <c r="B120" i="20"/>
  <c r="AJ119" i="20"/>
  <c r="W119" i="20"/>
  <c r="K119" i="20"/>
  <c r="AV118" i="20"/>
  <c r="AI118" i="20"/>
  <c r="W118" i="20"/>
  <c r="J118" i="20"/>
  <c r="AW117" i="20"/>
  <c r="AI117" i="20"/>
  <c r="V117" i="20"/>
  <c r="J117" i="20"/>
  <c r="AV116" i="20"/>
  <c r="AJ116" i="20"/>
  <c r="V116" i="20"/>
  <c r="I116" i="20"/>
  <c r="AV115" i="20"/>
  <c r="AI115" i="20"/>
  <c r="W115" i="20"/>
  <c r="I115" i="20"/>
  <c r="AU114" i="20"/>
  <c r="AI114" i="20"/>
  <c r="V114" i="20"/>
  <c r="K114" i="20"/>
  <c r="AY113" i="20"/>
  <c r="AO113" i="20"/>
  <c r="AD113" i="20"/>
  <c r="S113" i="20"/>
  <c r="I113" i="20"/>
  <c r="AW112" i="20"/>
  <c r="AL112" i="20"/>
  <c r="AB112" i="20"/>
  <c r="Q112" i="20"/>
  <c r="F112" i="20"/>
  <c r="AU111" i="20"/>
  <c r="AJ111" i="20"/>
  <c r="Y111" i="20"/>
  <c r="O111" i="20"/>
  <c r="D111" i="20"/>
  <c r="AR110" i="20"/>
  <c r="AI110" i="20"/>
  <c r="Z110" i="20"/>
  <c r="P110" i="20"/>
  <c r="G110" i="20"/>
  <c r="AW109" i="20"/>
  <c r="AN109" i="20"/>
  <c r="AE109" i="20"/>
  <c r="V109" i="20"/>
  <c r="M109" i="20"/>
  <c r="C109" i="20"/>
  <c r="AS108" i="20"/>
  <c r="AJ108" i="20"/>
  <c r="AA108" i="20"/>
  <c r="R108" i="20"/>
  <c r="I108" i="20"/>
  <c r="AY107" i="20"/>
  <c r="AO107" i="20"/>
  <c r="AF107" i="20"/>
  <c r="W107" i="20"/>
  <c r="N107" i="20"/>
  <c r="E107" i="20"/>
  <c r="AU106" i="20"/>
  <c r="AL106" i="20"/>
  <c r="AB106" i="20"/>
  <c r="S106" i="20"/>
  <c r="J106" i="20"/>
  <c r="AZ105" i="20"/>
  <c r="F141" i="20"/>
  <c r="B127" i="20"/>
  <c r="AB119" i="20"/>
  <c r="AA117" i="20"/>
  <c r="AA115" i="20"/>
  <c r="AH113" i="20"/>
  <c r="AY111" i="20"/>
  <c r="H111" i="20"/>
  <c r="T110" i="20"/>
  <c r="AH109" i="20"/>
  <c r="AW108" i="20"/>
  <c r="L108" i="20"/>
  <c r="AA107" i="20"/>
  <c r="AO106" i="20"/>
  <c r="D106" i="20"/>
  <c r="AG105" i="20"/>
  <c r="N105" i="20"/>
  <c r="AU104" i="20"/>
  <c r="AC104" i="20"/>
  <c r="J104" i="20"/>
  <c r="AQ103" i="20"/>
  <c r="Y103" i="20"/>
  <c r="J103" i="20"/>
  <c r="AU102" i="20"/>
  <c r="AE102" i="20"/>
  <c r="P102" i="20"/>
  <c r="C102" i="20"/>
  <c r="AM101" i="20"/>
  <c r="Y101" i="20"/>
  <c r="I101" i="20"/>
  <c r="AS100" i="20"/>
  <c r="AF100" i="20"/>
  <c r="Q100" i="20"/>
  <c r="C100" i="20"/>
  <c r="AL99" i="20"/>
  <c r="W99" i="20"/>
  <c r="I99" i="20"/>
  <c r="AT98" i="20"/>
  <c r="AF98" i="20"/>
  <c r="P98" i="20"/>
  <c r="AZ97" i="20"/>
  <c r="AL97" i="20"/>
  <c r="W97" i="20"/>
  <c r="J97" i="20"/>
  <c r="AS96" i="20"/>
  <c r="AD96" i="20"/>
  <c r="P96" i="20"/>
  <c r="B96" i="20"/>
  <c r="AO95" i="20"/>
  <c r="AC95" i="20"/>
  <c r="Q95" i="20"/>
  <c r="D95" i="20"/>
  <c r="AS94" i="20"/>
  <c r="AH94" i="20"/>
  <c r="W94" i="20"/>
  <c r="M94" i="20"/>
  <c r="B94" i="20"/>
  <c r="AP93" i="20"/>
  <c r="AF93" i="20"/>
  <c r="U93" i="20"/>
  <c r="J93" i="20"/>
  <c r="AY92" i="20"/>
  <c r="AN92" i="20"/>
  <c r="AC92" i="20"/>
  <c r="T92" i="20"/>
  <c r="K92" i="20"/>
  <c r="B92" i="20"/>
  <c r="AQ91" i="20"/>
  <c r="AH91" i="20"/>
  <c r="Z91" i="20"/>
  <c r="R91" i="20"/>
  <c r="J91" i="20"/>
  <c r="B91" i="20"/>
  <c r="AS90" i="20"/>
  <c r="AK90" i="20"/>
  <c r="AC90" i="20"/>
  <c r="U90" i="20"/>
  <c r="M90" i="20"/>
  <c r="E90" i="20"/>
  <c r="AV89" i="20"/>
  <c r="AN89" i="20"/>
  <c r="AF89" i="20"/>
  <c r="X89" i="20"/>
  <c r="P89" i="20"/>
  <c r="H89" i="20"/>
  <c r="AY88" i="20"/>
  <c r="AQ88" i="20"/>
  <c r="AI88" i="20"/>
  <c r="AA88" i="20"/>
  <c r="S88" i="20"/>
  <c r="K88" i="20"/>
  <c r="C88" i="20"/>
  <c r="AT87" i="20"/>
  <c r="AL87" i="20"/>
  <c r="AD87" i="20"/>
  <c r="V87" i="20"/>
  <c r="N87" i="20"/>
  <c r="F87" i="20"/>
  <c r="AW86" i="20"/>
  <c r="AO86" i="20"/>
  <c r="AG86" i="20"/>
  <c r="Y86" i="20"/>
  <c r="Q86" i="20"/>
  <c r="I86" i="20"/>
  <c r="AZ85" i="20"/>
  <c r="AR85" i="20"/>
  <c r="AJ85" i="20"/>
  <c r="AB85" i="20"/>
  <c r="T85" i="20"/>
  <c r="L85" i="20"/>
  <c r="D85" i="20"/>
  <c r="AU84" i="20"/>
  <c r="AM84" i="20"/>
  <c r="AE84" i="20"/>
  <c r="W84" i="20"/>
  <c r="O84" i="20"/>
  <c r="G84" i="20"/>
  <c r="AX83" i="20"/>
  <c r="AP83" i="20"/>
  <c r="AH83" i="20"/>
  <c r="Z83" i="20"/>
  <c r="R83" i="20"/>
  <c r="J83" i="20"/>
  <c r="B83" i="20"/>
  <c r="AS82" i="20"/>
  <c r="AK82" i="20"/>
  <c r="AC82" i="20"/>
  <c r="U82" i="20"/>
  <c r="M82" i="20"/>
  <c r="E82" i="20"/>
  <c r="AV81" i="20"/>
  <c r="AN81" i="20"/>
  <c r="AF81" i="20"/>
  <c r="X81" i="20"/>
  <c r="P81" i="20"/>
  <c r="H81" i="20"/>
  <c r="AG138" i="20"/>
  <c r="AD125" i="20"/>
  <c r="O119" i="20"/>
  <c r="N117" i="20"/>
  <c r="O115" i="20"/>
  <c r="W113" i="20"/>
  <c r="AW111" i="20"/>
  <c r="G111" i="20"/>
  <c r="S110" i="20"/>
  <c r="AG109" i="20"/>
  <c r="AV108" i="20"/>
  <c r="K108" i="20"/>
  <c r="Y107" i="20"/>
  <c r="AN106" i="20"/>
  <c r="C106" i="20"/>
  <c r="AB105" i="20"/>
  <c r="J105" i="20"/>
  <c r="AP104" i="20"/>
  <c r="X104" i="20"/>
  <c r="F104" i="20"/>
  <c r="AM103" i="20"/>
  <c r="X103" i="20"/>
  <c r="H103" i="20"/>
  <c r="AR102" i="20"/>
  <c r="AD102" i="20"/>
  <c r="O102" i="20"/>
  <c r="B102" i="20"/>
  <c r="AK101" i="20"/>
  <c r="V101" i="20"/>
  <c r="H101" i="20"/>
  <c r="AR100" i="20"/>
  <c r="AD100" i="20"/>
  <c r="N100" i="20"/>
  <c r="AY99" i="20"/>
  <c r="AK99" i="20"/>
  <c r="V99" i="20"/>
  <c r="H99" i="20"/>
  <c r="AQ98" i="20"/>
  <c r="AB98" i="20"/>
  <c r="O98" i="20"/>
  <c r="AY97" i="20"/>
  <c r="AK97" i="20"/>
  <c r="U97" i="20"/>
  <c r="F97" i="20"/>
  <c r="AR96" i="20"/>
  <c r="AC96" i="20"/>
  <c r="O96" i="20"/>
  <c r="AZ95" i="20"/>
  <c r="AN95" i="20"/>
  <c r="AB95" i="20"/>
  <c r="P95" i="20"/>
  <c r="C95" i="20"/>
  <c r="AR94" i="20"/>
  <c r="AG94" i="20"/>
  <c r="V94" i="20"/>
  <c r="L94" i="20"/>
  <c r="AZ93" i="20"/>
  <c r="AO93" i="20"/>
  <c r="AE93" i="20"/>
  <c r="T93" i="20"/>
  <c r="I93" i="20"/>
  <c r="AX92" i="20"/>
  <c r="AM92" i="20"/>
  <c r="AB92" i="20"/>
  <c r="S92" i="20"/>
  <c r="J92" i="20"/>
  <c r="AY91" i="20"/>
  <c r="AP91" i="20"/>
  <c r="AG91" i="20"/>
  <c r="Y91" i="20"/>
  <c r="Q91" i="20"/>
  <c r="I91" i="20"/>
  <c r="AZ90" i="20"/>
  <c r="AR90" i="20"/>
  <c r="AJ90" i="20"/>
  <c r="AB90" i="20"/>
  <c r="T90" i="20"/>
  <c r="L90" i="20"/>
  <c r="D90" i="20"/>
  <c r="AU89" i="20"/>
  <c r="AM89" i="20"/>
  <c r="AE89" i="20"/>
  <c r="W89" i="20"/>
  <c r="O89" i="20"/>
  <c r="G89" i="20"/>
  <c r="AX88" i="20"/>
  <c r="AP88" i="20"/>
  <c r="AH88" i="20"/>
  <c r="Z88" i="20"/>
  <c r="R88" i="20"/>
  <c r="J88" i="20"/>
  <c r="B88" i="20"/>
  <c r="AS87" i="20"/>
  <c r="AK87" i="20"/>
  <c r="AC87" i="20"/>
  <c r="U87" i="20"/>
  <c r="M87" i="20"/>
  <c r="E87" i="20"/>
  <c r="AV86" i="20"/>
  <c r="AN86" i="20"/>
  <c r="AF86" i="20"/>
  <c r="X86" i="20"/>
  <c r="P86" i="20"/>
  <c r="H86" i="20"/>
  <c r="AY85" i="20"/>
  <c r="AQ85" i="20"/>
  <c r="AI85" i="20"/>
  <c r="AA85" i="20"/>
  <c r="S85" i="20"/>
  <c r="K85" i="20"/>
  <c r="C85" i="20"/>
  <c r="AT84" i="20"/>
  <c r="AL84" i="20"/>
  <c r="AD84" i="20"/>
  <c r="V84" i="20"/>
  <c r="N84" i="20"/>
  <c r="F84" i="20"/>
  <c r="AW83" i="20"/>
  <c r="AO83" i="20"/>
  <c r="AG83" i="20"/>
  <c r="Y83" i="20"/>
  <c r="Q83" i="20"/>
  <c r="I83" i="20"/>
  <c r="AZ82" i="20"/>
  <c r="AR82" i="20"/>
  <c r="AJ82" i="20"/>
  <c r="AB82" i="20"/>
  <c r="T82" i="20"/>
  <c r="L82" i="20"/>
  <c r="D82" i="20"/>
  <c r="AU81" i="20"/>
  <c r="AM81" i="20"/>
  <c r="AE81" i="20"/>
  <c r="W81" i="20"/>
  <c r="O81" i="20"/>
  <c r="G81" i="20"/>
  <c r="AX80" i="20"/>
  <c r="AP80" i="20"/>
  <c r="AH80" i="20"/>
  <c r="Z80" i="20"/>
  <c r="R80" i="20"/>
  <c r="J80" i="20"/>
  <c r="B80" i="20"/>
  <c r="AS79" i="20"/>
  <c r="AK79" i="20"/>
  <c r="AW136" i="20"/>
  <c r="H124" i="20"/>
  <c r="C119" i="20"/>
  <c r="B117" i="20"/>
  <c r="AZ114" i="20"/>
  <c r="M113" i="20"/>
  <c r="AN111" i="20"/>
  <c r="AV110" i="20"/>
  <c r="K110" i="20"/>
  <c r="Y109" i="20"/>
  <c r="AN108" i="20"/>
  <c r="C108" i="20"/>
  <c r="Q107" i="20"/>
  <c r="AF106" i="20"/>
  <c r="AT105" i="20"/>
  <c r="AA105" i="20"/>
  <c r="I105" i="20"/>
  <c r="AO104" i="20"/>
  <c r="W104" i="20"/>
  <c r="E104" i="20"/>
  <c r="AK103" i="20"/>
  <c r="T103" i="20"/>
  <c r="G103" i="20"/>
  <c r="AQ102" i="20"/>
  <c r="AC102" i="20"/>
  <c r="M102" i="20"/>
  <c r="AW101" i="20"/>
  <c r="AI101" i="20"/>
  <c r="U101" i="20"/>
  <c r="G101" i="20"/>
  <c r="AP100" i="20"/>
  <c r="AA100" i="20"/>
  <c r="M100" i="20"/>
  <c r="AW99" i="20"/>
  <c r="AJ99" i="20"/>
  <c r="T99" i="20"/>
  <c r="E99" i="20"/>
  <c r="AP98" i="20"/>
  <c r="AA98" i="20"/>
  <c r="N98" i="20"/>
  <c r="AW97" i="20"/>
  <c r="AH97" i="20"/>
  <c r="T97" i="20"/>
  <c r="E97" i="20"/>
  <c r="AP96" i="20"/>
  <c r="Z96" i="20"/>
  <c r="L96" i="20"/>
  <c r="AX95" i="20"/>
  <c r="AM95" i="20"/>
  <c r="Z95" i="20"/>
  <c r="M95" i="20"/>
  <c r="B95" i="20"/>
  <c r="AP94" i="20"/>
  <c r="AE94" i="20"/>
  <c r="U94" i="20"/>
  <c r="J94" i="20"/>
  <c r="AX93" i="20"/>
  <c r="AN93" i="20"/>
  <c r="AC93" i="20"/>
  <c r="R93" i="20"/>
  <c r="H93" i="20"/>
  <c r="AV92" i="20"/>
  <c r="AK92" i="20"/>
  <c r="AA92" i="20"/>
  <c r="R92" i="20"/>
  <c r="H92" i="20"/>
  <c r="AX91" i="20"/>
  <c r="AO91" i="20"/>
  <c r="AF91" i="20"/>
  <c r="X91" i="20"/>
  <c r="P91" i="20"/>
  <c r="H91" i="20"/>
  <c r="AY90" i="20"/>
  <c r="AQ90" i="20"/>
  <c r="AI90" i="20"/>
  <c r="AA90" i="20"/>
  <c r="S90" i="20"/>
  <c r="K90" i="20"/>
  <c r="C90" i="20"/>
  <c r="AT89" i="20"/>
  <c r="AL89" i="20"/>
  <c r="AD89" i="20"/>
  <c r="V89" i="20"/>
  <c r="N89" i="20"/>
  <c r="F89" i="20"/>
  <c r="AW88" i="20"/>
  <c r="AO88" i="20"/>
  <c r="AG88" i="20"/>
  <c r="Y88" i="20"/>
  <c r="Q88" i="20"/>
  <c r="I88" i="20"/>
  <c r="AZ87" i="20"/>
  <c r="AR87" i="20"/>
  <c r="AJ87" i="20"/>
  <c r="AB87" i="20"/>
  <c r="T87" i="20"/>
  <c r="L87" i="20"/>
  <c r="D87" i="20"/>
  <c r="AU86" i="20"/>
  <c r="AM86" i="20"/>
  <c r="AE86" i="20"/>
  <c r="W86" i="20"/>
  <c r="O86" i="20"/>
  <c r="G86" i="20"/>
  <c r="AX85" i="20"/>
  <c r="AP85" i="20"/>
  <c r="AH85" i="20"/>
  <c r="Z85" i="20"/>
  <c r="R85" i="20"/>
  <c r="J85" i="20"/>
  <c r="B85" i="20"/>
  <c r="AS84" i="20"/>
  <c r="AK84" i="20"/>
  <c r="AC84" i="20"/>
  <c r="U84" i="20"/>
  <c r="M84" i="20"/>
  <c r="E84" i="20"/>
  <c r="AV83" i="20"/>
  <c r="AN83" i="20"/>
  <c r="AF83" i="20"/>
  <c r="X83" i="20"/>
  <c r="P83" i="20"/>
  <c r="H83" i="20"/>
  <c r="AY82" i="20"/>
  <c r="AQ82" i="20"/>
  <c r="AI82" i="20"/>
  <c r="AA82" i="20"/>
  <c r="S82" i="20"/>
  <c r="K82" i="20"/>
  <c r="C82" i="20"/>
  <c r="AT81" i="20"/>
  <c r="AL81" i="20"/>
  <c r="AD81" i="20"/>
  <c r="V81" i="20"/>
  <c r="N81" i="20"/>
  <c r="F81" i="20"/>
  <c r="AW80" i="20"/>
  <c r="AO80" i="20"/>
  <c r="AG80" i="20"/>
  <c r="Y80" i="20"/>
  <c r="Q80" i="20"/>
  <c r="I80" i="20"/>
  <c r="AZ79" i="20"/>
  <c r="AR79" i="20"/>
  <c r="AJ79" i="20"/>
  <c r="AB79" i="20"/>
  <c r="T79" i="20"/>
  <c r="L79" i="20"/>
  <c r="D79" i="20"/>
  <c r="AU78" i="20"/>
  <c r="AM78" i="20"/>
  <c r="AE78" i="20"/>
  <c r="W78" i="20"/>
  <c r="O78" i="20"/>
  <c r="G78" i="20"/>
  <c r="AX77" i="20"/>
  <c r="AP77" i="20"/>
  <c r="AH77" i="20"/>
  <c r="Z77" i="20"/>
  <c r="R77" i="20"/>
  <c r="J77" i="20"/>
  <c r="B77" i="20"/>
  <c r="AS76" i="20"/>
  <c r="AK76" i="20"/>
  <c r="AC76" i="20"/>
  <c r="U76" i="20"/>
  <c r="M76" i="20"/>
  <c r="E76" i="20"/>
  <c r="AV75" i="20"/>
  <c r="AN75" i="20"/>
  <c r="AF75" i="20"/>
  <c r="X75" i="20"/>
  <c r="P75" i="20"/>
  <c r="H75" i="20"/>
  <c r="AY74" i="20"/>
  <c r="AQ74" i="20"/>
  <c r="AI74" i="20"/>
  <c r="AA74" i="20"/>
  <c r="S74" i="20"/>
  <c r="K74" i="20"/>
  <c r="C74" i="20"/>
  <c r="AT73" i="20"/>
  <c r="AL73" i="20"/>
  <c r="AD73" i="20"/>
  <c r="V73" i="20"/>
  <c r="N73" i="20"/>
  <c r="F73" i="20"/>
  <c r="AW72" i="20"/>
  <c r="AO72" i="20"/>
  <c r="AG72" i="20"/>
  <c r="Y72" i="20"/>
  <c r="Q72" i="20"/>
  <c r="I72" i="20"/>
  <c r="O135" i="20"/>
  <c r="AK122" i="20"/>
  <c r="AN118" i="20"/>
  <c r="AN116" i="20"/>
  <c r="AM114" i="20"/>
  <c r="B113" i="20"/>
  <c r="AM111" i="20"/>
  <c r="AU110" i="20"/>
  <c r="J110" i="20"/>
  <c r="X109" i="20"/>
  <c r="AL108" i="20"/>
  <c r="B108" i="20"/>
  <c r="P107" i="20"/>
  <c r="AE106" i="20"/>
  <c r="AS105" i="20"/>
  <c r="Y105" i="20"/>
  <c r="F105" i="20"/>
  <c r="AM104" i="20"/>
  <c r="U104" i="20"/>
  <c r="B104" i="20"/>
  <c r="AI103" i="20"/>
  <c r="S103" i="20"/>
  <c r="E103" i="20"/>
  <c r="AN102" i="20"/>
  <c r="Z102" i="20"/>
  <c r="L102" i="20"/>
  <c r="AV101" i="20"/>
  <c r="AH101" i="20"/>
  <c r="R101" i="20"/>
  <c r="C101" i="20"/>
  <c r="AO100" i="20"/>
  <c r="Z100" i="20"/>
  <c r="L100" i="20"/>
  <c r="AU99" i="20"/>
  <c r="AF99" i="20"/>
  <c r="S99" i="20"/>
  <c r="D99" i="20"/>
  <c r="AO98" i="20"/>
  <c r="Y98" i="20"/>
  <c r="J98" i="20"/>
  <c r="AU97" i="20"/>
  <c r="AG97" i="20"/>
  <c r="S97" i="20"/>
  <c r="C97" i="20"/>
  <c r="AM96" i="20"/>
  <c r="Y96" i="20"/>
  <c r="J96" i="20"/>
  <c r="AW95" i="20"/>
  <c r="AK95" i="20"/>
  <c r="Y95" i="20"/>
  <c r="L95" i="20"/>
  <c r="AZ94" i="20"/>
  <c r="AO94" i="20"/>
  <c r="AD94" i="20"/>
  <c r="T94" i="20"/>
  <c r="I94" i="20"/>
  <c r="AW93" i="20"/>
  <c r="AM93" i="20"/>
  <c r="AB93" i="20"/>
  <c r="Q93" i="20"/>
  <c r="G93" i="20"/>
  <c r="AU92" i="20"/>
  <c r="AJ92" i="20"/>
  <c r="Z92" i="20"/>
  <c r="P92" i="20"/>
  <c r="G92" i="20"/>
  <c r="AW91" i="20"/>
  <c r="AN91" i="20"/>
  <c r="AE91" i="20"/>
  <c r="W91" i="20"/>
  <c r="O91" i="20"/>
  <c r="G91" i="20"/>
  <c r="AX90" i="20"/>
  <c r="AP90" i="20"/>
  <c r="AH90" i="20"/>
  <c r="Z90" i="20"/>
  <c r="R90" i="20"/>
  <c r="J90" i="20"/>
  <c r="B90" i="20"/>
  <c r="AS89" i="20"/>
  <c r="AK89" i="20"/>
  <c r="AC89" i="20"/>
  <c r="U89" i="20"/>
  <c r="M89" i="20"/>
  <c r="E89" i="20"/>
  <c r="AV88" i="20"/>
  <c r="AN88" i="20"/>
  <c r="AF88" i="20"/>
  <c r="X88" i="20"/>
  <c r="P88" i="20"/>
  <c r="H88" i="20"/>
  <c r="AY87" i="20"/>
  <c r="AQ87" i="20"/>
  <c r="AI87" i="20"/>
  <c r="AA87" i="20"/>
  <c r="S87" i="20"/>
  <c r="K87" i="20"/>
  <c r="C87" i="20"/>
  <c r="AT86" i="20"/>
  <c r="AL86" i="20"/>
  <c r="AD86" i="20"/>
  <c r="V86" i="20"/>
  <c r="N86" i="20"/>
  <c r="F86" i="20"/>
  <c r="AW85" i="20"/>
  <c r="AO85" i="20"/>
  <c r="AG85" i="20"/>
  <c r="Y85" i="20"/>
  <c r="Q85" i="20"/>
  <c r="I85" i="20"/>
  <c r="AZ84" i="20"/>
  <c r="AR84" i="20"/>
  <c r="AJ84" i="20"/>
  <c r="AB84" i="20"/>
  <c r="T84" i="20"/>
  <c r="L84" i="20"/>
  <c r="D84" i="20"/>
  <c r="AU83" i="20"/>
  <c r="AM83" i="20"/>
  <c r="AE83" i="20"/>
  <c r="W83" i="20"/>
  <c r="O83" i="20"/>
  <c r="G83" i="20"/>
  <c r="AX82" i="20"/>
  <c r="AP82" i="20"/>
  <c r="AH82" i="20"/>
  <c r="Z82" i="20"/>
  <c r="R82" i="20"/>
  <c r="J82" i="20"/>
  <c r="B82" i="20"/>
  <c r="AS81" i="20"/>
  <c r="AK81" i="20"/>
  <c r="AC81" i="20"/>
  <c r="U81" i="20"/>
  <c r="M81" i="20"/>
  <c r="E81" i="20"/>
  <c r="AV80" i="20"/>
  <c r="AN80" i="20"/>
  <c r="AF80" i="20"/>
  <c r="X80" i="20"/>
  <c r="P80" i="20"/>
  <c r="H80" i="20"/>
  <c r="AY79" i="20"/>
  <c r="AQ79" i="20"/>
  <c r="AI79" i="20"/>
  <c r="AA79" i="20"/>
  <c r="S79" i="20"/>
  <c r="K79" i="20"/>
  <c r="C79" i="20"/>
  <c r="AT78" i="20"/>
  <c r="AL78" i="20"/>
  <c r="AD78" i="20"/>
  <c r="V78" i="20"/>
  <c r="N78" i="20"/>
  <c r="F78" i="20"/>
  <c r="AW77" i="20"/>
  <c r="AO77" i="20"/>
  <c r="AG77" i="20"/>
  <c r="Y77" i="20"/>
  <c r="Q77" i="20"/>
  <c r="I77" i="20"/>
  <c r="AZ76" i="20"/>
  <c r="AR76" i="20"/>
  <c r="AF133" i="20"/>
  <c r="O121" i="20"/>
  <c r="AA118" i="20"/>
  <c r="AB116" i="20"/>
  <c r="AA114" i="20"/>
  <c r="AP112" i="20"/>
  <c r="AC111" i="20"/>
  <c r="AL110" i="20"/>
  <c r="B110" i="20"/>
  <c r="P109" i="20"/>
  <c r="AD108" i="20"/>
  <c r="AS107" i="20"/>
  <c r="H107" i="20"/>
  <c r="W106" i="20"/>
  <c r="AQ105" i="20"/>
  <c r="W105" i="20"/>
  <c r="E105" i="20"/>
  <c r="AL104" i="20"/>
  <c r="T104" i="20"/>
  <c r="AZ103" i="20"/>
  <c r="AH103" i="20"/>
  <c r="Q103" i="20"/>
  <c r="B103" i="20"/>
  <c r="AM102" i="20"/>
  <c r="X102" i="20"/>
  <c r="K102" i="20"/>
  <c r="AT101" i="20"/>
  <c r="AE101" i="20"/>
  <c r="Q101" i="20"/>
  <c r="B101" i="20"/>
  <c r="AN100" i="20"/>
  <c r="X100" i="20"/>
  <c r="I100" i="20"/>
  <c r="AT99" i="20"/>
  <c r="AE99" i="20"/>
  <c r="Q99" i="20"/>
  <c r="AZ98" i="20"/>
  <c r="AL98" i="20"/>
  <c r="X98" i="20"/>
  <c r="I98" i="20"/>
  <c r="AT97" i="20"/>
  <c r="AD97" i="20"/>
  <c r="O97" i="20"/>
  <c r="B97" i="20"/>
  <c r="AL96" i="20"/>
  <c r="X96" i="20"/>
  <c r="H96" i="20"/>
  <c r="AV95" i="20"/>
  <c r="AI95" i="20"/>
  <c r="W95" i="20"/>
  <c r="K95" i="20"/>
  <c r="AX94" i="20"/>
  <c r="AM94" i="20"/>
  <c r="AC94" i="20"/>
  <c r="R94" i="20"/>
  <c r="G94" i="20"/>
  <c r="AV93" i="20"/>
  <c r="AK93" i="20"/>
  <c r="Z93" i="20"/>
  <c r="P93" i="20"/>
  <c r="E93" i="20"/>
  <c r="AS92" i="20"/>
  <c r="AI92" i="20"/>
  <c r="X92" i="20"/>
  <c r="O92" i="20"/>
  <c r="F92" i="20"/>
  <c r="AV91" i="20"/>
  <c r="AM91" i="20"/>
  <c r="AD91" i="20"/>
  <c r="V91" i="20"/>
  <c r="N91" i="20"/>
  <c r="F91" i="20"/>
  <c r="AW90" i="20"/>
  <c r="AO90" i="20"/>
  <c r="AG90" i="20"/>
  <c r="Y90" i="20"/>
  <c r="Q90" i="20"/>
  <c r="I90" i="20"/>
  <c r="AZ89" i="20"/>
  <c r="AR89" i="20"/>
  <c r="AJ89" i="20"/>
  <c r="AB89" i="20"/>
  <c r="T89" i="20"/>
  <c r="L89" i="20"/>
  <c r="D89" i="20"/>
  <c r="AU88" i="20"/>
  <c r="AM88" i="20"/>
  <c r="AE88" i="20"/>
  <c r="W88" i="20"/>
  <c r="O88" i="20"/>
  <c r="G88" i="20"/>
  <c r="AX87" i="20"/>
  <c r="AP87" i="20"/>
  <c r="AH87" i="20"/>
  <c r="Z87" i="20"/>
  <c r="R87" i="20"/>
  <c r="J87" i="20"/>
  <c r="B87" i="20"/>
  <c r="AS86" i="20"/>
  <c r="AK86" i="20"/>
  <c r="AC86" i="20"/>
  <c r="U86" i="20"/>
  <c r="M86" i="20"/>
  <c r="E86" i="20"/>
  <c r="AV85" i="20"/>
  <c r="AN85" i="20"/>
  <c r="AF85" i="20"/>
  <c r="X85" i="20"/>
  <c r="P85" i="20"/>
  <c r="H85" i="20"/>
  <c r="AY84" i="20"/>
  <c r="AQ84" i="20"/>
  <c r="AI84" i="20"/>
  <c r="AA84" i="20"/>
  <c r="S84" i="20"/>
  <c r="K84" i="20"/>
  <c r="C84" i="20"/>
  <c r="AT83" i="20"/>
  <c r="AL83" i="20"/>
  <c r="AD83" i="20"/>
  <c r="V83" i="20"/>
  <c r="N83" i="20"/>
  <c r="F83" i="20"/>
  <c r="AW82" i="20"/>
  <c r="AO82" i="20"/>
  <c r="AG82" i="20"/>
  <c r="Y82" i="20"/>
  <c r="Q82" i="20"/>
  <c r="I82" i="20"/>
  <c r="AZ81" i="20"/>
  <c r="AR81" i="20"/>
  <c r="AJ81" i="20"/>
  <c r="AB81" i="20"/>
  <c r="T81" i="20"/>
  <c r="L81" i="20"/>
  <c r="D81" i="20"/>
  <c r="AU80" i="20"/>
  <c r="AM80" i="20"/>
  <c r="AE80" i="20"/>
  <c r="W80" i="20"/>
  <c r="AK156" i="20"/>
  <c r="AV131" i="20"/>
  <c r="AJ120" i="20"/>
  <c r="O118" i="20"/>
  <c r="N116" i="20"/>
  <c r="O114" i="20"/>
  <c r="AF112" i="20"/>
  <c r="AB111" i="20"/>
  <c r="AK110" i="20"/>
  <c r="AY109" i="20"/>
  <c r="O109" i="20"/>
  <c r="AC108" i="20"/>
  <c r="AR107" i="20"/>
  <c r="G107" i="20"/>
  <c r="V106" i="20"/>
  <c r="AK105" i="20"/>
  <c r="S105" i="20"/>
  <c r="AZ104" i="20"/>
  <c r="AG104" i="20"/>
  <c r="O104" i="20"/>
  <c r="AV103" i="20"/>
  <c r="AC103" i="20"/>
  <c r="P103" i="20"/>
  <c r="AZ102" i="20"/>
  <c r="AL102" i="20"/>
  <c r="V102" i="20"/>
  <c r="G102" i="20"/>
  <c r="AS101" i="20"/>
  <c r="AD101" i="20"/>
  <c r="P101" i="20"/>
  <c r="AY100" i="20"/>
  <c r="AJ100" i="20"/>
  <c r="V100" i="20"/>
  <c r="H100" i="20"/>
  <c r="AS99" i="20"/>
  <c r="AC99" i="20"/>
  <c r="N99" i="20"/>
  <c r="AY98" i="20"/>
  <c r="AJ98" i="20"/>
  <c r="W98" i="20"/>
  <c r="G98" i="20"/>
  <c r="AQ97" i="20"/>
  <c r="AC97" i="20"/>
  <c r="N97" i="20"/>
  <c r="AZ96" i="20"/>
  <c r="AJ96" i="20"/>
  <c r="U96" i="20"/>
  <c r="G96" i="20"/>
  <c r="AU95" i="20"/>
  <c r="AH95" i="20"/>
  <c r="U95" i="20"/>
  <c r="J95" i="20"/>
  <c r="AW94" i="20"/>
  <c r="AL94" i="20"/>
  <c r="AB94" i="20"/>
  <c r="Q94" i="20"/>
  <c r="F94" i="20"/>
  <c r="AU93" i="20"/>
  <c r="AJ93" i="20"/>
  <c r="Y93" i="20"/>
  <c r="O93" i="20"/>
  <c r="D93" i="20"/>
  <c r="AR92" i="20"/>
  <c r="AH92" i="20"/>
  <c r="W92" i="20"/>
  <c r="N92" i="20"/>
  <c r="E92" i="20"/>
  <c r="AU91" i="20"/>
  <c r="AL91" i="20"/>
  <c r="AC91" i="20"/>
  <c r="U91" i="20"/>
  <c r="M91" i="20"/>
  <c r="E91" i="20"/>
  <c r="AV90" i="20"/>
  <c r="AN90" i="20"/>
  <c r="AF90" i="20"/>
  <c r="X90" i="20"/>
  <c r="P90" i="20"/>
  <c r="H90" i="20"/>
  <c r="AY89" i="20"/>
  <c r="AQ89" i="20"/>
  <c r="AI89" i="20"/>
  <c r="AA89" i="20"/>
  <c r="S89" i="20"/>
  <c r="K89" i="20"/>
  <c r="C89" i="20"/>
  <c r="AT88" i="20"/>
  <c r="AL88" i="20"/>
  <c r="AD88" i="20"/>
  <c r="V88" i="20"/>
  <c r="N88" i="20"/>
  <c r="F88" i="20"/>
  <c r="AW87" i="20"/>
  <c r="AO87" i="20"/>
  <c r="AG87" i="20"/>
  <c r="Y87" i="20"/>
  <c r="Q87" i="20"/>
  <c r="I87" i="20"/>
  <c r="AZ86" i="20"/>
  <c r="AR86" i="20"/>
  <c r="AJ86" i="20"/>
  <c r="AB86" i="20"/>
  <c r="T86" i="20"/>
  <c r="L86" i="20"/>
  <c r="D86" i="20"/>
  <c r="AU85" i="20"/>
  <c r="AM85" i="20"/>
  <c r="AE85" i="20"/>
  <c r="W85" i="20"/>
  <c r="O85" i="20"/>
  <c r="G85" i="20"/>
  <c r="AX84" i="20"/>
  <c r="AP84" i="20"/>
  <c r="AH84" i="20"/>
  <c r="Z84" i="20"/>
  <c r="R84" i="20"/>
  <c r="J84" i="20"/>
  <c r="B84" i="20"/>
  <c r="AS83" i="20"/>
  <c r="AK83" i="20"/>
  <c r="AC83" i="20"/>
  <c r="U83" i="20"/>
  <c r="M83" i="20"/>
  <c r="E83" i="20"/>
  <c r="AV82" i="20"/>
  <c r="AN82" i="20"/>
  <c r="AF82" i="20"/>
  <c r="X82" i="20"/>
  <c r="P82" i="20"/>
  <c r="H82" i="20"/>
  <c r="AY81" i="20"/>
  <c r="AQ81" i="20"/>
  <c r="AI81" i="20"/>
  <c r="AA81" i="20"/>
  <c r="S81" i="20"/>
  <c r="K81" i="20"/>
  <c r="C81" i="20"/>
  <c r="AT80" i="20"/>
  <c r="AL80" i="20"/>
  <c r="AD80" i="20"/>
  <c r="V80" i="20"/>
  <c r="N80" i="20"/>
  <c r="F80" i="20"/>
  <c r="AW79" i="20"/>
  <c r="AO79" i="20"/>
  <c r="AG79" i="20"/>
  <c r="Y79" i="20"/>
  <c r="Q79" i="20"/>
  <c r="I79" i="20"/>
  <c r="AZ78" i="20"/>
  <c r="AR78" i="20"/>
  <c r="AJ78" i="20"/>
  <c r="AB78" i="20"/>
  <c r="T78" i="20"/>
  <c r="L78" i="20"/>
  <c r="D78" i="20"/>
  <c r="AU77" i="20"/>
  <c r="AM77" i="20"/>
  <c r="AE77" i="20"/>
  <c r="W77" i="20"/>
  <c r="O77" i="20"/>
  <c r="G77" i="20"/>
  <c r="AX76" i="20"/>
  <c r="AP76" i="20"/>
  <c r="AH76" i="20"/>
  <c r="Z76" i="20"/>
  <c r="R76" i="20"/>
  <c r="J76" i="20"/>
  <c r="B76" i="20"/>
  <c r="AS75" i="20"/>
  <c r="E144" i="20"/>
  <c r="AE128" i="20"/>
  <c r="AQ119" i="20"/>
  <c r="AO117" i="20"/>
  <c r="AN115" i="20"/>
  <c r="AS113" i="20"/>
  <c r="J112" i="20"/>
  <c r="Q111" i="20"/>
  <c r="AB110" i="20"/>
  <c r="AP109" i="20"/>
  <c r="F109" i="20"/>
  <c r="T108" i="20"/>
  <c r="AI107" i="20"/>
  <c r="AW106" i="20"/>
  <c r="L106" i="20"/>
  <c r="AH105" i="20"/>
  <c r="O105" i="20"/>
  <c r="AV104" i="20"/>
  <c r="AD104" i="20"/>
  <c r="L104" i="20"/>
  <c r="AR103" i="20"/>
  <c r="Z103" i="20"/>
  <c r="K103" i="20"/>
  <c r="AV102" i="20"/>
  <c r="AH102" i="20"/>
  <c r="T102" i="20"/>
  <c r="D102" i="20"/>
  <c r="AN101" i="20"/>
  <c r="Z101" i="20"/>
  <c r="K101" i="20"/>
  <c r="AW100" i="20"/>
  <c r="AG100" i="20"/>
  <c r="R100" i="20"/>
  <c r="D100" i="20"/>
  <c r="AN99" i="20"/>
  <c r="AA99" i="20"/>
  <c r="K99" i="20"/>
  <c r="AU98" i="20"/>
  <c r="AG98" i="20"/>
  <c r="R98" i="20"/>
  <c r="D98" i="20"/>
  <c r="AM97" i="20"/>
  <c r="Y97" i="20"/>
  <c r="K97" i="20"/>
  <c r="AU96" i="20"/>
  <c r="AG96" i="20"/>
  <c r="Q96" i="20"/>
  <c r="E96" i="20"/>
  <c r="AQ95" i="20"/>
  <c r="AE95" i="20"/>
  <c r="S95" i="20"/>
  <c r="G95" i="20"/>
  <c r="AT94" i="20"/>
  <c r="AJ94" i="20"/>
  <c r="Y94" i="20"/>
  <c r="N94" i="20"/>
  <c r="D94" i="20"/>
  <c r="AR93" i="20"/>
  <c r="AG93" i="20"/>
  <c r="W93" i="20"/>
  <c r="L93" i="20"/>
  <c r="AZ92" i="20"/>
  <c r="AP92" i="20"/>
  <c r="AE92" i="20"/>
  <c r="U92" i="20"/>
  <c r="L92" i="20"/>
  <c r="C92" i="20"/>
  <c r="AS91" i="20"/>
  <c r="AI91" i="20"/>
  <c r="AA91" i="20"/>
  <c r="S91" i="20"/>
  <c r="K91" i="20"/>
  <c r="C91" i="20"/>
  <c r="AT90" i="20"/>
  <c r="AL90" i="20"/>
  <c r="AD90" i="20"/>
  <c r="V90" i="20"/>
  <c r="N90" i="20"/>
  <c r="F90" i="20"/>
  <c r="AW89" i="20"/>
  <c r="AO89" i="20"/>
  <c r="AG89" i="20"/>
  <c r="Y89" i="20"/>
  <c r="Q89" i="20"/>
  <c r="I89" i="20"/>
  <c r="AZ88" i="20"/>
  <c r="AR88" i="20"/>
  <c r="AJ88" i="20"/>
  <c r="AB88" i="20"/>
  <c r="T88" i="20"/>
  <c r="L88" i="20"/>
  <c r="D88" i="20"/>
  <c r="AU87" i="20"/>
  <c r="AM87" i="20"/>
  <c r="AE87" i="20"/>
  <c r="W87" i="20"/>
  <c r="O87" i="20"/>
  <c r="G87" i="20"/>
  <c r="AX86" i="20"/>
  <c r="AP86" i="20"/>
  <c r="AH86" i="20"/>
  <c r="Z86" i="20"/>
  <c r="R86" i="20"/>
  <c r="J86" i="20"/>
  <c r="B86" i="20"/>
  <c r="AS85" i="20"/>
  <c r="AK85" i="20"/>
  <c r="AC85" i="20"/>
  <c r="U85" i="20"/>
  <c r="M85" i="20"/>
  <c r="E85" i="20"/>
  <c r="AV84" i="20"/>
  <c r="AN84" i="20"/>
  <c r="AF84" i="20"/>
  <c r="X84" i="20"/>
  <c r="P84" i="20"/>
  <c r="H84" i="20"/>
  <c r="AY83" i="20"/>
  <c r="AQ83" i="20"/>
  <c r="AI83" i="20"/>
  <c r="AA83" i="20"/>
  <c r="S83" i="20"/>
  <c r="K83" i="20"/>
  <c r="C83" i="20"/>
  <c r="AT82" i="20"/>
  <c r="AL82" i="20"/>
  <c r="AD82" i="20"/>
  <c r="V82" i="20"/>
  <c r="N82" i="20"/>
  <c r="F82" i="20"/>
  <c r="AW81" i="20"/>
  <c r="AO81" i="20"/>
  <c r="AG81" i="20"/>
  <c r="Y81" i="20"/>
  <c r="Q81" i="20"/>
  <c r="I81" i="20"/>
  <c r="AZ80" i="20"/>
  <c r="AR80" i="20"/>
  <c r="AJ80" i="20"/>
  <c r="AB80" i="20"/>
  <c r="T80" i="20"/>
  <c r="L80" i="20"/>
  <c r="D80" i="20"/>
  <c r="AU79" i="20"/>
  <c r="AM79" i="20"/>
  <c r="AE79" i="20"/>
  <c r="W79" i="20"/>
  <c r="O79" i="20"/>
  <c r="G79" i="20"/>
  <c r="AX78" i="20"/>
  <c r="AP78" i="20"/>
  <c r="AH78" i="20"/>
  <c r="Z78" i="20"/>
  <c r="R78" i="20"/>
  <c r="J78" i="20"/>
  <c r="B78" i="20"/>
  <c r="B118" i="20"/>
  <c r="U108" i="20"/>
  <c r="N104" i="20"/>
  <c r="AQ101" i="20"/>
  <c r="AB99" i="20"/>
  <c r="L97" i="20"/>
  <c r="H95" i="20"/>
  <c r="X93" i="20"/>
  <c r="AT91" i="20"/>
  <c r="AE90" i="20"/>
  <c r="R89" i="20"/>
  <c r="E88" i="20"/>
  <c r="AQ86" i="20"/>
  <c r="AD85" i="20"/>
  <c r="Q84" i="20"/>
  <c r="D83" i="20"/>
  <c r="AP81" i="20"/>
  <c r="AQ80" i="20"/>
  <c r="M80" i="20"/>
  <c r="AP79" i="20"/>
  <c r="X79" i="20"/>
  <c r="H79" i="20"/>
  <c r="AQ78" i="20"/>
  <c r="AA78" i="20"/>
  <c r="K78" i="20"/>
  <c r="AT77" i="20"/>
  <c r="AI77" i="20"/>
  <c r="U77" i="20"/>
  <c r="H77" i="20"/>
  <c r="AU76" i="20"/>
  <c r="AI76" i="20"/>
  <c r="X76" i="20"/>
  <c r="N76" i="20"/>
  <c r="C76" i="20"/>
  <c r="AQ75" i="20"/>
  <c r="AH75" i="20"/>
  <c r="Y75" i="20"/>
  <c r="O75" i="20"/>
  <c r="F75" i="20"/>
  <c r="AV74" i="20"/>
  <c r="AM74" i="20"/>
  <c r="AD74" i="20"/>
  <c r="U74" i="20"/>
  <c r="L74" i="20"/>
  <c r="B74" i="20"/>
  <c r="AR73" i="20"/>
  <c r="AI73" i="20"/>
  <c r="Z73" i="20"/>
  <c r="Q73" i="20"/>
  <c r="H73" i="20"/>
  <c r="AX72" i="20"/>
  <c r="AN72" i="20"/>
  <c r="AE72" i="20"/>
  <c r="V72" i="20"/>
  <c r="M72" i="20"/>
  <c r="D72" i="20"/>
  <c r="AU71" i="20"/>
  <c r="AM71" i="20"/>
  <c r="AE71" i="20"/>
  <c r="W71" i="20"/>
  <c r="O71" i="20"/>
  <c r="G71" i="20"/>
  <c r="AX70" i="20"/>
  <c r="AP70" i="20"/>
  <c r="AH70" i="20"/>
  <c r="Z70" i="20"/>
  <c r="R70" i="20"/>
  <c r="J70" i="20"/>
  <c r="B70" i="20"/>
  <c r="AS69" i="20"/>
  <c r="AK69" i="20"/>
  <c r="AC69" i="20"/>
  <c r="U69" i="20"/>
  <c r="M69" i="20"/>
  <c r="E69" i="20"/>
  <c r="AV68" i="20"/>
  <c r="AN68" i="20"/>
  <c r="AF68" i="20"/>
  <c r="X68" i="20"/>
  <c r="P68" i="20"/>
  <c r="H68" i="20"/>
  <c r="AY67" i="20"/>
  <c r="AQ67" i="20"/>
  <c r="AI67" i="20"/>
  <c r="AA67" i="20"/>
  <c r="S67" i="20"/>
  <c r="K67" i="20"/>
  <c r="C67" i="20"/>
  <c r="AT66" i="20"/>
  <c r="AL66" i="20"/>
  <c r="AD66" i="20"/>
  <c r="V66" i="20"/>
  <c r="N66" i="20"/>
  <c r="F66" i="20"/>
  <c r="AW65" i="20"/>
  <c r="AO65" i="20"/>
  <c r="AG65" i="20"/>
  <c r="Y65" i="20"/>
  <c r="Q65" i="20"/>
  <c r="I65" i="20"/>
  <c r="AZ64" i="20"/>
  <c r="AR64" i="20"/>
  <c r="AJ64" i="20"/>
  <c r="AB64" i="20"/>
  <c r="T64" i="20"/>
  <c r="L64" i="20"/>
  <c r="D64" i="20"/>
  <c r="AU63" i="20"/>
  <c r="AM63" i="20"/>
  <c r="AE63" i="20"/>
  <c r="W63" i="20"/>
  <c r="O63" i="20"/>
  <c r="G63" i="20"/>
  <c r="AX62" i="20"/>
  <c r="AP62" i="20"/>
  <c r="AH62" i="20"/>
  <c r="Z62" i="20"/>
  <c r="R62" i="20"/>
  <c r="J62" i="20"/>
  <c r="B62" i="20"/>
  <c r="AS61" i="20"/>
  <c r="AK61" i="20"/>
  <c r="AC61" i="20"/>
  <c r="U61" i="20"/>
  <c r="M61" i="20"/>
  <c r="E61" i="20"/>
  <c r="AV60" i="20"/>
  <c r="AN60" i="20"/>
  <c r="AF60" i="20"/>
  <c r="X60" i="20"/>
  <c r="P60" i="20"/>
  <c r="H60" i="20"/>
  <c r="AY59" i="20"/>
  <c r="AQ59" i="20"/>
  <c r="AI59" i="20"/>
  <c r="AA59" i="20"/>
  <c r="S59" i="20"/>
  <c r="AZ115" i="20"/>
  <c r="AJ107" i="20"/>
  <c r="AU103" i="20"/>
  <c r="AA101" i="20"/>
  <c r="M99" i="20"/>
  <c r="AV96" i="20"/>
  <c r="AU94" i="20"/>
  <c r="M93" i="20"/>
  <c r="AK91" i="20"/>
  <c r="W90" i="20"/>
  <c r="J89" i="20"/>
  <c r="AV87" i="20"/>
  <c r="AI86" i="20"/>
  <c r="V85" i="20"/>
  <c r="I84" i="20"/>
  <c r="AU82" i="20"/>
  <c r="AH81" i="20"/>
  <c r="AK80" i="20"/>
  <c r="K80" i="20"/>
  <c r="AN79" i="20"/>
  <c r="V79" i="20"/>
  <c r="F79" i="20"/>
  <c r="AO78" i="20"/>
  <c r="Y78" i="20"/>
  <c r="I78" i="20"/>
  <c r="AS77" i="20"/>
  <c r="AF77" i="20"/>
  <c r="T77" i="20"/>
  <c r="F77" i="20"/>
  <c r="AT76" i="20"/>
  <c r="AG76" i="20"/>
  <c r="W76" i="20"/>
  <c r="L76" i="20"/>
  <c r="AZ75" i="20"/>
  <c r="AP75" i="20"/>
  <c r="AG75" i="20"/>
  <c r="W75" i="20"/>
  <c r="N75" i="20"/>
  <c r="E75" i="20"/>
  <c r="AU74" i="20"/>
  <c r="AL74" i="20"/>
  <c r="AC74" i="20"/>
  <c r="T74" i="20"/>
  <c r="J74" i="20"/>
  <c r="AZ73" i="20"/>
  <c r="AQ73" i="20"/>
  <c r="AH73" i="20"/>
  <c r="Y73" i="20"/>
  <c r="P73" i="20"/>
  <c r="G73" i="20"/>
  <c r="AV72" i="20"/>
  <c r="AM72" i="20"/>
  <c r="AD72" i="20"/>
  <c r="U72" i="20"/>
  <c r="L72" i="20"/>
  <c r="C72" i="20"/>
  <c r="AT71" i="20"/>
  <c r="AL71" i="20"/>
  <c r="AD71" i="20"/>
  <c r="V71" i="20"/>
  <c r="N71" i="20"/>
  <c r="F71" i="20"/>
  <c r="AW70" i="20"/>
  <c r="AO70" i="20"/>
  <c r="AG70" i="20"/>
  <c r="Y70" i="20"/>
  <c r="Q70" i="20"/>
  <c r="I70" i="20"/>
  <c r="AZ69" i="20"/>
  <c r="AR69" i="20"/>
  <c r="AJ69" i="20"/>
  <c r="AB69" i="20"/>
  <c r="T69" i="20"/>
  <c r="L69" i="20"/>
  <c r="D69" i="20"/>
  <c r="AU68" i="20"/>
  <c r="AM68" i="20"/>
  <c r="AE68" i="20"/>
  <c r="W68" i="20"/>
  <c r="O68" i="20"/>
  <c r="G68" i="20"/>
  <c r="AX67" i="20"/>
  <c r="AP67" i="20"/>
  <c r="AH67" i="20"/>
  <c r="Z67" i="20"/>
  <c r="R67" i="20"/>
  <c r="J67" i="20"/>
  <c r="B67" i="20"/>
  <c r="AS66" i="20"/>
  <c r="AK66" i="20"/>
  <c r="AC66" i="20"/>
  <c r="U66" i="20"/>
  <c r="M66" i="20"/>
  <c r="E66" i="20"/>
  <c r="AV65" i="20"/>
  <c r="AN65" i="20"/>
  <c r="AF65" i="20"/>
  <c r="X65" i="20"/>
  <c r="P65" i="20"/>
  <c r="H65" i="20"/>
  <c r="AY64" i="20"/>
  <c r="AQ64" i="20"/>
  <c r="AI64" i="20"/>
  <c r="AA64" i="20"/>
  <c r="S64" i="20"/>
  <c r="K64" i="20"/>
  <c r="C64" i="20"/>
  <c r="AT63" i="20"/>
  <c r="AL63" i="20"/>
  <c r="AD63" i="20"/>
  <c r="V63" i="20"/>
  <c r="N63" i="20"/>
  <c r="F63" i="20"/>
  <c r="AW62" i="20"/>
  <c r="AO62" i="20"/>
  <c r="AG62" i="20"/>
  <c r="Y62" i="20"/>
  <c r="Q62" i="20"/>
  <c r="I62" i="20"/>
  <c r="AZ61" i="20"/>
  <c r="AR61" i="20"/>
  <c r="AJ61" i="20"/>
  <c r="AB61" i="20"/>
  <c r="T61" i="20"/>
  <c r="L61" i="20"/>
  <c r="D61" i="20"/>
  <c r="AU60" i="20"/>
  <c r="AM60" i="20"/>
  <c r="AE60" i="20"/>
  <c r="W60" i="20"/>
  <c r="O60" i="20"/>
  <c r="G60" i="20"/>
  <c r="AX59" i="20"/>
  <c r="AP59" i="20"/>
  <c r="AH59" i="20"/>
  <c r="Z59" i="20"/>
  <c r="R59" i="20"/>
  <c r="J59" i="20"/>
  <c r="B59" i="20"/>
  <c r="AS58" i="20"/>
  <c r="AK58" i="20"/>
  <c r="AC58" i="20"/>
  <c r="U58" i="20"/>
  <c r="M58" i="20"/>
  <c r="E58" i="20"/>
  <c r="AV57" i="20"/>
  <c r="AN57" i="20"/>
  <c r="AF57" i="20"/>
  <c r="X57" i="20"/>
  <c r="P57" i="20"/>
  <c r="H57" i="20"/>
  <c r="AY56" i="20"/>
  <c r="AQ56" i="20"/>
  <c r="AI56" i="20"/>
  <c r="AA56" i="20"/>
  <c r="S56" i="20"/>
  <c r="K56" i="20"/>
  <c r="C56" i="20"/>
  <c r="AT55" i="20"/>
  <c r="AL55" i="20"/>
  <c r="AD55" i="20"/>
  <c r="V55" i="20"/>
  <c r="N55" i="20"/>
  <c r="F55" i="20"/>
  <c r="AW54" i="20"/>
  <c r="AO54" i="20"/>
  <c r="AG54" i="20"/>
  <c r="Y54" i="20"/>
  <c r="Q54" i="20"/>
  <c r="I54" i="20"/>
  <c r="D114" i="20"/>
  <c r="AX106" i="20"/>
  <c r="AB103" i="20"/>
  <c r="M101" i="20"/>
  <c r="AX98" i="20"/>
  <c r="AH96" i="20"/>
  <c r="AK94" i="20"/>
  <c r="B93" i="20"/>
  <c r="AB91" i="20"/>
  <c r="O90" i="20"/>
  <c r="B89" i="20"/>
  <c r="AN87" i="20"/>
  <c r="AA86" i="20"/>
  <c r="N85" i="20"/>
  <c r="AZ83" i="20"/>
  <c r="AM82" i="20"/>
  <c r="Z81" i="20"/>
  <c r="AI80" i="20"/>
  <c r="G80" i="20"/>
  <c r="AL79" i="20"/>
  <c r="U79" i="20"/>
  <c r="E79" i="20"/>
  <c r="AN78" i="20"/>
  <c r="X78" i="20"/>
  <c r="H78" i="20"/>
  <c r="AR77" i="20"/>
  <c r="AD77" i="20"/>
  <c r="S77" i="20"/>
  <c r="E77" i="20"/>
  <c r="AQ76" i="20"/>
  <c r="AF76" i="20"/>
  <c r="V76" i="20"/>
  <c r="K76" i="20"/>
  <c r="AY75" i="20"/>
  <c r="AO75" i="20"/>
  <c r="AE75" i="20"/>
  <c r="V75" i="20"/>
  <c r="M75" i="20"/>
  <c r="D75" i="20"/>
  <c r="AT74" i="20"/>
  <c r="AK74" i="20"/>
  <c r="AB74" i="20"/>
  <c r="R74" i="20"/>
  <c r="I74" i="20"/>
  <c r="AY73" i="20"/>
  <c r="AP73" i="20"/>
  <c r="AG73" i="20"/>
  <c r="X73" i="20"/>
  <c r="O73" i="20"/>
  <c r="E73" i="20"/>
  <c r="AU72" i="20"/>
  <c r="AL72" i="20"/>
  <c r="AC72" i="20"/>
  <c r="T72" i="20"/>
  <c r="K72" i="20"/>
  <c r="B72" i="20"/>
  <c r="AS71" i="20"/>
  <c r="AK71" i="20"/>
  <c r="AC71" i="20"/>
  <c r="U71" i="20"/>
  <c r="M71" i="20"/>
  <c r="E71" i="20"/>
  <c r="AV70" i="20"/>
  <c r="AN70" i="20"/>
  <c r="AF70" i="20"/>
  <c r="X70" i="20"/>
  <c r="P70" i="20"/>
  <c r="H70" i="20"/>
  <c r="AY69" i="20"/>
  <c r="AQ69" i="20"/>
  <c r="AI69" i="20"/>
  <c r="AA69" i="20"/>
  <c r="S69" i="20"/>
  <c r="K69" i="20"/>
  <c r="C69" i="20"/>
  <c r="AT68" i="20"/>
  <c r="AL68" i="20"/>
  <c r="AD68" i="20"/>
  <c r="V68" i="20"/>
  <c r="N68" i="20"/>
  <c r="F68" i="20"/>
  <c r="AW67" i="20"/>
  <c r="AO67" i="20"/>
  <c r="AG67" i="20"/>
  <c r="Y67" i="20"/>
  <c r="Q67" i="20"/>
  <c r="I67" i="20"/>
  <c r="AZ66" i="20"/>
  <c r="AR66" i="20"/>
  <c r="AJ66" i="20"/>
  <c r="AB66" i="20"/>
  <c r="T66" i="20"/>
  <c r="L66" i="20"/>
  <c r="D66" i="20"/>
  <c r="AU65" i="20"/>
  <c r="AM65" i="20"/>
  <c r="AE65" i="20"/>
  <c r="W65" i="20"/>
  <c r="O65" i="20"/>
  <c r="G65" i="20"/>
  <c r="AX64" i="20"/>
  <c r="AP64" i="20"/>
  <c r="AH64" i="20"/>
  <c r="Z64" i="20"/>
  <c r="R64" i="20"/>
  <c r="J64" i="20"/>
  <c r="B64" i="20"/>
  <c r="AS63" i="20"/>
  <c r="AK63" i="20"/>
  <c r="AC63" i="20"/>
  <c r="U63" i="20"/>
  <c r="M63" i="20"/>
  <c r="E63" i="20"/>
  <c r="AV62" i="20"/>
  <c r="AN62" i="20"/>
  <c r="AF62" i="20"/>
  <c r="X62" i="20"/>
  <c r="P62" i="20"/>
  <c r="H62" i="20"/>
  <c r="AY61" i="20"/>
  <c r="AQ61" i="20"/>
  <c r="AI61" i="20"/>
  <c r="AA61" i="20"/>
  <c r="S61" i="20"/>
  <c r="K61" i="20"/>
  <c r="C61" i="20"/>
  <c r="AT60" i="20"/>
  <c r="AL60" i="20"/>
  <c r="AD60" i="20"/>
  <c r="V60" i="20"/>
  <c r="N60" i="20"/>
  <c r="F60" i="20"/>
  <c r="AW59" i="20"/>
  <c r="AO59" i="20"/>
  <c r="AG59" i="20"/>
  <c r="Y59" i="20"/>
  <c r="Q59" i="20"/>
  <c r="I59" i="20"/>
  <c r="AZ58" i="20"/>
  <c r="AR58" i="20"/>
  <c r="AJ58" i="20"/>
  <c r="AB58" i="20"/>
  <c r="T58" i="20"/>
  <c r="L58" i="20"/>
  <c r="D58" i="20"/>
  <c r="AU57" i="20"/>
  <c r="AM57" i="20"/>
  <c r="AE57" i="20"/>
  <c r="W57" i="20"/>
  <c r="O57" i="20"/>
  <c r="G57" i="20"/>
  <c r="AX56" i="20"/>
  <c r="AP56" i="20"/>
  <c r="AH56" i="20"/>
  <c r="Z56" i="20"/>
  <c r="R56" i="20"/>
  <c r="J56" i="20"/>
  <c r="B56" i="20"/>
  <c r="AS55" i="20"/>
  <c r="AK55" i="20"/>
  <c r="AC55" i="20"/>
  <c r="U55" i="20"/>
  <c r="M55" i="20"/>
  <c r="E55" i="20"/>
  <c r="AV54" i="20"/>
  <c r="AN54" i="20"/>
  <c r="AF54" i="20"/>
  <c r="X54" i="20"/>
  <c r="P54" i="20"/>
  <c r="H54" i="20"/>
  <c r="AY53" i="20"/>
  <c r="AQ53" i="20"/>
  <c r="AI53" i="20"/>
  <c r="AA53" i="20"/>
  <c r="S53" i="20"/>
  <c r="K53" i="20"/>
  <c r="C53" i="20"/>
  <c r="AT52" i="20"/>
  <c r="AL52" i="20"/>
  <c r="AD52" i="20"/>
  <c r="V52" i="20"/>
  <c r="N52" i="20"/>
  <c r="F52" i="20"/>
  <c r="AW51" i="20"/>
  <c r="AO51" i="20"/>
  <c r="AG51" i="20"/>
  <c r="Y51" i="20"/>
  <c r="Q51" i="20"/>
  <c r="I51" i="20"/>
  <c r="AZ50" i="20"/>
  <c r="AR50" i="20"/>
  <c r="AJ50" i="20"/>
  <c r="AB50" i="20"/>
  <c r="T50" i="20"/>
  <c r="L50" i="20"/>
  <c r="D50" i="20"/>
  <c r="AU49" i="20"/>
  <c r="AM49" i="20"/>
  <c r="AE49" i="20"/>
  <c r="W49" i="20"/>
  <c r="O49" i="20"/>
  <c r="G49" i="20"/>
  <c r="AX48" i="20"/>
  <c r="AP48" i="20"/>
  <c r="AH48" i="20"/>
  <c r="Z48" i="20"/>
  <c r="R48" i="20"/>
  <c r="J48" i="20"/>
  <c r="B48" i="20"/>
  <c r="AS47" i="20"/>
  <c r="AK47" i="20"/>
  <c r="AC47" i="20"/>
  <c r="U112" i="20"/>
  <c r="N106" i="20"/>
  <c r="O103" i="20"/>
  <c r="AX100" i="20"/>
  <c r="AH98" i="20"/>
  <c r="T96" i="20"/>
  <c r="Z94" i="20"/>
  <c r="AQ92" i="20"/>
  <c r="T91" i="20"/>
  <c r="G90" i="20"/>
  <c r="AS88" i="20"/>
  <c r="AF87" i="20"/>
  <c r="S86" i="20"/>
  <c r="F85" i="20"/>
  <c r="AR83" i="20"/>
  <c r="AE82" i="20"/>
  <c r="R81" i="20"/>
  <c r="AC80" i="20"/>
  <c r="E80" i="20"/>
  <c r="AH79" i="20"/>
  <c r="R79" i="20"/>
  <c r="B79" i="20"/>
  <c r="AK78" i="20"/>
  <c r="U78" i="20"/>
  <c r="E78" i="20"/>
  <c r="AQ77" i="20"/>
  <c r="AC77" i="20"/>
  <c r="P77" i="20"/>
  <c r="D77" i="20"/>
  <c r="AO76" i="20"/>
  <c r="AE76" i="20"/>
  <c r="T76" i="20"/>
  <c r="I76" i="20"/>
  <c r="AX75" i="20"/>
  <c r="AM75" i="20"/>
  <c r="AD75" i="20"/>
  <c r="U75" i="20"/>
  <c r="L75" i="20"/>
  <c r="C75" i="20"/>
  <c r="AS74" i="20"/>
  <c r="AJ74" i="20"/>
  <c r="Z74" i="20"/>
  <c r="Q74" i="20"/>
  <c r="H74" i="20"/>
  <c r="AX73" i="20"/>
  <c r="AO73" i="20"/>
  <c r="AF73" i="20"/>
  <c r="W73" i="20"/>
  <c r="M73" i="20"/>
  <c r="D73" i="20"/>
  <c r="AT72" i="20"/>
  <c r="AK72" i="20"/>
  <c r="AB72" i="20"/>
  <c r="S72" i="20"/>
  <c r="J72" i="20"/>
  <c r="AZ71" i="20"/>
  <c r="AR71" i="20"/>
  <c r="AJ71" i="20"/>
  <c r="AB71" i="20"/>
  <c r="T71" i="20"/>
  <c r="L71" i="20"/>
  <c r="D71" i="20"/>
  <c r="AU70" i="20"/>
  <c r="AM70" i="20"/>
  <c r="AE70" i="20"/>
  <c r="W70" i="20"/>
  <c r="O70" i="20"/>
  <c r="G70" i="20"/>
  <c r="AX69" i="20"/>
  <c r="AP69" i="20"/>
  <c r="AH69" i="20"/>
  <c r="Z69" i="20"/>
  <c r="R69" i="20"/>
  <c r="J69" i="20"/>
  <c r="B69" i="20"/>
  <c r="AS68" i="20"/>
  <c r="AK68" i="20"/>
  <c r="AC68" i="20"/>
  <c r="U68" i="20"/>
  <c r="M68" i="20"/>
  <c r="E68" i="20"/>
  <c r="AV67" i="20"/>
  <c r="AN67" i="20"/>
  <c r="AF67" i="20"/>
  <c r="X67" i="20"/>
  <c r="P67" i="20"/>
  <c r="H67" i="20"/>
  <c r="AY66" i="20"/>
  <c r="AQ66" i="20"/>
  <c r="AI66" i="20"/>
  <c r="AA66" i="20"/>
  <c r="S66" i="20"/>
  <c r="K66" i="20"/>
  <c r="C66" i="20"/>
  <c r="AT65" i="20"/>
  <c r="AL65" i="20"/>
  <c r="AD65" i="20"/>
  <c r="V65" i="20"/>
  <c r="N65" i="20"/>
  <c r="F65" i="20"/>
  <c r="AW64" i="20"/>
  <c r="AO64" i="20"/>
  <c r="AG64" i="20"/>
  <c r="Y64" i="20"/>
  <c r="Q64" i="20"/>
  <c r="I64" i="20"/>
  <c r="AZ63" i="20"/>
  <c r="AR63" i="20"/>
  <c r="AJ63" i="20"/>
  <c r="AB63" i="20"/>
  <c r="T63" i="20"/>
  <c r="L63" i="20"/>
  <c r="D63" i="20"/>
  <c r="AU62" i="20"/>
  <c r="AM62" i="20"/>
  <c r="AE62" i="20"/>
  <c r="W62" i="20"/>
  <c r="O62" i="20"/>
  <c r="G62" i="20"/>
  <c r="AX61" i="20"/>
  <c r="AP61" i="20"/>
  <c r="AH61" i="20"/>
  <c r="Z61" i="20"/>
  <c r="R61" i="20"/>
  <c r="J61" i="20"/>
  <c r="B61" i="20"/>
  <c r="AS60" i="20"/>
  <c r="AK60" i="20"/>
  <c r="AC60" i="20"/>
  <c r="U60" i="20"/>
  <c r="M60" i="20"/>
  <c r="E60" i="20"/>
  <c r="AV59" i="20"/>
  <c r="AN59" i="20"/>
  <c r="AF59" i="20"/>
  <c r="X59" i="20"/>
  <c r="P59" i="20"/>
  <c r="H59" i="20"/>
  <c r="AY58" i="20"/>
  <c r="AQ58" i="20"/>
  <c r="AI58" i="20"/>
  <c r="AA58" i="20"/>
  <c r="S58" i="20"/>
  <c r="K58" i="20"/>
  <c r="C58" i="20"/>
  <c r="AT57" i="20"/>
  <c r="AL57" i="20"/>
  <c r="AD57" i="20"/>
  <c r="V57" i="20"/>
  <c r="N57" i="20"/>
  <c r="F57" i="20"/>
  <c r="AW56" i="20"/>
  <c r="AO56" i="20"/>
  <c r="AG56" i="20"/>
  <c r="Y56" i="20"/>
  <c r="Q56" i="20"/>
  <c r="I56" i="20"/>
  <c r="AZ55" i="20"/>
  <c r="AR55" i="20"/>
  <c r="AJ55" i="20"/>
  <c r="AB55" i="20"/>
  <c r="T55" i="20"/>
  <c r="L55" i="20"/>
  <c r="D55" i="20"/>
  <c r="AU54" i="20"/>
  <c r="AM54" i="20"/>
  <c r="AE54" i="20"/>
  <c r="W54" i="20"/>
  <c r="O54" i="20"/>
  <c r="G54" i="20"/>
  <c r="AX53" i="20"/>
  <c r="AP53" i="20"/>
  <c r="AH53" i="20"/>
  <c r="Z53" i="20"/>
  <c r="R53" i="20"/>
  <c r="J53" i="20"/>
  <c r="B53" i="20"/>
  <c r="AS52" i="20"/>
  <c r="AK52" i="20"/>
  <c r="AC52" i="20"/>
  <c r="U52" i="20"/>
  <c r="M52" i="20"/>
  <c r="E52" i="20"/>
  <c r="AV51" i="20"/>
  <c r="AN51" i="20"/>
  <c r="AF51" i="20"/>
  <c r="X51" i="20"/>
  <c r="P51" i="20"/>
  <c r="H51" i="20"/>
  <c r="AY50" i="20"/>
  <c r="AQ50" i="20"/>
  <c r="AI50" i="20"/>
  <c r="AA50" i="20"/>
  <c r="S50" i="20"/>
  <c r="K50" i="20"/>
  <c r="C50" i="20"/>
  <c r="AT49" i="20"/>
  <c r="AL49" i="20"/>
  <c r="AD49" i="20"/>
  <c r="V49" i="20"/>
  <c r="N49" i="20"/>
  <c r="F49" i="20"/>
  <c r="AW48" i="20"/>
  <c r="AO48" i="20"/>
  <c r="AG48" i="20"/>
  <c r="Y48" i="20"/>
  <c r="Q48" i="20"/>
  <c r="I48" i="20"/>
  <c r="AZ47" i="20"/>
  <c r="AR47" i="20"/>
  <c r="AJ47" i="20"/>
  <c r="AB47" i="20"/>
  <c r="V147" i="20"/>
  <c r="AC110" i="20"/>
  <c r="R105" i="20"/>
  <c r="AI102" i="20"/>
  <c r="U100" i="20"/>
  <c r="F98" i="20"/>
  <c r="AR95" i="20"/>
  <c r="E94" i="20"/>
  <c r="V92" i="20"/>
  <c r="D91" i="20"/>
  <c r="AP89" i="20"/>
  <c r="AC88" i="20"/>
  <c r="P87" i="20"/>
  <c r="C86" i="20"/>
  <c r="AO84" i="20"/>
  <c r="AB83" i="20"/>
  <c r="O82" i="20"/>
  <c r="B81" i="20"/>
  <c r="U80" i="20"/>
  <c r="AX79" i="20"/>
  <c r="AD79" i="20"/>
  <c r="N79" i="20"/>
  <c r="AW78" i="20"/>
  <c r="AG78" i="20"/>
  <c r="Q78" i="20"/>
  <c r="AZ77" i="20"/>
  <c r="AL77" i="20"/>
  <c r="AA77" i="20"/>
  <c r="M77" i="20"/>
  <c r="AY76" i="20"/>
  <c r="AM76" i="20"/>
  <c r="AB76" i="20"/>
  <c r="Q76" i="20"/>
  <c r="G76" i="20"/>
  <c r="AU75" i="20"/>
  <c r="AK75" i="20"/>
  <c r="AB75" i="20"/>
  <c r="S75" i="20"/>
  <c r="J75" i="20"/>
  <c r="AZ74" i="20"/>
  <c r="AP74" i="20"/>
  <c r="AG74" i="20"/>
  <c r="X74" i="20"/>
  <c r="O74" i="20"/>
  <c r="F74" i="20"/>
  <c r="AV73" i="20"/>
  <c r="AM73" i="20"/>
  <c r="AC73" i="20"/>
  <c r="T73" i="20"/>
  <c r="K73" i="20"/>
  <c r="B73" i="20"/>
  <c r="AR72" i="20"/>
  <c r="AI72" i="20"/>
  <c r="Z72" i="20"/>
  <c r="P72" i="20"/>
  <c r="G72" i="20"/>
  <c r="AX71" i="20"/>
  <c r="AP71" i="20"/>
  <c r="AH71" i="20"/>
  <c r="Z71" i="20"/>
  <c r="R71" i="20"/>
  <c r="J71" i="20"/>
  <c r="B71" i="20"/>
  <c r="AS70" i="20"/>
  <c r="AK70" i="20"/>
  <c r="AC70" i="20"/>
  <c r="U70" i="20"/>
  <c r="M70" i="20"/>
  <c r="E70" i="20"/>
  <c r="AV69" i="20"/>
  <c r="AN69" i="20"/>
  <c r="AF69" i="20"/>
  <c r="X69" i="20"/>
  <c r="P69" i="20"/>
  <c r="H69" i="20"/>
  <c r="AY68" i="20"/>
  <c r="AQ68" i="20"/>
  <c r="AI68" i="20"/>
  <c r="AA68" i="20"/>
  <c r="S68" i="20"/>
  <c r="K68" i="20"/>
  <c r="C68" i="20"/>
  <c r="AT67" i="20"/>
  <c r="AL67" i="20"/>
  <c r="AD67" i="20"/>
  <c r="V67" i="20"/>
  <c r="N67" i="20"/>
  <c r="F67" i="20"/>
  <c r="AW66" i="20"/>
  <c r="AO66" i="20"/>
  <c r="AG66" i="20"/>
  <c r="Y66" i="20"/>
  <c r="Q66" i="20"/>
  <c r="I66" i="20"/>
  <c r="AZ65" i="20"/>
  <c r="AR65" i="20"/>
  <c r="AJ65" i="20"/>
  <c r="AB65" i="20"/>
  <c r="T65" i="20"/>
  <c r="L65" i="20"/>
  <c r="D65" i="20"/>
  <c r="AU64" i="20"/>
  <c r="AM64" i="20"/>
  <c r="AE64" i="20"/>
  <c r="W64" i="20"/>
  <c r="O64" i="20"/>
  <c r="G64" i="20"/>
  <c r="AX63" i="20"/>
  <c r="AP63" i="20"/>
  <c r="AH63" i="20"/>
  <c r="Z63" i="20"/>
  <c r="R63" i="20"/>
  <c r="J63" i="20"/>
  <c r="B63" i="20"/>
  <c r="AS62" i="20"/>
  <c r="AK62" i="20"/>
  <c r="AC62" i="20"/>
  <c r="U62" i="20"/>
  <c r="M62" i="20"/>
  <c r="E62" i="20"/>
  <c r="AV61" i="20"/>
  <c r="AN61" i="20"/>
  <c r="AF61" i="20"/>
  <c r="X61" i="20"/>
  <c r="P61" i="20"/>
  <c r="H61" i="20"/>
  <c r="AY60" i="20"/>
  <c r="AQ60" i="20"/>
  <c r="AI60" i="20"/>
  <c r="AA60" i="20"/>
  <c r="S60" i="20"/>
  <c r="K60" i="20"/>
  <c r="C60" i="20"/>
  <c r="AT59" i="20"/>
  <c r="AL59" i="20"/>
  <c r="AD59" i="20"/>
  <c r="V59" i="20"/>
  <c r="N59" i="20"/>
  <c r="F59" i="20"/>
  <c r="AW58" i="20"/>
  <c r="AO58" i="20"/>
  <c r="AG58" i="20"/>
  <c r="Y58" i="20"/>
  <c r="Q58" i="20"/>
  <c r="I58" i="20"/>
  <c r="AZ57" i="20"/>
  <c r="AR57" i="20"/>
  <c r="AJ57" i="20"/>
  <c r="AB57" i="20"/>
  <c r="T57" i="20"/>
  <c r="L57" i="20"/>
  <c r="D57" i="20"/>
  <c r="AU56" i="20"/>
  <c r="AM56" i="20"/>
  <c r="AE56" i="20"/>
  <c r="W56" i="20"/>
  <c r="O56" i="20"/>
  <c r="G56" i="20"/>
  <c r="AX55" i="20"/>
  <c r="AP55" i="20"/>
  <c r="AH55" i="20"/>
  <c r="Z55" i="20"/>
  <c r="R55" i="20"/>
  <c r="J55" i="20"/>
  <c r="B55" i="20"/>
  <c r="AS54" i="20"/>
  <c r="AK54" i="20"/>
  <c r="AC54" i="20"/>
  <c r="U54" i="20"/>
  <c r="M54" i="20"/>
  <c r="E54" i="20"/>
  <c r="AV53" i="20"/>
  <c r="AN53" i="20"/>
  <c r="AF53" i="20"/>
  <c r="X53" i="20"/>
  <c r="P53" i="20"/>
  <c r="H53" i="20"/>
  <c r="AY52" i="20"/>
  <c r="AQ52" i="20"/>
  <c r="AI52" i="20"/>
  <c r="AA52" i="20"/>
  <c r="S52" i="20"/>
  <c r="K52" i="20"/>
  <c r="C52" i="20"/>
  <c r="AT51" i="20"/>
  <c r="AL51" i="20"/>
  <c r="AD51" i="20"/>
  <c r="V51" i="20"/>
  <c r="N51" i="20"/>
  <c r="F51" i="20"/>
  <c r="AW50" i="20"/>
  <c r="AO50" i="20"/>
  <c r="AG50" i="20"/>
  <c r="Y50" i="20"/>
  <c r="Q50" i="20"/>
  <c r="I50" i="20"/>
  <c r="AZ49" i="20"/>
  <c r="AR49" i="20"/>
  <c r="AJ49" i="20"/>
  <c r="AB49" i="20"/>
  <c r="T49" i="20"/>
  <c r="L49" i="20"/>
  <c r="D49" i="20"/>
  <c r="AU48" i="20"/>
  <c r="AM48" i="20"/>
  <c r="AE48" i="20"/>
  <c r="W48" i="20"/>
  <c r="O48" i="20"/>
  <c r="G48" i="20"/>
  <c r="AX47" i="20"/>
  <c r="AP47" i="20"/>
  <c r="AH47" i="20"/>
  <c r="Z47" i="20"/>
  <c r="R47" i="20"/>
  <c r="J47" i="20"/>
  <c r="B47" i="20"/>
  <c r="AS46" i="20"/>
  <c r="AK46" i="20"/>
  <c r="AC46" i="20"/>
  <c r="U46" i="20"/>
  <c r="M46" i="20"/>
  <c r="E46" i="20"/>
  <c r="AV45" i="20"/>
  <c r="AN45" i="20"/>
  <c r="AF45" i="20"/>
  <c r="X45" i="20"/>
  <c r="P45" i="20"/>
  <c r="H45" i="20"/>
  <c r="AY44" i="20"/>
  <c r="AQ44" i="20"/>
  <c r="AI44" i="20"/>
  <c r="AA44" i="20"/>
  <c r="S44" i="20"/>
  <c r="K44" i="20"/>
  <c r="C44" i="20"/>
  <c r="AT43" i="20"/>
  <c r="AL43" i="20"/>
  <c r="AD43" i="20"/>
  <c r="V43" i="20"/>
  <c r="N43" i="20"/>
  <c r="F43" i="20"/>
  <c r="AW42" i="20"/>
  <c r="AO42" i="20"/>
  <c r="AG42" i="20"/>
  <c r="Y42" i="20"/>
  <c r="Q42" i="20"/>
  <c r="I42" i="20"/>
  <c r="AZ41" i="20"/>
  <c r="AR41" i="20"/>
  <c r="AJ41" i="20"/>
  <c r="AB41" i="20"/>
  <c r="T41" i="20"/>
  <c r="L41" i="20"/>
  <c r="D41" i="20"/>
  <c r="AU40" i="20"/>
  <c r="AM40" i="20"/>
  <c r="AE40" i="20"/>
  <c r="W40" i="20"/>
  <c r="O40" i="20"/>
  <c r="G40" i="20"/>
  <c r="AX39" i="20"/>
  <c r="AP39" i="20"/>
  <c r="AH39" i="20"/>
  <c r="Z39" i="20"/>
  <c r="R39" i="20"/>
  <c r="J39" i="20"/>
  <c r="B39" i="20"/>
  <c r="AS38" i="20"/>
  <c r="AK38" i="20"/>
  <c r="AC38" i="20"/>
  <c r="U38" i="20"/>
  <c r="M38" i="20"/>
  <c r="E38" i="20"/>
  <c r="AV37" i="20"/>
  <c r="AN37" i="20"/>
  <c r="AF37" i="20"/>
  <c r="X37" i="20"/>
  <c r="P37" i="20"/>
  <c r="H37" i="20"/>
  <c r="AY36" i="20"/>
  <c r="AQ36" i="20"/>
  <c r="AI36" i="20"/>
  <c r="AA36" i="20"/>
  <c r="S36" i="20"/>
  <c r="K36" i="20"/>
  <c r="C36" i="20"/>
  <c r="AT35" i="20"/>
  <c r="N130" i="20"/>
  <c r="AQ109" i="20"/>
  <c r="AX104" i="20"/>
  <c r="U102" i="20"/>
  <c r="E100" i="20"/>
  <c r="AP97" i="20"/>
  <c r="AF95" i="20"/>
  <c r="AS93" i="20"/>
  <c r="M92" i="20"/>
  <c r="AU90" i="20"/>
  <c r="AH89" i="20"/>
  <c r="U88" i="20"/>
  <c r="H87" i="20"/>
  <c r="AT85" i="20"/>
  <c r="AG84" i="20"/>
  <c r="T83" i="20"/>
  <c r="G82" i="20"/>
  <c r="AY80" i="20"/>
  <c r="S80" i="20"/>
  <c r="AV79" i="20"/>
  <c r="AC79" i="20"/>
  <c r="M79" i="20"/>
  <c r="AV78" i="20"/>
  <c r="AF78" i="20"/>
  <c r="P78" i="20"/>
  <c r="AY77" i="20"/>
  <c r="AK77" i="20"/>
  <c r="X77" i="20"/>
  <c r="L77" i="20"/>
  <c r="AW76" i="20"/>
  <c r="AL76" i="20"/>
  <c r="AA76" i="20"/>
  <c r="P76" i="20"/>
  <c r="F76" i="20"/>
  <c r="AT75" i="20"/>
  <c r="AJ75" i="20"/>
  <c r="AA75" i="20"/>
  <c r="R75" i="20"/>
  <c r="I75" i="20"/>
  <c r="AX74" i="20"/>
  <c r="AO74" i="20"/>
  <c r="AF74" i="20"/>
  <c r="W74" i="20"/>
  <c r="N74" i="20"/>
  <c r="E74" i="20"/>
  <c r="AU73" i="20"/>
  <c r="AK73" i="20"/>
  <c r="AB73" i="20"/>
  <c r="S73" i="20"/>
  <c r="J73" i="20"/>
  <c r="AZ72" i="20"/>
  <c r="AQ72" i="20"/>
  <c r="AH72" i="20"/>
  <c r="X72" i="20"/>
  <c r="O72" i="20"/>
  <c r="F72" i="20"/>
  <c r="AW71" i="20"/>
  <c r="AO71" i="20"/>
  <c r="AG71" i="20"/>
  <c r="Y71" i="20"/>
  <c r="Q71" i="20"/>
  <c r="I71" i="20"/>
  <c r="AZ70" i="20"/>
  <c r="AR70" i="20"/>
  <c r="AJ70" i="20"/>
  <c r="AB70" i="20"/>
  <c r="T70" i="20"/>
  <c r="L70" i="20"/>
  <c r="D70" i="20"/>
  <c r="AU69" i="20"/>
  <c r="AM69" i="20"/>
  <c r="AE69" i="20"/>
  <c r="W69" i="20"/>
  <c r="O69" i="20"/>
  <c r="G69" i="20"/>
  <c r="AX68" i="20"/>
  <c r="AP68" i="20"/>
  <c r="AH68" i="20"/>
  <c r="Z68" i="20"/>
  <c r="R68" i="20"/>
  <c r="J68" i="20"/>
  <c r="B68" i="20"/>
  <c r="AS67" i="20"/>
  <c r="AK67" i="20"/>
  <c r="AC67" i="20"/>
  <c r="U67" i="20"/>
  <c r="M67" i="20"/>
  <c r="E67" i="20"/>
  <c r="AV66" i="20"/>
  <c r="AN66" i="20"/>
  <c r="AF66" i="20"/>
  <c r="X66" i="20"/>
  <c r="P66" i="20"/>
  <c r="H66" i="20"/>
  <c r="AY65" i="20"/>
  <c r="AQ65" i="20"/>
  <c r="AI65" i="20"/>
  <c r="AA65" i="20"/>
  <c r="S65" i="20"/>
  <c r="K65" i="20"/>
  <c r="C65" i="20"/>
  <c r="AT64" i="20"/>
  <c r="AL64" i="20"/>
  <c r="AD64" i="20"/>
  <c r="V64" i="20"/>
  <c r="N64" i="20"/>
  <c r="F64" i="20"/>
  <c r="AW63" i="20"/>
  <c r="AO63" i="20"/>
  <c r="AG63" i="20"/>
  <c r="Y63" i="20"/>
  <c r="Q63" i="20"/>
  <c r="I63" i="20"/>
  <c r="AZ62" i="20"/>
  <c r="AR62" i="20"/>
  <c r="AJ62" i="20"/>
  <c r="AB62" i="20"/>
  <c r="T62" i="20"/>
  <c r="L62" i="20"/>
  <c r="D62" i="20"/>
  <c r="AU61" i="20"/>
  <c r="AM61" i="20"/>
  <c r="AE61" i="20"/>
  <c r="W61" i="20"/>
  <c r="O61" i="20"/>
  <c r="G61" i="20"/>
  <c r="AX60" i="20"/>
  <c r="AP60" i="20"/>
  <c r="AH60" i="20"/>
  <c r="Z60" i="20"/>
  <c r="R60" i="20"/>
  <c r="J60" i="20"/>
  <c r="B60" i="20"/>
  <c r="AS59" i="20"/>
  <c r="AK59" i="20"/>
  <c r="AC59" i="20"/>
  <c r="U59" i="20"/>
  <c r="M59" i="20"/>
  <c r="E59" i="20"/>
  <c r="AV58" i="20"/>
  <c r="AN58" i="20"/>
  <c r="AF58" i="20"/>
  <c r="X58" i="20"/>
  <c r="P58" i="20"/>
  <c r="H58" i="20"/>
  <c r="AY57" i="20"/>
  <c r="AQ57" i="20"/>
  <c r="AI57" i="20"/>
  <c r="AA57" i="20"/>
  <c r="S57" i="20"/>
  <c r="K57" i="20"/>
  <c r="C57" i="20"/>
  <c r="AT56" i="20"/>
  <c r="AL56" i="20"/>
  <c r="AD56" i="20"/>
  <c r="V56" i="20"/>
  <c r="N56" i="20"/>
  <c r="F56" i="20"/>
  <c r="AW55" i="20"/>
  <c r="AO55" i="20"/>
  <c r="AG55" i="20"/>
  <c r="Y55" i="20"/>
  <c r="Q55" i="20"/>
  <c r="I55" i="20"/>
  <c r="AZ54" i="20"/>
  <c r="AR54" i="20"/>
  <c r="AJ54" i="20"/>
  <c r="AB54" i="20"/>
  <c r="T54" i="20"/>
  <c r="L54" i="20"/>
  <c r="D54" i="20"/>
  <c r="AU53" i="20"/>
  <c r="AM53" i="20"/>
  <c r="AE53" i="20"/>
  <c r="W53" i="20"/>
  <c r="O53" i="20"/>
  <c r="G53" i="20"/>
  <c r="AX52" i="20"/>
  <c r="AP52" i="20"/>
  <c r="AH52" i="20"/>
  <c r="Z52" i="20"/>
  <c r="R52" i="20"/>
  <c r="J52" i="20"/>
  <c r="B52" i="20"/>
  <c r="AS51" i="20"/>
  <c r="AK51" i="20"/>
  <c r="AC51" i="20"/>
  <c r="U51" i="20"/>
  <c r="M51" i="20"/>
  <c r="E51" i="20"/>
  <c r="AV50" i="20"/>
  <c r="AN50" i="20"/>
  <c r="AF50" i="20"/>
  <c r="X50" i="20"/>
  <c r="P50" i="20"/>
  <c r="H50" i="20"/>
  <c r="AY49" i="20"/>
  <c r="AQ49" i="20"/>
  <c r="AI49" i="20"/>
  <c r="AA49" i="20"/>
  <c r="S49" i="20"/>
  <c r="K49" i="20"/>
  <c r="C49" i="20"/>
  <c r="AT48" i="20"/>
  <c r="AL48" i="20"/>
  <c r="AD48" i="20"/>
  <c r="V48" i="20"/>
  <c r="N48" i="20"/>
  <c r="F48" i="20"/>
  <c r="AW47" i="20"/>
  <c r="AO47" i="20"/>
  <c r="AG47" i="20"/>
  <c r="Y47" i="20"/>
  <c r="Q47" i="20"/>
  <c r="I47" i="20"/>
  <c r="AZ46" i="20"/>
  <c r="AR46" i="20"/>
  <c r="AJ46" i="20"/>
  <c r="AB46" i="20"/>
  <c r="T46" i="20"/>
  <c r="L46" i="20"/>
  <c r="D46" i="20"/>
  <c r="AU45" i="20"/>
  <c r="AM45" i="20"/>
  <c r="AE45" i="20"/>
  <c r="W45" i="20"/>
  <c r="O45" i="20"/>
  <c r="G45" i="20"/>
  <c r="AX44" i="20"/>
  <c r="AP44" i="20"/>
  <c r="AH44" i="20"/>
  <c r="Z44" i="20"/>
  <c r="R44" i="20"/>
  <c r="J44" i="20"/>
  <c r="B44" i="20"/>
  <c r="AS43" i="20"/>
  <c r="AK43" i="20"/>
  <c r="AC43" i="20"/>
  <c r="U43" i="20"/>
  <c r="M43" i="20"/>
  <c r="E43" i="20"/>
  <c r="AV42" i="20"/>
  <c r="AN42" i="20"/>
  <c r="AF42" i="20"/>
  <c r="X42" i="20"/>
  <c r="K120" i="20"/>
  <c r="G109" i="20"/>
  <c r="AF104" i="20"/>
  <c r="F102" i="20"/>
  <c r="AO99" i="20"/>
  <c r="AB97" i="20"/>
  <c r="T95" i="20"/>
  <c r="AH93" i="20"/>
  <c r="D92" i="20"/>
  <c r="AM90" i="20"/>
  <c r="Z89" i="20"/>
  <c r="M88" i="20"/>
  <c r="AY86" i="20"/>
  <c r="AL85" i="20"/>
  <c r="Y84" i="20"/>
  <c r="L83" i="20"/>
  <c r="AX81" i="20"/>
  <c r="AS80" i="20"/>
  <c r="O80" i="20"/>
  <c r="AT79" i="20"/>
  <c r="Z79" i="20"/>
  <c r="J79" i="20"/>
  <c r="AS78" i="20"/>
  <c r="AC78" i="20"/>
  <c r="M78" i="20"/>
  <c r="AV77" i="20"/>
  <c r="AJ77" i="20"/>
  <c r="V77" i="20"/>
  <c r="K77" i="20"/>
  <c r="AV76" i="20"/>
  <c r="AJ76" i="20"/>
  <c r="Y76" i="20"/>
  <c r="O76" i="20"/>
  <c r="D76" i="20"/>
  <c r="AR75" i="20"/>
  <c r="AI75" i="20"/>
  <c r="Z75" i="20"/>
  <c r="Q75" i="20"/>
  <c r="G75" i="20"/>
  <c r="AW74" i="20"/>
  <c r="AN74" i="20"/>
  <c r="AE74" i="20"/>
  <c r="V74" i="20"/>
  <c r="M74" i="20"/>
  <c r="D74" i="20"/>
  <c r="AS73" i="20"/>
  <c r="AJ73" i="20"/>
  <c r="AA73" i="20"/>
  <c r="R73" i="20"/>
  <c r="I73" i="20"/>
  <c r="AY72" i="20"/>
  <c r="AP72" i="20"/>
  <c r="AF72" i="20"/>
  <c r="W72" i="20"/>
  <c r="N72" i="20"/>
  <c r="E72" i="20"/>
  <c r="AV71" i="20"/>
  <c r="AN71" i="20"/>
  <c r="AF71" i="20"/>
  <c r="X71" i="20"/>
  <c r="P71" i="20"/>
  <c r="H71" i="20"/>
  <c r="AY70" i="20"/>
  <c r="AQ70" i="20"/>
  <c r="AI70" i="20"/>
  <c r="AA70" i="20"/>
  <c r="S70" i="20"/>
  <c r="K70" i="20"/>
  <c r="C70" i="20"/>
  <c r="AT69" i="20"/>
  <c r="AL69" i="20"/>
  <c r="AD69" i="20"/>
  <c r="V69" i="20"/>
  <c r="N69" i="20"/>
  <c r="F69" i="20"/>
  <c r="AW68" i="20"/>
  <c r="AO68" i="20"/>
  <c r="AG68" i="20"/>
  <c r="Y68" i="20"/>
  <c r="Q68" i="20"/>
  <c r="I68" i="20"/>
  <c r="AZ67" i="20"/>
  <c r="AR67" i="20"/>
  <c r="AJ67" i="20"/>
  <c r="AB67" i="20"/>
  <c r="T67" i="20"/>
  <c r="L67" i="20"/>
  <c r="D67" i="20"/>
  <c r="AU66" i="20"/>
  <c r="AM66" i="20"/>
  <c r="AE66" i="20"/>
  <c r="W66" i="20"/>
  <c r="O66" i="20"/>
  <c r="G66" i="20"/>
  <c r="AX65" i="20"/>
  <c r="AP65" i="20"/>
  <c r="AH65" i="20"/>
  <c r="Z65" i="20"/>
  <c r="R65" i="20"/>
  <c r="J65" i="20"/>
  <c r="B65" i="20"/>
  <c r="AS64" i="20"/>
  <c r="AK64" i="20"/>
  <c r="AC64" i="20"/>
  <c r="U64" i="20"/>
  <c r="M64" i="20"/>
  <c r="E64" i="20"/>
  <c r="AV63" i="20"/>
  <c r="AN63" i="20"/>
  <c r="AF63" i="20"/>
  <c r="X63" i="20"/>
  <c r="P63" i="20"/>
  <c r="H63" i="20"/>
  <c r="AY62" i="20"/>
  <c r="AQ62" i="20"/>
  <c r="AI62" i="20"/>
  <c r="AA62" i="20"/>
  <c r="S62" i="20"/>
  <c r="K62" i="20"/>
  <c r="C62" i="20"/>
  <c r="AT61" i="20"/>
  <c r="AL61" i="20"/>
  <c r="AD61" i="20"/>
  <c r="V61" i="20"/>
  <c r="N61" i="20"/>
  <c r="F61" i="20"/>
  <c r="AW60" i="20"/>
  <c r="AO60" i="20"/>
  <c r="AG60" i="20"/>
  <c r="Y60" i="20"/>
  <c r="Q60" i="20"/>
  <c r="I60" i="20"/>
  <c r="AZ59" i="20"/>
  <c r="AR59" i="20"/>
  <c r="AJ59" i="20"/>
  <c r="AB59" i="20"/>
  <c r="T59" i="20"/>
  <c r="L59" i="20"/>
  <c r="D59" i="20"/>
  <c r="AU58" i="20"/>
  <c r="AM58" i="20"/>
  <c r="AI100" i="20"/>
  <c r="X87" i="20"/>
  <c r="AF79" i="20"/>
  <c r="N77" i="20"/>
  <c r="AC75" i="20"/>
  <c r="G74" i="20"/>
  <c r="AJ72" i="20"/>
  <c r="S71" i="20"/>
  <c r="F70" i="20"/>
  <c r="AR68" i="20"/>
  <c r="AE67" i="20"/>
  <c r="R66" i="20"/>
  <c r="E65" i="20"/>
  <c r="AQ63" i="20"/>
  <c r="AD62" i="20"/>
  <c r="Q61" i="20"/>
  <c r="D60" i="20"/>
  <c r="C59" i="20"/>
  <c r="Z58" i="20"/>
  <c r="F58" i="20"/>
  <c r="AH57" i="20"/>
  <c r="M57" i="20"/>
  <c r="AR56" i="20"/>
  <c r="U56" i="20"/>
  <c r="AY55" i="20"/>
  <c r="AE55" i="20"/>
  <c r="H55" i="20"/>
  <c r="AL54" i="20"/>
  <c r="R54" i="20"/>
  <c r="AW53" i="20"/>
  <c r="AG53" i="20"/>
  <c r="Q53" i="20"/>
  <c r="AZ52" i="20"/>
  <c r="AJ52" i="20"/>
  <c r="T52" i="20"/>
  <c r="D52" i="20"/>
  <c r="AM51" i="20"/>
  <c r="W51" i="20"/>
  <c r="G51" i="20"/>
  <c r="AP50" i="20"/>
  <c r="Z50" i="20"/>
  <c r="J50" i="20"/>
  <c r="AS49" i="20"/>
  <c r="AC49" i="20"/>
  <c r="M49" i="20"/>
  <c r="AV48" i="20"/>
  <c r="AF48" i="20"/>
  <c r="P48" i="20"/>
  <c r="AY47" i="20"/>
  <c r="AI47" i="20"/>
  <c r="U47" i="20"/>
  <c r="K47" i="20"/>
  <c r="AX46" i="20"/>
  <c r="AN46" i="20"/>
  <c r="AD46" i="20"/>
  <c r="R46" i="20"/>
  <c r="H46" i="20"/>
  <c r="AW45" i="20"/>
  <c r="AK45" i="20"/>
  <c r="AA45" i="20"/>
  <c r="Q45" i="20"/>
  <c r="E45" i="20"/>
  <c r="AT44" i="20"/>
  <c r="AJ44" i="20"/>
  <c r="X44" i="20"/>
  <c r="N44" i="20"/>
  <c r="D44" i="20"/>
  <c r="AQ43" i="20"/>
  <c r="AG43" i="20"/>
  <c r="W43" i="20"/>
  <c r="K43" i="20"/>
  <c r="AZ42" i="20"/>
  <c r="AP42" i="20"/>
  <c r="AD42" i="20"/>
  <c r="T42" i="20"/>
  <c r="K42" i="20"/>
  <c r="B42" i="20"/>
  <c r="AQ41" i="20"/>
  <c r="AH41" i="20"/>
  <c r="Y41" i="20"/>
  <c r="P41" i="20"/>
  <c r="G41" i="20"/>
  <c r="AW40" i="20"/>
  <c r="AN40" i="20"/>
  <c r="AD40" i="20"/>
  <c r="U40" i="20"/>
  <c r="L40" i="20"/>
  <c r="C40" i="20"/>
  <c r="AS39" i="20"/>
  <c r="AJ39" i="20"/>
  <c r="AA39" i="20"/>
  <c r="Q39" i="20"/>
  <c r="H39" i="20"/>
  <c r="AX38" i="20"/>
  <c r="AO38" i="20"/>
  <c r="AF38" i="20"/>
  <c r="W38" i="20"/>
  <c r="N38" i="20"/>
  <c r="D38" i="20"/>
  <c r="AT37" i="20"/>
  <c r="AK37" i="20"/>
  <c r="AB37" i="20"/>
  <c r="S37" i="20"/>
  <c r="J37" i="20"/>
  <c r="AZ36" i="20"/>
  <c r="AP36" i="20"/>
  <c r="AG36" i="20"/>
  <c r="X36" i="20"/>
  <c r="O36" i="20"/>
  <c r="F36" i="20"/>
  <c r="AV35" i="20"/>
  <c r="AM35" i="20"/>
  <c r="AE35" i="20"/>
  <c r="W35" i="20"/>
  <c r="O35" i="20"/>
  <c r="G35" i="20"/>
  <c r="AX34" i="20"/>
  <c r="AP34" i="20"/>
  <c r="AH34" i="20"/>
  <c r="Z34" i="20"/>
  <c r="R34" i="20"/>
  <c r="J34" i="20"/>
  <c r="B34" i="20"/>
  <c r="AS33" i="20"/>
  <c r="AK33" i="20"/>
  <c r="AC33" i="20"/>
  <c r="U33" i="20"/>
  <c r="M33" i="20"/>
  <c r="E33" i="20"/>
  <c r="AV32" i="20"/>
  <c r="AN32" i="20"/>
  <c r="AF32" i="20"/>
  <c r="X32" i="20"/>
  <c r="P32" i="20"/>
  <c r="H32" i="20"/>
  <c r="AY31" i="20"/>
  <c r="AQ31" i="20"/>
  <c r="AI31" i="20"/>
  <c r="AA31" i="20"/>
  <c r="S31" i="20"/>
  <c r="K31" i="20"/>
  <c r="C31" i="20"/>
  <c r="AT30" i="20"/>
  <c r="AL30" i="20"/>
  <c r="AD30" i="20"/>
  <c r="V30" i="20"/>
  <c r="N30" i="20"/>
  <c r="F30" i="20"/>
  <c r="AW29" i="20"/>
  <c r="AO29" i="20"/>
  <c r="AG29" i="20"/>
  <c r="Y29" i="20"/>
  <c r="Q29" i="20"/>
  <c r="I29" i="20"/>
  <c r="AZ28" i="20"/>
  <c r="AR28" i="20"/>
  <c r="AJ28" i="20"/>
  <c r="AB28" i="20"/>
  <c r="T28" i="20"/>
  <c r="L28" i="20"/>
  <c r="D28" i="20"/>
  <c r="AU27" i="20"/>
  <c r="AM27" i="20"/>
  <c r="AE27" i="20"/>
  <c r="W27" i="20"/>
  <c r="O27" i="20"/>
  <c r="G27" i="20"/>
  <c r="AX26" i="20"/>
  <c r="AP26" i="20"/>
  <c r="AH26" i="20"/>
  <c r="S98" i="20"/>
  <c r="K86" i="20"/>
  <c r="P79" i="20"/>
  <c r="C77" i="20"/>
  <c r="T75" i="20"/>
  <c r="AW73" i="20"/>
  <c r="AA72" i="20"/>
  <c r="K71" i="20"/>
  <c r="AW69" i="20"/>
  <c r="AJ68" i="20"/>
  <c r="W67" i="20"/>
  <c r="J66" i="20"/>
  <c r="AV64" i="20"/>
  <c r="AI63" i="20"/>
  <c r="V62" i="20"/>
  <c r="I61" i="20"/>
  <c r="AU59" i="20"/>
  <c r="AX58" i="20"/>
  <c r="W58" i="20"/>
  <c r="B58" i="20"/>
  <c r="AG57" i="20"/>
  <c r="J57" i="20"/>
  <c r="AN56" i="20"/>
  <c r="T56" i="20"/>
  <c r="AV55" i="20"/>
  <c r="AA55" i="20"/>
  <c r="G55" i="20"/>
  <c r="AI54" i="20"/>
  <c r="N54" i="20"/>
  <c r="AT53" i="20"/>
  <c r="AD53" i="20"/>
  <c r="N53" i="20"/>
  <c r="AW52" i="20"/>
  <c r="AG52" i="20"/>
  <c r="Q52" i="20"/>
  <c r="AZ51" i="20"/>
  <c r="AJ51" i="20"/>
  <c r="T51" i="20"/>
  <c r="D51" i="20"/>
  <c r="AM50" i="20"/>
  <c r="W50" i="20"/>
  <c r="G50" i="20"/>
  <c r="AP49" i="20"/>
  <c r="Z49" i="20"/>
  <c r="J49" i="20"/>
  <c r="AS48" i="20"/>
  <c r="AC48" i="20"/>
  <c r="M48" i="20"/>
  <c r="AV47" i="20"/>
  <c r="AF47" i="20"/>
  <c r="T47" i="20"/>
  <c r="H47" i="20"/>
  <c r="AW46" i="20"/>
  <c r="AM46" i="20"/>
  <c r="AA46" i="20"/>
  <c r="Q46" i="20"/>
  <c r="G46" i="20"/>
  <c r="AT45" i="20"/>
  <c r="AJ45" i="20"/>
  <c r="Z45" i="20"/>
  <c r="N45" i="20"/>
  <c r="D45" i="20"/>
  <c r="AS44" i="20"/>
  <c r="AG44" i="20"/>
  <c r="W44" i="20"/>
  <c r="M44" i="20"/>
  <c r="AZ43" i="20"/>
  <c r="AP43" i="20"/>
  <c r="AF43" i="20"/>
  <c r="T43" i="20"/>
  <c r="J43" i="20"/>
  <c r="AY42" i="20"/>
  <c r="AM42" i="20"/>
  <c r="AC42" i="20"/>
  <c r="S42" i="20"/>
  <c r="J42" i="20"/>
  <c r="AY41" i="20"/>
  <c r="AP41" i="20"/>
  <c r="AG41" i="20"/>
  <c r="X41" i="20"/>
  <c r="O41" i="20"/>
  <c r="F41" i="20"/>
  <c r="AV40" i="20"/>
  <c r="AL40" i="20"/>
  <c r="AC40" i="20"/>
  <c r="T40" i="20"/>
  <c r="K40" i="20"/>
  <c r="B40" i="20"/>
  <c r="AR39" i="20"/>
  <c r="AI39" i="20"/>
  <c r="Y39" i="20"/>
  <c r="P39" i="20"/>
  <c r="G39" i="20"/>
  <c r="AW38" i="20"/>
  <c r="AN38" i="20"/>
  <c r="AE38" i="20"/>
  <c r="V38" i="20"/>
  <c r="L38" i="20"/>
  <c r="C38" i="20"/>
  <c r="AS37" i="20"/>
  <c r="AJ37" i="20"/>
  <c r="AA37" i="20"/>
  <c r="R37" i="20"/>
  <c r="I37" i="20"/>
  <c r="AX36" i="20"/>
  <c r="AO36" i="20"/>
  <c r="AF36" i="20"/>
  <c r="W36" i="20"/>
  <c r="N36" i="20"/>
  <c r="E36" i="20"/>
  <c r="AU35" i="20"/>
  <c r="AL35" i="20"/>
  <c r="AD35" i="20"/>
  <c r="V35" i="20"/>
  <c r="N35" i="20"/>
  <c r="F35" i="20"/>
  <c r="AW34" i="20"/>
  <c r="AO34" i="20"/>
  <c r="AG34" i="20"/>
  <c r="Y34" i="20"/>
  <c r="Q34" i="20"/>
  <c r="I34" i="20"/>
  <c r="AZ33" i="20"/>
  <c r="AR33" i="20"/>
  <c r="AJ33" i="20"/>
  <c r="AB33" i="20"/>
  <c r="T33" i="20"/>
  <c r="L33" i="20"/>
  <c r="D33" i="20"/>
  <c r="AU32" i="20"/>
  <c r="AM32" i="20"/>
  <c r="AE32" i="20"/>
  <c r="W32" i="20"/>
  <c r="O32" i="20"/>
  <c r="G32" i="20"/>
  <c r="AX31" i="20"/>
  <c r="AP31" i="20"/>
  <c r="AH31" i="20"/>
  <c r="Z31" i="20"/>
  <c r="R31" i="20"/>
  <c r="J31" i="20"/>
  <c r="B31" i="20"/>
  <c r="AS30" i="20"/>
  <c r="AK30" i="20"/>
  <c r="AC30" i="20"/>
  <c r="U30" i="20"/>
  <c r="M30" i="20"/>
  <c r="E30" i="20"/>
  <c r="AV29" i="20"/>
  <c r="AN29" i="20"/>
  <c r="AF29" i="20"/>
  <c r="X29" i="20"/>
  <c r="P29" i="20"/>
  <c r="H29" i="20"/>
  <c r="AY28" i="20"/>
  <c r="AQ28" i="20"/>
  <c r="AI28" i="20"/>
  <c r="AA28" i="20"/>
  <c r="S28" i="20"/>
  <c r="K28" i="20"/>
  <c r="C28" i="20"/>
  <c r="AT27" i="20"/>
  <c r="AL27" i="20"/>
  <c r="AD27" i="20"/>
  <c r="V27" i="20"/>
  <c r="N27" i="20"/>
  <c r="F27" i="20"/>
  <c r="AW26" i="20"/>
  <c r="AO26" i="20"/>
  <c r="AG26" i="20"/>
  <c r="Y26" i="20"/>
  <c r="Q26" i="20"/>
  <c r="I26" i="20"/>
  <c r="AZ25" i="20"/>
  <c r="AR25" i="20"/>
  <c r="AJ25" i="20"/>
  <c r="AB25" i="20"/>
  <c r="T25" i="20"/>
  <c r="L25" i="20"/>
  <c r="D25" i="20"/>
  <c r="AU24" i="20"/>
  <c r="AM24" i="20"/>
  <c r="AE24" i="20"/>
  <c r="W24" i="20"/>
  <c r="O24" i="20"/>
  <c r="G24" i="20"/>
  <c r="AX23" i="20"/>
  <c r="AP23" i="20"/>
  <c r="AH23" i="20"/>
  <c r="Z23" i="20"/>
  <c r="R23" i="20"/>
  <c r="J23" i="20"/>
  <c r="B23" i="20"/>
  <c r="AS22" i="20"/>
  <c r="AK22" i="20"/>
  <c r="AC22" i="20"/>
  <c r="U22" i="20"/>
  <c r="M22" i="20"/>
  <c r="E22" i="20"/>
  <c r="AV21" i="20"/>
  <c r="AN21" i="20"/>
  <c r="AF21" i="20"/>
  <c r="X21" i="20"/>
  <c r="P21" i="20"/>
  <c r="H21" i="20"/>
  <c r="AY20" i="20"/>
  <c r="AQ20" i="20"/>
  <c r="AI20" i="20"/>
  <c r="AA20" i="20"/>
  <c r="S20" i="20"/>
  <c r="K20" i="20"/>
  <c r="C20" i="20"/>
  <c r="AT19" i="20"/>
  <c r="AL19" i="20"/>
  <c r="AD19" i="20"/>
  <c r="V19" i="20"/>
  <c r="F96" i="20"/>
  <c r="AW84" i="20"/>
  <c r="AY78" i="20"/>
  <c r="AN76" i="20"/>
  <c r="K75" i="20"/>
  <c r="AN73" i="20"/>
  <c r="R72" i="20"/>
  <c r="C71" i="20"/>
  <c r="AO69" i="20"/>
  <c r="AB68" i="20"/>
  <c r="O67" i="20"/>
  <c r="B66" i="20"/>
  <c r="AN64" i="20"/>
  <c r="AA63" i="20"/>
  <c r="N62" i="20"/>
  <c r="AZ60" i="20"/>
  <c r="AM59" i="20"/>
  <c r="AT58" i="20"/>
  <c r="V58" i="20"/>
  <c r="AX57" i="20"/>
  <c r="AC57" i="20"/>
  <c r="I57" i="20"/>
  <c r="AK56" i="20"/>
  <c r="P56" i="20"/>
  <c r="AU55" i="20"/>
  <c r="X55" i="20"/>
  <c r="C55" i="20"/>
  <c r="AH54" i="20"/>
  <c r="K54" i="20"/>
  <c r="AS53" i="20"/>
  <c r="AC53" i="20"/>
  <c r="M53" i="20"/>
  <c r="AV52" i="20"/>
  <c r="AF52" i="20"/>
  <c r="P52" i="20"/>
  <c r="AY51" i="20"/>
  <c r="AI51" i="20"/>
  <c r="S51" i="20"/>
  <c r="C51" i="20"/>
  <c r="AL50" i="20"/>
  <c r="V50" i="20"/>
  <c r="F50" i="20"/>
  <c r="AO49" i="20"/>
  <c r="Y49" i="20"/>
  <c r="I49" i="20"/>
  <c r="AR48" i="20"/>
  <c r="AB48" i="20"/>
  <c r="L48" i="20"/>
  <c r="AU47" i="20"/>
  <c r="AE47" i="20"/>
  <c r="S47" i="20"/>
  <c r="G47" i="20"/>
  <c r="AV46" i="20"/>
  <c r="AL46" i="20"/>
  <c r="Z46" i="20"/>
  <c r="P46" i="20"/>
  <c r="F46" i="20"/>
  <c r="AS45" i="20"/>
  <c r="AI45" i="20"/>
  <c r="Y45" i="20"/>
  <c r="M45" i="20"/>
  <c r="C45" i="20"/>
  <c r="AR44" i="20"/>
  <c r="AF44" i="20"/>
  <c r="V44" i="20"/>
  <c r="L44" i="20"/>
  <c r="AY43" i="20"/>
  <c r="AO43" i="20"/>
  <c r="AE43" i="20"/>
  <c r="S43" i="20"/>
  <c r="I43" i="20"/>
  <c r="AX42" i="20"/>
  <c r="AL42" i="20"/>
  <c r="AB42" i="20"/>
  <c r="R42" i="20"/>
  <c r="H42" i="20"/>
  <c r="AX41" i="20"/>
  <c r="AO41" i="20"/>
  <c r="AF41" i="20"/>
  <c r="W41" i="20"/>
  <c r="N41" i="20"/>
  <c r="E41" i="20"/>
  <c r="AT40" i="20"/>
  <c r="AK40" i="20"/>
  <c r="AB40" i="20"/>
  <c r="S40" i="20"/>
  <c r="J40" i="20"/>
  <c r="AZ39" i="20"/>
  <c r="AQ39" i="20"/>
  <c r="AG39" i="20"/>
  <c r="X39" i="20"/>
  <c r="O39" i="20"/>
  <c r="F39" i="20"/>
  <c r="AV38" i="20"/>
  <c r="AM38" i="20"/>
  <c r="AD38" i="20"/>
  <c r="T38" i="20"/>
  <c r="K38" i="20"/>
  <c r="B38" i="20"/>
  <c r="AR37" i="20"/>
  <c r="AI37" i="20"/>
  <c r="Z37" i="20"/>
  <c r="Q37" i="20"/>
  <c r="G37" i="20"/>
  <c r="AW36" i="20"/>
  <c r="AN36" i="20"/>
  <c r="AE36" i="20"/>
  <c r="V36" i="20"/>
  <c r="M36" i="20"/>
  <c r="D36" i="20"/>
  <c r="AS35" i="20"/>
  <c r="AK35" i="20"/>
  <c r="AC35" i="20"/>
  <c r="U35" i="20"/>
  <c r="M35" i="20"/>
  <c r="E35" i="20"/>
  <c r="AV34" i="20"/>
  <c r="AN34" i="20"/>
  <c r="AF34" i="20"/>
  <c r="X34" i="20"/>
  <c r="P34" i="20"/>
  <c r="H34" i="20"/>
  <c r="AY33" i="20"/>
  <c r="AQ33" i="20"/>
  <c r="AI33" i="20"/>
  <c r="AA33" i="20"/>
  <c r="S33" i="20"/>
  <c r="K33" i="20"/>
  <c r="C33" i="20"/>
  <c r="AT32" i="20"/>
  <c r="AL32" i="20"/>
  <c r="AD32" i="20"/>
  <c r="V32" i="20"/>
  <c r="N32" i="20"/>
  <c r="F32" i="20"/>
  <c r="AW31" i="20"/>
  <c r="AO31" i="20"/>
  <c r="AG31" i="20"/>
  <c r="Y31" i="20"/>
  <c r="Q31" i="20"/>
  <c r="I31" i="20"/>
  <c r="AZ30" i="20"/>
  <c r="AR30" i="20"/>
  <c r="AJ30" i="20"/>
  <c r="AB30" i="20"/>
  <c r="T30" i="20"/>
  <c r="L30" i="20"/>
  <c r="D30" i="20"/>
  <c r="AU29" i="20"/>
  <c r="AM29" i="20"/>
  <c r="AE29" i="20"/>
  <c r="W29" i="20"/>
  <c r="O29" i="20"/>
  <c r="G29" i="20"/>
  <c r="AX28" i="20"/>
  <c r="AP28" i="20"/>
  <c r="AH28" i="20"/>
  <c r="Z28" i="20"/>
  <c r="R28" i="20"/>
  <c r="J28" i="20"/>
  <c r="B28" i="20"/>
  <c r="AS27" i="20"/>
  <c r="AK27" i="20"/>
  <c r="AC27" i="20"/>
  <c r="U27" i="20"/>
  <c r="M27" i="20"/>
  <c r="E27" i="20"/>
  <c r="AV26" i="20"/>
  <c r="AN26" i="20"/>
  <c r="AF26" i="20"/>
  <c r="X26" i="20"/>
  <c r="P26" i="20"/>
  <c r="H26" i="20"/>
  <c r="AY25" i="20"/>
  <c r="AQ25" i="20"/>
  <c r="AI25" i="20"/>
  <c r="AA25" i="20"/>
  <c r="S25" i="20"/>
  <c r="K25" i="20"/>
  <c r="C25" i="20"/>
  <c r="AT24" i="20"/>
  <c r="AL24" i="20"/>
  <c r="AD24" i="20"/>
  <c r="V24" i="20"/>
  <c r="N24" i="20"/>
  <c r="F24" i="20"/>
  <c r="AW23" i="20"/>
  <c r="AO23" i="20"/>
  <c r="AG23" i="20"/>
  <c r="Y23" i="20"/>
  <c r="Q23" i="20"/>
  <c r="I23" i="20"/>
  <c r="AZ22" i="20"/>
  <c r="AR22" i="20"/>
  <c r="AJ22" i="20"/>
  <c r="AB22" i="20"/>
  <c r="T22" i="20"/>
  <c r="L22" i="20"/>
  <c r="D22" i="20"/>
  <c r="AU21" i="20"/>
  <c r="AM21" i="20"/>
  <c r="AE21" i="20"/>
  <c r="W21" i="20"/>
  <c r="O21" i="20"/>
  <c r="G21" i="20"/>
  <c r="AX20" i="20"/>
  <c r="AP20" i="20"/>
  <c r="AH20" i="20"/>
  <c r="Z20" i="20"/>
  <c r="R20" i="20"/>
  <c r="J20" i="20"/>
  <c r="B20" i="20"/>
  <c r="AS19" i="20"/>
  <c r="AK19" i="20"/>
  <c r="AC19" i="20"/>
  <c r="U19" i="20"/>
  <c r="M19" i="20"/>
  <c r="E19" i="20"/>
  <c r="AV18" i="20"/>
  <c r="AN18" i="20"/>
  <c r="AF18" i="20"/>
  <c r="X18" i="20"/>
  <c r="P18" i="20"/>
  <c r="H18" i="20"/>
  <c r="AY17" i="20"/>
  <c r="AQ17" i="20"/>
  <c r="AI17" i="20"/>
  <c r="AA17" i="20"/>
  <c r="S17" i="20"/>
  <c r="K17" i="20"/>
  <c r="C17" i="20"/>
  <c r="AT16" i="20"/>
  <c r="AL16" i="20"/>
  <c r="AD16" i="20"/>
  <c r="V16" i="20"/>
  <c r="N16" i="20"/>
  <c r="F16" i="20"/>
  <c r="AW15" i="20"/>
  <c r="AO15" i="20"/>
  <c r="AG15" i="20"/>
  <c r="Y15" i="20"/>
  <c r="Q15" i="20"/>
  <c r="I15" i="20"/>
  <c r="AZ14" i="20"/>
  <c r="AR14" i="20"/>
  <c r="AJ14" i="20"/>
  <c r="AB14" i="20"/>
  <c r="T14" i="20"/>
  <c r="L14" i="20"/>
  <c r="D14" i="20"/>
  <c r="AU13" i="20"/>
  <c r="AM13" i="20"/>
  <c r="AE13" i="20"/>
  <c r="W13" i="20"/>
  <c r="O13" i="20"/>
  <c r="G13" i="20"/>
  <c r="AX12" i="20"/>
  <c r="AP12" i="20"/>
  <c r="AH12" i="20"/>
  <c r="Z12" i="20"/>
  <c r="R12" i="20"/>
  <c r="J12" i="20"/>
  <c r="B12" i="20"/>
  <c r="AS11" i="20"/>
  <c r="AK11" i="20"/>
  <c r="AC11" i="20"/>
  <c r="U11" i="20"/>
  <c r="M11" i="20"/>
  <c r="E11" i="20"/>
  <c r="AV10" i="20"/>
  <c r="AN10" i="20"/>
  <c r="AF10" i="20"/>
  <c r="O94" i="20"/>
  <c r="AJ83" i="20"/>
  <c r="AI78" i="20"/>
  <c r="AD76" i="20"/>
  <c r="B75" i="20"/>
  <c r="AE73" i="20"/>
  <c r="H72" i="20"/>
  <c r="AT70" i="20"/>
  <c r="AG69" i="20"/>
  <c r="T68" i="20"/>
  <c r="G67" i="20"/>
  <c r="AS65" i="20"/>
  <c r="AF64" i="20"/>
  <c r="S63" i="20"/>
  <c r="F62" i="20"/>
  <c r="AR60" i="20"/>
  <c r="AE59" i="20"/>
  <c r="AP58" i="20"/>
  <c r="R58" i="20"/>
  <c r="AW57" i="20"/>
  <c r="Z57" i="20"/>
  <c r="E57" i="20"/>
  <c r="AJ56" i="20"/>
  <c r="M56" i="20"/>
  <c r="AQ55" i="20"/>
  <c r="W55" i="20"/>
  <c r="AY54" i="20"/>
  <c r="AD54" i="20"/>
  <c r="J54" i="20"/>
  <c r="AR53" i="20"/>
  <c r="AB53" i="20"/>
  <c r="L53" i="20"/>
  <c r="AU52" i="20"/>
  <c r="AE52" i="20"/>
  <c r="O52" i="20"/>
  <c r="AX51" i="20"/>
  <c r="AH51" i="20"/>
  <c r="R51" i="20"/>
  <c r="B51" i="20"/>
  <c r="AK50" i="20"/>
  <c r="U50" i="20"/>
  <c r="E50" i="20"/>
  <c r="AN49" i="20"/>
  <c r="X49" i="20"/>
  <c r="H49" i="20"/>
  <c r="AQ48" i="20"/>
  <c r="AA48" i="20"/>
  <c r="K48" i="20"/>
  <c r="AT47" i="20"/>
  <c r="AD47" i="20"/>
  <c r="P47" i="20"/>
  <c r="F47" i="20"/>
  <c r="AU46" i="20"/>
  <c r="AI46" i="20"/>
  <c r="Y46" i="20"/>
  <c r="O46" i="20"/>
  <c r="C46" i="20"/>
  <c r="AR45" i="20"/>
  <c r="AH45" i="20"/>
  <c r="V45" i="20"/>
  <c r="L45" i="20"/>
  <c r="B45" i="20"/>
  <c r="AO44" i="20"/>
  <c r="AE44" i="20"/>
  <c r="U44" i="20"/>
  <c r="I44" i="20"/>
  <c r="AX43" i="20"/>
  <c r="AN43" i="20"/>
  <c r="AB43" i="20"/>
  <c r="R43" i="20"/>
  <c r="H43" i="20"/>
  <c r="AU42" i="20"/>
  <c r="AK42" i="20"/>
  <c r="AA42" i="20"/>
  <c r="P42" i="20"/>
  <c r="G42" i="20"/>
  <c r="AW41" i="20"/>
  <c r="AN41" i="20"/>
  <c r="AE41" i="20"/>
  <c r="V41" i="20"/>
  <c r="M41" i="20"/>
  <c r="C41" i="20"/>
  <c r="AS40" i="20"/>
  <c r="AJ40" i="20"/>
  <c r="AA40" i="20"/>
  <c r="R40" i="20"/>
  <c r="I40" i="20"/>
  <c r="AY39" i="20"/>
  <c r="AO39" i="20"/>
  <c r="AF39" i="20"/>
  <c r="W39" i="20"/>
  <c r="N39" i="20"/>
  <c r="E39" i="20"/>
  <c r="AU38" i="20"/>
  <c r="AL38" i="20"/>
  <c r="AB38" i="20"/>
  <c r="S38" i="20"/>
  <c r="J38" i="20"/>
  <c r="AZ37" i="20"/>
  <c r="AQ37" i="20"/>
  <c r="AH37" i="20"/>
  <c r="Y37" i="20"/>
  <c r="O37" i="20"/>
  <c r="F37" i="20"/>
  <c r="AV36" i="20"/>
  <c r="AM36" i="20"/>
  <c r="AD36" i="20"/>
  <c r="U36" i="20"/>
  <c r="L36" i="20"/>
  <c r="B36" i="20"/>
  <c r="AR35" i="20"/>
  <c r="AJ35" i="20"/>
  <c r="AB35" i="20"/>
  <c r="T35" i="20"/>
  <c r="L35" i="20"/>
  <c r="D35" i="20"/>
  <c r="AU34" i="20"/>
  <c r="AM34" i="20"/>
  <c r="AE34" i="20"/>
  <c r="W34" i="20"/>
  <c r="O34" i="20"/>
  <c r="G34" i="20"/>
  <c r="AX33" i="20"/>
  <c r="AP33" i="20"/>
  <c r="AH33" i="20"/>
  <c r="Z33" i="20"/>
  <c r="R33" i="20"/>
  <c r="J33" i="20"/>
  <c r="B33" i="20"/>
  <c r="AS32" i="20"/>
  <c r="AK32" i="20"/>
  <c r="AC32" i="20"/>
  <c r="U32" i="20"/>
  <c r="M32" i="20"/>
  <c r="E32" i="20"/>
  <c r="AV31" i="20"/>
  <c r="AN31" i="20"/>
  <c r="AF31" i="20"/>
  <c r="X31" i="20"/>
  <c r="P31" i="20"/>
  <c r="H31" i="20"/>
  <c r="AY30" i="20"/>
  <c r="AQ30" i="20"/>
  <c r="AI30" i="20"/>
  <c r="AA30" i="20"/>
  <c r="S30" i="20"/>
  <c r="K30" i="20"/>
  <c r="C30" i="20"/>
  <c r="AT29" i="20"/>
  <c r="AL29" i="20"/>
  <c r="AD29" i="20"/>
  <c r="V29" i="20"/>
  <c r="N29" i="20"/>
  <c r="F29" i="20"/>
  <c r="AW28" i="20"/>
  <c r="AO28" i="20"/>
  <c r="AG28" i="20"/>
  <c r="Y28" i="20"/>
  <c r="Q28" i="20"/>
  <c r="I28" i="20"/>
  <c r="AZ27" i="20"/>
  <c r="AR27" i="20"/>
  <c r="AJ27" i="20"/>
  <c r="AB27" i="20"/>
  <c r="T27" i="20"/>
  <c r="L27" i="20"/>
  <c r="D27" i="20"/>
  <c r="AU26" i="20"/>
  <c r="AM26" i="20"/>
  <c r="AE26" i="20"/>
  <c r="W26" i="20"/>
  <c r="O26" i="20"/>
  <c r="G26" i="20"/>
  <c r="AX25" i="20"/>
  <c r="AP25" i="20"/>
  <c r="AH25" i="20"/>
  <c r="Z25" i="20"/>
  <c r="R25" i="20"/>
  <c r="J25" i="20"/>
  <c r="B25" i="20"/>
  <c r="AS24" i="20"/>
  <c r="AK24" i="20"/>
  <c r="AC24" i="20"/>
  <c r="U24" i="20"/>
  <c r="M24" i="20"/>
  <c r="E24" i="20"/>
  <c r="AV23" i="20"/>
  <c r="AN23" i="20"/>
  <c r="AF23" i="20"/>
  <c r="X23" i="20"/>
  <c r="P23" i="20"/>
  <c r="H23" i="20"/>
  <c r="AY22" i="20"/>
  <c r="AQ22" i="20"/>
  <c r="AI22" i="20"/>
  <c r="AA22" i="20"/>
  <c r="S22" i="20"/>
  <c r="K22" i="20"/>
  <c r="C22" i="20"/>
  <c r="AT21" i="20"/>
  <c r="AL21" i="20"/>
  <c r="AD21" i="20"/>
  <c r="V21" i="20"/>
  <c r="N21" i="20"/>
  <c r="F21" i="20"/>
  <c r="AW20" i="20"/>
  <c r="AO20" i="20"/>
  <c r="AG20" i="20"/>
  <c r="Y20" i="20"/>
  <c r="Q20" i="20"/>
  <c r="I20" i="20"/>
  <c r="AZ19" i="20"/>
  <c r="AR19" i="20"/>
  <c r="AJ19" i="20"/>
  <c r="AB19" i="20"/>
  <c r="T19" i="20"/>
  <c r="L19" i="20"/>
  <c r="D19" i="20"/>
  <c r="AU18" i="20"/>
  <c r="AM18" i="20"/>
  <c r="AE18" i="20"/>
  <c r="W18" i="20"/>
  <c r="O18" i="20"/>
  <c r="G18" i="20"/>
  <c r="AX17" i="20"/>
  <c r="AP17" i="20"/>
  <c r="AH17" i="20"/>
  <c r="Z17" i="20"/>
  <c r="R17" i="20"/>
  <c r="J17" i="20"/>
  <c r="B17" i="20"/>
  <c r="AS16" i="20"/>
  <c r="AK16" i="20"/>
  <c r="AC16" i="20"/>
  <c r="U16" i="20"/>
  <c r="M16" i="20"/>
  <c r="E16" i="20"/>
  <c r="AV15" i="20"/>
  <c r="AN15" i="20"/>
  <c r="AF15" i="20"/>
  <c r="X15" i="20"/>
  <c r="P15" i="20"/>
  <c r="H15" i="20"/>
  <c r="AY14" i="20"/>
  <c r="AQ14" i="20"/>
  <c r="AI14" i="20"/>
  <c r="AA14" i="20"/>
  <c r="S14" i="20"/>
  <c r="K14" i="20"/>
  <c r="C14" i="20"/>
  <c r="AT13" i="20"/>
  <c r="AL13" i="20"/>
  <c r="AD13" i="20"/>
  <c r="V13" i="20"/>
  <c r="N13" i="20"/>
  <c r="F13" i="20"/>
  <c r="AW12" i="20"/>
  <c r="AO12" i="20"/>
  <c r="AG12" i="20"/>
  <c r="Y12" i="20"/>
  <c r="Q12" i="20"/>
  <c r="I12" i="20"/>
  <c r="AZ11" i="20"/>
  <c r="AR11" i="20"/>
  <c r="AJ11" i="20"/>
  <c r="AB11" i="20"/>
  <c r="T11" i="20"/>
  <c r="L11" i="20"/>
  <c r="D11" i="20"/>
  <c r="AU10" i="20"/>
  <c r="AM10" i="20"/>
  <c r="AE10" i="20"/>
  <c r="W10" i="20"/>
  <c r="O10" i="20"/>
  <c r="G10" i="20"/>
  <c r="S111" i="20"/>
  <c r="L91" i="20"/>
  <c r="J81" i="20"/>
  <c r="C78" i="20"/>
  <c r="H76" i="20"/>
  <c r="AH74" i="20"/>
  <c r="L73" i="20"/>
  <c r="AQ71" i="20"/>
  <c r="AD70" i="20"/>
  <c r="Q69" i="20"/>
  <c r="D68" i="20"/>
  <c r="AP66" i="20"/>
  <c r="AC65" i="20"/>
  <c r="P64" i="20"/>
  <c r="C63" i="20"/>
  <c r="AO61" i="20"/>
  <c r="AB60" i="20"/>
  <c r="O59" i="20"/>
  <c r="AH58" i="20"/>
  <c r="N58" i="20"/>
  <c r="AP57" i="20"/>
  <c r="U57" i="20"/>
  <c r="AZ56" i="20"/>
  <c r="AC56" i="20"/>
  <c r="H56" i="20"/>
  <c r="AM55" i="20"/>
  <c r="P55" i="20"/>
  <c r="AT54" i="20"/>
  <c r="Z54" i="20"/>
  <c r="C54" i="20"/>
  <c r="AL53" i="20"/>
  <c r="V53" i="20"/>
  <c r="F53" i="20"/>
  <c r="AO52" i="20"/>
  <c r="Y52" i="20"/>
  <c r="I52" i="20"/>
  <c r="AR51" i="20"/>
  <c r="AB51" i="20"/>
  <c r="L51" i="20"/>
  <c r="AU50" i="20"/>
  <c r="AE50" i="20"/>
  <c r="O50" i="20"/>
  <c r="AX49" i="20"/>
  <c r="AH49" i="20"/>
  <c r="R49" i="20"/>
  <c r="B49" i="20"/>
  <c r="AK48" i="20"/>
  <c r="U48" i="20"/>
  <c r="E48" i="20"/>
  <c r="AN47" i="20"/>
  <c r="X47" i="20"/>
  <c r="N47" i="20"/>
  <c r="D47" i="20"/>
  <c r="AQ46" i="20"/>
  <c r="AG46" i="20"/>
  <c r="W46" i="20"/>
  <c r="K46" i="20"/>
  <c r="AZ45" i="20"/>
  <c r="AP45" i="20"/>
  <c r="AD45" i="20"/>
  <c r="T45" i="20"/>
  <c r="J45" i="20"/>
  <c r="AW44" i="20"/>
  <c r="AM44" i="20"/>
  <c r="AC44" i="20"/>
  <c r="Q44" i="20"/>
  <c r="G44" i="20"/>
  <c r="AV43" i="20"/>
  <c r="AJ43" i="20"/>
  <c r="Z43" i="20"/>
  <c r="P43" i="20"/>
  <c r="D43" i="20"/>
  <c r="AS42" i="20"/>
  <c r="AI42" i="20"/>
  <c r="W42" i="20"/>
  <c r="N42" i="20"/>
  <c r="E42" i="20"/>
  <c r="AU41" i="20"/>
  <c r="AL41" i="20"/>
  <c r="AC41" i="20"/>
  <c r="S41" i="20"/>
  <c r="J41" i="20"/>
  <c r="AZ40" i="20"/>
  <c r="AQ40" i="20"/>
  <c r="AH40" i="20"/>
  <c r="Y40" i="20"/>
  <c r="P40" i="20"/>
  <c r="F40" i="20"/>
  <c r="AV39" i="20"/>
  <c r="AM39" i="20"/>
  <c r="AD39" i="20"/>
  <c r="U39" i="20"/>
  <c r="L39" i="20"/>
  <c r="AR38" i="20"/>
  <c r="AI38" i="20"/>
  <c r="Z38" i="20"/>
  <c r="Q38" i="20"/>
  <c r="H38" i="20"/>
  <c r="AX37" i="20"/>
  <c r="AO37" i="20"/>
  <c r="AE37" i="20"/>
  <c r="V37" i="20"/>
  <c r="M37" i="20"/>
  <c r="D37" i="20"/>
  <c r="AT36" i="20"/>
  <c r="AK36" i="20"/>
  <c r="AB36" i="20"/>
  <c r="R36" i="20"/>
  <c r="I36" i="20"/>
  <c r="AY35" i="20"/>
  <c r="AP35" i="20"/>
  <c r="AH35" i="20"/>
  <c r="Z35" i="20"/>
  <c r="R35" i="20"/>
  <c r="J35" i="20"/>
  <c r="B35" i="20"/>
  <c r="AS34" i="20"/>
  <c r="AK34" i="20"/>
  <c r="AC34" i="20"/>
  <c r="U34" i="20"/>
  <c r="M34" i="20"/>
  <c r="E34" i="20"/>
  <c r="AV33" i="20"/>
  <c r="AN33" i="20"/>
  <c r="AF33" i="20"/>
  <c r="X33" i="20"/>
  <c r="P33" i="20"/>
  <c r="H33" i="20"/>
  <c r="AY32" i="20"/>
  <c r="AQ32" i="20"/>
  <c r="AI32" i="20"/>
  <c r="AA32" i="20"/>
  <c r="S32" i="20"/>
  <c r="K32" i="20"/>
  <c r="C32" i="20"/>
  <c r="AT31" i="20"/>
  <c r="AL31" i="20"/>
  <c r="AD31" i="20"/>
  <c r="V31" i="20"/>
  <c r="N31" i="20"/>
  <c r="F31" i="20"/>
  <c r="AW30" i="20"/>
  <c r="AO30" i="20"/>
  <c r="AG30" i="20"/>
  <c r="Y30" i="20"/>
  <c r="Q30" i="20"/>
  <c r="I30" i="20"/>
  <c r="AZ29" i="20"/>
  <c r="AR29" i="20"/>
  <c r="AJ29" i="20"/>
  <c r="AB29" i="20"/>
  <c r="T29" i="20"/>
  <c r="L29" i="20"/>
  <c r="D29" i="20"/>
  <c r="AU28" i="20"/>
  <c r="AM28" i="20"/>
  <c r="AE28" i="20"/>
  <c r="W28" i="20"/>
  <c r="O28" i="20"/>
  <c r="G28" i="20"/>
  <c r="AX27" i="20"/>
  <c r="AP27" i="20"/>
  <c r="AH27" i="20"/>
  <c r="Z27" i="20"/>
  <c r="R27" i="20"/>
  <c r="J27" i="20"/>
  <c r="B27" i="20"/>
  <c r="AS26" i="20"/>
  <c r="AK26" i="20"/>
  <c r="AC26" i="20"/>
  <c r="U26" i="20"/>
  <c r="M26" i="20"/>
  <c r="E26" i="20"/>
  <c r="AV25" i="20"/>
  <c r="AN25" i="20"/>
  <c r="AF25" i="20"/>
  <c r="X25" i="20"/>
  <c r="P25" i="20"/>
  <c r="H25" i="20"/>
  <c r="AY24" i="20"/>
  <c r="AQ24" i="20"/>
  <c r="AI24" i="20"/>
  <c r="AA24" i="20"/>
  <c r="S24" i="20"/>
  <c r="K24" i="20"/>
  <c r="C24" i="20"/>
  <c r="AT23" i="20"/>
  <c r="AL23" i="20"/>
  <c r="AD23" i="20"/>
  <c r="V23" i="20"/>
  <c r="N23" i="20"/>
  <c r="F23" i="20"/>
  <c r="AW22" i="20"/>
  <c r="AO22" i="20"/>
  <c r="AG22" i="20"/>
  <c r="Y22" i="20"/>
  <c r="Q22" i="20"/>
  <c r="I22" i="20"/>
  <c r="AZ21" i="20"/>
  <c r="AR21" i="20"/>
  <c r="AJ21" i="20"/>
  <c r="AB21" i="20"/>
  <c r="T21" i="20"/>
  <c r="L21" i="20"/>
  <c r="D21" i="20"/>
  <c r="AU20" i="20"/>
  <c r="AM20" i="20"/>
  <c r="AE20" i="20"/>
  <c r="W20" i="20"/>
  <c r="O20" i="20"/>
  <c r="G20" i="20"/>
  <c r="AX19" i="20"/>
  <c r="AP19" i="20"/>
  <c r="AH19" i="20"/>
  <c r="Z19" i="20"/>
  <c r="R19" i="20"/>
  <c r="J19" i="20"/>
  <c r="B19" i="20"/>
  <c r="AS18" i="20"/>
  <c r="AK18" i="20"/>
  <c r="AC18" i="20"/>
  <c r="U18" i="20"/>
  <c r="M18" i="20"/>
  <c r="E18" i="20"/>
  <c r="AV17" i="20"/>
  <c r="AN17" i="20"/>
  <c r="AF17" i="20"/>
  <c r="X17" i="20"/>
  <c r="P17" i="20"/>
  <c r="H17" i="20"/>
  <c r="AY16" i="20"/>
  <c r="AQ16" i="20"/>
  <c r="AI16" i="20"/>
  <c r="AA16" i="20"/>
  <c r="S16" i="20"/>
  <c r="K16" i="20"/>
  <c r="C16" i="20"/>
  <c r="AT15" i="20"/>
  <c r="AL15" i="20"/>
  <c r="AD15" i="20"/>
  <c r="V15" i="20"/>
  <c r="N15" i="20"/>
  <c r="F15" i="20"/>
  <c r="AW14" i="20"/>
  <c r="AO14" i="20"/>
  <c r="AG14" i="20"/>
  <c r="Y14" i="20"/>
  <c r="Q14" i="20"/>
  <c r="I14" i="20"/>
  <c r="AZ13" i="20"/>
  <c r="AR13" i="20"/>
  <c r="AJ13" i="20"/>
  <c r="AB13" i="20"/>
  <c r="T13" i="20"/>
  <c r="L13" i="20"/>
  <c r="D13" i="20"/>
  <c r="AU12" i="20"/>
  <c r="AM12" i="20"/>
  <c r="AE12" i="20"/>
  <c r="W12" i="20"/>
  <c r="O12" i="20"/>
  <c r="G12" i="20"/>
  <c r="AX11" i="20"/>
  <c r="AP11" i="20"/>
  <c r="AH11" i="20"/>
  <c r="Z11" i="20"/>
  <c r="R11" i="20"/>
  <c r="J11" i="20"/>
  <c r="B11" i="20"/>
  <c r="AS10" i="20"/>
  <c r="AK10" i="20"/>
  <c r="AC10" i="20"/>
  <c r="U10" i="20"/>
  <c r="M10" i="20"/>
  <c r="E10" i="20"/>
  <c r="AY13" i="20"/>
  <c r="AA13" i="20"/>
  <c r="K13" i="20"/>
  <c r="AT12" i="20"/>
  <c r="AL12" i="20"/>
  <c r="V12" i="20"/>
  <c r="F12" i="20"/>
  <c r="AO11" i="20"/>
  <c r="Y11" i="20"/>
  <c r="I11" i="20"/>
  <c r="AZ10" i="20"/>
  <c r="AJ10" i="20"/>
  <c r="T10" i="20"/>
  <c r="L10" i="20"/>
  <c r="G30" i="20"/>
  <c r="R29" i="20"/>
  <c r="B29" i="20"/>
  <c r="AC28" i="20"/>
  <c r="U28" i="20"/>
  <c r="E28" i="20"/>
  <c r="AF27" i="20"/>
  <c r="P27" i="20"/>
  <c r="AY26" i="20"/>
  <c r="AI26" i="20"/>
  <c r="K26" i="20"/>
  <c r="AT25" i="20"/>
  <c r="V25" i="20"/>
  <c r="F25" i="20"/>
  <c r="AG24" i="20"/>
  <c r="Q24" i="20"/>
  <c r="AZ23" i="20"/>
  <c r="AB23" i="20"/>
  <c r="L23" i="20"/>
  <c r="AM22" i="20"/>
  <c r="AE22" i="20"/>
  <c r="G22" i="20"/>
  <c r="AP21" i="20"/>
  <c r="R21" i="20"/>
  <c r="B21" i="20"/>
  <c r="AC20" i="20"/>
  <c r="U20" i="20"/>
  <c r="AV19" i="20"/>
  <c r="AF19" i="20"/>
  <c r="P19" i="20"/>
  <c r="AQ18" i="20"/>
  <c r="AA18" i="20"/>
  <c r="C18" i="20"/>
  <c r="AT17" i="20"/>
  <c r="V17" i="20"/>
  <c r="F17" i="20"/>
  <c r="AO16" i="20"/>
  <c r="Q16" i="20"/>
  <c r="I16" i="20"/>
  <c r="AJ105" i="20"/>
  <c r="AX89" i="20"/>
  <c r="AA80" i="20"/>
  <c r="AN77" i="20"/>
  <c r="AW75" i="20"/>
  <c r="Y74" i="20"/>
  <c r="C73" i="20"/>
  <c r="AI71" i="20"/>
  <c r="V70" i="20"/>
  <c r="I69" i="20"/>
  <c r="AU67" i="20"/>
  <c r="AH66" i="20"/>
  <c r="U65" i="20"/>
  <c r="H64" i="20"/>
  <c r="AT62" i="20"/>
  <c r="AG61" i="20"/>
  <c r="T60" i="20"/>
  <c r="K59" i="20"/>
  <c r="AE58" i="20"/>
  <c r="J58" i="20"/>
  <c r="AO57" i="20"/>
  <c r="R57" i="20"/>
  <c r="AV56" i="20"/>
  <c r="AB56" i="20"/>
  <c r="E56" i="20"/>
  <c r="AI55" i="20"/>
  <c r="O55" i="20"/>
  <c r="AQ54" i="20"/>
  <c r="V54" i="20"/>
  <c r="B54" i="20"/>
  <c r="AK53" i="20"/>
  <c r="U53" i="20"/>
  <c r="E53" i="20"/>
  <c r="AN52" i="20"/>
  <c r="X52" i="20"/>
  <c r="H52" i="20"/>
  <c r="AQ51" i="20"/>
  <c r="AA51" i="20"/>
  <c r="K51" i="20"/>
  <c r="AT50" i="20"/>
  <c r="AD50" i="20"/>
  <c r="N50" i="20"/>
  <c r="AW49" i="20"/>
  <c r="AG49" i="20"/>
  <c r="Q49" i="20"/>
  <c r="AZ48" i="20"/>
  <c r="AJ48" i="20"/>
  <c r="T48" i="20"/>
  <c r="D48" i="20"/>
  <c r="AM47" i="20"/>
  <c r="W47" i="20"/>
  <c r="M47" i="20"/>
  <c r="C47" i="20"/>
  <c r="AP46" i="20"/>
  <c r="AF46" i="20"/>
  <c r="V46" i="20"/>
  <c r="J46" i="20"/>
  <c r="AY45" i="20"/>
  <c r="AO45" i="20"/>
  <c r="AC45" i="20"/>
  <c r="S45" i="20"/>
  <c r="I45" i="20"/>
  <c r="AV44" i="20"/>
  <c r="AL44" i="20"/>
  <c r="AB44" i="20"/>
  <c r="P44" i="20"/>
  <c r="F44" i="20"/>
  <c r="AU43" i="20"/>
  <c r="AI43" i="20"/>
  <c r="Y43" i="20"/>
  <c r="O43" i="20"/>
  <c r="C43" i="20"/>
  <c r="AR42" i="20"/>
  <c r="AH42" i="20"/>
  <c r="V42" i="20"/>
  <c r="M42" i="20"/>
  <c r="D42" i="20"/>
  <c r="AT41" i="20"/>
  <c r="AK41" i="20"/>
  <c r="AA41" i="20"/>
  <c r="R41" i="20"/>
  <c r="I41" i="20"/>
  <c r="AY40" i="20"/>
  <c r="AP40" i="20"/>
  <c r="AG40" i="20"/>
  <c r="X40" i="20"/>
  <c r="N40" i="20"/>
  <c r="E40" i="20"/>
  <c r="AU39" i="20"/>
  <c r="AL39" i="20"/>
  <c r="AC39" i="20"/>
  <c r="T39" i="20"/>
  <c r="K39" i="20"/>
  <c r="AZ38" i="20"/>
  <c r="AQ38" i="20"/>
  <c r="AH38" i="20"/>
  <c r="Y38" i="20"/>
  <c r="P38" i="20"/>
  <c r="G38" i="20"/>
  <c r="AW37" i="20"/>
  <c r="AM37" i="20"/>
  <c r="AD37" i="20"/>
  <c r="U37" i="20"/>
  <c r="L37" i="20"/>
  <c r="C37" i="20"/>
  <c r="AS36" i="20"/>
  <c r="AJ36" i="20"/>
  <c r="Z36" i="20"/>
  <c r="Q36" i="20"/>
  <c r="H36" i="20"/>
  <c r="AX35" i="20"/>
  <c r="AO35" i="20"/>
  <c r="AG35" i="20"/>
  <c r="Y35" i="20"/>
  <c r="Q35" i="20"/>
  <c r="I35" i="20"/>
  <c r="AZ34" i="20"/>
  <c r="AR34" i="20"/>
  <c r="AJ34" i="20"/>
  <c r="AB34" i="20"/>
  <c r="T34" i="20"/>
  <c r="L34" i="20"/>
  <c r="D34" i="20"/>
  <c r="AU33" i="20"/>
  <c r="AM33" i="20"/>
  <c r="AE33" i="20"/>
  <c r="W33" i="20"/>
  <c r="O33" i="20"/>
  <c r="G33" i="20"/>
  <c r="AX32" i="20"/>
  <c r="AP32" i="20"/>
  <c r="AH32" i="20"/>
  <c r="Z32" i="20"/>
  <c r="R32" i="20"/>
  <c r="J32" i="20"/>
  <c r="B32" i="20"/>
  <c r="AS31" i="20"/>
  <c r="AK31" i="20"/>
  <c r="AC31" i="20"/>
  <c r="U31" i="20"/>
  <c r="M31" i="20"/>
  <c r="E31" i="20"/>
  <c r="AV30" i="20"/>
  <c r="AN30" i="20"/>
  <c r="AF30" i="20"/>
  <c r="X30" i="20"/>
  <c r="P30" i="20"/>
  <c r="H30" i="20"/>
  <c r="AY29" i="20"/>
  <c r="AQ29" i="20"/>
  <c r="AI29" i="20"/>
  <c r="AA29" i="20"/>
  <c r="S29" i="20"/>
  <c r="K29" i="20"/>
  <c r="C29" i="20"/>
  <c r="AT28" i="20"/>
  <c r="AL28" i="20"/>
  <c r="AD28" i="20"/>
  <c r="V28" i="20"/>
  <c r="N28" i="20"/>
  <c r="F28" i="20"/>
  <c r="AW27" i="20"/>
  <c r="AO27" i="20"/>
  <c r="AG27" i="20"/>
  <c r="Y27" i="20"/>
  <c r="Q27" i="20"/>
  <c r="I27" i="20"/>
  <c r="AZ26" i="20"/>
  <c r="AR26" i="20"/>
  <c r="AJ26" i="20"/>
  <c r="AB26" i="20"/>
  <c r="T26" i="20"/>
  <c r="L26" i="20"/>
  <c r="D26" i="20"/>
  <c r="AU25" i="20"/>
  <c r="AM25" i="20"/>
  <c r="AE25" i="20"/>
  <c r="W25" i="20"/>
  <c r="O25" i="20"/>
  <c r="G25" i="20"/>
  <c r="AX24" i="20"/>
  <c r="AP24" i="20"/>
  <c r="AH24" i="20"/>
  <c r="Z24" i="20"/>
  <c r="R24" i="20"/>
  <c r="J24" i="20"/>
  <c r="B24" i="20"/>
  <c r="AS23" i="20"/>
  <c r="AK23" i="20"/>
  <c r="AC23" i="20"/>
  <c r="U23" i="20"/>
  <c r="M23" i="20"/>
  <c r="E23" i="20"/>
  <c r="AV22" i="20"/>
  <c r="AN22" i="20"/>
  <c r="AF22" i="20"/>
  <c r="X22" i="20"/>
  <c r="P22" i="20"/>
  <c r="H22" i="20"/>
  <c r="AY21" i="20"/>
  <c r="AQ21" i="20"/>
  <c r="AI21" i="20"/>
  <c r="AA21" i="20"/>
  <c r="S21" i="20"/>
  <c r="K21" i="20"/>
  <c r="C21" i="20"/>
  <c r="AT20" i="20"/>
  <c r="AL20" i="20"/>
  <c r="AD20" i="20"/>
  <c r="V20" i="20"/>
  <c r="N20" i="20"/>
  <c r="F20" i="20"/>
  <c r="AW19" i="20"/>
  <c r="AO19" i="20"/>
  <c r="AG19" i="20"/>
  <c r="Y19" i="20"/>
  <c r="Q19" i="20"/>
  <c r="I19" i="20"/>
  <c r="AZ18" i="20"/>
  <c r="AR18" i="20"/>
  <c r="AJ18" i="20"/>
  <c r="AB18" i="20"/>
  <c r="T18" i="20"/>
  <c r="L18" i="20"/>
  <c r="D18" i="20"/>
  <c r="AU17" i="20"/>
  <c r="AM17" i="20"/>
  <c r="AE17" i="20"/>
  <c r="W17" i="20"/>
  <c r="O17" i="20"/>
  <c r="G17" i="20"/>
  <c r="AX16" i="20"/>
  <c r="AP16" i="20"/>
  <c r="AH16" i="20"/>
  <c r="Z16" i="20"/>
  <c r="R16" i="20"/>
  <c r="J16" i="20"/>
  <c r="B16" i="20"/>
  <c r="AS15" i="20"/>
  <c r="AK15" i="20"/>
  <c r="AC15" i="20"/>
  <c r="U15" i="20"/>
  <c r="M15" i="20"/>
  <c r="E15" i="20"/>
  <c r="AV14" i="20"/>
  <c r="AN14" i="20"/>
  <c r="AF14" i="20"/>
  <c r="X14" i="20"/>
  <c r="P14" i="20"/>
  <c r="H14" i="20"/>
  <c r="AQ13" i="20"/>
  <c r="AI13" i="20"/>
  <c r="S13" i="20"/>
  <c r="C13" i="20"/>
  <c r="AD12" i="20"/>
  <c r="N12" i="20"/>
  <c r="AW11" i="20"/>
  <c r="AG11" i="20"/>
  <c r="Q11" i="20"/>
  <c r="AR10" i="20"/>
  <c r="AB10" i="20"/>
  <c r="D10" i="20"/>
  <c r="AX29" i="20"/>
  <c r="AS28" i="20"/>
  <c r="M28" i="20"/>
  <c r="AN27" i="20"/>
  <c r="X27" i="20"/>
  <c r="AQ26" i="20"/>
  <c r="AA26" i="20"/>
  <c r="C26" i="20"/>
  <c r="AL25" i="20"/>
  <c r="N25" i="20"/>
  <c r="AW24" i="20"/>
  <c r="Y24" i="20"/>
  <c r="I24" i="20"/>
  <c r="AJ23" i="20"/>
  <c r="T23" i="20"/>
  <c r="AU22" i="20"/>
  <c r="W22" i="20"/>
  <c r="AX21" i="20"/>
  <c r="Z21" i="20"/>
  <c r="J21" i="20"/>
  <c r="AK20" i="20"/>
  <c r="M20" i="20"/>
  <c r="AN19" i="20"/>
  <c r="X19" i="20"/>
  <c r="AY18" i="20"/>
  <c r="AI18" i="20"/>
  <c r="K18" i="20"/>
  <c r="AL17" i="20"/>
  <c r="N17" i="20"/>
  <c r="AW16" i="20"/>
  <c r="Y16" i="20"/>
  <c r="AX102" i="20"/>
  <c r="AK88" i="20"/>
  <c r="C80" i="20"/>
  <c r="AB77" i="20"/>
  <c r="AL75" i="20"/>
  <c r="P74" i="20"/>
  <c r="AS72" i="20"/>
  <c r="AA71" i="20"/>
  <c r="N70" i="20"/>
  <c r="AZ68" i="20"/>
  <c r="AM67" i="20"/>
  <c r="Z66" i="20"/>
  <c r="M65" i="20"/>
  <c r="AY63" i="20"/>
  <c r="AL62" i="20"/>
  <c r="Y61" i="20"/>
  <c r="L60" i="20"/>
  <c r="G59" i="20"/>
  <c r="AD58" i="20"/>
  <c r="G58" i="20"/>
  <c r="AK57" i="20"/>
  <c r="Q57" i="20"/>
  <c r="AS56" i="20"/>
  <c r="X56" i="20"/>
  <c r="D56" i="20"/>
  <c r="AF55" i="20"/>
  <c r="K55" i="20"/>
  <c r="AP54" i="20"/>
  <c r="S54" i="20"/>
  <c r="AZ53" i="20"/>
  <c r="AJ53" i="20"/>
  <c r="T53" i="20"/>
  <c r="D53" i="20"/>
  <c r="AM52" i="20"/>
  <c r="W52" i="20"/>
  <c r="G52" i="20"/>
  <c r="AP51" i="20"/>
  <c r="Z51" i="20"/>
  <c r="J51" i="20"/>
  <c r="AS50" i="20"/>
  <c r="AC50" i="20"/>
  <c r="M50" i="20"/>
  <c r="AV49" i="20"/>
  <c r="AF49" i="20"/>
  <c r="P49" i="20"/>
  <c r="AY48" i="20"/>
  <c r="AI48" i="20"/>
  <c r="S48" i="20"/>
  <c r="C48" i="20"/>
  <c r="AL47" i="20"/>
  <c r="V47" i="20"/>
  <c r="L47" i="20"/>
  <c r="AY46" i="20"/>
  <c r="AO46" i="20"/>
  <c r="AE46" i="20"/>
  <c r="S46" i="20"/>
  <c r="I46" i="20"/>
  <c r="AX45" i="20"/>
  <c r="AL45" i="20"/>
  <c r="AB45" i="20"/>
  <c r="R45" i="20"/>
  <c r="F45" i="20"/>
  <c r="AU44" i="20"/>
  <c r="AK44" i="20"/>
  <c r="Y44" i="20"/>
  <c r="O44" i="20"/>
  <c r="E44" i="20"/>
  <c r="AR43" i="20"/>
  <c r="AH43" i="20"/>
  <c r="X43" i="20"/>
  <c r="L43" i="20"/>
  <c r="B43" i="20"/>
  <c r="AQ42" i="20"/>
  <c r="AE42" i="20"/>
  <c r="U42" i="20"/>
  <c r="L42" i="20"/>
  <c r="C42" i="20"/>
  <c r="AS41" i="20"/>
  <c r="AI41" i="20"/>
  <c r="Z41" i="20"/>
  <c r="Q41" i="20"/>
  <c r="H41" i="20"/>
  <c r="AX40" i="20"/>
  <c r="AO40" i="20"/>
  <c r="AF40" i="20"/>
  <c r="V40" i="20"/>
  <c r="M40" i="20"/>
  <c r="D40" i="20"/>
  <c r="AT39" i="20"/>
  <c r="AK39" i="20"/>
  <c r="AB39" i="20"/>
  <c r="S39" i="20"/>
  <c r="I39" i="20"/>
  <c r="AY38" i="20"/>
  <c r="AP38" i="20"/>
  <c r="AG38" i="20"/>
  <c r="X38" i="20"/>
  <c r="O38" i="20"/>
  <c r="F38" i="20"/>
  <c r="AU37" i="20"/>
  <c r="AL37" i="20"/>
  <c r="AC37" i="20"/>
  <c r="T37" i="20"/>
  <c r="K37" i="20"/>
  <c r="B37" i="20"/>
  <c r="AR36" i="20"/>
  <c r="AH36" i="20"/>
  <c r="Y36" i="20"/>
  <c r="P36" i="20"/>
  <c r="G36" i="20"/>
  <c r="AW35" i="20"/>
  <c r="AN35" i="20"/>
  <c r="AF35" i="20"/>
  <c r="X35" i="20"/>
  <c r="P35" i="20"/>
  <c r="H35" i="20"/>
  <c r="AY34" i="20"/>
  <c r="AQ34" i="20"/>
  <c r="AI34" i="20"/>
  <c r="AA34" i="20"/>
  <c r="S34" i="20"/>
  <c r="K34" i="20"/>
  <c r="C34" i="20"/>
  <c r="AT33" i="20"/>
  <c r="AL33" i="20"/>
  <c r="AD33" i="20"/>
  <c r="V33" i="20"/>
  <c r="N33" i="20"/>
  <c r="F33" i="20"/>
  <c r="AW32" i="20"/>
  <c r="AO32" i="20"/>
  <c r="AG32" i="20"/>
  <c r="Y32" i="20"/>
  <c r="Q32" i="20"/>
  <c r="I32" i="20"/>
  <c r="AZ31" i="20"/>
  <c r="AR31" i="20"/>
  <c r="AJ31" i="20"/>
  <c r="AB31" i="20"/>
  <c r="T31" i="20"/>
  <c r="L31" i="20"/>
  <c r="D31" i="20"/>
  <c r="AU30" i="20"/>
  <c r="AM30" i="20"/>
  <c r="AE30" i="20"/>
  <c r="W30" i="20"/>
  <c r="O30" i="20"/>
  <c r="AP29" i="20"/>
  <c r="AH29" i="20"/>
  <c r="Z29" i="20"/>
  <c r="J29" i="20"/>
  <c r="AK28" i="20"/>
  <c r="AV27" i="20"/>
  <c r="H27" i="20"/>
  <c r="S26" i="20"/>
  <c r="AD25" i="20"/>
  <c r="AO24" i="20"/>
  <c r="AR23" i="20"/>
  <c r="D23" i="20"/>
  <c r="O22" i="20"/>
  <c r="AH21" i="20"/>
  <c r="AS20" i="20"/>
  <c r="E20" i="20"/>
  <c r="H19" i="20"/>
  <c r="S18" i="20"/>
  <c r="AD17" i="20"/>
  <c r="AG16" i="20"/>
  <c r="S76" i="20"/>
  <c r="AK65" i="20"/>
  <c r="AS57" i="20"/>
  <c r="AA54" i="20"/>
  <c r="AU51" i="20"/>
  <c r="U49" i="20"/>
  <c r="E47" i="20"/>
  <c r="U45" i="20"/>
  <c r="AM43" i="20"/>
  <c r="F42" i="20"/>
  <c r="AI40" i="20"/>
  <c r="M39" i="20"/>
  <c r="AP37" i="20"/>
  <c r="T36" i="20"/>
  <c r="C35" i="20"/>
  <c r="AO33" i="20"/>
  <c r="AB32" i="20"/>
  <c r="O31" i="20"/>
  <c r="B30" i="20"/>
  <c r="AN28" i="20"/>
  <c r="AA27" i="20"/>
  <c r="V26" i="20"/>
  <c r="AO25" i="20"/>
  <c r="I25" i="20"/>
  <c r="AB24" i="20"/>
  <c r="AU23" i="20"/>
  <c r="O23" i="20"/>
  <c r="AH22" i="20"/>
  <c r="B22" i="20"/>
  <c r="U21" i="20"/>
  <c r="AN20" i="20"/>
  <c r="H20" i="20"/>
  <c r="AA19" i="20"/>
  <c r="C19" i="20"/>
  <c r="AG18" i="20"/>
  <c r="J18" i="20"/>
  <c r="AO17" i="20"/>
  <c r="T17" i="20"/>
  <c r="AV16" i="20"/>
  <c r="AB16" i="20"/>
  <c r="G16" i="20"/>
  <c r="AP15" i="20"/>
  <c r="Z15" i="20"/>
  <c r="J15" i="20"/>
  <c r="AS14" i="20"/>
  <c r="AC14" i="20"/>
  <c r="M14" i="20"/>
  <c r="AV13" i="20"/>
  <c r="AF13" i="20"/>
  <c r="AY12" i="20"/>
  <c r="S12" i="20"/>
  <c r="AL11" i="20"/>
  <c r="F11" i="20"/>
  <c r="K10" i="20"/>
  <c r="AS17" i="20"/>
  <c r="AE14" i="20"/>
  <c r="E12" i="20"/>
  <c r="AR74" i="20"/>
  <c r="X64" i="20"/>
  <c r="Y57" i="20"/>
  <c r="F54" i="20"/>
  <c r="AE51" i="20"/>
  <c r="E49" i="20"/>
  <c r="AT46" i="20"/>
  <c r="K45" i="20"/>
  <c r="AA43" i="20"/>
  <c r="AV41" i="20"/>
  <c r="Z40" i="20"/>
  <c r="D39" i="20"/>
  <c r="AG37" i="20"/>
  <c r="J36" i="20"/>
  <c r="AT34" i="20"/>
  <c r="AG33" i="20"/>
  <c r="T32" i="20"/>
  <c r="G31" i="20"/>
  <c r="AS29" i="20"/>
  <c r="AF28" i="20"/>
  <c r="S27" i="20"/>
  <c r="R26" i="20"/>
  <c r="AK25" i="20"/>
  <c r="E25" i="20"/>
  <c r="X24" i="20"/>
  <c r="AQ23" i="20"/>
  <c r="K23" i="20"/>
  <c r="AD22" i="20"/>
  <c r="AW21" i="20"/>
  <c r="Q21" i="20"/>
  <c r="AJ20" i="20"/>
  <c r="D20" i="20"/>
  <c r="W19" i="20"/>
  <c r="AX18" i="20"/>
  <c r="AD18" i="20"/>
  <c r="I18" i="20"/>
  <c r="AK17" i="20"/>
  <c r="Q17" i="20"/>
  <c r="AU16" i="20"/>
  <c r="X16" i="20"/>
  <c r="D16" i="20"/>
  <c r="AM15" i="20"/>
  <c r="W15" i="20"/>
  <c r="G15" i="20"/>
  <c r="AP14" i="20"/>
  <c r="Z14" i="20"/>
  <c r="J14" i="20"/>
  <c r="AS13" i="20"/>
  <c r="AC13" i="20"/>
  <c r="M13" i="20"/>
  <c r="AV12" i="20"/>
  <c r="AF12" i="20"/>
  <c r="P12" i="20"/>
  <c r="AY11" i="20"/>
  <c r="AI11" i="20"/>
  <c r="S11" i="20"/>
  <c r="C11" i="20"/>
  <c r="AL10" i="20"/>
  <c r="X10" i="20"/>
  <c r="J10" i="20"/>
  <c r="L68" i="20"/>
  <c r="B41" i="20"/>
  <c r="F34" i="20"/>
  <c r="AD26" i="20"/>
  <c r="W23" i="20"/>
  <c r="G19" i="20"/>
  <c r="L15" i="20"/>
  <c r="AN11" i="20"/>
  <c r="U73" i="20"/>
  <c r="K63" i="20"/>
  <c r="B57" i="20"/>
  <c r="AO53" i="20"/>
  <c r="O51" i="20"/>
  <c r="AN48" i="20"/>
  <c r="AH46" i="20"/>
  <c r="AZ44" i="20"/>
  <c r="Q43" i="20"/>
  <c r="AM41" i="20"/>
  <c r="Q40" i="20"/>
  <c r="AT38" i="20"/>
  <c r="W37" i="20"/>
  <c r="AZ35" i="20"/>
  <c r="AL34" i="20"/>
  <c r="Y33" i="20"/>
  <c r="L32" i="20"/>
  <c r="AX30" i="20"/>
  <c r="AK29" i="20"/>
  <c r="X28" i="20"/>
  <c r="K27" i="20"/>
  <c r="N26" i="20"/>
  <c r="AG25" i="20"/>
  <c r="AZ24" i="20"/>
  <c r="T24" i="20"/>
  <c r="AM23" i="20"/>
  <c r="G23" i="20"/>
  <c r="Z22" i="20"/>
  <c r="AS21" i="20"/>
  <c r="M21" i="20"/>
  <c r="AF20" i="20"/>
  <c r="AY19" i="20"/>
  <c r="S19" i="20"/>
  <c r="AW18" i="20"/>
  <c r="Z18" i="20"/>
  <c r="F18" i="20"/>
  <c r="AJ17" i="20"/>
  <c r="M17" i="20"/>
  <c r="AR16" i="20"/>
  <c r="W16" i="20"/>
  <c r="AZ15" i="20"/>
  <c r="AJ15" i="20"/>
  <c r="T15" i="20"/>
  <c r="D15" i="20"/>
  <c r="AM14" i="20"/>
  <c r="W14" i="20"/>
  <c r="G14" i="20"/>
  <c r="AP13" i="20"/>
  <c r="Z13" i="20"/>
  <c r="J13" i="20"/>
  <c r="AS12" i="20"/>
  <c r="AC12" i="20"/>
  <c r="M12" i="20"/>
  <c r="AV11" i="20"/>
  <c r="AF11" i="20"/>
  <c r="P11" i="20"/>
  <c r="AY10" i="20"/>
  <c r="AI10" i="20"/>
  <c r="V10" i="20"/>
  <c r="I10" i="20"/>
  <c r="Y13" i="20"/>
  <c r="AB12" i="20"/>
  <c r="L12" i="20"/>
  <c r="AE11" i="20"/>
  <c r="AX10" i="20"/>
  <c r="S10" i="20"/>
  <c r="K12" i="20"/>
  <c r="AW10" i="20"/>
  <c r="F10" i="20"/>
  <c r="S55" i="20"/>
  <c r="S35" i="20"/>
  <c r="AQ27" i="20"/>
  <c r="AW25" i="20"/>
  <c r="AP22" i="20"/>
  <c r="P20" i="20"/>
  <c r="Y17" i="20"/>
  <c r="AR15" i="20"/>
  <c r="AX13" i="20"/>
  <c r="AK12" i="20"/>
  <c r="AQ10" i="20"/>
  <c r="AY71" i="20"/>
  <c r="AW61" i="20"/>
  <c r="AF56" i="20"/>
  <c r="Y53" i="20"/>
  <c r="AX50" i="20"/>
  <c r="X48" i="20"/>
  <c r="X46" i="20"/>
  <c r="AN44" i="20"/>
  <c r="G43" i="20"/>
  <c r="AD41" i="20"/>
  <c r="H40" i="20"/>
  <c r="AJ38" i="20"/>
  <c r="N37" i="20"/>
  <c r="AQ35" i="20"/>
  <c r="AD34" i="20"/>
  <c r="Q33" i="20"/>
  <c r="D32" i="20"/>
  <c r="AP30" i="20"/>
  <c r="AC29" i="20"/>
  <c r="P28" i="20"/>
  <c r="C27" i="20"/>
  <c r="J26" i="20"/>
  <c r="AC25" i="20"/>
  <c r="AV24" i="20"/>
  <c r="P24" i="20"/>
  <c r="AI23" i="20"/>
  <c r="C23" i="20"/>
  <c r="V22" i="20"/>
  <c r="AO21" i="20"/>
  <c r="I21" i="20"/>
  <c r="AB20" i="20"/>
  <c r="AU19" i="20"/>
  <c r="O19" i="20"/>
  <c r="AT18" i="20"/>
  <c r="Y18" i="20"/>
  <c r="B18" i="20"/>
  <c r="AG17" i="20"/>
  <c r="L17" i="20"/>
  <c r="AN16" i="20"/>
  <c r="T16" i="20"/>
  <c r="AY15" i="20"/>
  <c r="AI15" i="20"/>
  <c r="S15" i="20"/>
  <c r="C15" i="20"/>
  <c r="AL14" i="20"/>
  <c r="V14" i="20"/>
  <c r="F14" i="20"/>
  <c r="AO13" i="20"/>
  <c r="I13" i="20"/>
  <c r="AR12" i="20"/>
  <c r="AU11" i="20"/>
  <c r="O11" i="20"/>
  <c r="AH10" i="20"/>
  <c r="H10" i="20"/>
  <c r="AD11" i="20"/>
  <c r="AG10" i="20"/>
  <c r="W82" i="20"/>
  <c r="Z42" i="20"/>
  <c r="AL36" i="20"/>
  <c r="R30" i="20"/>
  <c r="AJ24" i="20"/>
  <c r="AC21" i="20"/>
  <c r="Q18" i="20"/>
  <c r="L16" i="20"/>
  <c r="AH13" i="20"/>
  <c r="X11" i="20"/>
  <c r="AL70" i="20"/>
  <c r="AJ60" i="20"/>
  <c r="L56" i="20"/>
  <c r="I53" i="20"/>
  <c r="AH50" i="20"/>
  <c r="H48" i="20"/>
  <c r="N46" i="20"/>
  <c r="AD44" i="20"/>
  <c r="AT42" i="20"/>
  <c r="U41" i="20"/>
  <c r="AW39" i="20"/>
  <c r="AA38" i="20"/>
  <c r="E37" i="20"/>
  <c r="AI35" i="20"/>
  <c r="V34" i="20"/>
  <c r="I33" i="20"/>
  <c r="AU31" i="20"/>
  <c r="AH30" i="20"/>
  <c r="U29" i="20"/>
  <c r="H28" i="20"/>
  <c r="AT26" i="20"/>
  <c r="F26" i="20"/>
  <c r="Y25" i="20"/>
  <c r="AR24" i="20"/>
  <c r="L24" i="20"/>
  <c r="AE23" i="20"/>
  <c r="AX22" i="20"/>
  <c r="R22" i="20"/>
  <c r="AK21" i="20"/>
  <c r="E21" i="20"/>
  <c r="X20" i="20"/>
  <c r="AQ19" i="20"/>
  <c r="N19" i="20"/>
  <c r="AP18" i="20"/>
  <c r="V18" i="20"/>
  <c r="AZ17" i="20"/>
  <c r="AC17" i="20"/>
  <c r="I17" i="20"/>
  <c r="AM16" i="20"/>
  <c r="P16" i="20"/>
  <c r="AX15" i="20"/>
  <c r="AH15" i="20"/>
  <c r="R15" i="20"/>
  <c r="B15" i="20"/>
  <c r="AK14" i="20"/>
  <c r="U14" i="20"/>
  <c r="E14" i="20"/>
  <c r="AN13" i="20"/>
  <c r="X13" i="20"/>
  <c r="H13" i="20"/>
  <c r="AQ12" i="20"/>
  <c r="AA12" i="20"/>
  <c r="AT11" i="20"/>
  <c r="N11" i="20"/>
  <c r="R10" i="20"/>
  <c r="AL58" i="20"/>
  <c r="AE39" i="20"/>
  <c r="AE31" i="20"/>
  <c r="D24" i="20"/>
  <c r="AV20" i="20"/>
  <c r="D17" i="20"/>
  <c r="AB15" i="20"/>
  <c r="R13" i="20"/>
  <c r="AA10" i="20"/>
  <c r="AF92" i="20"/>
  <c r="Y69" i="20"/>
  <c r="W59" i="20"/>
  <c r="AN55" i="20"/>
  <c r="AR52" i="20"/>
  <c r="R50" i="20"/>
  <c r="AQ47" i="20"/>
  <c r="B46" i="20"/>
  <c r="T44" i="20"/>
  <c r="AJ42" i="20"/>
  <c r="K41" i="20"/>
  <c r="AN39" i="20"/>
  <c r="R38" i="20"/>
  <c r="AU36" i="20"/>
  <c r="AA35" i="20"/>
  <c r="N34" i="20"/>
  <c r="AZ32" i="20"/>
  <c r="AM31" i="20"/>
  <c r="Z30" i="20"/>
  <c r="M29" i="20"/>
  <c r="AY27" i="20"/>
  <c r="AL26" i="20"/>
  <c r="B26" i="20"/>
  <c r="U25" i="20"/>
  <c r="AN24" i="20"/>
  <c r="H24" i="20"/>
  <c r="AA23" i="20"/>
  <c r="AT22" i="20"/>
  <c r="N22" i="20"/>
  <c r="AG21" i="20"/>
  <c r="AZ20" i="20"/>
  <c r="T20" i="20"/>
  <c r="AM19" i="20"/>
  <c r="K19" i="20"/>
  <c r="AO18" i="20"/>
  <c r="R18" i="20"/>
  <c r="AW17" i="20"/>
  <c r="AB17" i="20"/>
  <c r="E17" i="20"/>
  <c r="AJ16" i="20"/>
  <c r="O16" i="20"/>
  <c r="AU15" i="20"/>
  <c r="AE15" i="20"/>
  <c r="O15" i="20"/>
  <c r="AX14" i="20"/>
  <c r="AH14" i="20"/>
  <c r="R14" i="20"/>
  <c r="B14" i="20"/>
  <c r="AK13" i="20"/>
  <c r="U13" i="20"/>
  <c r="E13" i="20"/>
  <c r="AN12" i="20"/>
  <c r="X12" i="20"/>
  <c r="H12" i="20"/>
  <c r="AQ11" i="20"/>
  <c r="AA11" i="20"/>
  <c r="K11" i="20"/>
  <c r="AT10" i="20"/>
  <c r="AD10" i="20"/>
  <c r="Q10" i="20"/>
  <c r="C10" i="20"/>
  <c r="AB52" i="20"/>
  <c r="B50" i="20"/>
  <c r="AA47" i="20"/>
  <c r="AQ45" i="20"/>
  <c r="H44" i="20"/>
  <c r="I38" i="20"/>
  <c r="AR32" i="20"/>
  <c r="E29" i="20"/>
  <c r="Q25" i="20"/>
  <c r="J22" i="20"/>
  <c r="AL18" i="20"/>
  <c r="AF16" i="20"/>
  <c r="O14" i="20"/>
  <c r="B13" i="20"/>
  <c r="H11" i="20"/>
  <c r="B10" i="20"/>
  <c r="S78" i="20"/>
  <c r="AX66" i="20"/>
  <c r="O58" i="20"/>
  <c r="AX54" i="20"/>
  <c r="L52" i="20"/>
  <c r="AK49" i="20"/>
  <c r="O47" i="20"/>
  <c r="AG45" i="20"/>
  <c r="AW43" i="20"/>
  <c r="O42" i="20"/>
  <c r="AR40" i="20"/>
  <c r="V39" i="20"/>
  <c r="AY37" i="20"/>
  <c r="AC36" i="20"/>
  <c r="K35" i="20"/>
  <c r="AW33" i="20"/>
  <c r="AJ32" i="20"/>
  <c r="W31" i="20"/>
  <c r="J30" i="20"/>
  <c r="AV28" i="20"/>
  <c r="AI27" i="20"/>
  <c r="Z26" i="20"/>
  <c r="AS25" i="20"/>
  <c r="M25" i="20"/>
  <c r="AF24" i="20"/>
  <c r="AY23" i="20"/>
  <c r="S23" i="20"/>
  <c r="AL22" i="20"/>
  <c r="F22" i="20"/>
  <c r="Y21" i="20"/>
  <c r="AR20" i="20"/>
  <c r="L20" i="20"/>
  <c r="AE19" i="20"/>
  <c r="F19" i="20"/>
  <c r="AH18" i="20"/>
  <c r="N18" i="20"/>
  <c r="AR17" i="20"/>
  <c r="U17" i="20"/>
  <c r="AZ16" i="20"/>
  <c r="AE16" i="20"/>
  <c r="H16" i="20"/>
  <c r="AQ15" i="20"/>
  <c r="AA15" i="20"/>
  <c r="K15" i="20"/>
  <c r="AT14" i="20"/>
  <c r="AD14" i="20"/>
  <c r="N14" i="20"/>
  <c r="AW13" i="20"/>
  <c r="AG13" i="20"/>
  <c r="Q13" i="20"/>
  <c r="AZ12" i="20"/>
  <c r="AJ12" i="20"/>
  <c r="T12" i="20"/>
  <c r="D12" i="20"/>
  <c r="AM11" i="20"/>
  <c r="W11" i="20"/>
  <c r="G11" i="20"/>
  <c r="AP10" i="20"/>
  <c r="Z10" i="20"/>
  <c r="N10" i="20"/>
  <c r="P13" i="20"/>
  <c r="AI12" i="20"/>
  <c r="C12" i="20"/>
  <c r="V11" i="20"/>
  <c r="AO10" i="20"/>
  <c r="Y10" i="20"/>
  <c r="AI19" i="20"/>
  <c r="AU14" i="20"/>
  <c r="U12" i="20"/>
  <c r="P10" i="20"/>
  <c r="AS264" i="20"/>
  <c r="AU260" i="20"/>
  <c r="I262" i="20"/>
  <c r="AB263" i="20"/>
  <c r="AD263" i="20"/>
  <c r="S260" i="20"/>
  <c r="AF261" i="20"/>
  <c r="AU262" i="20"/>
  <c r="Y264" i="20"/>
  <c r="Q261" i="20"/>
  <c r="AD262" i="20"/>
  <c r="F264" i="20"/>
  <c r="AY258" i="20"/>
  <c r="M260" i="20"/>
  <c r="Z261" i="20"/>
  <c r="AN262" i="20"/>
  <c r="Q264" i="20"/>
  <c r="AH256" i="20"/>
  <c r="AU257" i="20"/>
  <c r="I259" i="20"/>
  <c r="V260" i="20"/>
  <c r="AI261" i="20"/>
  <c r="AX262" i="20"/>
  <c r="AD264" i="20"/>
  <c r="L264" i="20"/>
  <c r="AN263" i="20"/>
  <c r="AR264" i="19"/>
  <c r="AE263" i="19"/>
  <c r="R262" i="19"/>
  <c r="E261" i="19"/>
  <c r="AQ259" i="19"/>
  <c r="AD258" i="19"/>
  <c r="Q257" i="19"/>
  <c r="D256" i="19"/>
  <c r="AP254" i="19"/>
  <c r="AC253" i="19"/>
  <c r="P252" i="19"/>
  <c r="S264" i="19"/>
  <c r="F263" i="19"/>
  <c r="AR261" i="19"/>
  <c r="AE260" i="19"/>
  <c r="R259" i="19"/>
  <c r="E258" i="19"/>
  <c r="AQ256" i="19"/>
  <c r="AD255" i="19"/>
  <c r="Q254" i="19"/>
  <c r="D253" i="19"/>
  <c r="AP251" i="19"/>
  <c r="AS263" i="19"/>
  <c r="AF262" i="19"/>
  <c r="S261" i="19"/>
  <c r="F260" i="19"/>
  <c r="AR258" i="19"/>
  <c r="AE257" i="19"/>
  <c r="R256" i="19"/>
  <c r="E255" i="19"/>
  <c r="AQ253" i="19"/>
  <c r="Q264" i="19"/>
  <c r="D263" i="19"/>
  <c r="AP261" i="19"/>
  <c r="AC260" i="19"/>
  <c r="P259" i="19"/>
  <c r="C258" i="19"/>
  <c r="AO256" i="19"/>
  <c r="AQ263" i="19"/>
  <c r="AD262" i="19"/>
  <c r="Q261" i="19"/>
  <c r="D260" i="19"/>
  <c r="AP258" i="19"/>
  <c r="AC257" i="19"/>
  <c r="P256" i="19"/>
  <c r="G264" i="19"/>
  <c r="AS262" i="19"/>
  <c r="AF261" i="19"/>
  <c r="S260" i="19"/>
  <c r="F259" i="19"/>
  <c r="AR257" i="19"/>
  <c r="AT264" i="19"/>
  <c r="AG263" i="19"/>
  <c r="T262" i="19"/>
  <c r="G261" i="19"/>
  <c r="AS259" i="19"/>
  <c r="AV263" i="19"/>
  <c r="AI262" i="19"/>
  <c r="V261" i="19"/>
  <c r="I260" i="19"/>
  <c r="AU258" i="19"/>
  <c r="B257" i="19"/>
  <c r="AI254" i="19"/>
  <c r="AL252" i="19"/>
  <c r="M251" i="19"/>
  <c r="AY249" i="19"/>
  <c r="AL248" i="19"/>
  <c r="Y247" i="19"/>
  <c r="L246" i="19"/>
  <c r="AX244" i="19"/>
  <c r="AK243" i="19"/>
  <c r="X242" i="19"/>
  <c r="AR255" i="19"/>
  <c r="AT253" i="19"/>
  <c r="E252" i="19"/>
  <c r="AM250" i="19"/>
  <c r="Z249" i="19"/>
  <c r="M248" i="19"/>
  <c r="AY246" i="19"/>
  <c r="AL245" i="19"/>
  <c r="Y244" i="19"/>
  <c r="L243" i="19"/>
  <c r="G258" i="19"/>
  <c r="D255" i="19"/>
  <c r="G253" i="19"/>
  <c r="AA251" i="19"/>
  <c r="N250" i="19"/>
  <c r="AZ248" i="19"/>
  <c r="AM247" i="19"/>
  <c r="Z246" i="19"/>
  <c r="AY257" i="19"/>
  <c r="C255" i="19"/>
  <c r="F253" i="19"/>
  <c r="Z251" i="19"/>
  <c r="M250" i="19"/>
  <c r="AY248" i="19"/>
  <c r="R257" i="19"/>
  <c r="AM254" i="19"/>
  <c r="AR252" i="19"/>
  <c r="Q251" i="19"/>
  <c r="D250" i="19"/>
  <c r="AP248" i="19"/>
  <c r="AN258" i="19"/>
  <c r="L255" i="19"/>
  <c r="N253" i="19"/>
  <c r="AF251" i="19"/>
  <c r="S250" i="19"/>
  <c r="F249" i="19"/>
  <c r="O256" i="19"/>
  <c r="L254" i="19"/>
  <c r="T252" i="19"/>
  <c r="AI257" i="19"/>
  <c r="AU254" i="19"/>
  <c r="AY252" i="19"/>
  <c r="V251" i="19"/>
  <c r="AR247" i="19"/>
  <c r="AP245" i="19"/>
  <c r="E244" i="19"/>
  <c r="U242" i="19"/>
  <c r="F241" i="19"/>
  <c r="AR239" i="19"/>
  <c r="AE238" i="19"/>
  <c r="R237" i="19"/>
  <c r="E236" i="19"/>
  <c r="AQ234" i="19"/>
  <c r="AD233" i="19"/>
  <c r="Q232" i="19"/>
  <c r="D231" i="19"/>
  <c r="F251" i="19"/>
  <c r="N247" i="19"/>
  <c r="Q245" i="19"/>
  <c r="AG243" i="19"/>
  <c r="B242" i="19"/>
  <c r="AN240" i="19"/>
  <c r="AA239" i="19"/>
  <c r="N238" i="19"/>
  <c r="AZ236" i="19"/>
  <c r="AM235" i="19"/>
  <c r="Z234" i="19"/>
  <c r="M233" i="19"/>
  <c r="AY231" i="19"/>
  <c r="AL230" i="19"/>
  <c r="AK249" i="19"/>
  <c r="AM246" i="19"/>
  <c r="AS244" i="19"/>
  <c r="J243" i="19"/>
  <c r="AJ241" i="19"/>
  <c r="W240" i="19"/>
  <c r="J239" i="19"/>
  <c r="AV237" i="19"/>
  <c r="AI236" i="19"/>
  <c r="V235" i="19"/>
  <c r="I234" i="19"/>
  <c r="D261" i="20"/>
  <c r="Q262" i="20"/>
  <c r="AL263" i="20"/>
  <c r="AP263" i="20"/>
  <c r="AA260" i="20"/>
  <c r="AN261" i="20"/>
  <c r="E263" i="20"/>
  <c r="AI264" i="20"/>
  <c r="Y261" i="20"/>
  <c r="AM262" i="20"/>
  <c r="P264" i="20"/>
  <c r="H259" i="20"/>
  <c r="U260" i="20"/>
  <c r="AH261" i="20"/>
  <c r="AW262" i="20"/>
  <c r="AA264" i="20"/>
  <c r="AP256" i="20"/>
  <c r="D258" i="20"/>
  <c r="Q259" i="20"/>
  <c r="AD260" i="20"/>
  <c r="AQ261" i="20"/>
  <c r="I263" i="20"/>
  <c r="AN264" i="20"/>
  <c r="T264" i="20"/>
  <c r="AI262" i="20"/>
  <c r="AV263" i="20"/>
  <c r="AJ264" i="19"/>
  <c r="W263" i="19"/>
  <c r="J262" i="19"/>
  <c r="AV260" i="19"/>
  <c r="AI259" i="19"/>
  <c r="V258" i="19"/>
  <c r="I257" i="19"/>
  <c r="AU255" i="19"/>
  <c r="AH254" i="19"/>
  <c r="U253" i="19"/>
  <c r="H252" i="19"/>
  <c r="K264" i="19"/>
  <c r="AW262" i="19"/>
  <c r="AJ261" i="19"/>
  <c r="W260" i="19"/>
  <c r="J259" i="19"/>
  <c r="AV257" i="19"/>
  <c r="AI256" i="19"/>
  <c r="V255" i="19"/>
  <c r="I254" i="19"/>
  <c r="AU252" i="19"/>
  <c r="AX264" i="19"/>
  <c r="AK263" i="19"/>
  <c r="X262" i="19"/>
  <c r="K261" i="19"/>
  <c r="AW259" i="19"/>
  <c r="AJ258" i="19"/>
  <c r="W257" i="19"/>
  <c r="J256" i="19"/>
  <c r="AV254" i="19"/>
  <c r="AI253" i="19"/>
  <c r="I264" i="19"/>
  <c r="AU262" i="19"/>
  <c r="AH261" i="19"/>
  <c r="U260" i="19"/>
  <c r="H259" i="19"/>
  <c r="AT257" i="19"/>
  <c r="AV264" i="19"/>
  <c r="AI263" i="19"/>
  <c r="V262" i="19"/>
  <c r="I261" i="19"/>
  <c r="AU259" i="19"/>
  <c r="AH258" i="19"/>
  <c r="U257" i="19"/>
  <c r="H256" i="19"/>
  <c r="AX263" i="19"/>
  <c r="AK262" i="19"/>
  <c r="X261" i="19"/>
  <c r="K260" i="19"/>
  <c r="AW258" i="19"/>
  <c r="AJ257" i="19"/>
  <c r="AL264" i="19"/>
  <c r="Y263" i="19"/>
  <c r="L262" i="19"/>
  <c r="AX260" i="19"/>
  <c r="AK259" i="19"/>
  <c r="AN263" i="19"/>
  <c r="AA262" i="19"/>
  <c r="N261" i="19"/>
  <c r="AZ259" i="19"/>
  <c r="AM258" i="19"/>
  <c r="AC256" i="19"/>
  <c r="U254" i="19"/>
  <c r="AB252" i="19"/>
  <c r="E251" i="19"/>
  <c r="AQ249" i="19"/>
  <c r="AD248" i="19"/>
  <c r="Q247" i="19"/>
  <c r="D246" i="19"/>
  <c r="AP244" i="19"/>
  <c r="AC243" i="19"/>
  <c r="P242" i="19"/>
  <c r="AG255" i="19"/>
  <c r="AF253" i="19"/>
  <c r="AT251" i="19"/>
  <c r="AE250" i="19"/>
  <c r="R249" i="19"/>
  <c r="E248" i="19"/>
  <c r="AQ246" i="19"/>
  <c r="AD245" i="19"/>
  <c r="Q244" i="19"/>
  <c r="D243" i="19"/>
  <c r="Z257" i="19"/>
  <c r="AR254" i="19"/>
  <c r="AT252" i="19"/>
  <c r="S251" i="19"/>
  <c r="F250" i="19"/>
  <c r="AR248" i="19"/>
  <c r="AE247" i="19"/>
  <c r="R246" i="19"/>
  <c r="S257" i="19"/>
  <c r="AQ254" i="19"/>
  <c r="AS252" i="19"/>
  <c r="R251" i="19"/>
  <c r="E250" i="19"/>
  <c r="AQ248" i="19"/>
  <c r="AK256" i="19"/>
  <c r="AB254" i="19"/>
  <c r="AH252" i="19"/>
  <c r="I251" i="19"/>
  <c r="AU249" i="19"/>
  <c r="AH248" i="19"/>
  <c r="AQ257" i="19"/>
  <c r="AZ254" i="19"/>
  <c r="B253" i="19"/>
  <c r="X251" i="19"/>
  <c r="K250" i="19"/>
  <c r="AW248" i="19"/>
  <c r="AX255" i="19"/>
  <c r="AW253" i="19"/>
  <c r="J252" i="19"/>
  <c r="C257" i="19"/>
  <c r="AJ254" i="19"/>
  <c r="AO252" i="19"/>
  <c r="N251" i="19"/>
  <c r="AC247" i="19"/>
  <c r="AB245" i="19"/>
  <c r="AT243" i="19"/>
  <c r="K242" i="19"/>
  <c r="AW240" i="19"/>
  <c r="AJ239" i="19"/>
  <c r="W238" i="19"/>
  <c r="J237" i="19"/>
  <c r="AV235" i="19"/>
  <c r="AI234" i="19"/>
  <c r="V233" i="19"/>
  <c r="I232" i="19"/>
  <c r="AU230" i="19"/>
  <c r="Y250" i="19"/>
  <c r="C247" i="19"/>
  <c r="E245" i="19"/>
  <c r="W243" i="19"/>
  <c r="AS241" i="19"/>
  <c r="AF240" i="19"/>
  <c r="S239" i="19"/>
  <c r="F238" i="19"/>
  <c r="AR236" i="19"/>
  <c r="AE235" i="19"/>
  <c r="R234" i="19"/>
  <c r="E233" i="19"/>
  <c r="AQ231" i="19"/>
  <c r="AD230" i="19"/>
  <c r="E249" i="19"/>
  <c r="Y246" i="19"/>
  <c r="AI244" i="19"/>
  <c r="AY242" i="19"/>
  <c r="AB241" i="19"/>
  <c r="O240" i="19"/>
  <c r="B239" i="19"/>
  <c r="AN237" i="19"/>
  <c r="AA236" i="19"/>
  <c r="N235" i="19"/>
  <c r="AZ233" i="19"/>
  <c r="AL247" i="19"/>
  <c r="AJ245" i="19"/>
  <c r="AY243" i="19"/>
  <c r="R242" i="19"/>
  <c r="C241" i="19"/>
  <c r="AO239" i="19"/>
  <c r="AB238" i="19"/>
  <c r="V247" i="19"/>
  <c r="X245" i="19"/>
  <c r="AN243" i="19"/>
  <c r="G242" i="19"/>
  <c r="AS240" i="19"/>
  <c r="AF239" i="19"/>
  <c r="S238" i="19"/>
  <c r="F237" i="19"/>
  <c r="AR235" i="19"/>
  <c r="AY247" i="19"/>
  <c r="AV245" i="19"/>
  <c r="H244" i="19"/>
  <c r="Z242" i="19"/>
  <c r="I241" i="19"/>
  <c r="AU239" i="19"/>
  <c r="AH238" i="19"/>
  <c r="U237" i="19"/>
  <c r="H236" i="19"/>
  <c r="U249" i="19"/>
  <c r="AF246" i="19"/>
  <c r="AM244" i="19"/>
  <c r="F243" i="19"/>
  <c r="AF241" i="19"/>
  <c r="AZ249" i="19"/>
  <c r="AS246" i="19"/>
  <c r="AV244" i="19"/>
  <c r="O243" i="19"/>
  <c r="AM241" i="19"/>
  <c r="Z240" i="19"/>
  <c r="M239" i="19"/>
  <c r="AY237" i="19"/>
  <c r="B236" i="19"/>
  <c r="AN233" i="19"/>
  <c r="E232" i="19"/>
  <c r="U230" i="19"/>
  <c r="B229" i="19"/>
  <c r="AN227" i="19"/>
  <c r="AA226" i="19"/>
  <c r="N225" i="19"/>
  <c r="AZ223" i="19"/>
  <c r="AM222" i="19"/>
  <c r="Z221" i="19"/>
  <c r="M220" i="19"/>
  <c r="AY218" i="19"/>
  <c r="AL217" i="19"/>
  <c r="L261" i="20"/>
  <c r="Y262" i="20"/>
  <c r="AX263" i="20"/>
  <c r="AZ263" i="20"/>
  <c r="AI260" i="20"/>
  <c r="AV261" i="20"/>
  <c r="N263" i="20"/>
  <c r="AU264" i="20"/>
  <c r="AG261" i="20"/>
  <c r="AV262" i="20"/>
  <c r="Z264" i="20"/>
  <c r="P259" i="20"/>
  <c r="AC260" i="20"/>
  <c r="AP261" i="20"/>
  <c r="G263" i="20"/>
  <c r="AM264" i="20"/>
  <c r="AX256" i="20"/>
  <c r="L258" i="20"/>
  <c r="Y259" i="20"/>
  <c r="AL260" i="20"/>
  <c r="AY261" i="20"/>
  <c r="R263" i="20"/>
  <c r="AX264" i="20"/>
  <c r="AB264" i="20"/>
  <c r="AQ262" i="20"/>
  <c r="E264" i="20"/>
  <c r="AB264" i="19"/>
  <c r="O263" i="19"/>
  <c r="B262" i="19"/>
  <c r="AN260" i="19"/>
  <c r="AA259" i="19"/>
  <c r="N258" i="19"/>
  <c r="AZ256" i="19"/>
  <c r="AM255" i="19"/>
  <c r="Z254" i="19"/>
  <c r="M253" i="19"/>
  <c r="AY251" i="19"/>
  <c r="C264" i="19"/>
  <c r="AO262" i="19"/>
  <c r="AB261" i="19"/>
  <c r="O260" i="19"/>
  <c r="B259" i="19"/>
  <c r="AN257" i="19"/>
  <c r="AA256" i="19"/>
  <c r="N255" i="19"/>
  <c r="AZ253" i="19"/>
  <c r="AM252" i="19"/>
  <c r="AP264" i="19"/>
  <c r="AC263" i="19"/>
  <c r="P262" i="19"/>
  <c r="C261" i="19"/>
  <c r="AO259" i="19"/>
  <c r="AB258" i="19"/>
  <c r="O257" i="19"/>
  <c r="B256" i="19"/>
  <c r="AN254" i="19"/>
  <c r="AA253" i="19"/>
  <c r="AZ263" i="19"/>
  <c r="AM262" i="19"/>
  <c r="Z261" i="19"/>
  <c r="M260" i="19"/>
  <c r="AY258" i="19"/>
  <c r="AL257" i="19"/>
  <c r="AN264" i="19"/>
  <c r="AA263" i="19"/>
  <c r="N262" i="19"/>
  <c r="AZ260" i="19"/>
  <c r="AM259" i="19"/>
  <c r="Z258" i="19"/>
  <c r="M257" i="19"/>
  <c r="AY255" i="19"/>
  <c r="AP263" i="19"/>
  <c r="AC262" i="19"/>
  <c r="P261" i="19"/>
  <c r="C260" i="19"/>
  <c r="AO258" i="19"/>
  <c r="AB257" i="19"/>
  <c r="AD264" i="19"/>
  <c r="Q263" i="19"/>
  <c r="D262" i="19"/>
  <c r="AP260" i="19"/>
  <c r="AS264" i="19"/>
  <c r="AF263" i="19"/>
  <c r="S262" i="19"/>
  <c r="F261" i="19"/>
  <c r="AR259" i="19"/>
  <c r="AE258" i="19"/>
  <c r="M256" i="19"/>
  <c r="G254" i="19"/>
  <c r="R252" i="19"/>
  <c r="AV250" i="19"/>
  <c r="AI249" i="19"/>
  <c r="V248" i="19"/>
  <c r="I247" i="19"/>
  <c r="AU245" i="19"/>
  <c r="AH244" i="19"/>
  <c r="U243" i="19"/>
  <c r="U259" i="19"/>
  <c r="S255" i="19"/>
  <c r="R253" i="19"/>
  <c r="AJ251" i="19"/>
  <c r="W250" i="19"/>
  <c r="J249" i="19"/>
  <c r="AV247" i="19"/>
  <c r="AI246" i="19"/>
  <c r="V245" i="19"/>
  <c r="I244" i="19"/>
  <c r="AU242" i="19"/>
  <c r="AS256" i="19"/>
  <c r="AD254" i="19"/>
  <c r="AJ252" i="19"/>
  <c r="K251" i="19"/>
  <c r="AW249" i="19"/>
  <c r="AJ248" i="19"/>
  <c r="W247" i="19"/>
  <c r="J246" i="19"/>
  <c r="AL256" i="19"/>
  <c r="AC254" i="19"/>
  <c r="AI252" i="19"/>
  <c r="J251" i="19"/>
  <c r="AV249" i="19"/>
  <c r="AI248" i="19"/>
  <c r="U256" i="19"/>
  <c r="N254" i="19"/>
  <c r="V252" i="19"/>
  <c r="AZ250" i="19"/>
  <c r="AM249" i="19"/>
  <c r="Z248" i="19"/>
  <c r="K257" i="19"/>
  <c r="AL254" i="19"/>
  <c r="AQ252" i="19"/>
  <c r="P251" i="19"/>
  <c r="C250" i="19"/>
  <c r="AO248" i="19"/>
  <c r="AJ255" i="19"/>
  <c r="AL253" i="19"/>
  <c r="AW251" i="19"/>
  <c r="AD256" i="19"/>
  <c r="V254" i="19"/>
  <c r="AC252" i="19"/>
  <c r="G251" i="19"/>
  <c r="R247" i="19"/>
  <c r="R245" i="19"/>
  <c r="AH243" i="19"/>
  <c r="C242" i="19"/>
  <c r="AO240" i="19"/>
  <c r="AB239" i="19"/>
  <c r="O238" i="19"/>
  <c r="B237" i="19"/>
  <c r="AN235" i="19"/>
  <c r="AA234" i="19"/>
  <c r="N233" i="19"/>
  <c r="AZ231" i="19"/>
  <c r="AM230" i="19"/>
  <c r="AR249" i="19"/>
  <c r="AN246" i="19"/>
  <c r="AT244" i="19"/>
  <c r="K243" i="19"/>
  <c r="AK241" i="19"/>
  <c r="X240" i="19"/>
  <c r="K239" i="19"/>
  <c r="AW237" i="19"/>
  <c r="AJ236" i="19"/>
  <c r="W235" i="19"/>
  <c r="J234" i="19"/>
  <c r="AV232" i="19"/>
  <c r="AI231" i="19"/>
  <c r="V230" i="19"/>
  <c r="Y248" i="19"/>
  <c r="N246" i="19"/>
  <c r="W244" i="19"/>
  <c r="AO242" i="19"/>
  <c r="T241" i="19"/>
  <c r="G240" i="19"/>
  <c r="AS238" i="19"/>
  <c r="AF237" i="19"/>
  <c r="S236" i="19"/>
  <c r="F235" i="19"/>
  <c r="AR233" i="19"/>
  <c r="Z247" i="19"/>
  <c r="Y245" i="19"/>
  <c r="AO243" i="19"/>
  <c r="H242" i="19"/>
  <c r="AT240" i="19"/>
  <c r="AG239" i="19"/>
  <c r="AP250" i="19"/>
  <c r="K247" i="19"/>
  <c r="L245" i="19"/>
  <c r="AD243" i="19"/>
  <c r="AX241" i="19"/>
  <c r="AK240" i="19"/>
  <c r="X239" i="19"/>
  <c r="K238" i="19"/>
  <c r="AW236" i="19"/>
  <c r="AJ235" i="19"/>
  <c r="AI247" i="19"/>
  <c r="AH245" i="19"/>
  <c r="AW243" i="19"/>
  <c r="N242" i="19"/>
  <c r="AZ240" i="19"/>
  <c r="AM239" i="19"/>
  <c r="Z238" i="19"/>
  <c r="M237" i="19"/>
  <c r="AY235" i="19"/>
  <c r="AN248" i="19"/>
  <c r="U246" i="19"/>
  <c r="AC244" i="19"/>
  <c r="AS242" i="19"/>
  <c r="X241" i="19"/>
  <c r="T249" i="19"/>
  <c r="AE246" i="19"/>
  <c r="AL244" i="19"/>
  <c r="C243" i="19"/>
  <c r="AE241" i="19"/>
  <c r="R240" i="19"/>
  <c r="E239" i="19"/>
  <c r="AA240" i="19"/>
  <c r="AG235" i="19"/>
  <c r="AB233" i="19"/>
  <c r="AT231" i="19"/>
  <c r="K230" i="19"/>
  <c r="AS228" i="19"/>
  <c r="AF227" i="19"/>
  <c r="S226" i="19"/>
  <c r="F225" i="19"/>
  <c r="AR223" i="19"/>
  <c r="AE222" i="19"/>
  <c r="R221" i="19"/>
  <c r="E220" i="19"/>
  <c r="AQ218" i="19"/>
  <c r="AD217" i="19"/>
  <c r="Q216" i="19"/>
  <c r="L237" i="19"/>
  <c r="X234" i="19"/>
  <c r="AJ232" i="19"/>
  <c r="AZ230" i="19"/>
  <c r="Y229" i="19"/>
  <c r="L228" i="19"/>
  <c r="AX226" i="19"/>
  <c r="AK225" i="19"/>
  <c r="X224" i="19"/>
  <c r="K223" i="19"/>
  <c r="AW221" i="19"/>
  <c r="AJ220" i="19"/>
  <c r="W219" i="19"/>
  <c r="J218" i="19"/>
  <c r="AV216" i="19"/>
  <c r="K240" i="19"/>
  <c r="Z235" i="19"/>
  <c r="Z233" i="19"/>
  <c r="AP231" i="19"/>
  <c r="I230" i="19"/>
  <c r="AQ228" i="19"/>
  <c r="T261" i="20"/>
  <c r="AG262" i="20"/>
  <c r="I264" i="20"/>
  <c r="K264" i="20"/>
  <c r="AQ260" i="20"/>
  <c r="E262" i="20"/>
  <c r="W263" i="20"/>
  <c r="AB260" i="20"/>
  <c r="AO261" i="20"/>
  <c r="F263" i="20"/>
  <c r="AL264" i="20"/>
  <c r="X259" i="20"/>
  <c r="AK260" i="20"/>
  <c r="AX261" i="20"/>
  <c r="Q263" i="20"/>
  <c r="AW264" i="20"/>
  <c r="G257" i="20"/>
  <c r="T258" i="20"/>
  <c r="AG259" i="20"/>
  <c r="AT260" i="20"/>
  <c r="H262" i="20"/>
  <c r="AA263" i="20"/>
  <c r="AY264" i="20"/>
  <c r="AJ264" i="20"/>
  <c r="AY262" i="20"/>
  <c r="M264" i="20"/>
  <c r="T264" i="19"/>
  <c r="G263" i="19"/>
  <c r="AS261" i="19"/>
  <c r="AF260" i="19"/>
  <c r="S259" i="19"/>
  <c r="F258" i="19"/>
  <c r="AR256" i="19"/>
  <c r="AE255" i="19"/>
  <c r="R254" i="19"/>
  <c r="E253" i="19"/>
  <c r="AQ251" i="19"/>
  <c r="AT263" i="19"/>
  <c r="AG262" i="19"/>
  <c r="T261" i="19"/>
  <c r="G260" i="19"/>
  <c r="AS258" i="19"/>
  <c r="AF257" i="19"/>
  <c r="S256" i="19"/>
  <c r="F255" i="19"/>
  <c r="AR253" i="19"/>
  <c r="AE252" i="19"/>
  <c r="AH264" i="19"/>
  <c r="U263" i="19"/>
  <c r="H262" i="19"/>
  <c r="AT260" i="19"/>
  <c r="AG259" i="19"/>
  <c r="T258" i="19"/>
  <c r="G257" i="19"/>
  <c r="AS255" i="19"/>
  <c r="AF254" i="19"/>
  <c r="S253" i="19"/>
  <c r="AR263" i="19"/>
  <c r="AE262" i="19"/>
  <c r="R261" i="19"/>
  <c r="E260" i="19"/>
  <c r="AQ258" i="19"/>
  <c r="AD257" i="19"/>
  <c r="AF264" i="19"/>
  <c r="S263" i="19"/>
  <c r="F262" i="19"/>
  <c r="AR260" i="19"/>
  <c r="AE259" i="19"/>
  <c r="R258" i="19"/>
  <c r="E257" i="19"/>
  <c r="AU264" i="19"/>
  <c r="AH263" i="19"/>
  <c r="U262" i="19"/>
  <c r="H261" i="19"/>
  <c r="AT259" i="19"/>
  <c r="AG258" i="19"/>
  <c r="T257" i="19"/>
  <c r="V264" i="19"/>
  <c r="I263" i="19"/>
  <c r="AU261" i="19"/>
  <c r="AH260" i="19"/>
  <c r="AK264" i="19"/>
  <c r="X263" i="19"/>
  <c r="K262" i="19"/>
  <c r="AW260" i="19"/>
  <c r="AJ259" i="19"/>
  <c r="W258" i="19"/>
  <c r="AV255" i="19"/>
  <c r="AU253" i="19"/>
  <c r="F252" i="19"/>
  <c r="AN250" i="19"/>
  <c r="AA249" i="19"/>
  <c r="N248" i="19"/>
  <c r="AZ246" i="19"/>
  <c r="AM245" i="19"/>
  <c r="Z244" i="19"/>
  <c r="M243" i="19"/>
  <c r="H258" i="19"/>
  <c r="H255" i="19"/>
  <c r="H253" i="19"/>
  <c r="AB251" i="19"/>
  <c r="O250" i="19"/>
  <c r="B249" i="19"/>
  <c r="AN247" i="19"/>
  <c r="AA246" i="19"/>
  <c r="N245" i="19"/>
  <c r="AZ243" i="19"/>
  <c r="AM242" i="19"/>
  <c r="W256" i="19"/>
  <c r="S254" i="19"/>
  <c r="Z252" i="19"/>
  <c r="C251" i="19"/>
  <c r="AO249" i="19"/>
  <c r="AB248" i="19"/>
  <c r="O247" i="19"/>
  <c r="B246" i="19"/>
  <c r="V256" i="19"/>
  <c r="O254" i="19"/>
  <c r="Y252" i="19"/>
  <c r="B251" i="19"/>
  <c r="AN249" i="19"/>
  <c r="AA248" i="19"/>
  <c r="E256" i="19"/>
  <c r="C254" i="19"/>
  <c r="L252" i="19"/>
  <c r="AR250" i="19"/>
  <c r="AE249" i="19"/>
  <c r="R248" i="19"/>
  <c r="AG256" i="19"/>
  <c r="AA254" i="19"/>
  <c r="AG252" i="19"/>
  <c r="H251" i="19"/>
  <c r="AT249" i="19"/>
  <c r="AG248" i="19"/>
  <c r="Y255" i="19"/>
  <c r="X253" i="19"/>
  <c r="AM251" i="19"/>
  <c r="N256" i="19"/>
  <c r="K254" i="19"/>
  <c r="S252" i="19"/>
  <c r="Z250" i="19"/>
  <c r="D247" i="19"/>
  <c r="H245" i="19"/>
  <c r="X243" i="19"/>
  <c r="AT241" i="19"/>
  <c r="AG240" i="19"/>
  <c r="T239" i="19"/>
  <c r="G238" i="19"/>
  <c r="AS236" i="19"/>
  <c r="AF235" i="19"/>
  <c r="S234" i="19"/>
  <c r="F233" i="19"/>
  <c r="AR231" i="19"/>
  <c r="AE230" i="19"/>
  <c r="L249" i="19"/>
  <c r="AC246" i="19"/>
  <c r="AJ244" i="19"/>
  <c r="AZ242" i="19"/>
  <c r="AC241" i="19"/>
  <c r="P240" i="19"/>
  <c r="C239" i="19"/>
  <c r="AO237" i="19"/>
  <c r="AB236" i="19"/>
  <c r="O235" i="19"/>
  <c r="B234" i="19"/>
  <c r="AN232" i="19"/>
  <c r="AA231" i="19"/>
  <c r="N230" i="19"/>
  <c r="G248" i="19"/>
  <c r="AY245" i="19"/>
  <c r="M244" i="19"/>
  <c r="AC242" i="19"/>
  <c r="L241" i="19"/>
  <c r="AX239" i="19"/>
  <c r="AK238" i="19"/>
  <c r="X237" i="19"/>
  <c r="K236" i="19"/>
  <c r="AW234" i="19"/>
  <c r="AW250" i="19"/>
  <c r="L247" i="19"/>
  <c r="M245" i="19"/>
  <c r="AE243" i="19"/>
  <c r="AY241" i="19"/>
  <c r="AL240" i="19"/>
  <c r="Y239" i="19"/>
  <c r="J250" i="19"/>
  <c r="AV246" i="19"/>
  <c r="B245" i="19"/>
  <c r="R243" i="19"/>
  <c r="AP241" i="19"/>
  <c r="AC240" i="19"/>
  <c r="P239" i="19"/>
  <c r="C238" i="19"/>
  <c r="AO236" i="19"/>
  <c r="AB235" i="19"/>
  <c r="U247" i="19"/>
  <c r="U245" i="19"/>
  <c r="AM243" i="19"/>
  <c r="F242" i="19"/>
  <c r="AR240" i="19"/>
  <c r="AE239" i="19"/>
  <c r="R238" i="19"/>
  <c r="E237" i="19"/>
  <c r="AQ235" i="19"/>
  <c r="P248" i="19"/>
  <c r="G246" i="19"/>
  <c r="S244" i="19"/>
  <c r="AI242" i="19"/>
  <c r="P241" i="19"/>
  <c r="AM248" i="19"/>
  <c r="Q246" i="19"/>
  <c r="AB244" i="19"/>
  <c r="AR242" i="19"/>
  <c r="W241" i="19"/>
  <c r="J240" i="19"/>
  <c r="AV238" i="19"/>
  <c r="N239" i="19"/>
  <c r="M235" i="19"/>
  <c r="R233" i="19"/>
  <c r="AH231" i="19"/>
  <c r="AZ229" i="19"/>
  <c r="AK228" i="19"/>
  <c r="X227" i="19"/>
  <c r="K226" i="19"/>
  <c r="AW224" i="19"/>
  <c r="AJ223" i="19"/>
  <c r="W222" i="19"/>
  <c r="J221" i="19"/>
  <c r="AV219" i="19"/>
  <c r="AI218" i="19"/>
  <c r="V217" i="19"/>
  <c r="I216" i="19"/>
  <c r="AP236" i="19"/>
  <c r="M234" i="19"/>
  <c r="Z232" i="19"/>
  <c r="AP230" i="19"/>
  <c r="Q229" i="19"/>
  <c r="D228" i="19"/>
  <c r="AP226" i="19"/>
  <c r="AC225" i="19"/>
  <c r="P224" i="19"/>
  <c r="C223" i="19"/>
  <c r="AO221" i="19"/>
  <c r="AB220" i="19"/>
  <c r="O219" i="19"/>
  <c r="B218" i="19"/>
  <c r="AN216" i="19"/>
  <c r="AW238" i="19"/>
  <c r="K235" i="19"/>
  <c r="P233" i="19"/>
  <c r="AF231" i="19"/>
  <c r="AV229" i="19"/>
  <c r="AI228" i="19"/>
  <c r="V227" i="19"/>
  <c r="I226" i="19"/>
  <c r="AU224" i="19"/>
  <c r="AH223" i="19"/>
  <c r="U222" i="19"/>
  <c r="C240" i="19"/>
  <c r="Y235" i="19"/>
  <c r="Y233" i="19"/>
  <c r="AO231" i="19"/>
  <c r="H230" i="19"/>
  <c r="AP228" i="19"/>
  <c r="AC227" i="19"/>
  <c r="P226" i="19"/>
  <c r="C225" i="19"/>
  <c r="AH236" i="19"/>
  <c r="G234" i="19"/>
  <c r="U232" i="19"/>
  <c r="AK230" i="19"/>
  <c r="N229" i="19"/>
  <c r="AZ227" i="19"/>
  <c r="AM226" i="19"/>
  <c r="Z225" i="19"/>
  <c r="M224" i="19"/>
  <c r="AY222" i="19"/>
  <c r="AL239" i="19"/>
  <c r="T235" i="19"/>
  <c r="W233" i="19"/>
  <c r="AM231" i="19"/>
  <c r="D230" i="19"/>
  <c r="AN228" i="19"/>
  <c r="AA227" i="19"/>
  <c r="N226" i="19"/>
  <c r="AZ224" i="19"/>
  <c r="AM223" i="19"/>
  <c r="T238" i="19"/>
  <c r="D235" i="19"/>
  <c r="J233" i="19"/>
  <c r="Z231" i="19"/>
  <c r="AR229" i="19"/>
  <c r="AE228" i="19"/>
  <c r="R227" i="19"/>
  <c r="AM237" i="19"/>
  <c r="AN234" i="19"/>
  <c r="AX232" i="19"/>
  <c r="O231" i="19"/>
  <c r="AI229" i="19"/>
  <c r="V228" i="19"/>
  <c r="I227" i="19"/>
  <c r="AU225" i="19"/>
  <c r="AH224" i="19"/>
  <c r="AH222" i="19"/>
  <c r="AF220" i="19"/>
  <c r="AV218" i="19"/>
  <c r="W260" i="20"/>
  <c r="AJ261" i="20"/>
  <c r="AZ262" i="20"/>
  <c r="AE264" i="20"/>
  <c r="AG264" i="20"/>
  <c r="H261" i="20"/>
  <c r="U262" i="20"/>
  <c r="AR263" i="20"/>
  <c r="AR260" i="20"/>
  <c r="F262" i="20"/>
  <c r="Y263" i="20"/>
  <c r="AA258" i="20"/>
  <c r="AN259" i="20"/>
  <c r="B261" i="20"/>
  <c r="O262" i="20"/>
  <c r="AJ263" i="20"/>
  <c r="J256" i="20"/>
  <c r="W257" i="20"/>
  <c r="AJ258" i="20"/>
  <c r="AW259" i="20"/>
  <c r="K261" i="20"/>
  <c r="X262" i="20"/>
  <c r="AW263" i="20"/>
  <c r="AM263" i="20"/>
  <c r="AZ264" i="20"/>
  <c r="P263" i="20"/>
  <c r="AC264" i="20"/>
  <c r="D264" i="19"/>
  <c r="AP262" i="19"/>
  <c r="AC261" i="19"/>
  <c r="P260" i="19"/>
  <c r="C259" i="19"/>
  <c r="AO257" i="19"/>
  <c r="AB256" i="19"/>
  <c r="O255" i="19"/>
  <c r="B254" i="19"/>
  <c r="AN252" i="19"/>
  <c r="AQ264" i="19"/>
  <c r="AD263" i="19"/>
  <c r="Q262" i="19"/>
  <c r="D261" i="19"/>
  <c r="AP259" i="19"/>
  <c r="AC258" i="19"/>
  <c r="P257" i="19"/>
  <c r="C256" i="19"/>
  <c r="AO254" i="19"/>
  <c r="AB253" i="19"/>
  <c r="O252" i="19"/>
  <c r="R264" i="19"/>
  <c r="E263" i="19"/>
  <c r="AQ261" i="19"/>
  <c r="AD260" i="19"/>
  <c r="Q259" i="19"/>
  <c r="D258" i="19"/>
  <c r="AP256" i="19"/>
  <c r="AC255" i="19"/>
  <c r="P254" i="19"/>
  <c r="AO264" i="19"/>
  <c r="AB263" i="19"/>
  <c r="O262" i="19"/>
  <c r="B261" i="19"/>
  <c r="AN259" i="19"/>
  <c r="AA258" i="19"/>
  <c r="N257" i="19"/>
  <c r="P264" i="19"/>
  <c r="C263" i="19"/>
  <c r="AO261" i="19"/>
  <c r="AB260" i="19"/>
  <c r="O259" i="19"/>
  <c r="B258" i="19"/>
  <c r="AN256" i="19"/>
  <c r="AE264" i="19"/>
  <c r="R263" i="19"/>
  <c r="E262" i="19"/>
  <c r="AQ260" i="19"/>
  <c r="AD259" i="19"/>
  <c r="Q258" i="19"/>
  <c r="D257" i="19"/>
  <c r="F264" i="19"/>
  <c r="AR262" i="19"/>
  <c r="AE261" i="19"/>
  <c r="R260" i="19"/>
  <c r="U264" i="19"/>
  <c r="H263" i="19"/>
  <c r="AT261" i="19"/>
  <c r="AG260" i="19"/>
  <c r="T259" i="19"/>
  <c r="AC259" i="19"/>
  <c r="T255" i="19"/>
  <c r="V253" i="19"/>
  <c r="AK251" i="19"/>
  <c r="X250" i="19"/>
  <c r="K249" i="19"/>
  <c r="AW247" i="19"/>
  <c r="AJ246" i="19"/>
  <c r="W245" i="19"/>
  <c r="J244" i="19"/>
  <c r="AV242" i="19"/>
  <c r="AT256" i="19"/>
  <c r="AE254" i="19"/>
  <c r="AK252" i="19"/>
  <c r="L251" i="19"/>
  <c r="AX249" i="19"/>
  <c r="AK248" i="19"/>
  <c r="X247" i="19"/>
  <c r="K246" i="19"/>
  <c r="AW244" i="19"/>
  <c r="AJ243" i="19"/>
  <c r="W242" i="19"/>
  <c r="AQ255" i="19"/>
  <c r="AP253" i="19"/>
  <c r="D252" i="19"/>
  <c r="AL250" i="19"/>
  <c r="Y249" i="19"/>
  <c r="L248" i="19"/>
  <c r="AX246" i="19"/>
  <c r="AK245" i="19"/>
  <c r="AP255" i="19"/>
  <c r="AO253" i="19"/>
  <c r="C252" i="19"/>
  <c r="AK250" i="19"/>
  <c r="X249" i="19"/>
  <c r="K248" i="19"/>
  <c r="AA255" i="19"/>
  <c r="Z253" i="19"/>
  <c r="AO251" i="19"/>
  <c r="AB250" i="19"/>
  <c r="O249" i="19"/>
  <c r="B248" i="19"/>
  <c r="AZ255" i="19"/>
  <c r="AX253" i="19"/>
  <c r="K252" i="19"/>
  <c r="AQ250" i="19"/>
  <c r="AD249" i="19"/>
  <c r="AP257" i="19"/>
  <c r="AY254" i="19"/>
  <c r="AZ252" i="19"/>
  <c r="W251" i="19"/>
  <c r="AI255" i="19"/>
  <c r="AH253" i="19"/>
  <c r="AV251" i="19"/>
  <c r="M249" i="19"/>
  <c r="AD246" i="19"/>
  <c r="AK244" i="19"/>
  <c r="B243" i="19"/>
  <c r="AD241" i="19"/>
  <c r="Q240" i="19"/>
  <c r="D239" i="19"/>
  <c r="AP237" i="19"/>
  <c r="AC236" i="19"/>
  <c r="P235" i="19"/>
  <c r="C234" i="19"/>
  <c r="AO232" i="19"/>
  <c r="AB231" i="19"/>
  <c r="O230" i="19"/>
  <c r="H248" i="19"/>
  <c r="AZ245" i="19"/>
  <c r="N244" i="19"/>
  <c r="AD242" i="19"/>
  <c r="M241" i="19"/>
  <c r="AY239" i="19"/>
  <c r="AL238" i="19"/>
  <c r="Y237" i="19"/>
  <c r="L236" i="19"/>
  <c r="AX234" i="19"/>
  <c r="AK233" i="19"/>
  <c r="X232" i="19"/>
  <c r="K231" i="19"/>
  <c r="AW229" i="19"/>
  <c r="AA247" i="19"/>
  <c r="Z245" i="19"/>
  <c r="AP243" i="19"/>
  <c r="I242" i="19"/>
  <c r="AU240" i="19"/>
  <c r="AH239" i="19"/>
  <c r="U238" i="19"/>
  <c r="H237" i="19"/>
  <c r="AT235" i="19"/>
  <c r="AG234" i="19"/>
  <c r="AJ249" i="19"/>
  <c r="AL246" i="19"/>
  <c r="AR244" i="19"/>
  <c r="I243" i="19"/>
  <c r="AI241" i="19"/>
  <c r="V240" i="19"/>
  <c r="I239" i="19"/>
  <c r="AV248" i="19"/>
  <c r="W246" i="19"/>
  <c r="AE244" i="19"/>
  <c r="AW242" i="19"/>
  <c r="Z241" i="19"/>
  <c r="M240" i="19"/>
  <c r="AY238" i="19"/>
  <c r="AL237" i="19"/>
  <c r="Y236" i="19"/>
  <c r="I250" i="19"/>
  <c r="AU246" i="19"/>
  <c r="AZ244" i="19"/>
  <c r="Q243" i="19"/>
  <c r="AO241" i="19"/>
  <c r="AB240" i="19"/>
  <c r="O239" i="19"/>
  <c r="B238" i="19"/>
  <c r="AN236" i="19"/>
  <c r="AA235" i="19"/>
  <c r="AH247" i="19"/>
  <c r="AG245" i="19"/>
  <c r="AV243" i="19"/>
  <c r="M242" i="19"/>
  <c r="AY240" i="19"/>
  <c r="AT247" i="19"/>
  <c r="AQ245" i="19"/>
  <c r="F244" i="19"/>
  <c r="V242" i="19"/>
  <c r="G241" i="19"/>
  <c r="AS239" i="19"/>
  <c r="AF238" i="19"/>
  <c r="AJ237" i="19"/>
  <c r="AM234" i="19"/>
  <c r="AU232" i="19"/>
  <c r="N231" i="19"/>
  <c r="AH229" i="19"/>
  <c r="U228" i="19"/>
  <c r="H227" i="19"/>
  <c r="AT225" i="19"/>
  <c r="AG224" i="19"/>
  <c r="T223" i="19"/>
  <c r="G222" i="19"/>
  <c r="AS220" i="19"/>
  <c r="AF219" i="19"/>
  <c r="S218" i="19"/>
  <c r="F217" i="19"/>
  <c r="AR215" i="19"/>
  <c r="AX235" i="19"/>
  <c r="AM233" i="19"/>
  <c r="D232" i="19"/>
  <c r="T230" i="19"/>
  <c r="AZ228" i="19"/>
  <c r="AM227" i="19"/>
  <c r="Z226" i="19"/>
  <c r="M225" i="19"/>
  <c r="AY223" i="19"/>
  <c r="AL222" i="19"/>
  <c r="Y221" i="19"/>
  <c r="L220" i="19"/>
  <c r="AX218" i="19"/>
  <c r="AK217" i="19"/>
  <c r="X216" i="19"/>
  <c r="AE237" i="19"/>
  <c r="AK234" i="19"/>
  <c r="AS232" i="19"/>
  <c r="J231" i="19"/>
  <c r="AF229" i="19"/>
  <c r="S228" i="19"/>
  <c r="F227" i="19"/>
  <c r="AR225" i="19"/>
  <c r="AE224" i="19"/>
  <c r="R223" i="19"/>
  <c r="E222" i="19"/>
  <c r="AZ237" i="19"/>
  <c r="AU234" i="19"/>
  <c r="C233" i="19"/>
  <c r="U231" i="19"/>
  <c r="AM229" i="19"/>
  <c r="Z228" i="19"/>
  <c r="M227" i="19"/>
  <c r="AY225" i="19"/>
  <c r="AL224" i="19"/>
  <c r="AP235" i="19"/>
  <c r="AH233" i="19"/>
  <c r="AX231" i="19"/>
  <c r="Q230" i="19"/>
  <c r="AW228" i="19"/>
  <c r="AJ227" i="19"/>
  <c r="W226" i="19"/>
  <c r="J225" i="19"/>
  <c r="AV223" i="19"/>
  <c r="AI222" i="19"/>
  <c r="AR237" i="19"/>
  <c r="AS234" i="19"/>
  <c r="AZ232" i="19"/>
  <c r="Q231" i="19"/>
  <c r="AK229" i="19"/>
  <c r="X228" i="19"/>
  <c r="K227" i="19"/>
  <c r="AW225" i="19"/>
  <c r="AJ224" i="19"/>
  <c r="W223" i="19"/>
  <c r="T237" i="19"/>
  <c r="AD234" i="19"/>
  <c r="AM232" i="19"/>
  <c r="F231" i="19"/>
  <c r="AB229" i="19"/>
  <c r="O228" i="19"/>
  <c r="B227" i="19"/>
  <c r="AU236" i="19"/>
  <c r="O234" i="19"/>
  <c r="AB232" i="19"/>
  <c r="AR230" i="19"/>
  <c r="S229" i="19"/>
  <c r="F228" i="19"/>
  <c r="AR226" i="19"/>
  <c r="AE225" i="19"/>
  <c r="U226" i="19"/>
  <c r="B222" i="19"/>
  <c r="J220" i="19"/>
  <c r="AB218" i="19"/>
  <c r="AR216" i="19"/>
  <c r="Q215" i="19"/>
  <c r="D214" i="19"/>
  <c r="AP212" i="19"/>
  <c r="AC211" i="19"/>
  <c r="P210" i="19"/>
  <c r="C209" i="19"/>
  <c r="AO207" i="19"/>
  <c r="AB206" i="19"/>
  <c r="O205" i="19"/>
  <c r="B204" i="19"/>
  <c r="AN202" i="19"/>
  <c r="AA201" i="19"/>
  <c r="M226" i="19"/>
  <c r="AZ221" i="19"/>
  <c r="I220" i="19"/>
  <c r="Y218" i="19"/>
  <c r="AQ216" i="19"/>
  <c r="P215" i="19"/>
  <c r="C214" i="19"/>
  <c r="AO212" i="19"/>
  <c r="AB211" i="19"/>
  <c r="O210" i="19"/>
  <c r="B209" i="19"/>
  <c r="AN207" i="19"/>
  <c r="AA206" i="19"/>
  <c r="N205" i="19"/>
  <c r="AZ203" i="19"/>
  <c r="AM202" i="19"/>
  <c r="AE260" i="20"/>
  <c r="AR261" i="20"/>
  <c r="J263" i="20"/>
  <c r="AO264" i="20"/>
  <c r="AQ264" i="20"/>
  <c r="P261" i="20"/>
  <c r="AC262" i="20"/>
  <c r="C264" i="20"/>
  <c r="AZ260" i="20"/>
  <c r="N262" i="20"/>
  <c r="AI263" i="20"/>
  <c r="AI258" i="20"/>
  <c r="AV259" i="20"/>
  <c r="J261" i="20"/>
  <c r="W262" i="20"/>
  <c r="AT263" i="20"/>
  <c r="R256" i="20"/>
  <c r="AE257" i="20"/>
  <c r="AR258" i="20"/>
  <c r="F260" i="20"/>
  <c r="S261" i="20"/>
  <c r="AF262" i="20"/>
  <c r="H264" i="20"/>
  <c r="AU263" i="20"/>
  <c r="X263" i="20"/>
  <c r="AK264" i="20"/>
  <c r="AU263" i="19"/>
  <c r="AH262" i="19"/>
  <c r="U261" i="19"/>
  <c r="H260" i="19"/>
  <c r="AT258" i="19"/>
  <c r="AG257" i="19"/>
  <c r="T256" i="19"/>
  <c r="G255" i="19"/>
  <c r="AS253" i="19"/>
  <c r="AF252" i="19"/>
  <c r="AI264" i="19"/>
  <c r="V263" i="19"/>
  <c r="I262" i="19"/>
  <c r="AU260" i="19"/>
  <c r="AH259" i="19"/>
  <c r="U258" i="19"/>
  <c r="H257" i="19"/>
  <c r="AT255" i="19"/>
  <c r="AG254" i="19"/>
  <c r="T253" i="19"/>
  <c r="G252" i="19"/>
  <c r="J264" i="19"/>
  <c r="AV262" i="19"/>
  <c r="AI261" i="19"/>
  <c r="V260" i="19"/>
  <c r="I259" i="19"/>
  <c r="AU257" i="19"/>
  <c r="AH256" i="19"/>
  <c r="U255" i="19"/>
  <c r="H254" i="19"/>
  <c r="AG264" i="19"/>
  <c r="T263" i="19"/>
  <c r="G262" i="19"/>
  <c r="AS260" i="19"/>
  <c r="AF259" i="19"/>
  <c r="S258" i="19"/>
  <c r="F257" i="19"/>
  <c r="H264" i="19"/>
  <c r="AT262" i="19"/>
  <c r="AG261" i="19"/>
  <c r="T260" i="19"/>
  <c r="G259" i="19"/>
  <c r="AS257" i="19"/>
  <c r="AF256" i="19"/>
  <c r="W264" i="19"/>
  <c r="J263" i="19"/>
  <c r="AV261" i="19"/>
  <c r="AI260" i="19"/>
  <c r="V259" i="19"/>
  <c r="I258" i="19"/>
  <c r="AU256" i="19"/>
  <c r="AW263" i="19"/>
  <c r="AJ262" i="19"/>
  <c r="W261" i="19"/>
  <c r="J260" i="19"/>
  <c r="M264" i="19"/>
  <c r="AY262" i="19"/>
  <c r="AL261" i="19"/>
  <c r="Y260" i="19"/>
  <c r="L259" i="19"/>
  <c r="P258" i="19"/>
  <c r="I255" i="19"/>
  <c r="I253" i="19"/>
  <c r="AC251" i="19"/>
  <c r="P250" i="19"/>
  <c r="C249" i="19"/>
  <c r="AO247" i="19"/>
  <c r="AB246" i="19"/>
  <c r="O245" i="19"/>
  <c r="B244" i="19"/>
  <c r="AN242" i="19"/>
  <c r="Y256" i="19"/>
  <c r="T254" i="19"/>
  <c r="AA252" i="19"/>
  <c r="D251" i="19"/>
  <c r="AP249" i="19"/>
  <c r="AC248" i="19"/>
  <c r="P247" i="19"/>
  <c r="C246" i="19"/>
  <c r="AO244" i="19"/>
  <c r="AB243" i="19"/>
  <c r="O242" i="19"/>
  <c r="AF255" i="19"/>
  <c r="AE253" i="19"/>
  <c r="AS251" i="19"/>
  <c r="AD250" i="19"/>
  <c r="Q249" i="19"/>
  <c r="D248" i="19"/>
  <c r="AP246" i="19"/>
  <c r="AC245" i="19"/>
  <c r="AB255" i="19"/>
  <c r="AD253" i="19"/>
  <c r="AR251" i="19"/>
  <c r="AC250" i="19"/>
  <c r="P249" i="19"/>
  <c r="AV258" i="19"/>
  <c r="P255" i="19"/>
  <c r="O253" i="19"/>
  <c r="AG251" i="19"/>
  <c r="T250" i="19"/>
  <c r="G249" i="19"/>
  <c r="AS247" i="19"/>
  <c r="AN255" i="19"/>
  <c r="AM253" i="19"/>
  <c r="AZ251" i="19"/>
  <c r="AI250" i="19"/>
  <c r="V249" i="19"/>
  <c r="J257" i="19"/>
  <c r="AK254" i="19"/>
  <c r="AP252" i="19"/>
  <c r="O251" i="19"/>
  <c r="X255" i="19"/>
  <c r="W253" i="19"/>
  <c r="AL251" i="19"/>
  <c r="AF248" i="19"/>
  <c r="P246" i="19"/>
  <c r="AA244" i="19"/>
  <c r="AQ242" i="19"/>
  <c r="V241" i="19"/>
  <c r="I240" i="19"/>
  <c r="AU238" i="19"/>
  <c r="AH237" i="19"/>
  <c r="U236" i="19"/>
  <c r="H235" i="19"/>
  <c r="AT233" i="19"/>
  <c r="AG232" i="19"/>
  <c r="T231" i="19"/>
  <c r="G230" i="19"/>
  <c r="AQ247" i="19"/>
  <c r="AO245" i="19"/>
  <c r="D244" i="19"/>
  <c r="T242" i="19"/>
  <c r="E241" i="19"/>
  <c r="AQ239" i="19"/>
  <c r="AD238" i="19"/>
  <c r="Q237" i="19"/>
  <c r="D236" i="19"/>
  <c r="AP234" i="19"/>
  <c r="AC233" i="19"/>
  <c r="P232" i="19"/>
  <c r="C231" i="19"/>
  <c r="AX250" i="19"/>
  <c r="M247" i="19"/>
  <c r="P245" i="19"/>
  <c r="AF243" i="19"/>
  <c r="AZ241" i="19"/>
  <c r="AM240" i="19"/>
  <c r="Z239" i="19"/>
  <c r="M238" i="19"/>
  <c r="AY236" i="19"/>
  <c r="AL235" i="19"/>
  <c r="Y234" i="19"/>
  <c r="D249" i="19"/>
  <c r="X246" i="19"/>
  <c r="AF244" i="19"/>
  <c r="AX242" i="19"/>
  <c r="AA241" i="19"/>
  <c r="N240" i="19"/>
  <c r="AZ238" i="19"/>
  <c r="W248" i="19"/>
  <c r="I246" i="19"/>
  <c r="U244" i="19"/>
  <c r="AK242" i="19"/>
  <c r="R241" i="19"/>
  <c r="E240" i="19"/>
  <c r="AQ238" i="19"/>
  <c r="AD237" i="19"/>
  <c r="Q236" i="19"/>
  <c r="AB249" i="19"/>
  <c r="AG246" i="19"/>
  <c r="AN244" i="19"/>
  <c r="G243" i="19"/>
  <c r="AG241" i="19"/>
  <c r="T240" i="19"/>
  <c r="G239" i="19"/>
  <c r="AS237" i="19"/>
  <c r="AF236" i="19"/>
  <c r="S235" i="19"/>
  <c r="T247" i="19"/>
  <c r="T245" i="19"/>
  <c r="AL243" i="19"/>
  <c r="E242" i="19"/>
  <c r="AQ240" i="19"/>
  <c r="AD247" i="19"/>
  <c r="AF245" i="19"/>
  <c r="AU243" i="19"/>
  <c r="L242" i="19"/>
  <c r="AX240" i="19"/>
  <c r="AK239" i="19"/>
  <c r="X238" i="19"/>
  <c r="O237" i="19"/>
  <c r="AB234" i="19"/>
  <c r="AK232" i="19"/>
  <c r="B231" i="19"/>
  <c r="Z229" i="19"/>
  <c r="M228" i="19"/>
  <c r="AY226" i="19"/>
  <c r="AL225" i="19"/>
  <c r="Y224" i="19"/>
  <c r="L223" i="19"/>
  <c r="AX221" i="19"/>
  <c r="AK220" i="19"/>
  <c r="X219" i="19"/>
  <c r="K218" i="19"/>
  <c r="AW216" i="19"/>
  <c r="S240" i="19"/>
  <c r="AC235" i="19"/>
  <c r="AA233" i="19"/>
  <c r="AS231" i="19"/>
  <c r="J230" i="19"/>
  <c r="AR228" i="19"/>
  <c r="AE227" i="19"/>
  <c r="R226" i="19"/>
  <c r="E225" i="19"/>
  <c r="AQ223" i="19"/>
  <c r="AD222" i="19"/>
  <c r="Q221" i="19"/>
  <c r="D220" i="19"/>
  <c r="AP218" i="19"/>
  <c r="AC217" i="19"/>
  <c r="P216" i="19"/>
  <c r="K237" i="19"/>
  <c r="W234" i="19"/>
  <c r="AI232" i="19"/>
  <c r="AY230" i="19"/>
  <c r="X229" i="19"/>
  <c r="K228" i="19"/>
  <c r="AW226" i="19"/>
  <c r="AJ225" i="19"/>
  <c r="W224" i="19"/>
  <c r="J223" i="19"/>
  <c r="AV221" i="19"/>
  <c r="AB237" i="19"/>
  <c r="AJ234" i="19"/>
  <c r="AR232" i="19"/>
  <c r="I231" i="19"/>
  <c r="AE229" i="19"/>
  <c r="R228" i="19"/>
  <c r="E227" i="19"/>
  <c r="AQ225" i="19"/>
  <c r="AT239" i="19"/>
  <c r="U235" i="19"/>
  <c r="X233" i="19"/>
  <c r="AN231" i="19"/>
  <c r="E230" i="19"/>
  <c r="AO228" i="19"/>
  <c r="AB227" i="19"/>
  <c r="O226" i="19"/>
  <c r="B225" i="19"/>
  <c r="AN223" i="19"/>
  <c r="AA222" i="19"/>
  <c r="W237" i="19"/>
  <c r="AE234" i="19"/>
  <c r="AP232" i="19"/>
  <c r="G231" i="19"/>
  <c r="AC229" i="19"/>
  <c r="P228" i="19"/>
  <c r="C227" i="19"/>
  <c r="AO225" i="19"/>
  <c r="AB224" i="19"/>
  <c r="O223" i="19"/>
  <c r="AX236" i="19"/>
  <c r="P234" i="19"/>
  <c r="AC232" i="19"/>
  <c r="AS230" i="19"/>
  <c r="T229" i="19"/>
  <c r="G228" i="19"/>
  <c r="AS226" i="19"/>
  <c r="Z236" i="19"/>
  <c r="D234" i="19"/>
  <c r="R232" i="19"/>
  <c r="AH230" i="19"/>
  <c r="K229" i="19"/>
  <c r="AW227" i="19"/>
  <c r="AJ226" i="19"/>
  <c r="AM260" i="20"/>
  <c r="AZ261" i="20"/>
  <c r="S263" i="20"/>
  <c r="U263" i="20"/>
  <c r="AT264" i="20"/>
  <c r="X261" i="20"/>
  <c r="AL262" i="20"/>
  <c r="O264" i="20"/>
  <c r="I261" i="20"/>
  <c r="V262" i="20"/>
  <c r="AS263" i="20"/>
  <c r="AQ258" i="20"/>
  <c r="E260" i="20"/>
  <c r="R261" i="20"/>
  <c r="AE262" i="20"/>
  <c r="G264" i="20"/>
  <c r="Z256" i="20"/>
  <c r="AM257" i="20"/>
  <c r="AZ258" i="20"/>
  <c r="N260" i="20"/>
  <c r="AA261" i="20"/>
  <c r="AO262" i="20"/>
  <c r="R264" i="20"/>
  <c r="D264" i="20"/>
  <c r="AF263" i="20"/>
  <c r="AZ264" i="19"/>
  <c r="AM263" i="19"/>
  <c r="Z262" i="19"/>
  <c r="M261" i="19"/>
  <c r="AY259" i="19"/>
  <c r="AL258" i="19"/>
  <c r="Y257" i="19"/>
  <c r="L256" i="19"/>
  <c r="AX254" i="19"/>
  <c r="AK253" i="19"/>
  <c r="X252" i="19"/>
  <c r="AA264" i="19"/>
  <c r="N263" i="19"/>
  <c r="AZ261" i="19"/>
  <c r="AM260" i="19"/>
  <c r="Z259" i="19"/>
  <c r="M258" i="19"/>
  <c r="AY256" i="19"/>
  <c r="AL255" i="19"/>
  <c r="Y254" i="19"/>
  <c r="L253" i="19"/>
  <c r="AX251" i="19"/>
  <c r="B264" i="19"/>
  <c r="AN262" i="19"/>
  <c r="AA261" i="19"/>
  <c r="N260" i="19"/>
  <c r="AZ258" i="19"/>
  <c r="AM257" i="19"/>
  <c r="Z256" i="19"/>
  <c r="M255" i="19"/>
  <c r="AY253" i="19"/>
  <c r="Y264" i="19"/>
  <c r="L263" i="19"/>
  <c r="AX261" i="19"/>
  <c r="AK260" i="19"/>
  <c r="X259" i="19"/>
  <c r="K258" i="19"/>
  <c r="AW256" i="19"/>
  <c r="AY263" i="19"/>
  <c r="AL262" i="19"/>
  <c r="Y261" i="19"/>
  <c r="L260" i="19"/>
  <c r="AX258" i="19"/>
  <c r="AK257" i="19"/>
  <c r="X256" i="19"/>
  <c r="O264" i="19"/>
  <c r="B263" i="19"/>
  <c r="AN261" i="19"/>
  <c r="AA260" i="19"/>
  <c r="N259" i="19"/>
  <c r="AZ257" i="19"/>
  <c r="AM256" i="19"/>
  <c r="AO263" i="19"/>
  <c r="AB262" i="19"/>
  <c r="O261" i="19"/>
  <c r="B260" i="19"/>
  <c r="E264" i="19"/>
  <c r="AQ262" i="19"/>
  <c r="AD261" i="19"/>
  <c r="Q260" i="19"/>
  <c r="D259" i="19"/>
  <c r="AH257" i="19"/>
  <c r="AT254" i="19"/>
  <c r="AX252" i="19"/>
  <c r="U251" i="19"/>
  <c r="H250" i="19"/>
  <c r="AT248" i="19"/>
  <c r="AG247" i="19"/>
  <c r="T246" i="19"/>
  <c r="G245" i="19"/>
  <c r="AS243" i="19"/>
  <c r="AF242" i="19"/>
  <c r="I256" i="19"/>
  <c r="F254" i="19"/>
  <c r="Q252" i="19"/>
  <c r="AU250" i="19"/>
  <c r="AH249" i="19"/>
  <c r="U248" i="19"/>
  <c r="H247" i="19"/>
  <c r="AT245" i="19"/>
  <c r="AG244" i="19"/>
  <c r="T243" i="19"/>
  <c r="M259" i="19"/>
  <c r="R255" i="19"/>
  <c r="Q253" i="19"/>
  <c r="AI251" i="19"/>
  <c r="V250" i="19"/>
  <c r="I249" i="19"/>
  <c r="AU247" i="19"/>
  <c r="AH246" i="19"/>
  <c r="E259" i="19"/>
  <c r="Q255" i="19"/>
  <c r="P253" i="19"/>
  <c r="AH251" i="19"/>
  <c r="U250" i="19"/>
  <c r="H249" i="19"/>
  <c r="AX257" i="19"/>
  <c r="B255" i="19"/>
  <c r="C253" i="19"/>
  <c r="Y251" i="19"/>
  <c r="L250" i="19"/>
  <c r="AX248" i="19"/>
  <c r="AK247" i="19"/>
  <c r="Z255" i="19"/>
  <c r="Y253" i="19"/>
  <c r="AN251" i="19"/>
  <c r="AA250" i="19"/>
  <c r="N249" i="19"/>
  <c r="AE256" i="19"/>
  <c r="W254" i="19"/>
  <c r="AD252" i="19"/>
  <c r="X258" i="19"/>
  <c r="J255" i="19"/>
  <c r="J253" i="19"/>
  <c r="AD251" i="19"/>
  <c r="I248" i="19"/>
  <c r="E246" i="19"/>
  <c r="O244" i="19"/>
  <c r="AG242" i="19"/>
  <c r="N241" i="19"/>
  <c r="AZ239" i="19"/>
  <c r="AM238" i="19"/>
  <c r="Z237" i="19"/>
  <c r="M236" i="19"/>
  <c r="AY234" i="19"/>
  <c r="AL233" i="19"/>
  <c r="Y232" i="19"/>
  <c r="L231" i="19"/>
  <c r="AX229" i="19"/>
  <c r="AB247" i="19"/>
  <c r="AA245" i="19"/>
  <c r="AQ243" i="19"/>
  <c r="J242" i="19"/>
  <c r="AV240" i="19"/>
  <c r="AI239" i="19"/>
  <c r="V238" i="19"/>
  <c r="I237" i="19"/>
  <c r="AU235" i="19"/>
  <c r="AH234" i="19"/>
  <c r="U233" i="19"/>
  <c r="H232" i="19"/>
  <c r="AT230" i="19"/>
  <c r="AJ260" i="20"/>
  <c r="B256" i="20"/>
  <c r="AR264" i="20"/>
  <c r="X260" i="19"/>
  <c r="AL263" i="19"/>
  <c r="AJ253" i="19"/>
  <c r="AX256" i="19"/>
  <c r="AI258" i="19"/>
  <c r="AV256" i="19"/>
  <c r="N264" i="19"/>
  <c r="AB259" i="19"/>
  <c r="AR246" i="19"/>
  <c r="G250" i="19"/>
  <c r="E254" i="19"/>
  <c r="D254" i="19"/>
  <c r="AJ250" i="19"/>
  <c r="AF258" i="19"/>
  <c r="AO246" i="19"/>
  <c r="X235" i="19"/>
  <c r="AP242" i="19"/>
  <c r="AF232" i="19"/>
  <c r="C244" i="19"/>
  <c r="AC238" i="19"/>
  <c r="Q250" i="19"/>
  <c r="L244" i="19"/>
  <c r="F240" i="19"/>
  <c r="AK246" i="19"/>
  <c r="Q242" i="19"/>
  <c r="AI238" i="19"/>
  <c r="AO250" i="19"/>
  <c r="T244" i="19"/>
  <c r="L240" i="19"/>
  <c r="AV236" i="19"/>
  <c r="AT246" i="19"/>
  <c r="AV241" i="19"/>
  <c r="F246" i="19"/>
  <c r="AU241" i="19"/>
  <c r="P238" i="19"/>
  <c r="H233" i="19"/>
  <c r="J229" i="19"/>
  <c r="AD225" i="19"/>
  <c r="O222" i="19"/>
  <c r="H219" i="19"/>
  <c r="AZ215" i="19"/>
  <c r="AX233" i="19"/>
  <c r="AF230" i="19"/>
  <c r="AU227" i="19"/>
  <c r="U225" i="19"/>
  <c r="AT222" i="19"/>
  <c r="T220" i="19"/>
  <c r="AS217" i="19"/>
  <c r="D238" i="19"/>
  <c r="D233" i="19"/>
  <c r="AN229" i="19"/>
  <c r="AD227" i="19"/>
  <c r="T225" i="19"/>
  <c r="Z223" i="19"/>
  <c r="X221" i="19"/>
  <c r="V234" i="19"/>
  <c r="B232" i="19"/>
  <c r="O229" i="19"/>
  <c r="U227" i="19"/>
  <c r="S225" i="19"/>
  <c r="I235" i="19"/>
  <c r="AE232" i="19"/>
  <c r="AL229" i="19"/>
  <c r="AR227" i="19"/>
  <c r="AP225" i="19"/>
  <c r="AF223" i="19"/>
  <c r="AT221" i="19"/>
  <c r="F234" i="19"/>
  <c r="AC231" i="19"/>
  <c r="E229" i="19"/>
  <c r="AT226" i="19"/>
  <c r="I225" i="19"/>
  <c r="AX222" i="19"/>
  <c r="AR234" i="19"/>
  <c r="AV231" i="19"/>
  <c r="L229" i="19"/>
  <c r="Z227" i="19"/>
  <c r="AH235" i="19"/>
  <c r="AL232" i="19"/>
  <c r="B230" i="19"/>
  <c r="AO227" i="19"/>
  <c r="D226" i="19"/>
  <c r="H225" i="19"/>
  <c r="M221" i="19"/>
  <c r="I219" i="19"/>
  <c r="C217" i="19"/>
  <c r="I215" i="19"/>
  <c r="AM213" i="19"/>
  <c r="R212" i="19"/>
  <c r="AV210" i="19"/>
  <c r="AA209" i="19"/>
  <c r="F208" i="19"/>
  <c r="AJ206" i="19"/>
  <c r="G205" i="19"/>
  <c r="AK203" i="19"/>
  <c r="P202" i="19"/>
  <c r="AT200" i="19"/>
  <c r="AZ222" i="19"/>
  <c r="AE220" i="19"/>
  <c r="AK218" i="19"/>
  <c r="AE216" i="19"/>
  <c r="AY214" i="19"/>
  <c r="AD213" i="19"/>
  <c r="I212" i="19"/>
  <c r="AM210" i="19"/>
  <c r="R209" i="19"/>
  <c r="AV207" i="19"/>
  <c r="S206" i="19"/>
  <c r="AW204" i="19"/>
  <c r="AB203" i="19"/>
  <c r="G202" i="19"/>
  <c r="AS200" i="19"/>
  <c r="AF222" i="19"/>
  <c r="AD220" i="19"/>
  <c r="AT218" i="19"/>
  <c r="K217" i="19"/>
  <c r="AE215" i="19"/>
  <c r="R214" i="19"/>
  <c r="E213" i="19"/>
  <c r="AQ211" i="19"/>
  <c r="AD210" i="19"/>
  <c r="Q209" i="19"/>
  <c r="D208" i="19"/>
  <c r="AP206" i="19"/>
  <c r="AI224" i="19"/>
  <c r="AI221" i="19"/>
  <c r="AT219" i="19"/>
  <c r="M218" i="19"/>
  <c r="AC216" i="19"/>
  <c r="F215" i="19"/>
  <c r="AR213" i="19"/>
  <c r="AE212" i="19"/>
  <c r="R211" i="19"/>
  <c r="J222" i="19"/>
  <c r="P220" i="19"/>
  <c r="AF218" i="19"/>
  <c r="AX216" i="19"/>
  <c r="U215" i="19"/>
  <c r="H214" i="19"/>
  <c r="AT212" i="19"/>
  <c r="AG211" i="19"/>
  <c r="T210" i="19"/>
  <c r="G209" i="19"/>
  <c r="AS207" i="19"/>
  <c r="Y222" i="19"/>
  <c r="Y220" i="19"/>
  <c r="AO218" i="19"/>
  <c r="H217" i="19"/>
  <c r="AB215" i="19"/>
  <c r="O214" i="19"/>
  <c r="B213" i="19"/>
  <c r="AN211" i="19"/>
  <c r="AA210" i="19"/>
  <c r="N209" i="19"/>
  <c r="V224" i="19"/>
  <c r="AC221" i="19"/>
  <c r="AQ219" i="19"/>
  <c r="H218" i="19"/>
  <c r="Z216" i="19"/>
  <c r="C215" i="19"/>
  <c r="AO213" i="19"/>
  <c r="AJ222" i="19"/>
  <c r="AG220" i="19"/>
  <c r="AW218" i="19"/>
  <c r="P217" i="19"/>
  <c r="AH215" i="19"/>
  <c r="U214" i="19"/>
  <c r="H213" i="19"/>
  <c r="AT211" i="19"/>
  <c r="AG210" i="19"/>
  <c r="Q213" i="19"/>
  <c r="C208" i="19"/>
  <c r="AX205" i="19"/>
  <c r="N204" i="19"/>
  <c r="AD202" i="19"/>
  <c r="AV200" i="19"/>
  <c r="AC199" i="19"/>
  <c r="P198" i="19"/>
  <c r="C197" i="19"/>
  <c r="AO195" i="19"/>
  <c r="AB194" i="19"/>
  <c r="O193" i="19"/>
  <c r="B192" i="19"/>
  <c r="AN190" i="19"/>
  <c r="AA189" i="19"/>
  <c r="N188" i="19"/>
  <c r="AZ186" i="19"/>
  <c r="AM185" i="19"/>
  <c r="AK209" i="19"/>
  <c r="AV206" i="19"/>
  <c r="D205" i="19"/>
  <c r="V203" i="19"/>
  <c r="AL201" i="19"/>
  <c r="I200" i="19"/>
  <c r="AU198" i="19"/>
  <c r="AH197" i="19"/>
  <c r="U196" i="19"/>
  <c r="H195" i="19"/>
  <c r="AT193" i="19"/>
  <c r="AG192" i="19"/>
  <c r="T191" i="19"/>
  <c r="G190" i="19"/>
  <c r="AS188" i="19"/>
  <c r="AF187" i="19"/>
  <c r="S186" i="19"/>
  <c r="AM211" i="19"/>
  <c r="AI207" i="19"/>
  <c r="AI205" i="19"/>
  <c r="AY203" i="19"/>
  <c r="R202" i="19"/>
  <c r="AH200" i="19"/>
  <c r="S199" i="19"/>
  <c r="F198" i="19"/>
  <c r="AR196" i="19"/>
  <c r="AE195" i="19"/>
  <c r="R194" i="19"/>
  <c r="AB261" i="20"/>
  <c r="AW261" i="20"/>
  <c r="O257" i="20"/>
  <c r="K259" i="19"/>
  <c r="Y262" i="19"/>
  <c r="W252" i="19"/>
  <c r="AK255" i="19"/>
  <c r="V257" i="19"/>
  <c r="AM264" i="19"/>
  <c r="AZ262" i="19"/>
  <c r="O258" i="19"/>
  <c r="AE245" i="19"/>
  <c r="AS248" i="19"/>
  <c r="N252" i="19"/>
  <c r="M252" i="19"/>
  <c r="W249" i="19"/>
  <c r="K255" i="19"/>
  <c r="AU244" i="19"/>
  <c r="K234" i="19"/>
  <c r="U241" i="19"/>
  <c r="S231" i="19"/>
  <c r="V243" i="19"/>
  <c r="E238" i="19"/>
  <c r="X248" i="19"/>
  <c r="S243" i="19"/>
  <c r="AW239" i="19"/>
  <c r="AW245" i="19"/>
  <c r="AH241" i="19"/>
  <c r="AA238" i="19"/>
  <c r="AU248" i="19"/>
  <c r="AA243" i="19"/>
  <c r="D240" i="19"/>
  <c r="X236" i="19"/>
  <c r="AR245" i="19"/>
  <c r="AN241" i="19"/>
  <c r="S245" i="19"/>
  <c r="O241" i="19"/>
  <c r="H238" i="19"/>
  <c r="AA232" i="19"/>
  <c r="AC228" i="19"/>
  <c r="V225" i="19"/>
  <c r="AP221" i="19"/>
  <c r="AA218" i="19"/>
  <c r="F239" i="19"/>
  <c r="Q233" i="19"/>
  <c r="AY229" i="19"/>
  <c r="W227" i="19"/>
  <c r="AV224" i="19"/>
  <c r="V222" i="19"/>
  <c r="AU219" i="19"/>
  <c r="U217" i="19"/>
  <c r="AM236" i="19"/>
  <c r="W232" i="19"/>
  <c r="P229" i="19"/>
  <c r="N227" i="19"/>
  <c r="L225" i="19"/>
  <c r="B223" i="19"/>
  <c r="P221" i="19"/>
  <c r="H234" i="19"/>
  <c r="AE231" i="19"/>
  <c r="G229" i="19"/>
  <c r="AV226" i="19"/>
  <c r="K225" i="19"/>
  <c r="AT234" i="19"/>
  <c r="K232" i="19"/>
  <c r="AD229" i="19"/>
  <c r="T227" i="19"/>
  <c r="AH225" i="19"/>
  <c r="X223" i="19"/>
  <c r="Y238" i="19"/>
  <c r="AQ233" i="19"/>
  <c r="AV230" i="19"/>
  <c r="AV228" i="19"/>
  <c r="AL226" i="19"/>
  <c r="AR224" i="19"/>
  <c r="AP222" i="19"/>
  <c r="E234" i="19"/>
  <c r="AL231" i="19"/>
  <c r="D229" i="19"/>
  <c r="J227" i="19"/>
  <c r="Q235" i="19"/>
  <c r="F232" i="19"/>
  <c r="AQ229" i="19"/>
  <c r="AG227" i="19"/>
  <c r="AM225" i="19"/>
  <c r="R224" i="19"/>
  <c r="C221" i="19"/>
  <c r="AL218" i="19"/>
  <c r="AH216" i="19"/>
  <c r="AZ214" i="19"/>
  <c r="AE213" i="19"/>
  <c r="J212" i="19"/>
  <c r="AN210" i="19"/>
  <c r="S209" i="19"/>
  <c r="AW207" i="19"/>
  <c r="T206" i="19"/>
  <c r="AX204" i="19"/>
  <c r="AC203" i="19"/>
  <c r="H202" i="19"/>
  <c r="AL200" i="19"/>
  <c r="AG222" i="19"/>
  <c r="S220" i="19"/>
  <c r="O218" i="19"/>
  <c r="U216" i="19"/>
  <c r="AQ214" i="19"/>
  <c r="V213" i="19"/>
  <c r="AZ211" i="19"/>
  <c r="AE210" i="19"/>
  <c r="J209" i="19"/>
  <c r="AF207" i="19"/>
  <c r="K206" i="19"/>
  <c r="AO204" i="19"/>
  <c r="T203" i="19"/>
  <c r="AX201" i="19"/>
  <c r="AK200" i="19"/>
  <c r="P222" i="19"/>
  <c r="R220" i="19"/>
  <c r="AJ218" i="19"/>
  <c r="AZ216" i="19"/>
  <c r="W215" i="19"/>
  <c r="J214" i="19"/>
  <c r="AV212" i="19"/>
  <c r="AI211" i="19"/>
  <c r="V210" i="19"/>
  <c r="I209" i="19"/>
  <c r="AU207" i="19"/>
  <c r="AH206" i="19"/>
  <c r="J224" i="19"/>
  <c r="U221" i="19"/>
  <c r="AJ219" i="19"/>
  <c r="AZ217" i="19"/>
  <c r="S216" i="19"/>
  <c r="AW214" i="19"/>
  <c r="AJ213" i="19"/>
  <c r="W212" i="19"/>
  <c r="AN225" i="19"/>
  <c r="AS221" i="19"/>
  <c r="F220" i="19"/>
  <c r="V218" i="19"/>
  <c r="AL216" i="19"/>
  <c r="M215" i="19"/>
  <c r="AY213" i="19"/>
  <c r="AL212" i="19"/>
  <c r="Y211" i="19"/>
  <c r="L210" i="19"/>
  <c r="AX208" i="19"/>
  <c r="AK207" i="19"/>
  <c r="I222" i="19"/>
  <c r="O220" i="19"/>
  <c r="AE218" i="19"/>
  <c r="AU216" i="19"/>
  <c r="T215" i="19"/>
  <c r="G214" i="19"/>
  <c r="AS212" i="19"/>
  <c r="AF211" i="19"/>
  <c r="S210" i="19"/>
  <c r="F209" i="19"/>
  <c r="B224" i="19"/>
  <c r="O221" i="19"/>
  <c r="AG219" i="19"/>
  <c r="AW217" i="19"/>
  <c r="N216" i="19"/>
  <c r="AT214" i="19"/>
  <c r="AG213" i="19"/>
  <c r="T222" i="19"/>
  <c r="W220" i="19"/>
  <c r="AM218" i="19"/>
  <c r="D217" i="19"/>
  <c r="Z215" i="19"/>
  <c r="M214" i="19"/>
  <c r="AY212" i="19"/>
  <c r="AL211" i="19"/>
  <c r="Y210" i="19"/>
  <c r="D212" i="19"/>
  <c r="AL207" i="19"/>
  <c r="AK205" i="19"/>
  <c r="D204" i="19"/>
  <c r="T202" i="19"/>
  <c r="AJ200" i="19"/>
  <c r="U199" i="19"/>
  <c r="H198" i="19"/>
  <c r="AT196" i="19"/>
  <c r="AG195" i="19"/>
  <c r="T194" i="19"/>
  <c r="G193" i="19"/>
  <c r="AS191" i="19"/>
  <c r="AF190" i="19"/>
  <c r="S189" i="19"/>
  <c r="F188" i="19"/>
  <c r="AR186" i="19"/>
  <c r="AE185" i="19"/>
  <c r="L209" i="19"/>
  <c r="AK206" i="19"/>
  <c r="AS204" i="19"/>
  <c r="J203" i="19"/>
  <c r="AB201" i="19"/>
  <c r="AZ199" i="19"/>
  <c r="AM198" i="19"/>
  <c r="Z197" i="19"/>
  <c r="M196" i="19"/>
  <c r="AY194" i="19"/>
  <c r="AL193" i="19"/>
  <c r="Y192" i="19"/>
  <c r="L191" i="19"/>
  <c r="AP262" i="20"/>
  <c r="O263" i="20"/>
  <c r="AB258" i="20"/>
  <c r="AW257" i="19"/>
  <c r="L261" i="19"/>
  <c r="Z264" i="19"/>
  <c r="X254" i="19"/>
  <c r="X264" i="19"/>
  <c r="Z263" i="19"/>
  <c r="AM261" i="19"/>
  <c r="AH255" i="19"/>
  <c r="R244" i="19"/>
  <c r="AF247" i="19"/>
  <c r="AT250" i="19"/>
  <c r="AS250" i="19"/>
  <c r="J248" i="19"/>
  <c r="K253" i="19"/>
  <c r="N243" i="19"/>
  <c r="AW232" i="19"/>
  <c r="H240" i="19"/>
  <c r="F230" i="19"/>
  <c r="S242" i="19"/>
  <c r="P237" i="19"/>
  <c r="C248" i="19"/>
  <c r="AL242" i="19"/>
  <c r="Q239" i="19"/>
  <c r="AI245" i="19"/>
  <c r="J241" i="19"/>
  <c r="AT237" i="19"/>
  <c r="Q248" i="19"/>
  <c r="AT242" i="19"/>
  <c r="W239" i="19"/>
  <c r="P236" i="19"/>
  <c r="J245" i="19"/>
  <c r="H241" i="19"/>
  <c r="I245" i="19"/>
  <c r="AP240" i="19"/>
  <c r="L238" i="19"/>
  <c r="O232" i="19"/>
  <c r="E228" i="19"/>
  <c r="AO224" i="19"/>
  <c r="AH221" i="19"/>
  <c r="C218" i="19"/>
  <c r="I238" i="19"/>
  <c r="G233" i="19"/>
  <c r="AO229" i="19"/>
  <c r="O227" i="19"/>
  <c r="AN224" i="19"/>
  <c r="N222" i="19"/>
  <c r="AM219" i="19"/>
  <c r="M217" i="19"/>
  <c r="R236" i="19"/>
  <c r="M232" i="19"/>
  <c r="H229" i="19"/>
  <c r="AO226" i="19"/>
  <c r="D225" i="19"/>
  <c r="AS222" i="19"/>
  <c r="AO238" i="19"/>
  <c r="AV233" i="19"/>
  <c r="AX230" i="19"/>
  <c r="AX228" i="19"/>
  <c r="AN226" i="19"/>
  <c r="AT224" i="19"/>
  <c r="AF234" i="19"/>
  <c r="AD231" i="19"/>
  <c r="V229" i="19"/>
  <c r="L227" i="19"/>
  <c r="R225" i="19"/>
  <c r="P223" i="19"/>
  <c r="C237" i="19"/>
  <c r="AG233" i="19"/>
  <c r="AJ230" i="19"/>
  <c r="AF228" i="19"/>
  <c r="AD226" i="19"/>
  <c r="T224" i="19"/>
  <c r="AD239" i="19"/>
  <c r="AP233" i="19"/>
  <c r="P231" i="19"/>
  <c r="AU228" i="19"/>
  <c r="AK226" i="19"/>
  <c r="C235" i="19"/>
  <c r="AU231" i="19"/>
  <c r="AA229" i="19"/>
  <c r="Y227" i="19"/>
  <c r="W225" i="19"/>
  <c r="AT223" i="19"/>
  <c r="AP220" i="19"/>
  <c r="P218" i="19"/>
  <c r="V216" i="19"/>
  <c r="AR214" i="19"/>
  <c r="W213" i="19"/>
  <c r="B212" i="19"/>
  <c r="AF210" i="19"/>
  <c r="K209" i="19"/>
  <c r="AG207" i="19"/>
  <c r="L206" i="19"/>
  <c r="AP204" i="19"/>
  <c r="U203" i="19"/>
  <c r="AY201" i="19"/>
  <c r="AD200" i="19"/>
  <c r="Q222" i="19"/>
  <c r="AX219" i="19"/>
  <c r="E218" i="19"/>
  <c r="K216" i="19"/>
  <c r="AI214" i="19"/>
  <c r="N213" i="19"/>
  <c r="AR211" i="19"/>
  <c r="W210" i="19"/>
  <c r="AS208" i="19"/>
  <c r="X207" i="19"/>
  <c r="C206" i="19"/>
  <c r="AG204" i="19"/>
  <c r="L203" i="19"/>
  <c r="AP201" i="19"/>
  <c r="E226" i="19"/>
  <c r="AY221" i="19"/>
  <c r="H220" i="19"/>
  <c r="X218" i="19"/>
  <c r="AP216" i="19"/>
  <c r="O215" i="19"/>
  <c r="B214" i="19"/>
  <c r="AN212" i="19"/>
  <c r="AA211" i="19"/>
  <c r="N210" i="19"/>
  <c r="AZ208" i="19"/>
  <c r="AM207" i="19"/>
  <c r="Z206" i="19"/>
  <c r="AL223" i="19"/>
  <c r="H221" i="19"/>
  <c r="Z219" i="19"/>
  <c r="AP217" i="19"/>
  <c r="G216" i="19"/>
  <c r="AO214" i="19"/>
  <c r="AB213" i="19"/>
  <c r="O212" i="19"/>
  <c r="AD224" i="19"/>
  <c r="AE221" i="19"/>
  <c r="AS219" i="19"/>
  <c r="L218" i="19"/>
  <c r="AB216" i="19"/>
  <c r="E215" i="19"/>
  <c r="AQ213" i="19"/>
  <c r="AD212" i="19"/>
  <c r="Q211" i="19"/>
  <c r="D210" i="19"/>
  <c r="AP208" i="19"/>
  <c r="AF225" i="19"/>
  <c r="AR221" i="19"/>
  <c r="C220" i="19"/>
  <c r="U218" i="19"/>
  <c r="AK216" i="19"/>
  <c r="L215" i="19"/>
  <c r="AX213" i="19"/>
  <c r="AK212" i="19"/>
  <c r="X211" i="19"/>
  <c r="K210" i="19"/>
  <c r="AW208" i="19"/>
  <c r="AD223" i="19"/>
  <c r="E221" i="19"/>
  <c r="U219" i="19"/>
  <c r="AM217" i="19"/>
  <c r="D216" i="19"/>
  <c r="AL214" i="19"/>
  <c r="Y213" i="19"/>
  <c r="D222" i="19"/>
  <c r="K220" i="19"/>
  <c r="AC218" i="19"/>
  <c r="AS216" i="19"/>
  <c r="R215" i="19"/>
  <c r="E214" i="19"/>
  <c r="AQ212" i="19"/>
  <c r="AD211" i="19"/>
  <c r="Q210" i="19"/>
  <c r="B211" i="19"/>
  <c r="Z207" i="19"/>
  <c r="AA205" i="19"/>
  <c r="AQ203" i="19"/>
  <c r="J202" i="19"/>
  <c r="AA200" i="19"/>
  <c r="M199" i="19"/>
  <c r="AY197" i="19"/>
  <c r="AL196" i="19"/>
  <c r="Y195" i="19"/>
  <c r="L194" i="19"/>
  <c r="AX192" i="19"/>
  <c r="AK191" i="19"/>
  <c r="X190" i="19"/>
  <c r="K189" i="19"/>
  <c r="AW187" i="19"/>
  <c r="AJ186" i="19"/>
  <c r="W185" i="19"/>
  <c r="AN208" i="19"/>
  <c r="W206" i="19"/>
  <c r="AI204" i="19"/>
  <c r="AY202" i="19"/>
  <c r="P201" i="19"/>
  <c r="AR199" i="19"/>
  <c r="AE198" i="19"/>
  <c r="R197" i="19"/>
  <c r="E196" i="19"/>
  <c r="AQ194" i="19"/>
  <c r="AD193" i="19"/>
  <c r="Q192" i="19"/>
  <c r="D191" i="19"/>
  <c r="AP189" i="19"/>
  <c r="AC188" i="19"/>
  <c r="P187" i="19"/>
  <c r="C186" i="19"/>
  <c r="M210" i="19"/>
  <c r="J207" i="19"/>
  <c r="M205" i="19"/>
  <c r="AE203" i="19"/>
  <c r="AU201" i="19"/>
  <c r="P200" i="19"/>
  <c r="C199" i="19"/>
  <c r="AO197" i="19"/>
  <c r="AB196" i="19"/>
  <c r="O195" i="19"/>
  <c r="B194" i="19"/>
  <c r="AN192" i="19"/>
  <c r="AR212" i="19"/>
  <c r="AX207" i="19"/>
  <c r="AR205" i="19"/>
  <c r="K204" i="19"/>
  <c r="AA202" i="19"/>
  <c r="AQ200" i="19"/>
  <c r="Z199" i="19"/>
  <c r="M198" i="19"/>
  <c r="AY196" i="19"/>
  <c r="E210" i="19"/>
  <c r="E207" i="19"/>
  <c r="K205" i="19"/>
  <c r="AA203" i="19"/>
  <c r="AS201" i="19"/>
  <c r="N200" i="19"/>
  <c r="AZ198" i="19"/>
  <c r="AM197" i="19"/>
  <c r="Z196" i="19"/>
  <c r="M195" i="19"/>
  <c r="AY193" i="19"/>
  <c r="AL192" i="19"/>
  <c r="AY208" i="19"/>
  <c r="AD206" i="19"/>
  <c r="AM204" i="19"/>
  <c r="F203" i="19"/>
  <c r="V201" i="19"/>
  <c r="AV199" i="19"/>
  <c r="AI198" i="19"/>
  <c r="V197" i="19"/>
  <c r="I196" i="19"/>
  <c r="AU194" i="19"/>
  <c r="AH193" i="19"/>
  <c r="H208" i="19"/>
  <c r="AZ205" i="19"/>
  <c r="S264" i="20"/>
  <c r="AV264" i="20"/>
  <c r="AO259" i="20"/>
  <c r="H263" i="20"/>
  <c r="AJ256" i="19"/>
  <c r="AX259" i="19"/>
  <c r="M263" i="19"/>
  <c r="AW264" i="19"/>
  <c r="K263" i="19"/>
  <c r="M262" i="19"/>
  <c r="Z260" i="19"/>
  <c r="AG253" i="19"/>
  <c r="E243" i="19"/>
  <c r="S246" i="19"/>
  <c r="AG249" i="19"/>
  <c r="AF249" i="19"/>
  <c r="Q256" i="19"/>
  <c r="AE251" i="19"/>
  <c r="AL241" i="19"/>
  <c r="AJ231" i="19"/>
  <c r="AT238" i="19"/>
  <c r="R250" i="19"/>
  <c r="AR241" i="19"/>
  <c r="AQ236" i="19"/>
  <c r="AW246" i="19"/>
  <c r="AB242" i="19"/>
  <c r="AR238" i="19"/>
  <c r="AQ244" i="19"/>
  <c r="B241" i="19"/>
  <c r="V237" i="19"/>
  <c r="J247" i="19"/>
  <c r="AJ242" i="19"/>
  <c r="AX238" i="19"/>
  <c r="AI235" i="19"/>
  <c r="AY244" i="19"/>
  <c r="AI240" i="19"/>
  <c r="P244" i="19"/>
  <c r="AH240" i="19"/>
  <c r="AT236" i="19"/>
  <c r="X231" i="19"/>
  <c r="AV227" i="19"/>
  <c r="Q224" i="19"/>
  <c r="B221" i="19"/>
  <c r="AT217" i="19"/>
  <c r="AI237" i="19"/>
  <c r="AT232" i="19"/>
  <c r="AG229" i="19"/>
  <c r="G227" i="19"/>
  <c r="AF224" i="19"/>
  <c r="F222" i="19"/>
  <c r="AE219" i="19"/>
  <c r="E217" i="19"/>
  <c r="AW235" i="19"/>
  <c r="C232" i="19"/>
  <c r="AY228" i="19"/>
  <c r="AG226" i="19"/>
  <c r="AM224" i="19"/>
  <c r="AK222" i="19"/>
  <c r="G237" i="19"/>
  <c r="AI233" i="19"/>
  <c r="AN230" i="19"/>
  <c r="AH228" i="19"/>
  <c r="AF226" i="19"/>
  <c r="AG238" i="19"/>
  <c r="U234" i="19"/>
  <c r="R231" i="19"/>
  <c r="F229" i="19"/>
  <c r="D227" i="19"/>
  <c r="AS224" i="19"/>
  <c r="H223" i="19"/>
  <c r="AE236" i="19"/>
  <c r="K233" i="19"/>
  <c r="Z230" i="19"/>
  <c r="H228" i="19"/>
  <c r="V226" i="19"/>
  <c r="L224" i="19"/>
  <c r="AQ237" i="19"/>
  <c r="AF233" i="19"/>
  <c r="AI230" i="19"/>
  <c r="AM228" i="19"/>
  <c r="AC226" i="19"/>
  <c r="AC234" i="19"/>
  <c r="AK231" i="19"/>
  <c r="C229" i="19"/>
  <c r="Q227" i="19"/>
  <c r="O225" i="19"/>
  <c r="Y223" i="19"/>
  <c r="V220" i="19"/>
  <c r="F218" i="19"/>
  <c r="L216" i="19"/>
  <c r="AJ214" i="19"/>
  <c r="O213" i="19"/>
  <c r="AS211" i="19"/>
  <c r="X210" i="19"/>
  <c r="AT208" i="19"/>
  <c r="Y207" i="19"/>
  <c r="D206" i="19"/>
  <c r="AH204" i="19"/>
  <c r="M203" i="19"/>
  <c r="AQ201" i="19"/>
  <c r="V200" i="19"/>
  <c r="AK221" i="19"/>
  <c r="AL219" i="19"/>
  <c r="AR217" i="19"/>
  <c r="AX215" i="19"/>
  <c r="AA214" i="19"/>
  <c r="F213" i="19"/>
  <c r="AJ211" i="19"/>
  <c r="G210" i="19"/>
  <c r="AK208" i="19"/>
  <c r="P207" i="19"/>
  <c r="AT205" i="19"/>
  <c r="Y204" i="19"/>
  <c r="D203" i="19"/>
  <c r="AH201" i="19"/>
  <c r="AQ224" i="19"/>
  <c r="AJ221" i="19"/>
  <c r="AW219" i="19"/>
  <c r="N218" i="19"/>
  <c r="AD216" i="19"/>
  <c r="G215" i="19"/>
  <c r="AS213" i="19"/>
  <c r="AF212" i="19"/>
  <c r="S211" i="19"/>
  <c r="F210" i="19"/>
  <c r="AR208" i="19"/>
  <c r="AE207" i="19"/>
  <c r="R206" i="19"/>
  <c r="Q223" i="19"/>
  <c r="AW220" i="19"/>
  <c r="N219" i="19"/>
  <c r="AF217" i="19"/>
  <c r="AV215" i="19"/>
  <c r="AG214" i="19"/>
  <c r="T213" i="19"/>
  <c r="G212" i="19"/>
  <c r="F224" i="19"/>
  <c r="T221" i="19"/>
  <c r="AI219" i="19"/>
  <c r="AY217" i="19"/>
  <c r="R216" i="19"/>
  <c r="AV214" i="19"/>
  <c r="AI213" i="19"/>
  <c r="V212" i="19"/>
  <c r="I211" i="19"/>
  <c r="AU209" i="19"/>
  <c r="AH208" i="19"/>
  <c r="AA224" i="19"/>
  <c r="AD221" i="19"/>
  <c r="AR219" i="19"/>
  <c r="I218" i="19"/>
  <c r="AA216" i="19"/>
  <c r="D215" i="19"/>
  <c r="AP213" i="19"/>
  <c r="AC212" i="19"/>
  <c r="P211" i="19"/>
  <c r="C210" i="19"/>
  <c r="AO208" i="19"/>
  <c r="I223" i="19"/>
  <c r="AT220" i="19"/>
  <c r="K219" i="19"/>
  <c r="AA217" i="19"/>
  <c r="AS215" i="19"/>
  <c r="AD214" i="19"/>
  <c r="P225" i="19"/>
  <c r="AM221" i="19"/>
  <c r="AZ219" i="19"/>
  <c r="Q218" i="19"/>
  <c r="AI216" i="19"/>
  <c r="J215" i="19"/>
  <c r="AV213" i="19"/>
  <c r="AI212" i="19"/>
  <c r="V211" i="19"/>
  <c r="I210" i="19"/>
  <c r="U210" i="19"/>
  <c r="L207" i="19"/>
  <c r="Q205" i="19"/>
  <c r="AG203" i="19"/>
  <c r="AW201" i="19"/>
  <c r="R200" i="19"/>
  <c r="E199" i="19"/>
  <c r="AQ197" i="19"/>
  <c r="AD196" i="19"/>
  <c r="Q195" i="19"/>
  <c r="D194" i="19"/>
  <c r="AP192" i="19"/>
  <c r="AC191" i="19"/>
  <c r="P190" i="19"/>
  <c r="C189" i="19"/>
  <c r="AO187" i="19"/>
  <c r="AB186" i="19"/>
  <c r="O185" i="19"/>
  <c r="S208" i="19"/>
  <c r="I206" i="19"/>
  <c r="W204" i="19"/>
  <c r="AO202" i="19"/>
  <c r="F201" i="19"/>
  <c r="AJ199" i="19"/>
  <c r="W198" i="19"/>
  <c r="J197" i="19"/>
  <c r="AV195" i="19"/>
  <c r="AI194" i="19"/>
  <c r="V193" i="19"/>
  <c r="I192" i="19"/>
  <c r="AU190" i="19"/>
  <c r="AH189" i="19"/>
  <c r="AY260" i="20"/>
  <c r="AS260" i="20"/>
  <c r="P262" i="20"/>
  <c r="L264" i="19"/>
  <c r="J254" i="19"/>
  <c r="X257" i="19"/>
  <c r="AL260" i="19"/>
  <c r="W262" i="19"/>
  <c r="AJ260" i="19"/>
  <c r="AL259" i="19"/>
  <c r="P263" i="19"/>
  <c r="AF250" i="19"/>
  <c r="AS254" i="19"/>
  <c r="AR243" i="19"/>
  <c r="G247" i="19"/>
  <c r="AO255" i="19"/>
  <c r="U252" i="19"/>
  <c r="AV253" i="19"/>
  <c r="L239" i="19"/>
  <c r="AE248" i="19"/>
  <c r="T236" i="19"/>
  <c r="B247" i="19"/>
  <c r="AE240" i="19"/>
  <c r="AD235" i="19"/>
  <c r="AX245" i="19"/>
  <c r="S241" i="19"/>
  <c r="AC249" i="19"/>
  <c r="AX243" i="19"/>
  <c r="AV239" i="19"/>
  <c r="AG236" i="19"/>
  <c r="H246" i="19"/>
  <c r="Y241" i="19"/>
  <c r="J238" i="19"/>
  <c r="B250" i="19"/>
  <c r="Z243" i="19"/>
  <c r="O248" i="19"/>
  <c r="Y243" i="19"/>
  <c r="AC239" i="19"/>
  <c r="B235" i="19"/>
  <c r="AG230" i="19"/>
  <c r="AQ226" i="19"/>
  <c r="AB223" i="19"/>
  <c r="U220" i="19"/>
  <c r="AO216" i="19"/>
  <c r="L235" i="19"/>
  <c r="AG231" i="19"/>
  <c r="AJ228" i="19"/>
  <c r="J226" i="19"/>
  <c r="AI223" i="19"/>
  <c r="I221" i="19"/>
  <c r="AH218" i="19"/>
  <c r="H216" i="19"/>
  <c r="L234" i="19"/>
  <c r="AO230" i="19"/>
  <c r="C228" i="19"/>
  <c r="Q226" i="19"/>
  <c r="G224" i="19"/>
  <c r="M222" i="19"/>
  <c r="O236" i="19"/>
  <c r="AH232" i="19"/>
  <c r="R230" i="19"/>
  <c r="B228" i="19"/>
  <c r="H226" i="19"/>
  <c r="AA237" i="19"/>
  <c r="L233" i="19"/>
  <c r="AW230" i="19"/>
  <c r="Y228" i="19"/>
  <c r="AE226" i="19"/>
  <c r="AC224" i="19"/>
  <c r="S222" i="19"/>
  <c r="AO235" i="19"/>
  <c r="T232" i="19"/>
  <c r="AS229" i="19"/>
  <c r="AQ227" i="19"/>
  <c r="AG225" i="19"/>
  <c r="AU223" i="19"/>
  <c r="G236" i="19"/>
  <c r="AY232" i="19"/>
  <c r="M230" i="19"/>
  <c r="AX227" i="19"/>
  <c r="Q238" i="19"/>
  <c r="AE233" i="19"/>
  <c r="E231" i="19"/>
  <c r="AL228" i="19"/>
  <c r="AB226" i="19"/>
  <c r="AX224" i="19"/>
  <c r="R222" i="19"/>
  <c r="AO219" i="19"/>
  <c r="AI217" i="19"/>
  <c r="AO215" i="19"/>
  <c r="T214" i="19"/>
  <c r="AX212" i="19"/>
  <c r="U211" i="19"/>
  <c r="AY209" i="19"/>
  <c r="AD208" i="19"/>
  <c r="I207" i="19"/>
  <c r="AM205" i="19"/>
  <c r="R204" i="19"/>
  <c r="AV202" i="19"/>
  <c r="S201" i="19"/>
  <c r="N224" i="19"/>
  <c r="L221" i="19"/>
  <c r="R219" i="19"/>
  <c r="X217" i="19"/>
  <c r="AF215" i="19"/>
  <c r="K214" i="19"/>
  <c r="AG212" i="19"/>
  <c r="L211" i="19"/>
  <c r="AP209" i="19"/>
  <c r="U208" i="19"/>
  <c r="AY206" i="19"/>
  <c r="AD205" i="19"/>
  <c r="I204" i="19"/>
  <c r="AE202" i="19"/>
  <c r="R201" i="19"/>
  <c r="AO223" i="19"/>
  <c r="K221" i="19"/>
  <c r="AA219" i="19"/>
  <c r="AQ217" i="19"/>
  <c r="J216" i="19"/>
  <c r="AP214" i="19"/>
  <c r="AC213" i="19"/>
  <c r="P212" i="19"/>
  <c r="C211" i="19"/>
  <c r="AO209" i="19"/>
  <c r="AB208" i="19"/>
  <c r="O207" i="19"/>
  <c r="B206" i="19"/>
  <c r="AB222" i="19"/>
  <c r="AA220" i="19"/>
  <c r="AS218" i="19"/>
  <c r="J217" i="19"/>
  <c r="AD215" i="19"/>
  <c r="Q214" i="19"/>
  <c r="D213" i="19"/>
  <c r="AP211" i="19"/>
  <c r="N223" i="19"/>
  <c r="AV220" i="19"/>
  <c r="M219" i="19"/>
  <c r="AE217" i="19"/>
  <c r="AU215" i="19"/>
  <c r="AF214" i="19"/>
  <c r="S213" i="19"/>
  <c r="F212" i="19"/>
  <c r="AR210" i="19"/>
  <c r="AE209" i="19"/>
  <c r="R208" i="19"/>
  <c r="AG223" i="19"/>
  <c r="F221" i="19"/>
  <c r="V219" i="19"/>
  <c r="AN217" i="19"/>
  <c r="E216" i="19"/>
  <c r="AM214" i="19"/>
  <c r="Z213" i="19"/>
  <c r="M212" i="19"/>
  <c r="AY210" i="19"/>
  <c r="AL209" i="19"/>
  <c r="Y208" i="19"/>
  <c r="X222" i="19"/>
  <c r="X220" i="19"/>
  <c r="AN218" i="19"/>
  <c r="G217" i="19"/>
  <c r="AA215" i="19"/>
  <c r="N214" i="19"/>
  <c r="AW223" i="19"/>
  <c r="N221" i="19"/>
  <c r="AD219" i="19"/>
  <c r="AV217" i="19"/>
  <c r="M216" i="19"/>
  <c r="AS214" i="19"/>
  <c r="AF213" i="19"/>
  <c r="S212" i="19"/>
  <c r="F211" i="19"/>
  <c r="AR209" i="19"/>
  <c r="M209" i="19"/>
  <c r="AL206" i="19"/>
  <c r="AT204" i="19"/>
  <c r="K203" i="19"/>
  <c r="AC201" i="19"/>
  <c r="B200" i="19"/>
  <c r="AN198" i="19"/>
  <c r="AA197" i="19"/>
  <c r="N196" i="19"/>
  <c r="AZ194" i="19"/>
  <c r="AM193" i="19"/>
  <c r="Z192" i="19"/>
  <c r="M191" i="19"/>
  <c r="AY189" i="19"/>
  <c r="AL188" i="19"/>
  <c r="Y187" i="19"/>
  <c r="L186" i="19"/>
  <c r="AU211" i="19"/>
  <c r="AJ207" i="19"/>
  <c r="AJ205" i="19"/>
  <c r="C204" i="19"/>
  <c r="S202" i="19"/>
  <c r="AI200" i="19"/>
  <c r="T199" i="19"/>
  <c r="G198" i="19"/>
  <c r="AS196" i="19"/>
  <c r="AF195" i="19"/>
  <c r="S194" i="19"/>
  <c r="F193" i="19"/>
  <c r="AR191" i="19"/>
  <c r="AE190" i="19"/>
  <c r="R189" i="19"/>
  <c r="E188" i="19"/>
  <c r="AQ186" i="19"/>
  <c r="AD185" i="19"/>
  <c r="AM208" i="19"/>
  <c r="V206" i="19"/>
  <c r="AF204" i="19"/>
  <c r="AX202" i="19"/>
  <c r="O201" i="19"/>
  <c r="AQ199" i="19"/>
  <c r="AD198" i="19"/>
  <c r="Q197" i="19"/>
  <c r="D196" i="19"/>
  <c r="AP194" i="19"/>
  <c r="AC193" i="19"/>
  <c r="P192" i="19"/>
  <c r="J210" i="19"/>
  <c r="F207" i="19"/>
  <c r="L205" i="19"/>
  <c r="AD203" i="19"/>
  <c r="AT201" i="19"/>
  <c r="O200" i="19"/>
  <c r="B199" i="19"/>
  <c r="AN197" i="19"/>
  <c r="AA196" i="19"/>
  <c r="AF208" i="19"/>
  <c r="Q206" i="19"/>
  <c r="AD204" i="19"/>
  <c r="AT202" i="19"/>
  <c r="M201" i="19"/>
  <c r="AO199" i="19"/>
  <c r="AB198" i="19"/>
  <c r="O197" i="19"/>
  <c r="B196" i="19"/>
  <c r="AN194" i="19"/>
  <c r="AA193" i="19"/>
  <c r="AB212" i="19"/>
  <c r="AR207" i="19"/>
  <c r="AP205" i="19"/>
  <c r="G204" i="19"/>
  <c r="Y202" i="19"/>
  <c r="AO200" i="19"/>
  <c r="X199" i="19"/>
  <c r="K198" i="19"/>
  <c r="AW196" i="19"/>
  <c r="AJ195" i="19"/>
  <c r="W194" i="19"/>
  <c r="AC210" i="19"/>
  <c r="N207" i="19"/>
  <c r="S205" i="19"/>
  <c r="AI203" i="19"/>
  <c r="B202" i="19"/>
  <c r="T200" i="19"/>
  <c r="G199" i="19"/>
  <c r="P209" i="19"/>
  <c r="AM206" i="19"/>
  <c r="AU204" i="19"/>
  <c r="N203" i="19"/>
  <c r="AD201" i="19"/>
  <c r="C200" i="19"/>
  <c r="AO198" i="19"/>
  <c r="AB197" i="19"/>
  <c r="O196" i="19"/>
  <c r="B195" i="19"/>
  <c r="AN193" i="19"/>
  <c r="Q193" i="19"/>
  <c r="J191" i="19"/>
  <c r="AB189" i="19"/>
  <c r="AR187" i="19"/>
  <c r="I186" i="19"/>
  <c r="AJ184" i="19"/>
  <c r="W183" i="19"/>
  <c r="J182" i="19"/>
  <c r="AV180" i="19"/>
  <c r="AI179" i="19"/>
  <c r="V178" i="19"/>
  <c r="I177" i="19"/>
  <c r="AU175" i="19"/>
  <c r="AH174" i="19"/>
  <c r="U173" i="19"/>
  <c r="H172" i="19"/>
  <c r="AT170" i="19"/>
  <c r="AG169" i="19"/>
  <c r="T168" i="19"/>
  <c r="C196" i="19"/>
  <c r="S192" i="19"/>
  <c r="AB190" i="19"/>
  <c r="AR188" i="19"/>
  <c r="K187" i="19"/>
  <c r="AA185" i="19"/>
  <c r="K184" i="19"/>
  <c r="AW182" i="19"/>
  <c r="AJ181" i="19"/>
  <c r="W180" i="19"/>
  <c r="J179" i="19"/>
  <c r="AV177" i="19"/>
  <c r="AI176" i="19"/>
  <c r="V175" i="19"/>
  <c r="I174" i="19"/>
  <c r="AU172" i="19"/>
  <c r="AH171" i="19"/>
  <c r="U170" i="19"/>
  <c r="H169" i="19"/>
  <c r="AT167" i="19"/>
  <c r="S195" i="19"/>
  <c r="D192" i="19"/>
  <c r="Q190" i="19"/>
  <c r="AG188" i="19"/>
  <c r="AW186" i="19"/>
  <c r="P185" i="19"/>
  <c r="B184" i="19"/>
  <c r="AN182" i="19"/>
  <c r="AA181" i="19"/>
  <c r="N180" i="19"/>
  <c r="AZ178" i="19"/>
  <c r="AM177" i="19"/>
  <c r="Z176" i="19"/>
  <c r="M175" i="19"/>
  <c r="AY173" i="19"/>
  <c r="J193" i="19"/>
  <c r="G191" i="19"/>
  <c r="W189" i="19"/>
  <c r="AM187" i="19"/>
  <c r="F186" i="19"/>
  <c r="AG184" i="19"/>
  <c r="T183" i="19"/>
  <c r="G182" i="19"/>
  <c r="AS180" i="19"/>
  <c r="AF179" i="19"/>
  <c r="AQ195" i="19"/>
  <c r="M192" i="19"/>
  <c r="Y190" i="19"/>
  <c r="AO188" i="19"/>
  <c r="F187" i="19"/>
  <c r="X185" i="19"/>
  <c r="H184" i="19"/>
  <c r="M262" i="20"/>
  <c r="G262" i="20"/>
  <c r="AK263" i="20"/>
  <c r="AX262" i="19"/>
  <c r="AV252" i="19"/>
  <c r="K256" i="19"/>
  <c r="Y259" i="19"/>
  <c r="J261" i="19"/>
  <c r="W259" i="19"/>
  <c r="Y258" i="19"/>
  <c r="C262" i="19"/>
  <c r="S249" i="19"/>
  <c r="AW252" i="19"/>
  <c r="AE242" i="19"/>
  <c r="AS245" i="19"/>
  <c r="AN253" i="19"/>
  <c r="AY250" i="19"/>
  <c r="I252" i="19"/>
  <c r="AX237" i="19"/>
  <c r="O246" i="19"/>
  <c r="G235" i="19"/>
  <c r="AN245" i="19"/>
  <c r="AP239" i="19"/>
  <c r="AO234" i="19"/>
  <c r="C245" i="19"/>
  <c r="K241" i="19"/>
  <c r="AZ247" i="19"/>
  <c r="H243" i="19"/>
  <c r="AN239" i="19"/>
  <c r="I236" i="19"/>
  <c r="K245" i="19"/>
  <c r="Q241" i="19"/>
  <c r="AK237" i="19"/>
  <c r="AX247" i="19"/>
  <c r="P243" i="19"/>
  <c r="S247" i="19"/>
  <c r="AH242" i="19"/>
  <c r="U239" i="19"/>
  <c r="N234" i="19"/>
  <c r="AP229" i="19"/>
  <c r="AI226" i="19"/>
  <c r="D223" i="19"/>
  <c r="AN219" i="19"/>
  <c r="AG216" i="19"/>
  <c r="AZ234" i="19"/>
  <c r="W231" i="19"/>
  <c r="AB228" i="19"/>
  <c r="B226" i="19"/>
  <c r="AA223" i="19"/>
  <c r="AZ220" i="19"/>
  <c r="Z218" i="19"/>
  <c r="AY215" i="19"/>
  <c r="AW233" i="19"/>
  <c r="AC230" i="19"/>
  <c r="AT227" i="19"/>
  <c r="AZ225" i="19"/>
  <c r="AX223" i="19"/>
  <c r="AN221" i="19"/>
  <c r="AS235" i="19"/>
  <c r="V232" i="19"/>
  <c r="AU229" i="19"/>
  <c r="AS227" i="19"/>
  <c r="AI225" i="19"/>
  <c r="D237" i="19"/>
  <c r="B233" i="19"/>
  <c r="AA230" i="19"/>
  <c r="Q228" i="19"/>
  <c r="G226" i="19"/>
  <c r="U224" i="19"/>
  <c r="K222" i="19"/>
  <c r="E235" i="19"/>
  <c r="J232" i="19"/>
  <c r="U229" i="19"/>
  <c r="AI227" i="19"/>
  <c r="Y225" i="19"/>
  <c r="AE223" i="19"/>
  <c r="AK235" i="19"/>
  <c r="S232" i="19"/>
  <c r="C230" i="19"/>
  <c r="AP227" i="19"/>
  <c r="S237" i="19"/>
  <c r="S233" i="19"/>
  <c r="X230" i="19"/>
  <c r="AD228" i="19"/>
  <c r="T226" i="19"/>
  <c r="AP224" i="19"/>
  <c r="AL221" i="19"/>
  <c r="AC219" i="19"/>
  <c r="Y217" i="19"/>
  <c r="AG215" i="19"/>
  <c r="L214" i="19"/>
  <c r="AH212" i="19"/>
  <c r="M211" i="19"/>
  <c r="AQ209" i="19"/>
  <c r="V208" i="19"/>
  <c r="AZ206" i="19"/>
  <c r="AE205" i="19"/>
  <c r="J204" i="19"/>
  <c r="AF202" i="19"/>
  <c r="K201" i="19"/>
  <c r="AS223" i="19"/>
  <c r="AY220" i="19"/>
  <c r="F219" i="19"/>
  <c r="L217" i="19"/>
  <c r="X215" i="19"/>
  <c r="AT213" i="19"/>
  <c r="Y212" i="19"/>
  <c r="D211" i="19"/>
  <c r="AH209" i="19"/>
  <c r="M208" i="19"/>
  <c r="AQ206" i="19"/>
  <c r="V205" i="19"/>
  <c r="AR203" i="19"/>
  <c r="W202" i="19"/>
  <c r="J201" i="19"/>
  <c r="U223" i="19"/>
  <c r="AX220" i="19"/>
  <c r="Q219" i="19"/>
  <c r="AG217" i="19"/>
  <c r="AW215" i="19"/>
  <c r="AH214" i="19"/>
  <c r="U213" i="19"/>
  <c r="H212" i="19"/>
  <c r="AT210" i="19"/>
  <c r="AG209" i="19"/>
  <c r="T208" i="19"/>
  <c r="G207" i="19"/>
  <c r="AS205" i="19"/>
  <c r="L222" i="19"/>
  <c r="Q220" i="19"/>
  <c r="AG218" i="19"/>
  <c r="AY216" i="19"/>
  <c r="V215" i="19"/>
  <c r="I214" i="19"/>
  <c r="AU212" i="19"/>
  <c r="AH211" i="19"/>
  <c r="AR222" i="19"/>
  <c r="AL220" i="19"/>
  <c r="C219" i="19"/>
  <c r="S217" i="19"/>
  <c r="AK215" i="19"/>
  <c r="X214" i="19"/>
  <c r="K213" i="19"/>
  <c r="AW211" i="19"/>
  <c r="AJ210" i="19"/>
  <c r="W209" i="19"/>
  <c r="J208" i="19"/>
  <c r="M223" i="19"/>
  <c r="AU220" i="19"/>
  <c r="L219" i="19"/>
  <c r="AB217" i="19"/>
  <c r="AT215" i="19"/>
  <c r="AE214" i="19"/>
  <c r="R213" i="19"/>
  <c r="E212" i="19"/>
  <c r="AQ210" i="19"/>
  <c r="AD209" i="19"/>
  <c r="Q208" i="19"/>
  <c r="H222" i="19"/>
  <c r="N220" i="19"/>
  <c r="AD218" i="19"/>
  <c r="AT216" i="19"/>
  <c r="S215" i="19"/>
  <c r="F214" i="19"/>
  <c r="AC223" i="19"/>
  <c r="D221" i="19"/>
  <c r="T219" i="19"/>
  <c r="AJ217" i="19"/>
  <c r="C216" i="19"/>
  <c r="AK214" i="19"/>
  <c r="X213" i="19"/>
  <c r="K212" i="19"/>
  <c r="AW210" i="19"/>
  <c r="AJ209" i="19"/>
  <c r="AQ208" i="19"/>
  <c r="X206" i="19"/>
  <c r="AJ204" i="19"/>
  <c r="AZ202" i="19"/>
  <c r="Q201" i="19"/>
  <c r="AS199" i="19"/>
  <c r="AF198" i="19"/>
  <c r="S197" i="19"/>
  <c r="F196" i="19"/>
  <c r="AR194" i="19"/>
  <c r="AE193" i="19"/>
  <c r="R192" i="19"/>
  <c r="E191" i="19"/>
  <c r="AQ189" i="19"/>
  <c r="AD188" i="19"/>
  <c r="Q187" i="19"/>
  <c r="D186" i="19"/>
  <c r="AX210" i="19"/>
  <c r="V207" i="19"/>
  <c r="Z205" i="19"/>
  <c r="AP203" i="19"/>
  <c r="I202" i="19"/>
  <c r="Z200" i="19"/>
  <c r="L199" i="19"/>
  <c r="AX197" i="19"/>
  <c r="AK196" i="19"/>
  <c r="X195" i="19"/>
  <c r="K194" i="19"/>
  <c r="AW192" i="19"/>
  <c r="AJ191" i="19"/>
  <c r="W190" i="19"/>
  <c r="J189" i="19"/>
  <c r="AV187" i="19"/>
  <c r="AI186" i="19"/>
  <c r="V185" i="19"/>
  <c r="P208" i="19"/>
  <c r="H206" i="19"/>
  <c r="V204" i="19"/>
  <c r="AL202" i="19"/>
  <c r="E201" i="19"/>
  <c r="AI199" i="19"/>
  <c r="V198" i="19"/>
  <c r="I197" i="19"/>
  <c r="AU195" i="19"/>
  <c r="AH194" i="19"/>
  <c r="U193" i="19"/>
  <c r="H192" i="19"/>
  <c r="AC209" i="19"/>
  <c r="AT206" i="19"/>
  <c r="B205" i="19"/>
  <c r="R203" i="19"/>
  <c r="AJ201" i="19"/>
  <c r="G200" i="19"/>
  <c r="AS198" i="19"/>
  <c r="AF197" i="19"/>
  <c r="S196" i="19"/>
  <c r="K208" i="19"/>
  <c r="F206" i="19"/>
  <c r="T204" i="19"/>
  <c r="AJ202" i="19"/>
  <c r="AZ200" i="19"/>
  <c r="AG199" i="19"/>
  <c r="T198" i="19"/>
  <c r="G197" i="19"/>
  <c r="AS195" i="19"/>
  <c r="AF194" i="19"/>
  <c r="S193" i="19"/>
  <c r="O211" i="19"/>
  <c r="AC207" i="19"/>
  <c r="AF205" i="19"/>
  <c r="AV203" i="19"/>
  <c r="M202" i="19"/>
  <c r="AE200" i="19"/>
  <c r="P199" i="19"/>
  <c r="C198" i="19"/>
  <c r="AO196" i="19"/>
  <c r="AB195" i="19"/>
  <c r="O194" i="19"/>
  <c r="AV209" i="19"/>
  <c r="C207" i="19"/>
  <c r="I205" i="19"/>
  <c r="Y203" i="19"/>
  <c r="AO201" i="19"/>
  <c r="L200" i="19"/>
  <c r="AX198" i="19"/>
  <c r="AU208" i="19"/>
  <c r="Y206" i="19"/>
  <c r="AK204" i="19"/>
  <c r="B203" i="19"/>
  <c r="T201" i="19"/>
  <c r="AT199" i="19"/>
  <c r="AG198" i="19"/>
  <c r="T197" i="19"/>
  <c r="G196" i="19"/>
  <c r="AS194" i="19"/>
  <c r="Z198" i="19"/>
  <c r="AZ192" i="19"/>
  <c r="AY190" i="19"/>
  <c r="P189" i="19"/>
  <c r="AH187" i="19"/>
  <c r="AX185" i="19"/>
  <c r="AB184" i="19"/>
  <c r="O183" i="19"/>
  <c r="B182" i="19"/>
  <c r="AN180" i="19"/>
  <c r="AA179" i="19"/>
  <c r="N178" i="19"/>
  <c r="AZ176" i="19"/>
  <c r="AM175" i="19"/>
  <c r="Z174" i="19"/>
  <c r="M173" i="19"/>
  <c r="AY171" i="19"/>
  <c r="AL170" i="19"/>
  <c r="Y169" i="19"/>
  <c r="L168" i="19"/>
  <c r="V195" i="19"/>
  <c r="E192" i="19"/>
  <c r="R190" i="19"/>
  <c r="AH188" i="19"/>
  <c r="AX186" i="19"/>
  <c r="Q185" i="19"/>
  <c r="C184" i="19"/>
  <c r="AO182" i="19"/>
  <c r="AB181" i="19"/>
  <c r="O180" i="19"/>
  <c r="B179" i="19"/>
  <c r="AN177" i="19"/>
  <c r="AA176" i="19"/>
  <c r="N175" i="19"/>
  <c r="AZ173" i="19"/>
  <c r="AM172" i="19"/>
  <c r="Z171" i="19"/>
  <c r="M170" i="19"/>
  <c r="AY168" i="19"/>
  <c r="AL167" i="19"/>
  <c r="AL194" i="19"/>
  <c r="AO191" i="19"/>
  <c r="E190" i="19"/>
  <c r="W188" i="19"/>
  <c r="AM186" i="19"/>
  <c r="G185" i="19"/>
  <c r="AS183" i="19"/>
  <c r="AF182" i="19"/>
  <c r="S181" i="19"/>
  <c r="F180" i="19"/>
  <c r="AR178" i="19"/>
  <c r="AH263" i="20"/>
  <c r="Z263" i="20"/>
  <c r="AE263" i="20"/>
  <c r="AK261" i="19"/>
  <c r="AY264" i="19"/>
  <c r="AW254" i="19"/>
  <c r="L258" i="19"/>
  <c r="AV259" i="19"/>
  <c r="J258" i="19"/>
  <c r="L257" i="19"/>
  <c r="AO260" i="19"/>
  <c r="F248" i="19"/>
  <c r="T251" i="19"/>
  <c r="G256" i="19"/>
  <c r="F256" i="19"/>
  <c r="B252" i="19"/>
  <c r="AL249" i="19"/>
  <c r="AS249" i="19"/>
  <c r="AK236" i="19"/>
  <c r="X244" i="19"/>
  <c r="AS233" i="19"/>
  <c r="D245" i="19"/>
  <c r="R239" i="19"/>
  <c r="Q234" i="19"/>
  <c r="V244" i="19"/>
  <c r="AD240" i="19"/>
  <c r="AJ247" i="19"/>
  <c r="AA242" i="19"/>
  <c r="H239" i="19"/>
  <c r="AZ235" i="19"/>
  <c r="AD244" i="19"/>
  <c r="AJ240" i="19"/>
  <c r="AC237" i="19"/>
  <c r="F247" i="19"/>
  <c r="Y242" i="19"/>
  <c r="E247" i="19"/>
  <c r="D242" i="19"/>
  <c r="AN238" i="19"/>
  <c r="AY233" i="19"/>
  <c r="R229" i="19"/>
  <c r="C226" i="19"/>
  <c r="AU222" i="19"/>
  <c r="P219" i="19"/>
  <c r="Y216" i="19"/>
  <c r="AL234" i="19"/>
  <c r="M231" i="19"/>
  <c r="T228" i="19"/>
  <c r="AS225" i="19"/>
  <c r="S223" i="19"/>
  <c r="AR220" i="19"/>
  <c r="R218" i="19"/>
  <c r="AQ215" i="19"/>
  <c r="AJ233" i="19"/>
  <c r="S230" i="19"/>
  <c r="AL227" i="19"/>
  <c r="AB225" i="19"/>
  <c r="AP223" i="19"/>
  <c r="AF221" i="19"/>
  <c r="J235" i="19"/>
  <c r="L232" i="19"/>
  <c r="W229" i="19"/>
  <c r="AK227" i="19"/>
  <c r="AA225" i="19"/>
  <c r="N236" i="19"/>
  <c r="AQ232" i="19"/>
  <c r="AT229" i="19"/>
  <c r="I228" i="19"/>
  <c r="AX225" i="19"/>
  <c r="E224" i="19"/>
  <c r="C222" i="19"/>
  <c r="T234" i="19"/>
  <c r="AW231" i="19"/>
  <c r="M229" i="19"/>
  <c r="S227" i="19"/>
  <c r="Q225" i="19"/>
  <c r="G223" i="19"/>
  <c r="R235" i="19"/>
  <c r="G232" i="19"/>
  <c r="AJ229" i="19"/>
  <c r="AH227" i="19"/>
  <c r="F236" i="19"/>
  <c r="I233" i="19"/>
  <c r="L230" i="19"/>
  <c r="N228" i="19"/>
  <c r="L226" i="19"/>
  <c r="Z224" i="19"/>
  <c r="AA221" i="19"/>
  <c r="S219" i="19"/>
  <c r="O217" i="19"/>
  <c r="Y215" i="19"/>
  <c r="AU213" i="19"/>
  <c r="Z212" i="19"/>
  <c r="E211" i="19"/>
  <c r="AI209" i="19"/>
  <c r="N208" i="19"/>
  <c r="AR206" i="19"/>
  <c r="W205" i="19"/>
  <c r="AS203" i="19"/>
  <c r="X202" i="19"/>
  <c r="C201" i="19"/>
  <c r="V223" i="19"/>
  <c r="AO220" i="19"/>
  <c r="AU218" i="19"/>
  <c r="B217" i="19"/>
  <c r="H215" i="19"/>
  <c r="AL213" i="19"/>
  <c r="Q212" i="19"/>
  <c r="AU210" i="19"/>
  <c r="Z209" i="19"/>
  <c r="E208" i="19"/>
  <c r="AI206" i="19"/>
  <c r="F205" i="19"/>
  <c r="AJ203" i="19"/>
  <c r="O202" i="19"/>
  <c r="B201" i="19"/>
  <c r="AW222" i="19"/>
  <c r="AN220" i="19"/>
  <c r="E219" i="19"/>
  <c r="W217" i="19"/>
  <c r="AM215" i="19"/>
  <c r="Z214" i="19"/>
  <c r="M213" i="19"/>
  <c r="AY211" i="19"/>
  <c r="AL210" i="19"/>
  <c r="Y209" i="19"/>
  <c r="L208" i="19"/>
  <c r="AX206" i="19"/>
  <c r="AV225" i="19"/>
  <c r="AU221" i="19"/>
  <c r="G220" i="19"/>
  <c r="W218" i="19"/>
  <c r="AM216" i="19"/>
  <c r="N215" i="19"/>
  <c r="AZ213" i="19"/>
  <c r="AM212" i="19"/>
  <c r="Z211" i="19"/>
  <c r="Z222" i="19"/>
  <c r="Z220" i="19"/>
  <c r="AR218" i="19"/>
  <c r="I217" i="19"/>
  <c r="AC215" i="19"/>
  <c r="P214" i="19"/>
  <c r="C213" i="19"/>
  <c r="AO211" i="19"/>
  <c r="AB210" i="19"/>
  <c r="O209" i="19"/>
  <c r="B208" i="19"/>
  <c r="AO222" i="19"/>
  <c r="AI220" i="19"/>
  <c r="B219" i="19"/>
  <c r="R217" i="19"/>
  <c r="AJ215" i="19"/>
  <c r="W214" i="19"/>
  <c r="J213" i="19"/>
  <c r="AV211" i="19"/>
  <c r="AI210" i="19"/>
  <c r="V209" i="19"/>
  <c r="X225" i="19"/>
  <c r="AQ221" i="19"/>
  <c r="B220" i="19"/>
  <c r="T218" i="19"/>
  <c r="AJ216" i="19"/>
  <c r="K215" i="19"/>
  <c r="AW213" i="19"/>
  <c r="F223" i="19"/>
  <c r="AQ220" i="19"/>
  <c r="J219" i="19"/>
  <c r="Z217" i="19"/>
  <c r="AP215" i="19"/>
  <c r="AC214" i="19"/>
  <c r="P213" i="19"/>
  <c r="C212" i="19"/>
  <c r="AO210" i="19"/>
  <c r="AB209" i="19"/>
  <c r="W208" i="19"/>
  <c r="M206" i="19"/>
  <c r="X204" i="19"/>
  <c r="AP202" i="19"/>
  <c r="G201" i="19"/>
  <c r="AK199" i="19"/>
  <c r="X198" i="19"/>
  <c r="K197" i="19"/>
  <c r="AW195" i="19"/>
  <c r="AJ194" i="19"/>
  <c r="W193" i="19"/>
  <c r="J192" i="19"/>
  <c r="AV190" i="19"/>
  <c r="AI189" i="19"/>
  <c r="V188" i="19"/>
  <c r="W264" i="20"/>
  <c r="AW261" i="19"/>
  <c r="M254" i="19"/>
  <c r="M246" i="19"/>
  <c r="AP238" i="19"/>
  <c r="P227" i="19"/>
  <c r="H224" i="19"/>
  <c r="O224" i="19"/>
  <c r="AU233" i="19"/>
  <c r="P230" i="19"/>
  <c r="V239" i="19"/>
  <c r="AU217" i="19"/>
  <c r="AU205" i="19"/>
  <c r="AN215" i="19"/>
  <c r="Q204" i="19"/>
  <c r="AX214" i="19"/>
  <c r="AV222" i="19"/>
  <c r="AK223" i="19"/>
  <c r="AZ210" i="19"/>
  <c r="AU214" i="19"/>
  <c r="AZ218" i="19"/>
  <c r="W216" i="19"/>
  <c r="E205" i="19"/>
  <c r="AU193" i="19"/>
  <c r="AU185" i="19"/>
  <c r="AF203" i="19"/>
  <c r="AP197" i="19"/>
  <c r="AO192" i="19"/>
  <c r="AK188" i="19"/>
  <c r="K186" i="19"/>
  <c r="U207" i="19"/>
  <c r="AO203" i="19"/>
  <c r="Y200" i="19"/>
  <c r="AW197" i="19"/>
  <c r="W195" i="19"/>
  <c r="E193" i="19"/>
  <c r="AP210" i="19"/>
  <c r="G206" i="19"/>
  <c r="H203" i="19"/>
  <c r="AG200" i="19"/>
  <c r="AC198" i="19"/>
  <c r="AI196" i="19"/>
  <c r="S207" i="19"/>
  <c r="H204" i="19"/>
  <c r="AG201" i="19"/>
  <c r="Q199" i="19"/>
  <c r="W197" i="19"/>
  <c r="U195" i="19"/>
  <c r="K193" i="19"/>
  <c r="AE208" i="19"/>
  <c r="J205" i="19"/>
  <c r="AI202" i="19"/>
  <c r="E200" i="19"/>
  <c r="AT197" i="19"/>
  <c r="AZ195" i="19"/>
  <c r="AX193" i="19"/>
  <c r="AB207" i="19"/>
  <c r="AB204" i="19"/>
  <c r="V202" i="19"/>
  <c r="D200" i="19"/>
  <c r="L212" i="19"/>
  <c r="M207" i="19"/>
  <c r="AA204" i="19"/>
  <c r="U202" i="19"/>
  <c r="S200" i="19"/>
  <c r="Y198" i="19"/>
  <c r="AU196" i="19"/>
  <c r="R195" i="19"/>
  <c r="M197" i="19"/>
  <c r="F192" i="19"/>
  <c r="AV189" i="19"/>
  <c r="V187" i="19"/>
  <c r="R185" i="19"/>
  <c r="AM183" i="19"/>
  <c r="AS181" i="19"/>
  <c r="P180" i="19"/>
  <c r="AL178" i="19"/>
  <c r="AR176" i="19"/>
  <c r="O175" i="19"/>
  <c r="AK173" i="19"/>
  <c r="AQ171" i="19"/>
  <c r="N170" i="19"/>
  <c r="AJ168" i="19"/>
  <c r="AO194" i="19"/>
  <c r="S191" i="19"/>
  <c r="O189" i="19"/>
  <c r="AN186" i="19"/>
  <c r="AQ184" i="19"/>
  <c r="N183" i="19"/>
  <c r="T181" i="19"/>
  <c r="AP179" i="19"/>
  <c r="M178" i="19"/>
  <c r="S176" i="19"/>
  <c r="AO174" i="19"/>
  <c r="L173" i="19"/>
  <c r="R171" i="19"/>
  <c r="AN169" i="19"/>
  <c r="K168" i="19"/>
  <c r="F194" i="19"/>
  <c r="H191" i="19"/>
  <c r="D189" i="19"/>
  <c r="AC186" i="19"/>
  <c r="AH184" i="19"/>
  <c r="E183" i="19"/>
  <c r="K181" i="19"/>
  <c r="AG179" i="19"/>
  <c r="D178" i="19"/>
  <c r="AH176" i="19"/>
  <c r="E175" i="19"/>
  <c r="AN196" i="19"/>
  <c r="N192" i="19"/>
  <c r="N190" i="19"/>
  <c r="T188" i="19"/>
  <c r="Z186" i="19"/>
  <c r="AO184" i="19"/>
  <c r="L183" i="19"/>
  <c r="AP181" i="19"/>
  <c r="U180" i="19"/>
  <c r="AY178" i="19"/>
  <c r="I193" i="19"/>
  <c r="AS190" i="19"/>
  <c r="AY188" i="19"/>
  <c r="AU186" i="19"/>
  <c r="E185" i="19"/>
  <c r="AI183" i="19"/>
  <c r="V182" i="19"/>
  <c r="I181" i="19"/>
  <c r="AU179" i="19"/>
  <c r="AH178" i="19"/>
  <c r="U177" i="19"/>
  <c r="H176" i="19"/>
  <c r="AT174" i="19"/>
  <c r="AR193" i="19"/>
  <c r="Y191" i="19"/>
  <c r="AO189" i="19"/>
  <c r="H188" i="19"/>
  <c r="X186" i="19"/>
  <c r="AU184" i="19"/>
  <c r="AH183" i="19"/>
  <c r="U182" i="19"/>
  <c r="H181" i="19"/>
  <c r="AT179" i="19"/>
  <c r="AG178" i="19"/>
  <c r="T177" i="19"/>
  <c r="G176" i="19"/>
  <c r="AS174" i="19"/>
  <c r="D193" i="19"/>
  <c r="B191" i="19"/>
  <c r="T189" i="19"/>
  <c r="AJ187" i="19"/>
  <c r="AZ185" i="19"/>
  <c r="AD184" i="19"/>
  <c r="Q183" i="19"/>
  <c r="D182" i="19"/>
  <c r="AP180" i="19"/>
  <c r="B193" i="19"/>
  <c r="AZ190" i="19"/>
  <c r="Q189" i="19"/>
  <c r="AI187" i="19"/>
  <c r="AY185" i="19"/>
  <c r="AC184" i="19"/>
  <c r="P183" i="19"/>
  <c r="C182" i="19"/>
  <c r="AO180" i="19"/>
  <c r="AB179" i="19"/>
  <c r="O178" i="19"/>
  <c r="B177" i="19"/>
  <c r="AQ177" i="19"/>
  <c r="M174" i="19"/>
  <c r="AA172" i="19"/>
  <c r="AQ170" i="19"/>
  <c r="J169" i="19"/>
  <c r="Z167" i="19"/>
  <c r="K166" i="19"/>
  <c r="AW164" i="19"/>
  <c r="AJ163" i="19"/>
  <c r="W162" i="19"/>
  <c r="J161" i="19"/>
  <c r="AV159" i="19"/>
  <c r="AI158" i="19"/>
  <c r="V157" i="19"/>
  <c r="I156" i="19"/>
  <c r="AU154" i="19"/>
  <c r="AH153" i="19"/>
  <c r="U152" i="19"/>
  <c r="H151" i="19"/>
  <c r="AT149" i="19"/>
  <c r="AG148" i="19"/>
  <c r="F177" i="19"/>
  <c r="AW173" i="19"/>
  <c r="N172" i="19"/>
  <c r="AF170" i="19"/>
  <c r="AV168" i="19"/>
  <c r="P167" i="19"/>
  <c r="B166" i="19"/>
  <c r="AN164" i="19"/>
  <c r="AA163" i="19"/>
  <c r="N162" i="19"/>
  <c r="AZ160" i="19"/>
  <c r="AM159" i="19"/>
  <c r="Z158" i="19"/>
  <c r="M157" i="19"/>
  <c r="AY155" i="19"/>
  <c r="AL154" i="19"/>
  <c r="Y153" i="19"/>
  <c r="L152" i="19"/>
  <c r="AX150" i="19"/>
  <c r="AK149" i="19"/>
  <c r="X148" i="19"/>
  <c r="P178" i="19"/>
  <c r="V174" i="19"/>
  <c r="AI172" i="19"/>
  <c r="AY170" i="19"/>
  <c r="R169" i="19"/>
  <c r="AH167" i="19"/>
  <c r="Q166" i="19"/>
  <c r="D165" i="19"/>
  <c r="AP163" i="19"/>
  <c r="AC162" i="19"/>
  <c r="P161" i="19"/>
  <c r="C160" i="19"/>
  <c r="AO158" i="19"/>
  <c r="AB157" i="19"/>
  <c r="AF259" i="20"/>
  <c r="AY260" i="19"/>
  <c r="AW255" i="19"/>
  <c r="AQ241" i="19"/>
  <c r="AH250" i="19"/>
  <c r="I224" i="19"/>
  <c r="AG221" i="19"/>
  <c r="AC222" i="19"/>
  <c r="H231" i="19"/>
  <c r="AY227" i="19"/>
  <c r="AO233" i="19"/>
  <c r="B216" i="19"/>
  <c r="Z204" i="19"/>
  <c r="S214" i="19"/>
  <c r="AU202" i="19"/>
  <c r="AK213" i="19"/>
  <c r="AM220" i="19"/>
  <c r="G221" i="19"/>
  <c r="AM209" i="19"/>
  <c r="AH213" i="19"/>
  <c r="Q217" i="19"/>
  <c r="B215" i="19"/>
  <c r="W203" i="19"/>
  <c r="AH192" i="19"/>
  <c r="I213" i="19"/>
  <c r="AC202" i="19"/>
  <c r="B197" i="19"/>
  <c r="AZ191" i="19"/>
  <c r="U188" i="19"/>
  <c r="AT185" i="19"/>
  <c r="AU206" i="19"/>
  <c r="S203" i="19"/>
  <c r="H200" i="19"/>
  <c r="AG197" i="19"/>
  <c r="G195" i="19"/>
  <c r="AV192" i="19"/>
  <c r="E209" i="19"/>
  <c r="AH205" i="19"/>
  <c r="AW202" i="19"/>
  <c r="X200" i="19"/>
  <c r="U198" i="19"/>
  <c r="AJ212" i="19"/>
  <c r="AS206" i="19"/>
  <c r="AW203" i="19"/>
  <c r="W201" i="19"/>
  <c r="I199" i="19"/>
  <c r="AX196" i="19"/>
  <c r="E195" i="19"/>
  <c r="C193" i="19"/>
  <c r="I208" i="19"/>
  <c r="AY204" i="19"/>
  <c r="C202" i="19"/>
  <c r="AN199" i="19"/>
  <c r="AL197" i="19"/>
  <c r="AR195" i="19"/>
  <c r="AP193" i="19"/>
  <c r="AN206" i="19"/>
  <c r="P204" i="19"/>
  <c r="L202" i="19"/>
  <c r="AU199" i="19"/>
  <c r="G211" i="19"/>
  <c r="B207" i="19"/>
  <c r="O204" i="19"/>
  <c r="K202" i="19"/>
  <c r="K200" i="19"/>
  <c r="Q198" i="19"/>
  <c r="AM196" i="19"/>
  <c r="J195" i="19"/>
  <c r="H196" i="19"/>
  <c r="AT191" i="19"/>
  <c r="AL189" i="19"/>
  <c r="L187" i="19"/>
  <c r="I185" i="19"/>
  <c r="AE183" i="19"/>
  <c r="AK181" i="19"/>
  <c r="H180" i="19"/>
  <c r="AD178" i="19"/>
  <c r="AJ176" i="19"/>
  <c r="G175" i="19"/>
  <c r="AC173" i="19"/>
  <c r="AI171" i="19"/>
  <c r="F170" i="19"/>
  <c r="AB168" i="19"/>
  <c r="I194" i="19"/>
  <c r="I191" i="19"/>
  <c r="E189" i="19"/>
  <c r="AD186" i="19"/>
  <c r="AI184" i="19"/>
  <c r="F183" i="19"/>
  <c r="L181" i="19"/>
  <c r="AH179" i="19"/>
  <c r="E178" i="19"/>
  <c r="K176" i="19"/>
  <c r="AG174" i="19"/>
  <c r="D173" i="19"/>
  <c r="J171" i="19"/>
  <c r="AF169" i="19"/>
  <c r="C168" i="19"/>
  <c r="AB193" i="19"/>
  <c r="AW190" i="19"/>
  <c r="AQ188" i="19"/>
  <c r="Q186" i="19"/>
  <c r="Z184" i="19"/>
  <c r="AV182" i="19"/>
  <c r="C181" i="19"/>
  <c r="Y179" i="19"/>
  <c r="AU177" i="19"/>
  <c r="R176" i="19"/>
  <c r="AV174" i="19"/>
  <c r="AT195" i="19"/>
  <c r="C192" i="19"/>
  <c r="D190" i="19"/>
  <c r="J188" i="19"/>
  <c r="P186" i="19"/>
  <c r="Y184" i="19"/>
  <c r="D183" i="19"/>
  <c r="AH181" i="19"/>
  <c r="M180" i="19"/>
  <c r="AQ178" i="19"/>
  <c r="AR192" i="19"/>
  <c r="AI190" i="19"/>
  <c r="AE188" i="19"/>
  <c r="AK186" i="19"/>
  <c r="AV184" i="19"/>
  <c r="AA183" i="19"/>
  <c r="N182" i="19"/>
  <c r="AZ180" i="19"/>
  <c r="AM179" i="19"/>
  <c r="Z178" i="19"/>
  <c r="M177" i="19"/>
  <c r="AY175" i="19"/>
  <c r="AL174" i="19"/>
  <c r="X193" i="19"/>
  <c r="O191" i="19"/>
  <c r="AE189" i="19"/>
  <c r="AU187" i="19"/>
  <c r="N186" i="19"/>
  <c r="AM184" i="19"/>
  <c r="Z183" i="19"/>
  <c r="M182" i="19"/>
  <c r="AY180" i="19"/>
  <c r="AL179" i="19"/>
  <c r="Y178" i="19"/>
  <c r="L177" i="19"/>
  <c r="AX175" i="19"/>
  <c r="AC197" i="19"/>
  <c r="AM192" i="19"/>
  <c r="AQ190" i="19"/>
  <c r="H189" i="19"/>
  <c r="Z187" i="19"/>
  <c r="AP185" i="19"/>
  <c r="V184" i="19"/>
  <c r="I183" i="19"/>
  <c r="AU181" i="19"/>
  <c r="U197" i="19"/>
  <c r="AK192" i="19"/>
  <c r="AP190" i="19"/>
  <c r="G189" i="19"/>
  <c r="W187" i="19"/>
  <c r="AO185" i="19"/>
  <c r="U184" i="19"/>
  <c r="H183" i="19"/>
  <c r="AT181" i="19"/>
  <c r="AG180" i="19"/>
  <c r="T179" i="19"/>
  <c r="G178" i="19"/>
  <c r="AS176" i="19"/>
  <c r="K177" i="19"/>
  <c r="AX173" i="19"/>
  <c r="Q172" i="19"/>
  <c r="AG170" i="19"/>
  <c r="AW168" i="19"/>
  <c r="Q167" i="19"/>
  <c r="C166" i="19"/>
  <c r="AO164" i="19"/>
  <c r="AB163" i="19"/>
  <c r="O162" i="19"/>
  <c r="B161" i="19"/>
  <c r="AN159" i="19"/>
  <c r="AA158" i="19"/>
  <c r="N157" i="19"/>
  <c r="AZ155" i="19"/>
  <c r="AM154" i="19"/>
  <c r="Z153" i="19"/>
  <c r="M152" i="19"/>
  <c r="AY150" i="19"/>
  <c r="AL149" i="19"/>
  <c r="Y148" i="19"/>
  <c r="Y176" i="19"/>
  <c r="AM173" i="19"/>
  <c r="D172" i="19"/>
  <c r="T170" i="19"/>
  <c r="AL168" i="19"/>
  <c r="G167" i="19"/>
  <c r="AS165" i="19"/>
  <c r="AF164" i="19"/>
  <c r="S163" i="19"/>
  <c r="F162" i="19"/>
  <c r="AR160" i="19"/>
  <c r="AE159" i="19"/>
  <c r="R158" i="19"/>
  <c r="E157" i="19"/>
  <c r="AQ155" i="19"/>
  <c r="AD154" i="19"/>
  <c r="Q153" i="19"/>
  <c r="D152" i="19"/>
  <c r="AP150" i="19"/>
  <c r="AC149" i="19"/>
  <c r="P148" i="19"/>
  <c r="AI177" i="19"/>
  <c r="K174" i="19"/>
  <c r="Y172" i="19"/>
  <c r="AO170" i="19"/>
  <c r="F169" i="19"/>
  <c r="X167" i="19"/>
  <c r="I166" i="19"/>
  <c r="AU164" i="19"/>
  <c r="AH163" i="19"/>
  <c r="U162" i="19"/>
  <c r="H161" i="19"/>
  <c r="AT159" i="19"/>
  <c r="AG158" i="19"/>
  <c r="T157" i="19"/>
  <c r="G156" i="19"/>
  <c r="AS154" i="19"/>
  <c r="Q176" i="19"/>
  <c r="AI173" i="19"/>
  <c r="B172" i="19"/>
  <c r="R170" i="19"/>
  <c r="AH168" i="19"/>
  <c r="E167" i="19"/>
  <c r="AQ165" i="19"/>
  <c r="AD164" i="19"/>
  <c r="Q163" i="19"/>
  <c r="D162" i="19"/>
  <c r="AP160" i="19"/>
  <c r="AC159" i="19"/>
  <c r="X175" i="19"/>
  <c r="N173" i="19"/>
  <c r="AD171" i="19"/>
  <c r="AT169" i="19"/>
  <c r="M168" i="19"/>
  <c r="AM166" i="19"/>
  <c r="Z165" i="19"/>
  <c r="M164" i="19"/>
  <c r="AY162" i="19"/>
  <c r="AL161" i="19"/>
  <c r="Y160" i="19"/>
  <c r="L159" i="19"/>
  <c r="AX157" i="19"/>
  <c r="AK156" i="19"/>
  <c r="X155" i="19"/>
  <c r="M176" i="19"/>
  <c r="AG173" i="19"/>
  <c r="AW171" i="19"/>
  <c r="P170" i="19"/>
  <c r="AF168" i="19"/>
  <c r="C167" i="19"/>
  <c r="AO165" i="19"/>
  <c r="AB164" i="19"/>
  <c r="O163" i="19"/>
  <c r="B162" i="19"/>
  <c r="AN160" i="19"/>
  <c r="AA159" i="19"/>
  <c r="N158" i="19"/>
  <c r="AZ156" i="19"/>
  <c r="AK179" i="19"/>
  <c r="AU174" i="19"/>
  <c r="AY172" i="19"/>
  <c r="P171" i="19"/>
  <c r="AH169" i="19"/>
  <c r="AX167" i="19"/>
  <c r="AC166" i="19"/>
  <c r="P165" i="19"/>
  <c r="C164" i="19"/>
  <c r="AO162" i="19"/>
  <c r="C261" i="20"/>
  <c r="AC264" i="19"/>
  <c r="Y240" i="19"/>
  <c r="AJ238" i="19"/>
  <c r="G244" i="19"/>
  <c r="AC220" i="19"/>
  <c r="G219" i="19"/>
  <c r="AL236" i="19"/>
  <c r="AG228" i="19"/>
  <c r="F226" i="19"/>
  <c r="Y231" i="19"/>
  <c r="AB214" i="19"/>
  <c r="E203" i="19"/>
  <c r="AW212" i="19"/>
  <c r="Z201" i="19"/>
  <c r="X212" i="19"/>
  <c r="D219" i="19"/>
  <c r="Y219" i="19"/>
  <c r="Z208" i="19"/>
  <c r="U212" i="19"/>
  <c r="AI215" i="19"/>
  <c r="AN213" i="19"/>
  <c r="AM201" i="19"/>
  <c r="U191" i="19"/>
  <c r="R210" i="19"/>
  <c r="AV201" i="19"/>
  <c r="AC196" i="19"/>
  <c r="AB191" i="19"/>
  <c r="M188" i="19"/>
  <c r="AL185" i="19"/>
  <c r="AG206" i="19"/>
  <c r="I203" i="19"/>
  <c r="AY199" i="19"/>
  <c r="Y197" i="19"/>
  <c r="AX194" i="19"/>
  <c r="AF192" i="19"/>
  <c r="AI208" i="19"/>
  <c r="X205" i="19"/>
  <c r="AK202" i="19"/>
  <c r="AX199" i="19"/>
  <c r="E198" i="19"/>
  <c r="W211" i="19"/>
  <c r="AE206" i="19"/>
  <c r="AM203" i="19"/>
  <c r="AP200" i="19"/>
  <c r="AR198" i="19"/>
  <c r="AP196" i="19"/>
  <c r="AV194" i="19"/>
  <c r="AT192" i="19"/>
  <c r="R207" i="19"/>
  <c r="AC204" i="19"/>
  <c r="AR201" i="19"/>
  <c r="AF199" i="19"/>
  <c r="AD197" i="19"/>
  <c r="T195" i="19"/>
  <c r="T212" i="19"/>
  <c r="AC206" i="19"/>
  <c r="F204" i="19"/>
  <c r="AE201" i="19"/>
  <c r="AM199" i="19"/>
  <c r="Z210" i="19"/>
  <c r="N206" i="19"/>
  <c r="E204" i="19"/>
  <c r="AZ201" i="19"/>
  <c r="AL199" i="19"/>
  <c r="I198" i="19"/>
  <c r="AE196" i="19"/>
  <c r="AK194" i="19"/>
  <c r="AA195" i="19"/>
  <c r="AF191" i="19"/>
  <c r="F189" i="19"/>
  <c r="B187" i="19"/>
  <c r="AZ184" i="19"/>
  <c r="G183" i="19"/>
  <c r="AC181" i="19"/>
  <c r="AY179" i="19"/>
  <c r="F178" i="19"/>
  <c r="AB176" i="19"/>
  <c r="AX174" i="19"/>
  <c r="E173" i="19"/>
  <c r="AA171" i="19"/>
  <c r="AW169" i="19"/>
  <c r="D168" i="19"/>
  <c r="AF193" i="19"/>
  <c r="AX190" i="19"/>
  <c r="X188" i="19"/>
  <c r="R186" i="19"/>
  <c r="AA184" i="19"/>
  <c r="AG182" i="19"/>
  <c r="D181" i="19"/>
  <c r="Z179" i="19"/>
  <c r="AF177" i="19"/>
  <c r="C176" i="19"/>
  <c r="Y174" i="19"/>
  <c r="AE172" i="19"/>
  <c r="B171" i="19"/>
  <c r="X169" i="19"/>
  <c r="AD167" i="19"/>
  <c r="L193" i="19"/>
  <c r="AK190" i="19"/>
  <c r="K188" i="19"/>
  <c r="G186" i="19"/>
  <c r="R184" i="19"/>
  <c r="X182" i="19"/>
  <c r="AT180" i="19"/>
  <c r="Q179" i="19"/>
  <c r="AE177" i="19"/>
  <c r="J176" i="19"/>
  <c r="AN174" i="19"/>
  <c r="N195" i="19"/>
  <c r="AN191" i="19"/>
  <c r="AS189" i="19"/>
  <c r="AY187" i="19"/>
  <c r="AS185" i="19"/>
  <c r="Q184" i="19"/>
  <c r="AU182" i="19"/>
  <c r="Z181" i="19"/>
  <c r="E180" i="19"/>
  <c r="AS197" i="19"/>
  <c r="AB192" i="19"/>
  <c r="M190" i="19"/>
  <c r="S188" i="19"/>
  <c r="Y186" i="19"/>
  <c r="AN184" i="19"/>
  <c r="S183" i="19"/>
  <c r="F182" i="19"/>
  <c r="AR180" i="19"/>
  <c r="AE179" i="19"/>
  <c r="R178" i="19"/>
  <c r="E177" i="19"/>
  <c r="AQ175" i="19"/>
  <c r="AD174" i="19"/>
  <c r="H193" i="19"/>
  <c r="C191" i="19"/>
  <c r="U189" i="19"/>
  <c r="AK187" i="19"/>
  <c r="B186" i="19"/>
  <c r="AE184" i="19"/>
  <c r="R183" i="19"/>
  <c r="E182" i="19"/>
  <c r="AQ180" i="19"/>
  <c r="AD179" i="19"/>
  <c r="Q178" i="19"/>
  <c r="D177" i="19"/>
  <c r="AP175" i="19"/>
  <c r="P196" i="19"/>
  <c r="W192" i="19"/>
  <c r="AG190" i="19"/>
  <c r="AW188" i="19"/>
  <c r="N187" i="19"/>
  <c r="AF185" i="19"/>
  <c r="N184" i="19"/>
  <c r="AZ182" i="19"/>
  <c r="AM181" i="19"/>
  <c r="K196" i="19"/>
  <c r="U192" i="19"/>
  <c r="AD190" i="19"/>
  <c r="AV188" i="19"/>
  <c r="M187" i="19"/>
  <c r="AC185" i="19"/>
  <c r="M184" i="19"/>
  <c r="AY182" i="19"/>
  <c r="AL181" i="19"/>
  <c r="Y180" i="19"/>
  <c r="L179" i="19"/>
  <c r="AX177" i="19"/>
  <c r="AK176" i="19"/>
  <c r="AD176" i="19"/>
  <c r="AN173" i="19"/>
  <c r="E172" i="19"/>
  <c r="W170" i="19"/>
  <c r="AM168" i="19"/>
  <c r="H167" i="19"/>
  <c r="AT165" i="19"/>
  <c r="AG164" i="19"/>
  <c r="T163" i="19"/>
  <c r="G162" i="19"/>
  <c r="AS160" i="19"/>
  <c r="AF159" i="19"/>
  <c r="S158" i="19"/>
  <c r="F157" i="19"/>
  <c r="AR155" i="19"/>
  <c r="AE154" i="19"/>
  <c r="R153" i="19"/>
  <c r="E152" i="19"/>
  <c r="AQ150" i="19"/>
  <c r="AD149" i="19"/>
  <c r="Q148" i="19"/>
  <c r="AZ175" i="19"/>
  <c r="AA173" i="19"/>
  <c r="AS171" i="19"/>
  <c r="J170" i="19"/>
  <c r="Z168" i="19"/>
  <c r="AX166" i="19"/>
  <c r="AK165" i="19"/>
  <c r="X164" i="19"/>
  <c r="K163" i="19"/>
  <c r="AW161" i="19"/>
  <c r="AJ160" i="19"/>
  <c r="W159" i="19"/>
  <c r="J158" i="19"/>
  <c r="AV156" i="19"/>
  <c r="AI155" i="19"/>
  <c r="V154" i="19"/>
  <c r="I153" i="19"/>
  <c r="AU151" i="19"/>
  <c r="AH150" i="19"/>
  <c r="U149" i="19"/>
  <c r="H148" i="19"/>
  <c r="C177" i="19"/>
  <c r="AV173" i="19"/>
  <c r="M172" i="19"/>
  <c r="AE170" i="19"/>
  <c r="AU168" i="19"/>
  <c r="O167" i="19"/>
  <c r="AZ165" i="19"/>
  <c r="AM164" i="19"/>
  <c r="Z163" i="19"/>
  <c r="M162" i="19"/>
  <c r="AY160" i="19"/>
  <c r="AL159" i="19"/>
  <c r="Y158" i="19"/>
  <c r="L157" i="19"/>
  <c r="AX155" i="19"/>
  <c r="AK154" i="19"/>
  <c r="AV175" i="19"/>
  <c r="Y173" i="19"/>
  <c r="AO171" i="19"/>
  <c r="H170" i="19"/>
  <c r="X168" i="19"/>
  <c r="AV166" i="19"/>
  <c r="AI165" i="19"/>
  <c r="V164" i="19"/>
  <c r="I163" i="19"/>
  <c r="AU161" i="19"/>
  <c r="AH160" i="19"/>
  <c r="B180" i="19"/>
  <c r="AZ174" i="19"/>
  <c r="B173" i="19"/>
  <c r="T171" i="19"/>
  <c r="AJ169" i="19"/>
  <c r="AZ167" i="19"/>
  <c r="AE166" i="19"/>
  <c r="R165" i="19"/>
  <c r="E164" i="19"/>
  <c r="AQ162" i="19"/>
  <c r="AD161" i="19"/>
  <c r="Q160" i="19"/>
  <c r="D159" i="19"/>
  <c r="AP157" i="19"/>
  <c r="AC156" i="19"/>
  <c r="P155" i="19"/>
  <c r="AO175" i="19"/>
  <c r="W173" i="19"/>
  <c r="AM171" i="19"/>
  <c r="D170" i="19"/>
  <c r="V168" i="19"/>
  <c r="AT166" i="19"/>
  <c r="AG165" i="19"/>
  <c r="T164" i="19"/>
  <c r="G163" i="19"/>
  <c r="AS161" i="19"/>
  <c r="AF160" i="19"/>
  <c r="S159" i="19"/>
  <c r="F158" i="19"/>
  <c r="AR156" i="19"/>
  <c r="AF178" i="19"/>
  <c r="AC174" i="19"/>
  <c r="AO172" i="19"/>
  <c r="F171" i="19"/>
  <c r="V169" i="19"/>
  <c r="AN167" i="19"/>
  <c r="U166" i="19"/>
  <c r="H165" i="19"/>
  <c r="AT163" i="19"/>
  <c r="AG162" i="19"/>
  <c r="AT177" i="19"/>
  <c r="N174" i="19"/>
  <c r="AB172" i="19"/>
  <c r="AR170" i="19"/>
  <c r="K169" i="19"/>
  <c r="AA167" i="19"/>
  <c r="L166" i="19"/>
  <c r="AX164" i="19"/>
  <c r="AK163" i="19"/>
  <c r="X162" i="19"/>
  <c r="K161" i="19"/>
  <c r="AW159" i="19"/>
  <c r="AJ158" i="19"/>
  <c r="W157" i="19"/>
  <c r="AK158" i="19"/>
  <c r="AY154" i="19"/>
  <c r="M153" i="19"/>
  <c r="AC151" i="19"/>
  <c r="AU149" i="19"/>
  <c r="L148" i="19"/>
  <c r="AS146" i="19"/>
  <c r="AF145" i="19"/>
  <c r="S144" i="19"/>
  <c r="F143" i="19"/>
  <c r="AR141" i="19"/>
  <c r="AE140" i="19"/>
  <c r="R139" i="19"/>
  <c r="E138" i="19"/>
  <c r="AQ136" i="19"/>
  <c r="AD135" i="19"/>
  <c r="Q134" i="19"/>
  <c r="D133" i="19"/>
  <c r="AP131" i="19"/>
  <c r="AC130" i="19"/>
  <c r="P129" i="19"/>
  <c r="O160" i="19"/>
  <c r="AD155" i="19"/>
  <c r="AF153" i="19"/>
  <c r="AX151" i="19"/>
  <c r="O150" i="19"/>
  <c r="AE148" i="19"/>
  <c r="I147" i="19"/>
  <c r="AU145" i="19"/>
  <c r="AH144" i="19"/>
  <c r="U143" i="19"/>
  <c r="H142" i="19"/>
  <c r="AT140" i="19"/>
  <c r="AG139" i="19"/>
  <c r="T138" i="19"/>
  <c r="G137" i="19"/>
  <c r="AS135" i="19"/>
  <c r="AF134" i="19"/>
  <c r="S133" i="19"/>
  <c r="F132" i="19"/>
  <c r="AR130" i="19"/>
  <c r="AE129" i="19"/>
  <c r="R128" i="19"/>
  <c r="N156" i="19"/>
  <c r="B154" i="19"/>
  <c r="R152" i="19"/>
  <c r="AJ150" i="19"/>
  <c r="AZ148" i="19"/>
  <c r="X147" i="19"/>
  <c r="K146" i="19"/>
  <c r="AW144" i="19"/>
  <c r="U264" i="20"/>
  <c r="AU251" i="19"/>
  <c r="W230" i="19"/>
  <c r="K244" i="19"/>
  <c r="AG250" i="19"/>
  <c r="N217" i="19"/>
  <c r="AF216" i="19"/>
  <c r="O233" i="19"/>
  <c r="AU226" i="19"/>
  <c r="D224" i="19"/>
  <c r="AT228" i="19"/>
  <c r="G213" i="19"/>
  <c r="AI201" i="19"/>
  <c r="T211" i="19"/>
  <c r="K224" i="19"/>
  <c r="K211" i="19"/>
  <c r="T217" i="19"/>
  <c r="AO217" i="19"/>
  <c r="C224" i="19"/>
  <c r="H211" i="19"/>
  <c r="V214" i="19"/>
  <c r="AA212" i="19"/>
  <c r="J200" i="19"/>
  <c r="H190" i="19"/>
  <c r="AZ207" i="19"/>
  <c r="AU200" i="19"/>
  <c r="AN195" i="19"/>
  <c r="AM190" i="19"/>
  <c r="AN187" i="19"/>
  <c r="AZ212" i="19"/>
  <c r="AV205" i="19"/>
  <c r="AB202" i="19"/>
  <c r="AA199" i="19"/>
  <c r="AZ196" i="19"/>
  <c r="Z194" i="19"/>
  <c r="X192" i="19"/>
  <c r="O208" i="19"/>
  <c r="AQ204" i="19"/>
  <c r="Q202" i="19"/>
  <c r="AP199" i="19"/>
  <c r="AV197" i="19"/>
  <c r="AK210" i="19"/>
  <c r="AQ205" i="19"/>
  <c r="Q203" i="19"/>
  <c r="AF200" i="19"/>
  <c r="AJ198" i="19"/>
  <c r="AH196" i="19"/>
  <c r="X194" i="19"/>
  <c r="AD192" i="19"/>
  <c r="D207" i="19"/>
  <c r="S204" i="19"/>
  <c r="AF201" i="19"/>
  <c r="H199" i="19"/>
  <c r="N197" i="19"/>
  <c r="L195" i="19"/>
  <c r="J211" i="19"/>
  <c r="O206" i="19"/>
  <c r="AU203" i="19"/>
  <c r="U201" i="19"/>
  <c r="AE199" i="19"/>
  <c r="AS209" i="19"/>
  <c r="AY205" i="19"/>
  <c r="AT203" i="19"/>
  <c r="AN201" i="19"/>
  <c r="AD199" i="19"/>
  <c r="AZ197" i="19"/>
  <c r="W196" i="19"/>
  <c r="AC194" i="19"/>
  <c r="AT194" i="19"/>
  <c r="V191" i="19"/>
  <c r="AU188" i="19"/>
  <c r="AO186" i="19"/>
  <c r="AR184" i="19"/>
  <c r="AX182" i="19"/>
  <c r="U181" i="19"/>
  <c r="AQ179" i="19"/>
  <c r="AW177" i="19"/>
  <c r="T176" i="19"/>
  <c r="AP174" i="19"/>
  <c r="AV172" i="19"/>
  <c r="S171" i="19"/>
  <c r="AO169" i="19"/>
  <c r="AU167" i="19"/>
  <c r="P193" i="19"/>
  <c r="AL190" i="19"/>
  <c r="L188" i="19"/>
  <c r="H186" i="19"/>
  <c r="S184" i="19"/>
  <c r="Y182" i="19"/>
  <c r="AU180" i="19"/>
  <c r="R179" i="19"/>
  <c r="X177" i="19"/>
  <c r="AT175" i="19"/>
  <c r="Q174" i="19"/>
  <c r="W172" i="19"/>
  <c r="AS170" i="19"/>
  <c r="P169" i="19"/>
  <c r="V167" i="19"/>
  <c r="AU192" i="19"/>
  <c r="AA190" i="19"/>
  <c r="AZ187" i="19"/>
  <c r="AV185" i="19"/>
  <c r="J184" i="19"/>
  <c r="P182" i="19"/>
  <c r="AL180" i="19"/>
  <c r="I179" i="19"/>
  <c r="W177" i="19"/>
  <c r="B176" i="19"/>
  <c r="AF174" i="19"/>
  <c r="AG194" i="19"/>
  <c r="AA191" i="19"/>
  <c r="AG189" i="19"/>
  <c r="AC187" i="19"/>
  <c r="AI185" i="19"/>
  <c r="I184" i="19"/>
  <c r="AM182" i="19"/>
  <c r="R181" i="19"/>
  <c r="AV179" i="19"/>
  <c r="AF196" i="19"/>
  <c r="AX191" i="19"/>
  <c r="C190" i="19"/>
  <c r="I188" i="19"/>
  <c r="O186" i="19"/>
  <c r="AF184" i="19"/>
  <c r="K183" i="19"/>
  <c r="AW181" i="19"/>
  <c r="AJ180" i="19"/>
  <c r="W179" i="19"/>
  <c r="J178" i="19"/>
  <c r="AV176" i="19"/>
  <c r="AI175" i="19"/>
  <c r="AK197" i="19"/>
  <c r="AQ192" i="19"/>
  <c r="AR190" i="19"/>
  <c r="I189" i="19"/>
  <c r="AA187" i="19"/>
  <c r="AQ185" i="19"/>
  <c r="W184" i="19"/>
  <c r="J183" i="19"/>
  <c r="AV181" i="19"/>
  <c r="AI180" i="19"/>
  <c r="V179" i="19"/>
  <c r="I178" i="19"/>
  <c r="AU176" i="19"/>
  <c r="AH175" i="19"/>
  <c r="AI195" i="19"/>
  <c r="K192" i="19"/>
  <c r="U190" i="19"/>
  <c r="AM188" i="19"/>
  <c r="D187" i="19"/>
  <c r="T185" i="19"/>
  <c r="F184" i="19"/>
  <c r="AR182" i="19"/>
  <c r="AE181" i="19"/>
  <c r="AD195" i="19"/>
  <c r="G192" i="19"/>
  <c r="T190" i="19"/>
  <c r="AJ188" i="19"/>
  <c r="C187" i="19"/>
  <c r="S185" i="19"/>
  <c r="E184" i="19"/>
  <c r="AQ182" i="19"/>
  <c r="AD181" i="19"/>
  <c r="Q180" i="19"/>
  <c r="D179" i="19"/>
  <c r="AP177" i="19"/>
  <c r="AC176" i="19"/>
  <c r="E176" i="19"/>
  <c r="AD173" i="19"/>
  <c r="AT171" i="19"/>
  <c r="K170" i="19"/>
  <c r="AC168" i="19"/>
  <c r="AY166" i="19"/>
  <c r="AL165" i="19"/>
  <c r="Y164" i="19"/>
  <c r="L163" i="19"/>
  <c r="AX161" i="19"/>
  <c r="AK160" i="19"/>
  <c r="X159" i="19"/>
  <c r="K158" i="19"/>
  <c r="AW156" i="19"/>
  <c r="AJ155" i="19"/>
  <c r="W154" i="19"/>
  <c r="J153" i="19"/>
  <c r="AV151" i="19"/>
  <c r="AI150" i="19"/>
  <c r="V149" i="19"/>
  <c r="I148" i="19"/>
  <c r="AF175" i="19"/>
  <c r="Q173" i="19"/>
  <c r="AG171" i="19"/>
  <c r="AY169" i="19"/>
  <c r="P168" i="19"/>
  <c r="AP166" i="19"/>
  <c r="AC165" i="19"/>
  <c r="P164" i="19"/>
  <c r="C163" i="19"/>
  <c r="AO161" i="19"/>
  <c r="AB160" i="19"/>
  <c r="O159" i="19"/>
  <c r="B158" i="19"/>
  <c r="AN156" i="19"/>
  <c r="AA155" i="19"/>
  <c r="N154" i="19"/>
  <c r="AZ152" i="19"/>
  <c r="AM151" i="19"/>
  <c r="Z150" i="19"/>
  <c r="M149" i="19"/>
  <c r="AY147" i="19"/>
  <c r="V176" i="19"/>
  <c r="AL173" i="19"/>
  <c r="C172" i="19"/>
  <c r="S170" i="19"/>
  <c r="AK168" i="19"/>
  <c r="F167" i="19"/>
  <c r="AR165" i="19"/>
  <c r="AE164" i="19"/>
  <c r="R163" i="19"/>
  <c r="E162" i="19"/>
  <c r="AQ160" i="19"/>
  <c r="AD159" i="19"/>
  <c r="Q158" i="19"/>
  <c r="D157" i="19"/>
  <c r="AP155" i="19"/>
  <c r="AC154" i="19"/>
  <c r="Y175" i="19"/>
  <c r="O173" i="19"/>
  <c r="AE171" i="19"/>
  <c r="AU169" i="19"/>
  <c r="N168" i="19"/>
  <c r="AN166" i="19"/>
  <c r="AA165" i="19"/>
  <c r="N164" i="19"/>
  <c r="AZ162" i="19"/>
  <c r="AM161" i="19"/>
  <c r="Z160" i="19"/>
  <c r="AN178" i="19"/>
  <c r="AI174" i="19"/>
  <c r="AQ172" i="19"/>
  <c r="H171" i="19"/>
  <c r="Z169" i="19"/>
  <c r="AP167" i="19"/>
  <c r="W166" i="19"/>
  <c r="J165" i="19"/>
  <c r="AV163" i="19"/>
  <c r="AI162" i="19"/>
  <c r="V161" i="19"/>
  <c r="I160" i="19"/>
  <c r="AU158" i="19"/>
  <c r="AH157" i="19"/>
  <c r="U156" i="19"/>
  <c r="H155" i="19"/>
  <c r="T175" i="19"/>
  <c r="K173" i="19"/>
  <c r="AC171" i="19"/>
  <c r="AS169" i="19"/>
  <c r="J168" i="19"/>
  <c r="AL166" i="19"/>
  <c r="Y165" i="19"/>
  <c r="L164" i="19"/>
  <c r="AX162" i="19"/>
  <c r="AK161" i="19"/>
  <c r="X160" i="19"/>
  <c r="K159" i="19"/>
  <c r="AW157" i="19"/>
  <c r="AJ156" i="19"/>
  <c r="AY177" i="19"/>
  <c r="O174" i="19"/>
  <c r="AC172" i="19"/>
  <c r="AU170" i="19"/>
  <c r="L169" i="19"/>
  <c r="AB167" i="19"/>
  <c r="M166" i="19"/>
  <c r="AY164" i="19"/>
  <c r="AL163" i="19"/>
  <c r="Y162" i="19"/>
  <c r="N177" i="19"/>
  <c r="C174" i="19"/>
  <c r="R172" i="19"/>
  <c r="AH170" i="19"/>
  <c r="AX168" i="19"/>
  <c r="R167" i="19"/>
  <c r="D166" i="19"/>
  <c r="AP164" i="19"/>
  <c r="AC163" i="19"/>
  <c r="P162" i="19"/>
  <c r="C161" i="19"/>
  <c r="AO159" i="19"/>
  <c r="AB158" i="19"/>
  <c r="O157" i="19"/>
  <c r="E158" i="19"/>
  <c r="AN154" i="19"/>
  <c r="C153" i="19"/>
  <c r="S151" i="19"/>
  <c r="AI149" i="19"/>
  <c r="B148" i="19"/>
  <c r="AK146" i="19"/>
  <c r="X145" i="19"/>
  <c r="K144" i="19"/>
  <c r="AW142" i="19"/>
  <c r="AJ141" i="19"/>
  <c r="W140" i="19"/>
  <c r="J139" i="19"/>
  <c r="AV137" i="19"/>
  <c r="AI136" i="19"/>
  <c r="V135" i="19"/>
  <c r="I134" i="19"/>
  <c r="AU132" i="19"/>
  <c r="AH131" i="19"/>
  <c r="U130" i="19"/>
  <c r="H129" i="19"/>
  <c r="M159" i="19"/>
  <c r="N155" i="19"/>
  <c r="V153" i="19"/>
  <c r="AL151" i="19"/>
  <c r="W255" i="19"/>
  <c r="AA257" i="19"/>
  <c r="AG237" i="19"/>
  <c r="U240" i="19"/>
  <c r="AI243" i="19"/>
  <c r="V236" i="19"/>
  <c r="AV234" i="19"/>
  <c r="AB230" i="19"/>
  <c r="AK224" i="19"/>
  <c r="AD236" i="19"/>
  <c r="AZ226" i="19"/>
  <c r="AK211" i="19"/>
  <c r="AY224" i="19"/>
  <c r="AX209" i="19"/>
  <c r="V221" i="19"/>
  <c r="AW209" i="19"/>
  <c r="AL215" i="19"/>
  <c r="F216" i="19"/>
  <c r="S221" i="19"/>
  <c r="AT209" i="19"/>
  <c r="S224" i="19"/>
  <c r="N211" i="19"/>
  <c r="AV198" i="19"/>
  <c r="AT188" i="19"/>
  <c r="K207" i="19"/>
  <c r="Q200" i="19"/>
  <c r="P195" i="19"/>
  <c r="O190" i="19"/>
  <c r="X187" i="19"/>
  <c r="AS210" i="19"/>
  <c r="Y205" i="19"/>
  <c r="F202" i="19"/>
  <c r="K199" i="19"/>
  <c r="AJ196" i="19"/>
  <c r="J194" i="19"/>
  <c r="AY191" i="19"/>
  <c r="AH207" i="19"/>
  <c r="AE204" i="19"/>
  <c r="E202" i="19"/>
  <c r="AH199" i="19"/>
  <c r="X197" i="19"/>
  <c r="X209" i="19"/>
  <c r="AG205" i="19"/>
  <c r="G203" i="19"/>
  <c r="W200" i="19"/>
  <c r="L198" i="19"/>
  <c r="R196" i="19"/>
  <c r="P194" i="19"/>
  <c r="V192" i="19"/>
  <c r="AO206" i="19"/>
  <c r="AL203" i="19"/>
  <c r="L201" i="19"/>
  <c r="AY198" i="19"/>
  <c r="F197" i="19"/>
  <c r="D195" i="19"/>
  <c r="T209" i="19"/>
  <c r="AO205" i="19"/>
  <c r="O203" i="19"/>
  <c r="I201" i="19"/>
  <c r="W199" i="19"/>
  <c r="X208" i="19"/>
  <c r="AN205" i="19"/>
  <c r="AH203" i="19"/>
  <c r="H201" i="19"/>
  <c r="V199" i="19"/>
  <c r="AR197" i="19"/>
  <c r="AX195" i="19"/>
  <c r="U194" i="19"/>
  <c r="N194" i="19"/>
  <c r="AO190" i="19"/>
  <c r="AI188" i="19"/>
  <c r="AE186" i="19"/>
  <c r="T184" i="19"/>
  <c r="AP182" i="19"/>
  <c r="M181" i="19"/>
  <c r="S179" i="19"/>
  <c r="AO177" i="19"/>
  <c r="L176" i="19"/>
  <c r="R174" i="19"/>
  <c r="AN172" i="19"/>
  <c r="K171" i="19"/>
  <c r="Q169" i="19"/>
  <c r="AM167" i="19"/>
  <c r="AY192" i="19"/>
  <c r="F190" i="19"/>
  <c r="B188" i="19"/>
  <c r="AW185" i="19"/>
  <c r="AT183" i="19"/>
  <c r="Q182" i="19"/>
  <c r="AM180" i="19"/>
  <c r="AS178" i="19"/>
  <c r="P177" i="19"/>
  <c r="AL175" i="19"/>
  <c r="AR173" i="19"/>
  <c r="O172" i="19"/>
  <c r="AK170" i="19"/>
  <c r="AQ168" i="19"/>
  <c r="N167" i="19"/>
  <c r="AE192" i="19"/>
  <c r="AT189" i="19"/>
  <c r="AP187" i="19"/>
  <c r="AJ185" i="19"/>
  <c r="AK183" i="19"/>
  <c r="H182" i="19"/>
  <c r="AD180" i="19"/>
  <c r="AJ178" i="19"/>
  <c r="O177" i="19"/>
  <c r="AS175" i="19"/>
  <c r="X174" i="19"/>
  <c r="AZ193" i="19"/>
  <c r="Q191" i="19"/>
  <c r="M189" i="19"/>
  <c r="S187" i="19"/>
  <c r="Y185" i="19"/>
  <c r="AZ183" i="19"/>
  <c r="AE182" i="19"/>
  <c r="J181" i="19"/>
  <c r="AN179" i="19"/>
  <c r="K195" i="19"/>
  <c r="AM191" i="19"/>
  <c r="AR189" i="19"/>
  <c r="AX187" i="19"/>
  <c r="E186" i="19"/>
  <c r="X184" i="19"/>
  <c r="C183" i="19"/>
  <c r="AO181" i="19"/>
  <c r="AB180" i="19"/>
  <c r="O179" i="19"/>
  <c r="B178" i="19"/>
  <c r="AN176" i="19"/>
  <c r="AA175" i="19"/>
  <c r="X196" i="19"/>
  <c r="AA192" i="19"/>
  <c r="AH190" i="19"/>
  <c r="AX188" i="19"/>
  <c r="O187" i="19"/>
  <c r="AG185" i="19"/>
  <c r="O184" i="19"/>
  <c r="B183" i="19"/>
  <c r="AN181" i="19"/>
  <c r="AA180" i="19"/>
  <c r="N179" i="19"/>
  <c r="AZ177" i="19"/>
  <c r="AM176" i="19"/>
  <c r="Z175" i="19"/>
  <c r="C195" i="19"/>
  <c r="AV191" i="19"/>
  <c r="K190" i="19"/>
  <c r="AA188" i="19"/>
  <c r="AS186" i="19"/>
  <c r="K185" i="19"/>
  <c r="AW183" i="19"/>
  <c r="AJ182" i="19"/>
  <c r="W181" i="19"/>
  <c r="AW194" i="19"/>
  <c r="AU191" i="19"/>
  <c r="J190" i="19"/>
  <c r="Z188" i="19"/>
  <c r="AP186" i="19"/>
  <c r="J185" i="19"/>
  <c r="AV183" i="19"/>
  <c r="AI182" i="19"/>
  <c r="V181" i="19"/>
  <c r="I180" i="19"/>
  <c r="AU178" i="19"/>
  <c r="AH177" i="19"/>
  <c r="U176" i="19"/>
  <c r="AG175" i="19"/>
  <c r="R173" i="19"/>
  <c r="AJ171" i="19"/>
  <c r="AZ169" i="19"/>
  <c r="Q168" i="19"/>
  <c r="AQ166" i="19"/>
  <c r="AD165" i="19"/>
  <c r="Q164" i="19"/>
  <c r="D163" i="19"/>
  <c r="AP161" i="19"/>
  <c r="AC160" i="19"/>
  <c r="P159" i="19"/>
  <c r="C158" i="19"/>
  <c r="AO156" i="19"/>
  <c r="AB155" i="19"/>
  <c r="O154" i="19"/>
  <c r="B153" i="19"/>
  <c r="AN151" i="19"/>
  <c r="AA150" i="19"/>
  <c r="N149" i="19"/>
  <c r="Z180" i="19"/>
  <c r="I175" i="19"/>
  <c r="G173" i="19"/>
  <c r="W171" i="19"/>
  <c r="AM169" i="19"/>
  <c r="F168" i="19"/>
  <c r="AH166" i="19"/>
  <c r="U165" i="19"/>
  <c r="H164" i="19"/>
  <c r="AT162" i="19"/>
  <c r="AG161" i="19"/>
  <c r="T160" i="19"/>
  <c r="G159" i="19"/>
  <c r="AS157" i="19"/>
  <c r="AF156" i="19"/>
  <c r="S155" i="19"/>
  <c r="F154" i="19"/>
  <c r="AR152" i="19"/>
  <c r="AE151" i="19"/>
  <c r="R150" i="19"/>
  <c r="E149" i="19"/>
  <c r="AQ147" i="19"/>
  <c r="AW175" i="19"/>
  <c r="Z173" i="19"/>
  <c r="AR171" i="19"/>
  <c r="I170" i="19"/>
  <c r="Y168" i="19"/>
  <c r="AW166" i="19"/>
  <c r="AJ165" i="19"/>
  <c r="W164" i="19"/>
  <c r="J163" i="19"/>
  <c r="AV161" i="19"/>
  <c r="AI160" i="19"/>
  <c r="V159" i="19"/>
  <c r="I158" i="19"/>
  <c r="AK258" i="19"/>
  <c r="F245" i="19"/>
  <c r="AP247" i="19"/>
  <c r="N237" i="19"/>
  <c r="B240" i="19"/>
  <c r="N232" i="19"/>
  <c r="V231" i="19"/>
  <c r="J228" i="19"/>
  <c r="AQ222" i="19"/>
  <c r="T233" i="19"/>
  <c r="G225" i="19"/>
  <c r="H210" i="19"/>
  <c r="W221" i="19"/>
  <c r="AC208" i="19"/>
  <c r="AK219" i="19"/>
  <c r="AJ208" i="19"/>
  <c r="Y214" i="19"/>
  <c r="AN214" i="19"/>
  <c r="AH219" i="19"/>
  <c r="AG208" i="19"/>
  <c r="AB221" i="19"/>
  <c r="AZ209" i="19"/>
  <c r="AI197" i="19"/>
  <c r="AG187" i="19"/>
  <c r="AW205" i="19"/>
  <c r="AB199" i="19"/>
  <c r="AA194" i="19"/>
  <c r="AX189" i="19"/>
  <c r="H187" i="19"/>
  <c r="AF209" i="19"/>
  <c r="C205" i="19"/>
  <c r="AK201" i="19"/>
  <c r="AT198" i="19"/>
  <c r="T196" i="19"/>
  <c r="AS193" i="19"/>
  <c r="AQ191" i="19"/>
  <c r="T207" i="19"/>
  <c r="U204" i="19"/>
  <c r="X201" i="19"/>
  <c r="R199" i="19"/>
  <c r="P197" i="19"/>
  <c r="D209" i="19"/>
  <c r="U205" i="19"/>
  <c r="Z202" i="19"/>
  <c r="F200" i="19"/>
  <c r="D198" i="19"/>
  <c r="J196" i="19"/>
  <c r="H194" i="19"/>
  <c r="AH210" i="19"/>
  <c r="P206" i="19"/>
  <c r="Z203" i="19"/>
  <c r="AY200" i="19"/>
  <c r="AQ198" i="19"/>
  <c r="AG196" i="19"/>
  <c r="AM194" i="19"/>
  <c r="AV208" i="19"/>
  <c r="AC205" i="19"/>
  <c r="C203" i="19"/>
  <c r="AX200" i="19"/>
  <c r="O199" i="19"/>
  <c r="G208" i="19"/>
  <c r="AB205" i="19"/>
  <c r="X203" i="19"/>
  <c r="AW200" i="19"/>
  <c r="N199" i="19"/>
  <c r="AJ197" i="19"/>
  <c r="AP195" i="19"/>
  <c r="M194" i="19"/>
  <c r="AG193" i="19"/>
  <c r="AC190" i="19"/>
  <c r="Y188" i="19"/>
  <c r="U186" i="19"/>
  <c r="L184" i="19"/>
  <c r="AH182" i="19"/>
  <c r="E181" i="19"/>
  <c r="K179" i="19"/>
  <c r="AG177" i="19"/>
  <c r="D176" i="19"/>
  <c r="J174" i="19"/>
  <c r="AF172" i="19"/>
  <c r="C171" i="19"/>
  <c r="I169" i="19"/>
  <c r="AE167" i="19"/>
  <c r="AI192" i="19"/>
  <c r="AU189" i="19"/>
  <c r="AQ187" i="19"/>
  <c r="AK185" i="19"/>
  <c r="AL183" i="19"/>
  <c r="I182" i="19"/>
  <c r="AE180" i="19"/>
  <c r="AK178" i="19"/>
  <c r="H177" i="19"/>
  <c r="AD175" i="19"/>
  <c r="AJ173" i="19"/>
  <c r="G172" i="19"/>
  <c r="AC170" i="19"/>
  <c r="AI168" i="19"/>
  <c r="J198" i="19"/>
  <c r="O192" i="19"/>
  <c r="AJ189" i="19"/>
  <c r="AD187" i="19"/>
  <c r="Z185" i="19"/>
  <c r="AC183" i="19"/>
  <c r="AY181" i="19"/>
  <c r="V180" i="19"/>
  <c r="AB178" i="19"/>
  <c r="G177" i="19"/>
  <c r="AK175" i="19"/>
  <c r="P174" i="19"/>
  <c r="Z193" i="19"/>
  <c r="AT190" i="19"/>
  <c r="AZ188" i="19"/>
  <c r="G187" i="19"/>
  <c r="N185" i="19"/>
  <c r="AR183" i="19"/>
  <c r="W182" i="19"/>
  <c r="B181" i="19"/>
  <c r="X179" i="19"/>
  <c r="AD194" i="19"/>
  <c r="Z191" i="19"/>
  <c r="AF189" i="19"/>
  <c r="AL187" i="19"/>
  <c r="AR185" i="19"/>
  <c r="P184" i="19"/>
  <c r="AT182" i="19"/>
  <c r="AG181" i="19"/>
  <c r="T180" i="19"/>
  <c r="G179" i="19"/>
  <c r="AS177" i="19"/>
  <c r="AF176" i="19"/>
  <c r="S175" i="19"/>
  <c r="AL195" i="19"/>
  <c r="L192" i="19"/>
  <c r="V190" i="19"/>
  <c r="AN188" i="19"/>
  <c r="E187" i="19"/>
  <c r="U185" i="19"/>
  <c r="G184" i="19"/>
  <c r="AS182" i="19"/>
  <c r="AF181" i="19"/>
  <c r="S180" i="19"/>
  <c r="F179" i="19"/>
  <c r="AR177" i="19"/>
  <c r="AE176" i="19"/>
  <c r="R175" i="19"/>
  <c r="V194" i="19"/>
  <c r="AH191" i="19"/>
  <c r="AZ189" i="19"/>
  <c r="Q188" i="19"/>
  <c r="AG186" i="19"/>
  <c r="C185" i="19"/>
  <c r="AO183" i="19"/>
  <c r="AB182" i="19"/>
  <c r="O181" i="19"/>
  <c r="Q194" i="19"/>
  <c r="AG191" i="19"/>
  <c r="AW189" i="19"/>
  <c r="P188" i="19"/>
  <c r="AF186" i="19"/>
  <c r="B185" i="19"/>
  <c r="AN183" i="19"/>
  <c r="AA182" i="19"/>
  <c r="N181" i="19"/>
  <c r="AZ179" i="19"/>
  <c r="AM178" i="19"/>
  <c r="Z177" i="19"/>
  <c r="AH180" i="19"/>
  <c r="L175" i="19"/>
  <c r="H173" i="19"/>
  <c r="X171" i="19"/>
  <c r="AP169" i="19"/>
  <c r="G168" i="19"/>
  <c r="AI166" i="19"/>
  <c r="V165" i="19"/>
  <c r="I164" i="19"/>
  <c r="AU162" i="19"/>
  <c r="AH161" i="19"/>
  <c r="U160" i="19"/>
  <c r="H159" i="19"/>
  <c r="AT157" i="19"/>
  <c r="AG156" i="19"/>
  <c r="T155" i="19"/>
  <c r="G154" i="19"/>
  <c r="AS152" i="19"/>
  <c r="AF151" i="19"/>
  <c r="S150" i="19"/>
  <c r="F149" i="19"/>
  <c r="M179" i="19"/>
  <c r="AM174" i="19"/>
  <c r="AT172" i="19"/>
  <c r="M171" i="19"/>
  <c r="AC169" i="19"/>
  <c r="AS167" i="19"/>
  <c r="Z166" i="19"/>
  <c r="M165" i="19"/>
  <c r="AY163" i="19"/>
  <c r="AL162" i="19"/>
  <c r="Y161" i="19"/>
  <c r="L160" i="19"/>
  <c r="AX158" i="19"/>
  <c r="AK157" i="19"/>
  <c r="X156" i="19"/>
  <c r="K155" i="19"/>
  <c r="AW153" i="19"/>
  <c r="AJ152" i="19"/>
  <c r="W151" i="19"/>
  <c r="J150" i="19"/>
  <c r="AV148" i="19"/>
  <c r="AI147" i="19"/>
  <c r="AB175" i="19"/>
  <c r="P173" i="19"/>
  <c r="AF171" i="19"/>
  <c r="AX169" i="19"/>
  <c r="O168" i="19"/>
  <c r="AO166" i="19"/>
  <c r="AB165" i="19"/>
  <c r="O164" i="19"/>
  <c r="B163" i="19"/>
  <c r="AN161" i="19"/>
  <c r="AA160" i="19"/>
  <c r="N159" i="19"/>
  <c r="AZ157" i="19"/>
  <c r="AM156" i="19"/>
  <c r="Z155" i="19"/>
  <c r="AV178" i="19"/>
  <c r="AJ174" i="19"/>
  <c r="AR172" i="19"/>
  <c r="I171" i="19"/>
  <c r="AA169" i="19"/>
  <c r="AQ167" i="19"/>
  <c r="X166" i="19"/>
  <c r="K165" i="19"/>
  <c r="AW163" i="19"/>
  <c r="AJ162" i="19"/>
  <c r="W161" i="19"/>
  <c r="J160" i="19"/>
  <c r="AA177" i="19"/>
  <c r="F174" i="19"/>
  <c r="U172" i="19"/>
  <c r="AM170" i="19"/>
  <c r="D169" i="19"/>
  <c r="U167" i="19"/>
  <c r="G166" i="19"/>
  <c r="AS164" i="19"/>
  <c r="AF163" i="19"/>
  <c r="S162" i="19"/>
  <c r="F161" i="19"/>
  <c r="AR159" i="19"/>
  <c r="AE158" i="19"/>
  <c r="R157" i="19"/>
  <c r="E156" i="19"/>
  <c r="AI178" i="19"/>
  <c r="AE174" i="19"/>
  <c r="AP172" i="19"/>
  <c r="G171" i="19"/>
  <c r="W169" i="19"/>
  <c r="AO167" i="19"/>
  <c r="V166" i="19"/>
  <c r="I165" i="19"/>
  <c r="AU163" i="19"/>
  <c r="AH162" i="19"/>
  <c r="U161" i="19"/>
  <c r="H160" i="19"/>
  <c r="AT158" i="19"/>
  <c r="AG157" i="19"/>
  <c r="T156" i="19"/>
  <c r="AL176" i="19"/>
  <c r="AP173" i="19"/>
  <c r="I172" i="19"/>
  <c r="Y170" i="19"/>
  <c r="AO168" i="19"/>
  <c r="J167" i="19"/>
  <c r="AV165" i="19"/>
  <c r="AI164" i="19"/>
  <c r="V163" i="19"/>
  <c r="I162" i="19"/>
  <c r="F176" i="19"/>
  <c r="AE173" i="19"/>
  <c r="AU171" i="19"/>
  <c r="L170" i="19"/>
  <c r="AD168" i="19"/>
  <c r="AZ166" i="19"/>
  <c r="AM165" i="19"/>
  <c r="Z164" i="19"/>
  <c r="M163" i="19"/>
  <c r="AY161" i="19"/>
  <c r="AL160" i="19"/>
  <c r="Y159" i="19"/>
  <c r="L158" i="19"/>
  <c r="AX156" i="19"/>
  <c r="AQ156" i="19"/>
  <c r="P154" i="19"/>
  <c r="AF152" i="19"/>
  <c r="AV150" i="19"/>
  <c r="O149" i="19"/>
  <c r="AH147" i="19"/>
  <c r="U146" i="19"/>
  <c r="H145" i="19"/>
  <c r="AT143" i="19"/>
  <c r="AG142" i="19"/>
  <c r="T141" i="19"/>
  <c r="G140" i="19"/>
  <c r="AS138" i="19"/>
  <c r="AF137" i="19"/>
  <c r="S136" i="19"/>
  <c r="F135" i="19"/>
  <c r="AR133" i="19"/>
  <c r="AE132" i="19"/>
  <c r="R131" i="19"/>
  <c r="E130" i="19"/>
  <c r="AQ128" i="19"/>
  <c r="AY157" i="19"/>
  <c r="AJ154" i="19"/>
  <c r="AY152" i="19"/>
  <c r="R151" i="19"/>
  <c r="AH149" i="19"/>
  <c r="AZ147" i="19"/>
  <c r="AJ146" i="19"/>
  <c r="W145" i="19"/>
  <c r="J144" i="19"/>
  <c r="AV142" i="19"/>
  <c r="AI141" i="19"/>
  <c r="V140" i="19"/>
  <c r="I139" i="19"/>
  <c r="AU137" i="19"/>
  <c r="AH136" i="19"/>
  <c r="U135" i="19"/>
  <c r="H134" i="19"/>
  <c r="AT132" i="19"/>
  <c r="AG131" i="19"/>
  <c r="T130" i="19"/>
  <c r="G129" i="19"/>
  <c r="J159" i="19"/>
  <c r="M155" i="19"/>
  <c r="U153" i="19"/>
  <c r="AJ263" i="19"/>
  <c r="S248" i="19"/>
  <c r="C236" i="19"/>
  <c r="AW241" i="19"/>
  <c r="AQ230" i="19"/>
  <c r="AH226" i="19"/>
  <c r="Y226" i="19"/>
  <c r="AU237" i="19"/>
  <c r="AD232" i="19"/>
  <c r="W228" i="19"/>
  <c r="AY219" i="19"/>
  <c r="Q207" i="19"/>
  <c r="AH217" i="19"/>
  <c r="AL205" i="19"/>
  <c r="T216" i="19"/>
  <c r="J206" i="19"/>
  <c r="AX211" i="19"/>
  <c r="N212" i="19"/>
  <c r="O216" i="19"/>
  <c r="AH220" i="19"/>
  <c r="G218" i="19"/>
  <c r="AW206" i="19"/>
  <c r="I195" i="19"/>
  <c r="T186" i="19"/>
  <c r="M204" i="19"/>
  <c r="O198" i="19"/>
  <c r="N193" i="19"/>
  <c r="B189" i="19"/>
  <c r="AA186" i="19"/>
  <c r="AY207" i="19"/>
  <c r="L204" i="19"/>
  <c r="AR200" i="19"/>
  <c r="N198" i="19"/>
  <c r="AM195" i="19"/>
  <c r="M193" i="19"/>
  <c r="AE211" i="19"/>
  <c r="U206" i="19"/>
  <c r="AN203" i="19"/>
  <c r="D201" i="19"/>
  <c r="AK198" i="19"/>
  <c r="AQ196" i="19"/>
  <c r="AD207" i="19"/>
  <c r="AN204" i="19"/>
  <c r="D202" i="19"/>
  <c r="Y199" i="19"/>
  <c r="AE197" i="19"/>
  <c r="AC195" i="19"/>
  <c r="AI193" i="19"/>
  <c r="U209" i="19"/>
  <c r="T205" i="19"/>
  <c r="AS202" i="19"/>
  <c r="M200" i="19"/>
  <c r="S198" i="19"/>
  <c r="Q196" i="19"/>
  <c r="G194" i="19"/>
  <c r="AQ207" i="19"/>
  <c r="AL204" i="19"/>
  <c r="AH202" i="19"/>
  <c r="AC200" i="19"/>
  <c r="AH198" i="19"/>
  <c r="AA207" i="19"/>
  <c r="H205" i="19"/>
  <c r="AG202" i="19"/>
  <c r="AB200" i="19"/>
  <c r="AW198" i="19"/>
  <c r="D197" i="19"/>
  <c r="Z195" i="19"/>
  <c r="AV193" i="19"/>
  <c r="T192" i="19"/>
  <c r="I190" i="19"/>
  <c r="C188" i="19"/>
  <c r="AB185" i="19"/>
  <c r="AU183" i="19"/>
  <c r="R182" i="19"/>
  <c r="X180" i="19"/>
  <c r="AT178" i="19"/>
  <c r="Q177" i="19"/>
  <c r="W175" i="19"/>
  <c r="AS173" i="19"/>
  <c r="P172" i="19"/>
  <c r="V170" i="19"/>
  <c r="AR168" i="19"/>
  <c r="E197" i="19"/>
  <c r="AE191" i="19"/>
  <c r="Y189" i="19"/>
  <c r="U187" i="19"/>
  <c r="AY184" i="19"/>
  <c r="V183" i="19"/>
  <c r="AR181" i="19"/>
  <c r="AX179" i="19"/>
  <c r="U178" i="19"/>
  <c r="AQ176" i="19"/>
  <c r="AW174" i="19"/>
  <c r="T173" i="19"/>
  <c r="AP171" i="19"/>
  <c r="AV169" i="19"/>
  <c r="S168" i="19"/>
  <c r="AY195" i="19"/>
  <c r="R191" i="19"/>
  <c r="N189" i="19"/>
  <c r="J187" i="19"/>
  <c r="AP184" i="19"/>
  <c r="M183" i="19"/>
  <c r="AI181" i="19"/>
  <c r="AO179" i="19"/>
  <c r="L178" i="19"/>
  <c r="AP176" i="19"/>
  <c r="U175" i="19"/>
  <c r="B198" i="19"/>
  <c r="AC192" i="19"/>
  <c r="Z190" i="19"/>
  <c r="AF188" i="19"/>
  <c r="AL186" i="19"/>
  <c r="AW184" i="19"/>
  <c r="AB183" i="19"/>
  <c r="AX181" i="19"/>
  <c r="AC180" i="19"/>
  <c r="H179" i="19"/>
  <c r="Y193" i="19"/>
  <c r="F191" i="19"/>
  <c r="L189" i="19"/>
  <c r="R187" i="19"/>
  <c r="M185" i="19"/>
  <c r="AQ183" i="19"/>
  <c r="AD182" i="19"/>
  <c r="Q181" i="19"/>
  <c r="D180" i="19"/>
  <c r="AP178" i="19"/>
  <c r="AC177" i="19"/>
  <c r="P176" i="19"/>
  <c r="C175" i="19"/>
  <c r="Y194" i="19"/>
  <c r="AL191" i="19"/>
  <c r="B190" i="19"/>
  <c r="R188" i="19"/>
  <c r="AH186" i="19"/>
  <c r="D185" i="19"/>
  <c r="AP183" i="19"/>
  <c r="AC182" i="19"/>
  <c r="P181" i="19"/>
  <c r="C180" i="19"/>
  <c r="AO178" i="19"/>
  <c r="AB177" i="19"/>
  <c r="O176" i="19"/>
  <c r="B175" i="19"/>
  <c r="T193" i="19"/>
  <c r="N191" i="19"/>
  <c r="AD189" i="19"/>
  <c r="AT187" i="19"/>
  <c r="M186" i="19"/>
  <c r="AL184" i="19"/>
  <c r="Y183" i="19"/>
  <c r="L182" i="19"/>
  <c r="AX180" i="19"/>
  <c r="R193" i="19"/>
  <c r="K191" i="19"/>
  <c r="AC189" i="19"/>
  <c r="AS187" i="19"/>
  <c r="J186" i="19"/>
  <c r="AK184" i="19"/>
  <c r="X183" i="19"/>
  <c r="K182" i="19"/>
  <c r="AW180" i="19"/>
  <c r="AJ179" i="19"/>
  <c r="W178" i="19"/>
  <c r="J177" i="19"/>
  <c r="X178" i="19"/>
  <c r="AA174" i="19"/>
  <c r="AK172" i="19"/>
  <c r="D171" i="19"/>
  <c r="T169" i="19"/>
  <c r="AJ167" i="19"/>
  <c r="S166" i="19"/>
  <c r="F165" i="19"/>
  <c r="AR163" i="19"/>
  <c r="AE162" i="19"/>
  <c r="R161" i="19"/>
  <c r="E160" i="19"/>
  <c r="AQ158" i="19"/>
  <c r="AD157" i="19"/>
  <c r="Q156" i="19"/>
  <c r="D155" i="19"/>
  <c r="AP153" i="19"/>
  <c r="AC152" i="19"/>
  <c r="P151" i="19"/>
  <c r="C150" i="19"/>
  <c r="AO148" i="19"/>
  <c r="AL177" i="19"/>
  <c r="L174" i="19"/>
  <c r="Z172" i="19"/>
  <c r="AP170" i="19"/>
  <c r="G169" i="19"/>
  <c r="Y167" i="19"/>
  <c r="J166" i="19"/>
  <c r="AV164" i="19"/>
  <c r="AI163" i="19"/>
  <c r="V162" i="19"/>
  <c r="I161" i="19"/>
  <c r="AU159" i="19"/>
  <c r="AH158" i="19"/>
  <c r="U157" i="19"/>
  <c r="H156" i="19"/>
  <c r="AT154" i="19"/>
  <c r="AG153" i="19"/>
  <c r="T152" i="19"/>
  <c r="G151" i="19"/>
  <c r="AS149" i="19"/>
  <c r="AF148" i="19"/>
  <c r="E179" i="19"/>
  <c r="AK174" i="19"/>
  <c r="AS172" i="19"/>
  <c r="L171" i="19"/>
  <c r="AB169" i="19"/>
  <c r="AR167" i="19"/>
  <c r="Y166" i="19"/>
  <c r="L165" i="19"/>
  <c r="AX163" i="19"/>
  <c r="AK162" i="19"/>
  <c r="X161" i="19"/>
  <c r="K160" i="19"/>
  <c r="AW158" i="19"/>
  <c r="AJ157" i="19"/>
  <c r="W156" i="19"/>
  <c r="J155" i="19"/>
  <c r="AD177" i="19"/>
  <c r="G174" i="19"/>
  <c r="V172" i="19"/>
  <c r="AN170" i="19"/>
  <c r="E169" i="19"/>
  <c r="W167" i="19"/>
  <c r="H166" i="19"/>
  <c r="AT164" i="19"/>
  <c r="AG163" i="19"/>
  <c r="T162" i="19"/>
  <c r="G161" i="19"/>
  <c r="AS159" i="19"/>
  <c r="N176" i="19"/>
  <c r="AH173" i="19"/>
  <c r="AZ171" i="19"/>
  <c r="Q170" i="19"/>
  <c r="AG168" i="19"/>
  <c r="D167" i="19"/>
  <c r="AP165" i="19"/>
  <c r="AC164" i="19"/>
  <c r="P163" i="19"/>
  <c r="C162" i="19"/>
  <c r="AO160" i="19"/>
  <c r="AB159" i="19"/>
  <c r="O158" i="19"/>
  <c r="B157" i="19"/>
  <c r="AN155" i="19"/>
  <c r="V177" i="19"/>
  <c r="E174" i="19"/>
  <c r="T172" i="19"/>
  <c r="AJ170" i="19"/>
  <c r="C169" i="19"/>
  <c r="T167" i="19"/>
  <c r="F166" i="19"/>
  <c r="AR164" i="19"/>
  <c r="AE163" i="19"/>
  <c r="R162" i="19"/>
  <c r="E161" i="19"/>
  <c r="AQ159" i="19"/>
  <c r="AD158" i="19"/>
  <c r="Q157" i="19"/>
  <c r="D156" i="19"/>
  <c r="AN175" i="19"/>
  <c r="V173" i="19"/>
  <c r="AL171" i="19"/>
  <c r="C170" i="19"/>
  <c r="U168" i="19"/>
  <c r="AS166" i="19"/>
  <c r="AF165" i="19"/>
  <c r="S164" i="19"/>
  <c r="F163" i="19"/>
  <c r="AR161" i="19"/>
  <c r="P175" i="19"/>
  <c r="I173" i="19"/>
  <c r="AY261" i="19"/>
  <c r="J236" i="19"/>
  <c r="L213" i="19"/>
  <c r="P205" i="19"/>
  <c r="AL198" i="19"/>
  <c r="H197" i="19"/>
  <c r="B210" i="19"/>
  <c r="AV204" i="19"/>
  <c r="F199" i="19"/>
  <c r="D184" i="19"/>
  <c r="AD170" i="19"/>
  <c r="AZ181" i="19"/>
  <c r="AA168" i="19"/>
  <c r="AW179" i="19"/>
  <c r="AV186" i="19"/>
  <c r="V189" i="19"/>
  <c r="AK177" i="19"/>
  <c r="L185" i="19"/>
  <c r="J175" i="19"/>
  <c r="T182" i="19"/>
  <c r="AF183" i="19"/>
  <c r="AW172" i="19"/>
  <c r="Z161" i="19"/>
  <c r="X151" i="19"/>
  <c r="AI167" i="19"/>
  <c r="AC157" i="19"/>
  <c r="R180" i="19"/>
  <c r="G164" i="19"/>
  <c r="O156" i="19"/>
  <c r="U174" i="19"/>
  <c r="AK169" i="19"/>
  <c r="AY165" i="19"/>
  <c r="AB162" i="19"/>
  <c r="H178" i="19"/>
  <c r="AN171" i="19"/>
  <c r="L167" i="19"/>
  <c r="AN163" i="19"/>
  <c r="AG160" i="19"/>
  <c r="J157" i="19"/>
  <c r="AY174" i="19"/>
  <c r="Z170" i="19"/>
  <c r="N166" i="19"/>
  <c r="AP162" i="19"/>
  <c r="AI159" i="19"/>
  <c r="L156" i="19"/>
  <c r="S172" i="19"/>
  <c r="I168" i="19"/>
  <c r="AA164" i="19"/>
  <c r="AA178" i="19"/>
  <c r="AL172" i="19"/>
  <c r="AQ169" i="19"/>
  <c r="I167" i="19"/>
  <c r="O165" i="19"/>
  <c r="E163" i="19"/>
  <c r="S161" i="19"/>
  <c r="I159" i="19"/>
  <c r="G157" i="19"/>
  <c r="AE155" i="19"/>
  <c r="V152" i="19"/>
  <c r="F150" i="19"/>
  <c r="R147" i="19"/>
  <c r="P145" i="19"/>
  <c r="V143" i="19"/>
  <c r="L141" i="19"/>
  <c r="Z139" i="19"/>
  <c r="P137" i="19"/>
  <c r="N135" i="19"/>
  <c r="T133" i="19"/>
  <c r="J131" i="19"/>
  <c r="X129" i="19"/>
  <c r="AL156" i="19"/>
  <c r="L153" i="19"/>
  <c r="AK150" i="19"/>
  <c r="U148" i="19"/>
  <c r="AB146" i="19"/>
  <c r="AX144" i="19"/>
  <c r="M143" i="19"/>
  <c r="AA141" i="19"/>
  <c r="AW139" i="19"/>
  <c r="L138" i="19"/>
  <c r="Z136" i="19"/>
  <c r="AV134" i="19"/>
  <c r="K133" i="19"/>
  <c r="Y131" i="19"/>
  <c r="AU129" i="19"/>
  <c r="T161" i="19"/>
  <c r="AW154" i="19"/>
  <c r="AN152" i="19"/>
  <c r="AT150" i="19"/>
  <c r="AP148" i="19"/>
  <c r="H147" i="19"/>
  <c r="AL145" i="19"/>
  <c r="Q144" i="19"/>
  <c r="D143" i="19"/>
  <c r="AP141" i="19"/>
  <c r="AC140" i="19"/>
  <c r="P139" i="19"/>
  <c r="C138" i="19"/>
  <c r="AO136" i="19"/>
  <c r="AB135" i="19"/>
  <c r="K157" i="19"/>
  <c r="U154" i="19"/>
  <c r="AM152" i="19"/>
  <c r="D151" i="19"/>
  <c r="T149" i="19"/>
  <c r="AN147" i="19"/>
  <c r="Z146" i="19"/>
  <c r="M145" i="19"/>
  <c r="AY143" i="19"/>
  <c r="AL142" i="19"/>
  <c r="Y141" i="19"/>
  <c r="L140" i="19"/>
  <c r="J156" i="19"/>
  <c r="AY153" i="19"/>
  <c r="P152" i="19"/>
  <c r="AF150" i="19"/>
  <c r="AX148" i="19"/>
  <c r="V147" i="19"/>
  <c r="I146" i="19"/>
  <c r="AU144" i="19"/>
  <c r="AH143" i="19"/>
  <c r="U142" i="19"/>
  <c r="H141" i="19"/>
  <c r="AT139" i="19"/>
  <c r="AG138" i="19"/>
  <c r="T137" i="19"/>
  <c r="G136" i="19"/>
  <c r="F156" i="19"/>
  <c r="AV153" i="19"/>
  <c r="O152" i="19"/>
  <c r="AE150" i="19"/>
  <c r="AU148" i="19"/>
  <c r="U147" i="19"/>
  <c r="H146" i="19"/>
  <c r="AT144" i="19"/>
  <c r="AG143" i="19"/>
  <c r="T142" i="19"/>
  <c r="G141" i="19"/>
  <c r="AS139" i="19"/>
  <c r="AF138" i="19"/>
  <c r="S137" i="19"/>
  <c r="M158" i="19"/>
  <c r="AP154" i="19"/>
  <c r="E153" i="19"/>
  <c r="U151" i="19"/>
  <c r="AM149" i="19"/>
  <c r="D148" i="19"/>
  <c r="AM146" i="19"/>
  <c r="Z145" i="19"/>
  <c r="M144" i="19"/>
  <c r="U159" i="19"/>
  <c r="Q155" i="19"/>
  <c r="X153" i="19"/>
  <c r="AP151" i="19"/>
  <c r="G150" i="19"/>
  <c r="W148" i="19"/>
  <c r="C147" i="19"/>
  <c r="AO145" i="19"/>
  <c r="AB144" i="19"/>
  <c r="O143" i="19"/>
  <c r="B142" i="19"/>
  <c r="AN140" i="19"/>
  <c r="T248" i="19"/>
  <c r="Y230" i="19"/>
  <c r="AA213" i="19"/>
  <c r="D199" i="19"/>
  <c r="L196" i="19"/>
  <c r="AT207" i="19"/>
  <c r="E206" i="19"/>
  <c r="AR202" i="19"/>
  <c r="L197" i="19"/>
  <c r="Z182" i="19"/>
  <c r="AZ168" i="19"/>
  <c r="G180" i="19"/>
  <c r="AV196" i="19"/>
  <c r="T178" i="19"/>
  <c r="F185" i="19"/>
  <c r="AB187" i="19"/>
  <c r="X176" i="19"/>
  <c r="AX183" i="19"/>
  <c r="AO193" i="19"/>
  <c r="G181" i="19"/>
  <c r="S182" i="19"/>
  <c r="N171" i="19"/>
  <c r="M160" i="19"/>
  <c r="K150" i="19"/>
  <c r="R166" i="19"/>
  <c r="P156" i="19"/>
  <c r="H175" i="19"/>
  <c r="AS162" i="19"/>
  <c r="AH155" i="19"/>
  <c r="AU173" i="19"/>
  <c r="O169" i="19"/>
  <c r="S165" i="19"/>
  <c r="L162" i="19"/>
  <c r="AT176" i="19"/>
  <c r="AW170" i="19"/>
  <c r="AU166" i="19"/>
  <c r="X163" i="19"/>
  <c r="AZ159" i="19"/>
  <c r="AS156" i="19"/>
  <c r="S174" i="19"/>
  <c r="AI169" i="19"/>
  <c r="AW165" i="19"/>
  <c r="Z162" i="19"/>
  <c r="C159" i="19"/>
  <c r="AU155" i="19"/>
  <c r="AV171" i="19"/>
  <c r="S167" i="19"/>
  <c r="K164" i="19"/>
  <c r="AG176" i="19"/>
  <c r="F172" i="19"/>
  <c r="AE169" i="19"/>
  <c r="AR166" i="19"/>
  <c r="G165" i="19"/>
  <c r="AV162" i="19"/>
  <c r="AT160" i="19"/>
  <c r="AZ158" i="19"/>
  <c r="AP156" i="19"/>
  <c r="O155" i="19"/>
  <c r="J152" i="19"/>
  <c r="Y149" i="19"/>
  <c r="J147" i="19"/>
  <c r="AY144" i="19"/>
  <c r="N143" i="19"/>
  <c r="D141" i="19"/>
  <c r="B139" i="19"/>
  <c r="H137" i="19"/>
  <c r="AW134" i="19"/>
  <c r="L133" i="19"/>
  <c r="B131" i="19"/>
  <c r="AY128" i="19"/>
  <c r="R156" i="19"/>
  <c r="AO152" i="19"/>
  <c r="Y150" i="19"/>
  <c r="K148" i="19"/>
  <c r="T146" i="19"/>
  <c r="AP144" i="19"/>
  <c r="E143" i="19"/>
  <c r="S141" i="19"/>
  <c r="AO139" i="19"/>
  <c r="D138" i="19"/>
  <c r="R136" i="19"/>
  <c r="AN134" i="19"/>
  <c r="C133" i="19"/>
  <c r="Q131" i="19"/>
  <c r="AM129" i="19"/>
  <c r="G160" i="19"/>
  <c r="AI154" i="19"/>
  <c r="AD152" i="19"/>
  <c r="X150" i="19"/>
  <c r="AD148" i="19"/>
  <c r="AY146" i="19"/>
  <c r="AD145" i="19"/>
  <c r="I144" i="19"/>
  <c r="AU142" i="19"/>
  <c r="AH141" i="19"/>
  <c r="U140" i="19"/>
  <c r="H139" i="19"/>
  <c r="AT137" i="19"/>
  <c r="AG136" i="19"/>
  <c r="T135" i="19"/>
  <c r="AH156" i="19"/>
  <c r="K154" i="19"/>
  <c r="AA152" i="19"/>
  <c r="AS150" i="19"/>
  <c r="J149" i="19"/>
  <c r="AE147" i="19"/>
  <c r="R146" i="19"/>
  <c r="E145" i="19"/>
  <c r="AQ143" i="19"/>
  <c r="AD142" i="19"/>
  <c r="Q141" i="19"/>
  <c r="D161" i="19"/>
  <c r="AM155" i="19"/>
  <c r="AM153" i="19"/>
  <c r="F152" i="19"/>
  <c r="V150" i="19"/>
  <c r="AL148" i="19"/>
  <c r="N147" i="19"/>
  <c r="AZ145" i="19"/>
  <c r="AM144" i="19"/>
  <c r="Z143" i="19"/>
  <c r="M142" i="19"/>
  <c r="AY140" i="19"/>
  <c r="AL139" i="19"/>
  <c r="Y138" i="19"/>
  <c r="L137" i="19"/>
  <c r="AU160" i="19"/>
  <c r="AL155" i="19"/>
  <c r="AL153" i="19"/>
  <c r="C152" i="19"/>
  <c r="U150" i="19"/>
  <c r="AK148" i="19"/>
  <c r="M147" i="19"/>
  <c r="AY145" i="19"/>
  <c r="AL144" i="19"/>
  <c r="Y143" i="19"/>
  <c r="L142" i="19"/>
  <c r="AX140" i="19"/>
  <c r="AK139" i="19"/>
  <c r="X138" i="19"/>
  <c r="K137" i="19"/>
  <c r="AF157" i="19"/>
  <c r="AB154" i="19"/>
  <c r="AT152" i="19"/>
  <c r="K151" i="19"/>
  <c r="AA149" i="19"/>
  <c r="AT147" i="19"/>
  <c r="AE146" i="19"/>
  <c r="R145" i="19"/>
  <c r="E144" i="19"/>
  <c r="AN158" i="19"/>
  <c r="AZ154" i="19"/>
  <c r="N153" i="19"/>
  <c r="AD151" i="19"/>
  <c r="AV149" i="19"/>
  <c r="M148" i="19"/>
  <c r="AT146" i="19"/>
  <c r="AG145" i="19"/>
  <c r="T144" i="19"/>
  <c r="G143" i="19"/>
  <c r="AS141" i="19"/>
  <c r="AF140" i="19"/>
  <c r="S139" i="19"/>
  <c r="H143" i="19"/>
  <c r="I137" i="19"/>
  <c r="AS134" i="19"/>
  <c r="J133" i="19"/>
  <c r="AB131" i="19"/>
  <c r="AR129" i="19"/>
  <c r="K128" i="19"/>
  <c r="AW126" i="19"/>
  <c r="AJ125" i="19"/>
  <c r="W124" i="19"/>
  <c r="J123" i="19"/>
  <c r="AV121" i="19"/>
  <c r="AI120" i="19"/>
  <c r="V119" i="19"/>
  <c r="I118" i="19"/>
  <c r="AU116" i="19"/>
  <c r="AH115" i="19"/>
  <c r="U114" i="19"/>
  <c r="H113" i="19"/>
  <c r="AT111" i="19"/>
  <c r="AG110" i="19"/>
  <c r="AW137" i="19"/>
  <c r="P135" i="19"/>
  <c r="AE133" i="19"/>
  <c r="AU131" i="19"/>
  <c r="N130" i="19"/>
  <c r="AD128" i="19"/>
  <c r="M127" i="19"/>
  <c r="AY125" i="19"/>
  <c r="AL124" i="19"/>
  <c r="Y123" i="19"/>
  <c r="L122" i="19"/>
  <c r="AX120" i="19"/>
  <c r="AK119" i="19"/>
  <c r="X118" i="19"/>
  <c r="K117" i="19"/>
  <c r="AW115" i="19"/>
  <c r="AJ114" i="19"/>
  <c r="W113" i="19"/>
  <c r="J112" i="19"/>
  <c r="AV110" i="19"/>
  <c r="AI109" i="19"/>
  <c r="D241" i="19"/>
  <c r="E223" i="19"/>
  <c r="AX217" i="19"/>
  <c r="C194" i="19"/>
  <c r="AK193" i="19"/>
  <c r="AZ204" i="19"/>
  <c r="P203" i="19"/>
  <c r="AN200" i="19"/>
  <c r="AH195" i="19"/>
  <c r="AF180" i="19"/>
  <c r="R198" i="19"/>
  <c r="AC178" i="19"/>
  <c r="AD191" i="19"/>
  <c r="AX176" i="19"/>
  <c r="AJ183" i="19"/>
  <c r="AH185" i="19"/>
  <c r="K175" i="19"/>
  <c r="AK182" i="19"/>
  <c r="X191" i="19"/>
  <c r="AJ193" i="19"/>
  <c r="F181" i="19"/>
  <c r="AD169" i="19"/>
  <c r="AY158" i="19"/>
  <c r="AW148" i="19"/>
  <c r="E165" i="19"/>
  <c r="C155" i="19"/>
  <c r="F173" i="19"/>
  <c r="AF161" i="19"/>
  <c r="R155" i="19"/>
  <c r="C173" i="19"/>
  <c r="AT168" i="19"/>
  <c r="C165" i="19"/>
  <c r="AE161" i="19"/>
  <c r="AR175" i="19"/>
  <c r="AA170" i="19"/>
  <c r="O166" i="19"/>
  <c r="H163" i="19"/>
  <c r="AJ159" i="19"/>
  <c r="M156" i="19"/>
  <c r="AQ173" i="19"/>
  <c r="M169" i="19"/>
  <c r="Q165" i="19"/>
  <c r="J162" i="19"/>
  <c r="AL158" i="19"/>
  <c r="S177" i="19"/>
  <c r="AB171" i="19"/>
  <c r="B167" i="19"/>
  <c r="AD163" i="19"/>
  <c r="AJ175" i="19"/>
  <c r="AK171" i="19"/>
  <c r="U169" i="19"/>
  <c r="AJ166" i="19"/>
  <c r="AH164" i="19"/>
  <c r="AN162" i="19"/>
  <c r="AD160" i="19"/>
  <c r="AR158" i="19"/>
  <c r="AJ161" i="19"/>
  <c r="Z154" i="19"/>
  <c r="AY151" i="19"/>
  <c r="C149" i="19"/>
  <c r="B147" i="19"/>
  <c r="AQ144" i="19"/>
  <c r="AO142" i="19"/>
  <c r="AU140" i="19"/>
  <c r="AK138" i="19"/>
  <c r="AY136" i="19"/>
  <c r="AO134" i="19"/>
  <c r="AM132" i="19"/>
  <c r="AS130" i="19"/>
  <c r="AI128" i="19"/>
  <c r="AT155" i="19"/>
  <c r="AE152" i="19"/>
  <c r="E150" i="19"/>
  <c r="AP147" i="19"/>
  <c r="L146" i="19"/>
  <c r="Z144" i="19"/>
  <c r="AN142" i="19"/>
  <c r="K141" i="19"/>
  <c r="Y139" i="19"/>
  <c r="AM137" i="19"/>
  <c r="J136" i="19"/>
  <c r="X134" i="19"/>
  <c r="AL132" i="19"/>
  <c r="I131" i="19"/>
  <c r="W129" i="19"/>
  <c r="AC158" i="19"/>
  <c r="X154" i="19"/>
  <c r="H152" i="19"/>
  <c r="N150" i="19"/>
  <c r="T148" i="19"/>
  <c r="AQ146" i="19"/>
  <c r="V145" i="19"/>
  <c r="AZ143" i="19"/>
  <c r="AM142" i="19"/>
  <c r="Z141" i="19"/>
  <c r="M140" i="19"/>
  <c r="AY138" i="19"/>
  <c r="AL137" i="19"/>
  <c r="Y136" i="19"/>
  <c r="L135" i="19"/>
  <c r="K156" i="19"/>
  <c r="AZ153" i="19"/>
  <c r="Q152" i="19"/>
  <c r="AG150" i="19"/>
  <c r="AY148" i="19"/>
  <c r="W147" i="19"/>
  <c r="J146" i="19"/>
  <c r="AV144" i="19"/>
  <c r="AI143" i="19"/>
  <c r="V142" i="19"/>
  <c r="I141" i="19"/>
  <c r="AP159" i="19"/>
  <c r="W155" i="19"/>
  <c r="AC153" i="19"/>
  <c r="AS151" i="19"/>
  <c r="L150" i="19"/>
  <c r="AB148" i="19"/>
  <c r="F147" i="19"/>
  <c r="AR145" i="19"/>
  <c r="AE144" i="19"/>
  <c r="R143" i="19"/>
  <c r="E142" i="19"/>
  <c r="AQ140" i="19"/>
  <c r="AD139" i="19"/>
  <c r="Q138" i="19"/>
  <c r="D137" i="19"/>
  <c r="AH159" i="19"/>
  <c r="V155" i="19"/>
  <c r="AB153" i="19"/>
  <c r="AR151" i="19"/>
  <c r="I150" i="19"/>
  <c r="AA148" i="19"/>
  <c r="E147" i="19"/>
  <c r="AQ145" i="19"/>
  <c r="AD144" i="19"/>
  <c r="Q143" i="19"/>
  <c r="D142" i="19"/>
  <c r="AP140" i="19"/>
  <c r="AC139" i="19"/>
  <c r="P138" i="19"/>
  <c r="C137" i="19"/>
  <c r="AY156" i="19"/>
  <c r="R154" i="19"/>
  <c r="AH152" i="19"/>
  <c r="AZ150" i="19"/>
  <c r="Q149" i="19"/>
  <c r="AK147" i="19"/>
  <c r="W146" i="19"/>
  <c r="J145" i="19"/>
  <c r="AV143" i="19"/>
  <c r="H158" i="19"/>
  <c r="AO154" i="19"/>
  <c r="D153" i="19"/>
  <c r="T151" i="19"/>
  <c r="AJ149" i="19"/>
  <c r="C148" i="19"/>
  <c r="AL146" i="19"/>
  <c r="Y145" i="19"/>
  <c r="L144" i="19"/>
  <c r="AX142" i="19"/>
  <c r="AK141" i="19"/>
  <c r="X140" i="19"/>
  <c r="K139" i="19"/>
  <c r="AT141" i="19"/>
  <c r="AK136" i="19"/>
  <c r="AI134" i="19"/>
  <c r="AY132" i="19"/>
  <c r="P131" i="19"/>
  <c r="AH129" i="19"/>
  <c r="C128" i="19"/>
  <c r="AO126" i="19"/>
  <c r="AB125" i="19"/>
  <c r="O124" i="19"/>
  <c r="B123" i="19"/>
  <c r="AN121" i="19"/>
  <c r="AA120" i="19"/>
  <c r="N119" i="19"/>
  <c r="AZ117" i="19"/>
  <c r="AM116" i="19"/>
  <c r="Z115" i="19"/>
  <c r="M114" i="19"/>
  <c r="AY112" i="19"/>
  <c r="AL111" i="19"/>
  <c r="Y110" i="19"/>
  <c r="Z137" i="19"/>
  <c r="C135" i="19"/>
  <c r="U133" i="19"/>
  <c r="AK131" i="19"/>
  <c r="B130" i="19"/>
  <c r="T128" i="19"/>
  <c r="E127" i="19"/>
  <c r="AQ125" i="19"/>
  <c r="AD124" i="19"/>
  <c r="Q123" i="19"/>
  <c r="D122" i="19"/>
  <c r="AP120" i="19"/>
  <c r="AC119" i="19"/>
  <c r="P118" i="19"/>
  <c r="C117" i="19"/>
  <c r="AO115" i="19"/>
  <c r="AB114" i="19"/>
  <c r="O113" i="19"/>
  <c r="B112" i="19"/>
  <c r="AN110" i="19"/>
  <c r="AA109" i="19"/>
  <c r="N108" i="19"/>
  <c r="AX138" i="19"/>
  <c r="AN135" i="19"/>
  <c r="AX133" i="19"/>
  <c r="Q132" i="19"/>
  <c r="AG130" i="19"/>
  <c r="AW128" i="19"/>
  <c r="AB127" i="19"/>
  <c r="O126" i="19"/>
  <c r="B125" i="19"/>
  <c r="AN123" i="19"/>
  <c r="AA122" i="19"/>
  <c r="N121" i="19"/>
  <c r="AZ119" i="19"/>
  <c r="AM118" i="19"/>
  <c r="Z117" i="19"/>
  <c r="M116" i="19"/>
  <c r="AY114" i="19"/>
  <c r="AU138" i="19"/>
  <c r="AM135" i="19"/>
  <c r="AW133" i="19"/>
  <c r="P132" i="19"/>
  <c r="AF130" i="19"/>
  <c r="AV128" i="19"/>
  <c r="AA127" i="19"/>
  <c r="N126" i="19"/>
  <c r="AZ124" i="19"/>
  <c r="AM123" i="19"/>
  <c r="Z122" i="19"/>
  <c r="M121" i="19"/>
  <c r="V246" i="19"/>
  <c r="AL208" i="19"/>
  <c r="AN222" i="19"/>
  <c r="Z189" i="19"/>
  <c r="AI191" i="19"/>
  <c r="N202" i="19"/>
  <c r="U200" i="19"/>
  <c r="AP198" i="19"/>
  <c r="E194" i="19"/>
  <c r="C179" i="19"/>
  <c r="AP191" i="19"/>
  <c r="AY176" i="19"/>
  <c r="X189" i="19"/>
  <c r="AC175" i="19"/>
  <c r="O182" i="19"/>
  <c r="AY183" i="19"/>
  <c r="F195" i="19"/>
  <c r="X181" i="19"/>
  <c r="AN189" i="19"/>
  <c r="W191" i="19"/>
  <c r="AR179" i="19"/>
  <c r="AV167" i="19"/>
  <c r="AL157" i="19"/>
  <c r="S178" i="19"/>
  <c r="AQ163" i="19"/>
  <c r="AO153" i="19"/>
  <c r="V171" i="19"/>
  <c r="S160" i="19"/>
  <c r="B155" i="19"/>
  <c r="AH172" i="19"/>
  <c r="B168" i="19"/>
  <c r="AL164" i="19"/>
  <c r="O161" i="19"/>
  <c r="T174" i="19"/>
  <c r="G170" i="19"/>
  <c r="AX165" i="19"/>
  <c r="AA162" i="19"/>
  <c r="T159" i="19"/>
  <c r="AV155" i="19"/>
  <c r="AZ172" i="19"/>
  <c r="AP168" i="19"/>
  <c r="AZ164" i="19"/>
  <c r="AC161" i="19"/>
  <c r="V158" i="19"/>
  <c r="I176" i="19"/>
  <c r="AI170" i="19"/>
  <c r="AK166" i="19"/>
  <c r="N163" i="19"/>
  <c r="AR174" i="19"/>
  <c r="Y171" i="19"/>
  <c r="AN168" i="19"/>
  <c r="AB166" i="19"/>
  <c r="R164" i="19"/>
  <c r="AF162" i="19"/>
  <c r="V160" i="19"/>
  <c r="T158" i="19"/>
  <c r="W160" i="19"/>
  <c r="D154" i="19"/>
  <c r="AO151" i="19"/>
  <c r="AR148" i="19"/>
  <c r="AC146" i="19"/>
  <c r="AI144" i="19"/>
  <c r="Y142" i="19"/>
  <c r="AM140" i="19"/>
  <c r="AC138" i="19"/>
  <c r="AA136" i="19"/>
  <c r="AG134" i="19"/>
  <c r="W132" i="19"/>
  <c r="AK130" i="19"/>
  <c r="AA128" i="19"/>
  <c r="AX154" i="19"/>
  <c r="S152" i="19"/>
  <c r="AR149" i="19"/>
  <c r="AG147" i="19"/>
  <c r="D146" i="19"/>
  <c r="R144" i="19"/>
  <c r="AF142" i="19"/>
  <c r="C141" i="19"/>
  <c r="Q139" i="19"/>
  <c r="AE137" i="19"/>
  <c r="B136" i="19"/>
  <c r="P134" i="19"/>
  <c r="AD132" i="19"/>
  <c r="AZ130" i="19"/>
  <c r="O129" i="19"/>
  <c r="AV157" i="19"/>
  <c r="L154" i="19"/>
  <c r="AW151" i="19"/>
  <c r="D150" i="19"/>
  <c r="J148" i="19"/>
  <c r="AI146" i="19"/>
  <c r="N145" i="19"/>
  <c r="AR143" i="19"/>
  <c r="AE142" i="19"/>
  <c r="R141" i="19"/>
  <c r="E140" i="19"/>
  <c r="AQ138" i="19"/>
  <c r="AD137" i="19"/>
  <c r="Q136" i="19"/>
  <c r="L161" i="19"/>
  <c r="AO155" i="19"/>
  <c r="AN153" i="19"/>
  <c r="G152" i="19"/>
  <c r="W150" i="19"/>
  <c r="AM148" i="19"/>
  <c r="O147" i="19"/>
  <c r="B146" i="19"/>
  <c r="AN144" i="19"/>
  <c r="AA143" i="19"/>
  <c r="N142" i="19"/>
  <c r="AZ140" i="19"/>
  <c r="B159" i="19"/>
  <c r="G155" i="19"/>
  <c r="S153" i="19"/>
  <c r="AI151" i="19"/>
  <c r="AY149" i="19"/>
  <c r="R148" i="19"/>
  <c r="AW146" i="19"/>
  <c r="AJ145" i="19"/>
  <c r="W144" i="19"/>
  <c r="J143" i="19"/>
  <c r="AV141" i="19"/>
  <c r="AI140" i="19"/>
  <c r="V139" i="19"/>
  <c r="I138" i="19"/>
  <c r="AU136" i="19"/>
  <c r="AV158" i="19"/>
  <c r="F155" i="19"/>
  <c r="P153" i="19"/>
  <c r="AH151" i="19"/>
  <c r="AX149" i="19"/>
  <c r="O148" i="19"/>
  <c r="AV146" i="19"/>
  <c r="AI145" i="19"/>
  <c r="V144" i="19"/>
  <c r="I143" i="19"/>
  <c r="AU141" i="19"/>
  <c r="AH140" i="19"/>
  <c r="U139" i="19"/>
  <c r="H138" i="19"/>
  <c r="AT136" i="19"/>
  <c r="Z156" i="19"/>
  <c r="H154" i="19"/>
  <c r="X152" i="19"/>
  <c r="AN150" i="19"/>
  <c r="G149" i="19"/>
  <c r="AB147" i="19"/>
  <c r="O146" i="19"/>
  <c r="B145" i="19"/>
  <c r="AN143" i="19"/>
  <c r="AA157" i="19"/>
  <c r="AA154" i="19"/>
  <c r="AQ152" i="19"/>
  <c r="J151" i="19"/>
  <c r="Z149" i="19"/>
  <c r="AS147" i="19"/>
  <c r="AD146" i="19"/>
  <c r="Q145" i="19"/>
  <c r="D144" i="19"/>
  <c r="AP142" i="19"/>
  <c r="AC141" i="19"/>
  <c r="P140" i="19"/>
  <c r="C139" i="19"/>
  <c r="AG140" i="19"/>
  <c r="U136" i="19"/>
  <c r="W134" i="19"/>
  <c r="AO132" i="19"/>
  <c r="F131" i="19"/>
  <c r="V129" i="19"/>
  <c r="AT127" i="19"/>
  <c r="AG126" i="19"/>
  <c r="T125" i="19"/>
  <c r="G124" i="19"/>
  <c r="AS122" i="19"/>
  <c r="AF121" i="19"/>
  <c r="S120" i="19"/>
  <c r="F119" i="19"/>
  <c r="AR117" i="19"/>
  <c r="AE116" i="19"/>
  <c r="R115" i="19"/>
  <c r="E114" i="19"/>
  <c r="AQ112" i="19"/>
  <c r="AD111" i="19"/>
  <c r="AY142" i="19"/>
  <c r="E137" i="19"/>
  <c r="AR134" i="19"/>
  <c r="I133" i="19"/>
  <c r="AA131" i="19"/>
  <c r="AQ129" i="19"/>
  <c r="J128" i="19"/>
  <c r="AV126" i="19"/>
  <c r="AI125" i="19"/>
  <c r="V124" i="19"/>
  <c r="I123" i="19"/>
  <c r="AU121" i="19"/>
  <c r="AH120" i="19"/>
  <c r="U119" i="19"/>
  <c r="H118" i="19"/>
  <c r="AT116" i="19"/>
  <c r="AG115" i="19"/>
  <c r="T114" i="19"/>
  <c r="G113" i="19"/>
  <c r="AS111" i="19"/>
  <c r="AF110" i="19"/>
  <c r="S109" i="19"/>
  <c r="F108" i="19"/>
  <c r="R138" i="19"/>
  <c r="Z135" i="19"/>
  <c r="AN133" i="19"/>
  <c r="E132" i="19"/>
  <c r="W130" i="19"/>
  <c r="AM128" i="19"/>
  <c r="T127" i="19"/>
  <c r="G126" i="19"/>
  <c r="AS124" i="19"/>
  <c r="AF123" i="19"/>
  <c r="S122" i="19"/>
  <c r="F121" i="19"/>
  <c r="AR119" i="19"/>
  <c r="AE118" i="19"/>
  <c r="R117" i="19"/>
  <c r="E116" i="19"/>
  <c r="AQ114" i="19"/>
  <c r="O138" i="19"/>
  <c r="Y135" i="19"/>
  <c r="AM133" i="19"/>
  <c r="D132" i="19"/>
  <c r="V130" i="19"/>
  <c r="AL128" i="19"/>
  <c r="S127" i="19"/>
  <c r="F126" i="19"/>
  <c r="AR124" i="19"/>
  <c r="AE123" i="19"/>
  <c r="R122" i="19"/>
  <c r="W236" i="19"/>
  <c r="AB219" i="19"/>
  <c r="AP219" i="19"/>
  <c r="AY186" i="19"/>
  <c r="AF206" i="19"/>
  <c r="AW199" i="19"/>
  <c r="AA198" i="19"/>
  <c r="AP207" i="19"/>
  <c r="AJ192" i="19"/>
  <c r="Y177" i="19"/>
  <c r="AK189" i="19"/>
  <c r="F175" i="19"/>
  <c r="T187" i="19"/>
  <c r="H174" i="19"/>
  <c r="AK180" i="19"/>
  <c r="AL182" i="19"/>
  <c r="AW191" i="19"/>
  <c r="K180" i="19"/>
  <c r="G188" i="19"/>
  <c r="AM189" i="19"/>
  <c r="AE178" i="19"/>
  <c r="AA166" i="19"/>
  <c r="Y156" i="19"/>
  <c r="W174" i="19"/>
  <c r="AD162" i="19"/>
  <c r="AB152" i="19"/>
  <c r="AL169" i="19"/>
  <c r="F159" i="19"/>
  <c r="J180" i="19"/>
  <c r="L172" i="19"/>
  <c r="AG167" i="19"/>
  <c r="F164" i="19"/>
  <c r="AX160" i="19"/>
  <c r="AT173" i="19"/>
  <c r="N169" i="19"/>
  <c r="AH165" i="19"/>
  <c r="K162" i="19"/>
  <c r="AM158" i="19"/>
  <c r="AF155" i="19"/>
  <c r="AD172" i="19"/>
  <c r="AY167" i="19"/>
  <c r="AJ164" i="19"/>
  <c r="M161" i="19"/>
  <c r="AO157" i="19"/>
  <c r="Q175" i="19"/>
  <c r="O170" i="19"/>
  <c r="E166" i="19"/>
  <c r="AW162" i="19"/>
  <c r="AB174" i="19"/>
  <c r="O171" i="19"/>
  <c r="R168" i="19"/>
  <c r="T166" i="19"/>
  <c r="J164" i="19"/>
  <c r="H162" i="19"/>
  <c r="N160" i="19"/>
  <c r="D158" i="19"/>
  <c r="R159" i="19"/>
  <c r="AS153" i="19"/>
  <c r="I151" i="19"/>
  <c r="AH148" i="19"/>
  <c r="M146" i="19"/>
  <c r="AA144" i="19"/>
  <c r="Q142" i="19"/>
  <c r="O140" i="19"/>
  <c r="U138" i="19"/>
  <c r="K136" i="19"/>
  <c r="Y134" i="19"/>
  <c r="O132" i="19"/>
  <c r="M130" i="19"/>
  <c r="S128" i="19"/>
  <c r="Y154" i="19"/>
  <c r="I152" i="19"/>
  <c r="X149" i="19"/>
  <c r="Y147" i="19"/>
  <c r="AM145" i="19"/>
  <c r="B144" i="19"/>
  <c r="X142" i="19"/>
  <c r="AL140" i="19"/>
  <c r="AZ138" i="19"/>
  <c r="W137" i="19"/>
  <c r="AK135" i="19"/>
  <c r="AY133" i="19"/>
  <c r="V132" i="19"/>
  <c r="AJ130" i="19"/>
  <c r="AX128" i="19"/>
  <c r="P157" i="19"/>
  <c r="AQ153" i="19"/>
  <c r="AK151" i="19"/>
  <c r="AQ149" i="19"/>
  <c r="AX147" i="19"/>
  <c r="AA146" i="19"/>
  <c r="F145" i="19"/>
  <c r="AJ143" i="19"/>
  <c r="W142" i="19"/>
  <c r="J141" i="19"/>
  <c r="AV139" i="19"/>
  <c r="AI138" i="19"/>
  <c r="V137" i="19"/>
  <c r="I136" i="19"/>
  <c r="AX159" i="19"/>
  <c r="Y155" i="19"/>
  <c r="AD153" i="19"/>
  <c r="AT151" i="19"/>
  <c r="M150" i="19"/>
  <c r="AC148" i="19"/>
  <c r="G147" i="19"/>
  <c r="AS145" i="19"/>
  <c r="AF144" i="19"/>
  <c r="S143" i="19"/>
  <c r="F142" i="19"/>
  <c r="AR140" i="19"/>
  <c r="U158" i="19"/>
  <c r="AR154" i="19"/>
  <c r="G153" i="19"/>
  <c r="Y151" i="19"/>
  <c r="AO149" i="19"/>
  <c r="F148" i="19"/>
  <c r="AO146" i="19"/>
  <c r="AB145" i="19"/>
  <c r="O144" i="19"/>
  <c r="B143" i="19"/>
  <c r="AN141" i="19"/>
  <c r="AA140" i="19"/>
  <c r="N139" i="19"/>
  <c r="AZ137" i="19"/>
  <c r="AM136" i="19"/>
  <c r="P158" i="19"/>
  <c r="AQ154" i="19"/>
  <c r="F153" i="19"/>
  <c r="V151" i="19"/>
  <c r="AN149" i="19"/>
  <c r="E148" i="19"/>
  <c r="AN146" i="19"/>
  <c r="AA145" i="19"/>
  <c r="N144" i="19"/>
  <c r="AZ142" i="19"/>
  <c r="AM141" i="19"/>
  <c r="Z140" i="19"/>
  <c r="M139" i="19"/>
  <c r="AY137" i="19"/>
  <c r="AL136" i="19"/>
  <c r="C156" i="19"/>
  <c r="AU153" i="19"/>
  <c r="N152" i="19"/>
  <c r="AD150" i="19"/>
  <c r="AT148" i="19"/>
  <c r="T147" i="19"/>
  <c r="G146" i="19"/>
  <c r="AS144" i="19"/>
  <c r="AF143" i="19"/>
  <c r="AT156" i="19"/>
  <c r="Q154" i="19"/>
  <c r="AG152" i="19"/>
  <c r="AW150" i="19"/>
  <c r="P149" i="19"/>
  <c r="AJ147" i="19"/>
  <c r="V146" i="19"/>
  <c r="I145" i="19"/>
  <c r="AU143" i="19"/>
  <c r="AH142" i="19"/>
  <c r="U141" i="19"/>
  <c r="H140" i="19"/>
  <c r="AT138" i="19"/>
  <c r="AM139" i="19"/>
  <c r="E136" i="19"/>
  <c r="M134" i="19"/>
  <c r="AC132" i="19"/>
  <c r="AU130" i="19"/>
  <c r="L129" i="19"/>
  <c r="AL127" i="19"/>
  <c r="Y126" i="19"/>
  <c r="L125" i="19"/>
  <c r="AX123" i="19"/>
  <c r="AK122" i="19"/>
  <c r="X121" i="19"/>
  <c r="K120" i="19"/>
  <c r="I229" i="19"/>
  <c r="H207" i="19"/>
  <c r="AN209" i="19"/>
  <c r="H209" i="19"/>
  <c r="AX203" i="19"/>
  <c r="AU197" i="19"/>
  <c r="Y196" i="19"/>
  <c r="R205" i="19"/>
  <c r="S190" i="19"/>
  <c r="AE175" i="19"/>
  <c r="AE187" i="19"/>
  <c r="AB173" i="19"/>
  <c r="AX184" i="19"/>
  <c r="AS192" i="19"/>
  <c r="P179" i="19"/>
  <c r="Y181" i="19"/>
  <c r="L190" i="19"/>
  <c r="AW178" i="19"/>
  <c r="W186" i="19"/>
  <c r="D188" i="19"/>
  <c r="R177" i="19"/>
  <c r="N165" i="19"/>
  <c r="L155" i="19"/>
  <c r="AJ172" i="19"/>
  <c r="Q161" i="19"/>
  <c r="O151" i="19"/>
  <c r="E168" i="19"/>
  <c r="AR157" i="19"/>
  <c r="K178" i="19"/>
  <c r="U171" i="19"/>
  <c r="M167" i="19"/>
  <c r="AO163" i="19"/>
  <c r="R160" i="19"/>
  <c r="X173" i="19"/>
  <c r="AS168" i="19"/>
  <c r="B165" i="19"/>
  <c r="AT161" i="19"/>
  <c r="W158" i="19"/>
  <c r="AS179" i="19"/>
  <c r="J172" i="19"/>
  <c r="AC167" i="19"/>
  <c r="D164" i="19"/>
  <c r="AV160" i="19"/>
  <c r="Y157" i="19"/>
  <c r="D174" i="19"/>
  <c r="AR169" i="19"/>
  <c r="AN165" i="19"/>
  <c r="Q162" i="19"/>
  <c r="AO173" i="19"/>
  <c r="E171" i="19"/>
  <c r="H168" i="19"/>
  <c r="AU165" i="19"/>
  <c r="B164" i="19"/>
  <c r="AQ161" i="19"/>
  <c r="F160" i="19"/>
  <c r="AU157" i="19"/>
  <c r="X157" i="19"/>
  <c r="AI153" i="19"/>
  <c r="AL150" i="19"/>
  <c r="V148" i="19"/>
  <c r="E146" i="19"/>
  <c r="C144" i="19"/>
  <c r="I142" i="19"/>
  <c r="AX139" i="19"/>
  <c r="M138" i="19"/>
  <c r="C136" i="19"/>
  <c r="AZ133" i="19"/>
  <c r="G132" i="19"/>
  <c r="AV129" i="19"/>
  <c r="AB161" i="19"/>
  <c r="M154" i="19"/>
  <c r="AB151" i="19"/>
  <c r="L149" i="19"/>
  <c r="Q147" i="19"/>
  <c r="AE145" i="19"/>
  <c r="AS143" i="19"/>
  <c r="P142" i="19"/>
  <c r="AD140" i="19"/>
  <c r="AR138" i="19"/>
  <c r="O137" i="19"/>
  <c r="AC135" i="19"/>
  <c r="AQ133" i="19"/>
  <c r="N132" i="19"/>
  <c r="AB130" i="19"/>
  <c r="AP128" i="19"/>
  <c r="AI156" i="19"/>
  <c r="AE153" i="19"/>
  <c r="AA151" i="19"/>
  <c r="AG149" i="19"/>
  <c r="AO147" i="19"/>
  <c r="S146" i="19"/>
  <c r="AO144" i="19"/>
  <c r="AB143" i="19"/>
  <c r="O142" i="19"/>
  <c r="B141" i="19"/>
  <c r="AN139" i="19"/>
  <c r="AA138" i="19"/>
  <c r="N137" i="19"/>
  <c r="AZ135" i="19"/>
  <c r="E159" i="19"/>
  <c r="I155" i="19"/>
  <c r="T153" i="19"/>
  <c r="AJ151" i="19"/>
  <c r="AZ149" i="19"/>
  <c r="S148" i="19"/>
  <c r="AX146" i="19"/>
  <c r="AK145" i="19"/>
  <c r="X144" i="19"/>
  <c r="K143" i="19"/>
  <c r="AW141" i="19"/>
  <c r="AJ140" i="19"/>
  <c r="AN157" i="19"/>
  <c r="AG154" i="19"/>
  <c r="AV152" i="19"/>
  <c r="M151" i="19"/>
  <c r="AE149" i="19"/>
  <c r="AV147" i="19"/>
  <c r="AG146" i="19"/>
  <c r="T145" i="19"/>
  <c r="G144" i="19"/>
  <c r="AS142" i="19"/>
  <c r="AF141" i="19"/>
  <c r="S140" i="19"/>
  <c r="F139" i="19"/>
  <c r="AR137" i="19"/>
  <c r="AE136" i="19"/>
  <c r="AI157" i="19"/>
  <c r="AF154" i="19"/>
  <c r="AU152" i="19"/>
  <c r="L151" i="19"/>
  <c r="AB149" i="19"/>
  <c r="AU147" i="19"/>
  <c r="AF146" i="19"/>
  <c r="S145" i="19"/>
  <c r="F144" i="19"/>
  <c r="AR142" i="19"/>
  <c r="AE141" i="19"/>
  <c r="R140" i="19"/>
  <c r="E139" i="19"/>
  <c r="AQ137" i="19"/>
  <c r="AM160" i="19"/>
  <c r="AK155" i="19"/>
  <c r="AK153" i="19"/>
  <c r="B152" i="19"/>
  <c r="T150" i="19"/>
  <c r="AJ148" i="19"/>
  <c r="L147" i="19"/>
  <c r="AX145" i="19"/>
  <c r="AK144" i="19"/>
  <c r="X143" i="19"/>
  <c r="V156" i="19"/>
  <c r="E154" i="19"/>
  <c r="W152" i="19"/>
  <c r="AM150" i="19"/>
  <c r="D149" i="19"/>
  <c r="AA147" i="19"/>
  <c r="N146" i="19"/>
  <c r="AZ144" i="19"/>
  <c r="AM143" i="19"/>
  <c r="Z142" i="19"/>
  <c r="AA228" i="19"/>
  <c r="D218" i="19"/>
  <c r="V196" i="19"/>
  <c r="AR204" i="19"/>
  <c r="N201" i="19"/>
  <c r="AK195" i="19"/>
  <c r="AE194" i="19"/>
  <c r="AQ202" i="19"/>
  <c r="O188" i="19"/>
  <c r="B174" i="19"/>
  <c r="H185" i="19"/>
  <c r="AX171" i="19"/>
  <c r="U183" i="19"/>
  <c r="AJ190" i="19"/>
  <c r="AW193" i="19"/>
  <c r="L180" i="19"/>
  <c r="AB188" i="19"/>
  <c r="AJ177" i="19"/>
  <c r="AT184" i="19"/>
  <c r="V186" i="19"/>
  <c r="U179" i="19"/>
  <c r="AZ163" i="19"/>
  <c r="AX153" i="19"/>
  <c r="AZ170" i="19"/>
  <c r="D160" i="19"/>
  <c r="B150" i="19"/>
  <c r="AG166" i="19"/>
  <c r="AU156" i="19"/>
  <c r="AW176" i="19"/>
  <c r="AX170" i="19"/>
  <c r="AF166" i="19"/>
  <c r="Y163" i="19"/>
  <c r="B160" i="19"/>
  <c r="AG172" i="19"/>
  <c r="W168" i="19"/>
  <c r="AK164" i="19"/>
  <c r="N161" i="19"/>
  <c r="G158" i="19"/>
  <c r="C178" i="19"/>
  <c r="Q171" i="19"/>
  <c r="K167" i="19"/>
  <c r="AM163" i="19"/>
  <c r="P160" i="19"/>
  <c r="I157" i="19"/>
  <c r="AF173" i="19"/>
  <c r="B169" i="19"/>
  <c r="X165" i="19"/>
  <c r="AZ161" i="19"/>
  <c r="S173" i="19"/>
  <c r="X170" i="19"/>
  <c r="AW167" i="19"/>
  <c r="AE165" i="19"/>
  <c r="AS163" i="19"/>
  <c r="AI161" i="19"/>
  <c r="AG159" i="19"/>
  <c r="AM157" i="19"/>
  <c r="S156" i="19"/>
  <c r="W153" i="19"/>
  <c r="AB150" i="19"/>
  <c r="AR147" i="19"/>
  <c r="AV145" i="19"/>
  <c r="AL143" i="19"/>
  <c r="AZ141" i="19"/>
  <c r="AP139" i="19"/>
  <c r="AN137" i="19"/>
  <c r="AT135" i="19"/>
  <c r="AJ133" i="19"/>
  <c r="AX131" i="19"/>
  <c r="AN129" i="19"/>
  <c r="AF158" i="19"/>
  <c r="C154" i="19"/>
  <c r="F151" i="19"/>
  <c r="B149" i="19"/>
  <c r="AZ146" i="19"/>
  <c r="O145" i="19"/>
  <c r="AK143" i="19"/>
  <c r="AY141" i="19"/>
  <c r="N140" i="19"/>
  <c r="AJ138" i="19"/>
  <c r="AX136" i="19"/>
  <c r="M135" i="19"/>
  <c r="AI133" i="19"/>
  <c r="AW131" i="19"/>
  <c r="L130" i="19"/>
  <c r="AH128" i="19"/>
  <c r="AS155" i="19"/>
  <c r="K153" i="19"/>
  <c r="Q151" i="19"/>
  <c r="W149" i="19"/>
  <c r="AF147" i="19"/>
  <c r="C146" i="19"/>
  <c r="AG144" i="19"/>
  <c r="T143" i="19"/>
  <c r="G142" i="19"/>
  <c r="AS140" i="19"/>
  <c r="AF139" i="19"/>
  <c r="S138" i="19"/>
  <c r="F137" i="19"/>
  <c r="AR135" i="19"/>
  <c r="X158" i="19"/>
  <c r="AV154" i="19"/>
  <c r="H153" i="19"/>
  <c r="Z151" i="19"/>
  <c r="AP149" i="19"/>
  <c r="G148" i="19"/>
  <c r="AP146" i="19"/>
  <c r="AC145" i="19"/>
  <c r="P144" i="19"/>
  <c r="C143" i="19"/>
  <c r="AO141" i="19"/>
  <c r="AB140" i="19"/>
  <c r="H157" i="19"/>
  <c r="T154" i="19"/>
  <c r="AL152" i="19"/>
  <c r="C151" i="19"/>
  <c r="S149" i="19"/>
  <c r="AM147" i="19"/>
  <c r="Y146" i="19"/>
  <c r="L145" i="19"/>
  <c r="AX143" i="19"/>
  <c r="AK142" i="19"/>
  <c r="X141" i="19"/>
  <c r="K140" i="19"/>
  <c r="AW138" i="19"/>
  <c r="AJ137" i="19"/>
  <c r="W136" i="19"/>
  <c r="C157" i="19"/>
  <c r="S154" i="19"/>
  <c r="AI152" i="19"/>
  <c r="B151" i="19"/>
  <c r="R149" i="19"/>
  <c r="AL147" i="19"/>
  <c r="X146" i="19"/>
  <c r="K145" i="19"/>
  <c r="AW143" i="19"/>
  <c r="AJ142" i="19"/>
  <c r="W141" i="19"/>
  <c r="J140" i="19"/>
  <c r="AV138" i="19"/>
  <c r="AI137" i="19"/>
  <c r="Z159" i="19"/>
  <c r="U155" i="19"/>
  <c r="AA153" i="19"/>
  <c r="AQ151" i="19"/>
  <c r="H150" i="19"/>
  <c r="Z148" i="19"/>
  <c r="D147" i="19"/>
  <c r="AP145" i="19"/>
  <c r="AC144" i="19"/>
  <c r="P143" i="19"/>
  <c r="B156" i="19"/>
  <c r="AT153" i="19"/>
  <c r="K152" i="19"/>
  <c r="AC150" i="19"/>
  <c r="AS148" i="19"/>
  <c r="S147" i="19"/>
  <c r="F146" i="19"/>
  <c r="AR144" i="19"/>
  <c r="AE143" i="19"/>
  <c r="R142" i="19"/>
  <c r="E141" i="19"/>
  <c r="AQ139" i="19"/>
  <c r="AD138" i="19"/>
  <c r="Z138" i="19"/>
  <c r="AE135" i="19"/>
  <c r="AP133" i="19"/>
  <c r="I132" i="19"/>
  <c r="Y130" i="19"/>
  <c r="AO128" i="19"/>
  <c r="V127" i="19"/>
  <c r="I126" i="19"/>
  <c r="AU124" i="19"/>
  <c r="AH123" i="19"/>
  <c r="U122" i="19"/>
  <c r="H121" i="19"/>
  <c r="AT119" i="19"/>
  <c r="AG118" i="19"/>
  <c r="T117" i="19"/>
  <c r="G116" i="19"/>
  <c r="AS114" i="19"/>
  <c r="AF113" i="19"/>
  <c r="S112" i="19"/>
  <c r="F111" i="19"/>
  <c r="AJ139" i="19"/>
  <c r="D136" i="19"/>
  <c r="L134" i="19"/>
  <c r="AB132" i="19"/>
  <c r="AT130" i="19"/>
  <c r="K129" i="19"/>
  <c r="AK127" i="19"/>
  <c r="X126" i="19"/>
  <c r="K125" i="19"/>
  <c r="AW123" i="19"/>
  <c r="AJ122" i="19"/>
  <c r="W121" i="19"/>
  <c r="J120" i="19"/>
  <c r="AV118" i="19"/>
  <c r="AI117" i="19"/>
  <c r="V116" i="19"/>
  <c r="I115" i="19"/>
  <c r="AU113" i="19"/>
  <c r="AH112" i="19"/>
  <c r="U111" i="19"/>
  <c r="H110" i="19"/>
  <c r="AT108" i="19"/>
  <c r="AQ142" i="19"/>
  <c r="B137" i="19"/>
  <c r="AQ134" i="19"/>
  <c r="H133" i="19"/>
  <c r="X131" i="19"/>
  <c r="AP129" i="19"/>
  <c r="I128" i="19"/>
  <c r="AU126" i="19"/>
  <c r="AH125" i="19"/>
  <c r="U124" i="19"/>
  <c r="H123" i="19"/>
  <c r="AT121" i="19"/>
  <c r="AG120" i="19"/>
  <c r="T119" i="19"/>
  <c r="G118" i="19"/>
  <c r="AS116" i="19"/>
  <c r="AF115" i="19"/>
  <c r="AI142" i="19"/>
  <c r="AZ136" i="19"/>
  <c r="AP134" i="19"/>
  <c r="G133" i="19"/>
  <c r="W131" i="19"/>
  <c r="AO129" i="19"/>
  <c r="H128" i="19"/>
  <c r="AT126" i="19"/>
  <c r="AG125" i="19"/>
  <c r="T124" i="19"/>
  <c r="G123" i="19"/>
  <c r="AS121" i="19"/>
  <c r="W139" i="19"/>
  <c r="AW135" i="19"/>
  <c r="G134" i="19"/>
  <c r="Y132" i="19"/>
  <c r="AO130" i="19"/>
  <c r="F129" i="19"/>
  <c r="AH127" i="19"/>
  <c r="U126" i="19"/>
  <c r="H125" i="19"/>
  <c r="AT123" i="19"/>
  <c r="AG122" i="19"/>
  <c r="T121" i="19"/>
  <c r="G120" i="19"/>
  <c r="AS118" i="19"/>
  <c r="AF117" i="19"/>
  <c r="S142" i="19"/>
  <c r="AS136" i="19"/>
  <c r="AL134" i="19"/>
  <c r="E133" i="19"/>
  <c r="U131" i="19"/>
  <c r="AK129" i="19"/>
  <c r="F128" i="19"/>
  <c r="AR126" i="19"/>
  <c r="AE125" i="19"/>
  <c r="R124" i="19"/>
  <c r="E123" i="19"/>
  <c r="AQ121" i="19"/>
  <c r="AD120" i="19"/>
  <c r="Q119" i="19"/>
  <c r="D118" i="19"/>
  <c r="AP116" i="19"/>
  <c r="AC115" i="19"/>
  <c r="M137" i="19"/>
  <c r="AU134" i="19"/>
  <c r="N133" i="19"/>
  <c r="AD131" i="19"/>
  <c r="AT129" i="19"/>
  <c r="M128" i="19"/>
  <c r="AY126" i="19"/>
  <c r="AL125" i="19"/>
  <c r="Y124" i="19"/>
  <c r="L123" i="19"/>
  <c r="AR139" i="19"/>
  <c r="F136" i="19"/>
  <c r="N134" i="19"/>
  <c r="AF132" i="19"/>
  <c r="AV130" i="19"/>
  <c r="M129" i="19"/>
  <c r="AM127" i="19"/>
  <c r="Z126" i="19"/>
  <c r="M125" i="19"/>
  <c r="AY123" i="19"/>
  <c r="M120" i="19"/>
  <c r="AV116" i="19"/>
  <c r="Z114" i="19"/>
  <c r="AR112" i="19"/>
  <c r="I111" i="19"/>
  <c r="AF109" i="19"/>
  <c r="J108" i="19"/>
  <c r="AS106" i="19"/>
  <c r="AF105" i="19"/>
  <c r="S104" i="19"/>
  <c r="F103" i="19"/>
  <c r="AR101" i="19"/>
  <c r="AE100" i="19"/>
  <c r="R99" i="19"/>
  <c r="E98" i="19"/>
  <c r="AQ96" i="19"/>
  <c r="AD95" i="19"/>
  <c r="Q94" i="19"/>
  <c r="D93" i="19"/>
  <c r="AP91" i="19"/>
  <c r="AC90" i="19"/>
  <c r="P89" i="19"/>
  <c r="C88" i="19"/>
  <c r="AO86" i="19"/>
  <c r="AB85" i="19"/>
  <c r="O84" i="19"/>
  <c r="B83" i="19"/>
  <c r="AN81" i="19"/>
  <c r="S119" i="19"/>
  <c r="H116" i="19"/>
  <c r="C114" i="19"/>
  <c r="U112" i="19"/>
  <c r="AK110" i="19"/>
  <c r="M109" i="19"/>
  <c r="AP107" i="19"/>
  <c r="AB106" i="19"/>
  <c r="O105" i="19"/>
  <c r="B104" i="19"/>
  <c r="AN102" i="19"/>
  <c r="AA101" i="19"/>
  <c r="N100" i="19"/>
  <c r="AZ98" i="19"/>
  <c r="AM97" i="19"/>
  <c r="Z96" i="19"/>
  <c r="M95" i="19"/>
  <c r="AY93" i="19"/>
  <c r="AL92" i="19"/>
  <c r="Y91" i="19"/>
  <c r="L90" i="19"/>
  <c r="AX88" i="19"/>
  <c r="AK87" i="19"/>
  <c r="X86" i="19"/>
  <c r="K85" i="19"/>
  <c r="AW83" i="19"/>
  <c r="AJ82" i="19"/>
  <c r="X226" i="19"/>
  <c r="AN185" i="19"/>
  <c r="AT186" i="19"/>
  <c r="AP158" i="19"/>
  <c r="AK159" i="19"/>
  <c r="AD166" i="19"/>
  <c r="AX172" i="19"/>
  <c r="AW155" i="19"/>
  <c r="X137" i="19"/>
  <c r="AQ148" i="19"/>
  <c r="E135" i="19"/>
  <c r="K149" i="19"/>
  <c r="K138" i="19"/>
  <c r="AW147" i="19"/>
  <c r="J154" i="19"/>
  <c r="AC142" i="19"/>
  <c r="Y152" i="19"/>
  <c r="O141" i="19"/>
  <c r="AW149" i="19"/>
  <c r="AZ151" i="19"/>
  <c r="M141" i="19"/>
  <c r="G139" i="19"/>
  <c r="V133" i="19"/>
  <c r="AE128" i="19"/>
  <c r="D125" i="19"/>
  <c r="E122" i="19"/>
  <c r="AO118" i="19"/>
  <c r="O116" i="19"/>
  <c r="AN113" i="19"/>
  <c r="N111" i="19"/>
  <c r="T136" i="19"/>
  <c r="AN132" i="19"/>
  <c r="U129" i="19"/>
  <c r="AF126" i="19"/>
  <c r="F124" i="19"/>
  <c r="AE121" i="19"/>
  <c r="E119" i="19"/>
  <c r="AD116" i="19"/>
  <c r="D114" i="19"/>
  <c r="AC111" i="19"/>
  <c r="C109" i="19"/>
  <c r="AE139" i="19"/>
  <c r="AE134" i="19"/>
  <c r="AT131" i="19"/>
  <c r="T129" i="19"/>
  <c r="D127" i="19"/>
  <c r="J125" i="19"/>
  <c r="AY122" i="19"/>
  <c r="AW120" i="19"/>
  <c r="D119" i="19"/>
  <c r="B117" i="19"/>
  <c r="H115" i="19"/>
  <c r="AD136" i="19"/>
  <c r="AC133" i="19"/>
  <c r="C131" i="19"/>
  <c r="P128" i="19"/>
  <c r="V126" i="19"/>
  <c r="L124" i="19"/>
  <c r="J122" i="19"/>
  <c r="AP138" i="19"/>
  <c r="X135" i="19"/>
  <c r="Z133" i="19"/>
  <c r="AF131" i="19"/>
  <c r="AL129" i="19"/>
  <c r="AX127" i="19"/>
  <c r="AC126" i="19"/>
  <c r="AY124" i="19"/>
  <c r="AD123" i="19"/>
  <c r="I122" i="19"/>
  <c r="AM120" i="19"/>
  <c r="R119" i="19"/>
  <c r="AV117" i="19"/>
  <c r="AA116" i="19"/>
  <c r="AB136" i="19"/>
  <c r="R134" i="19"/>
  <c r="X132" i="19"/>
  <c r="AD130" i="19"/>
  <c r="AJ128" i="19"/>
  <c r="I127" i="19"/>
  <c r="AM125" i="19"/>
  <c r="J124" i="19"/>
  <c r="AN122" i="19"/>
  <c r="S121" i="19"/>
  <c r="AW119" i="19"/>
  <c r="AB118" i="19"/>
  <c r="G117" i="19"/>
  <c r="AK115" i="19"/>
  <c r="AR136" i="19"/>
  <c r="AA134" i="19"/>
  <c r="AG132" i="19"/>
  <c r="AM130" i="19"/>
  <c r="AS128" i="19"/>
  <c r="P127" i="19"/>
  <c r="AT125" i="19"/>
  <c r="Q124" i="19"/>
  <c r="AU122" i="19"/>
  <c r="B138" i="19"/>
  <c r="G135" i="19"/>
  <c r="M133" i="19"/>
  <c r="S131" i="19"/>
  <c r="Y129" i="19"/>
  <c r="AE127" i="19"/>
  <c r="J126" i="19"/>
  <c r="AN124" i="19"/>
  <c r="O122" i="19"/>
  <c r="J118" i="19"/>
  <c r="C115" i="19"/>
  <c r="C113" i="19"/>
  <c r="AX110" i="19"/>
  <c r="N109" i="19"/>
  <c r="AH107" i="19"/>
  <c r="M106" i="19"/>
  <c r="AQ104" i="19"/>
  <c r="V103" i="19"/>
  <c r="AZ101" i="19"/>
  <c r="W100" i="19"/>
  <c r="B99" i="19"/>
  <c r="AF97" i="19"/>
  <c r="K96" i="19"/>
  <c r="AO94" i="19"/>
  <c r="T93" i="19"/>
  <c r="AX91" i="19"/>
  <c r="U90" i="19"/>
  <c r="AY88" i="19"/>
  <c r="AD87" i="19"/>
  <c r="I86" i="19"/>
  <c r="AM84" i="19"/>
  <c r="R83" i="19"/>
  <c r="AV81" i="19"/>
  <c r="AX118" i="19"/>
  <c r="AA115" i="19"/>
  <c r="V113" i="19"/>
  <c r="AB111" i="19"/>
  <c r="AN109" i="19"/>
  <c r="I108" i="19"/>
  <c r="AJ106" i="19"/>
  <c r="G105" i="19"/>
  <c r="AK103" i="19"/>
  <c r="P102" i="19"/>
  <c r="AT100" i="19"/>
  <c r="Y99" i="19"/>
  <c r="D98" i="19"/>
  <c r="AH96" i="19"/>
  <c r="E95" i="19"/>
  <c r="AI93" i="19"/>
  <c r="N92" i="19"/>
  <c r="AR90" i="19"/>
  <c r="W89" i="19"/>
  <c r="B88" i="19"/>
  <c r="AF86" i="19"/>
  <c r="C85" i="19"/>
  <c r="AG83" i="19"/>
  <c r="L82" i="19"/>
  <c r="G122" i="19"/>
  <c r="Z118" i="19"/>
  <c r="W115" i="19"/>
  <c r="AG113" i="19"/>
  <c r="AW111" i="19"/>
  <c r="O110" i="19"/>
  <c r="AR108" i="19"/>
  <c r="X107" i="19"/>
  <c r="K106" i="19"/>
  <c r="AW104" i="19"/>
  <c r="AJ103" i="19"/>
  <c r="W102" i="19"/>
  <c r="J101" i="19"/>
  <c r="AV99" i="19"/>
  <c r="AI98" i="19"/>
  <c r="V97" i="19"/>
  <c r="I96" i="19"/>
  <c r="AU94" i="19"/>
  <c r="AH93" i="19"/>
  <c r="U92" i="19"/>
  <c r="H91" i="19"/>
  <c r="AB120" i="19"/>
  <c r="I117" i="19"/>
  <c r="AH114" i="19"/>
  <c r="AW112" i="19"/>
  <c r="P111" i="19"/>
  <c r="AL109" i="19"/>
  <c r="P108" i="19"/>
  <c r="AX106" i="19"/>
  <c r="AK105" i="19"/>
  <c r="X104" i="19"/>
  <c r="K103" i="19"/>
  <c r="AW101" i="19"/>
  <c r="AJ100" i="19"/>
  <c r="W99" i="19"/>
  <c r="J98" i="19"/>
  <c r="AT122" i="19"/>
  <c r="AP118" i="19"/>
  <c r="AJ115" i="19"/>
  <c r="AO113" i="19"/>
  <c r="F112" i="19"/>
  <c r="V110" i="19"/>
  <c r="AY108" i="19"/>
  <c r="AD107" i="19"/>
  <c r="Q106" i="19"/>
  <c r="D105" i="19"/>
  <c r="AP103" i="19"/>
  <c r="AC102" i="19"/>
  <c r="P101" i="19"/>
  <c r="C100" i="19"/>
  <c r="AO98" i="19"/>
  <c r="AB97" i="19"/>
  <c r="O96" i="19"/>
  <c r="B95" i="19"/>
  <c r="AN93" i="19"/>
  <c r="AA92" i="19"/>
  <c r="N91" i="19"/>
  <c r="AZ89" i="19"/>
  <c r="AE119" i="19"/>
  <c r="P116" i="19"/>
  <c r="I114" i="19"/>
  <c r="Y112" i="19"/>
  <c r="AQ110" i="19"/>
  <c r="Q109" i="19"/>
  <c r="AT107" i="19"/>
  <c r="AF106" i="19"/>
  <c r="S105" i="19"/>
  <c r="F104" i="19"/>
  <c r="AR102" i="19"/>
  <c r="AE101" i="19"/>
  <c r="R100" i="19"/>
  <c r="E99" i="19"/>
  <c r="AQ97" i="19"/>
  <c r="AD96" i="19"/>
  <c r="Q95" i="19"/>
  <c r="D94" i="19"/>
  <c r="AP92" i="19"/>
  <c r="AC91" i="19"/>
  <c r="AV119" i="19"/>
  <c r="AF116" i="19"/>
  <c r="R114" i="19"/>
  <c r="AJ112" i="19"/>
  <c r="AZ110" i="19"/>
  <c r="Y109" i="19"/>
  <c r="C108" i="19"/>
  <c r="AM106" i="19"/>
  <c r="Z105" i="19"/>
  <c r="M104" i="19"/>
  <c r="AY102" i="19"/>
  <c r="AL101" i="19"/>
  <c r="Y100" i="19"/>
  <c r="I121" i="19"/>
  <c r="AO117" i="19"/>
  <c r="D115" i="19"/>
  <c r="N113" i="19"/>
  <c r="AF111" i="19"/>
  <c r="AZ109" i="19"/>
  <c r="AC108" i="19"/>
  <c r="K107" i="19"/>
  <c r="AW105" i="19"/>
  <c r="AJ104" i="19"/>
  <c r="W103" i="19"/>
  <c r="J102" i="19"/>
  <c r="AV100" i="19"/>
  <c r="AI99" i="19"/>
  <c r="V98" i="19"/>
  <c r="I97" i="19"/>
  <c r="AU95" i="19"/>
  <c r="AH94" i="19"/>
  <c r="U93" i="19"/>
  <c r="H92" i="19"/>
  <c r="AB99" i="19"/>
  <c r="N93" i="19"/>
  <c r="AQ89" i="19"/>
  <c r="H88" i="19"/>
  <c r="Z86" i="19"/>
  <c r="AP84" i="19"/>
  <c r="G83" i="19"/>
  <c r="Z81" i="19"/>
  <c r="K80" i="19"/>
  <c r="W207" i="19"/>
  <c r="X172" i="19"/>
  <c r="W176" i="19"/>
  <c r="AN148" i="19"/>
  <c r="K172" i="19"/>
  <c r="W163" i="19"/>
  <c r="B170" i="19"/>
  <c r="AP152" i="19"/>
  <c r="AL135" i="19"/>
  <c r="AR146" i="19"/>
  <c r="AA133" i="19"/>
  <c r="P147" i="19"/>
  <c r="AW136" i="19"/>
  <c r="AH146" i="19"/>
  <c r="Z152" i="19"/>
  <c r="P141" i="19"/>
  <c r="AO150" i="19"/>
  <c r="B140" i="19"/>
  <c r="N148" i="19"/>
  <c r="Q150" i="19"/>
  <c r="AV140" i="19"/>
  <c r="AX137" i="19"/>
  <c r="S132" i="19"/>
  <c r="U128" i="19"/>
  <c r="AM124" i="19"/>
  <c r="P121" i="19"/>
  <c r="Y118" i="19"/>
  <c r="AX115" i="19"/>
  <c r="X113" i="19"/>
  <c r="AW110" i="19"/>
  <c r="AO135" i="19"/>
  <c r="R132" i="19"/>
  <c r="AZ128" i="19"/>
  <c r="P126" i="19"/>
  <c r="AO123" i="19"/>
  <c r="O121" i="19"/>
  <c r="AN118" i="19"/>
  <c r="N116" i="19"/>
  <c r="AM113" i="19"/>
  <c r="M111" i="19"/>
  <c r="AL108" i="19"/>
  <c r="AS137" i="19"/>
  <c r="U134" i="19"/>
  <c r="AJ131" i="19"/>
  <c r="J129" i="19"/>
  <c r="AM126" i="19"/>
  <c r="AK124" i="19"/>
  <c r="AQ122" i="19"/>
  <c r="AO120" i="19"/>
  <c r="AU118" i="19"/>
  <c r="AK116" i="19"/>
  <c r="AI114" i="19"/>
  <c r="N136" i="19"/>
  <c r="Q133" i="19"/>
  <c r="AP130" i="19"/>
  <c r="AY127" i="19"/>
  <c r="AW125" i="19"/>
  <c r="D124" i="19"/>
  <c r="B122" i="19"/>
  <c r="J138" i="19"/>
  <c r="J135" i="19"/>
  <c r="P133" i="19"/>
  <c r="V131" i="19"/>
  <c r="AB129" i="19"/>
  <c r="AP127" i="19"/>
  <c r="M126" i="19"/>
  <c r="AQ124" i="19"/>
  <c r="V123" i="19"/>
  <c r="AZ121" i="19"/>
  <c r="AE120" i="19"/>
  <c r="J119" i="19"/>
  <c r="AN117" i="19"/>
  <c r="F141" i="19"/>
  <c r="L136" i="19"/>
  <c r="F134" i="19"/>
  <c r="L132" i="19"/>
  <c r="R130" i="19"/>
  <c r="X128" i="19"/>
  <c r="AZ126" i="19"/>
  <c r="W125" i="19"/>
  <c r="B124" i="19"/>
  <c r="AF122" i="19"/>
  <c r="K121" i="19"/>
  <c r="AO119" i="19"/>
  <c r="T118" i="19"/>
  <c r="AX116" i="19"/>
  <c r="K142" i="19"/>
  <c r="X136" i="19"/>
  <c r="O134" i="19"/>
  <c r="U132" i="19"/>
  <c r="AA130" i="19"/>
  <c r="AG128" i="19"/>
  <c r="H127" i="19"/>
  <c r="AD125" i="19"/>
  <c r="I124" i="19"/>
  <c r="AM122" i="19"/>
  <c r="AG137" i="19"/>
  <c r="AT134" i="19"/>
  <c r="AZ132" i="19"/>
  <c r="G131" i="19"/>
  <c r="C129" i="19"/>
  <c r="W127" i="19"/>
  <c r="B126" i="19"/>
  <c r="AF124" i="19"/>
  <c r="AH121" i="19"/>
  <c r="AL117" i="19"/>
  <c r="AN114" i="19"/>
  <c r="AF112" i="19"/>
  <c r="AL110" i="19"/>
  <c r="E109" i="19"/>
  <c r="Z107" i="19"/>
  <c r="E106" i="19"/>
  <c r="AI104" i="19"/>
  <c r="N103" i="19"/>
  <c r="AJ101" i="19"/>
  <c r="O100" i="19"/>
  <c r="AS98" i="19"/>
  <c r="X97" i="19"/>
  <c r="C96" i="19"/>
  <c r="AG94" i="19"/>
  <c r="L93" i="19"/>
  <c r="AH91" i="19"/>
  <c r="M90" i="19"/>
  <c r="AQ88" i="19"/>
  <c r="V87" i="19"/>
  <c r="AZ85" i="19"/>
  <c r="AE84" i="19"/>
  <c r="J83" i="19"/>
  <c r="S123" i="19"/>
  <c r="AA118" i="19"/>
  <c r="M115" i="19"/>
  <c r="L113" i="19"/>
  <c r="R111" i="19"/>
  <c r="AE109" i="19"/>
  <c r="AY107" i="19"/>
  <c r="T106" i="19"/>
  <c r="AX104" i="19"/>
  <c r="AC103" i="19"/>
  <c r="H102" i="19"/>
  <c r="AL100" i="19"/>
  <c r="Q99" i="19"/>
  <c r="AU97" i="19"/>
  <c r="R96" i="19"/>
  <c r="AV94" i="19"/>
  <c r="AA93" i="19"/>
  <c r="F92" i="19"/>
  <c r="AJ90" i="19"/>
  <c r="O89" i="19"/>
  <c r="AS87" i="19"/>
  <c r="P86" i="19"/>
  <c r="AT84" i="19"/>
  <c r="Y83" i="19"/>
  <c r="D82" i="19"/>
  <c r="Z121" i="19"/>
  <c r="C118" i="19"/>
  <c r="L115" i="19"/>
  <c r="U113" i="19"/>
  <c r="AM111" i="19"/>
  <c r="F110" i="19"/>
  <c r="AI108" i="19"/>
  <c r="P107" i="19"/>
  <c r="C106" i="19"/>
  <c r="AO104" i="19"/>
  <c r="AB103" i="19"/>
  <c r="O102" i="19"/>
  <c r="B101" i="19"/>
  <c r="AN99" i="19"/>
  <c r="AA98" i="19"/>
  <c r="N97" i="19"/>
  <c r="AZ95" i="19"/>
  <c r="AM94" i="19"/>
  <c r="Z93" i="19"/>
  <c r="M92" i="19"/>
  <c r="AY90" i="19"/>
  <c r="E120" i="19"/>
  <c r="AN116" i="19"/>
  <c r="W114" i="19"/>
  <c r="AM112" i="19"/>
  <c r="D111" i="19"/>
  <c r="AC109" i="19"/>
  <c r="G108" i="19"/>
  <c r="AP106" i="19"/>
  <c r="AC105" i="19"/>
  <c r="P104" i="19"/>
  <c r="C103" i="19"/>
  <c r="AO101" i="19"/>
  <c r="AB100" i="19"/>
  <c r="O99" i="19"/>
  <c r="B98" i="19"/>
  <c r="AX121" i="19"/>
  <c r="S118" i="19"/>
  <c r="U115" i="19"/>
  <c r="AC113" i="19"/>
  <c r="AU111" i="19"/>
  <c r="M110" i="19"/>
  <c r="AP108" i="19"/>
  <c r="V107" i="19"/>
  <c r="I106" i="19"/>
  <c r="AU104" i="19"/>
  <c r="AH103" i="19"/>
  <c r="U102" i="19"/>
  <c r="H101" i="19"/>
  <c r="AT99" i="19"/>
  <c r="AG98" i="19"/>
  <c r="T97" i="19"/>
  <c r="G96" i="19"/>
  <c r="AS94" i="19"/>
  <c r="AF93" i="19"/>
  <c r="S92" i="19"/>
  <c r="F91" i="19"/>
  <c r="AR89" i="19"/>
  <c r="H119" i="19"/>
  <c r="AY115" i="19"/>
  <c r="AX113" i="19"/>
  <c r="O112" i="19"/>
  <c r="AE110" i="19"/>
  <c r="H109" i="19"/>
  <c r="AK107" i="19"/>
  <c r="X106" i="19"/>
  <c r="K105" i="19"/>
  <c r="AW103" i="19"/>
  <c r="AJ102" i="19"/>
  <c r="W101" i="19"/>
  <c r="J100" i="19"/>
  <c r="AV98" i="19"/>
  <c r="AI97" i="19"/>
  <c r="V96" i="19"/>
  <c r="I95" i="19"/>
  <c r="AU93" i="19"/>
  <c r="AH92" i="19"/>
  <c r="U91" i="19"/>
  <c r="AA119" i="19"/>
  <c r="L116" i="19"/>
  <c r="H114" i="19"/>
  <c r="X112" i="19"/>
  <c r="AP110" i="19"/>
  <c r="P109" i="19"/>
  <c r="AS107" i="19"/>
  <c r="AE106" i="19"/>
  <c r="R105" i="19"/>
  <c r="E104" i="19"/>
  <c r="AQ102" i="19"/>
  <c r="AD101" i="19"/>
  <c r="Q100" i="19"/>
  <c r="AK120" i="19"/>
  <c r="U117" i="19"/>
  <c r="AO114" i="19"/>
  <c r="D113" i="19"/>
  <c r="T111" i="19"/>
  <c r="AP109" i="19"/>
  <c r="T108" i="19"/>
  <c r="C107" i="19"/>
  <c r="AO105" i="19"/>
  <c r="AB104" i="19"/>
  <c r="O103" i="19"/>
  <c r="B102" i="19"/>
  <c r="AN100" i="19"/>
  <c r="AA99" i="19"/>
  <c r="N98" i="19"/>
  <c r="AZ96" i="19"/>
  <c r="AM95" i="19"/>
  <c r="Z94" i="19"/>
  <c r="M93" i="19"/>
  <c r="AY91" i="19"/>
  <c r="O98" i="19"/>
  <c r="AG92" i="19"/>
  <c r="AG89" i="19"/>
  <c r="AW87" i="19"/>
  <c r="N86" i="19"/>
  <c r="AF84" i="19"/>
  <c r="AV82" i="19"/>
  <c r="Q81" i="19"/>
  <c r="C80" i="19"/>
  <c r="AO78" i="19"/>
  <c r="AB77" i="19"/>
  <c r="O76" i="19"/>
  <c r="B75" i="19"/>
  <c r="AN73" i="19"/>
  <c r="AA72" i="19"/>
  <c r="N71" i="19"/>
  <c r="AZ69" i="19"/>
  <c r="AM68" i="19"/>
  <c r="Z67" i="19"/>
  <c r="M66" i="19"/>
  <c r="AY64" i="19"/>
  <c r="AL63" i="19"/>
  <c r="Y62" i="19"/>
  <c r="L61" i="19"/>
  <c r="AX59" i="19"/>
  <c r="AK58" i="19"/>
  <c r="X57" i="19"/>
  <c r="K56" i="19"/>
  <c r="AO93" i="19"/>
  <c r="C90" i="19"/>
  <c r="Q88" i="19"/>
  <c r="AI86" i="19"/>
  <c r="AY84" i="19"/>
  <c r="P83" i="19"/>
  <c r="AH81" i="19"/>
  <c r="R80" i="19"/>
  <c r="E79" i="19"/>
  <c r="AQ77" i="19"/>
  <c r="AD76" i="19"/>
  <c r="Q75" i="19"/>
  <c r="D74" i="19"/>
  <c r="AP72" i="19"/>
  <c r="AC71" i="19"/>
  <c r="P70" i="19"/>
  <c r="C69" i="19"/>
  <c r="AO67" i="19"/>
  <c r="AB66" i="19"/>
  <c r="O65" i="19"/>
  <c r="B64" i="19"/>
  <c r="AN62" i="19"/>
  <c r="AA61" i="19"/>
  <c r="N60" i="19"/>
  <c r="AZ58" i="19"/>
  <c r="AM57" i="19"/>
  <c r="Z56" i="19"/>
  <c r="AF95" i="19"/>
  <c r="AP90" i="19"/>
  <c r="AV88" i="19"/>
  <c r="O87" i="19"/>
  <c r="AE85" i="19"/>
  <c r="AU83" i="19"/>
  <c r="N82" i="19"/>
  <c r="AO80" i="19"/>
  <c r="AB79" i="19"/>
  <c r="O78" i="19"/>
  <c r="B77" i="19"/>
  <c r="AN75" i="19"/>
  <c r="AA74" i="19"/>
  <c r="N73" i="19"/>
  <c r="AZ71" i="19"/>
  <c r="AM70" i="19"/>
  <c r="Z69" i="19"/>
  <c r="I187" i="19"/>
  <c r="AD183" i="19"/>
  <c r="AG183" i="19"/>
  <c r="T165" i="19"/>
  <c r="AF167" i="19"/>
  <c r="AY159" i="19"/>
  <c r="AK167" i="19"/>
  <c r="P150" i="19"/>
  <c r="AB133" i="19"/>
  <c r="G145" i="19"/>
  <c r="AO131" i="19"/>
  <c r="AT145" i="19"/>
  <c r="AJ135" i="19"/>
  <c r="U145" i="19"/>
  <c r="AR150" i="19"/>
  <c r="C140" i="19"/>
  <c r="H149" i="19"/>
  <c r="AN138" i="19"/>
  <c r="AU146" i="19"/>
  <c r="AI148" i="19"/>
  <c r="AY139" i="19"/>
  <c r="AC137" i="19"/>
  <c r="AV131" i="19"/>
  <c r="AD127" i="19"/>
  <c r="AE124" i="19"/>
  <c r="AY120" i="19"/>
  <c r="Q118" i="19"/>
  <c r="AP115" i="19"/>
  <c r="P113" i="19"/>
  <c r="AO110" i="19"/>
  <c r="AA135" i="19"/>
  <c r="H132" i="19"/>
  <c r="AN128" i="19"/>
  <c r="H126" i="19"/>
  <c r="AG123" i="19"/>
  <c r="G121" i="19"/>
  <c r="AF118" i="19"/>
  <c r="F116" i="19"/>
  <c r="AE113" i="19"/>
  <c r="E111" i="19"/>
  <c r="AD108" i="19"/>
  <c r="Y137" i="19"/>
  <c r="K134" i="19"/>
  <c r="N131" i="19"/>
  <c r="AC128" i="19"/>
  <c r="AE126" i="19"/>
  <c r="AC124" i="19"/>
  <c r="AI122" i="19"/>
  <c r="Y120" i="19"/>
  <c r="W118" i="19"/>
  <c r="AC116" i="19"/>
  <c r="AA114" i="19"/>
  <c r="AX135" i="19"/>
  <c r="AV132" i="19"/>
  <c r="J130" i="19"/>
  <c r="AQ127" i="19"/>
  <c r="AO125" i="19"/>
  <c r="AU123" i="19"/>
  <c r="AK121" i="19"/>
  <c r="AO137" i="19"/>
  <c r="AY134" i="19"/>
  <c r="F133" i="19"/>
  <c r="L131" i="19"/>
  <c r="R129" i="19"/>
  <c r="Z127" i="19"/>
  <c r="E126" i="19"/>
  <c r="AI124" i="19"/>
  <c r="N123" i="19"/>
  <c r="AR121" i="19"/>
  <c r="W120" i="19"/>
  <c r="B119" i="19"/>
  <c r="X117" i="19"/>
  <c r="AZ139" i="19"/>
  <c r="AV135" i="19"/>
  <c r="AU133" i="19"/>
  <c r="B132" i="19"/>
  <c r="H130" i="19"/>
  <c r="N128" i="19"/>
  <c r="AJ126" i="19"/>
  <c r="O125" i="19"/>
  <c r="AS123" i="19"/>
  <c r="X122" i="19"/>
  <c r="C121" i="19"/>
  <c r="AG119" i="19"/>
  <c r="L118" i="19"/>
  <c r="AH116" i="19"/>
  <c r="AW140" i="19"/>
  <c r="H136" i="19"/>
  <c r="E134" i="19"/>
  <c r="K132" i="19"/>
  <c r="Q130" i="19"/>
  <c r="W128" i="19"/>
  <c r="AQ126" i="19"/>
  <c r="V125" i="19"/>
  <c r="AZ123" i="19"/>
  <c r="AE122" i="19"/>
  <c r="J137" i="19"/>
  <c r="AJ134" i="19"/>
  <c r="AP132" i="19"/>
  <c r="AL130" i="19"/>
  <c r="AR128" i="19"/>
  <c r="O127" i="19"/>
  <c r="AS125" i="19"/>
  <c r="X124" i="19"/>
  <c r="E121" i="19"/>
  <c r="Q117" i="19"/>
  <c r="P114" i="19"/>
  <c r="V112" i="19"/>
  <c r="AB110" i="19"/>
  <c r="AU108" i="19"/>
  <c r="R107" i="19"/>
  <c r="AV105" i="19"/>
  <c r="AA104" i="19"/>
  <c r="AW102" i="19"/>
  <c r="AB101" i="19"/>
  <c r="G100" i="19"/>
  <c r="AK98" i="19"/>
  <c r="P97" i="19"/>
  <c r="AT95" i="19"/>
  <c r="Y94" i="19"/>
  <c r="AU92" i="19"/>
  <c r="Z91" i="19"/>
  <c r="E90" i="19"/>
  <c r="AI88" i="19"/>
  <c r="N87" i="19"/>
  <c r="AR85" i="19"/>
  <c r="W84" i="19"/>
  <c r="AS82" i="19"/>
  <c r="N122" i="19"/>
  <c r="F118" i="19"/>
  <c r="AX114" i="19"/>
  <c r="B113" i="19"/>
  <c r="H111" i="19"/>
  <c r="V109" i="19"/>
  <c r="AG107" i="19"/>
  <c r="L106" i="19"/>
  <c r="AP104" i="19"/>
  <c r="U103" i="19"/>
  <c r="AY101" i="19"/>
  <c r="AD100" i="19"/>
  <c r="I99" i="19"/>
  <c r="AE97" i="19"/>
  <c r="J96" i="19"/>
  <c r="AN94" i="19"/>
  <c r="S93" i="19"/>
  <c r="AW91" i="19"/>
  <c r="AB90" i="19"/>
  <c r="G89" i="19"/>
  <c r="AC87" i="19"/>
  <c r="H86" i="19"/>
  <c r="AL84" i="19"/>
  <c r="Q83" i="19"/>
  <c r="AU81" i="19"/>
  <c r="AZ120" i="19"/>
  <c r="AG117" i="19"/>
  <c r="AW114" i="19"/>
  <c r="K113" i="19"/>
  <c r="AA111" i="19"/>
  <c r="AV109" i="19"/>
  <c r="Z108" i="19"/>
  <c r="H107" i="19"/>
  <c r="AT105" i="19"/>
  <c r="AG104" i="19"/>
  <c r="T103" i="19"/>
  <c r="G102" i="19"/>
  <c r="AS100" i="19"/>
  <c r="AF99" i="19"/>
  <c r="S98" i="19"/>
  <c r="F97" i="19"/>
  <c r="AR95" i="19"/>
  <c r="AE94" i="19"/>
  <c r="R93" i="19"/>
  <c r="E92" i="19"/>
  <c r="AQ90" i="19"/>
  <c r="AI119" i="19"/>
  <c r="S116" i="19"/>
  <c r="K114" i="19"/>
  <c r="AC112" i="19"/>
  <c r="AS110" i="19"/>
  <c r="T109" i="19"/>
  <c r="AV107" i="19"/>
  <c r="AH106" i="19"/>
  <c r="U105" i="19"/>
  <c r="H104" i="19"/>
  <c r="AT102" i="19"/>
  <c r="AG101" i="19"/>
  <c r="T100" i="19"/>
  <c r="G99" i="19"/>
  <c r="AS97" i="19"/>
  <c r="R121" i="19"/>
  <c r="AW117" i="19"/>
  <c r="G115" i="19"/>
  <c r="S113" i="19"/>
  <c r="AI111" i="19"/>
  <c r="D110" i="19"/>
  <c r="AG108" i="19"/>
  <c r="N107" i="19"/>
  <c r="AZ105" i="19"/>
  <c r="AM104" i="19"/>
  <c r="Z103" i="19"/>
  <c r="M102" i="19"/>
  <c r="AY100" i="19"/>
  <c r="AL99" i="19"/>
  <c r="Y98" i="19"/>
  <c r="L97" i="19"/>
  <c r="AX95" i="19"/>
  <c r="AK94" i="19"/>
  <c r="X93" i="19"/>
  <c r="K92" i="19"/>
  <c r="AW90" i="19"/>
  <c r="AL122" i="19"/>
  <c r="AL118" i="19"/>
  <c r="AI115" i="19"/>
  <c r="AL113" i="19"/>
  <c r="E112" i="19"/>
  <c r="U110" i="19"/>
  <c r="AX108" i="19"/>
  <c r="AC107" i="19"/>
  <c r="P106" i="19"/>
  <c r="C105" i="19"/>
  <c r="AO103" i="19"/>
  <c r="AB102" i="19"/>
  <c r="O101" i="19"/>
  <c r="B100" i="19"/>
  <c r="AN98" i="19"/>
  <c r="AA97" i="19"/>
  <c r="N96" i="19"/>
  <c r="AZ94" i="19"/>
  <c r="AM93" i="19"/>
  <c r="Z92" i="19"/>
  <c r="M91" i="19"/>
  <c r="G119" i="19"/>
  <c r="AU115" i="19"/>
  <c r="AW113" i="19"/>
  <c r="N112" i="19"/>
  <c r="AD110" i="19"/>
  <c r="G109" i="19"/>
  <c r="AJ107" i="19"/>
  <c r="W106" i="19"/>
  <c r="J105" i="19"/>
  <c r="AV103" i="19"/>
  <c r="AI102" i="19"/>
  <c r="V101" i="19"/>
  <c r="I100" i="19"/>
  <c r="P120" i="19"/>
  <c r="AW116" i="19"/>
  <c r="AD114" i="19"/>
  <c r="AS112" i="19"/>
  <c r="J111" i="19"/>
  <c r="AG109" i="19"/>
  <c r="K108" i="19"/>
  <c r="AT106" i="19"/>
  <c r="AG105" i="19"/>
  <c r="T104" i="19"/>
  <c r="G103" i="19"/>
  <c r="AS101" i="19"/>
  <c r="AF100" i="19"/>
  <c r="S99" i="19"/>
  <c r="F98" i="19"/>
  <c r="AR96" i="19"/>
  <c r="AE95" i="19"/>
  <c r="R94" i="19"/>
  <c r="E93" i="19"/>
  <c r="AQ91" i="19"/>
  <c r="B97" i="19"/>
  <c r="AZ91" i="19"/>
  <c r="U89" i="19"/>
  <c r="AM87" i="19"/>
  <c r="D86" i="19"/>
  <c r="T84" i="19"/>
  <c r="AL82" i="19"/>
  <c r="H81" i="19"/>
  <c r="AT79" i="19"/>
  <c r="AG78" i="19"/>
  <c r="T77" i="19"/>
  <c r="G76" i="19"/>
  <c r="AS74" i="19"/>
  <c r="AF73" i="19"/>
  <c r="S72" i="19"/>
  <c r="F71" i="19"/>
  <c r="AR69" i="19"/>
  <c r="AE68" i="19"/>
  <c r="R67" i="19"/>
  <c r="E66" i="19"/>
  <c r="AQ64" i="19"/>
  <c r="AD63" i="19"/>
  <c r="Q62" i="19"/>
  <c r="D61" i="19"/>
  <c r="AP59" i="19"/>
  <c r="AC58" i="19"/>
  <c r="P57" i="19"/>
  <c r="T99" i="19"/>
  <c r="I93" i="19"/>
  <c r="AP89" i="19"/>
  <c r="G88" i="19"/>
  <c r="W86" i="19"/>
  <c r="AO84" i="19"/>
  <c r="F83" i="19"/>
  <c r="Y81" i="19"/>
  <c r="J80" i="19"/>
  <c r="AV78" i="19"/>
  <c r="AI77" i="19"/>
  <c r="V76" i="19"/>
  <c r="I75" i="19"/>
  <c r="AU73" i="19"/>
  <c r="AH72" i="19"/>
  <c r="U71" i="19"/>
  <c r="H70" i="19"/>
  <c r="AT68" i="19"/>
  <c r="AG67" i="19"/>
  <c r="T66" i="19"/>
  <c r="G65" i="19"/>
  <c r="AS63" i="19"/>
  <c r="AF62" i="19"/>
  <c r="S61" i="19"/>
  <c r="F60" i="19"/>
  <c r="AR58" i="19"/>
  <c r="AE57" i="19"/>
  <c r="R56" i="19"/>
  <c r="AY94" i="19"/>
  <c r="AA90" i="19"/>
  <c r="AL88" i="19"/>
  <c r="C87" i="19"/>
  <c r="U85" i="19"/>
  <c r="AK83" i="19"/>
  <c r="B82" i="19"/>
  <c r="AG80" i="19"/>
  <c r="T79" i="19"/>
  <c r="G78" i="19"/>
  <c r="AS76" i="19"/>
  <c r="AF75" i="19"/>
  <c r="S74" i="19"/>
  <c r="F73" i="19"/>
  <c r="AR71" i="19"/>
  <c r="AE70" i="19"/>
  <c r="R69" i="19"/>
  <c r="E68" i="19"/>
  <c r="AQ66" i="19"/>
  <c r="AD65" i="19"/>
  <c r="Q64" i="19"/>
  <c r="H96" i="19"/>
  <c r="G91" i="19"/>
  <c r="F89" i="19"/>
  <c r="X87" i="19"/>
  <c r="AN85" i="19"/>
  <c r="E84" i="19"/>
  <c r="W82" i="19"/>
  <c r="AV80" i="19"/>
  <c r="AI79" i="19"/>
  <c r="V78" i="19"/>
  <c r="I77" i="19"/>
  <c r="AU75" i="19"/>
  <c r="AH74" i="19"/>
  <c r="U73" i="19"/>
  <c r="H72" i="19"/>
  <c r="AT70" i="19"/>
  <c r="K94" i="19"/>
  <c r="K90" i="19"/>
  <c r="X88" i="19"/>
  <c r="AP86" i="19"/>
  <c r="G85" i="19"/>
  <c r="W83" i="19"/>
  <c r="AO81" i="19"/>
  <c r="W80" i="19"/>
  <c r="J79" i="19"/>
  <c r="AV77" i="19"/>
  <c r="AI76" i="19"/>
  <c r="V75" i="19"/>
  <c r="I74" i="19"/>
  <c r="AU72" i="19"/>
  <c r="AH71" i="19"/>
  <c r="U70" i="19"/>
  <c r="H69" i="19"/>
  <c r="AT67" i="19"/>
  <c r="AG66" i="19"/>
  <c r="T65" i="19"/>
  <c r="AM98" i="19"/>
  <c r="AR92" i="19"/>
  <c r="AJ89" i="19"/>
  <c r="AZ87" i="19"/>
  <c r="S86" i="19"/>
  <c r="AI84" i="19"/>
  <c r="AY82" i="19"/>
  <c r="T81" i="19"/>
  <c r="F80" i="19"/>
  <c r="AR78" i="19"/>
  <c r="AE77" i="19"/>
  <c r="R76" i="19"/>
  <c r="E75" i="19"/>
  <c r="AQ73" i="19"/>
  <c r="AD72" i="19"/>
  <c r="Q71" i="19"/>
  <c r="D70" i="19"/>
  <c r="AP68" i="19"/>
  <c r="AC67" i="19"/>
  <c r="P66" i="19"/>
  <c r="C65" i="19"/>
  <c r="C94" i="19"/>
  <c r="H90" i="19"/>
  <c r="V88" i="19"/>
  <c r="AL86" i="19"/>
  <c r="E85" i="19"/>
  <c r="U83" i="19"/>
  <c r="AK81" i="19"/>
  <c r="U80" i="19"/>
  <c r="H79" i="19"/>
  <c r="AT77" i="19"/>
  <c r="AG76" i="19"/>
  <c r="T75" i="19"/>
  <c r="G74" i="19"/>
  <c r="K95" i="19"/>
  <c r="AF90" i="19"/>
  <c r="AO88" i="19"/>
  <c r="H87" i="19"/>
  <c r="X85" i="19"/>
  <c r="AN83" i="19"/>
  <c r="G82" i="19"/>
  <c r="AJ80" i="19"/>
  <c r="W79" i="19"/>
  <c r="J78" i="19"/>
  <c r="AV76" i="19"/>
  <c r="Y201" i="19"/>
  <c r="E170" i="19"/>
  <c r="AS184" i="19"/>
  <c r="AE156" i="19"/>
  <c r="U164" i="19"/>
  <c r="AB156" i="19"/>
  <c r="W165" i="19"/>
  <c r="Z147" i="19"/>
  <c r="Z131" i="19"/>
  <c r="AC143" i="19"/>
  <c r="D130" i="19"/>
  <c r="Y144" i="19"/>
  <c r="AQ157" i="19"/>
  <c r="H144" i="19"/>
  <c r="I149" i="19"/>
  <c r="AO138" i="19"/>
  <c r="AC147" i="19"/>
  <c r="AA137" i="19"/>
  <c r="AH145" i="19"/>
  <c r="K147" i="19"/>
  <c r="AI139" i="19"/>
  <c r="AP135" i="19"/>
  <c r="AL131" i="19"/>
  <c r="N127" i="19"/>
  <c r="AP123" i="19"/>
  <c r="AQ120" i="19"/>
  <c r="AJ117" i="19"/>
  <c r="J115" i="19"/>
  <c r="AI112" i="19"/>
  <c r="AL141" i="19"/>
  <c r="AH134" i="19"/>
  <c r="O131" i="19"/>
  <c r="B128" i="19"/>
  <c r="AA125" i="19"/>
  <c r="AZ122" i="19"/>
  <c r="Z120" i="19"/>
  <c r="AY117" i="19"/>
  <c r="Y115" i="19"/>
  <c r="AX112" i="19"/>
  <c r="X110" i="19"/>
  <c r="V108" i="19"/>
  <c r="AF136" i="19"/>
  <c r="AD133" i="19"/>
  <c r="D131" i="19"/>
  <c r="Q128" i="19"/>
  <c r="W126" i="19"/>
  <c r="M124" i="19"/>
  <c r="K122" i="19"/>
  <c r="Q120" i="19"/>
  <c r="O118" i="19"/>
  <c r="U116" i="19"/>
  <c r="V141" i="19"/>
  <c r="K135" i="19"/>
  <c r="AJ132" i="19"/>
  <c r="AY129" i="19"/>
  <c r="AI127" i="19"/>
  <c r="Y125" i="19"/>
  <c r="W123" i="19"/>
  <c r="AC121" i="19"/>
  <c r="R137" i="19"/>
  <c r="AM134" i="19"/>
  <c r="AS132" i="19"/>
  <c r="AY130" i="19"/>
  <c r="AU128" i="19"/>
  <c r="R127" i="19"/>
  <c r="AV125" i="19"/>
  <c r="AA124" i="19"/>
  <c r="F123" i="19"/>
  <c r="AJ121" i="19"/>
  <c r="O120" i="19"/>
  <c r="AK118" i="19"/>
  <c r="P117" i="19"/>
  <c r="T139" i="19"/>
  <c r="AH135" i="19"/>
  <c r="AK133" i="19"/>
  <c r="AQ131" i="19"/>
  <c r="AW129" i="19"/>
  <c r="AW127" i="19"/>
  <c r="AB126" i="19"/>
  <c r="G125" i="19"/>
  <c r="AK123" i="19"/>
  <c r="P122" i="19"/>
  <c r="AT120" i="19"/>
  <c r="Y119" i="19"/>
  <c r="AU117" i="19"/>
  <c r="Z116" i="19"/>
  <c r="AU139" i="19"/>
  <c r="AU135" i="19"/>
  <c r="AT133" i="19"/>
  <c r="AZ131" i="19"/>
  <c r="G130" i="19"/>
  <c r="E128" i="19"/>
  <c r="AI126" i="19"/>
  <c r="N125" i="19"/>
  <c r="AR123" i="19"/>
  <c r="W122" i="19"/>
  <c r="AN136" i="19"/>
  <c r="Z134" i="19"/>
  <c r="T132" i="19"/>
  <c r="Z130" i="19"/>
  <c r="AF128" i="19"/>
  <c r="G127" i="19"/>
  <c r="AK125" i="19"/>
  <c r="P124" i="19"/>
  <c r="AJ120" i="19"/>
  <c r="Y116" i="19"/>
  <c r="F114" i="19"/>
  <c r="L112" i="19"/>
  <c r="R110" i="19"/>
  <c r="AK108" i="19"/>
  <c r="J107" i="19"/>
  <c r="AN105" i="19"/>
  <c r="K104" i="19"/>
  <c r="AO102" i="19"/>
  <c r="T101" i="19"/>
  <c r="AX99" i="19"/>
  <c r="AC98" i="19"/>
  <c r="H97" i="19"/>
  <c r="AL95" i="19"/>
  <c r="I94" i="19"/>
  <c r="AM92" i="19"/>
  <c r="R91" i="19"/>
  <c r="AV89" i="19"/>
  <c r="AA88" i="19"/>
  <c r="F87" i="19"/>
  <c r="AJ85" i="19"/>
  <c r="G84" i="19"/>
  <c r="AK82" i="19"/>
  <c r="AG121" i="19"/>
  <c r="AK117" i="19"/>
  <c r="AM114" i="19"/>
  <c r="AO112" i="19"/>
  <c r="AU110" i="19"/>
  <c r="D109" i="19"/>
  <c r="Y107" i="19"/>
  <c r="D106" i="19"/>
  <c r="AH104" i="19"/>
  <c r="M103" i="19"/>
  <c r="AQ101" i="19"/>
  <c r="V100" i="19"/>
  <c r="AR98" i="19"/>
  <c r="W97" i="19"/>
  <c r="B96" i="19"/>
  <c r="AF94" i="19"/>
  <c r="K93" i="19"/>
  <c r="AO91" i="19"/>
  <c r="T90" i="19"/>
  <c r="AP88" i="19"/>
  <c r="U87" i="19"/>
  <c r="AY85" i="19"/>
  <c r="AD84" i="19"/>
  <c r="I83" i="19"/>
  <c r="AM81" i="19"/>
  <c r="AC120" i="19"/>
  <c r="M117" i="19"/>
  <c r="AL114" i="19"/>
  <c r="AZ112" i="19"/>
  <c r="Q111" i="19"/>
  <c r="AM109" i="19"/>
  <c r="Q108" i="19"/>
  <c r="AY106" i="19"/>
  <c r="AL105" i="19"/>
  <c r="Y104" i="19"/>
  <c r="L103" i="19"/>
  <c r="AX101" i="19"/>
  <c r="AK100" i="19"/>
  <c r="X99" i="19"/>
  <c r="K98" i="19"/>
  <c r="AW96" i="19"/>
  <c r="AJ95" i="19"/>
  <c r="W94" i="19"/>
  <c r="J93" i="19"/>
  <c r="AV91" i="19"/>
  <c r="AI90" i="19"/>
  <c r="O119" i="19"/>
  <c r="C116" i="19"/>
  <c r="AZ113" i="19"/>
  <c r="Q112" i="19"/>
  <c r="AI110" i="19"/>
  <c r="J109" i="19"/>
  <c r="AM107" i="19"/>
  <c r="Z106" i="19"/>
  <c r="M105" i="19"/>
  <c r="AY103" i="19"/>
  <c r="AL102" i="19"/>
  <c r="Y101" i="19"/>
  <c r="L100" i="19"/>
  <c r="AX98" i="19"/>
  <c r="AK97" i="19"/>
  <c r="AS120" i="19"/>
  <c r="AC117" i="19"/>
  <c r="AU114" i="19"/>
  <c r="I113" i="19"/>
  <c r="Y111" i="19"/>
  <c r="AT109" i="19"/>
  <c r="X108" i="19"/>
  <c r="F107" i="19"/>
  <c r="AR105" i="19"/>
  <c r="AE104" i="19"/>
  <c r="R103" i="19"/>
  <c r="E102" i="19"/>
  <c r="AQ100" i="19"/>
  <c r="AD99" i="19"/>
  <c r="Q98" i="19"/>
  <c r="D97" i="19"/>
  <c r="AP95" i="19"/>
  <c r="AC94" i="19"/>
  <c r="P93" i="19"/>
  <c r="C92" i="19"/>
  <c r="AO90" i="19"/>
  <c r="AW121" i="19"/>
  <c r="R118" i="19"/>
  <c r="T115" i="19"/>
  <c r="AB113" i="19"/>
  <c r="AR111" i="19"/>
  <c r="L110" i="19"/>
  <c r="AO108" i="19"/>
  <c r="U107" i="19"/>
  <c r="H106" i="19"/>
  <c r="AT104" i="19"/>
  <c r="AG103" i="19"/>
  <c r="T102" i="19"/>
  <c r="G101" i="19"/>
  <c r="AS99" i="19"/>
  <c r="AF98" i="19"/>
  <c r="S97" i="19"/>
  <c r="F96" i="19"/>
  <c r="AR94" i="19"/>
  <c r="AE93" i="19"/>
  <c r="R92" i="19"/>
  <c r="AD122" i="19"/>
  <c r="AI118" i="19"/>
  <c r="AE115" i="19"/>
  <c r="AK113" i="19"/>
  <c r="D112" i="19"/>
  <c r="T110" i="19"/>
  <c r="AW108" i="19"/>
  <c r="AB107" i="19"/>
  <c r="O106" i="19"/>
  <c r="B105" i="19"/>
  <c r="AN103" i="19"/>
  <c r="AA102" i="19"/>
  <c r="N101" i="19"/>
  <c r="AZ99" i="19"/>
  <c r="AU119" i="19"/>
  <c r="AB116" i="19"/>
  <c r="Q114" i="19"/>
  <c r="AG112" i="19"/>
  <c r="AY110" i="19"/>
  <c r="X109" i="19"/>
  <c r="B108" i="19"/>
  <c r="AL106" i="19"/>
  <c r="Y105" i="19"/>
  <c r="L104" i="19"/>
  <c r="AX102" i="19"/>
  <c r="AK101" i="19"/>
  <c r="X100" i="19"/>
  <c r="K99" i="19"/>
  <c r="AW97" i="19"/>
  <c r="AJ96" i="19"/>
  <c r="W95" i="19"/>
  <c r="J199" i="19"/>
  <c r="AQ181" i="19"/>
  <c r="AQ174" i="19"/>
  <c r="D175" i="19"/>
  <c r="AW160" i="19"/>
  <c r="J173" i="19"/>
  <c r="U163" i="19"/>
  <c r="AN145" i="19"/>
  <c r="AF129" i="19"/>
  <c r="AQ141" i="19"/>
  <c r="Z128" i="19"/>
  <c r="L143" i="19"/>
  <c r="AH154" i="19"/>
  <c r="AT142" i="19"/>
  <c r="AD147" i="19"/>
  <c r="AB137" i="19"/>
  <c r="P146" i="19"/>
  <c r="AS158" i="19"/>
  <c r="U144" i="19"/>
  <c r="AW145" i="19"/>
  <c r="AA139" i="19"/>
  <c r="Q135" i="19"/>
  <c r="AI130" i="19"/>
  <c r="F127" i="19"/>
  <c r="Z123" i="19"/>
  <c r="C120" i="19"/>
  <c r="AB117" i="19"/>
  <c r="B115" i="19"/>
  <c r="AA112" i="19"/>
  <c r="Y140" i="19"/>
  <c r="V134" i="19"/>
  <c r="E131" i="19"/>
  <c r="AS127" i="19"/>
  <c r="S125" i="19"/>
  <c r="AR122" i="19"/>
  <c r="R120" i="19"/>
  <c r="AQ117" i="19"/>
  <c r="Q115" i="19"/>
  <c r="AP112" i="19"/>
  <c r="P110" i="19"/>
  <c r="AW107" i="19"/>
  <c r="P136" i="19"/>
  <c r="R133" i="19"/>
  <c r="AQ130" i="19"/>
  <c r="AZ127" i="19"/>
  <c r="AX125" i="19"/>
  <c r="E124" i="19"/>
  <c r="C122" i="19"/>
  <c r="I120" i="19"/>
  <c r="AX117" i="19"/>
  <c r="AV115" i="19"/>
  <c r="I140" i="19"/>
  <c r="AZ134" i="19"/>
  <c r="Z132" i="19"/>
  <c r="AC129" i="19"/>
  <c r="K127" i="19"/>
  <c r="Q125" i="19"/>
  <c r="O123" i="19"/>
  <c r="U121" i="19"/>
  <c r="AV136" i="19"/>
  <c r="AC134" i="19"/>
  <c r="AI132" i="19"/>
  <c r="AE130" i="19"/>
  <c r="AK128" i="19"/>
  <c r="J127" i="19"/>
  <c r="AN125" i="19"/>
  <c r="S124" i="19"/>
  <c r="AW122" i="19"/>
  <c r="AB121" i="19"/>
  <c r="AX119" i="19"/>
  <c r="AC118" i="19"/>
  <c r="H117" i="19"/>
  <c r="AM138" i="19"/>
  <c r="W135" i="19"/>
  <c r="Y133" i="19"/>
  <c r="AE131" i="19"/>
  <c r="AA129" i="19"/>
  <c r="AO127" i="19"/>
  <c r="T126" i="19"/>
  <c r="AX124" i="19"/>
  <c r="AC123" i="19"/>
  <c r="H122" i="19"/>
  <c r="AL120" i="19"/>
  <c r="I119" i="19"/>
  <c r="AM117" i="19"/>
  <c r="R116" i="19"/>
  <c r="O139" i="19"/>
  <c r="AG135" i="19"/>
  <c r="AH133" i="19"/>
  <c r="AN131" i="19"/>
  <c r="AJ129" i="19"/>
  <c r="AV127" i="19"/>
  <c r="AA126" i="19"/>
  <c r="F125" i="19"/>
  <c r="AJ123" i="19"/>
  <c r="C142" i="19"/>
  <c r="V136" i="19"/>
  <c r="D134" i="19"/>
  <c r="J132" i="19"/>
  <c r="P130" i="19"/>
  <c r="V128" i="19"/>
  <c r="AX126" i="19"/>
  <c r="AC125" i="19"/>
  <c r="H124" i="19"/>
  <c r="AQ119" i="19"/>
  <c r="I116" i="19"/>
  <c r="AS113" i="19"/>
  <c r="AY111" i="19"/>
  <c r="I110" i="19"/>
  <c r="AB108" i="19"/>
  <c r="B107" i="19"/>
  <c r="X105" i="19"/>
  <c r="C104" i="19"/>
  <c r="AG102" i="19"/>
  <c r="L101" i="19"/>
  <c r="AP99" i="19"/>
  <c r="U98" i="19"/>
  <c r="AY96" i="19"/>
  <c r="V95" i="19"/>
  <c r="AZ93" i="19"/>
  <c r="AE92" i="19"/>
  <c r="J91" i="19"/>
  <c r="AN89" i="19"/>
  <c r="S88" i="19"/>
  <c r="AW86" i="19"/>
  <c r="T85" i="19"/>
  <c r="AX83" i="19"/>
  <c r="AC82" i="19"/>
  <c r="B121" i="19"/>
  <c r="N117" i="19"/>
  <c r="Y114" i="19"/>
  <c r="AE112" i="19"/>
  <c r="AA110" i="19"/>
  <c r="AS108" i="19"/>
  <c r="Q107" i="19"/>
  <c r="AU105" i="19"/>
  <c r="Z104" i="19"/>
  <c r="E103" i="19"/>
  <c r="AI101" i="19"/>
  <c r="F100" i="19"/>
  <c r="AJ98" i="19"/>
  <c r="O97" i="19"/>
  <c r="AS95" i="19"/>
  <c r="X94" i="19"/>
  <c r="C93" i="19"/>
  <c r="AG91" i="19"/>
  <c r="D90" i="19"/>
  <c r="AH88" i="19"/>
  <c r="M87" i="19"/>
  <c r="AQ85" i="19"/>
  <c r="V84" i="19"/>
  <c r="AZ82" i="19"/>
  <c r="AE81" i="19"/>
  <c r="H120" i="19"/>
  <c r="AO116" i="19"/>
  <c r="X114" i="19"/>
  <c r="AN112" i="19"/>
  <c r="G111" i="19"/>
  <c r="AD109" i="19"/>
  <c r="H108" i="19"/>
  <c r="AQ106" i="19"/>
  <c r="AD105" i="19"/>
  <c r="Q104" i="19"/>
  <c r="D103" i="19"/>
  <c r="AP101" i="19"/>
  <c r="AC100" i="19"/>
  <c r="P99" i="19"/>
  <c r="C98" i="19"/>
  <c r="AO96" i="19"/>
  <c r="AB95" i="19"/>
  <c r="O94" i="19"/>
  <c r="B93" i="19"/>
  <c r="AN91" i="19"/>
  <c r="C123" i="19"/>
  <c r="AQ118" i="19"/>
  <c r="AL115" i="19"/>
  <c r="AP113" i="19"/>
  <c r="G112" i="19"/>
  <c r="W110" i="19"/>
  <c r="AZ108" i="19"/>
  <c r="AE107" i="19"/>
  <c r="R106" i="19"/>
  <c r="E105" i="19"/>
  <c r="AQ103" i="19"/>
  <c r="AD102" i="19"/>
  <c r="Q101" i="19"/>
  <c r="D100" i="19"/>
  <c r="AP98" i="19"/>
  <c r="AC97" i="19"/>
  <c r="X120" i="19"/>
  <c r="F117" i="19"/>
  <c r="AG114" i="19"/>
  <c r="AV112" i="19"/>
  <c r="O111" i="19"/>
  <c r="AK109" i="19"/>
  <c r="O108" i="19"/>
  <c r="AW106" i="19"/>
  <c r="AJ105" i="19"/>
  <c r="W104" i="19"/>
  <c r="J103" i="19"/>
  <c r="AV101" i="19"/>
  <c r="AI100" i="19"/>
  <c r="V99" i="19"/>
  <c r="I98" i="19"/>
  <c r="AU96" i="19"/>
  <c r="AH95" i="19"/>
  <c r="U94" i="19"/>
  <c r="H93" i="19"/>
  <c r="AT91" i="19"/>
  <c r="AG90" i="19"/>
  <c r="Q121" i="19"/>
  <c r="AT117" i="19"/>
  <c r="F115" i="19"/>
  <c r="R113" i="19"/>
  <c r="AH111" i="19"/>
  <c r="C110" i="19"/>
  <c r="AF108" i="19"/>
  <c r="M107" i="19"/>
  <c r="AY105" i="19"/>
  <c r="AL104" i="19"/>
  <c r="Y103" i="19"/>
  <c r="L102" i="19"/>
  <c r="AX100" i="19"/>
  <c r="AK99" i="19"/>
  <c r="X98" i="19"/>
  <c r="K97" i="19"/>
  <c r="AW95" i="19"/>
  <c r="AJ94" i="19"/>
  <c r="W93" i="19"/>
  <c r="J92" i="19"/>
  <c r="AP121" i="19"/>
  <c r="N118" i="19"/>
  <c r="S115" i="19"/>
  <c r="AA113" i="19"/>
  <c r="AQ111" i="19"/>
  <c r="K110" i="19"/>
  <c r="AN108" i="19"/>
  <c r="T107" i="19"/>
  <c r="G106" i="19"/>
  <c r="AS104" i="19"/>
  <c r="AF103" i="19"/>
  <c r="S102" i="19"/>
  <c r="F101" i="19"/>
  <c r="AR99" i="19"/>
  <c r="X119" i="19"/>
  <c r="K116" i="19"/>
  <c r="G114" i="19"/>
  <c r="W112" i="19"/>
  <c r="AM110" i="19"/>
  <c r="O109" i="19"/>
  <c r="AR107" i="19"/>
  <c r="AD106" i="19"/>
  <c r="Q105" i="19"/>
  <c r="D104" i="19"/>
  <c r="AP102" i="19"/>
  <c r="AC101" i="19"/>
  <c r="P100" i="19"/>
  <c r="C99" i="19"/>
  <c r="AO97" i="19"/>
  <c r="AB96" i="19"/>
  <c r="O95" i="19"/>
  <c r="B94" i="19"/>
  <c r="AN92" i="19"/>
  <c r="AA91" i="19"/>
  <c r="AN95" i="19"/>
  <c r="AU90" i="19"/>
  <c r="AZ88" i="19"/>
  <c r="Q87" i="19"/>
  <c r="AG85" i="19"/>
  <c r="AY83" i="19"/>
  <c r="P82" i="19"/>
  <c r="AQ80" i="19"/>
  <c r="AD79" i="19"/>
  <c r="Q78" i="19"/>
  <c r="D77" i="19"/>
  <c r="AP75" i="19"/>
  <c r="AC74" i="19"/>
  <c r="P73" i="19"/>
  <c r="C72" i="19"/>
  <c r="AO70" i="19"/>
  <c r="AB69" i="19"/>
  <c r="O68" i="19"/>
  <c r="B67" i="19"/>
  <c r="AN65" i="19"/>
  <c r="AA64" i="19"/>
  <c r="N63" i="19"/>
  <c r="AZ61" i="19"/>
  <c r="AM60" i="19"/>
  <c r="Z59" i="19"/>
  <c r="M58" i="19"/>
  <c r="AY56" i="19"/>
  <c r="AV96" i="19"/>
  <c r="AU91" i="19"/>
  <c r="T89" i="19"/>
  <c r="AJ87" i="19"/>
  <c r="C86" i="19"/>
  <c r="S84" i="19"/>
  <c r="AI82" i="19"/>
  <c r="G81" i="19"/>
  <c r="AS79" i="19"/>
  <c r="AF78" i="19"/>
  <c r="S77" i="19"/>
  <c r="F76" i="19"/>
  <c r="AR74" i="19"/>
  <c r="AE73" i="19"/>
  <c r="R72" i="19"/>
  <c r="E71" i="19"/>
  <c r="AQ69" i="19"/>
  <c r="AD68" i="19"/>
  <c r="Q67" i="19"/>
  <c r="D66" i="19"/>
  <c r="AP64" i="19"/>
  <c r="AC63" i="19"/>
  <c r="P62" i="19"/>
  <c r="C61" i="19"/>
  <c r="AO59" i="19"/>
  <c r="AB58" i="19"/>
  <c r="O57" i="19"/>
  <c r="B56" i="19"/>
  <c r="AL93" i="19"/>
  <c r="B90" i="19"/>
  <c r="P88" i="19"/>
  <c r="AH86" i="19"/>
  <c r="AX84" i="19"/>
  <c r="O83" i="19"/>
  <c r="AG81" i="19"/>
  <c r="Q80" i="19"/>
  <c r="D79" i="19"/>
  <c r="AP77" i="19"/>
  <c r="AC76" i="19"/>
  <c r="P75" i="19"/>
  <c r="C74" i="19"/>
  <c r="AO72" i="19"/>
  <c r="AB71" i="19"/>
  <c r="O70" i="19"/>
  <c r="B69" i="19"/>
  <c r="AN67" i="19"/>
  <c r="AA66" i="19"/>
  <c r="N65" i="19"/>
  <c r="AZ63" i="19"/>
  <c r="AT94" i="19"/>
  <c r="AQ193" i="19"/>
  <c r="AP188" i="19"/>
  <c r="AM162" i="19"/>
  <c r="AB170" i="19"/>
  <c r="Z157" i="19"/>
  <c r="AE168" i="19"/>
  <c r="AA161" i="19"/>
  <c r="AD143" i="19"/>
  <c r="S157" i="19"/>
  <c r="F140" i="19"/>
  <c r="AC155" i="19"/>
  <c r="AX141" i="19"/>
  <c r="AW152" i="19"/>
  <c r="AG141" i="19"/>
  <c r="Q146" i="19"/>
  <c r="O136" i="19"/>
  <c r="C145" i="19"/>
  <c r="E155" i="19"/>
  <c r="AE160" i="19"/>
  <c r="AJ144" i="19"/>
  <c r="AL138" i="19"/>
  <c r="D135" i="19"/>
  <c r="O130" i="19"/>
  <c r="Q126" i="19"/>
  <c r="R123" i="19"/>
  <c r="AL119" i="19"/>
  <c r="L117" i="19"/>
  <c r="AK114" i="19"/>
  <c r="K112" i="19"/>
  <c r="D139" i="19"/>
  <c r="B134" i="19"/>
  <c r="AH130" i="19"/>
  <c r="AC127" i="19"/>
  <c r="C125" i="19"/>
  <c r="AB122" i="19"/>
  <c r="B120" i="19"/>
  <c r="AA117" i="19"/>
  <c r="AZ114" i="19"/>
  <c r="Z112" i="19"/>
  <c r="AY109" i="19"/>
  <c r="AO107" i="19"/>
  <c r="AY135" i="19"/>
  <c r="AW132" i="19"/>
  <c r="K130" i="19"/>
  <c r="AR127" i="19"/>
  <c r="AP125" i="19"/>
  <c r="AV123" i="19"/>
  <c r="AL121" i="19"/>
  <c r="AJ119" i="19"/>
  <c r="AP117" i="19"/>
  <c r="AN115" i="19"/>
  <c r="AB139" i="19"/>
  <c r="AD134" i="19"/>
  <c r="AS131" i="19"/>
  <c r="S129" i="19"/>
  <c r="C127" i="19"/>
  <c r="I125" i="19"/>
  <c r="AX122" i="19"/>
  <c r="AA142" i="19"/>
  <c r="AC136" i="19"/>
  <c r="S134" i="19"/>
  <c r="M132" i="19"/>
  <c r="S130" i="19"/>
  <c r="Y128" i="19"/>
  <c r="B127" i="19"/>
  <c r="AF125" i="19"/>
  <c r="K124" i="19"/>
  <c r="AO122" i="19"/>
  <c r="L121" i="19"/>
  <c r="AP119" i="19"/>
  <c r="U118" i="19"/>
  <c r="AY116" i="19"/>
  <c r="G138" i="19"/>
  <c r="I135" i="19"/>
  <c r="O133" i="19"/>
  <c r="K131" i="19"/>
  <c r="Q129" i="19"/>
  <c r="AG127" i="19"/>
  <c r="L126" i="19"/>
  <c r="AP124" i="19"/>
  <c r="U123" i="19"/>
  <c r="AY121" i="19"/>
  <c r="V120" i="19"/>
  <c r="AZ118" i="19"/>
  <c r="AE117" i="19"/>
  <c r="J116" i="19"/>
  <c r="AH138" i="19"/>
  <c r="S135" i="19"/>
  <c r="X133" i="19"/>
  <c r="T131" i="19"/>
  <c r="Z129" i="19"/>
  <c r="AN127" i="19"/>
  <c r="S126" i="19"/>
  <c r="AW124" i="19"/>
  <c r="AB123" i="19"/>
  <c r="AO140" i="19"/>
  <c r="AQ135" i="19"/>
  <c r="AS133" i="19"/>
  <c r="AY131" i="19"/>
  <c r="F130" i="19"/>
  <c r="L128" i="19"/>
  <c r="AP126" i="19"/>
  <c r="U125" i="19"/>
  <c r="AQ123" i="19"/>
  <c r="W119" i="19"/>
  <c r="AR115" i="19"/>
  <c r="AI113" i="19"/>
  <c r="AO111" i="19"/>
  <c r="AX109" i="19"/>
  <c r="S108" i="19"/>
  <c r="AK106" i="19"/>
  <c r="P105" i="19"/>
  <c r="AT103" i="19"/>
  <c r="Y102" i="19"/>
  <c r="D101" i="19"/>
  <c r="AH99" i="19"/>
  <c r="M98" i="19"/>
  <c r="AI96" i="19"/>
  <c r="N95" i="19"/>
  <c r="AR93" i="19"/>
  <c r="W92" i="19"/>
  <c r="B91" i="19"/>
  <c r="AF89" i="19"/>
  <c r="K88" i="19"/>
  <c r="AG86" i="19"/>
  <c r="L85" i="19"/>
  <c r="AP83" i="19"/>
  <c r="U82" i="19"/>
  <c r="AF120" i="19"/>
  <c r="AR116" i="19"/>
  <c r="O114" i="19"/>
  <c r="I112" i="19"/>
  <c r="Q110" i="19"/>
  <c r="AJ108" i="19"/>
  <c r="I107" i="19"/>
  <c r="AM105" i="19"/>
  <c r="R104" i="19"/>
  <c r="AV102" i="19"/>
  <c r="S101" i="19"/>
  <c r="AW99" i="19"/>
  <c r="AB98" i="19"/>
  <c r="G97" i="19"/>
  <c r="AK95" i="19"/>
  <c r="P94" i="19"/>
  <c r="AT92" i="19"/>
  <c r="Q91" i="19"/>
  <c r="AU89" i="19"/>
  <c r="Z88" i="19"/>
  <c r="E87" i="19"/>
  <c r="AA208" i="19"/>
  <c r="P191" i="19"/>
  <c r="AK152" i="19"/>
  <c r="P166" i="19"/>
  <c r="AO176" i="19"/>
  <c r="AQ164" i="19"/>
  <c r="Q159" i="19"/>
  <c r="AB141" i="19"/>
  <c r="AR153" i="19"/>
  <c r="AB138" i="19"/>
  <c r="AX152" i="19"/>
  <c r="AK140" i="19"/>
  <c r="N151" i="19"/>
  <c r="T140" i="19"/>
  <c r="D145" i="19"/>
  <c r="AA156" i="19"/>
  <c r="AO143" i="19"/>
  <c r="O153" i="19"/>
  <c r="AG155" i="19"/>
  <c r="W143" i="19"/>
  <c r="V138" i="19"/>
  <c r="C134" i="19"/>
  <c r="C130" i="19"/>
  <c r="AZ125" i="19"/>
  <c r="AC122" i="19"/>
  <c r="AD119" i="19"/>
  <c r="D117" i="19"/>
  <c r="AC114" i="19"/>
  <c r="C112" i="19"/>
  <c r="W138" i="19"/>
  <c r="AO133" i="19"/>
  <c r="X130" i="19"/>
  <c r="U127" i="19"/>
  <c r="AT124" i="19"/>
  <c r="T122" i="19"/>
  <c r="AS119" i="19"/>
  <c r="S117" i="19"/>
  <c r="AR114" i="19"/>
  <c r="R112" i="19"/>
  <c r="AQ109" i="19"/>
  <c r="AD141" i="19"/>
  <c r="O135" i="19"/>
  <c r="AK132" i="19"/>
  <c r="AZ129" i="19"/>
  <c r="AJ127" i="19"/>
  <c r="Z125" i="19"/>
  <c r="X123" i="19"/>
  <c r="AD121" i="19"/>
  <c r="AB119" i="19"/>
  <c r="AH117" i="19"/>
  <c r="X115" i="19"/>
  <c r="AP137" i="19"/>
  <c r="T134" i="19"/>
  <c r="AI131" i="19"/>
  <c r="I129" i="19"/>
  <c r="AL126" i="19"/>
  <c r="AJ124" i="19"/>
  <c r="AP122" i="19"/>
  <c r="N141" i="19"/>
  <c r="M136" i="19"/>
  <c r="AV133" i="19"/>
  <c r="C132" i="19"/>
  <c r="I130" i="19"/>
  <c r="O128" i="19"/>
  <c r="AS126" i="19"/>
  <c r="X125" i="19"/>
  <c r="C124" i="19"/>
  <c r="Y122" i="19"/>
  <c r="D121" i="19"/>
  <c r="AH119" i="19"/>
  <c r="M118" i="19"/>
  <c r="AQ116" i="19"/>
  <c r="AK137" i="19"/>
  <c r="AX134" i="19"/>
  <c r="AR132" i="19"/>
  <c r="AX130" i="19"/>
  <c r="E129" i="19"/>
  <c r="Y127" i="19"/>
  <c r="D126" i="19"/>
  <c r="AH124" i="19"/>
  <c r="M123" i="19"/>
  <c r="AI121" i="19"/>
  <c r="N120" i="19"/>
  <c r="AR118" i="19"/>
  <c r="W117" i="19"/>
  <c r="B116" i="19"/>
  <c r="F138" i="19"/>
  <c r="H135" i="19"/>
  <c r="B133" i="19"/>
  <c r="H131" i="19"/>
  <c r="N129" i="19"/>
  <c r="AF127" i="19"/>
  <c r="K126" i="19"/>
  <c r="AO124" i="19"/>
  <c r="T123" i="19"/>
  <c r="L139" i="19"/>
  <c r="AF135" i="19"/>
  <c r="AG133" i="19"/>
  <c r="AM131" i="19"/>
  <c r="AS129" i="19"/>
  <c r="D128" i="19"/>
  <c r="AH126" i="19"/>
  <c r="E125" i="19"/>
  <c r="AI123" i="19"/>
  <c r="AY118" i="19"/>
  <c r="AB115" i="19"/>
  <c r="Y113" i="19"/>
  <c r="AE111" i="19"/>
  <c r="AO109" i="19"/>
  <c r="AZ107" i="19"/>
  <c r="AC106" i="19"/>
  <c r="H105" i="19"/>
  <c r="AL103" i="19"/>
  <c r="Q102" i="19"/>
  <c r="AU100" i="19"/>
  <c r="Z99" i="19"/>
  <c r="AV97" i="19"/>
  <c r="AA96" i="19"/>
  <c r="F95" i="19"/>
  <c r="AJ93" i="19"/>
  <c r="O92" i="19"/>
  <c r="AS90" i="19"/>
  <c r="X89" i="19"/>
  <c r="AT87" i="19"/>
  <c r="Y86" i="19"/>
  <c r="D85" i="19"/>
  <c r="AH83" i="19"/>
  <c r="M82" i="19"/>
  <c r="L120" i="19"/>
  <c r="X116" i="19"/>
  <c r="AR113" i="19"/>
  <c r="AX111" i="19"/>
  <c r="G110" i="19"/>
  <c r="AA108" i="19"/>
  <c r="AZ106" i="19"/>
  <c r="AE105" i="19"/>
  <c r="J104" i="19"/>
  <c r="AF102" i="19"/>
  <c r="K101" i="19"/>
  <c r="AO99" i="19"/>
  <c r="T98" i="19"/>
  <c r="AX96" i="19"/>
  <c r="AC95" i="19"/>
  <c r="H94" i="19"/>
  <c r="AD92" i="19"/>
  <c r="I91" i="19"/>
  <c r="AM89" i="19"/>
  <c r="R88" i="19"/>
  <c r="AV86" i="19"/>
  <c r="AA85" i="19"/>
  <c r="F84" i="19"/>
  <c r="AB82" i="19"/>
  <c r="O81" i="19"/>
  <c r="P119" i="19"/>
  <c r="D116" i="19"/>
  <c r="B114" i="19"/>
  <c r="T112" i="19"/>
  <c r="AJ110" i="19"/>
  <c r="L109" i="19"/>
  <c r="AN107" i="19"/>
  <c r="AA106" i="19"/>
  <c r="N105" i="19"/>
  <c r="AZ103" i="19"/>
  <c r="AM102" i="19"/>
  <c r="Z101" i="19"/>
  <c r="M100" i="19"/>
  <c r="AY98" i="19"/>
  <c r="AL97" i="19"/>
  <c r="Y96" i="19"/>
  <c r="L95" i="19"/>
  <c r="AX93" i="19"/>
  <c r="AK92" i="19"/>
  <c r="X91" i="19"/>
  <c r="Y121" i="19"/>
  <c r="B118" i="19"/>
  <c r="K115" i="19"/>
  <c r="T113" i="19"/>
  <c r="AJ111" i="19"/>
  <c r="E110" i="19"/>
  <c r="AH108" i="19"/>
  <c r="O107" i="19"/>
  <c r="B106" i="19"/>
  <c r="AN104" i="19"/>
  <c r="AA103" i="19"/>
  <c r="N102" i="19"/>
  <c r="AZ100" i="19"/>
  <c r="AM99" i="19"/>
  <c r="Z98" i="19"/>
  <c r="M97" i="19"/>
  <c r="AF119" i="19"/>
  <c r="Q116" i="19"/>
  <c r="J114" i="19"/>
  <c r="AB112" i="19"/>
  <c r="AR110" i="19"/>
  <c r="R109" i="19"/>
  <c r="AU107" i="19"/>
  <c r="AG106" i="19"/>
  <c r="T105" i="19"/>
  <c r="G104" i="19"/>
  <c r="AS102" i="19"/>
  <c r="AF101" i="19"/>
  <c r="S100" i="19"/>
  <c r="F99" i="19"/>
  <c r="AR97" i="19"/>
  <c r="AE96" i="19"/>
  <c r="R95" i="19"/>
  <c r="E94" i="19"/>
  <c r="AQ92" i="19"/>
  <c r="AD91" i="19"/>
  <c r="Q90" i="19"/>
  <c r="U120" i="19"/>
  <c r="E117" i="19"/>
  <c r="AF114" i="19"/>
  <c r="AU112" i="19"/>
  <c r="L111" i="19"/>
  <c r="AJ109" i="19"/>
  <c r="M108" i="19"/>
  <c r="AV106" i="19"/>
  <c r="AI105" i="19"/>
  <c r="V104" i="19"/>
  <c r="I103" i="19"/>
  <c r="AU101" i="19"/>
  <c r="AH100" i="19"/>
  <c r="U99" i="19"/>
  <c r="H98" i="19"/>
  <c r="AT96" i="19"/>
  <c r="AG95" i="19"/>
  <c r="T94" i="19"/>
  <c r="G93" i="19"/>
  <c r="AS91" i="19"/>
  <c r="AN120" i="19"/>
  <c r="V117" i="19"/>
  <c r="AP114" i="19"/>
  <c r="E113" i="19"/>
  <c r="W111" i="19"/>
  <c r="AR109" i="19"/>
  <c r="U108" i="19"/>
  <c r="D107" i="19"/>
  <c r="AP105" i="19"/>
  <c r="AC104" i="19"/>
  <c r="P103" i="19"/>
  <c r="C102" i="19"/>
  <c r="AO100" i="19"/>
  <c r="V122" i="19"/>
  <c r="AH118" i="19"/>
  <c r="AD115" i="19"/>
  <c r="AJ113" i="19"/>
  <c r="AZ111" i="19"/>
  <c r="S110" i="19"/>
  <c r="AV108" i="19"/>
  <c r="AA107" i="19"/>
  <c r="N106" i="19"/>
  <c r="AZ104" i="19"/>
  <c r="AM103" i="19"/>
  <c r="Z102" i="19"/>
  <c r="M101" i="19"/>
  <c r="AY99" i="19"/>
  <c r="AL98" i="19"/>
  <c r="Y97" i="19"/>
  <c r="L96" i="19"/>
  <c r="AX94" i="19"/>
  <c r="AK93" i="19"/>
  <c r="X92" i="19"/>
  <c r="K91" i="19"/>
  <c r="AA94" i="19"/>
  <c r="R90" i="19"/>
  <c r="AD88" i="19"/>
  <c r="AT86" i="19"/>
  <c r="M85" i="19"/>
  <c r="AC83" i="19"/>
  <c r="AS81" i="19"/>
  <c r="AA80" i="19"/>
  <c r="N79" i="19"/>
  <c r="AZ77" i="19"/>
  <c r="AM76" i="19"/>
  <c r="Z75" i="19"/>
  <c r="M74" i="19"/>
  <c r="AY72" i="19"/>
  <c r="AL71" i="19"/>
  <c r="Y70" i="19"/>
  <c r="L69" i="19"/>
  <c r="AX67" i="19"/>
  <c r="AK66" i="19"/>
  <c r="X65" i="19"/>
  <c r="K64" i="19"/>
  <c r="AW62" i="19"/>
  <c r="AJ61" i="19"/>
  <c r="W60" i="19"/>
  <c r="J59" i="19"/>
  <c r="AV57" i="19"/>
  <c r="AI56" i="19"/>
  <c r="AI95" i="19"/>
  <c r="AT90" i="19"/>
  <c r="AW88" i="19"/>
  <c r="P87" i="19"/>
  <c r="AF85" i="19"/>
  <c r="AV83" i="19"/>
  <c r="O82" i="19"/>
  <c r="AP80" i="19"/>
  <c r="AC79" i="19"/>
  <c r="P78" i="19"/>
  <c r="C77" i="19"/>
  <c r="AO75" i="19"/>
  <c r="AB74" i="19"/>
  <c r="O73" i="19"/>
  <c r="B72" i="19"/>
  <c r="AN70" i="19"/>
  <c r="AA69" i="19"/>
  <c r="N68" i="19"/>
  <c r="AZ66" i="19"/>
  <c r="AM65" i="19"/>
  <c r="Z64" i="19"/>
  <c r="M63" i="19"/>
  <c r="AY61" i="19"/>
  <c r="AL60" i="19"/>
  <c r="Y59" i="19"/>
  <c r="L58" i="19"/>
  <c r="AX56" i="19"/>
  <c r="AX97" i="19"/>
  <c r="Y92" i="19"/>
  <c r="AC89" i="19"/>
  <c r="AU87" i="19"/>
  <c r="L86" i="19"/>
  <c r="AB84" i="19"/>
  <c r="AT82" i="19"/>
  <c r="N81" i="19"/>
  <c r="AZ79" i="19"/>
  <c r="AM78" i="19"/>
  <c r="Z77" i="19"/>
  <c r="M76" i="19"/>
  <c r="AY74" i="19"/>
  <c r="AL73" i="19"/>
  <c r="Y72" i="19"/>
  <c r="L71" i="19"/>
  <c r="AX69" i="19"/>
  <c r="AK68" i="19"/>
  <c r="X67" i="19"/>
  <c r="K66" i="19"/>
  <c r="AW64" i="19"/>
  <c r="AJ63" i="19"/>
  <c r="AG93" i="19"/>
  <c r="AY89" i="19"/>
  <c r="O88" i="19"/>
  <c r="AE86" i="19"/>
  <c r="AW84" i="19"/>
  <c r="N83" i="19"/>
  <c r="AF81" i="19"/>
  <c r="P80" i="19"/>
  <c r="C79" i="19"/>
  <c r="AO77" i="19"/>
  <c r="AB76" i="19"/>
  <c r="O75" i="19"/>
  <c r="B74" i="19"/>
  <c r="AN72" i="19"/>
  <c r="AA71" i="19"/>
  <c r="AK96" i="19"/>
  <c r="AJ91" i="19"/>
  <c r="Q89" i="19"/>
  <c r="AG87" i="19"/>
  <c r="AW85" i="19"/>
  <c r="P84" i="19"/>
  <c r="AF82" i="19"/>
  <c r="D81" i="19"/>
  <c r="AP79" i="19"/>
  <c r="AC78" i="19"/>
  <c r="P77" i="19"/>
  <c r="C76" i="19"/>
  <c r="AO74" i="19"/>
  <c r="AB73" i="19"/>
  <c r="O72" i="19"/>
  <c r="B71" i="19"/>
  <c r="AN69" i="19"/>
  <c r="AA68" i="19"/>
  <c r="N67" i="19"/>
  <c r="AZ65" i="19"/>
  <c r="AM64" i="19"/>
  <c r="S95" i="19"/>
  <c r="AL90" i="19"/>
  <c r="AS88" i="19"/>
  <c r="J87" i="19"/>
  <c r="Z85" i="19"/>
  <c r="AR83" i="19"/>
  <c r="I82" i="19"/>
  <c r="AL80" i="19"/>
  <c r="Y79" i="19"/>
  <c r="L78" i="19"/>
  <c r="AX76" i="19"/>
  <c r="AK75" i="19"/>
  <c r="X74" i="19"/>
  <c r="K73" i="19"/>
  <c r="AW71" i="19"/>
  <c r="AJ70" i="19"/>
  <c r="W69" i="19"/>
  <c r="J68" i="19"/>
  <c r="AV66" i="19"/>
  <c r="AI65" i="19"/>
  <c r="AC96" i="19"/>
  <c r="AB91" i="19"/>
  <c r="M89" i="19"/>
  <c r="AE87" i="19"/>
  <c r="AU85" i="19"/>
  <c r="L84" i="19"/>
  <c r="AD82" i="19"/>
  <c r="B81" i="19"/>
  <c r="AN79" i="19"/>
  <c r="AA78" i="19"/>
  <c r="N77" i="19"/>
  <c r="AZ75" i="19"/>
  <c r="AM74" i="19"/>
  <c r="W98" i="19"/>
  <c r="AJ92" i="19"/>
  <c r="AH89" i="19"/>
  <c r="AX87" i="19"/>
  <c r="O86" i="19"/>
  <c r="AG84" i="19"/>
  <c r="AW82" i="19"/>
  <c r="R81" i="19"/>
  <c r="D80" i="19"/>
  <c r="AP78" i="19"/>
  <c r="AC77" i="19"/>
  <c r="P76" i="19"/>
  <c r="C75" i="19"/>
  <c r="AO73" i="19"/>
  <c r="AB72" i="19"/>
  <c r="O71" i="19"/>
  <c r="B70" i="19"/>
  <c r="AN68" i="19"/>
  <c r="AA67" i="19"/>
  <c r="N66" i="19"/>
  <c r="Q68" i="19"/>
  <c r="T64" i="19"/>
  <c r="AB62" i="19"/>
  <c r="AR60" i="19"/>
  <c r="K59" i="19"/>
  <c r="AA57" i="19"/>
  <c r="AT55" i="19"/>
  <c r="AG54" i="19"/>
  <c r="T53" i="19"/>
  <c r="G52" i="19"/>
  <c r="AS50" i="19"/>
  <c r="AF49" i="19"/>
  <c r="S48" i="19"/>
  <c r="F47" i="19"/>
  <c r="AR45" i="19"/>
  <c r="AE44" i="19"/>
  <c r="R43" i="19"/>
  <c r="E42" i="19"/>
  <c r="AQ40" i="19"/>
  <c r="AD39" i="19"/>
  <c r="Q38" i="19"/>
  <c r="D37" i="19"/>
  <c r="AP35" i="19"/>
  <c r="AC34" i="19"/>
  <c r="P33" i="19"/>
  <c r="C32" i="19"/>
  <c r="E72" i="19"/>
  <c r="R66" i="19"/>
  <c r="AB63" i="19"/>
  <c r="AT61" i="19"/>
  <c r="K60" i="19"/>
  <c r="AA58" i="19"/>
  <c r="AS56" i="19"/>
  <c r="U55" i="19"/>
  <c r="H54" i="19"/>
  <c r="AT52" i="19"/>
  <c r="AG51" i="19"/>
  <c r="T50" i="19"/>
  <c r="G49" i="19"/>
  <c r="AS47" i="19"/>
  <c r="AF46" i="19"/>
  <c r="S45" i="19"/>
  <c r="F44" i="19"/>
  <c r="AR42" i="19"/>
  <c r="AE41" i="19"/>
  <c r="R40" i="19"/>
  <c r="E39" i="19"/>
  <c r="AQ37" i="19"/>
  <c r="AD36" i="19"/>
  <c r="Q35" i="19"/>
  <c r="D34" i="19"/>
  <c r="AP32" i="19"/>
  <c r="AC31" i="19"/>
  <c r="P30" i="19"/>
  <c r="C29" i="19"/>
  <c r="I68" i="19"/>
  <c r="N64" i="19"/>
  <c r="Z62" i="19"/>
  <c r="AP60" i="19"/>
  <c r="G59" i="19"/>
  <c r="Y57" i="19"/>
  <c r="AR55" i="19"/>
  <c r="AE54" i="19"/>
  <c r="R53" i="19"/>
  <c r="E52" i="19"/>
  <c r="AQ50" i="19"/>
  <c r="AD49" i="19"/>
  <c r="Q48" i="19"/>
  <c r="D47" i="19"/>
  <c r="AP45" i="19"/>
  <c r="AC44" i="19"/>
  <c r="P43" i="19"/>
  <c r="C42" i="19"/>
  <c r="AO40" i="19"/>
  <c r="AB39" i="19"/>
  <c r="O38" i="19"/>
  <c r="W67" i="19"/>
  <c r="AX63" i="19"/>
  <c r="M62" i="19"/>
  <c r="AC60" i="19"/>
  <c r="AU58" i="19"/>
  <c r="L57" i="19"/>
  <c r="AI55" i="19"/>
  <c r="V54" i="19"/>
  <c r="I53" i="19"/>
  <c r="AU51" i="19"/>
  <c r="AH50" i="19"/>
  <c r="U49" i="19"/>
  <c r="H48" i="19"/>
  <c r="AT46" i="19"/>
  <c r="AG45" i="19"/>
  <c r="AT69" i="19"/>
  <c r="M65" i="19"/>
  <c r="C63" i="19"/>
  <c r="U61" i="19"/>
  <c r="AK59" i="19"/>
  <c r="B58" i="19"/>
  <c r="T56" i="19"/>
  <c r="B55" i="19"/>
  <c r="AN53" i="19"/>
  <c r="AA52" i="19"/>
  <c r="N51" i="19"/>
  <c r="AZ49" i="19"/>
  <c r="AM48" i="19"/>
  <c r="Z47" i="19"/>
  <c r="M46" i="19"/>
  <c r="AY44" i="19"/>
  <c r="AL43" i="19"/>
  <c r="Y42" i="19"/>
  <c r="L41" i="19"/>
  <c r="AX39" i="19"/>
  <c r="AK38" i="19"/>
  <c r="X37" i="19"/>
  <c r="AU67" i="19"/>
  <c r="H64" i="19"/>
  <c r="U62" i="19"/>
  <c r="AK60" i="19"/>
  <c r="D59" i="19"/>
  <c r="T57" i="19"/>
  <c r="AO55" i="19"/>
  <c r="AB54" i="19"/>
  <c r="O53" i="19"/>
  <c r="B52" i="19"/>
  <c r="AN50" i="19"/>
  <c r="AA49" i="19"/>
  <c r="N48" i="19"/>
  <c r="AZ46" i="19"/>
  <c r="AM45" i="19"/>
  <c r="Z44" i="19"/>
  <c r="M43" i="19"/>
  <c r="AY41" i="19"/>
  <c r="AL40" i="19"/>
  <c r="Y39" i="19"/>
  <c r="L38" i="19"/>
  <c r="F69" i="19"/>
  <c r="AL64" i="19"/>
  <c r="AP62" i="19"/>
  <c r="G61" i="19"/>
  <c r="W59" i="19"/>
  <c r="AO57" i="19"/>
  <c r="F56" i="19"/>
  <c r="AQ54" i="19"/>
  <c r="AD53" i="19"/>
  <c r="Q52" i="19"/>
  <c r="D51" i="19"/>
  <c r="AP49" i="19"/>
  <c r="AC48" i="19"/>
  <c r="P47" i="19"/>
  <c r="G67" i="19"/>
  <c r="AM200" i="19"/>
  <c r="AU150" i="19"/>
  <c r="AB142" i="19"/>
  <c r="M122" i="19"/>
  <c r="AN126" i="19"/>
  <c r="Q140" i="19"/>
  <c r="L119" i="19"/>
  <c r="AB124" i="19"/>
  <c r="AK126" i="19"/>
  <c r="Q137" i="19"/>
  <c r="AV122" i="19"/>
  <c r="AQ132" i="19"/>
  <c r="R135" i="19"/>
  <c r="AD118" i="19"/>
  <c r="AD103" i="19"/>
  <c r="G92" i="19"/>
  <c r="AN119" i="19"/>
  <c r="AS103" i="19"/>
  <c r="V92" i="19"/>
  <c r="AO83" i="19"/>
  <c r="AM115" i="19"/>
  <c r="B109" i="19"/>
  <c r="AR103" i="19"/>
  <c r="AQ98" i="19"/>
  <c r="AP93" i="19"/>
  <c r="AD117" i="19"/>
  <c r="AU109" i="19"/>
  <c r="AF104" i="19"/>
  <c r="AE99" i="19"/>
  <c r="AZ115" i="19"/>
  <c r="I109" i="19"/>
  <c r="AX103" i="19"/>
  <c r="AW98" i="19"/>
  <c r="AV93" i="19"/>
  <c r="AY119" i="19"/>
  <c r="B111" i="19"/>
  <c r="AA105" i="19"/>
  <c r="Z100" i="19"/>
  <c r="Y95" i="19"/>
  <c r="T120" i="19"/>
  <c r="K111" i="19"/>
  <c r="AH105" i="19"/>
  <c r="AG100" i="19"/>
  <c r="Z113" i="19"/>
  <c r="S107" i="19"/>
  <c r="R102" i="19"/>
  <c r="Q97" i="19"/>
  <c r="AV92" i="19"/>
  <c r="AT93" i="19"/>
  <c r="G87" i="19"/>
  <c r="Z82" i="19"/>
  <c r="F79" i="19"/>
  <c r="AE76" i="19"/>
  <c r="E74" i="19"/>
  <c r="AD71" i="19"/>
  <c r="D69" i="19"/>
  <c r="AC66" i="19"/>
  <c r="C64" i="19"/>
  <c r="AB61" i="19"/>
  <c r="B59" i="19"/>
  <c r="AA56" i="19"/>
  <c r="AD90" i="19"/>
  <c r="D87" i="19"/>
  <c r="AL83" i="19"/>
  <c r="AH80" i="19"/>
  <c r="H78" i="19"/>
  <c r="AG75" i="19"/>
  <c r="G73" i="19"/>
  <c r="AF70" i="19"/>
  <c r="F68" i="19"/>
  <c r="AE65" i="19"/>
  <c r="E63" i="19"/>
  <c r="AD60" i="19"/>
  <c r="D58" i="19"/>
  <c r="AS96" i="19"/>
  <c r="S89" i="19"/>
  <c r="B86" i="19"/>
  <c r="AH82" i="19"/>
  <c r="AR79" i="19"/>
  <c r="R77" i="19"/>
  <c r="AQ74" i="19"/>
  <c r="Q72" i="19"/>
  <c r="AP69" i="19"/>
  <c r="AF67" i="19"/>
  <c r="AL65" i="19"/>
  <c r="D99" i="19"/>
  <c r="AN90" i="19"/>
  <c r="Y88" i="19"/>
  <c r="K86" i="19"/>
  <c r="AT83" i="19"/>
  <c r="AP81" i="19"/>
  <c r="AY79" i="19"/>
  <c r="N78" i="19"/>
  <c r="AJ76" i="19"/>
  <c r="AX74" i="19"/>
  <c r="M73" i="19"/>
  <c r="AI71" i="19"/>
  <c r="X95" i="19"/>
  <c r="AX89" i="19"/>
  <c r="AQ87" i="19"/>
  <c r="AC85" i="19"/>
  <c r="M83" i="19"/>
  <c r="L81" i="19"/>
  <c r="Z79" i="19"/>
  <c r="AN77" i="19"/>
  <c r="K76" i="19"/>
  <c r="Y74" i="19"/>
  <c r="AM72" i="19"/>
  <c r="J71" i="19"/>
  <c r="X69" i="19"/>
  <c r="AL67" i="19"/>
  <c r="I66" i="19"/>
  <c r="W64" i="19"/>
  <c r="L92" i="19"/>
  <c r="D89" i="19"/>
  <c r="AM86" i="19"/>
  <c r="Y84" i="19"/>
  <c r="S82" i="19"/>
  <c r="V80" i="19"/>
  <c r="AJ78" i="19"/>
  <c r="G77" i="19"/>
  <c r="U75" i="19"/>
  <c r="AI73" i="19"/>
  <c r="F72" i="19"/>
  <c r="T70" i="19"/>
  <c r="AH68" i="19"/>
  <c r="E67" i="19"/>
  <c r="S65" i="19"/>
  <c r="V93" i="19"/>
  <c r="Y89" i="19"/>
  <c r="I87" i="19"/>
  <c r="AR84" i="19"/>
  <c r="AN82" i="19"/>
  <c r="AK80" i="19"/>
  <c r="AY78" i="19"/>
  <c r="V77" i="19"/>
  <c r="AJ75" i="19"/>
  <c r="AX73" i="19"/>
  <c r="Q93" i="19"/>
  <c r="L89" i="19"/>
  <c r="AU86" i="19"/>
  <c r="AQ84" i="19"/>
  <c r="AA82" i="19"/>
  <c r="AB80" i="19"/>
  <c r="AX78" i="19"/>
  <c r="M77" i="19"/>
  <c r="AI75" i="19"/>
  <c r="N74" i="19"/>
  <c r="AR72" i="19"/>
  <c r="W71" i="19"/>
  <c r="AS69" i="19"/>
  <c r="X68" i="19"/>
  <c r="C67" i="19"/>
  <c r="AY70" i="19"/>
  <c r="Y65" i="19"/>
  <c r="AX62" i="19"/>
  <c r="E61" i="19"/>
  <c r="AX58" i="19"/>
  <c r="E57" i="19"/>
  <c r="V55" i="19"/>
  <c r="AZ53" i="19"/>
  <c r="AE52" i="19"/>
  <c r="J51" i="19"/>
  <c r="AN49" i="19"/>
  <c r="K48" i="19"/>
  <c r="AO46" i="19"/>
  <c r="T45" i="19"/>
  <c r="AX43" i="19"/>
  <c r="AC42" i="19"/>
  <c r="H41" i="19"/>
  <c r="AL39" i="19"/>
  <c r="I38" i="19"/>
  <c r="AM36" i="19"/>
  <c r="R35" i="19"/>
  <c r="AV33" i="19"/>
  <c r="AA32" i="19"/>
  <c r="F31" i="19"/>
  <c r="AX66" i="19"/>
  <c r="R63" i="19"/>
  <c r="X61" i="19"/>
  <c r="AD59" i="19"/>
  <c r="AJ57" i="19"/>
  <c r="AS55" i="19"/>
  <c r="X54" i="19"/>
  <c r="C53" i="19"/>
  <c r="Y51" i="19"/>
  <c r="D50" i="19"/>
  <c r="AH48" i="19"/>
  <c r="M47" i="19"/>
  <c r="AQ45" i="19"/>
  <c r="V44" i="19"/>
  <c r="AZ42" i="19"/>
  <c r="W41" i="19"/>
  <c r="B40" i="19"/>
  <c r="AF38" i="19"/>
  <c r="K37" i="19"/>
  <c r="AO35" i="19"/>
  <c r="T34" i="19"/>
  <c r="AX32" i="19"/>
  <c r="U31" i="19"/>
  <c r="AY29" i="19"/>
  <c r="AV71" i="19"/>
  <c r="AO65" i="19"/>
  <c r="G63" i="19"/>
  <c r="M61" i="19"/>
  <c r="S59" i="19"/>
  <c r="M57" i="19"/>
  <c r="AB55" i="19"/>
  <c r="G54" i="19"/>
  <c r="AK52" i="19"/>
  <c r="P51" i="19"/>
  <c r="AT49" i="19"/>
  <c r="Y48" i="19"/>
  <c r="AU46" i="19"/>
  <c r="Z45" i="19"/>
  <c r="E44" i="19"/>
  <c r="AI42" i="19"/>
  <c r="N41" i="19"/>
  <c r="AR39" i="19"/>
  <c r="W38" i="19"/>
  <c r="AP66" i="19"/>
  <c r="Z63" i="19"/>
  <c r="AF61" i="19"/>
  <c r="AL59" i="19"/>
  <c r="AR57" i="19"/>
  <c r="AY55" i="19"/>
  <c r="AD54" i="19"/>
  <c r="AZ52" i="19"/>
  <c r="AE51" i="19"/>
  <c r="J50" i="19"/>
  <c r="AN48" i="19"/>
  <c r="S47" i="19"/>
  <c r="AW45" i="19"/>
  <c r="AA70" i="19"/>
  <c r="AR64" i="19"/>
  <c r="AH62" i="19"/>
  <c r="AN60" i="19"/>
  <c r="AT58" i="19"/>
  <c r="AZ56" i="19"/>
  <c r="R55" i="19"/>
  <c r="AV53" i="19"/>
  <c r="S52" i="19"/>
  <c r="AW50" i="19"/>
  <c r="AB49" i="19"/>
  <c r="G48" i="19"/>
  <c r="AK46" i="19"/>
  <c r="P45" i="19"/>
  <c r="AT43" i="19"/>
  <c r="Q42" i="19"/>
  <c r="AU40" i="19"/>
  <c r="Z39" i="19"/>
  <c r="E38" i="19"/>
  <c r="AO69" i="19"/>
  <c r="AN64" i="19"/>
  <c r="AE62" i="19"/>
  <c r="AA60" i="19"/>
  <c r="AG58" i="19"/>
  <c r="AM56" i="19"/>
  <c r="I55" i="19"/>
  <c r="AM53" i="19"/>
  <c r="R52" i="19"/>
  <c r="AV50" i="19"/>
  <c r="S49" i="19"/>
  <c r="AW47" i="19"/>
  <c r="AB46" i="19"/>
  <c r="G45" i="19"/>
  <c r="AK43" i="19"/>
  <c r="P42" i="19"/>
  <c r="AT40" i="19"/>
  <c r="Q39" i="19"/>
  <c r="AU37" i="19"/>
  <c r="L67" i="19"/>
  <c r="AG63" i="19"/>
  <c r="AM61" i="19"/>
  <c r="AS59" i="19"/>
  <c r="AY57" i="19"/>
  <c r="AV55" i="19"/>
  <c r="AA54" i="19"/>
  <c r="AX178" i="19"/>
  <c r="AP136" i="19"/>
  <c r="AG151" i="19"/>
  <c r="AW118" i="19"/>
  <c r="N124" i="19"/>
  <c r="B135" i="19"/>
  <c r="J117" i="19"/>
  <c r="AH122" i="19"/>
  <c r="P125" i="19"/>
  <c r="AB134" i="19"/>
  <c r="AA121" i="19"/>
  <c r="AW130" i="19"/>
  <c r="W133" i="19"/>
  <c r="N115" i="19"/>
  <c r="I102" i="19"/>
  <c r="AK90" i="19"/>
  <c r="AQ115" i="19"/>
  <c r="X102" i="19"/>
  <c r="AZ90" i="19"/>
  <c r="AR82" i="19"/>
  <c r="N114" i="19"/>
  <c r="AX107" i="19"/>
  <c r="AU102" i="19"/>
  <c r="AT97" i="19"/>
  <c r="AS92" i="19"/>
  <c r="V115" i="19"/>
  <c r="AQ108" i="19"/>
  <c r="AI103" i="19"/>
  <c r="AH98" i="19"/>
  <c r="V114" i="19"/>
  <c r="E108" i="19"/>
  <c r="B103" i="19"/>
  <c r="AZ97" i="19"/>
  <c r="AY92" i="19"/>
  <c r="Y117" i="19"/>
  <c r="AS109" i="19"/>
  <c r="AD104" i="19"/>
  <c r="AC99" i="19"/>
  <c r="AB94" i="19"/>
  <c r="AS117" i="19"/>
  <c r="B110" i="19"/>
  <c r="AK104" i="19"/>
  <c r="AJ99" i="19"/>
  <c r="M112" i="19"/>
  <c r="V106" i="19"/>
  <c r="U101" i="19"/>
  <c r="T96" i="19"/>
  <c r="AF92" i="19"/>
  <c r="T91" i="19"/>
  <c r="AJ86" i="19"/>
  <c r="F82" i="19"/>
  <c r="AW78" i="19"/>
  <c r="W76" i="19"/>
  <c r="AV73" i="19"/>
  <c r="V71" i="19"/>
  <c r="AU68" i="19"/>
  <c r="U66" i="19"/>
  <c r="AT63" i="19"/>
  <c r="T61" i="19"/>
  <c r="AS58" i="19"/>
  <c r="S56" i="19"/>
  <c r="P90" i="19"/>
  <c r="AS86" i="19"/>
  <c r="AB83" i="19"/>
  <c r="Z80" i="19"/>
  <c r="AY77" i="19"/>
  <c r="Y75" i="19"/>
  <c r="AX72" i="19"/>
  <c r="X70" i="19"/>
  <c r="AW67" i="19"/>
  <c r="W65" i="19"/>
  <c r="AV62" i="19"/>
  <c r="V60" i="19"/>
  <c r="AU57" i="19"/>
  <c r="M96" i="19"/>
  <c r="I89" i="19"/>
  <c r="AO85" i="19"/>
  <c r="X82" i="19"/>
  <c r="AJ79" i="19"/>
  <c r="J77" i="19"/>
  <c r="AI74" i="19"/>
  <c r="I72" i="19"/>
  <c r="AH69" i="19"/>
  <c r="P67" i="19"/>
  <c r="V65" i="19"/>
  <c r="AP97" i="19"/>
  <c r="Z90" i="19"/>
  <c r="E88" i="19"/>
  <c r="AX85" i="19"/>
  <c r="AJ83" i="19"/>
  <c r="V81" i="19"/>
  <c r="AQ79" i="19"/>
  <c r="F78" i="19"/>
  <c r="T76" i="19"/>
  <c r="AP74" i="19"/>
  <c r="E73" i="19"/>
  <c r="S71" i="19"/>
  <c r="AQ94" i="19"/>
  <c r="AK89" i="19"/>
  <c r="W87" i="19"/>
  <c r="Q85" i="19"/>
  <c r="C83" i="19"/>
  <c r="AU80" i="19"/>
  <c r="R79" i="19"/>
  <c r="AF77" i="19"/>
  <c r="AT75" i="19"/>
  <c r="Q74" i="19"/>
  <c r="AE72" i="19"/>
  <c r="AS70" i="19"/>
  <c r="P69" i="19"/>
  <c r="AD67" i="19"/>
  <c r="AR65" i="19"/>
  <c r="O64" i="19"/>
  <c r="AE91" i="19"/>
  <c r="AG88" i="19"/>
  <c r="AC86" i="19"/>
  <c r="M84" i="19"/>
  <c r="AX81" i="19"/>
  <c r="N80" i="19"/>
  <c r="AB78" i="19"/>
  <c r="AP76" i="19"/>
  <c r="M75" i="19"/>
  <c r="AA73" i="19"/>
  <c r="AO71" i="19"/>
  <c r="L70" i="19"/>
  <c r="Z68" i="19"/>
  <c r="AN66" i="19"/>
  <c r="K65" i="19"/>
  <c r="AO92" i="19"/>
  <c r="C89" i="19"/>
  <c r="AX86" i="19"/>
  <c r="AH84" i="19"/>
  <c r="R82" i="19"/>
  <c r="AC80" i="19"/>
  <c r="AQ78" i="19"/>
  <c r="F77" i="19"/>
  <c r="AB75" i="19"/>
  <c r="AP73" i="19"/>
  <c r="D92" i="19"/>
  <c r="B89" i="19"/>
  <c r="AK86" i="19"/>
  <c r="U84" i="19"/>
  <c r="Q82" i="19"/>
  <c r="T80" i="19"/>
  <c r="AH78" i="19"/>
  <c r="E77" i="19"/>
  <c r="AA75" i="19"/>
  <c r="F74" i="19"/>
  <c r="AJ72" i="19"/>
  <c r="G71" i="19"/>
  <c r="AK69" i="19"/>
  <c r="P68" i="19"/>
  <c r="AT66" i="19"/>
  <c r="K70" i="19"/>
  <c r="B65" i="19"/>
  <c r="AL62" i="19"/>
  <c r="AH60" i="19"/>
  <c r="AN58" i="19"/>
  <c r="AT56" i="19"/>
  <c r="N55" i="19"/>
  <c r="AR53" i="19"/>
  <c r="W52" i="19"/>
  <c r="B51" i="19"/>
  <c r="X49" i="19"/>
  <c r="C48" i="19"/>
  <c r="AG46" i="19"/>
  <c r="L45" i="19"/>
  <c r="AP43" i="19"/>
  <c r="U42" i="19"/>
  <c r="AY40" i="19"/>
  <c r="V39" i="19"/>
  <c r="AZ37" i="19"/>
  <c r="AE36" i="19"/>
  <c r="J35" i="19"/>
  <c r="AN33" i="19"/>
  <c r="S32" i="19"/>
  <c r="R73" i="19"/>
  <c r="AP65" i="19"/>
  <c r="H63" i="19"/>
  <c r="N61" i="19"/>
  <c r="T59" i="19"/>
  <c r="Z57" i="19"/>
  <c r="AK55" i="19"/>
  <c r="P54" i="19"/>
  <c r="AL52" i="19"/>
  <c r="Q51" i="19"/>
  <c r="AU49" i="19"/>
  <c r="Z48" i="19"/>
  <c r="E47" i="19"/>
  <c r="AI45" i="19"/>
  <c r="N44" i="19"/>
  <c r="AJ42" i="19"/>
  <c r="O41" i="19"/>
  <c r="AS39" i="19"/>
  <c r="X38" i="19"/>
  <c r="C37" i="19"/>
  <c r="AG35" i="19"/>
  <c r="L34" i="19"/>
  <c r="AH32" i="19"/>
  <c r="M31" i="19"/>
  <c r="AQ29" i="19"/>
  <c r="AI70" i="19"/>
  <c r="R65" i="19"/>
  <c r="AT62" i="19"/>
  <c r="AZ60" i="19"/>
  <c r="AV58" i="19"/>
  <c r="C57" i="19"/>
  <c r="T55" i="19"/>
  <c r="AX53" i="19"/>
  <c r="AC52" i="19"/>
  <c r="H51" i="19"/>
  <c r="AL49" i="19"/>
  <c r="I48" i="19"/>
  <c r="AM46" i="19"/>
  <c r="R45" i="19"/>
  <c r="AV43" i="19"/>
  <c r="AA42" i="19"/>
  <c r="F41" i="19"/>
  <c r="AJ39" i="19"/>
  <c r="B73" i="19"/>
  <c r="J66" i="19"/>
  <c r="P63" i="19"/>
  <c r="V61" i="19"/>
  <c r="AB59" i="19"/>
  <c r="AH57" i="19"/>
  <c r="AQ55" i="19"/>
  <c r="N54" i="19"/>
  <c r="AR52" i="19"/>
  <c r="W51" i="19"/>
  <c r="B50" i="19"/>
  <c r="AF48" i="19"/>
  <c r="K47" i="19"/>
  <c r="AO45" i="19"/>
  <c r="N69" i="19"/>
  <c r="AB64" i="19"/>
  <c r="V62" i="19"/>
  <c r="AB60" i="19"/>
  <c r="AH58" i="19"/>
  <c r="AN56" i="19"/>
  <c r="J55" i="19"/>
  <c r="AF53" i="19"/>
  <c r="K52" i="19"/>
  <c r="AO50" i="19"/>
  <c r="T49" i="19"/>
  <c r="AX47" i="19"/>
  <c r="AC46" i="19"/>
  <c r="H45" i="19"/>
  <c r="AD43" i="19"/>
  <c r="I42" i="19"/>
  <c r="AM40" i="19"/>
  <c r="R39" i="19"/>
  <c r="AV37" i="19"/>
  <c r="I69" i="19"/>
  <c r="X64" i="19"/>
  <c r="K62" i="19"/>
  <c r="Q60" i="19"/>
  <c r="W58" i="19"/>
  <c r="AC56" i="19"/>
  <c r="AZ54" i="19"/>
  <c r="AE53" i="19"/>
  <c r="J52" i="19"/>
  <c r="AF50" i="19"/>
  <c r="K49" i="19"/>
  <c r="AO47" i="19"/>
  <c r="T46" i="19"/>
  <c r="AX44" i="19"/>
  <c r="AC43" i="19"/>
  <c r="H42" i="19"/>
  <c r="AD40" i="19"/>
  <c r="I39" i="19"/>
  <c r="AM37" i="19"/>
  <c r="AE66" i="19"/>
  <c r="W63" i="19"/>
  <c r="AC61" i="19"/>
  <c r="AI59" i="19"/>
  <c r="AC57" i="19"/>
  <c r="AN55" i="19"/>
  <c r="S54" i="19"/>
  <c r="AW52" i="19"/>
  <c r="AB51" i="19"/>
  <c r="G50" i="19"/>
  <c r="AK48" i="19"/>
  <c r="U72" i="19"/>
  <c r="AW65" i="19"/>
  <c r="T63" i="19"/>
  <c r="AL61" i="19"/>
  <c r="C60" i="19"/>
  <c r="S58" i="19"/>
  <c r="AK56" i="19"/>
  <c r="O55" i="19"/>
  <c r="B54" i="19"/>
  <c r="AN52" i="19"/>
  <c r="AA51" i="19"/>
  <c r="N50" i="19"/>
  <c r="AZ48" i="19"/>
  <c r="AM47" i="19"/>
  <c r="Z46" i="19"/>
  <c r="M45" i="19"/>
  <c r="AY43" i="19"/>
  <c r="AL42" i="19"/>
  <c r="Y41" i="19"/>
  <c r="L40" i="19"/>
  <c r="H47" i="19"/>
  <c r="B41" i="19"/>
  <c r="U37" i="19"/>
  <c r="AJ35" i="19"/>
  <c r="AZ33" i="19"/>
  <c r="Q32" i="19"/>
  <c r="AK30" i="19"/>
  <c r="O29" i="19"/>
  <c r="AX27" i="19"/>
  <c r="AK26" i="19"/>
  <c r="X25" i="19"/>
  <c r="K24" i="19"/>
  <c r="AW22" i="19"/>
  <c r="AJ21" i="19"/>
  <c r="W20" i="19"/>
  <c r="J19" i="19"/>
  <c r="AV17" i="19"/>
  <c r="AI16" i="19"/>
  <c r="V15" i="19"/>
  <c r="I14" i="19"/>
  <c r="AU12" i="19"/>
  <c r="AH11" i="19"/>
  <c r="U10" i="19"/>
  <c r="AP42" i="19"/>
  <c r="K38" i="19"/>
  <c r="P36" i="19"/>
  <c r="AF34" i="19"/>
  <c r="AV32" i="19"/>
  <c r="O31" i="19"/>
  <c r="AO29" i="19"/>
  <c r="V28" i="19"/>
  <c r="I27" i="19"/>
  <c r="AU25" i="19"/>
  <c r="AH24" i="19"/>
  <c r="U23" i="19"/>
  <c r="H22" i="19"/>
  <c r="AT20" i="19"/>
  <c r="AG19" i="19"/>
  <c r="T18" i="19"/>
  <c r="S169" i="19"/>
  <c r="E151" i="19"/>
  <c r="AJ153" i="19"/>
  <c r="W116" i="19"/>
  <c r="AM121" i="19"/>
  <c r="AA132" i="19"/>
  <c r="P115" i="19"/>
  <c r="D140" i="19"/>
  <c r="AL123" i="19"/>
  <c r="AH132" i="19"/>
  <c r="F120" i="19"/>
  <c r="D129" i="19"/>
  <c r="AC131" i="19"/>
  <c r="M113" i="19"/>
  <c r="AM100" i="19"/>
  <c r="H89" i="19"/>
  <c r="AH113" i="19"/>
  <c r="C101" i="19"/>
  <c r="AE89" i="19"/>
  <c r="T82" i="19"/>
  <c r="AQ113" i="19"/>
  <c r="AF107" i="19"/>
  <c r="AE102" i="19"/>
  <c r="AD97" i="19"/>
  <c r="AC92" i="19"/>
  <c r="AV114" i="19"/>
  <c r="Y108" i="19"/>
  <c r="S103" i="19"/>
  <c r="R98" i="19"/>
  <c r="AY113" i="19"/>
  <c r="AL107" i="19"/>
  <c r="AK102" i="19"/>
  <c r="AJ97" i="19"/>
  <c r="AI92" i="19"/>
  <c r="AG116" i="19"/>
  <c r="Z109" i="19"/>
  <c r="N104" i="19"/>
  <c r="M99" i="19"/>
  <c r="L94" i="19"/>
  <c r="AZ116" i="19"/>
  <c r="AH109" i="19"/>
  <c r="U104" i="19"/>
  <c r="AO121" i="19"/>
  <c r="AP111" i="19"/>
  <c r="F106" i="19"/>
  <c r="E101" i="19"/>
  <c r="D96" i="19"/>
  <c r="P92" i="19"/>
  <c r="AE90" i="19"/>
  <c r="AS85" i="19"/>
  <c r="AI81" i="19"/>
  <c r="Y78" i="19"/>
  <c r="AX75" i="19"/>
  <c r="X73" i="19"/>
  <c r="AW70" i="19"/>
  <c r="W68" i="19"/>
  <c r="AV65" i="19"/>
  <c r="V63" i="19"/>
  <c r="AU60" i="19"/>
  <c r="U58" i="19"/>
  <c r="G98" i="19"/>
  <c r="AD89" i="19"/>
  <c r="M86" i="19"/>
  <c r="AU82" i="19"/>
  <c r="B80" i="19"/>
  <c r="AA77" i="19"/>
  <c r="AZ74" i="19"/>
  <c r="Z72" i="19"/>
  <c r="AY69" i="19"/>
  <c r="Y67" i="19"/>
  <c r="AX64" i="19"/>
  <c r="X62" i="19"/>
  <c r="AW59" i="19"/>
  <c r="W57" i="19"/>
  <c r="S94" i="19"/>
  <c r="AB88" i="19"/>
  <c r="I85" i="19"/>
  <c r="AQ81" i="19"/>
  <c r="L79" i="19"/>
  <c r="AK76" i="19"/>
  <c r="K74" i="19"/>
  <c r="AJ71" i="19"/>
  <c r="J69" i="19"/>
  <c r="H67" i="19"/>
  <c r="F65" i="19"/>
  <c r="AN96" i="19"/>
  <c r="N90" i="19"/>
  <c r="AR87" i="19"/>
  <c r="AD85" i="19"/>
  <c r="X83" i="19"/>
  <c r="M81" i="19"/>
  <c r="AA79" i="19"/>
  <c r="AW77" i="19"/>
  <c r="L76" i="19"/>
  <c r="Z74" i="19"/>
  <c r="AV72" i="19"/>
  <c r="K71" i="19"/>
  <c r="AD93" i="19"/>
  <c r="AA89" i="19"/>
  <c r="K87" i="19"/>
  <c r="AV84" i="19"/>
  <c r="AP82" i="19"/>
  <c r="AM80" i="19"/>
  <c r="B79" i="19"/>
  <c r="X77" i="19"/>
  <c r="AL75" i="19"/>
  <c r="AZ73" i="19"/>
  <c r="W72" i="19"/>
  <c r="AK70" i="19"/>
  <c r="AY68" i="19"/>
  <c r="V67" i="19"/>
  <c r="AJ65" i="19"/>
  <c r="Z97" i="19"/>
  <c r="D91" i="19"/>
  <c r="W88" i="19"/>
  <c r="G86" i="19"/>
  <c r="C84" i="19"/>
  <c r="AL81" i="19"/>
  <c r="AW79" i="19"/>
  <c r="T78" i="19"/>
  <c r="AH76" i="19"/>
  <c r="AV74" i="19"/>
  <c r="S73" i="19"/>
  <c r="AG71" i="19"/>
  <c r="AU69" i="19"/>
  <c r="R68" i="19"/>
  <c r="AF66" i="19"/>
  <c r="AT64" i="19"/>
  <c r="I92" i="19"/>
  <c r="AR88" i="19"/>
  <c r="AB86" i="19"/>
  <c r="X84" i="19"/>
  <c r="H82" i="19"/>
  <c r="M80" i="19"/>
  <c r="AI78" i="19"/>
  <c r="AW76" i="19"/>
  <c r="L75" i="19"/>
  <c r="AH73" i="19"/>
  <c r="W91" i="19"/>
  <c r="AE88" i="19"/>
  <c r="AA86" i="19"/>
  <c r="K84" i="19"/>
  <c r="AT81" i="19"/>
  <c r="L80" i="19"/>
  <c r="Z78" i="19"/>
  <c r="AN76" i="19"/>
  <c r="S75" i="19"/>
  <c r="AW73" i="19"/>
  <c r="T72" i="19"/>
  <c r="AX70" i="19"/>
  <c r="AC69" i="19"/>
  <c r="H68" i="19"/>
  <c r="AL66" i="19"/>
  <c r="AD69" i="19"/>
  <c r="AJ64" i="19"/>
  <c r="R62" i="19"/>
  <c r="X60" i="19"/>
  <c r="AD58" i="19"/>
  <c r="AJ56" i="19"/>
  <c r="F55" i="19"/>
  <c r="AJ53" i="19"/>
  <c r="O52" i="19"/>
  <c r="AK50" i="19"/>
  <c r="P49" i="19"/>
  <c r="AT47" i="19"/>
  <c r="Y46" i="19"/>
  <c r="D45" i="19"/>
  <c r="AH43" i="19"/>
  <c r="M42" i="19"/>
  <c r="AI40" i="19"/>
  <c r="N39" i="19"/>
  <c r="AR37" i="19"/>
  <c r="W36" i="19"/>
  <c r="B35" i="19"/>
  <c r="AF33" i="19"/>
  <c r="K32" i="19"/>
  <c r="AQ70" i="19"/>
  <c r="U65" i="19"/>
  <c r="AU62" i="19"/>
  <c r="B61" i="19"/>
  <c r="H59" i="19"/>
  <c r="N57" i="19"/>
  <c r="AC55" i="19"/>
  <c r="AY53" i="19"/>
  <c r="AD52" i="19"/>
  <c r="I51" i="19"/>
  <c r="AM49" i="19"/>
  <c r="R48" i="19"/>
  <c r="AV46" i="19"/>
  <c r="AA45" i="19"/>
  <c r="AW43" i="19"/>
  <c r="AB42" i="19"/>
  <c r="G41" i="19"/>
  <c r="AK39" i="19"/>
  <c r="P38" i="19"/>
  <c r="AT36" i="19"/>
  <c r="Y35" i="19"/>
  <c r="AU33" i="19"/>
  <c r="Z32" i="19"/>
  <c r="E31" i="19"/>
  <c r="AI29" i="19"/>
  <c r="C70" i="19"/>
  <c r="AV64" i="19"/>
  <c r="AJ62" i="19"/>
  <c r="AF60" i="19"/>
  <c r="AL58" i="19"/>
  <c r="AR56" i="19"/>
  <c r="L55" i="19"/>
  <c r="AP53" i="19"/>
  <c r="U52" i="19"/>
  <c r="AY50" i="19"/>
  <c r="V49" i="19"/>
  <c r="AZ47" i="19"/>
  <c r="AE46" i="19"/>
  <c r="J45" i="19"/>
  <c r="AN43" i="19"/>
  <c r="S42" i="19"/>
  <c r="AW40" i="19"/>
  <c r="T39" i="19"/>
  <c r="AN71" i="19"/>
  <c r="AK65" i="19"/>
  <c r="D63" i="19"/>
  <c r="J61" i="19"/>
  <c r="P59" i="19"/>
  <c r="V57" i="19"/>
  <c r="AA55" i="19"/>
  <c r="F54" i="19"/>
  <c r="AJ52" i="19"/>
  <c r="O51" i="19"/>
  <c r="AS49" i="19"/>
  <c r="X48" i="19"/>
  <c r="C47" i="19"/>
  <c r="Y45" i="19"/>
  <c r="AG68" i="19"/>
  <c r="L64" i="19"/>
  <c r="L62" i="19"/>
  <c r="R60" i="19"/>
  <c r="X58" i="19"/>
  <c r="AD56" i="19"/>
  <c r="AS54" i="19"/>
  <c r="X53" i="19"/>
  <c r="C52" i="19"/>
  <c r="AG50" i="19"/>
  <c r="L49" i="19"/>
  <c r="AP47" i="19"/>
  <c r="U46" i="19"/>
  <c r="AQ44" i="19"/>
  <c r="V43" i="19"/>
  <c r="AZ41" i="19"/>
  <c r="AE40" i="19"/>
  <c r="J39" i="19"/>
  <c r="AN37" i="19"/>
  <c r="AB68" i="19"/>
  <c r="AV63" i="19"/>
  <c r="AX61" i="19"/>
  <c r="E60" i="19"/>
  <c r="K58" i="19"/>
  <c r="Q56" i="19"/>
  <c r="AR54" i="19"/>
  <c r="W53" i="19"/>
  <c r="AS51" i="19"/>
  <c r="X50" i="19"/>
  <c r="C49" i="19"/>
  <c r="AG47" i="19"/>
  <c r="L46" i="19"/>
  <c r="AP44" i="19"/>
  <c r="U43" i="19"/>
  <c r="AQ41" i="19"/>
  <c r="V40" i="19"/>
  <c r="AZ38" i="19"/>
  <c r="AC72" i="19"/>
  <c r="AX65" i="19"/>
  <c r="K63" i="19"/>
  <c r="Q61" i="19"/>
  <c r="M59" i="19"/>
  <c r="S57" i="19"/>
  <c r="AF55" i="19"/>
  <c r="K54" i="19"/>
  <c r="AO52" i="19"/>
  <c r="T51" i="19"/>
  <c r="AX49" i="19"/>
  <c r="U48" i="19"/>
  <c r="H71" i="19"/>
  <c r="Z65" i="19"/>
  <c r="J63" i="19"/>
  <c r="Z61" i="19"/>
  <c r="AR59" i="19"/>
  <c r="I58" i="19"/>
  <c r="Y56" i="19"/>
  <c r="G55" i="19"/>
  <c r="AS53" i="19"/>
  <c r="AF52" i="19"/>
  <c r="S51" i="19"/>
  <c r="F50" i="19"/>
  <c r="AR48" i="19"/>
  <c r="AE47" i="19"/>
  <c r="R46" i="19"/>
  <c r="E45" i="19"/>
  <c r="AQ43" i="19"/>
  <c r="AD42" i="19"/>
  <c r="Q41" i="19"/>
  <c r="D40" i="19"/>
  <c r="AT45" i="19"/>
  <c r="U40" i="19"/>
  <c r="H37" i="19"/>
  <c r="X35" i="19"/>
  <c r="AP33" i="19"/>
  <c r="G32" i="19"/>
  <c r="AB30" i="19"/>
  <c r="F29" i="19"/>
  <c r="AP27" i="19"/>
  <c r="AC26" i="19"/>
  <c r="P25" i="19"/>
  <c r="C24" i="19"/>
  <c r="AO22" i="19"/>
  <c r="AB21" i="19"/>
  <c r="O20" i="19"/>
  <c r="B19" i="19"/>
  <c r="AN17" i="19"/>
  <c r="AA16" i="19"/>
  <c r="N15" i="19"/>
  <c r="AZ13" i="19"/>
  <c r="AM12" i="19"/>
  <c r="Z11" i="19"/>
  <c r="M10" i="19"/>
  <c r="J42" i="19"/>
  <c r="AT37" i="19"/>
  <c r="D36" i="19"/>
  <c r="V34" i="19"/>
  <c r="AL32" i="19"/>
  <c r="C31" i="19"/>
  <c r="AF29" i="19"/>
  <c r="N28" i="19"/>
  <c r="AZ26" i="19"/>
  <c r="AM25" i="19"/>
  <c r="Z24" i="19"/>
  <c r="M23" i="19"/>
  <c r="AY21" i="19"/>
  <c r="AL20" i="19"/>
  <c r="Y19" i="19"/>
  <c r="L18" i="19"/>
  <c r="AX16" i="19"/>
  <c r="AK15" i="19"/>
  <c r="X14" i="19"/>
  <c r="K13" i="19"/>
  <c r="AW11" i="19"/>
  <c r="AJ10" i="19"/>
  <c r="E12" i="19"/>
  <c r="K10" i="19"/>
  <c r="G42" i="19"/>
  <c r="AS37" i="19"/>
  <c r="C36" i="19"/>
  <c r="S34" i="19"/>
  <c r="AK32" i="19"/>
  <c r="B31" i="19"/>
  <c r="AE29" i="19"/>
  <c r="M28" i="19"/>
  <c r="AY26" i="19"/>
  <c r="AL25" i="19"/>
  <c r="Y24" i="19"/>
  <c r="L23" i="19"/>
  <c r="AX21" i="19"/>
  <c r="AK20" i="19"/>
  <c r="X19" i="19"/>
  <c r="K18" i="19"/>
  <c r="AW16" i="19"/>
  <c r="AJ15" i="19"/>
  <c r="W14" i="19"/>
  <c r="B13" i="19"/>
  <c r="AI46" i="19"/>
  <c r="AN40" i="19"/>
  <c r="O37" i="19"/>
  <c r="AE35" i="19"/>
  <c r="AW33" i="19"/>
  <c r="N32" i="19"/>
  <c r="AH30" i="19"/>
  <c r="L29" i="19"/>
  <c r="AU27" i="19"/>
  <c r="AH26" i="19"/>
  <c r="U25" i="19"/>
  <c r="H24" i="19"/>
  <c r="AT22" i="19"/>
  <c r="AG21" i="19"/>
  <c r="T20" i="19"/>
  <c r="G19" i="19"/>
  <c r="AS17" i="19"/>
  <c r="AF16" i="19"/>
  <c r="N45" i="19"/>
  <c r="E40" i="19"/>
  <c r="B37" i="19"/>
  <c r="T35" i="19"/>
  <c r="AJ33" i="19"/>
  <c r="AZ31" i="19"/>
  <c r="W30" i="19"/>
  <c r="AZ28" i="19"/>
  <c r="AL27" i="19"/>
  <c r="Y26" i="19"/>
  <c r="L25" i="19"/>
  <c r="AX23" i="19"/>
  <c r="AK22" i="19"/>
  <c r="X21" i="19"/>
  <c r="K20" i="19"/>
  <c r="AW18" i="19"/>
  <c r="AJ17" i="19"/>
  <c r="W16" i="19"/>
  <c r="J15" i="19"/>
  <c r="AV13" i="19"/>
  <c r="AI12" i="19"/>
  <c r="V11" i="19"/>
  <c r="S46" i="19"/>
  <c r="AF40" i="19"/>
  <c r="M37" i="19"/>
  <c r="AC35" i="19"/>
  <c r="AS33" i="19"/>
  <c r="L32" i="19"/>
  <c r="AE30" i="19"/>
  <c r="I29" i="19"/>
  <c r="AS27" i="19"/>
  <c r="AF26" i="19"/>
  <c r="S25" i="19"/>
  <c r="F24" i="19"/>
  <c r="AR22" i="19"/>
  <c r="AE21" i="19"/>
  <c r="R20" i="19"/>
  <c r="E19" i="19"/>
  <c r="AQ17" i="19"/>
  <c r="AD16" i="19"/>
  <c r="Q15" i="19"/>
  <c r="D14" i="19"/>
  <c r="K46" i="19"/>
  <c r="AC40" i="19"/>
  <c r="J37" i="19"/>
  <c r="AB35" i="19"/>
  <c r="AR33" i="19"/>
  <c r="I32" i="19"/>
  <c r="AD30" i="19"/>
  <c r="H29" i="19"/>
  <c r="AR27" i="19"/>
  <c r="AE26" i="19"/>
  <c r="R25" i="19"/>
  <c r="E24" i="19"/>
  <c r="AQ22" i="19"/>
  <c r="AR162" i="19"/>
  <c r="X139" i="19"/>
  <c r="J142" i="19"/>
  <c r="AV113" i="19"/>
  <c r="M119" i="19"/>
  <c r="AD129" i="19"/>
  <c r="U137" i="19"/>
  <c r="AI135" i="19"/>
  <c r="Q122" i="19"/>
  <c r="AN130" i="19"/>
  <c r="AJ118" i="19"/>
  <c r="X127" i="19"/>
  <c r="AI129" i="19"/>
  <c r="S111" i="19"/>
  <c r="J99" i="19"/>
  <c r="AL87" i="19"/>
  <c r="AN111" i="19"/>
  <c r="AG99" i="19"/>
  <c r="J88" i="19"/>
  <c r="W81" i="19"/>
  <c r="AD112" i="19"/>
  <c r="AI106" i="19"/>
  <c r="AH101" i="19"/>
  <c r="AG96" i="19"/>
  <c r="AF91" i="19"/>
  <c r="AD113" i="19"/>
  <c r="W107" i="19"/>
  <c r="V102" i="19"/>
  <c r="U97" i="19"/>
  <c r="AL112" i="19"/>
  <c r="AO106" i="19"/>
  <c r="AN101" i="19"/>
  <c r="AM96" i="19"/>
  <c r="AL91" i="19"/>
  <c r="AT114" i="19"/>
  <c r="W108" i="19"/>
  <c r="Q103" i="19"/>
  <c r="P98" i="19"/>
  <c r="O93" i="19"/>
  <c r="E115" i="19"/>
  <c r="AE108" i="19"/>
  <c r="X103" i="19"/>
  <c r="C119" i="19"/>
  <c r="AC110" i="19"/>
  <c r="I105" i="19"/>
  <c r="H100" i="19"/>
  <c r="G95" i="19"/>
  <c r="AI91" i="19"/>
  <c r="F90" i="19"/>
  <c r="W85" i="19"/>
  <c r="AY80" i="19"/>
  <c r="I78" i="19"/>
  <c r="AH75" i="19"/>
  <c r="H73" i="19"/>
  <c r="AG70" i="19"/>
  <c r="G68" i="19"/>
  <c r="AF65" i="19"/>
  <c r="F63" i="19"/>
  <c r="AE60" i="19"/>
  <c r="E58" i="19"/>
  <c r="P96" i="19"/>
  <c r="J89" i="19"/>
  <c r="AP85" i="19"/>
  <c r="Y82" i="19"/>
  <c r="AK79" i="19"/>
  <c r="K77" i="19"/>
  <c r="AJ74" i="19"/>
  <c r="J72" i="19"/>
  <c r="AI69" i="19"/>
  <c r="I67" i="19"/>
  <c r="AH64" i="19"/>
  <c r="H62" i="19"/>
  <c r="AG59" i="19"/>
  <c r="G57" i="19"/>
  <c r="F93" i="19"/>
  <c r="F88" i="19"/>
  <c r="AN84" i="19"/>
  <c r="X81" i="19"/>
  <c r="AU78" i="19"/>
  <c r="U76" i="19"/>
  <c r="AT73" i="19"/>
  <c r="T71" i="19"/>
  <c r="AS68" i="19"/>
  <c r="AY66" i="19"/>
  <c r="AO64" i="19"/>
  <c r="AA95" i="19"/>
  <c r="AL89" i="19"/>
  <c r="AH87" i="19"/>
  <c r="R85" i="19"/>
  <c r="D83" i="19"/>
  <c r="E81" i="19"/>
  <c r="S79" i="19"/>
  <c r="AG77" i="19"/>
  <c r="D76" i="19"/>
  <c r="R74" i="19"/>
  <c r="AF72" i="19"/>
  <c r="C71" i="19"/>
  <c r="AW92" i="19"/>
  <c r="E89" i="19"/>
  <c r="AZ86" i="19"/>
  <c r="AJ84" i="19"/>
  <c r="V82" i="19"/>
  <c r="AE80" i="19"/>
  <c r="AS78" i="19"/>
  <c r="H77" i="19"/>
  <c r="AD75" i="19"/>
  <c r="AR73" i="19"/>
  <c r="G72" i="19"/>
  <c r="AC70" i="19"/>
  <c r="AQ68" i="19"/>
  <c r="F67" i="19"/>
  <c r="AB65" i="19"/>
  <c r="AF96" i="19"/>
  <c r="W90" i="19"/>
  <c r="M88" i="19"/>
  <c r="AV85" i="19"/>
  <c r="AF83" i="19"/>
  <c r="AC81" i="19"/>
  <c r="AO79" i="19"/>
  <c r="D78" i="19"/>
  <c r="Z76" i="19"/>
  <c r="AN74" i="19"/>
  <c r="C73" i="19"/>
  <c r="Y71" i="19"/>
  <c r="AM69" i="19"/>
  <c r="B68" i="19"/>
  <c r="X66" i="19"/>
  <c r="AE98" i="19"/>
  <c r="AX90" i="19"/>
  <c r="AF88" i="19"/>
  <c r="R86" i="19"/>
  <c r="B84" i="19"/>
  <c r="AW81" i="19"/>
  <c r="E80" i="19"/>
  <c r="S78" i="19"/>
  <c r="AO76" i="19"/>
  <c r="D75" i="19"/>
  <c r="J97" i="19"/>
  <c r="AV90" i="19"/>
  <c r="U88" i="19"/>
  <c r="E86" i="19"/>
  <c r="AZ83" i="19"/>
  <c r="AJ81" i="19"/>
  <c r="AU79" i="19"/>
  <c r="R78" i="19"/>
  <c r="AF76" i="19"/>
  <c r="K75" i="19"/>
  <c r="AG73" i="19"/>
  <c r="L72" i="19"/>
  <c r="AP70" i="19"/>
  <c r="U69" i="19"/>
  <c r="AY67" i="19"/>
  <c r="AD66" i="19"/>
  <c r="AW68" i="19"/>
  <c r="E64" i="19"/>
  <c r="F62" i="19"/>
  <c r="L60" i="19"/>
  <c r="R58" i="19"/>
  <c r="X56" i="19"/>
  <c r="AW54" i="19"/>
  <c r="AB53" i="19"/>
  <c r="AX51" i="19"/>
  <c r="AC50" i="19"/>
  <c r="H49" i="19"/>
  <c r="AL47" i="19"/>
  <c r="Q46" i="19"/>
  <c r="AU44" i="19"/>
  <c r="Z43" i="19"/>
  <c r="AV41" i="19"/>
  <c r="AA40" i="19"/>
  <c r="F39" i="19"/>
  <c r="AJ37" i="19"/>
  <c r="O36" i="19"/>
  <c r="AS34" i="19"/>
  <c r="X33" i="19"/>
  <c r="AT31" i="19"/>
  <c r="F70" i="19"/>
  <c r="AZ64" i="19"/>
  <c r="AK62" i="19"/>
  <c r="AQ60" i="19"/>
  <c r="AW58" i="19"/>
  <c r="D57" i="19"/>
  <c r="M55" i="19"/>
  <c r="AQ53" i="19"/>
  <c r="V52" i="19"/>
  <c r="AZ50" i="19"/>
  <c r="AE49" i="19"/>
  <c r="J48" i="19"/>
  <c r="AN46" i="19"/>
  <c r="K45" i="19"/>
  <c r="AO43" i="19"/>
  <c r="T42" i="19"/>
  <c r="AX40" i="19"/>
  <c r="AC39" i="19"/>
  <c r="H38" i="19"/>
  <c r="AL36" i="19"/>
  <c r="I35" i="19"/>
  <c r="AM33" i="19"/>
  <c r="R32" i="19"/>
  <c r="AV30" i="19"/>
  <c r="AA29" i="19"/>
  <c r="V69" i="19"/>
  <c r="AD64" i="19"/>
  <c r="N62" i="19"/>
  <c r="T60" i="19"/>
  <c r="Z58" i="19"/>
  <c r="AF56" i="19"/>
  <c r="D55" i="19"/>
  <c r="AH53" i="19"/>
  <c r="M52" i="19"/>
  <c r="AI50" i="19"/>
  <c r="N49" i="19"/>
  <c r="AR47" i="19"/>
  <c r="W46" i="19"/>
  <c r="B45" i="19"/>
  <c r="AF43" i="19"/>
  <c r="K42" i="19"/>
  <c r="AG40" i="19"/>
  <c r="L39" i="19"/>
  <c r="AD70" i="19"/>
  <c r="Q65" i="19"/>
  <c r="AS62" i="19"/>
  <c r="AY60" i="19"/>
  <c r="F59" i="19"/>
  <c r="B57" i="19"/>
  <c r="S55" i="19"/>
  <c r="AW53" i="19"/>
  <c r="AB52" i="19"/>
  <c r="G51" i="19"/>
  <c r="AK49" i="19"/>
  <c r="P48" i="19"/>
  <c r="AL46" i="19"/>
  <c r="Q45" i="19"/>
  <c r="AZ67" i="19"/>
  <c r="AW63" i="19"/>
  <c r="B62" i="19"/>
  <c r="H60" i="19"/>
  <c r="N58" i="19"/>
  <c r="H56" i="19"/>
  <c r="AK54" i="19"/>
  <c r="P53" i="19"/>
  <c r="AT51" i="19"/>
  <c r="Y50" i="19"/>
  <c r="D49" i="19"/>
  <c r="AH47" i="19"/>
  <c r="E46" i="19"/>
  <c r="AI44" i="19"/>
  <c r="N43" i="19"/>
  <c r="AR41" i="19"/>
  <c r="W40" i="19"/>
  <c r="B39" i="19"/>
  <c r="AF37" i="19"/>
  <c r="O67" i="19"/>
  <c r="AH63" i="19"/>
  <c r="AN61" i="19"/>
  <c r="AT59" i="19"/>
  <c r="AZ57" i="19"/>
  <c r="G56" i="19"/>
  <c r="AJ54" i="19"/>
  <c r="G53" i="19"/>
  <c r="AK51" i="19"/>
  <c r="AV170" i="19"/>
  <c r="AF149" i="19"/>
  <c r="N138" i="19"/>
  <c r="V111" i="19"/>
  <c r="AL116" i="19"/>
  <c r="L127" i="19"/>
  <c r="J134" i="19"/>
  <c r="AL133" i="19"/>
  <c r="AU120" i="19"/>
  <c r="AT128" i="19"/>
  <c r="O117" i="19"/>
  <c r="C126" i="19"/>
  <c r="AU127" i="19"/>
  <c r="W109" i="19"/>
  <c r="AN97" i="19"/>
  <c r="Q86" i="19"/>
  <c r="AW109" i="19"/>
  <c r="L98" i="19"/>
  <c r="AN86" i="19"/>
  <c r="K123" i="19"/>
  <c r="H112" i="19"/>
  <c r="S106" i="19"/>
  <c r="R101" i="19"/>
  <c r="Q96" i="19"/>
  <c r="P91" i="19"/>
  <c r="J113" i="19"/>
  <c r="G107" i="19"/>
  <c r="F102" i="19"/>
  <c r="E97" i="19"/>
  <c r="P112" i="19"/>
  <c r="Y106" i="19"/>
  <c r="X101" i="19"/>
  <c r="W96" i="19"/>
  <c r="V91" i="19"/>
  <c r="S114" i="19"/>
  <c r="D108" i="19"/>
  <c r="AZ102" i="19"/>
  <c r="AY97" i="19"/>
  <c r="AX92" i="19"/>
  <c r="AE114" i="19"/>
  <c r="L108" i="19"/>
  <c r="H103" i="19"/>
  <c r="K118" i="19"/>
  <c r="J110" i="19"/>
  <c r="AR104" i="19"/>
  <c r="AQ99" i="19"/>
  <c r="AP94" i="19"/>
  <c r="S91" i="19"/>
  <c r="K89" i="19"/>
  <c r="AZ84" i="19"/>
  <c r="AI80" i="19"/>
  <c r="AR77" i="19"/>
  <c r="R75" i="19"/>
  <c r="AQ72" i="19"/>
  <c r="Q70" i="19"/>
  <c r="AP67" i="19"/>
  <c r="P65" i="19"/>
  <c r="AO62" i="19"/>
  <c r="O60" i="19"/>
  <c r="AN57" i="19"/>
  <c r="C95" i="19"/>
  <c r="AM88" i="19"/>
  <c r="V85" i="19"/>
  <c r="C82" i="19"/>
  <c r="U79" i="19"/>
  <c r="AT76" i="19"/>
  <c r="T74" i="19"/>
  <c r="AS71" i="19"/>
  <c r="S69" i="19"/>
  <c r="AR66" i="19"/>
  <c r="R64" i="19"/>
  <c r="AQ61" i="19"/>
  <c r="Q59" i="19"/>
  <c r="AP56" i="19"/>
  <c r="AR91" i="19"/>
  <c r="AI87" i="19"/>
  <c r="R84" i="19"/>
  <c r="F81" i="19"/>
  <c r="AE78" i="19"/>
  <c r="E76" i="19"/>
  <c r="AD73" i="19"/>
  <c r="D71" i="19"/>
  <c r="AC68" i="19"/>
  <c r="AI66" i="19"/>
  <c r="AG64" i="19"/>
  <c r="N94" i="19"/>
  <c r="AB89" i="19"/>
  <c r="L87" i="19"/>
  <c r="H85" i="19"/>
  <c r="AQ82" i="19"/>
  <c r="AN80" i="19"/>
  <c r="K79" i="19"/>
  <c r="Y77" i="19"/>
  <c r="AM75" i="19"/>
  <c r="J74" i="19"/>
  <c r="X72" i="19"/>
  <c r="AL70" i="19"/>
  <c r="Q92" i="19"/>
  <c r="AT88" i="19"/>
  <c r="AD86" i="19"/>
  <c r="Z84" i="19"/>
  <c r="J82" i="19"/>
  <c r="O80" i="19"/>
  <c r="AK78" i="19"/>
  <c r="AY76" i="19"/>
  <c r="N75" i="19"/>
  <c r="AJ73" i="19"/>
  <c r="AX71" i="19"/>
  <c r="M70" i="19"/>
  <c r="AI68" i="19"/>
  <c r="AW66" i="19"/>
  <c r="L65" i="19"/>
  <c r="AY95" i="19"/>
  <c r="J90" i="19"/>
  <c r="AP87" i="19"/>
  <c r="AL85" i="19"/>
  <c r="V83" i="19"/>
  <c r="K81" i="19"/>
  <c r="AG79" i="19"/>
  <c r="AU77" i="19"/>
  <c r="J76" i="19"/>
  <c r="AF74" i="19"/>
  <c r="AT72" i="19"/>
  <c r="I71" i="19"/>
  <c r="AE69" i="19"/>
  <c r="AS67" i="19"/>
  <c r="H66" i="19"/>
  <c r="R97" i="19"/>
  <c r="AH90" i="19"/>
  <c r="L88" i="19"/>
  <c r="F86" i="19"/>
  <c r="AQ83" i="19"/>
  <c r="AB81" i="19"/>
  <c r="AV79" i="19"/>
  <c r="K78" i="19"/>
  <c r="Y76" i="19"/>
  <c r="AU74" i="19"/>
  <c r="X96" i="19"/>
  <c r="S90" i="19"/>
  <c r="I88" i="19"/>
  <c r="AT85" i="19"/>
  <c r="AD83" i="19"/>
  <c r="AA81" i="19"/>
  <c r="AM79" i="19"/>
  <c r="B78" i="19"/>
  <c r="X76" i="19"/>
  <c r="AT74" i="19"/>
  <c r="Y73" i="19"/>
  <c r="D72" i="19"/>
  <c r="AH70" i="19"/>
  <c r="M69" i="19"/>
  <c r="AQ67" i="19"/>
  <c r="V66" i="19"/>
  <c r="AJ67" i="19"/>
  <c r="AP63" i="19"/>
  <c r="AU61" i="19"/>
  <c r="B60" i="19"/>
  <c r="H58" i="19"/>
  <c r="N56" i="19"/>
  <c r="AO54" i="19"/>
  <c r="L53" i="19"/>
  <c r="AP51" i="19"/>
  <c r="U50" i="19"/>
  <c r="AY48" i="19"/>
  <c r="AD47" i="19"/>
  <c r="I46" i="19"/>
  <c r="AM44" i="19"/>
  <c r="J43" i="19"/>
  <c r="AN41" i="19"/>
  <c r="S40" i="19"/>
  <c r="AW38" i="19"/>
  <c r="AB37" i="19"/>
  <c r="G36" i="19"/>
  <c r="AK34" i="19"/>
  <c r="H33" i="19"/>
  <c r="AL31" i="19"/>
  <c r="Y69" i="19"/>
  <c r="AF64" i="19"/>
  <c r="AA62" i="19"/>
  <c r="AG60" i="19"/>
  <c r="AM58" i="19"/>
  <c r="AG56" i="19"/>
  <c r="E55" i="19"/>
  <c r="AI53" i="19"/>
  <c r="N52" i="19"/>
  <c r="AR50" i="19"/>
  <c r="W49" i="19"/>
  <c r="B48" i="19"/>
  <c r="X46" i="19"/>
  <c r="C45" i="19"/>
  <c r="AG43" i="19"/>
  <c r="L42" i="19"/>
  <c r="AP40" i="19"/>
  <c r="U39" i="19"/>
  <c r="AY37" i="19"/>
  <c r="V36" i="19"/>
  <c r="AZ34" i="19"/>
  <c r="AE33" i="19"/>
  <c r="J32" i="19"/>
  <c r="AN30" i="19"/>
  <c r="S29" i="19"/>
  <c r="AO68" i="19"/>
  <c r="AY63" i="19"/>
  <c r="D62" i="19"/>
  <c r="J60" i="19"/>
  <c r="P58" i="19"/>
  <c r="V56" i="19"/>
  <c r="AU54" i="19"/>
  <c r="Z53" i="19"/>
  <c r="AV51" i="19"/>
  <c r="AA50" i="19"/>
  <c r="F49" i="19"/>
  <c r="AJ47" i="19"/>
  <c r="O46" i="19"/>
  <c r="AS44" i="19"/>
  <c r="X43" i="19"/>
  <c r="AT41" i="19"/>
  <c r="Y40" i="19"/>
  <c r="D39" i="19"/>
  <c r="AW69" i="19"/>
  <c r="AS64" i="19"/>
  <c r="AI62" i="19"/>
  <c r="AO60" i="19"/>
  <c r="AI58" i="19"/>
  <c r="AO56" i="19"/>
  <c r="K55" i="19"/>
  <c r="AO53" i="19"/>
  <c r="T52" i="19"/>
  <c r="AX50" i="19"/>
  <c r="AC49" i="19"/>
  <c r="AY47" i="19"/>
  <c r="AD46" i="19"/>
  <c r="I45" i="19"/>
  <c r="T67" i="19"/>
  <c r="AI63" i="19"/>
  <c r="AO61" i="19"/>
  <c r="AU59" i="19"/>
  <c r="AQ57" i="19"/>
  <c r="AX55" i="19"/>
  <c r="AC54" i="19"/>
  <c r="H53" i="19"/>
  <c r="AL51" i="19"/>
  <c r="Q50" i="19"/>
  <c r="AU48" i="19"/>
  <c r="R47" i="19"/>
  <c r="AV45" i="19"/>
  <c r="AA44" i="19"/>
  <c r="F43" i="19"/>
  <c r="AJ41" i="19"/>
  <c r="O40" i="19"/>
  <c r="AS38" i="19"/>
  <c r="P37" i="19"/>
  <c r="AH66" i="19"/>
  <c r="X63" i="19"/>
  <c r="AD61" i="19"/>
  <c r="AJ59" i="19"/>
  <c r="AP57" i="19"/>
  <c r="AW55" i="19"/>
  <c r="T54" i="19"/>
  <c r="AX52" i="19"/>
  <c r="AC51" i="19"/>
  <c r="H50" i="19"/>
  <c r="AL48" i="19"/>
  <c r="Q47" i="19"/>
  <c r="AU45" i="19"/>
  <c r="R44" i="19"/>
  <c r="AV42" i="19"/>
  <c r="AA41" i="19"/>
  <c r="F40" i="19"/>
  <c r="AJ38" i="19"/>
  <c r="S70" i="19"/>
  <c r="I65" i="19"/>
  <c r="AD62" i="19"/>
  <c r="AJ60" i="19"/>
  <c r="AP58" i="19"/>
  <c r="AV56" i="19"/>
  <c r="P55" i="19"/>
  <c r="AT53" i="19"/>
  <c r="Y52" i="19"/>
  <c r="AU50" i="19"/>
  <c r="Z49" i="19"/>
  <c r="E48" i="19"/>
  <c r="AG69" i="19"/>
  <c r="AK64" i="19"/>
  <c r="AM62" i="19"/>
  <c r="F61" i="19"/>
  <c r="V59" i="19"/>
  <c r="AL57" i="19"/>
  <c r="E56" i="19"/>
  <c r="AP54" i="19"/>
  <c r="AC53" i="19"/>
  <c r="P52" i="19"/>
  <c r="C51" i="19"/>
  <c r="AO49" i="19"/>
  <c r="AB48" i="19"/>
  <c r="O47" i="19"/>
  <c r="B46" i="19"/>
  <c r="AN44" i="19"/>
  <c r="AA43" i="19"/>
  <c r="N42" i="19"/>
  <c r="AZ40" i="19"/>
  <c r="AM39" i="19"/>
  <c r="I44" i="19"/>
  <c r="H39" i="19"/>
  <c r="AK36" i="19"/>
  <c r="D35" i="19"/>
  <c r="T33" i="19"/>
  <c r="AJ31" i="19"/>
  <c r="J30" i="19"/>
  <c r="AM28" i="19"/>
  <c r="Z27" i="19"/>
  <c r="M26" i="19"/>
  <c r="AY24" i="19"/>
  <c r="AL23" i="19"/>
  <c r="Y22" i="19"/>
  <c r="L21" i="19"/>
  <c r="AC179" i="19"/>
  <c r="AD156" i="19"/>
  <c r="AF133" i="19"/>
  <c r="AJ136" i="19"/>
  <c r="L114" i="19"/>
  <c r="R125" i="19"/>
  <c r="M131" i="19"/>
  <c r="AR131" i="19"/>
  <c r="Z119" i="19"/>
  <c r="Q127" i="19"/>
  <c r="AS115" i="19"/>
  <c r="AG124" i="19"/>
  <c r="R126" i="19"/>
  <c r="AQ107" i="19"/>
  <c r="S96" i="19"/>
  <c r="AU84" i="19"/>
  <c r="R108" i="19"/>
  <c r="AP96" i="19"/>
  <c r="AI85" i="19"/>
  <c r="AM119" i="19"/>
  <c r="AT110" i="19"/>
  <c r="V105" i="19"/>
  <c r="U100" i="19"/>
  <c r="T95" i="19"/>
  <c r="F122" i="19"/>
  <c r="AV111" i="19"/>
  <c r="J106" i="19"/>
  <c r="I101" i="19"/>
  <c r="D120" i="19"/>
  <c r="C111" i="19"/>
  <c r="AB105" i="19"/>
  <c r="AA100" i="19"/>
  <c r="Z95" i="19"/>
  <c r="Y90" i="19"/>
  <c r="F113" i="19"/>
  <c r="E107" i="19"/>
  <c r="D102" i="19"/>
  <c r="C97" i="19"/>
  <c r="B92" i="19"/>
  <c r="Q113" i="19"/>
  <c r="L107" i="19"/>
  <c r="K102" i="19"/>
  <c r="AT115" i="19"/>
  <c r="F109" i="19"/>
  <c r="AU103" i="19"/>
  <c r="AT98" i="19"/>
  <c r="J94" i="19"/>
  <c r="C91" i="19"/>
  <c r="AN88" i="19"/>
  <c r="J84" i="19"/>
  <c r="S80" i="19"/>
  <c r="AJ77" i="19"/>
  <c r="J75" i="19"/>
  <c r="AI72" i="19"/>
  <c r="I70" i="19"/>
  <c r="AH67" i="19"/>
  <c r="H65" i="19"/>
  <c r="AG62" i="19"/>
  <c r="G60" i="19"/>
  <c r="AF57" i="19"/>
  <c r="V94" i="19"/>
  <c r="AC88" i="19"/>
  <c r="J85" i="19"/>
  <c r="AR81" i="19"/>
  <c r="M79" i="19"/>
  <c r="AL76" i="19"/>
  <c r="L74" i="19"/>
  <c r="AK71" i="19"/>
  <c r="K69" i="19"/>
  <c r="AJ66" i="19"/>
  <c r="J64" i="19"/>
  <c r="AI61" i="19"/>
  <c r="I59" i="19"/>
  <c r="AH56" i="19"/>
  <c r="L91" i="19"/>
  <c r="Y87" i="19"/>
  <c r="H84" i="19"/>
  <c r="AW80" i="19"/>
  <c r="W78" i="19"/>
  <c r="AV75" i="19"/>
  <c r="V73" i="19"/>
  <c r="AU70" i="19"/>
  <c r="U68" i="19"/>
  <c r="S66" i="19"/>
  <c r="Y64" i="19"/>
  <c r="AZ92" i="19"/>
  <c r="R89" i="19"/>
  <c r="B87" i="19"/>
  <c r="AK84" i="19"/>
  <c r="AG82" i="19"/>
  <c r="AF80" i="19"/>
  <c r="AT78" i="19"/>
  <c r="Q77" i="19"/>
  <c r="AE75" i="19"/>
  <c r="AS73" i="19"/>
  <c r="P72" i="19"/>
  <c r="AU98" i="19"/>
  <c r="E91" i="19"/>
  <c r="AJ88" i="19"/>
  <c r="T86" i="19"/>
  <c r="D84" i="19"/>
  <c r="AY81" i="19"/>
  <c r="G80" i="19"/>
  <c r="U78" i="19"/>
  <c r="AQ76" i="19"/>
  <c r="F75" i="19"/>
  <c r="T73" i="19"/>
  <c r="AP71" i="19"/>
  <c r="E70" i="19"/>
  <c r="S68" i="19"/>
  <c r="AO66" i="19"/>
  <c r="D65" i="19"/>
  <c r="AL94" i="19"/>
  <c r="AW89" i="19"/>
  <c r="AF87" i="19"/>
  <c r="P85" i="19"/>
  <c r="L83" i="19"/>
  <c r="C81" i="19"/>
  <c r="Q79" i="19"/>
  <c r="AM77" i="19"/>
  <c r="B76" i="19"/>
  <c r="P74" i="19"/>
  <c r="AL72" i="19"/>
  <c r="AZ70" i="19"/>
  <c r="O69" i="19"/>
  <c r="AK67" i="19"/>
  <c r="AY65" i="19"/>
  <c r="AV95" i="19"/>
  <c r="V90" i="19"/>
  <c r="AY87" i="19"/>
  <c r="AK85" i="19"/>
  <c r="AE83" i="19"/>
  <c r="S81" i="19"/>
  <c r="AF79" i="19"/>
  <c r="C78" i="19"/>
  <c r="Q76" i="19"/>
  <c r="AE74" i="19"/>
  <c r="AQ95" i="19"/>
  <c r="G90" i="19"/>
  <c r="AN87" i="19"/>
  <c r="AH85" i="19"/>
  <c r="T83" i="19"/>
  <c r="I81" i="19"/>
  <c r="AE79" i="19"/>
  <c r="AS77" i="19"/>
  <c r="H76" i="19"/>
  <c r="AL74" i="19"/>
  <c r="Q73" i="19"/>
  <c r="AU71" i="19"/>
  <c r="Z70" i="19"/>
  <c r="E69" i="19"/>
  <c r="AI67" i="19"/>
  <c r="F66" i="19"/>
  <c r="D67" i="19"/>
  <c r="AE63" i="19"/>
  <c r="AK61" i="19"/>
  <c r="AQ59" i="19"/>
  <c r="AW57" i="19"/>
  <c r="D56" i="19"/>
  <c r="Y54" i="19"/>
  <c r="D53" i="19"/>
  <c r="AH51" i="19"/>
  <c r="M50" i="19"/>
  <c r="AQ48" i="19"/>
  <c r="V47" i="19"/>
  <c r="AZ45" i="19"/>
  <c r="W44" i="19"/>
  <c r="B43" i="19"/>
  <c r="AF41" i="19"/>
  <c r="K40" i="19"/>
  <c r="AO38" i="19"/>
  <c r="T37" i="19"/>
  <c r="AX35" i="19"/>
  <c r="U34" i="19"/>
  <c r="AY32" i="19"/>
  <c r="AD31" i="19"/>
  <c r="AR68" i="19"/>
  <c r="P64" i="19"/>
  <c r="O62" i="19"/>
  <c r="U60" i="19"/>
  <c r="Q58" i="19"/>
  <c r="W56" i="19"/>
  <c r="AV54" i="19"/>
  <c r="AA53" i="19"/>
  <c r="F52" i="19"/>
  <c r="AJ50" i="19"/>
  <c r="O49" i="19"/>
  <c r="AK47" i="19"/>
  <c r="P46" i="19"/>
  <c r="AT44" i="19"/>
  <c r="Y43" i="19"/>
  <c r="D42" i="19"/>
  <c r="AH40" i="19"/>
  <c r="M39" i="19"/>
  <c r="AI37" i="19"/>
  <c r="N36" i="19"/>
  <c r="AR34" i="19"/>
  <c r="W33" i="19"/>
  <c r="B32" i="19"/>
  <c r="AF30" i="19"/>
  <c r="K29" i="19"/>
  <c r="AB67" i="19"/>
  <c r="AN63" i="19"/>
  <c r="AS61" i="19"/>
  <c r="AY59" i="19"/>
  <c r="F58" i="19"/>
  <c r="L56" i="19"/>
  <c r="AM54" i="19"/>
  <c r="J53" i="19"/>
  <c r="AN51" i="19"/>
  <c r="S50" i="19"/>
  <c r="AW48" i="19"/>
  <c r="AB47" i="19"/>
  <c r="G46" i="19"/>
  <c r="AK44" i="19"/>
  <c r="H43" i="19"/>
  <c r="AL41" i="19"/>
  <c r="Q40" i="19"/>
  <c r="AU38" i="19"/>
  <c r="Q69" i="19"/>
  <c r="AC64" i="19"/>
  <c r="W62" i="19"/>
  <c r="S60" i="19"/>
  <c r="Y58" i="19"/>
  <c r="AE56" i="19"/>
  <c r="C55" i="19"/>
  <c r="AG53" i="19"/>
  <c r="L52" i="19"/>
  <c r="AP50" i="19"/>
  <c r="M49" i="19"/>
  <c r="AQ47" i="19"/>
  <c r="V46" i="19"/>
  <c r="AZ44" i="19"/>
  <c r="AM66" i="19"/>
  <c r="Y63" i="19"/>
  <c r="AE61" i="19"/>
  <c r="AA59" i="19"/>
  <c r="AG57" i="19"/>
  <c r="AP55" i="19"/>
  <c r="U54" i="19"/>
  <c r="AY52" i="19"/>
  <c r="AD51" i="19"/>
  <c r="I50" i="19"/>
  <c r="AE48" i="19"/>
  <c r="J47" i="19"/>
  <c r="AN45" i="19"/>
  <c r="S44" i="19"/>
  <c r="AW42" i="19"/>
  <c r="AB41" i="19"/>
  <c r="G40" i="19"/>
  <c r="AC38" i="19"/>
  <c r="AK72" i="19"/>
  <c r="B66" i="19"/>
  <c r="L63" i="19"/>
  <c r="R61" i="19"/>
  <c r="X59" i="19"/>
  <c r="AD57" i="19"/>
  <c r="AG55" i="19"/>
  <c r="L54" i="19"/>
  <c r="AP52" i="19"/>
  <c r="U51" i="19"/>
  <c r="AY49" i="19"/>
  <c r="AD48" i="19"/>
  <c r="I47" i="19"/>
  <c r="AE45" i="19"/>
  <c r="J44" i="19"/>
  <c r="AN42" i="19"/>
  <c r="S41" i="19"/>
  <c r="AW39" i="19"/>
  <c r="AB38" i="19"/>
  <c r="AL69" i="19"/>
  <c r="V64" i="19"/>
  <c r="T62" i="19"/>
  <c r="Z60" i="19"/>
  <c r="AF58" i="19"/>
  <c r="AL56" i="19"/>
  <c r="H55" i="19"/>
  <c r="AL53" i="19"/>
  <c r="I52" i="19"/>
  <c r="AM50" i="19"/>
  <c r="R49" i="19"/>
  <c r="AV47" i="19"/>
  <c r="AZ68" i="19"/>
  <c r="U64" i="19"/>
  <c r="AC62" i="19"/>
  <c r="AS60" i="19"/>
  <c r="L59" i="19"/>
  <c r="AB57" i="19"/>
  <c r="AU55" i="19"/>
  <c r="AH54" i="19"/>
  <c r="U53" i="19"/>
  <c r="H52" i="19"/>
  <c r="AT50" i="19"/>
  <c r="AG49" i="19"/>
  <c r="T48" i="19"/>
  <c r="G47" i="19"/>
  <c r="AS45" i="19"/>
  <c r="AF44" i="19"/>
  <c r="S43" i="19"/>
  <c r="F42" i="19"/>
  <c r="AR40" i="19"/>
  <c r="AE39" i="19"/>
  <c r="AB43" i="19"/>
  <c r="AI38" i="19"/>
  <c r="AA36" i="19"/>
  <c r="AQ34" i="19"/>
  <c r="J33" i="19"/>
  <c r="Z31" i="19"/>
  <c r="AZ29" i="19"/>
  <c r="AE28" i="19"/>
  <c r="R27" i="19"/>
  <c r="E26" i="19"/>
  <c r="AQ24" i="19"/>
  <c r="AD23" i="19"/>
  <c r="Q22" i="19"/>
  <c r="D21" i="19"/>
  <c r="AP19" i="19"/>
  <c r="AC18" i="19"/>
  <c r="P17" i="19"/>
  <c r="C16" i="19"/>
  <c r="AO14" i="19"/>
  <c r="AB13" i="19"/>
  <c r="O12" i="19"/>
  <c r="B11" i="19"/>
  <c r="AL45" i="19"/>
  <c r="P40" i="19"/>
  <c r="G37" i="19"/>
  <c r="W35" i="19"/>
  <c r="AO33" i="19"/>
  <c r="F32" i="19"/>
  <c r="AA30" i="19"/>
  <c r="E29" i="19"/>
  <c r="AO27" i="19"/>
  <c r="AB26" i="19"/>
  <c r="O25" i="19"/>
  <c r="B24" i="19"/>
  <c r="AN22" i="19"/>
  <c r="AA21" i="19"/>
  <c r="N20" i="19"/>
  <c r="AZ18" i="19"/>
  <c r="AM17" i="19"/>
  <c r="Z16" i="19"/>
  <c r="M15" i="19"/>
  <c r="AY13" i="19"/>
  <c r="AL12" i="19"/>
  <c r="Y11" i="19"/>
  <c r="L10" i="19"/>
  <c r="P11" i="19"/>
  <c r="AD45" i="19"/>
  <c r="M40" i="19"/>
  <c r="F37" i="19"/>
  <c r="V35" i="19"/>
  <c r="AL33" i="19"/>
  <c r="E32" i="19"/>
  <c r="Z30" i="19"/>
  <c r="D29" i="19"/>
  <c r="AN27" i="19"/>
  <c r="AA26" i="19"/>
  <c r="N25" i="19"/>
  <c r="AZ23" i="19"/>
  <c r="AM22" i="19"/>
  <c r="Z21" i="19"/>
  <c r="M20" i="19"/>
  <c r="AY18" i="19"/>
  <c r="AL17" i="19"/>
  <c r="Y16" i="19"/>
  <c r="L15" i="19"/>
  <c r="AX13" i="19"/>
  <c r="U12" i="19"/>
  <c r="AU43" i="19"/>
  <c r="AX38" i="19"/>
  <c r="AH36" i="19"/>
  <c r="AX34" i="19"/>
  <c r="Q33" i="19"/>
  <c r="AG31" i="19"/>
  <c r="F30" i="19"/>
  <c r="AJ28" i="19"/>
  <c r="W27" i="19"/>
  <c r="J26" i="19"/>
  <c r="AV24" i="19"/>
  <c r="AI23" i="19"/>
  <c r="V22" i="19"/>
  <c r="I21" i="19"/>
  <c r="AU19" i="19"/>
  <c r="AH18" i="19"/>
  <c r="U17" i="19"/>
  <c r="H16" i="19"/>
  <c r="L43" i="19"/>
  <c r="Z38" i="19"/>
  <c r="U36" i="19"/>
  <c r="AM34" i="19"/>
  <c r="D33" i="19"/>
  <c r="T31" i="19"/>
  <c r="AU29" i="19"/>
  <c r="AA28" i="19"/>
  <c r="N27" i="19"/>
  <c r="AZ25" i="19"/>
  <c r="AM24" i="19"/>
  <c r="Z23" i="19"/>
  <c r="M22" i="19"/>
  <c r="AY20" i="19"/>
  <c r="AL19" i="19"/>
  <c r="Y18" i="19"/>
  <c r="L17" i="19"/>
  <c r="AX15" i="19"/>
  <c r="AK14" i="19"/>
  <c r="X13" i="19"/>
  <c r="K12" i="19"/>
  <c r="AW10" i="19"/>
  <c r="AM43" i="19"/>
  <c r="AQ38" i="19"/>
  <c r="AF36" i="19"/>
  <c r="AV34" i="19"/>
  <c r="M33" i="19"/>
  <c r="AE31" i="19"/>
  <c r="D30" i="19"/>
  <c r="AH28" i="19"/>
  <c r="U27" i="19"/>
  <c r="H26" i="19"/>
  <c r="AT24" i="19"/>
  <c r="AG23" i="19"/>
  <c r="T22" i="19"/>
  <c r="G21" i="19"/>
  <c r="AS19" i="19"/>
  <c r="AF18" i="19"/>
  <c r="S17" i="19"/>
  <c r="F16" i="19"/>
  <c r="AR14" i="19"/>
  <c r="AE13" i="19"/>
  <c r="AJ43" i="19"/>
  <c r="AP38" i="19"/>
  <c r="AC36" i="19"/>
  <c r="AU34" i="19"/>
  <c r="L33" i="19"/>
  <c r="AB31" i="19"/>
  <c r="C30" i="19"/>
  <c r="AG28" i="19"/>
  <c r="T27" i="19"/>
  <c r="G26" i="19"/>
  <c r="AS24" i="19"/>
  <c r="AF23" i="19"/>
  <c r="S22" i="19"/>
  <c r="F21" i="19"/>
  <c r="AR44" i="19"/>
  <c r="AQ39" i="19"/>
  <c r="AH139" i="19"/>
  <c r="I154" i="19"/>
  <c r="AR125" i="19"/>
  <c r="AG129" i="19"/>
  <c r="K109" i="19"/>
  <c r="V121" i="19"/>
  <c r="AD126" i="19"/>
  <c r="G128" i="19"/>
  <c r="AI116" i="19"/>
  <c r="Z124" i="19"/>
  <c r="AK134" i="19"/>
  <c r="AE138" i="19"/>
  <c r="AA123" i="19"/>
  <c r="AY104" i="19"/>
  <c r="AB93" i="19"/>
  <c r="E82" i="19"/>
  <c r="W105" i="19"/>
  <c r="AQ93" i="19"/>
  <c r="N84" i="19"/>
  <c r="T116" i="19"/>
  <c r="U109" i="19"/>
  <c r="I104" i="19"/>
  <c r="H99" i="19"/>
  <c r="G94" i="19"/>
  <c r="V118" i="19"/>
  <c r="N110" i="19"/>
  <c r="AV104" i="19"/>
  <c r="AU99" i="19"/>
  <c r="AJ116" i="19"/>
  <c r="AB109" i="19"/>
  <c r="O104" i="19"/>
  <c r="N99" i="19"/>
  <c r="M94" i="19"/>
  <c r="AR120" i="19"/>
  <c r="X111" i="19"/>
  <c r="AQ105" i="19"/>
  <c r="AP100" i="19"/>
  <c r="AO95" i="19"/>
  <c r="J121" i="19"/>
  <c r="AG111" i="19"/>
  <c r="AX105" i="19"/>
  <c r="AW100" i="19"/>
  <c r="AT113" i="19"/>
  <c r="AI107" i="19"/>
  <c r="AH102" i="19"/>
  <c r="AG97" i="19"/>
  <c r="AC93" i="19"/>
  <c r="H95" i="19"/>
  <c r="AA87" i="19"/>
  <c r="S83" i="19"/>
  <c r="V79" i="19"/>
  <c r="AU76" i="19"/>
  <c r="U74" i="19"/>
  <c r="AT71" i="19"/>
  <c r="T69" i="19"/>
  <c r="AS66" i="19"/>
  <c r="S64" i="19"/>
  <c r="AR61" i="19"/>
  <c r="R59" i="19"/>
  <c r="AQ56" i="19"/>
  <c r="O91" i="19"/>
  <c r="Z87" i="19"/>
  <c r="I84" i="19"/>
  <c r="AX80" i="19"/>
  <c r="X78" i="19"/>
  <c r="AW75" i="19"/>
  <c r="W73" i="19"/>
  <c r="AV70" i="19"/>
  <c r="V68" i="19"/>
  <c r="AU65" i="19"/>
  <c r="U63" i="19"/>
  <c r="AT60" i="19"/>
  <c r="T58" i="19"/>
  <c r="L99" i="19"/>
  <c r="AO89" i="19"/>
  <c r="V86" i="19"/>
  <c r="E83" i="19"/>
  <c r="I80" i="19"/>
  <c r="AH77" i="19"/>
  <c r="H75" i="19"/>
  <c r="AG72" i="19"/>
  <c r="G70" i="19"/>
  <c r="AV67" i="19"/>
  <c r="AT65" i="19"/>
  <c r="AR63" i="19"/>
  <c r="AM91" i="19"/>
  <c r="AK88" i="19"/>
  <c r="U86" i="19"/>
  <c r="Q84" i="19"/>
  <c r="AZ81" i="19"/>
  <c r="H80" i="19"/>
  <c r="AD78" i="19"/>
  <c r="AR76" i="19"/>
  <c r="G75" i="19"/>
  <c r="AC73" i="19"/>
  <c r="AQ71" i="19"/>
  <c r="E96" i="19"/>
  <c r="X90" i="19"/>
  <c r="D88" i="19"/>
  <c r="AM85" i="19"/>
  <c r="AI83" i="19"/>
  <c r="U81" i="19"/>
  <c r="AH79" i="19"/>
  <c r="E78" i="19"/>
  <c r="S76" i="19"/>
  <c r="AG74" i="19"/>
  <c r="D73" i="19"/>
  <c r="R71" i="19"/>
  <c r="AF69" i="19"/>
  <c r="C68" i="19"/>
  <c r="Q66" i="19"/>
  <c r="AE64" i="19"/>
  <c r="Y93" i="19"/>
  <c r="N89" i="19"/>
  <c r="AY86" i="19"/>
  <c r="AS84" i="19"/>
  <c r="AE82" i="19"/>
  <c r="AD80" i="19"/>
  <c r="AZ78" i="19"/>
  <c r="O77" i="19"/>
  <c r="AC75" i="19"/>
  <c r="AY73" i="19"/>
  <c r="N72" i="19"/>
  <c r="AB70" i="19"/>
  <c r="AX68" i="19"/>
  <c r="M67" i="19"/>
  <c r="AA65" i="19"/>
  <c r="AI94" i="19"/>
  <c r="AI89" i="19"/>
  <c r="S87" i="19"/>
  <c r="O85" i="19"/>
  <c r="AX82" i="19"/>
  <c r="AS80" i="19"/>
  <c r="P79" i="19"/>
  <c r="AD77" i="19"/>
  <c r="AR75" i="19"/>
  <c r="O74" i="19"/>
  <c r="AW93" i="19"/>
  <c r="V89" i="19"/>
  <c r="R87" i="19"/>
  <c r="B85" i="19"/>
  <c r="AM82" i="19"/>
  <c r="AR80" i="19"/>
  <c r="G79" i="19"/>
  <c r="U77" i="19"/>
  <c r="AQ75" i="19"/>
  <c r="V74" i="19"/>
  <c r="AZ72" i="19"/>
  <c r="AE71" i="19"/>
  <c r="J70" i="19"/>
  <c r="AF68" i="19"/>
  <c r="K67" i="19"/>
  <c r="M72" i="19"/>
  <c r="AS65" i="19"/>
  <c r="I63" i="19"/>
  <c r="O61" i="19"/>
  <c r="U59" i="19"/>
  <c r="Q57" i="19"/>
  <c r="AD55" i="19"/>
  <c r="I54" i="19"/>
  <c r="AM52" i="19"/>
  <c r="R51" i="19"/>
  <c r="AV49" i="19"/>
  <c r="AA48" i="19"/>
  <c r="AW46" i="19"/>
  <c r="AB45" i="19"/>
  <c r="G44" i="19"/>
  <c r="AK42" i="19"/>
  <c r="P41" i="19"/>
  <c r="AT39" i="19"/>
  <c r="Y38" i="19"/>
  <c r="AU36" i="19"/>
  <c r="Z35" i="19"/>
  <c r="E34" i="19"/>
  <c r="AI32" i="19"/>
  <c r="N31" i="19"/>
  <c r="AE67" i="19"/>
  <c r="AO63" i="19"/>
  <c r="AH61" i="19"/>
  <c r="AN59" i="19"/>
  <c r="AT57" i="19"/>
  <c r="C56" i="19"/>
  <c r="AF54" i="19"/>
  <c r="K53" i="19"/>
  <c r="AO51" i="19"/>
  <c r="L50" i="19"/>
  <c r="AP48" i="19"/>
  <c r="U47" i="19"/>
  <c r="AY45" i="19"/>
  <c r="AD44" i="19"/>
  <c r="I43" i="19"/>
  <c r="AM41" i="19"/>
  <c r="J40" i="19"/>
  <c r="AN38" i="19"/>
  <c r="S37" i="19"/>
  <c r="AW35" i="19"/>
  <c r="AB34" i="19"/>
  <c r="G33" i="19"/>
  <c r="AK31" i="19"/>
  <c r="H30" i="19"/>
  <c r="J73" i="19"/>
  <c r="O66" i="19"/>
  <c r="Q63" i="19"/>
  <c r="W61" i="19"/>
  <c r="AC59" i="19"/>
  <c r="AI57" i="19"/>
  <c r="AJ55" i="19"/>
  <c r="O54" i="19"/>
  <c r="AS52" i="19"/>
  <c r="X51" i="19"/>
  <c r="C50" i="19"/>
  <c r="AG48" i="19"/>
  <c r="L47" i="19"/>
  <c r="AH45" i="19"/>
  <c r="M44" i="19"/>
  <c r="AQ42" i="19"/>
  <c r="V41" i="19"/>
  <c r="AZ39" i="19"/>
  <c r="AE38" i="19"/>
  <c r="D68" i="19"/>
  <c r="AM63" i="19"/>
  <c r="AP61" i="19"/>
  <c r="AV59" i="19"/>
  <c r="C58" i="19"/>
  <c r="I56" i="19"/>
  <c r="AL54" i="19"/>
  <c r="Q53" i="19"/>
  <c r="AM51" i="19"/>
  <c r="R50" i="19"/>
  <c r="AV48" i="19"/>
  <c r="AA47" i="19"/>
  <c r="F46" i="19"/>
  <c r="AF71" i="19"/>
  <c r="AH65" i="19"/>
  <c r="AR62" i="19"/>
  <c r="AX60" i="19"/>
  <c r="E59" i="19"/>
  <c r="K57" i="19"/>
  <c r="Z55" i="19"/>
  <c r="E54" i="19"/>
  <c r="AI52" i="19"/>
  <c r="F51" i="19"/>
  <c r="AJ49" i="19"/>
  <c r="O48" i="19"/>
  <c r="AS46" i="19"/>
  <c r="X45" i="19"/>
  <c r="C44" i="19"/>
  <c r="AG42" i="19"/>
  <c r="D41" i="19"/>
  <c r="AH39" i="19"/>
  <c r="M38" i="19"/>
  <c r="V70" i="19"/>
  <c r="J65" i="19"/>
  <c r="AQ62" i="19"/>
  <c r="AW60" i="19"/>
  <c r="AQ58" i="19"/>
  <c r="AW56" i="19"/>
  <c r="Q55" i="19"/>
  <c r="AU53" i="19"/>
  <c r="Z52" i="19"/>
  <c r="E51" i="19"/>
  <c r="AI49" i="19"/>
  <c r="F48" i="19"/>
  <c r="AJ46" i="19"/>
  <c r="O45" i="19"/>
  <c r="AS43" i="19"/>
  <c r="X42" i="19"/>
  <c r="C41" i="19"/>
  <c r="AG39" i="19"/>
  <c r="D38" i="19"/>
  <c r="AR67" i="19"/>
  <c r="AU63" i="19"/>
  <c r="AW61" i="19"/>
  <c r="D60" i="19"/>
  <c r="J58" i="19"/>
  <c r="P56" i="19"/>
  <c r="AI54" i="19"/>
  <c r="N53" i="19"/>
  <c r="AR51" i="19"/>
  <c r="W50" i="19"/>
  <c r="B49" i="19"/>
  <c r="AF47" i="19"/>
  <c r="AM67" i="19"/>
  <c r="AQ63" i="19"/>
  <c r="G62" i="19"/>
  <c r="Y60" i="19"/>
  <c r="AO58" i="19"/>
  <c r="F57" i="19"/>
  <c r="AE55" i="19"/>
  <c r="R54" i="19"/>
  <c r="E53" i="19"/>
  <c r="AQ51" i="19"/>
  <c r="AD50" i="19"/>
  <c r="Q49" i="19"/>
  <c r="D48" i="19"/>
  <c r="AP46" i="19"/>
  <c r="AC45" i="19"/>
  <c r="P44" i="19"/>
  <c r="C43" i="19"/>
  <c r="AO41" i="19"/>
  <c r="AB40" i="19"/>
  <c r="O39" i="19"/>
  <c r="O42" i="19"/>
  <c r="AW37" i="19"/>
  <c r="E36" i="19"/>
  <c r="W34" i="19"/>
  <c r="AM32" i="19"/>
  <c r="D31" i="19"/>
  <c r="AG29" i="19"/>
  <c r="O28" i="19"/>
  <c r="B27" i="19"/>
  <c r="AN25" i="19"/>
  <c r="AA24" i="19"/>
  <c r="N23" i="19"/>
  <c r="AZ21" i="19"/>
  <c r="AM20" i="19"/>
  <c r="Z19" i="19"/>
  <c r="M18" i="19"/>
  <c r="AY16" i="19"/>
  <c r="AL15" i="19"/>
  <c r="Y14" i="19"/>
  <c r="L13" i="19"/>
  <c r="AX11" i="19"/>
  <c r="AK10" i="19"/>
  <c r="D44" i="19"/>
  <c r="C39" i="19"/>
  <c r="AJ36" i="19"/>
  <c r="C35" i="19"/>
  <c r="S33" i="19"/>
  <c r="AI31" i="19"/>
  <c r="I30" i="19"/>
  <c r="AL28" i="19"/>
  <c r="Y27" i="19"/>
  <c r="L26" i="19"/>
  <c r="AE157" i="19"/>
  <c r="E118" i="19"/>
  <c r="AR106" i="19"/>
  <c r="AV120" i="19"/>
  <c r="J95" i="19"/>
  <c r="AU106" i="19"/>
  <c r="T88" i="19"/>
  <c r="AI64" i="19"/>
  <c r="AN78" i="19"/>
  <c r="AJ58" i="19"/>
  <c r="AW72" i="19"/>
  <c r="AA84" i="19"/>
  <c r="AH97" i="19"/>
  <c r="AA76" i="19"/>
  <c r="F94" i="19"/>
  <c r="AS75" i="19"/>
  <c r="AT89" i="19"/>
  <c r="W74" i="19"/>
  <c r="AK77" i="19"/>
  <c r="Z73" i="19"/>
  <c r="AU52" i="19"/>
  <c r="X41" i="19"/>
  <c r="L68" i="19"/>
  <c r="AW51" i="19"/>
  <c r="Z40" i="19"/>
  <c r="AT28" i="19"/>
  <c r="B53" i="19"/>
  <c r="AD41" i="19"/>
  <c r="U56" i="19"/>
  <c r="AS72" i="19"/>
  <c r="AQ52" i="19"/>
  <c r="T41" i="19"/>
  <c r="J57" i="19"/>
  <c r="V48" i="19"/>
  <c r="AF42" i="19"/>
  <c r="Y68" i="19"/>
  <c r="V58" i="19"/>
  <c r="AG52" i="19"/>
  <c r="AS48" i="19"/>
  <c r="F64" i="19"/>
  <c r="AF59" i="19"/>
  <c r="W55" i="19"/>
  <c r="AY51" i="19"/>
  <c r="AJ48" i="19"/>
  <c r="U45" i="19"/>
  <c r="AW41" i="19"/>
  <c r="AO44" i="19"/>
  <c r="AT35" i="19"/>
  <c r="P31" i="19"/>
  <c r="AH27" i="19"/>
  <c r="S24" i="19"/>
  <c r="AU20" i="19"/>
  <c r="U18" i="19"/>
  <c r="AT15" i="19"/>
  <c r="T13" i="19"/>
  <c r="AS10" i="19"/>
  <c r="AI39" i="19"/>
  <c r="M35" i="19"/>
  <c r="AU31" i="19"/>
  <c r="AU28" i="19"/>
  <c r="T26" i="19"/>
  <c r="J24" i="19"/>
  <c r="P22" i="19"/>
  <c r="F20" i="19"/>
  <c r="D18" i="19"/>
  <c r="R16" i="19"/>
  <c r="AN14" i="19"/>
  <c r="C13" i="19"/>
  <c r="Q11" i="19"/>
  <c r="AC12" i="19"/>
  <c r="C10" i="19"/>
  <c r="AF39" i="19"/>
  <c r="Y36" i="19"/>
  <c r="I34" i="19"/>
  <c r="AR31" i="19"/>
  <c r="AW29" i="19"/>
  <c r="E28" i="19"/>
  <c r="S26" i="19"/>
  <c r="AO24" i="19"/>
  <c r="D23" i="19"/>
  <c r="R21" i="19"/>
  <c r="AN19" i="19"/>
  <c r="C18" i="19"/>
  <c r="Q16" i="19"/>
  <c r="AM14" i="19"/>
  <c r="AS12" i="19"/>
  <c r="O43" i="19"/>
  <c r="AP37" i="19"/>
  <c r="U35" i="19"/>
  <c r="E33" i="19"/>
  <c r="AZ30" i="19"/>
  <c r="B29" i="19"/>
  <c r="O27" i="19"/>
  <c r="AK25" i="19"/>
  <c r="AY23" i="19"/>
  <c r="N22" i="19"/>
  <c r="AJ20" i="19"/>
  <c r="AX18" i="19"/>
  <c r="M17" i="19"/>
  <c r="AI15" i="19"/>
  <c r="X39" i="19"/>
  <c r="K36" i="19"/>
  <c r="G34" i="19"/>
  <c r="AP31" i="19"/>
  <c r="AL29" i="19"/>
  <c r="C28" i="19"/>
  <c r="Q26" i="19"/>
  <c r="AE24" i="19"/>
  <c r="B23" i="19"/>
  <c r="P21" i="19"/>
  <c r="AD19" i="19"/>
  <c r="AZ17" i="19"/>
  <c r="O16" i="19"/>
  <c r="AC14" i="19"/>
  <c r="AY12" i="19"/>
  <c r="N11" i="19"/>
  <c r="G43" i="19"/>
  <c r="AL37" i="19"/>
  <c r="S35" i="19"/>
  <c r="C33" i="19"/>
  <c r="AX30" i="19"/>
  <c r="AY28" i="19"/>
  <c r="M27" i="19"/>
  <c r="AI25" i="19"/>
  <c r="AW23" i="19"/>
  <c r="L22" i="19"/>
  <c r="AH20" i="19"/>
  <c r="AV18" i="19"/>
  <c r="K17" i="19"/>
  <c r="AG15" i="19"/>
  <c r="AU13" i="19"/>
  <c r="D43" i="19"/>
  <c r="AK37" i="19"/>
  <c r="P35" i="19"/>
  <c r="B33" i="19"/>
  <c r="AW30" i="19"/>
  <c r="AX28" i="19"/>
  <c r="L27" i="19"/>
  <c r="AH25" i="19"/>
  <c r="AV23" i="19"/>
  <c r="K22" i="19"/>
  <c r="AO20" i="19"/>
  <c r="AX42" i="19"/>
  <c r="AX37" i="19"/>
  <c r="H36" i="19"/>
  <c r="X34" i="19"/>
  <c r="AN32" i="19"/>
  <c r="G31" i="19"/>
  <c r="AH29" i="19"/>
  <c r="P28" i="19"/>
  <c r="C27" i="19"/>
  <c r="AO25" i="19"/>
  <c r="AB24" i="19"/>
  <c r="O23" i="19"/>
  <c r="B22" i="19"/>
  <c r="AN20" i="19"/>
  <c r="AA19" i="19"/>
  <c r="N18" i="19"/>
  <c r="AZ16" i="19"/>
  <c r="AM15" i="19"/>
  <c r="Z14" i="19"/>
  <c r="M13" i="19"/>
  <c r="AY11" i="19"/>
  <c r="L11" i="19"/>
  <c r="S15" i="19"/>
  <c r="M11" i="19"/>
  <c r="X15" i="19"/>
  <c r="O11" i="19"/>
  <c r="AA15" i="19"/>
  <c r="T11" i="19"/>
  <c r="AF15" i="19"/>
  <c r="U11" i="19"/>
  <c r="AN15" i="19"/>
  <c r="W11" i="19"/>
  <c r="AV15" i="19"/>
  <c r="AB11" i="19"/>
  <c r="E16" i="19"/>
  <c r="AC11" i="19"/>
  <c r="M16" i="19"/>
  <c r="AV264" i="18"/>
  <c r="AN264" i="18"/>
  <c r="AF264" i="18"/>
  <c r="X264" i="18"/>
  <c r="P264" i="18"/>
  <c r="H264" i="18"/>
  <c r="AY263" i="18"/>
  <c r="AQ263" i="18"/>
  <c r="AI263" i="18"/>
  <c r="AA263" i="18"/>
  <c r="S263" i="18"/>
  <c r="K263" i="18"/>
  <c r="C263" i="18"/>
  <c r="AT262" i="18"/>
  <c r="AL262" i="18"/>
  <c r="AD262" i="18"/>
  <c r="V262" i="18"/>
  <c r="N262" i="18"/>
  <c r="F262" i="18"/>
  <c r="AW261" i="18"/>
  <c r="AO261" i="18"/>
  <c r="AG261" i="18"/>
  <c r="Y261" i="18"/>
  <c r="Q261" i="18"/>
  <c r="I261" i="18"/>
  <c r="AZ260" i="18"/>
  <c r="AR260" i="18"/>
  <c r="AJ260" i="18"/>
  <c r="AB260" i="18"/>
  <c r="T260" i="18"/>
  <c r="L260" i="18"/>
  <c r="D260" i="18"/>
  <c r="AU259" i="18"/>
  <c r="AM259" i="18"/>
  <c r="AE259" i="18"/>
  <c r="W259" i="18"/>
  <c r="O259" i="18"/>
  <c r="G259" i="18"/>
  <c r="AX258" i="18"/>
  <c r="AP258" i="18"/>
  <c r="AH258" i="18"/>
  <c r="AP143" i="19"/>
  <c r="AU125" i="19"/>
  <c r="U95" i="19"/>
  <c r="Z111" i="19"/>
  <c r="I90" i="19"/>
  <c r="AT101" i="19"/>
  <c r="AM83" i="19"/>
  <c r="I62" i="19"/>
  <c r="N76" i="19"/>
  <c r="J56" i="19"/>
  <c r="W70" i="19"/>
  <c r="K82" i="19"/>
  <c r="AM90" i="19"/>
  <c r="AW74" i="19"/>
  <c r="Z89" i="19"/>
  <c r="H74" i="19"/>
  <c r="AO87" i="19"/>
  <c r="AD94" i="19"/>
  <c r="AY75" i="19"/>
  <c r="W66" i="19"/>
  <c r="Z51" i="19"/>
  <c r="C40" i="19"/>
  <c r="D64" i="19"/>
  <c r="AB50" i="19"/>
  <c r="AV38" i="19"/>
  <c r="AU66" i="19"/>
  <c r="AF51" i="19"/>
  <c r="I40" i="19"/>
  <c r="AT54" i="19"/>
  <c r="G66" i="19"/>
  <c r="V51" i="19"/>
  <c r="AP39" i="19"/>
  <c r="Y55" i="19"/>
  <c r="Y47" i="19"/>
  <c r="AI41" i="19"/>
  <c r="AC65" i="19"/>
  <c r="I57" i="19"/>
  <c r="AZ51" i="19"/>
  <c r="M48" i="19"/>
  <c r="AF63" i="19"/>
  <c r="AY58" i="19"/>
  <c r="AX54" i="19"/>
  <c r="AI51" i="19"/>
  <c r="L48" i="19"/>
  <c r="AV44" i="19"/>
  <c r="AG41" i="19"/>
  <c r="AU42" i="19"/>
  <c r="N35" i="19"/>
  <c r="AT30" i="19"/>
  <c r="J27" i="19"/>
  <c r="AT23" i="19"/>
  <c r="AE20" i="19"/>
  <c r="E18" i="19"/>
  <c r="AD15" i="19"/>
  <c r="D13" i="19"/>
  <c r="AC10" i="19"/>
  <c r="AH38" i="19"/>
  <c r="AP34" i="19"/>
  <c r="Y31" i="19"/>
  <c r="AD28" i="19"/>
  <c r="D26" i="19"/>
  <c r="AS23" i="19"/>
  <c r="AQ21" i="19"/>
  <c r="AW19" i="19"/>
  <c r="AU17" i="19"/>
  <c r="J16" i="19"/>
  <c r="AF14" i="19"/>
  <c r="AT12" i="19"/>
  <c r="I11" i="19"/>
  <c r="M12" i="19"/>
  <c r="AQ46" i="19"/>
  <c r="AY38" i="19"/>
  <c r="M36" i="19"/>
  <c r="AX33" i="19"/>
  <c r="AH31" i="19"/>
  <c r="AN29" i="19"/>
  <c r="AV27" i="19"/>
  <c r="K26" i="19"/>
  <c r="AG24" i="19"/>
  <c r="AU22" i="19"/>
  <c r="J21" i="19"/>
  <c r="AF19" i="19"/>
  <c r="AT17" i="19"/>
  <c r="I16" i="19"/>
  <c r="AE14" i="19"/>
  <c r="AK12" i="19"/>
  <c r="AH42" i="19"/>
  <c r="AC37" i="19"/>
  <c r="K35" i="19"/>
  <c r="AT32" i="19"/>
  <c r="AQ30" i="19"/>
  <c r="AR28" i="19"/>
  <c r="G27" i="19"/>
  <c r="AC25" i="19"/>
  <c r="AQ23" i="19"/>
  <c r="F22" i="19"/>
  <c r="AB20" i="19"/>
  <c r="AP18" i="19"/>
  <c r="E17" i="19"/>
  <c r="AA46" i="19"/>
  <c r="AT38" i="19"/>
  <c r="AZ35" i="19"/>
  <c r="AT33" i="19"/>
  <c r="AF31" i="19"/>
  <c r="AC29" i="19"/>
  <c r="AT27" i="19"/>
  <c r="I26" i="19"/>
  <c r="W24" i="19"/>
  <c r="AS22" i="19"/>
  <c r="H21" i="19"/>
  <c r="V19" i="19"/>
  <c r="AR17" i="19"/>
  <c r="G16" i="19"/>
  <c r="U14" i="19"/>
  <c r="AQ12" i="19"/>
  <c r="F11" i="19"/>
  <c r="Z42" i="19"/>
  <c r="Y37" i="19"/>
  <c r="G35" i="19"/>
  <c r="AR32" i="19"/>
  <c r="AO30" i="19"/>
  <c r="AP28" i="19"/>
  <c r="E27" i="19"/>
  <c r="AA25" i="19"/>
  <c r="AO23" i="19"/>
  <c r="D22" i="19"/>
  <c r="Z20" i="19"/>
  <c r="AN18" i="19"/>
  <c r="C17" i="19"/>
  <c r="Y15" i="19"/>
  <c r="AM13" i="19"/>
  <c r="W42" i="19"/>
  <c r="W37" i="19"/>
  <c r="F35" i="19"/>
  <c r="AO32" i="19"/>
  <c r="AM30" i="19"/>
  <c r="AO28" i="19"/>
  <c r="D27" i="19"/>
  <c r="Z25" i="19"/>
  <c r="AN23" i="19"/>
  <c r="C22" i="19"/>
  <c r="AG20" i="19"/>
  <c r="R42" i="19"/>
  <c r="AH37" i="19"/>
  <c r="AU35" i="19"/>
  <c r="N34" i="19"/>
  <c r="AD32" i="19"/>
  <c r="AU30" i="19"/>
  <c r="Y29" i="19"/>
  <c r="H28" i="19"/>
  <c r="AT26" i="19"/>
  <c r="AG25" i="19"/>
  <c r="T24" i="19"/>
  <c r="G23" i="19"/>
  <c r="AS21" i="19"/>
  <c r="AF20" i="19"/>
  <c r="S19" i="19"/>
  <c r="F18" i="19"/>
  <c r="AR16" i="19"/>
  <c r="AE15" i="19"/>
  <c r="R14" i="19"/>
  <c r="E13" i="19"/>
  <c r="AQ11" i="19"/>
  <c r="AE11" i="19"/>
  <c r="U16" i="19"/>
  <c r="AJ11" i="19"/>
  <c r="AC16" i="19"/>
  <c r="AK11" i="19"/>
  <c r="AK16" i="19"/>
  <c r="AM11" i="19"/>
  <c r="AS16" i="19"/>
  <c r="AR11" i="19"/>
  <c r="B17" i="19"/>
  <c r="AS11" i="19"/>
  <c r="J17" i="19"/>
  <c r="AU11" i="19"/>
  <c r="R17" i="19"/>
  <c r="AZ11" i="19"/>
  <c r="Z17" i="19"/>
  <c r="AU264" i="18"/>
  <c r="AM264" i="18"/>
  <c r="AE264" i="18"/>
  <c r="W264" i="18"/>
  <c r="O264" i="18"/>
  <c r="G264" i="18"/>
  <c r="AX263" i="18"/>
  <c r="AP263" i="18"/>
  <c r="AH263" i="18"/>
  <c r="B129" i="19"/>
  <c r="AH137" i="19"/>
  <c r="S85" i="19"/>
  <c r="AS105" i="19"/>
  <c r="AK112" i="19"/>
  <c r="O115" i="19"/>
  <c r="AL79" i="19"/>
  <c r="AH59" i="19"/>
  <c r="AM73" i="19"/>
  <c r="O90" i="19"/>
  <c r="M68" i="19"/>
  <c r="X80" i="19"/>
  <c r="N88" i="19"/>
  <c r="L73" i="19"/>
  <c r="T87" i="19"/>
  <c r="V72" i="19"/>
  <c r="Y85" i="19"/>
  <c r="AS89" i="19"/>
  <c r="AD74" i="19"/>
  <c r="S63" i="19"/>
  <c r="E50" i="19"/>
  <c r="AG38" i="19"/>
  <c r="E62" i="19"/>
  <c r="AX48" i="19"/>
  <c r="AA37" i="19"/>
  <c r="AA63" i="19"/>
  <c r="K50" i="19"/>
  <c r="AM38" i="19"/>
  <c r="Y53" i="19"/>
  <c r="O63" i="19"/>
  <c r="AR49" i="19"/>
  <c r="U38" i="19"/>
  <c r="D54" i="19"/>
  <c r="AR46" i="19"/>
  <c r="K41" i="19"/>
  <c r="G64" i="19"/>
  <c r="AB56" i="19"/>
  <c r="AJ51" i="19"/>
  <c r="AN47" i="19"/>
  <c r="AY62" i="19"/>
  <c r="AE58" i="19"/>
  <c r="Z54" i="19"/>
  <c r="K51" i="19"/>
  <c r="AU47" i="19"/>
  <c r="X44" i="19"/>
  <c r="I41" i="19"/>
  <c r="AH41" i="19"/>
  <c r="AG34" i="19"/>
  <c r="S30" i="19"/>
  <c r="AS26" i="19"/>
  <c r="V23" i="19"/>
  <c r="G20" i="19"/>
  <c r="AF17" i="19"/>
  <c r="F15" i="19"/>
  <c r="AE12" i="19"/>
  <c r="E10" i="19"/>
  <c r="AE37" i="19"/>
  <c r="J34" i="19"/>
  <c r="AS30" i="19"/>
  <c r="F28" i="19"/>
  <c r="AE25" i="19"/>
  <c r="AK23" i="19"/>
  <c r="AI21" i="19"/>
  <c r="AO19" i="19"/>
  <c r="AE17" i="19"/>
  <c r="B16" i="19"/>
  <c r="P14" i="19"/>
  <c r="AD12" i="19"/>
  <c r="AZ10" i="19"/>
  <c r="AN11" i="19"/>
  <c r="AG44" i="19"/>
  <c r="AD38" i="19"/>
  <c r="AR35" i="19"/>
  <c r="AB33" i="19"/>
  <c r="X31" i="19"/>
  <c r="V29" i="19"/>
  <c r="AF27" i="19"/>
  <c r="C26" i="19"/>
  <c r="Q24" i="19"/>
  <c r="AE22" i="19"/>
  <c r="B21" i="19"/>
  <c r="P19" i="19"/>
  <c r="AD17" i="19"/>
  <c r="AZ15" i="19"/>
  <c r="O14" i="19"/>
  <c r="AV11" i="19"/>
  <c r="B42" i="19"/>
  <c r="E37" i="19"/>
  <c r="AN34" i="19"/>
  <c r="AJ32" i="19"/>
  <c r="Y30" i="19"/>
  <c r="AB28" i="19"/>
  <c r="AX26" i="19"/>
  <c r="M25" i="19"/>
  <c r="AA23" i="19"/>
  <c r="AW21" i="19"/>
  <c r="L20" i="19"/>
  <c r="Z18" i="19"/>
  <c r="AV16" i="19"/>
  <c r="Y44" i="19"/>
  <c r="F38" i="19"/>
  <c r="AN35" i="19"/>
  <c r="Z33" i="19"/>
  <c r="J31" i="19"/>
  <c r="T29" i="19"/>
  <c r="AD27" i="19"/>
  <c r="AR25" i="19"/>
  <c r="O24" i="19"/>
  <c r="AC22" i="19"/>
  <c r="AQ20" i="19"/>
  <c r="N19" i="19"/>
  <c r="AB17" i="19"/>
  <c r="AP15" i="19"/>
  <c r="M14" i="19"/>
  <c r="AA12" i="19"/>
  <c r="AO10" i="19"/>
  <c r="AS41" i="19"/>
  <c r="AZ36" i="19"/>
  <c r="AL34" i="19"/>
  <c r="AF32" i="19"/>
  <c r="V30" i="19"/>
  <c r="Z28" i="19"/>
  <c r="AV26" i="19"/>
  <c r="K25" i="19"/>
  <c r="Y23" i="19"/>
  <c r="AU21" i="19"/>
  <c r="J20" i="19"/>
  <c r="X18" i="19"/>
  <c r="AT16" i="19"/>
  <c r="I15" i="19"/>
  <c r="W13" i="19"/>
  <c r="AP41" i="19"/>
  <c r="AY36" i="19"/>
  <c r="AI34" i="19"/>
  <c r="AE32" i="19"/>
  <c r="U30" i="19"/>
  <c r="Y28" i="19"/>
  <c r="AU26" i="19"/>
  <c r="J25" i="19"/>
  <c r="X23" i="19"/>
  <c r="AT21" i="19"/>
  <c r="Y20" i="19"/>
  <c r="AK41" i="19"/>
  <c r="V37" i="19"/>
  <c r="AK35" i="19"/>
  <c r="B34" i="19"/>
  <c r="T32" i="19"/>
  <c r="AL30" i="19"/>
  <c r="P29" i="19"/>
  <c r="AY27" i="19"/>
  <c r="AL26" i="19"/>
  <c r="Y25" i="19"/>
  <c r="L24" i="19"/>
  <c r="AX22" i="19"/>
  <c r="AK21" i="19"/>
  <c r="X20" i="19"/>
  <c r="K19" i="19"/>
  <c r="AW17" i="19"/>
  <c r="AJ16" i="19"/>
  <c r="W15" i="19"/>
  <c r="J14" i="19"/>
  <c r="AV12" i="19"/>
  <c r="AI11" i="19"/>
  <c r="B12" i="19"/>
  <c r="AH17" i="19"/>
  <c r="D12" i="19"/>
  <c r="AP17" i="19"/>
  <c r="I12" i="19"/>
  <c r="AX17" i="19"/>
  <c r="J12" i="19"/>
  <c r="G18" i="19"/>
  <c r="L12" i="19"/>
  <c r="O18" i="19"/>
  <c r="Q12" i="19"/>
  <c r="W18" i="19"/>
  <c r="R12" i="19"/>
  <c r="AE18" i="19"/>
  <c r="T12" i="19"/>
  <c r="AM18" i="19"/>
  <c r="AT264" i="18"/>
  <c r="AL264" i="18"/>
  <c r="AD264" i="18"/>
  <c r="V264" i="18"/>
  <c r="N264" i="18"/>
  <c r="F264" i="18"/>
  <c r="AW263" i="18"/>
  <c r="AO263" i="18"/>
  <c r="AG263" i="18"/>
  <c r="Y263" i="18"/>
  <c r="Q263" i="18"/>
  <c r="I263" i="18"/>
  <c r="AZ262" i="18"/>
  <c r="AR262" i="18"/>
  <c r="AJ262" i="18"/>
  <c r="AB262" i="18"/>
  <c r="T262" i="18"/>
  <c r="L262" i="18"/>
  <c r="D262" i="18"/>
  <c r="AU261" i="18"/>
  <c r="AM261" i="18"/>
  <c r="AE261" i="18"/>
  <c r="W261" i="18"/>
  <c r="O261" i="18"/>
  <c r="G261" i="18"/>
  <c r="AX260" i="18"/>
  <c r="AP260" i="18"/>
  <c r="AH260" i="18"/>
  <c r="Z260" i="18"/>
  <c r="R260" i="18"/>
  <c r="J260" i="18"/>
  <c r="B260" i="18"/>
  <c r="AS259" i="18"/>
  <c r="AK259" i="18"/>
  <c r="AC259" i="18"/>
  <c r="U259" i="18"/>
  <c r="M259" i="18"/>
  <c r="E259" i="18"/>
  <c r="AV258" i="18"/>
  <c r="AN258" i="18"/>
  <c r="AF258" i="18"/>
  <c r="X258" i="18"/>
  <c r="P258" i="18"/>
  <c r="H258" i="18"/>
  <c r="AY257" i="18"/>
  <c r="AQ257" i="18"/>
  <c r="AI257" i="18"/>
  <c r="AA257" i="18"/>
  <c r="S257" i="18"/>
  <c r="K257" i="18"/>
  <c r="C257" i="18"/>
  <c r="AT256" i="18"/>
  <c r="AL256" i="18"/>
  <c r="AD256" i="18"/>
  <c r="V256" i="18"/>
  <c r="N256" i="18"/>
  <c r="F256" i="18"/>
  <c r="AW255" i="18"/>
  <c r="AO255" i="18"/>
  <c r="AG255" i="18"/>
  <c r="Y255" i="18"/>
  <c r="Q255" i="18"/>
  <c r="I255" i="18"/>
  <c r="AZ254" i="18"/>
  <c r="AR254" i="18"/>
  <c r="AJ254" i="18"/>
  <c r="AB254" i="18"/>
  <c r="T254" i="18"/>
  <c r="L254" i="18"/>
  <c r="D254" i="18"/>
  <c r="AU253" i="18"/>
  <c r="AM253" i="18"/>
  <c r="AE253" i="18"/>
  <c r="W253" i="18"/>
  <c r="O253" i="18"/>
  <c r="G253" i="18"/>
  <c r="AX252" i="18"/>
  <c r="AP252" i="18"/>
  <c r="AH252" i="18"/>
  <c r="Z252" i="18"/>
  <c r="R252" i="18"/>
  <c r="J252" i="18"/>
  <c r="B252" i="18"/>
  <c r="AS251" i="18"/>
  <c r="AK251" i="18"/>
  <c r="AC251" i="18"/>
  <c r="U251" i="18"/>
  <c r="M251" i="18"/>
  <c r="E251" i="18"/>
  <c r="AV250" i="18"/>
  <c r="AN250" i="18"/>
  <c r="AF250" i="18"/>
  <c r="X250" i="18"/>
  <c r="P250" i="18"/>
  <c r="H250" i="18"/>
  <c r="AY249" i="18"/>
  <c r="AQ249" i="18"/>
  <c r="AI249" i="18"/>
  <c r="AA249" i="18"/>
  <c r="S249" i="18"/>
  <c r="K249" i="18"/>
  <c r="C249" i="18"/>
  <c r="AT248" i="18"/>
  <c r="AL248" i="18"/>
  <c r="AD248" i="18"/>
  <c r="V248" i="18"/>
  <c r="N248" i="18"/>
  <c r="F248" i="18"/>
  <c r="AW247" i="18"/>
  <c r="AO247" i="18"/>
  <c r="AG247" i="18"/>
  <c r="Y247" i="18"/>
  <c r="Q247" i="18"/>
  <c r="I247" i="18"/>
  <c r="AZ246" i="18"/>
  <c r="AR246" i="18"/>
  <c r="AJ246" i="18"/>
  <c r="AB246" i="18"/>
  <c r="T246" i="18"/>
  <c r="L246" i="18"/>
  <c r="D246" i="18"/>
  <c r="AU245" i="18"/>
  <c r="AM245" i="18"/>
  <c r="AE245" i="18"/>
  <c r="W245" i="18"/>
  <c r="O245" i="18"/>
  <c r="G245" i="18"/>
  <c r="AX244" i="18"/>
  <c r="AP244" i="18"/>
  <c r="AH244" i="18"/>
  <c r="Z244" i="18"/>
  <c r="R244" i="18"/>
  <c r="J244" i="18"/>
  <c r="B244" i="18"/>
  <c r="AS243" i="18"/>
  <c r="AK243" i="18"/>
  <c r="AC243" i="18"/>
  <c r="U243" i="18"/>
  <c r="M243" i="18"/>
  <c r="E243" i="18"/>
  <c r="AV242" i="18"/>
  <c r="AN242" i="18"/>
  <c r="AF242" i="18"/>
  <c r="X242" i="18"/>
  <c r="P242" i="18"/>
  <c r="H242" i="18"/>
  <c r="AY241" i="18"/>
  <c r="AQ241" i="18"/>
  <c r="AI241" i="18"/>
  <c r="AA241" i="18"/>
  <c r="S241" i="18"/>
  <c r="K241" i="18"/>
  <c r="C241" i="18"/>
  <c r="AT240" i="18"/>
  <c r="AL240" i="18"/>
  <c r="AD240" i="18"/>
  <c r="V240" i="18"/>
  <c r="N240" i="18"/>
  <c r="F240" i="18"/>
  <c r="AX132" i="19"/>
  <c r="D123" i="19"/>
  <c r="AT118" i="19"/>
  <c r="AR100" i="19"/>
  <c r="AN106" i="19"/>
  <c r="AM108" i="19"/>
  <c r="L77" i="19"/>
  <c r="H57" i="19"/>
  <c r="M71" i="19"/>
  <c r="AR86" i="19"/>
  <c r="C66" i="19"/>
  <c r="AL78" i="19"/>
  <c r="J86" i="19"/>
  <c r="Z71" i="19"/>
  <c r="F85" i="19"/>
  <c r="AR70" i="19"/>
  <c r="K83" i="19"/>
  <c r="AB87" i="19"/>
  <c r="I73" i="19"/>
  <c r="Y61" i="19"/>
  <c r="AI48" i="19"/>
  <c r="L37" i="19"/>
  <c r="AZ59" i="19"/>
  <c r="AC47" i="19"/>
  <c r="F36" i="19"/>
  <c r="AG61" i="19"/>
  <c r="AO48" i="19"/>
  <c r="AJ68" i="19"/>
  <c r="D52" i="19"/>
  <c r="I61" i="19"/>
  <c r="W48" i="19"/>
  <c r="X71" i="19"/>
  <c r="AH52" i="19"/>
  <c r="D46" i="19"/>
  <c r="N40" i="19"/>
  <c r="AZ62" i="19"/>
  <c r="X55" i="19"/>
  <c r="L51" i="19"/>
  <c r="X47" i="19"/>
  <c r="S62" i="19"/>
  <c r="AX57" i="19"/>
  <c r="J54" i="19"/>
  <c r="AL50" i="19"/>
  <c r="W47" i="19"/>
  <c r="H44" i="19"/>
  <c r="AJ40" i="19"/>
  <c r="AN39" i="19"/>
  <c r="K34" i="19"/>
  <c r="AP29" i="19"/>
  <c r="U26" i="19"/>
  <c r="F23" i="19"/>
  <c r="AX19" i="19"/>
  <c r="X17" i="19"/>
  <c r="AW14" i="19"/>
  <c r="W12" i="19"/>
  <c r="AY46" i="19"/>
  <c r="R37" i="19"/>
  <c r="AY33" i="19"/>
  <c r="AJ30" i="19"/>
  <c r="AW27" i="19"/>
  <c r="W25" i="19"/>
  <c r="AC23" i="19"/>
  <c r="S21" i="19"/>
  <c r="Q19" i="19"/>
  <c r="W17" i="19"/>
  <c r="AS15" i="19"/>
  <c r="H14" i="19"/>
  <c r="V12" i="19"/>
  <c r="AR10" i="19"/>
  <c r="AF11" i="19"/>
  <c r="AZ43" i="19"/>
  <c r="J38" i="19"/>
  <c r="AF35" i="19"/>
  <c r="R33" i="19"/>
  <c r="L31" i="19"/>
  <c r="M29" i="19"/>
  <c r="X27" i="19"/>
  <c r="AT25" i="19"/>
  <c r="I24" i="19"/>
  <c r="W22" i="19"/>
  <c r="AS20" i="19"/>
  <c r="H19" i="19"/>
  <c r="V17" i="19"/>
  <c r="AR15" i="19"/>
  <c r="G14" i="19"/>
  <c r="X11" i="19"/>
  <c r="U41" i="19"/>
  <c r="AR36" i="19"/>
  <c r="AD34" i="19"/>
  <c r="X32" i="19"/>
  <c r="O30" i="19"/>
  <c r="T28" i="19"/>
  <c r="AP26" i="19"/>
  <c r="E25" i="19"/>
  <c r="S23" i="19"/>
  <c r="AO21" i="19"/>
  <c r="D20" i="19"/>
  <c r="R18" i="19"/>
  <c r="AN16" i="19"/>
  <c r="AR43" i="19"/>
  <c r="AO37" i="19"/>
  <c r="AD35" i="19"/>
  <c r="N33" i="19"/>
  <c r="AY30" i="19"/>
  <c r="J29" i="19"/>
  <c r="V27" i="19"/>
  <c r="AJ25" i="19"/>
  <c r="G24" i="19"/>
  <c r="U22" i="19"/>
  <c r="AI20" i="19"/>
  <c r="F19" i="19"/>
  <c r="T17" i="19"/>
  <c r="AH15" i="19"/>
  <c r="E14" i="19"/>
  <c r="S12" i="19"/>
  <c r="AG10" i="19"/>
  <c r="M41" i="19"/>
  <c r="AP36" i="19"/>
  <c r="Z34" i="19"/>
  <c r="V32" i="19"/>
  <c r="M30" i="19"/>
  <c r="R28" i="19"/>
  <c r="AN26" i="19"/>
  <c r="C25" i="19"/>
  <c r="Q23" i="19"/>
  <c r="AM21" i="19"/>
  <c r="B20" i="19"/>
  <c r="P18" i="19"/>
  <c r="AL16" i="19"/>
  <c r="AZ14" i="19"/>
  <c r="O13" i="19"/>
  <c r="J41" i="19"/>
  <c r="AO36" i="19"/>
  <c r="Y34" i="19"/>
  <c r="U32" i="19"/>
  <c r="L30" i="19"/>
  <c r="Q28" i="19"/>
  <c r="AM26" i="19"/>
  <c r="B25" i="19"/>
  <c r="P23" i="19"/>
  <c r="AL21" i="19"/>
  <c r="Q20" i="19"/>
  <c r="E41" i="19"/>
  <c r="I37" i="19"/>
  <c r="AA35" i="19"/>
  <c r="AQ33" i="19"/>
  <c r="H32" i="19"/>
  <c r="AC30" i="19"/>
  <c r="G29" i="19"/>
  <c r="AQ27" i="19"/>
  <c r="AD26" i="19"/>
  <c r="Q25" i="19"/>
  <c r="D24" i="19"/>
  <c r="AP22" i="19"/>
  <c r="AC21" i="19"/>
  <c r="P20" i="19"/>
  <c r="C19" i="19"/>
  <c r="AO17" i="19"/>
  <c r="AB16" i="19"/>
  <c r="O15" i="19"/>
  <c r="B14" i="19"/>
  <c r="AN12" i="19"/>
  <c r="AA11" i="19"/>
  <c r="Y12" i="19"/>
  <c r="AU18" i="19"/>
  <c r="Z12" i="19"/>
  <c r="D19" i="19"/>
  <c r="AB12" i="19"/>
  <c r="L19" i="19"/>
  <c r="AG12" i="19"/>
  <c r="T19" i="19"/>
  <c r="AH12" i="19"/>
  <c r="AB19" i="19"/>
  <c r="AJ12" i="19"/>
  <c r="AJ19" i="19"/>
  <c r="AO12" i="19"/>
  <c r="AR19" i="19"/>
  <c r="AP12" i="19"/>
  <c r="AZ19" i="19"/>
  <c r="AS264" i="18"/>
  <c r="AK264" i="18"/>
  <c r="AC264" i="18"/>
  <c r="U264" i="18"/>
  <c r="M264" i="18"/>
  <c r="E264" i="18"/>
  <c r="AV263" i="18"/>
  <c r="AN263" i="18"/>
  <c r="AF263" i="18"/>
  <c r="X263" i="18"/>
  <c r="P263" i="18"/>
  <c r="H263" i="18"/>
  <c r="AY262" i="18"/>
  <c r="AQ262" i="18"/>
  <c r="AI262" i="18"/>
  <c r="AA262" i="18"/>
  <c r="S262" i="18"/>
  <c r="K262" i="18"/>
  <c r="C262" i="18"/>
  <c r="AT261" i="18"/>
  <c r="AL261" i="18"/>
  <c r="AD261" i="18"/>
  <c r="V261" i="18"/>
  <c r="N261" i="18"/>
  <c r="F261" i="18"/>
  <c r="AW260" i="18"/>
  <c r="AO260" i="18"/>
  <c r="AG260" i="18"/>
  <c r="Y260" i="18"/>
  <c r="Q260" i="18"/>
  <c r="I260" i="18"/>
  <c r="AZ259" i="18"/>
  <c r="AR259" i="18"/>
  <c r="AJ259" i="18"/>
  <c r="AB259" i="18"/>
  <c r="T259" i="18"/>
  <c r="L259" i="18"/>
  <c r="D259" i="18"/>
  <c r="AU258" i="18"/>
  <c r="AM258" i="18"/>
  <c r="AE258" i="18"/>
  <c r="W258" i="18"/>
  <c r="O258" i="18"/>
  <c r="G258" i="18"/>
  <c r="AX257" i="18"/>
  <c r="AP257" i="18"/>
  <c r="AH257" i="18"/>
  <c r="Z257" i="18"/>
  <c r="R257" i="18"/>
  <c r="J257" i="18"/>
  <c r="B257" i="18"/>
  <c r="AS256" i="18"/>
  <c r="AK256" i="18"/>
  <c r="AC256" i="18"/>
  <c r="U256" i="18"/>
  <c r="M256" i="18"/>
  <c r="E256" i="18"/>
  <c r="AV255" i="18"/>
  <c r="AN255" i="18"/>
  <c r="AF255" i="18"/>
  <c r="X255" i="18"/>
  <c r="P255" i="18"/>
  <c r="H255" i="18"/>
  <c r="AY254" i="18"/>
  <c r="AQ254" i="18"/>
  <c r="AI254" i="18"/>
  <c r="AA254" i="18"/>
  <c r="S254" i="18"/>
  <c r="K254" i="18"/>
  <c r="C254" i="18"/>
  <c r="AT253" i="18"/>
  <c r="AL253" i="18"/>
  <c r="AD253" i="18"/>
  <c r="V253" i="18"/>
  <c r="N253" i="18"/>
  <c r="F253" i="18"/>
  <c r="AW252" i="18"/>
  <c r="AO252" i="18"/>
  <c r="AG252" i="18"/>
  <c r="Y252" i="18"/>
  <c r="Q252" i="18"/>
  <c r="I252" i="18"/>
  <c r="AZ251" i="18"/>
  <c r="AK111" i="19"/>
  <c r="AV124" i="19"/>
  <c r="Z110" i="19"/>
  <c r="K119" i="19"/>
  <c r="AM101" i="19"/>
  <c r="AE103" i="19"/>
  <c r="AK74" i="19"/>
  <c r="AB92" i="19"/>
  <c r="AL68" i="19"/>
  <c r="AA83" i="19"/>
  <c r="I64" i="19"/>
  <c r="AZ76" i="19"/>
  <c r="AS83" i="19"/>
  <c r="AV69" i="19"/>
  <c r="AO82" i="19"/>
  <c r="G69" i="19"/>
  <c r="J81" i="19"/>
  <c r="N85" i="19"/>
  <c r="AM71" i="19"/>
  <c r="AE59" i="19"/>
  <c r="N47" i="19"/>
  <c r="AH35" i="19"/>
  <c r="G58" i="19"/>
  <c r="H46" i="19"/>
  <c r="AJ34" i="19"/>
  <c r="AM59" i="19"/>
  <c r="T47" i="19"/>
  <c r="M64" i="19"/>
  <c r="Z50" i="19"/>
  <c r="O59" i="19"/>
  <c r="B47" i="19"/>
  <c r="AG65" i="19"/>
  <c r="M51" i="19"/>
  <c r="W45" i="19"/>
  <c r="AO39" i="19"/>
  <c r="J62" i="19"/>
  <c r="AY54" i="19"/>
  <c r="AE50" i="19"/>
  <c r="N70" i="19"/>
  <c r="AV61" i="19"/>
  <c r="R57" i="19"/>
  <c r="AK53" i="19"/>
  <c r="V50" i="19"/>
  <c r="AX46" i="19"/>
  <c r="AI43" i="19"/>
  <c r="T40" i="19"/>
  <c r="N38" i="19"/>
  <c r="AD33" i="19"/>
  <c r="X29" i="19"/>
  <c r="AV25" i="19"/>
  <c r="AG22" i="19"/>
  <c r="AH19" i="19"/>
  <c r="H17" i="19"/>
  <c r="AG14" i="19"/>
  <c r="G12" i="19"/>
  <c r="AJ44" i="19"/>
  <c r="AV36" i="19"/>
  <c r="AC33" i="19"/>
  <c r="R30" i="19"/>
  <c r="AG27" i="19"/>
  <c r="G25" i="19"/>
  <c r="E23" i="19"/>
  <c r="K21" i="19"/>
  <c r="I19" i="19"/>
  <c r="O17" i="19"/>
  <c r="AC15" i="19"/>
  <c r="AQ13" i="19"/>
  <c r="N12" i="19"/>
  <c r="AB10" i="19"/>
  <c r="H11" i="19"/>
  <c r="T43" i="19"/>
  <c r="AD37" i="19"/>
  <c r="L35" i="19"/>
  <c r="F33" i="19"/>
  <c r="AR30" i="19"/>
  <c r="AS28" i="19"/>
  <c r="P27" i="19"/>
  <c r="AD25" i="19"/>
  <c r="AR23" i="19"/>
  <c r="O22" i="19"/>
  <c r="AC20" i="19"/>
  <c r="AQ18" i="19"/>
  <c r="N17" i="19"/>
  <c r="AB15" i="19"/>
  <c r="AP13" i="19"/>
  <c r="AY10" i="19"/>
  <c r="H40" i="19"/>
  <c r="X36" i="19"/>
  <c r="R34" i="19"/>
  <c r="D32" i="19"/>
  <c r="AV29" i="19"/>
  <c r="L28" i="19"/>
  <c r="Z26" i="19"/>
  <c r="AN24" i="19"/>
  <c r="K23" i="19"/>
  <c r="Y21" i="19"/>
  <c r="AM19" i="19"/>
  <c r="J18" i="19"/>
  <c r="X16" i="19"/>
  <c r="AE42" i="19"/>
  <c r="Z37" i="19"/>
  <c r="H35" i="19"/>
  <c r="AS32" i="19"/>
  <c r="AP30" i="19"/>
  <c r="AQ28" i="19"/>
  <c r="F27" i="19"/>
  <c r="AB25" i="19"/>
  <c r="AP23" i="19"/>
  <c r="E22" i="19"/>
  <c r="AA20" i="19"/>
  <c r="AO18" i="19"/>
  <c r="D17" i="19"/>
  <c r="Z15" i="19"/>
  <c r="AN13" i="19"/>
  <c r="C12" i="19"/>
  <c r="Y10" i="19"/>
  <c r="AY39" i="19"/>
  <c r="T36" i="19"/>
  <c r="P34" i="19"/>
  <c r="AY31" i="19"/>
  <c r="AT29" i="19"/>
  <c r="J28" i="19"/>
  <c r="X26" i="19"/>
  <c r="AL24" i="19"/>
  <c r="I23" i="19"/>
  <c r="W21" i="19"/>
  <c r="AK19" i="19"/>
  <c r="H18" i="19"/>
  <c r="V16" i="19"/>
  <c r="AJ14" i="19"/>
  <c r="G13" i="19"/>
  <c r="AV39" i="19"/>
  <c r="S36" i="19"/>
  <c r="O34" i="19"/>
  <c r="AX31" i="19"/>
  <c r="AS29" i="19"/>
  <c r="I28" i="19"/>
  <c r="W26" i="19"/>
  <c r="AK24" i="19"/>
  <c r="H23" i="19"/>
  <c r="AD21" i="19"/>
  <c r="I20" i="19"/>
  <c r="X40" i="19"/>
  <c r="AX36" i="19"/>
  <c r="O35" i="19"/>
  <c r="AG33" i="19"/>
  <c r="AW31" i="19"/>
  <c r="T30" i="19"/>
  <c r="AW28" i="19"/>
  <c r="AI27" i="19"/>
  <c r="V26" i="19"/>
  <c r="I25" i="19"/>
  <c r="AU23" i="19"/>
  <c r="AH22" i="19"/>
  <c r="U21" i="19"/>
  <c r="H20" i="19"/>
  <c r="AT18" i="19"/>
  <c r="AG17" i="19"/>
  <c r="T16" i="19"/>
  <c r="G15" i="19"/>
  <c r="AS13" i="19"/>
  <c r="AF12" i="19"/>
  <c r="S11" i="19"/>
  <c r="AR12" i="19"/>
  <c r="B10" i="19"/>
  <c r="AW12" i="19"/>
  <c r="F10" i="19"/>
  <c r="AZ12" i="19"/>
  <c r="G10" i="19"/>
  <c r="F13" i="19"/>
  <c r="H10" i="19"/>
  <c r="I13" i="19"/>
  <c r="I10" i="19"/>
  <c r="N13" i="19"/>
  <c r="J10" i="19"/>
  <c r="Q13" i="19"/>
  <c r="N10" i="19"/>
  <c r="V13" i="19"/>
  <c r="AZ264" i="18"/>
  <c r="AR264" i="18"/>
  <c r="P123" i="19"/>
  <c r="U106" i="19"/>
  <c r="F105" i="19"/>
  <c r="AH110" i="19"/>
  <c r="AL96" i="19"/>
  <c r="AD98" i="19"/>
  <c r="K72" i="19"/>
  <c r="AV87" i="19"/>
  <c r="L66" i="19"/>
  <c r="Y80" i="19"/>
  <c r="T92" i="19"/>
  <c r="W75" i="19"/>
  <c r="AD81" i="19"/>
  <c r="K68" i="19"/>
  <c r="AT80" i="19"/>
  <c r="U67" i="19"/>
  <c r="X79" i="19"/>
  <c r="H83" i="19"/>
  <c r="R70" i="19"/>
  <c r="AK57" i="19"/>
  <c r="AJ45" i="19"/>
  <c r="M34" i="19"/>
  <c r="M56" i="19"/>
  <c r="AL44" i="19"/>
  <c r="O33" i="19"/>
  <c r="AS57" i="19"/>
  <c r="AX45" i="19"/>
  <c r="C62" i="19"/>
  <c r="E49" i="19"/>
  <c r="U57" i="19"/>
  <c r="AF45" i="19"/>
  <c r="B63" i="19"/>
  <c r="P50" i="19"/>
  <c r="AH44" i="19"/>
  <c r="AR38" i="19"/>
  <c r="AV60" i="19"/>
  <c r="C54" i="19"/>
  <c r="O50" i="19"/>
  <c r="T68" i="19"/>
  <c r="P61" i="19"/>
  <c r="AU56" i="19"/>
  <c r="M53" i="19"/>
  <c r="AW49" i="19"/>
  <c r="AH46" i="19"/>
  <c r="K43" i="19"/>
  <c r="AU39" i="19"/>
  <c r="AG37" i="19"/>
  <c r="AW32" i="19"/>
  <c r="AV28" i="19"/>
  <c r="AF25" i="19"/>
  <c r="I22" i="19"/>
  <c r="R19" i="19"/>
  <c r="AQ16" i="19"/>
  <c r="Q14" i="19"/>
  <c r="AP11" i="19"/>
  <c r="W43" i="19"/>
  <c r="Z36" i="19"/>
  <c r="I33" i="19"/>
  <c r="AX29" i="19"/>
  <c r="Q27" i="19"/>
  <c r="AX24" i="19"/>
  <c r="AV22" i="19"/>
  <c r="C21" i="19"/>
  <c r="AR18" i="19"/>
  <c r="G17" i="19"/>
  <c r="U15" i="19"/>
  <c r="AI13" i="19"/>
  <c r="F12" i="19"/>
  <c r="T10" i="19"/>
  <c r="AQ10" i="19"/>
  <c r="AM42" i="19"/>
  <c r="Q37" i="19"/>
  <c r="AY34" i="19"/>
  <c r="AU32" i="19"/>
  <c r="AI30" i="19"/>
  <c r="AK28" i="19"/>
  <c r="H27" i="19"/>
  <c r="V25" i="19"/>
  <c r="AJ23" i="19"/>
  <c r="G22" i="19"/>
  <c r="U20" i="19"/>
  <c r="AI18" i="19"/>
  <c r="F17" i="19"/>
  <c r="T15" i="19"/>
  <c r="AH13" i="19"/>
  <c r="S10" i="19"/>
  <c r="AA39" i="19"/>
  <c r="L36" i="19"/>
  <c r="H34" i="19"/>
  <c r="AQ31" i="19"/>
  <c r="AM29" i="19"/>
  <c r="D28" i="19"/>
  <c r="R26" i="19"/>
  <c r="AF24" i="19"/>
  <c r="C23" i="19"/>
  <c r="Q21" i="19"/>
  <c r="AE19" i="19"/>
  <c r="B18" i="19"/>
  <c r="P16" i="19"/>
  <c r="AX41" i="19"/>
  <c r="N37" i="19"/>
  <c r="AW34" i="19"/>
  <c r="AG32" i="19"/>
  <c r="AG30" i="19"/>
  <c r="AI28" i="19"/>
  <c r="AW26" i="19"/>
  <c r="T25" i="19"/>
  <c r="AH23" i="19"/>
  <c r="AV21" i="19"/>
  <c r="S20" i="19"/>
  <c r="AG18" i="19"/>
  <c r="AU16" i="19"/>
  <c r="R15" i="19"/>
  <c r="AF13" i="19"/>
  <c r="AT11" i="19"/>
  <c r="Q10" i="19"/>
  <c r="S39" i="19"/>
  <c r="J36" i="19"/>
  <c r="F34" i="19"/>
  <c r="AO31" i="19"/>
  <c r="AK29" i="19"/>
  <c r="B28" i="19"/>
  <c r="P26" i="19"/>
  <c r="AD24" i="19"/>
  <c r="AZ22" i="19"/>
  <c r="O21" i="19"/>
  <c r="AC19" i="19"/>
  <c r="AY17" i="19"/>
  <c r="N16" i="19"/>
  <c r="AB14" i="19"/>
  <c r="AX12" i="19"/>
  <c r="P39" i="19"/>
  <c r="I36" i="19"/>
  <c r="C34" i="19"/>
  <c r="AN31" i="19"/>
  <c r="AJ29" i="19"/>
  <c r="AZ27" i="19"/>
  <c r="O26" i="19"/>
  <c r="AC24" i="19"/>
  <c r="AY22" i="19"/>
  <c r="V21" i="19"/>
  <c r="C46" i="19"/>
  <c r="K39" i="19"/>
  <c r="AN36" i="19"/>
  <c r="E35" i="19"/>
  <c r="U33" i="19"/>
  <c r="AM31" i="19"/>
  <c r="K30" i="19"/>
  <c r="AN28" i="19"/>
  <c r="AA27" i="19"/>
  <c r="N26" i="19"/>
  <c r="AZ24" i="19"/>
  <c r="AM23" i="19"/>
  <c r="Z22" i="19"/>
  <c r="M21" i="19"/>
  <c r="AY19" i="19"/>
  <c r="AL18" i="19"/>
  <c r="Y17" i="19"/>
  <c r="L16" i="19"/>
  <c r="AX14" i="19"/>
  <c r="AK13" i="19"/>
  <c r="X12" i="19"/>
  <c r="O10" i="19"/>
  <c r="Y13" i="19"/>
  <c r="P10" i="19"/>
  <c r="AD13" i="19"/>
  <c r="R10" i="19"/>
  <c r="AG13" i="19"/>
  <c r="V10" i="19"/>
  <c r="AL13" i="19"/>
  <c r="W10" i="19"/>
  <c r="AO13" i="19"/>
  <c r="X10" i="19"/>
  <c r="AT13" i="19"/>
  <c r="Z10" i="19"/>
  <c r="AW13" i="19"/>
  <c r="AD10" i="19"/>
  <c r="C14" i="19"/>
  <c r="AY264" i="18"/>
  <c r="AQ264" i="18"/>
  <c r="AI264" i="18"/>
  <c r="AA264" i="18"/>
  <c r="S264" i="18"/>
  <c r="K264" i="18"/>
  <c r="C264" i="18"/>
  <c r="AT263" i="18"/>
  <c r="AL263" i="18"/>
  <c r="AD263" i="18"/>
  <c r="V263" i="18"/>
  <c r="N263" i="18"/>
  <c r="F263" i="18"/>
  <c r="AW262" i="18"/>
  <c r="AO262" i="18"/>
  <c r="AG262" i="18"/>
  <c r="Y262" i="18"/>
  <c r="Q262" i="18"/>
  <c r="I262" i="18"/>
  <c r="AZ261" i="18"/>
  <c r="AR261" i="18"/>
  <c r="AJ261" i="18"/>
  <c r="AB261" i="18"/>
  <c r="T261" i="18"/>
  <c r="L261" i="18"/>
  <c r="D261" i="18"/>
  <c r="AU260" i="18"/>
  <c r="AM260" i="18"/>
  <c r="AE260" i="18"/>
  <c r="W260" i="18"/>
  <c r="O260" i="18"/>
  <c r="G260" i="18"/>
  <c r="AX259" i="18"/>
  <c r="AP259" i="18"/>
  <c r="AH259" i="18"/>
  <c r="Z259" i="18"/>
  <c r="R259" i="18"/>
  <c r="J259" i="18"/>
  <c r="B259" i="18"/>
  <c r="AS258" i="18"/>
  <c r="AK258" i="18"/>
  <c r="AC258" i="18"/>
  <c r="U258" i="18"/>
  <c r="M258" i="18"/>
  <c r="E258" i="18"/>
  <c r="AV257" i="18"/>
  <c r="AN257" i="18"/>
  <c r="AF257" i="18"/>
  <c r="X257" i="18"/>
  <c r="P257" i="18"/>
  <c r="H257" i="18"/>
  <c r="AY256" i="18"/>
  <c r="AQ256" i="18"/>
  <c r="AI256" i="18"/>
  <c r="AA256" i="18"/>
  <c r="S256" i="18"/>
  <c r="K256" i="18"/>
  <c r="C256" i="18"/>
  <c r="AT255" i="18"/>
  <c r="AL255" i="18"/>
  <c r="AD255" i="18"/>
  <c r="V255" i="18"/>
  <c r="N255" i="18"/>
  <c r="F255" i="18"/>
  <c r="AW254" i="18"/>
  <c r="AO254" i="18"/>
  <c r="AG254" i="18"/>
  <c r="Y254" i="18"/>
  <c r="Q254" i="18"/>
  <c r="I254" i="18"/>
  <c r="AZ253" i="18"/>
  <c r="AR253" i="18"/>
  <c r="AJ253" i="18"/>
  <c r="AB253" i="18"/>
  <c r="T253" i="18"/>
  <c r="L253" i="18"/>
  <c r="D253" i="18"/>
  <c r="AU252" i="18"/>
  <c r="AM252" i="18"/>
  <c r="AE252" i="18"/>
  <c r="W252" i="18"/>
  <c r="O252" i="18"/>
  <c r="G252" i="18"/>
  <c r="AX251" i="18"/>
  <c r="AP251" i="18"/>
  <c r="AH251" i="18"/>
  <c r="Z251" i="18"/>
  <c r="R251" i="18"/>
  <c r="J251" i="18"/>
  <c r="B251" i="18"/>
  <c r="AS250" i="18"/>
  <c r="AK250" i="18"/>
  <c r="AC250" i="18"/>
  <c r="U250" i="18"/>
  <c r="M250" i="18"/>
  <c r="E250" i="18"/>
  <c r="AV249" i="18"/>
  <c r="AN249" i="18"/>
  <c r="AF249" i="18"/>
  <c r="X249" i="18"/>
  <c r="P249" i="18"/>
  <c r="H249" i="18"/>
  <c r="AY248" i="18"/>
  <c r="AQ248" i="18"/>
  <c r="AI248" i="18"/>
  <c r="AA248" i="18"/>
  <c r="S248" i="18"/>
  <c r="AX129" i="19"/>
  <c r="Z83" i="19"/>
  <c r="D95" i="19"/>
  <c r="K100" i="19"/>
  <c r="AT112" i="19"/>
  <c r="U96" i="19"/>
  <c r="J67" i="19"/>
  <c r="P81" i="19"/>
  <c r="K61" i="19"/>
  <c r="X75" i="19"/>
  <c r="AQ86" i="19"/>
  <c r="AY71" i="19"/>
  <c r="M78" i="19"/>
  <c r="AU64" i="19"/>
  <c r="W77" i="19"/>
  <c r="P95" i="19"/>
  <c r="I76" i="19"/>
  <c r="O79" i="19"/>
  <c r="S67" i="19"/>
  <c r="Q54" i="19"/>
  <c r="AS42" i="19"/>
  <c r="V31" i="19"/>
  <c r="S53" i="19"/>
  <c r="AU41" i="19"/>
  <c r="X30" i="19"/>
  <c r="W54" i="19"/>
  <c r="AY42" i="19"/>
  <c r="O58" i="19"/>
  <c r="N46" i="19"/>
  <c r="M54" i="19"/>
  <c r="AO42" i="19"/>
  <c r="N59" i="19"/>
  <c r="AT48" i="19"/>
  <c r="E43" i="19"/>
  <c r="P71" i="19"/>
  <c r="C59" i="19"/>
  <c r="F53" i="19"/>
  <c r="J49" i="19"/>
  <c r="E65" i="19"/>
  <c r="M60" i="19"/>
  <c r="AM55" i="19"/>
  <c r="X52" i="19"/>
  <c r="I49" i="19"/>
  <c r="AK45" i="19"/>
  <c r="V42" i="19"/>
  <c r="G39" i="19"/>
  <c r="Q36" i="19"/>
  <c r="AV31" i="19"/>
  <c r="G28" i="19"/>
  <c r="AI24" i="19"/>
  <c r="T21" i="19"/>
  <c r="AK18" i="19"/>
  <c r="K16" i="19"/>
  <c r="AJ13" i="19"/>
  <c r="J11" i="19"/>
  <c r="AV40" i="19"/>
  <c r="AI35" i="19"/>
  <c r="P32" i="19"/>
  <c r="N29" i="19"/>
  <c r="AJ26" i="19"/>
  <c r="R24" i="19"/>
  <c r="X22" i="19"/>
  <c r="V20" i="19"/>
  <c r="AB18" i="19"/>
  <c r="AH16" i="19"/>
  <c r="AV14" i="19"/>
  <c r="S13" i="19"/>
  <c r="AG11" i="19"/>
  <c r="Z13" i="19"/>
  <c r="AA10" i="19"/>
  <c r="AS40" i="19"/>
  <c r="AI36" i="19"/>
  <c r="AE34" i="19"/>
  <c r="O32" i="19"/>
  <c r="G30" i="19"/>
  <c r="U28" i="19"/>
  <c r="AI26" i="19"/>
  <c r="AW24" i="19"/>
  <c r="T23" i="19"/>
  <c r="AH21" i="19"/>
  <c r="AV19" i="19"/>
  <c r="S18" i="19"/>
  <c r="AG16" i="19"/>
  <c r="AU14" i="19"/>
  <c r="J13" i="19"/>
  <c r="AB44" i="19"/>
  <c r="G38" i="19"/>
  <c r="AQ35" i="19"/>
  <c r="AA33" i="19"/>
  <c r="K31" i="19"/>
  <c r="U29" i="19"/>
  <c r="AE27" i="19"/>
  <c r="AS25" i="19"/>
  <c r="P24" i="19"/>
  <c r="AD22" i="19"/>
  <c r="AR20" i="19"/>
  <c r="O19" i="19"/>
  <c r="AC17" i="19"/>
  <c r="AQ15" i="19"/>
  <c r="AK40" i="19"/>
  <c r="AG36" i="19"/>
  <c r="Q34" i="19"/>
  <c r="M32" i="19"/>
  <c r="E30" i="19"/>
  <c r="K28" i="19"/>
  <c r="AG26" i="19"/>
  <c r="AU24" i="19"/>
  <c r="J23" i="19"/>
  <c r="AF21" i="19"/>
  <c r="AT19" i="19"/>
  <c r="I18" i="19"/>
  <c r="AE16" i="19"/>
  <c r="AS14" i="19"/>
  <c r="H13" i="19"/>
  <c r="AD11" i="19"/>
  <c r="T44" i="19"/>
  <c r="C38" i="19"/>
  <c r="AM35" i="19"/>
  <c r="Y33" i="19"/>
  <c r="I31" i="19"/>
  <c r="R29" i="19"/>
  <c r="AC27" i="19"/>
  <c r="AQ25" i="19"/>
  <c r="N24" i="19"/>
  <c r="AB22" i="19"/>
  <c r="AP20" i="19"/>
  <c r="M19" i="19"/>
  <c r="AA17" i="19"/>
  <c r="AO15" i="19"/>
  <c r="L14" i="19"/>
  <c r="Q44" i="19"/>
  <c r="B38" i="19"/>
  <c r="AL35" i="19"/>
  <c r="V33" i="19"/>
  <c r="H31" i="19"/>
  <c r="Q29" i="19"/>
  <c r="AB27" i="19"/>
  <c r="AP25" i="19"/>
  <c r="M24" i="19"/>
  <c r="AA22" i="19"/>
  <c r="AW20" i="19"/>
  <c r="AE43" i="19"/>
  <c r="R38" i="19"/>
  <c r="R36" i="19"/>
  <c r="AH34" i="19"/>
  <c r="AZ32" i="19"/>
  <c r="Q31" i="19"/>
  <c r="AR29" i="19"/>
  <c r="X28" i="19"/>
  <c r="K27" i="19"/>
  <c r="AW25" i="19"/>
  <c r="AJ24" i="19"/>
  <c r="W23" i="19"/>
  <c r="J22" i="19"/>
  <c r="AV20" i="19"/>
  <c r="AI19" i="19"/>
  <c r="V18" i="19"/>
  <c r="I17" i="19"/>
  <c r="AU15" i="19"/>
  <c r="AH14" i="19"/>
  <c r="U13" i="19"/>
  <c r="H12" i="19"/>
  <c r="AU10" i="19"/>
  <c r="AL14" i="19"/>
  <c r="AV10" i="19"/>
  <c r="AQ14" i="19"/>
  <c r="AX10" i="19"/>
  <c r="AT14" i="19"/>
  <c r="C11" i="19"/>
  <c r="AY14" i="19"/>
  <c r="D11" i="19"/>
  <c r="C15" i="19"/>
  <c r="E11" i="19"/>
  <c r="H15" i="19"/>
  <c r="G11" i="19"/>
  <c r="K15" i="19"/>
  <c r="K11" i="19"/>
  <c r="P15" i="19"/>
  <c r="AW264" i="18"/>
  <c r="AO264" i="18"/>
  <c r="AG264" i="18"/>
  <c r="Y264" i="18"/>
  <c r="Q264" i="18"/>
  <c r="I264" i="18"/>
  <c r="AZ263" i="18"/>
  <c r="AR263" i="18"/>
  <c r="AJ263" i="18"/>
  <c r="AB263" i="18"/>
  <c r="T263" i="18"/>
  <c r="L263" i="18"/>
  <c r="D263" i="18"/>
  <c r="AU262" i="18"/>
  <c r="AM262" i="18"/>
  <c r="AE262" i="18"/>
  <c r="W262" i="18"/>
  <c r="O262" i="18"/>
  <c r="G262" i="18"/>
  <c r="AX261" i="18"/>
  <c r="AP261" i="18"/>
  <c r="AH261" i="18"/>
  <c r="Z261" i="18"/>
  <c r="R261" i="18"/>
  <c r="J261" i="18"/>
  <c r="B261" i="18"/>
  <c r="AS260" i="18"/>
  <c r="AK260" i="18"/>
  <c r="AC260" i="18"/>
  <c r="U260" i="18"/>
  <c r="M260" i="18"/>
  <c r="E260" i="18"/>
  <c r="AV259" i="18"/>
  <c r="AN259" i="18"/>
  <c r="AF259" i="18"/>
  <c r="X259" i="18"/>
  <c r="P259" i="18"/>
  <c r="H259" i="18"/>
  <c r="AY258" i="18"/>
  <c r="AQ258" i="18"/>
  <c r="AI258" i="18"/>
  <c r="AA258" i="18"/>
  <c r="S258" i="18"/>
  <c r="K258" i="18"/>
  <c r="C258" i="18"/>
  <c r="AT257" i="18"/>
  <c r="AL257" i="18"/>
  <c r="AD257" i="18"/>
  <c r="V257" i="18"/>
  <c r="N257" i="18"/>
  <c r="F257" i="18"/>
  <c r="AW256" i="18"/>
  <c r="AO256" i="18"/>
  <c r="AG256" i="18"/>
  <c r="Y256" i="18"/>
  <c r="Q256" i="18"/>
  <c r="I256" i="18"/>
  <c r="AZ255" i="18"/>
  <c r="AR255" i="18"/>
  <c r="AJ255" i="18"/>
  <c r="AB255" i="18"/>
  <c r="T255" i="18"/>
  <c r="L255" i="18"/>
  <c r="D255" i="18"/>
  <c r="AU254" i="18"/>
  <c r="AM254" i="18"/>
  <c r="AE254" i="18"/>
  <c r="W254" i="18"/>
  <c r="O254" i="18"/>
  <c r="G254" i="18"/>
  <c r="AX253" i="18"/>
  <c r="AP253" i="18"/>
  <c r="AH253" i="18"/>
  <c r="Z253" i="18"/>
  <c r="R253" i="18"/>
  <c r="J253" i="18"/>
  <c r="B253" i="18"/>
  <c r="AS252" i="18"/>
  <c r="AK252" i="18"/>
  <c r="AC252" i="18"/>
  <c r="U252" i="18"/>
  <c r="M252" i="18"/>
  <c r="E252" i="18"/>
  <c r="AV251" i="18"/>
  <c r="AN251" i="18"/>
  <c r="AF251" i="18"/>
  <c r="X251" i="18"/>
  <c r="P251" i="18"/>
  <c r="H251" i="18"/>
  <c r="AY250" i="18"/>
  <c r="AQ250" i="18"/>
  <c r="AI250" i="18"/>
  <c r="AA250" i="18"/>
  <c r="S250" i="18"/>
  <c r="K250" i="18"/>
  <c r="C250" i="18"/>
  <c r="AT249" i="18"/>
  <c r="AL249" i="18"/>
  <c r="AD249" i="18"/>
  <c r="V249" i="18"/>
  <c r="N249" i="18"/>
  <c r="F249" i="18"/>
  <c r="AW248" i="18"/>
  <c r="AO248" i="18"/>
  <c r="AG248" i="18"/>
  <c r="Y248" i="18"/>
  <c r="Q248" i="18"/>
  <c r="I248" i="18"/>
  <c r="AZ247" i="18"/>
  <c r="AR247" i="18"/>
  <c r="AJ247" i="18"/>
  <c r="AB247" i="18"/>
  <c r="T247" i="18"/>
  <c r="L247" i="18"/>
  <c r="D247" i="18"/>
  <c r="AU246" i="18"/>
  <c r="AM246" i="18"/>
  <c r="AE246" i="18"/>
  <c r="W246" i="18"/>
  <c r="O246" i="18"/>
  <c r="G246" i="18"/>
  <c r="AX245" i="18"/>
  <c r="AP245" i="18"/>
  <c r="AH245" i="18"/>
  <c r="Z245" i="18"/>
  <c r="R245" i="18"/>
  <c r="J245" i="18"/>
  <c r="B245" i="18"/>
  <c r="AS244" i="18"/>
  <c r="AK244" i="18"/>
  <c r="AC244" i="18"/>
  <c r="U244" i="18"/>
  <c r="M244" i="18"/>
  <c r="E244" i="18"/>
  <c r="AV243" i="18"/>
  <c r="AN243" i="18"/>
  <c r="AF243" i="18"/>
  <c r="X243" i="18"/>
  <c r="P243" i="18"/>
  <c r="H243" i="18"/>
  <c r="AY242" i="18"/>
  <c r="AQ242" i="18"/>
  <c r="AI242" i="18"/>
  <c r="AA242" i="18"/>
  <c r="S242" i="18"/>
  <c r="K242" i="18"/>
  <c r="C242" i="18"/>
  <c r="AT241" i="18"/>
  <c r="AL241" i="18"/>
  <c r="AD241" i="18"/>
  <c r="V241" i="18"/>
  <c r="N241" i="18"/>
  <c r="F241" i="18"/>
  <c r="AW240" i="18"/>
  <c r="AO240" i="18"/>
  <c r="AG240" i="18"/>
  <c r="Y240" i="18"/>
  <c r="Q240" i="18"/>
  <c r="I240" i="18"/>
  <c r="AZ239" i="18"/>
  <c r="AR239" i="18"/>
  <c r="AJ239" i="18"/>
  <c r="AB239" i="18"/>
  <c r="AB128" i="19"/>
  <c r="AK63" i="19"/>
  <c r="AL77" i="19"/>
  <c r="AS31" i="19"/>
  <c r="AQ49" i="19"/>
  <c r="O56" i="19"/>
  <c r="W28" i="19"/>
  <c r="AS35" i="19"/>
  <c r="AP16" i="19"/>
  <c r="AO34" i="19"/>
  <c r="E20" i="19"/>
  <c r="AK33" i="19"/>
  <c r="W19" i="19"/>
  <c r="S28" i="19"/>
  <c r="B15" i="19"/>
  <c r="AB29" i="19"/>
  <c r="AW15" i="19"/>
  <c r="AJ27" i="19"/>
  <c r="AT34" i="19"/>
  <c r="AE23" i="19"/>
  <c r="AC13" i="19"/>
  <c r="AL10" i="19"/>
  <c r="AT10" i="19"/>
  <c r="T264" i="18"/>
  <c r="AM263" i="18"/>
  <c r="O263" i="18"/>
  <c r="AS262" i="18"/>
  <c r="X262" i="18"/>
  <c r="B262" i="18"/>
  <c r="AF261" i="18"/>
  <c r="K261" i="18"/>
  <c r="AN260" i="18"/>
  <c r="S260" i="18"/>
  <c r="AW259" i="18"/>
  <c r="AA259" i="18"/>
  <c r="F259" i="18"/>
  <c r="AJ258" i="18"/>
  <c r="R258" i="18"/>
  <c r="B258" i="18"/>
  <c r="AK257" i="18"/>
  <c r="U257" i="18"/>
  <c r="E257" i="18"/>
  <c r="AN256" i="18"/>
  <c r="X256" i="18"/>
  <c r="H256" i="18"/>
  <c r="AQ255" i="18"/>
  <c r="AA255" i="18"/>
  <c r="K255" i="18"/>
  <c r="AT254" i="18"/>
  <c r="AD254" i="18"/>
  <c r="N254" i="18"/>
  <c r="AW253" i="18"/>
  <c r="AG253" i="18"/>
  <c r="Q253" i="18"/>
  <c r="AZ252" i="18"/>
  <c r="AJ252" i="18"/>
  <c r="T252" i="18"/>
  <c r="D252" i="18"/>
  <c r="AO251" i="18"/>
  <c r="AB251" i="18"/>
  <c r="O251" i="18"/>
  <c r="C251" i="18"/>
  <c r="AO250" i="18"/>
  <c r="AB250" i="18"/>
  <c r="O250" i="18"/>
  <c r="B250" i="18"/>
  <c r="AO249" i="18"/>
  <c r="AB249" i="18"/>
  <c r="O249" i="18"/>
  <c r="B249" i="18"/>
  <c r="AN248" i="18"/>
  <c r="AB248" i="18"/>
  <c r="O248" i="18"/>
  <c r="D248" i="18"/>
  <c r="AS247" i="18"/>
  <c r="AH247" i="18"/>
  <c r="W247" i="18"/>
  <c r="M247" i="18"/>
  <c r="B247" i="18"/>
  <c r="AP246" i="18"/>
  <c r="AF246" i="18"/>
  <c r="U246" i="18"/>
  <c r="J246" i="18"/>
  <c r="AY245" i="18"/>
  <c r="AN245" i="18"/>
  <c r="AC245" i="18"/>
  <c r="S245" i="18"/>
  <c r="H245" i="18"/>
  <c r="AV244" i="18"/>
  <c r="AL244" i="18"/>
  <c r="AA244" i="18"/>
  <c r="P244" i="18"/>
  <c r="F244" i="18"/>
  <c r="AT243" i="18"/>
  <c r="AI243" i="18"/>
  <c r="Y243" i="18"/>
  <c r="N243" i="18"/>
  <c r="C243" i="18"/>
  <c r="AR242" i="18"/>
  <c r="AG242" i="18"/>
  <c r="V242" i="18"/>
  <c r="L242" i="18"/>
  <c r="AZ241" i="18"/>
  <c r="AO241" i="18"/>
  <c r="AE241" i="18"/>
  <c r="T241" i="18"/>
  <c r="I241" i="18"/>
  <c r="AX240" i="18"/>
  <c r="AM240" i="18"/>
  <c r="AB240" i="18"/>
  <c r="R240" i="18"/>
  <c r="G240" i="18"/>
  <c r="AV239" i="18"/>
  <c r="AM239" i="18"/>
  <c r="AD239" i="18"/>
  <c r="U239" i="18"/>
  <c r="M239" i="18"/>
  <c r="E239" i="18"/>
  <c r="AV238" i="18"/>
  <c r="AN238" i="18"/>
  <c r="AF238" i="18"/>
  <c r="X238" i="18"/>
  <c r="P238" i="18"/>
  <c r="H238" i="18"/>
  <c r="AY237" i="18"/>
  <c r="AQ237" i="18"/>
  <c r="AI237" i="18"/>
  <c r="AA237" i="18"/>
  <c r="S237" i="18"/>
  <c r="K237" i="18"/>
  <c r="C237" i="18"/>
  <c r="AT236" i="18"/>
  <c r="AL236" i="18"/>
  <c r="AD236" i="18"/>
  <c r="V236" i="18"/>
  <c r="N236" i="18"/>
  <c r="F236" i="18"/>
  <c r="AW235" i="18"/>
  <c r="AO235" i="18"/>
  <c r="AG235" i="18"/>
  <c r="Y235" i="18"/>
  <c r="Q235" i="18"/>
  <c r="I235" i="18"/>
  <c r="AZ234" i="18"/>
  <c r="AR234" i="18"/>
  <c r="AJ234" i="18"/>
  <c r="AB234" i="18"/>
  <c r="T234" i="18"/>
  <c r="L234" i="18"/>
  <c r="D234" i="18"/>
  <c r="AU233" i="18"/>
  <c r="AM233" i="18"/>
  <c r="AE233" i="18"/>
  <c r="W233" i="18"/>
  <c r="O233" i="18"/>
  <c r="G233" i="18"/>
  <c r="AX232" i="18"/>
  <c r="AP232" i="18"/>
  <c r="AH232" i="18"/>
  <c r="Z232" i="18"/>
  <c r="R232" i="18"/>
  <c r="J232" i="18"/>
  <c r="B232" i="18"/>
  <c r="AS231" i="18"/>
  <c r="AK231" i="18"/>
  <c r="AC231" i="18"/>
  <c r="U231" i="18"/>
  <c r="M231" i="18"/>
  <c r="E231" i="18"/>
  <c r="AV230" i="18"/>
  <c r="AN230" i="18"/>
  <c r="AF230" i="18"/>
  <c r="X230" i="18"/>
  <c r="P230" i="18"/>
  <c r="H230" i="18"/>
  <c r="AY229" i="18"/>
  <c r="AQ229" i="18"/>
  <c r="AI229" i="18"/>
  <c r="AA229" i="18"/>
  <c r="S229" i="18"/>
  <c r="K229" i="18"/>
  <c r="C229" i="18"/>
  <c r="AT228" i="18"/>
  <c r="AL228" i="18"/>
  <c r="AD228" i="18"/>
  <c r="V228" i="18"/>
  <c r="N228" i="18"/>
  <c r="F228" i="18"/>
  <c r="AW227" i="18"/>
  <c r="AO227" i="18"/>
  <c r="AG227" i="18"/>
  <c r="Y227" i="18"/>
  <c r="Q227" i="18"/>
  <c r="I227" i="18"/>
  <c r="AZ226" i="18"/>
  <c r="AR226" i="18"/>
  <c r="AJ226" i="18"/>
  <c r="AB226" i="18"/>
  <c r="T226" i="18"/>
  <c r="L226" i="18"/>
  <c r="D226" i="18"/>
  <c r="AU225" i="18"/>
  <c r="AM225" i="18"/>
  <c r="AE225" i="18"/>
  <c r="W225" i="18"/>
  <c r="O225" i="18"/>
  <c r="G225" i="18"/>
  <c r="AX224" i="18"/>
  <c r="AP224" i="18"/>
  <c r="AH224" i="18"/>
  <c r="Z224" i="18"/>
  <c r="R224" i="18"/>
  <c r="J224" i="18"/>
  <c r="B224" i="18"/>
  <c r="AS223" i="18"/>
  <c r="AK223" i="18"/>
  <c r="AC223" i="18"/>
  <c r="U223" i="18"/>
  <c r="M223" i="18"/>
  <c r="E223" i="18"/>
  <c r="AV222" i="18"/>
  <c r="AN222" i="18"/>
  <c r="AF222" i="18"/>
  <c r="X222" i="18"/>
  <c r="P222" i="18"/>
  <c r="H222" i="18"/>
  <c r="AY221" i="18"/>
  <c r="AQ221" i="18"/>
  <c r="AI221" i="18"/>
  <c r="AA221" i="18"/>
  <c r="S221" i="18"/>
  <c r="K221" i="18"/>
  <c r="C221" i="18"/>
  <c r="AT220" i="18"/>
  <c r="AL220" i="18"/>
  <c r="AD220" i="18"/>
  <c r="V220" i="18"/>
  <c r="N220" i="18"/>
  <c r="F220" i="18"/>
  <c r="AW219" i="18"/>
  <c r="AO219" i="18"/>
  <c r="AG219" i="18"/>
  <c r="Y219" i="18"/>
  <c r="Q219" i="18"/>
  <c r="I219" i="18"/>
  <c r="AZ218" i="18"/>
  <c r="AR218" i="18"/>
  <c r="AJ218" i="18"/>
  <c r="AB218" i="18"/>
  <c r="T218" i="18"/>
  <c r="L218" i="18"/>
  <c r="D218" i="18"/>
  <c r="AU217" i="18"/>
  <c r="AM217" i="18"/>
  <c r="AE217" i="18"/>
  <c r="W217" i="18"/>
  <c r="O217" i="18"/>
  <c r="G217" i="18"/>
  <c r="AX216" i="18"/>
  <c r="AP216" i="18"/>
  <c r="AH216" i="18"/>
  <c r="Z216" i="18"/>
  <c r="R216" i="18"/>
  <c r="J216" i="18"/>
  <c r="B216" i="18"/>
  <c r="AS215" i="18"/>
  <c r="AK215" i="18"/>
  <c r="AC215" i="18"/>
  <c r="U215" i="18"/>
  <c r="M215" i="18"/>
  <c r="E215" i="18"/>
  <c r="AV214" i="18"/>
  <c r="AN214" i="18"/>
  <c r="AF214" i="18"/>
  <c r="X214" i="18"/>
  <c r="P214" i="18"/>
  <c r="H214" i="18"/>
  <c r="AY213" i="18"/>
  <c r="AQ213" i="18"/>
  <c r="AI213" i="18"/>
  <c r="AA213" i="18"/>
  <c r="S213" i="18"/>
  <c r="K213" i="18"/>
  <c r="C213" i="18"/>
  <c r="AT212" i="18"/>
  <c r="AL212" i="18"/>
  <c r="AD212" i="18"/>
  <c r="V212" i="18"/>
  <c r="N212" i="18"/>
  <c r="F212" i="18"/>
  <c r="AW211" i="18"/>
  <c r="AO211" i="18"/>
  <c r="AG211" i="18"/>
  <c r="Y211" i="18"/>
  <c r="Q211" i="18"/>
  <c r="I211" i="18"/>
  <c r="AZ210" i="18"/>
  <c r="AR210" i="18"/>
  <c r="AJ210" i="18"/>
  <c r="AB210" i="18"/>
  <c r="T210" i="18"/>
  <c r="AW94" i="19"/>
  <c r="AX77" i="19"/>
  <c r="AZ80" i="19"/>
  <c r="AZ55" i="19"/>
  <c r="B44" i="19"/>
  <c r="AV52" i="19"/>
  <c r="H25" i="19"/>
  <c r="AB32" i="19"/>
  <c r="E15" i="19"/>
  <c r="Y32" i="19"/>
  <c r="AA18" i="19"/>
  <c r="W31" i="19"/>
  <c r="AK17" i="19"/>
  <c r="AO26" i="19"/>
  <c r="P13" i="19"/>
  <c r="AK27" i="19"/>
  <c r="T14" i="19"/>
  <c r="AX25" i="19"/>
  <c r="K33" i="19"/>
  <c r="R22" i="19"/>
  <c r="P12" i="19"/>
  <c r="S14" i="19"/>
  <c r="AI14" i="19"/>
  <c r="R264" i="18"/>
  <c r="AK263" i="18"/>
  <c r="M263" i="18"/>
  <c r="AP262" i="18"/>
  <c r="U262" i="18"/>
  <c r="AY261" i="18"/>
  <c r="AC261" i="18"/>
  <c r="H261" i="18"/>
  <c r="AL260" i="18"/>
  <c r="P260" i="18"/>
  <c r="AT259" i="18"/>
  <c r="Y259" i="18"/>
  <c r="C259" i="18"/>
  <c r="AG258" i="18"/>
  <c r="Q258" i="18"/>
  <c r="AZ257" i="18"/>
  <c r="AJ257" i="18"/>
  <c r="T257" i="18"/>
  <c r="D257" i="18"/>
  <c r="AM256" i="18"/>
  <c r="W256" i="18"/>
  <c r="G256" i="18"/>
  <c r="AP255" i="18"/>
  <c r="Z255" i="18"/>
  <c r="J255" i="18"/>
  <c r="AS254" i="18"/>
  <c r="AC254" i="18"/>
  <c r="M254" i="18"/>
  <c r="AV253" i="18"/>
  <c r="AF253" i="18"/>
  <c r="P253" i="18"/>
  <c r="AY252" i="18"/>
  <c r="AI252" i="18"/>
  <c r="S252" i="18"/>
  <c r="C252" i="18"/>
  <c r="AM251" i="18"/>
  <c r="AA251" i="18"/>
  <c r="N251" i="18"/>
  <c r="AZ250" i="18"/>
  <c r="AM250" i="18"/>
  <c r="Z250" i="18"/>
  <c r="N250" i="18"/>
  <c r="AZ249" i="18"/>
  <c r="AM249" i="18"/>
  <c r="Z249" i="18"/>
  <c r="M249" i="18"/>
  <c r="AZ248" i="18"/>
  <c r="AM248" i="18"/>
  <c r="Z248" i="18"/>
  <c r="M248" i="18"/>
  <c r="C248" i="18"/>
  <c r="AQ247" i="18"/>
  <c r="AF247" i="18"/>
  <c r="V247" i="18"/>
  <c r="K247" i="18"/>
  <c r="AY246" i="18"/>
  <c r="AO246" i="18"/>
  <c r="AD246" i="18"/>
  <c r="S246" i="18"/>
  <c r="I246" i="18"/>
  <c r="AW245" i="18"/>
  <c r="AL245" i="18"/>
  <c r="AB245" i="18"/>
  <c r="Q245" i="18"/>
  <c r="F245" i="18"/>
  <c r="AU244" i="18"/>
  <c r="AJ244" i="18"/>
  <c r="Y244" i="18"/>
  <c r="O244" i="18"/>
  <c r="D244" i="18"/>
  <c r="AR243" i="18"/>
  <c r="AH243" i="18"/>
  <c r="W243" i="18"/>
  <c r="L243" i="18"/>
  <c r="B243" i="18"/>
  <c r="AP242" i="18"/>
  <c r="AE242" i="18"/>
  <c r="U242" i="18"/>
  <c r="J242" i="18"/>
  <c r="AX241" i="18"/>
  <c r="AN241" i="18"/>
  <c r="AC241" i="18"/>
  <c r="R241" i="18"/>
  <c r="H241" i="18"/>
  <c r="AV240" i="18"/>
  <c r="AK240" i="18"/>
  <c r="AA240" i="18"/>
  <c r="P240" i="18"/>
  <c r="E240" i="18"/>
  <c r="AU239" i="18"/>
  <c r="AL239" i="18"/>
  <c r="AC239" i="18"/>
  <c r="T239" i="18"/>
  <c r="L239" i="18"/>
  <c r="D239" i="18"/>
  <c r="AU238" i="18"/>
  <c r="AM238" i="18"/>
  <c r="AE238" i="18"/>
  <c r="W238" i="18"/>
  <c r="O238" i="18"/>
  <c r="G238" i="18"/>
  <c r="AX237" i="18"/>
  <c r="AP237" i="18"/>
  <c r="AH237" i="18"/>
  <c r="Z237" i="18"/>
  <c r="R237" i="18"/>
  <c r="J237" i="18"/>
  <c r="B237" i="18"/>
  <c r="AS236" i="18"/>
  <c r="AK236" i="18"/>
  <c r="AC236" i="18"/>
  <c r="U236" i="18"/>
  <c r="M236" i="18"/>
  <c r="E236" i="18"/>
  <c r="AV235" i="18"/>
  <c r="AN235" i="18"/>
  <c r="AF235" i="18"/>
  <c r="X235" i="18"/>
  <c r="P235" i="18"/>
  <c r="H235" i="18"/>
  <c r="AY234" i="18"/>
  <c r="AQ234" i="18"/>
  <c r="AI234" i="18"/>
  <c r="AA234" i="18"/>
  <c r="S234" i="18"/>
  <c r="K234" i="18"/>
  <c r="C234" i="18"/>
  <c r="AT233" i="18"/>
  <c r="AL233" i="18"/>
  <c r="AD233" i="18"/>
  <c r="V233" i="18"/>
  <c r="N233" i="18"/>
  <c r="F233" i="18"/>
  <c r="AW232" i="18"/>
  <c r="AO232" i="18"/>
  <c r="AG232" i="18"/>
  <c r="Y232" i="18"/>
  <c r="Q232" i="18"/>
  <c r="I232" i="18"/>
  <c r="AZ231" i="18"/>
  <c r="AR231" i="18"/>
  <c r="AJ231" i="18"/>
  <c r="AB231" i="18"/>
  <c r="T231" i="18"/>
  <c r="L231" i="18"/>
  <c r="D231" i="18"/>
  <c r="AU230" i="18"/>
  <c r="AM230" i="18"/>
  <c r="AE230" i="18"/>
  <c r="W230" i="18"/>
  <c r="O230" i="18"/>
  <c r="G230" i="18"/>
  <c r="AX229" i="18"/>
  <c r="AP229" i="18"/>
  <c r="AH229" i="18"/>
  <c r="Z229" i="18"/>
  <c r="R229" i="18"/>
  <c r="J229" i="18"/>
  <c r="B229" i="18"/>
  <c r="AS228" i="18"/>
  <c r="AK228" i="18"/>
  <c r="AC228" i="18"/>
  <c r="U228" i="18"/>
  <c r="M228" i="18"/>
  <c r="E228" i="18"/>
  <c r="AV227" i="18"/>
  <c r="AN227" i="18"/>
  <c r="AF227" i="18"/>
  <c r="X227" i="18"/>
  <c r="P227" i="18"/>
  <c r="H227" i="18"/>
  <c r="AY226" i="18"/>
  <c r="AQ226" i="18"/>
  <c r="AI226" i="18"/>
  <c r="AA226" i="18"/>
  <c r="S226" i="18"/>
  <c r="K226" i="18"/>
  <c r="C226" i="18"/>
  <c r="AT225" i="18"/>
  <c r="AL225" i="18"/>
  <c r="AD225" i="18"/>
  <c r="V225" i="18"/>
  <c r="N225" i="18"/>
  <c r="F225" i="18"/>
  <c r="AW224" i="18"/>
  <c r="AO224" i="18"/>
  <c r="AG224" i="18"/>
  <c r="Y224" i="18"/>
  <c r="Q224" i="18"/>
  <c r="I224" i="18"/>
  <c r="AZ223" i="18"/>
  <c r="AR223" i="18"/>
  <c r="AJ223" i="18"/>
  <c r="AB223" i="18"/>
  <c r="T223" i="18"/>
  <c r="L223" i="18"/>
  <c r="D223" i="18"/>
  <c r="AU222" i="18"/>
  <c r="AM222" i="18"/>
  <c r="AE222" i="18"/>
  <c r="W222" i="18"/>
  <c r="O222" i="18"/>
  <c r="G222" i="18"/>
  <c r="AX221" i="18"/>
  <c r="AP221" i="18"/>
  <c r="AH221" i="18"/>
  <c r="Z221" i="18"/>
  <c r="R221" i="18"/>
  <c r="J221" i="18"/>
  <c r="B221" i="18"/>
  <c r="AS220" i="18"/>
  <c r="AK220" i="18"/>
  <c r="AC220" i="18"/>
  <c r="U220" i="18"/>
  <c r="M220" i="18"/>
  <c r="E220" i="18"/>
  <c r="AV219" i="18"/>
  <c r="AN219" i="18"/>
  <c r="AF219" i="18"/>
  <c r="X219" i="18"/>
  <c r="P219" i="18"/>
  <c r="H219" i="18"/>
  <c r="AY218" i="18"/>
  <c r="AQ218" i="18"/>
  <c r="AI218" i="18"/>
  <c r="AA218" i="18"/>
  <c r="S218" i="18"/>
  <c r="K218" i="18"/>
  <c r="C218" i="18"/>
  <c r="AT217" i="18"/>
  <c r="AL217" i="18"/>
  <c r="AD217" i="18"/>
  <c r="V217" i="18"/>
  <c r="N217" i="18"/>
  <c r="F217" i="18"/>
  <c r="AW216" i="18"/>
  <c r="AO216" i="18"/>
  <c r="AG216" i="18"/>
  <c r="Y216" i="18"/>
  <c r="Q216" i="18"/>
  <c r="I216" i="18"/>
  <c r="AZ215" i="18"/>
  <c r="AR215" i="18"/>
  <c r="AJ215" i="18"/>
  <c r="AB215" i="18"/>
  <c r="T215" i="18"/>
  <c r="L215" i="18"/>
  <c r="D215" i="18"/>
  <c r="AU214" i="18"/>
  <c r="AM214" i="18"/>
  <c r="AE214" i="18"/>
  <c r="W214" i="18"/>
  <c r="O214" i="18"/>
  <c r="G214" i="18"/>
  <c r="AX213" i="18"/>
  <c r="AP213" i="18"/>
  <c r="AH213" i="18"/>
  <c r="Z213" i="18"/>
  <c r="R213" i="18"/>
  <c r="J213" i="18"/>
  <c r="B213" i="18"/>
  <c r="AS212" i="18"/>
  <c r="AK212" i="18"/>
  <c r="AC212" i="18"/>
  <c r="U212" i="18"/>
  <c r="M212" i="18"/>
  <c r="E212" i="18"/>
  <c r="AV211" i="18"/>
  <c r="AN211" i="18"/>
  <c r="AF211" i="18"/>
  <c r="X211" i="18"/>
  <c r="P211" i="18"/>
  <c r="H211" i="18"/>
  <c r="AY210" i="18"/>
  <c r="AQ210" i="18"/>
  <c r="AI210" i="18"/>
  <c r="AA210" i="18"/>
  <c r="S210" i="18"/>
  <c r="K210" i="18"/>
  <c r="C210" i="18"/>
  <c r="AT209" i="18"/>
  <c r="AL209" i="18"/>
  <c r="AD209" i="18"/>
  <c r="V209" i="18"/>
  <c r="N209" i="18"/>
  <c r="F209" i="18"/>
  <c r="AW208" i="18"/>
  <c r="AO208" i="18"/>
  <c r="AG208" i="18"/>
  <c r="Y208" i="18"/>
  <c r="Q208" i="18"/>
  <c r="I208" i="18"/>
  <c r="AZ207" i="18"/>
  <c r="AR207" i="18"/>
  <c r="AJ207" i="18"/>
  <c r="AB207" i="18"/>
  <c r="T207" i="18"/>
  <c r="L207" i="18"/>
  <c r="D207" i="18"/>
  <c r="AU206" i="18"/>
  <c r="AM206" i="18"/>
  <c r="AE206" i="18"/>
  <c r="W206" i="18"/>
  <c r="O206" i="18"/>
  <c r="G206" i="18"/>
  <c r="AX205" i="18"/>
  <c r="AP205" i="18"/>
  <c r="AH205" i="18"/>
  <c r="Z205" i="18"/>
  <c r="R205" i="18"/>
  <c r="J205" i="18"/>
  <c r="B205" i="18"/>
  <c r="AS204" i="18"/>
  <c r="AK204" i="18"/>
  <c r="AC204" i="18"/>
  <c r="U204" i="18"/>
  <c r="M204" i="18"/>
  <c r="E204" i="18"/>
  <c r="AV203" i="18"/>
  <c r="AN203" i="18"/>
  <c r="AF203" i="18"/>
  <c r="X203" i="18"/>
  <c r="P203" i="18"/>
  <c r="H203" i="18"/>
  <c r="AY202" i="18"/>
  <c r="AQ202" i="18"/>
  <c r="AI202" i="18"/>
  <c r="AA202" i="18"/>
  <c r="S202" i="18"/>
  <c r="K202" i="18"/>
  <c r="C202" i="18"/>
  <c r="AT201" i="18"/>
  <c r="AL201" i="18"/>
  <c r="AD201" i="18"/>
  <c r="V201" i="18"/>
  <c r="N201" i="18"/>
  <c r="F201" i="18"/>
  <c r="AW200" i="18"/>
  <c r="AO200" i="18"/>
  <c r="AG200" i="18"/>
  <c r="Y200" i="18"/>
  <c r="Q200" i="18"/>
  <c r="I200" i="18"/>
  <c r="AZ199" i="18"/>
  <c r="AR199" i="18"/>
  <c r="AJ199" i="18"/>
  <c r="E100" i="19"/>
  <c r="AU88" i="19"/>
  <c r="AV68" i="19"/>
  <c r="U44" i="19"/>
  <c r="T38" i="19"/>
  <c r="Y49" i="19"/>
  <c r="AR21" i="19"/>
  <c r="W29" i="19"/>
  <c r="AA13" i="19"/>
  <c r="Q30" i="19"/>
  <c r="AO16" i="19"/>
  <c r="AD29" i="19"/>
  <c r="AY15" i="19"/>
  <c r="D25" i="19"/>
  <c r="AL11" i="19"/>
  <c r="AY25" i="19"/>
  <c r="AW44" i="19"/>
  <c r="U24" i="19"/>
  <c r="AA31" i="19"/>
  <c r="E21" i="19"/>
  <c r="AE10" i="19"/>
  <c r="AM10" i="19"/>
  <c r="AX264" i="18"/>
  <c r="L264" i="18"/>
  <c r="AE263" i="18"/>
  <c r="J263" i="18"/>
  <c r="AN262" i="18"/>
  <c r="R262" i="18"/>
  <c r="AV261" i="18"/>
  <c r="AA261" i="18"/>
  <c r="E261" i="18"/>
  <c r="AI260" i="18"/>
  <c r="N260" i="18"/>
  <c r="AQ259" i="18"/>
  <c r="V259" i="18"/>
  <c r="AZ258" i="18"/>
  <c r="AD258" i="18"/>
  <c r="N258" i="18"/>
  <c r="AW257" i="18"/>
  <c r="AG257" i="18"/>
  <c r="Q257" i="18"/>
  <c r="AZ256" i="18"/>
  <c r="AJ256" i="18"/>
  <c r="T256" i="18"/>
  <c r="D256" i="18"/>
  <c r="AM255" i="18"/>
  <c r="W255" i="18"/>
  <c r="G255" i="18"/>
  <c r="AP254" i="18"/>
  <c r="Z254" i="18"/>
  <c r="J254" i="18"/>
  <c r="AS253" i="18"/>
  <c r="AC253" i="18"/>
  <c r="M253" i="18"/>
  <c r="AV252" i="18"/>
  <c r="AF252" i="18"/>
  <c r="P252" i="18"/>
  <c r="AY251" i="18"/>
  <c r="AL251" i="18"/>
  <c r="Y251" i="18"/>
  <c r="L251" i="18"/>
  <c r="AX250" i="18"/>
  <c r="AL250" i="18"/>
  <c r="Y250" i="18"/>
  <c r="L250" i="18"/>
  <c r="AX249" i="18"/>
  <c r="AK249" i="18"/>
  <c r="Y249" i="18"/>
  <c r="L249" i="18"/>
  <c r="AX248" i="18"/>
  <c r="AK248" i="18"/>
  <c r="X248" i="18"/>
  <c r="L248" i="18"/>
  <c r="B248" i="18"/>
  <c r="AP247" i="18"/>
  <c r="AE247" i="18"/>
  <c r="U247" i="18"/>
  <c r="J247" i="18"/>
  <c r="AX246" i="18"/>
  <c r="AN246" i="18"/>
  <c r="AC246" i="18"/>
  <c r="R246" i="18"/>
  <c r="H246" i="18"/>
  <c r="AV245" i="18"/>
  <c r="AK245" i="18"/>
  <c r="AA245" i="18"/>
  <c r="P245" i="18"/>
  <c r="E245" i="18"/>
  <c r="AT244" i="18"/>
  <c r="AI244" i="18"/>
  <c r="X244" i="18"/>
  <c r="N244" i="18"/>
  <c r="C244" i="18"/>
  <c r="AQ243" i="18"/>
  <c r="AG243" i="18"/>
  <c r="V243" i="18"/>
  <c r="K243" i="18"/>
  <c r="AZ242" i="18"/>
  <c r="AO242" i="18"/>
  <c r="AD242" i="18"/>
  <c r="T242" i="18"/>
  <c r="I242" i="18"/>
  <c r="AW241" i="18"/>
  <c r="AM241" i="18"/>
  <c r="AB241" i="18"/>
  <c r="Q241" i="18"/>
  <c r="G241" i="18"/>
  <c r="AU240" i="18"/>
  <c r="AJ240" i="18"/>
  <c r="Z240" i="18"/>
  <c r="O240" i="18"/>
  <c r="D240" i="18"/>
  <c r="AT239" i="18"/>
  <c r="AK239" i="18"/>
  <c r="AA239" i="18"/>
  <c r="S239" i="18"/>
  <c r="K239" i="18"/>
  <c r="C239" i="18"/>
  <c r="AT238" i="18"/>
  <c r="AL238" i="18"/>
  <c r="AD238" i="18"/>
  <c r="V238" i="18"/>
  <c r="N238" i="18"/>
  <c r="F238" i="18"/>
  <c r="AW237" i="18"/>
  <c r="AO237" i="18"/>
  <c r="AG237" i="18"/>
  <c r="Y237" i="18"/>
  <c r="Q237" i="18"/>
  <c r="I237" i="18"/>
  <c r="AZ236" i="18"/>
  <c r="AR236" i="18"/>
  <c r="AJ236" i="18"/>
  <c r="AB236" i="18"/>
  <c r="T236" i="18"/>
  <c r="L236" i="18"/>
  <c r="D236" i="18"/>
  <c r="AU235" i="18"/>
  <c r="AM235" i="18"/>
  <c r="AE235" i="18"/>
  <c r="W235" i="18"/>
  <c r="O235" i="18"/>
  <c r="G235" i="18"/>
  <c r="AX234" i="18"/>
  <c r="AP234" i="18"/>
  <c r="AH234" i="18"/>
  <c r="Z234" i="18"/>
  <c r="R234" i="18"/>
  <c r="J234" i="18"/>
  <c r="B234" i="18"/>
  <c r="AS233" i="18"/>
  <c r="AK233" i="18"/>
  <c r="AC233" i="18"/>
  <c r="U233" i="18"/>
  <c r="M233" i="18"/>
  <c r="E233" i="18"/>
  <c r="AV232" i="18"/>
  <c r="AN232" i="18"/>
  <c r="AF232" i="18"/>
  <c r="X232" i="18"/>
  <c r="P232" i="18"/>
  <c r="H232" i="18"/>
  <c r="AY231" i="18"/>
  <c r="AQ231" i="18"/>
  <c r="AI231" i="18"/>
  <c r="AA231" i="18"/>
  <c r="S231" i="18"/>
  <c r="K231" i="18"/>
  <c r="C231" i="18"/>
  <c r="AT230" i="18"/>
  <c r="AL230" i="18"/>
  <c r="AD230" i="18"/>
  <c r="V230" i="18"/>
  <c r="N230" i="18"/>
  <c r="F230" i="18"/>
  <c r="AW229" i="18"/>
  <c r="AO229" i="18"/>
  <c r="AG229" i="18"/>
  <c r="Y229" i="18"/>
  <c r="Q229" i="18"/>
  <c r="I229" i="18"/>
  <c r="AZ228" i="18"/>
  <c r="AR228" i="18"/>
  <c r="AJ228" i="18"/>
  <c r="AB228" i="18"/>
  <c r="T228" i="18"/>
  <c r="L228" i="18"/>
  <c r="D228" i="18"/>
  <c r="AU227" i="18"/>
  <c r="AM227" i="18"/>
  <c r="AE227" i="18"/>
  <c r="W227" i="18"/>
  <c r="O227" i="18"/>
  <c r="G227" i="18"/>
  <c r="AX226" i="18"/>
  <c r="AP226" i="18"/>
  <c r="AH226" i="18"/>
  <c r="Z226" i="18"/>
  <c r="R226" i="18"/>
  <c r="J226" i="18"/>
  <c r="B226" i="18"/>
  <c r="AS225" i="18"/>
  <c r="AK225" i="18"/>
  <c r="AC225" i="18"/>
  <c r="U225" i="18"/>
  <c r="M225" i="18"/>
  <c r="E225" i="18"/>
  <c r="AV224" i="18"/>
  <c r="AN224" i="18"/>
  <c r="AF224" i="18"/>
  <c r="X224" i="18"/>
  <c r="P224" i="18"/>
  <c r="H224" i="18"/>
  <c r="AY223" i="18"/>
  <c r="AQ223" i="18"/>
  <c r="AI223" i="18"/>
  <c r="AA223" i="18"/>
  <c r="S223" i="18"/>
  <c r="K223" i="18"/>
  <c r="C223" i="18"/>
  <c r="AT222" i="18"/>
  <c r="AL222" i="18"/>
  <c r="AD222" i="18"/>
  <c r="V222" i="18"/>
  <c r="N222" i="18"/>
  <c r="F222" i="18"/>
  <c r="AW221" i="18"/>
  <c r="AO221" i="18"/>
  <c r="AG221" i="18"/>
  <c r="Y221" i="18"/>
  <c r="Q221" i="18"/>
  <c r="I221" i="18"/>
  <c r="AZ220" i="18"/>
  <c r="AR220" i="18"/>
  <c r="AJ220" i="18"/>
  <c r="AB220" i="18"/>
  <c r="T220" i="18"/>
  <c r="L220" i="18"/>
  <c r="D220" i="18"/>
  <c r="AU219" i="18"/>
  <c r="AM219" i="18"/>
  <c r="AE219" i="18"/>
  <c r="W219" i="18"/>
  <c r="O219" i="18"/>
  <c r="G219" i="18"/>
  <c r="AX218" i="18"/>
  <c r="AP218" i="18"/>
  <c r="AH218" i="18"/>
  <c r="Z218" i="18"/>
  <c r="R218" i="18"/>
  <c r="J218" i="18"/>
  <c r="B218" i="18"/>
  <c r="AS217" i="18"/>
  <c r="AK217" i="18"/>
  <c r="AC217" i="18"/>
  <c r="U217" i="18"/>
  <c r="M217" i="18"/>
  <c r="E217" i="18"/>
  <c r="AV216" i="18"/>
  <c r="AN216" i="18"/>
  <c r="AF216" i="18"/>
  <c r="X216" i="18"/>
  <c r="P216" i="18"/>
  <c r="H216" i="18"/>
  <c r="AY215" i="18"/>
  <c r="AQ215" i="18"/>
  <c r="AI215" i="18"/>
  <c r="AA215" i="18"/>
  <c r="S215" i="18"/>
  <c r="K215" i="18"/>
  <c r="C215" i="18"/>
  <c r="AT214" i="18"/>
  <c r="AL214" i="18"/>
  <c r="AD214" i="18"/>
  <c r="V214" i="18"/>
  <c r="N214" i="18"/>
  <c r="F214" i="18"/>
  <c r="AW213" i="18"/>
  <c r="AO213" i="18"/>
  <c r="AG213" i="18"/>
  <c r="Y213" i="18"/>
  <c r="Q213" i="18"/>
  <c r="I213" i="18"/>
  <c r="AZ212" i="18"/>
  <c r="AR212" i="18"/>
  <c r="AJ212" i="18"/>
  <c r="AB212" i="18"/>
  <c r="T212" i="18"/>
  <c r="L212" i="18"/>
  <c r="D212" i="18"/>
  <c r="AU211" i="18"/>
  <c r="AM211" i="18"/>
  <c r="AE211" i="18"/>
  <c r="W211" i="18"/>
  <c r="O211" i="18"/>
  <c r="G211" i="18"/>
  <c r="AX210" i="18"/>
  <c r="AP210" i="18"/>
  <c r="AH210" i="18"/>
  <c r="Z210" i="18"/>
  <c r="R210" i="18"/>
  <c r="J210" i="18"/>
  <c r="B210" i="18"/>
  <c r="AS209" i="18"/>
  <c r="AK209" i="18"/>
  <c r="AC209" i="18"/>
  <c r="U209" i="18"/>
  <c r="M209" i="18"/>
  <c r="E209" i="18"/>
  <c r="AV208" i="18"/>
  <c r="AN208" i="18"/>
  <c r="AF208" i="18"/>
  <c r="X208" i="18"/>
  <c r="P208" i="18"/>
  <c r="H208" i="18"/>
  <c r="AY207" i="18"/>
  <c r="AQ207" i="18"/>
  <c r="AI207" i="18"/>
  <c r="AA207" i="18"/>
  <c r="S207" i="18"/>
  <c r="K207" i="18"/>
  <c r="C207" i="18"/>
  <c r="AT206" i="18"/>
  <c r="AL206" i="18"/>
  <c r="AD206" i="18"/>
  <c r="V206" i="18"/>
  <c r="N206" i="18"/>
  <c r="F206" i="18"/>
  <c r="AW205" i="18"/>
  <c r="AO205" i="18"/>
  <c r="AG205" i="18"/>
  <c r="Y205" i="18"/>
  <c r="Q205" i="18"/>
  <c r="I205" i="18"/>
  <c r="AZ204" i="18"/>
  <c r="AR204" i="18"/>
  <c r="AJ204" i="18"/>
  <c r="AB204" i="18"/>
  <c r="T204" i="18"/>
  <c r="L204" i="18"/>
  <c r="D204" i="18"/>
  <c r="AU203" i="18"/>
  <c r="AM203" i="18"/>
  <c r="AE203" i="18"/>
  <c r="W203" i="18"/>
  <c r="O203" i="18"/>
  <c r="G203" i="18"/>
  <c r="AX202" i="18"/>
  <c r="AP202" i="18"/>
  <c r="AH202" i="18"/>
  <c r="Z202" i="18"/>
  <c r="R202" i="18"/>
  <c r="J202" i="18"/>
  <c r="B202" i="18"/>
  <c r="AS201" i="18"/>
  <c r="AK201" i="18"/>
  <c r="AC201" i="18"/>
  <c r="U201" i="18"/>
  <c r="M201" i="18"/>
  <c r="E201" i="18"/>
  <c r="AV200" i="18"/>
  <c r="AN200" i="18"/>
  <c r="AF200" i="18"/>
  <c r="X200" i="18"/>
  <c r="P200" i="18"/>
  <c r="H200" i="18"/>
  <c r="AY199" i="18"/>
  <c r="AQ199" i="18"/>
  <c r="AI199" i="18"/>
  <c r="AA199" i="18"/>
  <c r="S199" i="18"/>
  <c r="K199" i="18"/>
  <c r="C199" i="18"/>
  <c r="AT198" i="18"/>
  <c r="AL198" i="18"/>
  <c r="AD198" i="18"/>
  <c r="V198" i="18"/>
  <c r="N198" i="18"/>
  <c r="F198" i="18"/>
  <c r="AW197" i="18"/>
  <c r="AO197" i="18"/>
  <c r="AG197" i="18"/>
  <c r="Y197" i="18"/>
  <c r="Q197" i="18"/>
  <c r="I197" i="18"/>
  <c r="AZ196" i="18"/>
  <c r="AR196" i="18"/>
  <c r="AJ196" i="18"/>
  <c r="AB196" i="18"/>
  <c r="T196" i="18"/>
  <c r="L196" i="18"/>
  <c r="D196" i="18"/>
  <c r="AU195" i="18"/>
  <c r="AM195" i="18"/>
  <c r="AE195" i="18"/>
  <c r="W195" i="18"/>
  <c r="O195" i="18"/>
  <c r="G195" i="18"/>
  <c r="AX194" i="18"/>
  <c r="AP194" i="18"/>
  <c r="AH194" i="18"/>
  <c r="Z194" i="18"/>
  <c r="R194" i="18"/>
  <c r="J194" i="18"/>
  <c r="B194" i="18"/>
  <c r="AS193" i="18"/>
  <c r="AK193" i="18"/>
  <c r="AC193" i="18"/>
  <c r="U193" i="18"/>
  <c r="M193" i="18"/>
  <c r="E193" i="18"/>
  <c r="AV192" i="18"/>
  <c r="AN192" i="18"/>
  <c r="AF192" i="18"/>
  <c r="X192" i="18"/>
  <c r="P192" i="18"/>
  <c r="H192" i="18"/>
  <c r="AY191" i="18"/>
  <c r="AQ191" i="18"/>
  <c r="AI191" i="18"/>
  <c r="AA191" i="18"/>
  <c r="S191" i="18"/>
  <c r="K191" i="18"/>
  <c r="C191" i="18"/>
  <c r="AT190" i="18"/>
  <c r="AL190" i="18"/>
  <c r="AD190" i="18"/>
  <c r="V190" i="18"/>
  <c r="N190" i="18"/>
  <c r="F190" i="18"/>
  <c r="AW189" i="18"/>
  <c r="AO189" i="18"/>
  <c r="AG189" i="18"/>
  <c r="Y189" i="18"/>
  <c r="Q189" i="18"/>
  <c r="I189" i="18"/>
  <c r="AZ188" i="18"/>
  <c r="L105" i="19"/>
  <c r="AK73" i="19"/>
  <c r="AL55" i="19"/>
  <c r="I60" i="19"/>
  <c r="P60" i="19"/>
  <c r="J46" i="19"/>
  <c r="AS18" i="19"/>
  <c r="AR26" i="19"/>
  <c r="AO11" i="19"/>
  <c r="AC28" i="19"/>
  <c r="D15" i="19"/>
  <c r="AM27" i="19"/>
  <c r="R41" i="19"/>
  <c r="R23" i="19"/>
  <c r="F45" i="19"/>
  <c r="V24" i="19"/>
  <c r="S38" i="19"/>
  <c r="AI22" i="19"/>
  <c r="B30" i="19"/>
  <c r="AQ19" i="19"/>
  <c r="F14" i="19"/>
  <c r="V14" i="19"/>
  <c r="AP264" i="18"/>
  <c r="J264" i="18"/>
  <c r="AC263" i="18"/>
  <c r="G263" i="18"/>
  <c r="AK262" i="18"/>
  <c r="P262" i="18"/>
  <c r="AS261" i="18"/>
  <c r="X261" i="18"/>
  <c r="C261" i="18"/>
  <c r="AF260" i="18"/>
  <c r="K260" i="18"/>
  <c r="AO259" i="18"/>
  <c r="S259" i="18"/>
  <c r="AW258" i="18"/>
  <c r="AB258" i="18"/>
  <c r="L258" i="18"/>
  <c r="AU257" i="18"/>
  <c r="AE257" i="18"/>
  <c r="O257" i="18"/>
  <c r="AX256" i="18"/>
  <c r="AH256" i="18"/>
  <c r="R256" i="18"/>
  <c r="B256" i="18"/>
  <c r="AK255" i="18"/>
  <c r="U255" i="18"/>
  <c r="E255" i="18"/>
  <c r="AN254" i="18"/>
  <c r="X254" i="18"/>
  <c r="H254" i="18"/>
  <c r="AQ253" i="18"/>
  <c r="AA253" i="18"/>
  <c r="K253" i="18"/>
  <c r="AT252" i="18"/>
  <c r="AD252" i="18"/>
  <c r="N252" i="18"/>
  <c r="AW251" i="18"/>
  <c r="AJ251" i="18"/>
  <c r="W251" i="18"/>
  <c r="K251" i="18"/>
  <c r="AW250" i="18"/>
  <c r="AJ250" i="18"/>
  <c r="W250" i="18"/>
  <c r="J250" i="18"/>
  <c r="AW249" i="18"/>
  <c r="AJ249" i="18"/>
  <c r="W249" i="18"/>
  <c r="J249" i="18"/>
  <c r="AV248" i="18"/>
  <c r="AJ248" i="18"/>
  <c r="W248" i="18"/>
  <c r="K248" i="18"/>
  <c r="AY247" i="18"/>
  <c r="AN247" i="18"/>
  <c r="AD247" i="18"/>
  <c r="S247" i="18"/>
  <c r="H247" i="18"/>
  <c r="AW246" i="18"/>
  <c r="AL246" i="18"/>
  <c r="AA246" i="18"/>
  <c r="Q246" i="18"/>
  <c r="F246" i="18"/>
  <c r="AT245" i="18"/>
  <c r="AJ245" i="18"/>
  <c r="Y245" i="18"/>
  <c r="N245" i="18"/>
  <c r="D245" i="18"/>
  <c r="AR244" i="18"/>
  <c r="AG244" i="18"/>
  <c r="W244" i="18"/>
  <c r="L244" i="18"/>
  <c r="AZ243" i="18"/>
  <c r="AP243" i="18"/>
  <c r="AE243" i="18"/>
  <c r="T243" i="18"/>
  <c r="J243" i="18"/>
  <c r="AX242" i="18"/>
  <c r="AM242" i="18"/>
  <c r="AC242" i="18"/>
  <c r="R242" i="18"/>
  <c r="G242" i="18"/>
  <c r="AV241" i="18"/>
  <c r="AK241" i="18"/>
  <c r="Z241" i="18"/>
  <c r="P241" i="18"/>
  <c r="E241" i="18"/>
  <c r="AS240" i="18"/>
  <c r="AI240" i="18"/>
  <c r="X240" i="18"/>
  <c r="M240" i="18"/>
  <c r="C240" i="18"/>
  <c r="AS239" i="18"/>
  <c r="AI239" i="18"/>
  <c r="Z239" i="18"/>
  <c r="R239" i="18"/>
  <c r="J239" i="18"/>
  <c r="B239" i="18"/>
  <c r="AS238" i="18"/>
  <c r="AK238" i="18"/>
  <c r="AC238" i="18"/>
  <c r="U238" i="18"/>
  <c r="M238" i="18"/>
  <c r="E238" i="18"/>
  <c r="AV237" i="18"/>
  <c r="AN237" i="18"/>
  <c r="AF237" i="18"/>
  <c r="X237" i="18"/>
  <c r="P237" i="18"/>
  <c r="H237" i="18"/>
  <c r="AY236" i="18"/>
  <c r="AQ236" i="18"/>
  <c r="AI236" i="18"/>
  <c r="AA236" i="18"/>
  <c r="S236" i="18"/>
  <c r="K236" i="18"/>
  <c r="C236" i="18"/>
  <c r="AT235" i="18"/>
  <c r="AL235" i="18"/>
  <c r="AD235" i="18"/>
  <c r="V235" i="18"/>
  <c r="N235" i="18"/>
  <c r="F235" i="18"/>
  <c r="AW234" i="18"/>
  <c r="AO234" i="18"/>
  <c r="AG234" i="18"/>
  <c r="Y234" i="18"/>
  <c r="Q234" i="18"/>
  <c r="I234" i="18"/>
  <c r="AZ233" i="18"/>
  <c r="AR233" i="18"/>
  <c r="AJ233" i="18"/>
  <c r="AB233" i="18"/>
  <c r="T233" i="18"/>
  <c r="L233" i="18"/>
  <c r="D233" i="18"/>
  <c r="AU232" i="18"/>
  <c r="AM232" i="18"/>
  <c r="AE232" i="18"/>
  <c r="W232" i="18"/>
  <c r="O232" i="18"/>
  <c r="G232" i="18"/>
  <c r="AX231" i="18"/>
  <c r="AP231" i="18"/>
  <c r="AH231" i="18"/>
  <c r="Z231" i="18"/>
  <c r="R231" i="18"/>
  <c r="J231" i="18"/>
  <c r="B231" i="18"/>
  <c r="AS230" i="18"/>
  <c r="AK230" i="18"/>
  <c r="AC230" i="18"/>
  <c r="U230" i="18"/>
  <c r="M230" i="18"/>
  <c r="E230" i="18"/>
  <c r="AV229" i="18"/>
  <c r="AN229" i="18"/>
  <c r="AF229" i="18"/>
  <c r="X229" i="18"/>
  <c r="P229" i="18"/>
  <c r="H229" i="18"/>
  <c r="AY228" i="18"/>
  <c r="AQ228" i="18"/>
  <c r="AI228" i="18"/>
  <c r="AA228" i="18"/>
  <c r="S228" i="18"/>
  <c r="K228" i="18"/>
  <c r="C228" i="18"/>
  <c r="AT227" i="18"/>
  <c r="AL227" i="18"/>
  <c r="AD227" i="18"/>
  <c r="V227" i="18"/>
  <c r="N227" i="18"/>
  <c r="F227" i="18"/>
  <c r="AW226" i="18"/>
  <c r="AO226" i="18"/>
  <c r="AG226" i="18"/>
  <c r="Y226" i="18"/>
  <c r="Q226" i="18"/>
  <c r="I226" i="18"/>
  <c r="AZ225" i="18"/>
  <c r="AR225" i="18"/>
  <c r="AJ225" i="18"/>
  <c r="AB225" i="18"/>
  <c r="T225" i="18"/>
  <c r="L225" i="18"/>
  <c r="D225" i="18"/>
  <c r="AU224" i="18"/>
  <c r="AM224" i="18"/>
  <c r="AE224" i="18"/>
  <c r="W224" i="18"/>
  <c r="O224" i="18"/>
  <c r="G224" i="18"/>
  <c r="AX223" i="18"/>
  <c r="AP223" i="18"/>
  <c r="AH223" i="18"/>
  <c r="Z223" i="18"/>
  <c r="R223" i="18"/>
  <c r="J223" i="18"/>
  <c r="B223" i="18"/>
  <c r="AS222" i="18"/>
  <c r="AK222" i="18"/>
  <c r="AC222" i="18"/>
  <c r="U222" i="18"/>
  <c r="M222" i="18"/>
  <c r="E222" i="18"/>
  <c r="AV221" i="18"/>
  <c r="AN221" i="18"/>
  <c r="AF221" i="18"/>
  <c r="X221" i="18"/>
  <c r="P221" i="18"/>
  <c r="H221" i="18"/>
  <c r="AY220" i="18"/>
  <c r="AQ220" i="18"/>
  <c r="AI220" i="18"/>
  <c r="AA220" i="18"/>
  <c r="S220" i="18"/>
  <c r="K220" i="18"/>
  <c r="C220" i="18"/>
  <c r="AT219" i="18"/>
  <c r="AL219" i="18"/>
  <c r="AD219" i="18"/>
  <c r="V219" i="18"/>
  <c r="N219" i="18"/>
  <c r="F219" i="18"/>
  <c r="AW218" i="18"/>
  <c r="AO218" i="18"/>
  <c r="AG218" i="18"/>
  <c r="Y218" i="18"/>
  <c r="Q218" i="18"/>
  <c r="I218" i="18"/>
  <c r="AZ217" i="18"/>
  <c r="AR217" i="18"/>
  <c r="AJ217" i="18"/>
  <c r="AB217" i="18"/>
  <c r="T217" i="18"/>
  <c r="L217" i="18"/>
  <c r="D217" i="18"/>
  <c r="AU216" i="18"/>
  <c r="AM216" i="18"/>
  <c r="AE216" i="18"/>
  <c r="W216" i="18"/>
  <c r="O216" i="18"/>
  <c r="G216" i="18"/>
  <c r="AX215" i="18"/>
  <c r="AP215" i="18"/>
  <c r="AH215" i="18"/>
  <c r="Z215" i="18"/>
  <c r="R215" i="18"/>
  <c r="J215" i="18"/>
  <c r="B215" i="18"/>
  <c r="AS214" i="18"/>
  <c r="AK214" i="18"/>
  <c r="AC214" i="18"/>
  <c r="U214" i="18"/>
  <c r="M214" i="18"/>
  <c r="E214" i="18"/>
  <c r="AV213" i="18"/>
  <c r="AN213" i="18"/>
  <c r="AF213" i="18"/>
  <c r="X213" i="18"/>
  <c r="P213" i="18"/>
  <c r="H213" i="18"/>
  <c r="AY212" i="18"/>
  <c r="AQ212" i="18"/>
  <c r="AI212" i="18"/>
  <c r="AA212" i="18"/>
  <c r="S212" i="18"/>
  <c r="AK91" i="19"/>
  <c r="AX79" i="19"/>
  <c r="O44" i="19"/>
  <c r="AI47" i="19"/>
  <c r="V53" i="19"/>
  <c r="AT42" i="19"/>
  <c r="S16" i="19"/>
  <c r="AP24" i="19"/>
  <c r="D10" i="19"/>
  <c r="AQ26" i="19"/>
  <c r="R13" i="19"/>
  <c r="B26" i="19"/>
  <c r="AQ36" i="19"/>
  <c r="AN21" i="19"/>
  <c r="V38" i="19"/>
  <c r="AJ22" i="19"/>
  <c r="AV35" i="19"/>
  <c r="N21" i="19"/>
  <c r="AF28" i="19"/>
  <c r="AD18" i="19"/>
  <c r="AF10" i="19"/>
  <c r="AN10" i="19"/>
  <c r="AJ264" i="18"/>
  <c r="D264" i="18"/>
  <c r="Z263" i="18"/>
  <c r="E263" i="18"/>
  <c r="AH262" i="18"/>
  <c r="M262" i="18"/>
  <c r="AQ261" i="18"/>
  <c r="U261" i="18"/>
  <c r="AY260" i="18"/>
  <c r="AD260" i="18"/>
  <c r="H260" i="18"/>
  <c r="AL259" i="18"/>
  <c r="Q259" i="18"/>
  <c r="AT258" i="18"/>
  <c r="Z258" i="18"/>
  <c r="J258" i="18"/>
  <c r="AS257" i="18"/>
  <c r="AC257" i="18"/>
  <c r="M257" i="18"/>
  <c r="AV256" i="18"/>
  <c r="AF256" i="18"/>
  <c r="P256" i="18"/>
  <c r="AY255" i="18"/>
  <c r="AI255" i="18"/>
  <c r="S255" i="18"/>
  <c r="C255" i="18"/>
  <c r="AL254" i="18"/>
  <c r="V254" i="18"/>
  <c r="F254" i="18"/>
  <c r="AO253" i="18"/>
  <c r="Y253" i="18"/>
  <c r="I253" i="18"/>
  <c r="AR252" i="18"/>
  <c r="AB252" i="18"/>
  <c r="L252" i="18"/>
  <c r="AU251" i="18"/>
  <c r="AI251" i="18"/>
  <c r="V251" i="18"/>
  <c r="I251" i="18"/>
  <c r="AU250" i="18"/>
  <c r="AH250" i="18"/>
  <c r="V250" i="18"/>
  <c r="I250" i="18"/>
  <c r="AU249" i="18"/>
  <c r="AH249" i="18"/>
  <c r="U249" i="18"/>
  <c r="I249" i="18"/>
  <c r="AU248" i="18"/>
  <c r="AH248" i="18"/>
  <c r="U248" i="18"/>
  <c r="J248" i="18"/>
  <c r="AX247" i="18"/>
  <c r="AM247" i="18"/>
  <c r="AC247" i="18"/>
  <c r="R247" i="18"/>
  <c r="G247" i="18"/>
  <c r="AV246" i="18"/>
  <c r="AK246" i="18"/>
  <c r="Z246" i="18"/>
  <c r="P246" i="18"/>
  <c r="E246" i="18"/>
  <c r="AS245" i="18"/>
  <c r="AI245" i="18"/>
  <c r="X245" i="18"/>
  <c r="M245" i="18"/>
  <c r="C245" i="18"/>
  <c r="AQ244" i="18"/>
  <c r="AF244" i="18"/>
  <c r="V244" i="18"/>
  <c r="K244" i="18"/>
  <c r="AY243" i="18"/>
  <c r="AO243" i="18"/>
  <c r="AD243" i="18"/>
  <c r="S243" i="18"/>
  <c r="I243" i="18"/>
  <c r="AW242" i="18"/>
  <c r="AL242" i="18"/>
  <c r="AB242" i="18"/>
  <c r="Q242" i="18"/>
  <c r="F242" i="18"/>
  <c r="AU241" i="18"/>
  <c r="AJ241" i="18"/>
  <c r="Y241" i="18"/>
  <c r="O241" i="18"/>
  <c r="D241" i="18"/>
  <c r="AR240" i="18"/>
  <c r="AH240" i="18"/>
  <c r="W240" i="18"/>
  <c r="L240" i="18"/>
  <c r="B240" i="18"/>
  <c r="AQ239" i="18"/>
  <c r="AH239" i="18"/>
  <c r="Y239" i="18"/>
  <c r="Q239" i="18"/>
  <c r="I239" i="18"/>
  <c r="AZ238" i="18"/>
  <c r="AR238" i="18"/>
  <c r="AJ238" i="18"/>
  <c r="AB238" i="18"/>
  <c r="T238" i="18"/>
  <c r="L238" i="18"/>
  <c r="D238" i="18"/>
  <c r="AU237" i="18"/>
  <c r="AM237" i="18"/>
  <c r="AE237" i="18"/>
  <c r="W237" i="18"/>
  <c r="O237" i="18"/>
  <c r="G237" i="18"/>
  <c r="AX236" i="18"/>
  <c r="AP236" i="18"/>
  <c r="AH236" i="18"/>
  <c r="Z236" i="18"/>
  <c r="R236" i="18"/>
  <c r="J236" i="18"/>
  <c r="B236" i="18"/>
  <c r="AS235" i="18"/>
  <c r="AK235" i="18"/>
  <c r="AC235" i="18"/>
  <c r="U235" i="18"/>
  <c r="M235" i="18"/>
  <c r="E235" i="18"/>
  <c r="AV234" i="18"/>
  <c r="AN234" i="18"/>
  <c r="AF234" i="18"/>
  <c r="X234" i="18"/>
  <c r="P234" i="18"/>
  <c r="H234" i="18"/>
  <c r="AY233" i="18"/>
  <c r="AQ233" i="18"/>
  <c r="AI233" i="18"/>
  <c r="AA233" i="18"/>
  <c r="S233" i="18"/>
  <c r="K233" i="18"/>
  <c r="C233" i="18"/>
  <c r="AT232" i="18"/>
  <c r="AL232" i="18"/>
  <c r="AD232" i="18"/>
  <c r="V232" i="18"/>
  <c r="N232" i="18"/>
  <c r="F232" i="18"/>
  <c r="AW231" i="18"/>
  <c r="AO231" i="18"/>
  <c r="AG231" i="18"/>
  <c r="Y231" i="18"/>
  <c r="Q231" i="18"/>
  <c r="I231" i="18"/>
  <c r="AZ230" i="18"/>
  <c r="AR230" i="18"/>
  <c r="AJ230" i="18"/>
  <c r="AB230" i="18"/>
  <c r="T230" i="18"/>
  <c r="L230" i="18"/>
  <c r="D230" i="18"/>
  <c r="AU229" i="18"/>
  <c r="AM229" i="18"/>
  <c r="AE229" i="18"/>
  <c r="W229" i="18"/>
  <c r="O229" i="18"/>
  <c r="G229" i="18"/>
  <c r="AX228" i="18"/>
  <c r="AP228" i="18"/>
  <c r="AH228" i="18"/>
  <c r="Z228" i="18"/>
  <c r="R228" i="18"/>
  <c r="J228" i="18"/>
  <c r="B228" i="18"/>
  <c r="AS227" i="18"/>
  <c r="AK227" i="18"/>
  <c r="AC227" i="18"/>
  <c r="U227" i="18"/>
  <c r="M227" i="18"/>
  <c r="E227" i="18"/>
  <c r="AV226" i="18"/>
  <c r="AN226" i="18"/>
  <c r="AF226" i="18"/>
  <c r="X226" i="18"/>
  <c r="P226" i="18"/>
  <c r="H226" i="18"/>
  <c r="AY225" i="18"/>
  <c r="AQ225" i="18"/>
  <c r="AI225" i="18"/>
  <c r="AA225" i="18"/>
  <c r="S225" i="18"/>
  <c r="K225" i="18"/>
  <c r="C225" i="18"/>
  <c r="AT224" i="18"/>
  <c r="AL224" i="18"/>
  <c r="AD224" i="18"/>
  <c r="V224" i="18"/>
  <c r="N224" i="18"/>
  <c r="F224" i="18"/>
  <c r="AW223" i="18"/>
  <c r="AO223" i="18"/>
  <c r="AG223" i="18"/>
  <c r="Y223" i="18"/>
  <c r="Q223" i="18"/>
  <c r="I223" i="18"/>
  <c r="AZ222" i="18"/>
  <c r="AR222" i="18"/>
  <c r="AJ222" i="18"/>
  <c r="AB222" i="18"/>
  <c r="T222" i="18"/>
  <c r="L222" i="18"/>
  <c r="D222" i="18"/>
  <c r="AU221" i="18"/>
  <c r="AM221" i="18"/>
  <c r="AE221" i="18"/>
  <c r="W221" i="18"/>
  <c r="O221" i="18"/>
  <c r="G221" i="18"/>
  <c r="AX220" i="18"/>
  <c r="AP220" i="18"/>
  <c r="AH220" i="18"/>
  <c r="Z220" i="18"/>
  <c r="R220" i="18"/>
  <c r="J220" i="18"/>
  <c r="B220" i="18"/>
  <c r="AS219" i="18"/>
  <c r="AK219" i="18"/>
  <c r="AC219" i="18"/>
  <c r="U219" i="18"/>
  <c r="M219" i="18"/>
  <c r="E219" i="18"/>
  <c r="AV218" i="18"/>
  <c r="AN218" i="18"/>
  <c r="AF218" i="18"/>
  <c r="X218" i="18"/>
  <c r="P218" i="18"/>
  <c r="H218" i="18"/>
  <c r="AY217" i="18"/>
  <c r="AQ217" i="18"/>
  <c r="AI217" i="18"/>
  <c r="AA217" i="18"/>
  <c r="S217" i="18"/>
  <c r="K217" i="18"/>
  <c r="C217" i="18"/>
  <c r="AT216" i="18"/>
  <c r="AL216" i="18"/>
  <c r="AD216" i="18"/>
  <c r="V216" i="18"/>
  <c r="N216" i="18"/>
  <c r="F216" i="18"/>
  <c r="AW215" i="18"/>
  <c r="AO215" i="18"/>
  <c r="AG215" i="18"/>
  <c r="Y215" i="18"/>
  <c r="Q215" i="18"/>
  <c r="I215" i="18"/>
  <c r="AZ214" i="18"/>
  <c r="AR214" i="18"/>
  <c r="AJ214" i="18"/>
  <c r="AB214" i="18"/>
  <c r="T214" i="18"/>
  <c r="L214" i="18"/>
  <c r="D214" i="18"/>
  <c r="AU213" i="18"/>
  <c r="AM213" i="18"/>
  <c r="AE213" i="18"/>
  <c r="W213" i="18"/>
  <c r="O213" i="18"/>
  <c r="G213" i="18"/>
  <c r="AX212" i="18"/>
  <c r="AP212" i="18"/>
  <c r="AH212" i="18"/>
  <c r="Z212" i="18"/>
  <c r="R212" i="18"/>
  <c r="J212" i="18"/>
  <c r="B212" i="18"/>
  <c r="AS211" i="18"/>
  <c r="AK211" i="18"/>
  <c r="AC211" i="18"/>
  <c r="U211" i="18"/>
  <c r="M211" i="18"/>
  <c r="E211" i="18"/>
  <c r="AV210" i="18"/>
  <c r="AN210" i="18"/>
  <c r="AF210" i="18"/>
  <c r="X210" i="18"/>
  <c r="P210" i="18"/>
  <c r="H210" i="18"/>
  <c r="AY209" i="18"/>
  <c r="AQ209" i="18"/>
  <c r="AI209" i="18"/>
  <c r="AA209" i="18"/>
  <c r="S209" i="18"/>
  <c r="K209" i="18"/>
  <c r="C209" i="18"/>
  <c r="AT208" i="18"/>
  <c r="AL208" i="18"/>
  <c r="AD208" i="18"/>
  <c r="V208" i="18"/>
  <c r="N208" i="18"/>
  <c r="F208" i="18"/>
  <c r="AW207" i="18"/>
  <c r="AO207" i="18"/>
  <c r="AG207" i="18"/>
  <c r="Y207" i="18"/>
  <c r="Q207" i="18"/>
  <c r="I207" i="18"/>
  <c r="AZ206" i="18"/>
  <c r="AR206" i="18"/>
  <c r="AJ206" i="18"/>
  <c r="AB206" i="18"/>
  <c r="T206" i="18"/>
  <c r="L206" i="18"/>
  <c r="D206" i="18"/>
  <c r="AU205" i="18"/>
  <c r="AM205" i="18"/>
  <c r="AE205" i="18"/>
  <c r="W205" i="18"/>
  <c r="O205" i="18"/>
  <c r="G205" i="18"/>
  <c r="AX204" i="18"/>
  <c r="AP204" i="18"/>
  <c r="AH204" i="18"/>
  <c r="Z204" i="18"/>
  <c r="R204" i="18"/>
  <c r="J204" i="18"/>
  <c r="B204" i="18"/>
  <c r="AS203" i="18"/>
  <c r="AK203" i="18"/>
  <c r="AC203" i="18"/>
  <c r="U203" i="18"/>
  <c r="M203" i="18"/>
  <c r="E203" i="18"/>
  <c r="AV202" i="18"/>
  <c r="AN202" i="18"/>
  <c r="AF202" i="18"/>
  <c r="X202" i="18"/>
  <c r="P202" i="18"/>
  <c r="H202" i="18"/>
  <c r="AY201" i="18"/>
  <c r="AQ201" i="18"/>
  <c r="AI201" i="18"/>
  <c r="AA201" i="18"/>
  <c r="S201" i="18"/>
  <c r="K201" i="18"/>
  <c r="C201" i="18"/>
  <c r="AT200" i="18"/>
  <c r="AL200" i="18"/>
  <c r="AD200" i="18"/>
  <c r="V200" i="18"/>
  <c r="N200" i="18"/>
  <c r="F200" i="18"/>
  <c r="AW199" i="18"/>
  <c r="AS93" i="19"/>
  <c r="Y66" i="19"/>
  <c r="AQ32" i="19"/>
  <c r="AH55" i="19"/>
  <c r="AH49" i="19"/>
  <c r="W39" i="19"/>
  <c r="AR13" i="19"/>
  <c r="AF22" i="19"/>
  <c r="AI10" i="19"/>
  <c r="F25" i="19"/>
  <c r="V45" i="19"/>
  <c r="X24" i="19"/>
  <c r="AA34" i="19"/>
  <c r="C20" i="19"/>
  <c r="AY35" i="19"/>
  <c r="AX20" i="19"/>
  <c r="AH33" i="19"/>
  <c r="L44" i="19"/>
  <c r="S27" i="19"/>
  <c r="Q17" i="19"/>
  <c r="K14" i="19"/>
  <c r="AA14" i="19"/>
  <c r="AH264" i="18"/>
  <c r="B264" i="18"/>
  <c r="W263" i="18"/>
  <c r="B263" i="18"/>
  <c r="AF262" i="18"/>
  <c r="J262" i="18"/>
  <c r="AN261" i="18"/>
  <c r="S261" i="18"/>
  <c r="AV260" i="18"/>
  <c r="AA260" i="18"/>
  <c r="F260" i="18"/>
  <c r="AI259" i="18"/>
  <c r="N259" i="18"/>
  <c r="AR258" i="18"/>
  <c r="Y258" i="18"/>
  <c r="I258" i="18"/>
  <c r="AR257" i="18"/>
  <c r="AB257" i="18"/>
  <c r="L257" i="18"/>
  <c r="AU256" i="18"/>
  <c r="AE256" i="18"/>
  <c r="O256" i="18"/>
  <c r="AX255" i="18"/>
  <c r="AH255" i="18"/>
  <c r="R255" i="18"/>
  <c r="B255" i="18"/>
  <c r="AK254" i="18"/>
  <c r="U254" i="18"/>
  <c r="E254" i="18"/>
  <c r="AN253" i="18"/>
  <c r="X253" i="18"/>
  <c r="H253" i="18"/>
  <c r="AQ252" i="18"/>
  <c r="AA252" i="18"/>
  <c r="K252" i="18"/>
  <c r="AT251" i="18"/>
  <c r="AG251" i="18"/>
  <c r="T251" i="18"/>
  <c r="G251" i="18"/>
  <c r="AT250" i="18"/>
  <c r="AG250" i="18"/>
  <c r="T250" i="18"/>
  <c r="G250" i="18"/>
  <c r="AS249" i="18"/>
  <c r="AG249" i="18"/>
  <c r="T249" i="18"/>
  <c r="G249" i="18"/>
  <c r="AS248" i="18"/>
  <c r="AF248" i="18"/>
  <c r="T248" i="18"/>
  <c r="H248" i="18"/>
  <c r="AV247" i="18"/>
  <c r="AL247" i="18"/>
  <c r="AA247" i="18"/>
  <c r="P247" i="18"/>
  <c r="F247" i="18"/>
  <c r="AT246" i="18"/>
  <c r="AI246" i="18"/>
  <c r="Y246" i="18"/>
  <c r="N246" i="18"/>
  <c r="C246" i="18"/>
  <c r="AR245" i="18"/>
  <c r="AG245" i="18"/>
  <c r="V245" i="18"/>
  <c r="L245" i="18"/>
  <c r="AZ244" i="18"/>
  <c r="AO244" i="18"/>
  <c r="AE244" i="18"/>
  <c r="T244" i="18"/>
  <c r="I244" i="18"/>
  <c r="AX243" i="18"/>
  <c r="AM243" i="18"/>
  <c r="AB243" i="18"/>
  <c r="R243" i="18"/>
  <c r="G243" i="18"/>
  <c r="AU242" i="18"/>
  <c r="AK242" i="18"/>
  <c r="Z242" i="18"/>
  <c r="O242" i="18"/>
  <c r="E242" i="18"/>
  <c r="AS241" i="18"/>
  <c r="AH241" i="18"/>
  <c r="X241" i="18"/>
  <c r="M241" i="18"/>
  <c r="B241" i="18"/>
  <c r="AQ240" i="18"/>
  <c r="AF240" i="18"/>
  <c r="U240" i="18"/>
  <c r="K240" i="18"/>
  <c r="AY239" i="18"/>
  <c r="AP239" i="18"/>
  <c r="AG239" i="18"/>
  <c r="X239" i="18"/>
  <c r="P239" i="18"/>
  <c r="H239" i="18"/>
  <c r="AY238" i="18"/>
  <c r="AQ238" i="18"/>
  <c r="AI238" i="18"/>
  <c r="AA238" i="18"/>
  <c r="S238" i="18"/>
  <c r="K238" i="18"/>
  <c r="C238" i="18"/>
  <c r="AT237" i="18"/>
  <c r="AL237" i="18"/>
  <c r="AD237" i="18"/>
  <c r="V237" i="18"/>
  <c r="N237" i="18"/>
  <c r="F237" i="18"/>
  <c r="AW236" i="18"/>
  <c r="AO236" i="18"/>
  <c r="AG236" i="18"/>
  <c r="Y236" i="18"/>
  <c r="Q236" i="18"/>
  <c r="I236" i="18"/>
  <c r="AZ235" i="18"/>
  <c r="AR235" i="18"/>
  <c r="AJ235" i="18"/>
  <c r="AB235" i="18"/>
  <c r="T235" i="18"/>
  <c r="L235" i="18"/>
  <c r="D235" i="18"/>
  <c r="AU234" i="18"/>
  <c r="AM234" i="18"/>
  <c r="AE234" i="18"/>
  <c r="W234" i="18"/>
  <c r="O234" i="18"/>
  <c r="G234" i="18"/>
  <c r="AX233" i="18"/>
  <c r="AP233" i="18"/>
  <c r="AH233" i="18"/>
  <c r="Z233" i="18"/>
  <c r="R233" i="18"/>
  <c r="J233" i="18"/>
  <c r="B233" i="18"/>
  <c r="AS232" i="18"/>
  <c r="AK232" i="18"/>
  <c r="AC232" i="18"/>
  <c r="U232" i="18"/>
  <c r="M232" i="18"/>
  <c r="E232" i="18"/>
  <c r="AV231" i="18"/>
  <c r="AN231" i="18"/>
  <c r="AF231" i="18"/>
  <c r="X231" i="18"/>
  <c r="P231" i="18"/>
  <c r="H231" i="18"/>
  <c r="AY230" i="18"/>
  <c r="AQ230" i="18"/>
  <c r="AI230" i="18"/>
  <c r="AA230" i="18"/>
  <c r="S230" i="18"/>
  <c r="K230" i="18"/>
  <c r="C230" i="18"/>
  <c r="AT229" i="18"/>
  <c r="AL229" i="18"/>
  <c r="AD229" i="18"/>
  <c r="V229" i="18"/>
  <c r="N229" i="18"/>
  <c r="F229" i="18"/>
  <c r="AW228" i="18"/>
  <c r="AO228" i="18"/>
  <c r="AG228" i="18"/>
  <c r="Y228" i="18"/>
  <c r="Q228" i="18"/>
  <c r="I228" i="18"/>
  <c r="AZ227" i="18"/>
  <c r="AR227" i="18"/>
  <c r="AJ227" i="18"/>
  <c r="AB227" i="18"/>
  <c r="T227" i="18"/>
  <c r="L227" i="18"/>
  <c r="D227" i="18"/>
  <c r="AU226" i="18"/>
  <c r="AM226" i="18"/>
  <c r="AE226" i="18"/>
  <c r="W226" i="18"/>
  <c r="O226" i="18"/>
  <c r="G226" i="18"/>
  <c r="AX225" i="18"/>
  <c r="AP225" i="18"/>
  <c r="AH225" i="18"/>
  <c r="Z225" i="18"/>
  <c r="R225" i="18"/>
  <c r="J225" i="18"/>
  <c r="B225" i="18"/>
  <c r="AS224" i="18"/>
  <c r="AK224" i="18"/>
  <c r="AC224" i="18"/>
  <c r="U224" i="18"/>
  <c r="M224" i="18"/>
  <c r="E224" i="18"/>
  <c r="AV223" i="18"/>
  <c r="AN223" i="18"/>
  <c r="AF223" i="18"/>
  <c r="X223" i="18"/>
  <c r="P223" i="18"/>
  <c r="H223" i="18"/>
  <c r="AY222" i="18"/>
  <c r="AQ222" i="18"/>
  <c r="AI222" i="18"/>
  <c r="AA222" i="18"/>
  <c r="S222" i="18"/>
  <c r="K222" i="18"/>
  <c r="C222" i="18"/>
  <c r="AT221" i="18"/>
  <c r="AL221" i="18"/>
  <c r="AD221" i="18"/>
  <c r="V221" i="18"/>
  <c r="N221" i="18"/>
  <c r="F221" i="18"/>
  <c r="AW220" i="18"/>
  <c r="AO220" i="18"/>
  <c r="AG220" i="18"/>
  <c r="Y220" i="18"/>
  <c r="Q220" i="18"/>
  <c r="I220" i="18"/>
  <c r="AZ219" i="18"/>
  <c r="AR219" i="18"/>
  <c r="AJ219" i="18"/>
  <c r="AB219" i="18"/>
  <c r="T219" i="18"/>
  <c r="L219" i="18"/>
  <c r="D219" i="18"/>
  <c r="AU218" i="18"/>
  <c r="AM218" i="18"/>
  <c r="AE218" i="18"/>
  <c r="W218" i="18"/>
  <c r="O218" i="18"/>
  <c r="G218" i="18"/>
  <c r="AX217" i="18"/>
  <c r="AP217" i="18"/>
  <c r="AJ69" i="19"/>
  <c r="I79" i="19"/>
  <c r="AN54" i="19"/>
  <c r="K44" i="19"/>
  <c r="Z66" i="19"/>
  <c r="AW36" i="19"/>
  <c r="R11" i="19"/>
  <c r="AD20" i="19"/>
  <c r="Z41" i="19"/>
  <c r="AB23" i="19"/>
  <c r="AA38" i="19"/>
  <c r="AL22" i="19"/>
  <c r="W32" i="19"/>
  <c r="Q18" i="19"/>
  <c r="AI33" i="19"/>
  <c r="U19" i="19"/>
  <c r="R31" i="19"/>
  <c r="AL38" i="19"/>
  <c r="F26" i="19"/>
  <c r="D16" i="19"/>
  <c r="AH10" i="19"/>
  <c r="AP10" i="19"/>
  <c r="AB264" i="18"/>
  <c r="AU263" i="18"/>
  <c r="U263" i="18"/>
  <c r="AX262" i="18"/>
  <c r="AC262" i="18"/>
  <c r="H262" i="18"/>
  <c r="AK261" i="18"/>
  <c r="P261" i="18"/>
  <c r="AT260" i="18"/>
  <c r="X260" i="18"/>
  <c r="C260" i="18"/>
  <c r="AG259" i="18"/>
  <c r="K259" i="18"/>
  <c r="AO258" i="18"/>
  <c r="V258" i="18"/>
  <c r="F258" i="18"/>
  <c r="AO257" i="18"/>
  <c r="Y257" i="18"/>
  <c r="I257" i="18"/>
  <c r="AR256" i="18"/>
  <c r="AB256" i="18"/>
  <c r="L256" i="18"/>
  <c r="AU255" i="18"/>
  <c r="AE255" i="18"/>
  <c r="O255" i="18"/>
  <c r="AX254" i="18"/>
  <c r="AH254" i="18"/>
  <c r="R254" i="18"/>
  <c r="B254" i="18"/>
  <c r="AK253" i="18"/>
  <c r="U253" i="18"/>
  <c r="E253" i="18"/>
  <c r="AN252" i="18"/>
  <c r="X252" i="18"/>
  <c r="H252" i="18"/>
  <c r="AR251" i="18"/>
  <c r="AE251" i="18"/>
  <c r="S251" i="18"/>
  <c r="F251" i="18"/>
  <c r="AR250" i="18"/>
  <c r="AE250" i="18"/>
  <c r="R250" i="18"/>
  <c r="F250" i="18"/>
  <c r="AR249" i="18"/>
  <c r="AE249" i="18"/>
  <c r="R249" i="18"/>
  <c r="E249" i="18"/>
  <c r="AR248" i="18"/>
  <c r="AE248" i="18"/>
  <c r="R248" i="18"/>
  <c r="G248" i="18"/>
  <c r="AU247" i="18"/>
  <c r="AK247" i="18"/>
  <c r="Z247" i="18"/>
  <c r="O247" i="18"/>
  <c r="E247" i="18"/>
  <c r="AS246" i="18"/>
  <c r="AH246" i="18"/>
  <c r="X246" i="18"/>
  <c r="M246" i="18"/>
  <c r="B246" i="18"/>
  <c r="AQ245" i="18"/>
  <c r="AF245" i="18"/>
  <c r="U245" i="18"/>
  <c r="K245" i="18"/>
  <c r="AY244" i="18"/>
  <c r="AN244" i="18"/>
  <c r="AD244" i="18"/>
  <c r="S244" i="18"/>
  <c r="H244" i="18"/>
  <c r="AW243" i="18"/>
  <c r="AL243" i="18"/>
  <c r="AA243" i="18"/>
  <c r="Q243" i="18"/>
  <c r="F243" i="18"/>
  <c r="AT242" i="18"/>
  <c r="AJ242" i="18"/>
  <c r="Y242" i="18"/>
  <c r="N242" i="18"/>
  <c r="D242" i="18"/>
  <c r="AR241" i="18"/>
  <c r="AG241" i="18"/>
  <c r="W241" i="18"/>
  <c r="L241" i="18"/>
  <c r="AZ240" i="18"/>
  <c r="AP240" i="18"/>
  <c r="AE240" i="18"/>
  <c r="T240" i="18"/>
  <c r="J240" i="18"/>
  <c r="AX239" i="18"/>
  <c r="AO239" i="18"/>
  <c r="AF239" i="18"/>
  <c r="W239" i="18"/>
  <c r="O239" i="18"/>
  <c r="G239" i="18"/>
  <c r="AX238" i="18"/>
  <c r="AP238" i="18"/>
  <c r="AH238" i="18"/>
  <c r="Z238" i="18"/>
  <c r="R238" i="18"/>
  <c r="J238" i="18"/>
  <c r="B238" i="18"/>
  <c r="AS237" i="18"/>
  <c r="AK237" i="18"/>
  <c r="AC237" i="18"/>
  <c r="U237" i="18"/>
  <c r="M237" i="18"/>
  <c r="E237" i="18"/>
  <c r="AV236" i="18"/>
  <c r="AN236" i="18"/>
  <c r="AF236" i="18"/>
  <c r="X236" i="18"/>
  <c r="P236" i="18"/>
  <c r="H236" i="18"/>
  <c r="AY235" i="18"/>
  <c r="AQ235" i="18"/>
  <c r="AI235" i="18"/>
  <c r="AA235" i="18"/>
  <c r="S235" i="18"/>
  <c r="K235" i="18"/>
  <c r="C235" i="18"/>
  <c r="AT234" i="18"/>
  <c r="AL234" i="18"/>
  <c r="AD234" i="18"/>
  <c r="V234" i="18"/>
  <c r="N234" i="18"/>
  <c r="F234" i="18"/>
  <c r="AW233" i="18"/>
  <c r="AO233" i="18"/>
  <c r="AG233" i="18"/>
  <c r="Y233" i="18"/>
  <c r="Q233" i="18"/>
  <c r="I233" i="18"/>
  <c r="AZ232" i="18"/>
  <c r="AR232" i="18"/>
  <c r="AJ232" i="18"/>
  <c r="AB232" i="18"/>
  <c r="T232" i="18"/>
  <c r="L232" i="18"/>
  <c r="D232" i="18"/>
  <c r="AU231" i="18"/>
  <c r="AM231" i="18"/>
  <c r="AE231" i="18"/>
  <c r="W231" i="18"/>
  <c r="O231" i="18"/>
  <c r="G231" i="18"/>
  <c r="AX230" i="18"/>
  <c r="AP230" i="18"/>
  <c r="AH230" i="18"/>
  <c r="Z230" i="18"/>
  <c r="R230" i="18"/>
  <c r="J230" i="18"/>
  <c r="B230" i="18"/>
  <c r="AS229" i="18"/>
  <c r="AK229" i="18"/>
  <c r="AC229" i="18"/>
  <c r="U229" i="18"/>
  <c r="M229" i="18"/>
  <c r="E229" i="18"/>
  <c r="AV228" i="18"/>
  <c r="AN228" i="18"/>
  <c r="AF228" i="18"/>
  <c r="X228" i="18"/>
  <c r="P228" i="18"/>
  <c r="H228" i="18"/>
  <c r="AY227" i="18"/>
  <c r="AQ227" i="18"/>
  <c r="AI227" i="18"/>
  <c r="AA227" i="18"/>
  <c r="S227" i="18"/>
  <c r="K227" i="18"/>
  <c r="C227" i="18"/>
  <c r="AT226" i="18"/>
  <c r="AL226" i="18"/>
  <c r="AD226" i="18"/>
  <c r="V226" i="18"/>
  <c r="N226" i="18"/>
  <c r="F226" i="18"/>
  <c r="AW225" i="18"/>
  <c r="AO225" i="18"/>
  <c r="AG225" i="18"/>
  <c r="Y225" i="18"/>
  <c r="Q225" i="18"/>
  <c r="I225" i="18"/>
  <c r="AZ224" i="18"/>
  <c r="AR224" i="18"/>
  <c r="AJ224" i="18"/>
  <c r="AB224" i="18"/>
  <c r="T224" i="18"/>
  <c r="L224" i="18"/>
  <c r="D224" i="18"/>
  <c r="AU223" i="18"/>
  <c r="AM223" i="18"/>
  <c r="AE223" i="18"/>
  <c r="W223" i="18"/>
  <c r="O223" i="18"/>
  <c r="G223" i="18"/>
  <c r="AX222" i="18"/>
  <c r="AP222" i="18"/>
  <c r="AH222" i="18"/>
  <c r="Z222" i="18"/>
  <c r="R222" i="18"/>
  <c r="J222" i="18"/>
  <c r="B222" i="18"/>
  <c r="AS221" i="18"/>
  <c r="AK221" i="18"/>
  <c r="AC221" i="18"/>
  <c r="U221" i="18"/>
  <c r="M221" i="18"/>
  <c r="E221" i="18"/>
  <c r="AV220" i="18"/>
  <c r="AN220" i="18"/>
  <c r="AF220" i="18"/>
  <c r="X220" i="18"/>
  <c r="P220" i="18"/>
  <c r="H220" i="18"/>
  <c r="AY219" i="18"/>
  <c r="AQ219" i="18"/>
  <c r="AI219" i="18"/>
  <c r="AA219" i="18"/>
  <c r="S219" i="18"/>
  <c r="K219" i="18"/>
  <c r="C219" i="18"/>
  <c r="AT218" i="18"/>
  <c r="AL218" i="18"/>
  <c r="AD218" i="18"/>
  <c r="V218" i="18"/>
  <c r="N218" i="18"/>
  <c r="F218" i="18"/>
  <c r="AW217" i="18"/>
  <c r="AO217" i="18"/>
  <c r="AG217" i="18"/>
  <c r="Y217" i="18"/>
  <c r="Q217" i="18"/>
  <c r="I217" i="18"/>
  <c r="AZ216" i="18"/>
  <c r="AR216" i="18"/>
  <c r="AJ216" i="18"/>
  <c r="AB216" i="18"/>
  <c r="T216" i="18"/>
  <c r="L216" i="18"/>
  <c r="D216" i="18"/>
  <c r="AU215" i="18"/>
  <c r="AM215" i="18"/>
  <c r="AE215" i="18"/>
  <c r="W215" i="18"/>
  <c r="O215" i="18"/>
  <c r="G215" i="18"/>
  <c r="AX214" i="18"/>
  <c r="AP214" i="18"/>
  <c r="AH214" i="18"/>
  <c r="Z214" i="18"/>
  <c r="R214" i="18"/>
  <c r="J214" i="18"/>
  <c r="B214" i="18"/>
  <c r="AS213" i="18"/>
  <c r="AK213" i="18"/>
  <c r="AC213" i="18"/>
  <c r="U213" i="18"/>
  <c r="M213" i="18"/>
  <c r="E213" i="18"/>
  <c r="AV212" i="18"/>
  <c r="AN212" i="18"/>
  <c r="AF212" i="18"/>
  <c r="X212" i="18"/>
  <c r="P212" i="18"/>
  <c r="H212" i="18"/>
  <c r="AY211" i="18"/>
  <c r="AQ211" i="18"/>
  <c r="AI211" i="18"/>
  <c r="AA211" i="18"/>
  <c r="S211" i="18"/>
  <c r="K211" i="18"/>
  <c r="C211" i="18"/>
  <c r="AT210" i="18"/>
  <c r="AL210" i="18"/>
  <c r="AD210" i="18"/>
  <c r="V210" i="18"/>
  <c r="N210" i="18"/>
  <c r="F210" i="18"/>
  <c r="AW209" i="18"/>
  <c r="AO209" i="18"/>
  <c r="AG209" i="18"/>
  <c r="Y209" i="18"/>
  <c r="Q209" i="18"/>
  <c r="I209" i="18"/>
  <c r="AZ208" i="18"/>
  <c r="AR208" i="18"/>
  <c r="AJ208" i="18"/>
  <c r="AB208" i="18"/>
  <c r="T208" i="18"/>
  <c r="L208" i="18"/>
  <c r="D208" i="18"/>
  <c r="AU207" i="18"/>
  <c r="AM207" i="18"/>
  <c r="AE207" i="18"/>
  <c r="W207" i="18"/>
  <c r="O207" i="18"/>
  <c r="G207" i="18"/>
  <c r="AX206" i="18"/>
  <c r="AP206" i="18"/>
  <c r="AH206" i="18"/>
  <c r="Z206" i="18"/>
  <c r="R206" i="18"/>
  <c r="J206" i="18"/>
  <c r="B206" i="18"/>
  <c r="AS205" i="18"/>
  <c r="AK205" i="18"/>
  <c r="AC205" i="18"/>
  <c r="U205" i="18"/>
  <c r="M205" i="18"/>
  <c r="E205" i="18"/>
  <c r="AV204" i="18"/>
  <c r="AN204" i="18"/>
  <c r="AF204" i="18"/>
  <c r="X204" i="18"/>
  <c r="P204" i="18"/>
  <c r="H204" i="18"/>
  <c r="AY203" i="18"/>
  <c r="AQ203" i="18"/>
  <c r="AI203" i="18"/>
  <c r="AA203" i="18"/>
  <c r="S203" i="18"/>
  <c r="K203" i="18"/>
  <c r="C203" i="18"/>
  <c r="AT202" i="18"/>
  <c r="AL202" i="18"/>
  <c r="AD202" i="18"/>
  <c r="V202" i="18"/>
  <c r="N202" i="18"/>
  <c r="F202" i="18"/>
  <c r="AW201" i="18"/>
  <c r="AO201" i="18"/>
  <c r="AG201" i="18"/>
  <c r="Y201" i="18"/>
  <c r="Q201" i="18"/>
  <c r="I201" i="18"/>
  <c r="AZ200" i="18"/>
  <c r="AR200" i="18"/>
  <c r="AJ200" i="18"/>
  <c r="AB200" i="18"/>
  <c r="T200" i="18"/>
  <c r="L200" i="18"/>
  <c r="D200" i="18"/>
  <c r="AU199" i="18"/>
  <c r="AM199" i="18"/>
  <c r="AE199" i="18"/>
  <c r="W199" i="18"/>
  <c r="O199" i="18"/>
  <c r="G199" i="18"/>
  <c r="AX198" i="18"/>
  <c r="AP198" i="18"/>
  <c r="AH198" i="18"/>
  <c r="Z198" i="18"/>
  <c r="R198" i="18"/>
  <c r="J198" i="18"/>
  <c r="B198" i="18"/>
  <c r="AS197" i="18"/>
  <c r="AK197" i="18"/>
  <c r="AC197" i="18"/>
  <c r="U197" i="18"/>
  <c r="M197" i="18"/>
  <c r="E197" i="18"/>
  <c r="AV196" i="18"/>
  <c r="AN196" i="18"/>
  <c r="AF196" i="18"/>
  <c r="X196" i="18"/>
  <c r="P196" i="18"/>
  <c r="H196" i="18"/>
  <c r="AY195" i="18"/>
  <c r="AQ195" i="18"/>
  <c r="AI195" i="18"/>
  <c r="AA195" i="18"/>
  <c r="S195" i="18"/>
  <c r="K195" i="18"/>
  <c r="C195" i="18"/>
  <c r="AT194" i="18"/>
  <c r="AL194" i="18"/>
  <c r="AD194" i="18"/>
  <c r="V194" i="18"/>
  <c r="N194" i="18"/>
  <c r="F194" i="18"/>
  <c r="AW193" i="18"/>
  <c r="AO193" i="18"/>
  <c r="AG193" i="18"/>
  <c r="Y193" i="18"/>
  <c r="Q193" i="18"/>
  <c r="I193" i="18"/>
  <c r="AZ192" i="18"/>
  <c r="AR192" i="18"/>
  <c r="AJ192" i="18"/>
  <c r="AB192" i="18"/>
  <c r="T192" i="18"/>
  <c r="L192" i="18"/>
  <c r="D192" i="18"/>
  <c r="AU191" i="18"/>
  <c r="AM191" i="18"/>
  <c r="AE191" i="18"/>
  <c r="W191" i="18"/>
  <c r="O191" i="18"/>
  <c r="G191" i="18"/>
  <c r="AX190" i="18"/>
  <c r="AP190" i="18"/>
  <c r="AH190" i="18"/>
  <c r="Z190" i="18"/>
  <c r="R190" i="18"/>
  <c r="J190" i="18"/>
  <c r="B190" i="18"/>
  <c r="AS189" i="18"/>
  <c r="AK189" i="18"/>
  <c r="AC189" i="18"/>
  <c r="U189" i="18"/>
  <c r="M189" i="18"/>
  <c r="E189" i="18"/>
  <c r="AV188" i="18"/>
  <c r="AN188" i="18"/>
  <c r="AF188" i="18"/>
  <c r="X188" i="18"/>
  <c r="P188" i="18"/>
  <c r="H188" i="18"/>
  <c r="AY187" i="18"/>
  <c r="AQ187" i="18"/>
  <c r="AI187" i="18"/>
  <c r="AA187" i="18"/>
  <c r="S187" i="18"/>
  <c r="K187" i="18"/>
  <c r="C187" i="18"/>
  <c r="AT186" i="18"/>
  <c r="AL186" i="18"/>
  <c r="AD186" i="18"/>
  <c r="V186" i="18"/>
  <c r="N186" i="18"/>
  <c r="F186" i="18"/>
  <c r="AW185" i="18"/>
  <c r="AO185" i="18"/>
  <c r="AG185" i="18"/>
  <c r="Y185" i="18"/>
  <c r="Q185" i="18"/>
  <c r="I185" i="18"/>
  <c r="AZ184" i="18"/>
  <c r="AR184" i="18"/>
  <c r="AJ184" i="18"/>
  <c r="AB184" i="18"/>
  <c r="T184" i="18"/>
  <c r="L184" i="18"/>
  <c r="D184" i="18"/>
  <c r="AU183" i="18"/>
  <c r="AM183" i="18"/>
  <c r="AE183" i="18"/>
  <c r="W183" i="18"/>
  <c r="O183" i="18"/>
  <c r="G183" i="18"/>
  <c r="AX182" i="18"/>
  <c r="AP182" i="18"/>
  <c r="AH182" i="18"/>
  <c r="Z182" i="18"/>
  <c r="R182" i="18"/>
  <c r="J182" i="18"/>
  <c r="B182" i="18"/>
  <c r="AS181" i="18"/>
  <c r="AK181" i="18"/>
  <c r="AC181" i="18"/>
  <c r="U181" i="18"/>
  <c r="M181" i="18"/>
  <c r="E181" i="18"/>
  <c r="AV180" i="18"/>
  <c r="AN180" i="18"/>
  <c r="AF180" i="18"/>
  <c r="X180" i="18"/>
  <c r="P180" i="18"/>
  <c r="H180" i="18"/>
  <c r="AY179" i="18"/>
  <c r="AQ179" i="18"/>
  <c r="AI179" i="18"/>
  <c r="AA179" i="18"/>
  <c r="S179" i="18"/>
  <c r="K179" i="18"/>
  <c r="C179" i="18"/>
  <c r="AT178" i="18"/>
  <c r="AL178" i="18"/>
  <c r="AD178" i="18"/>
  <c r="V178" i="18"/>
  <c r="N178" i="18"/>
  <c r="F178" i="18"/>
  <c r="AW177" i="18"/>
  <c r="AO177" i="18"/>
  <c r="AG177" i="18"/>
  <c r="Y177" i="18"/>
  <c r="Q177" i="18"/>
  <c r="I177" i="18"/>
  <c r="AZ176" i="18"/>
  <c r="AR176" i="18"/>
  <c r="AJ176" i="18"/>
  <c r="AB176" i="18"/>
  <c r="T176" i="18"/>
  <c r="L176" i="18"/>
  <c r="D176" i="18"/>
  <c r="AU175" i="18"/>
  <c r="AM175" i="18"/>
  <c r="AE175" i="18"/>
  <c r="W175" i="18"/>
  <c r="O175" i="18"/>
  <c r="G175" i="18"/>
  <c r="AX174" i="18"/>
  <c r="AP174" i="18"/>
  <c r="AH174" i="18"/>
  <c r="Z174" i="18"/>
  <c r="R174" i="18"/>
  <c r="J174" i="18"/>
  <c r="B174" i="18"/>
  <c r="AS173" i="18"/>
  <c r="AK173" i="18"/>
  <c r="AC173" i="18"/>
  <c r="U173" i="18"/>
  <c r="M173" i="18"/>
  <c r="E173" i="18"/>
  <c r="AV172" i="18"/>
  <c r="AN172" i="18"/>
  <c r="AF172" i="18"/>
  <c r="X172" i="18"/>
  <c r="P172" i="18"/>
  <c r="H172" i="18"/>
  <c r="AY171" i="18"/>
  <c r="AQ171" i="18"/>
  <c r="AI171" i="18"/>
  <c r="AA171" i="18"/>
  <c r="S171" i="18"/>
  <c r="K171" i="18"/>
  <c r="C171" i="18"/>
  <c r="AT170" i="18"/>
  <c r="AL170" i="18"/>
  <c r="AD170" i="18"/>
  <c r="V170" i="18"/>
  <c r="N170" i="18"/>
  <c r="F170" i="18"/>
  <c r="AW169" i="18"/>
  <c r="AO169" i="18"/>
  <c r="AG169" i="18"/>
  <c r="Y169" i="18"/>
  <c r="Q169" i="18"/>
  <c r="I169" i="18"/>
  <c r="AZ168" i="18"/>
  <c r="AR168" i="18"/>
  <c r="AJ168" i="18"/>
  <c r="AB168" i="18"/>
  <c r="T168" i="18"/>
  <c r="L168" i="18"/>
  <c r="D168" i="18"/>
  <c r="AU167" i="18"/>
  <c r="AM167" i="18"/>
  <c r="AE167" i="18"/>
  <c r="W167" i="18"/>
  <c r="O167" i="18"/>
  <c r="G167" i="18"/>
  <c r="AX166" i="18"/>
  <c r="AP166" i="18"/>
  <c r="AH166" i="18"/>
  <c r="Z166" i="18"/>
  <c r="R166" i="18"/>
  <c r="J166" i="18"/>
  <c r="B166" i="18"/>
  <c r="AS165" i="18"/>
  <c r="AK165" i="18"/>
  <c r="AC165" i="18"/>
  <c r="U165" i="18"/>
  <c r="M165" i="18"/>
  <c r="E165" i="18"/>
  <c r="AV164" i="18"/>
  <c r="AN164" i="18"/>
  <c r="AF164" i="18"/>
  <c r="X164" i="18"/>
  <c r="P164" i="18"/>
  <c r="H164" i="18"/>
  <c r="AY163" i="18"/>
  <c r="AQ163" i="18"/>
  <c r="AI163" i="18"/>
  <c r="AA163" i="18"/>
  <c r="S163" i="18"/>
  <c r="K163" i="18"/>
  <c r="C163" i="18"/>
  <c r="AT162" i="18"/>
  <c r="AL162" i="18"/>
  <c r="AD162" i="18"/>
  <c r="V162" i="18"/>
  <c r="N162" i="18"/>
  <c r="F162" i="18"/>
  <c r="AW161" i="18"/>
  <c r="AO161" i="18"/>
  <c r="AG161" i="18"/>
  <c r="Y161" i="18"/>
  <c r="Q161" i="18"/>
  <c r="I161" i="18"/>
  <c r="AZ160" i="18"/>
  <c r="AR160" i="18"/>
  <c r="AJ160" i="18"/>
  <c r="AB160" i="18"/>
  <c r="T160" i="18"/>
  <c r="L160" i="18"/>
  <c r="D160" i="18"/>
  <c r="AU159" i="18"/>
  <c r="AM159" i="18"/>
  <c r="AE159" i="18"/>
  <c r="W159" i="18"/>
  <c r="O159" i="18"/>
  <c r="G159" i="18"/>
  <c r="AX158" i="18"/>
  <c r="AP158" i="18"/>
  <c r="AH158" i="18"/>
  <c r="Z158" i="18"/>
  <c r="R158" i="18"/>
  <c r="J158" i="18"/>
  <c r="B158" i="18"/>
  <c r="AS157" i="18"/>
  <c r="AK157" i="18"/>
  <c r="AC157" i="18"/>
  <c r="U157" i="18"/>
  <c r="M157" i="18"/>
  <c r="E157" i="18"/>
  <c r="AV156" i="18"/>
  <c r="AN156" i="18"/>
  <c r="AF156" i="18"/>
  <c r="X156" i="18"/>
  <c r="P156" i="18"/>
  <c r="H156" i="18"/>
  <c r="AY155" i="18"/>
  <c r="AQ155" i="18"/>
  <c r="AI155" i="18"/>
  <c r="AA155" i="18"/>
  <c r="S155" i="18"/>
  <c r="K155" i="18"/>
  <c r="C155" i="18"/>
  <c r="AT154" i="18"/>
  <c r="AL154" i="18"/>
  <c r="AD154" i="18"/>
  <c r="V154" i="18"/>
  <c r="N154" i="18"/>
  <c r="F154" i="18"/>
  <c r="AW153" i="18"/>
  <c r="AO153" i="18"/>
  <c r="AG153" i="18"/>
  <c r="Y153" i="18"/>
  <c r="Q153" i="18"/>
  <c r="I153" i="18"/>
  <c r="AZ152" i="18"/>
  <c r="AR152" i="18"/>
  <c r="AJ152" i="18"/>
  <c r="AB152" i="18"/>
  <c r="T152" i="18"/>
  <c r="L152" i="18"/>
  <c r="D152" i="18"/>
  <c r="AU151" i="18"/>
  <c r="AM151" i="18"/>
  <c r="AE151" i="18"/>
  <c r="W151" i="18"/>
  <c r="O151" i="18"/>
  <c r="G151" i="18"/>
  <c r="AX150" i="18"/>
  <c r="AP150" i="18"/>
  <c r="AH150" i="18"/>
  <c r="Z150" i="18"/>
  <c r="AC84" i="19"/>
  <c r="AS36" i="19"/>
  <c r="Z29" i="19"/>
  <c r="R263" i="18"/>
  <c r="AY259" i="18"/>
  <c r="G257" i="18"/>
  <c r="AF254" i="18"/>
  <c r="F252" i="18"/>
  <c r="D250" i="18"/>
  <c r="E248" i="18"/>
  <c r="V246" i="18"/>
  <c r="AM244" i="18"/>
  <c r="D243" i="18"/>
  <c r="U241" i="18"/>
  <c r="AN239" i="18"/>
  <c r="Y238" i="18"/>
  <c r="L237" i="18"/>
  <c r="AX235" i="18"/>
  <c r="AK234" i="18"/>
  <c r="X233" i="18"/>
  <c r="K232" i="18"/>
  <c r="AW230" i="18"/>
  <c r="AJ229" i="18"/>
  <c r="W228" i="18"/>
  <c r="J227" i="18"/>
  <c r="AV225" i="18"/>
  <c r="AI224" i="18"/>
  <c r="V223" i="18"/>
  <c r="I222" i="18"/>
  <c r="AU220" i="18"/>
  <c r="AH219" i="18"/>
  <c r="U218" i="18"/>
  <c r="X217" i="18"/>
  <c r="AQ216" i="18"/>
  <c r="K216" i="18"/>
  <c r="AD215" i="18"/>
  <c r="AW214" i="18"/>
  <c r="Q214" i="18"/>
  <c r="AJ213" i="18"/>
  <c r="D213" i="18"/>
  <c r="W212" i="18"/>
  <c r="AX211" i="18"/>
  <c r="AB211" i="18"/>
  <c r="F211" i="18"/>
  <c r="AK210" i="18"/>
  <c r="O210" i="18"/>
  <c r="AX209" i="18"/>
  <c r="AH209" i="18"/>
  <c r="R209" i="18"/>
  <c r="B209" i="18"/>
  <c r="AK208" i="18"/>
  <c r="U208" i="18"/>
  <c r="E208" i="18"/>
  <c r="AN207" i="18"/>
  <c r="X207" i="18"/>
  <c r="H207" i="18"/>
  <c r="AQ206" i="18"/>
  <c r="AA206" i="18"/>
  <c r="K206" i="18"/>
  <c r="AT205" i="18"/>
  <c r="AD205" i="18"/>
  <c r="N205" i="18"/>
  <c r="AW204" i="18"/>
  <c r="AG204" i="18"/>
  <c r="Q204" i="18"/>
  <c r="AZ203" i="18"/>
  <c r="AJ203" i="18"/>
  <c r="T203" i="18"/>
  <c r="D203" i="18"/>
  <c r="AM202" i="18"/>
  <c r="W202" i="18"/>
  <c r="G202" i="18"/>
  <c r="AP201" i="18"/>
  <c r="Z201" i="18"/>
  <c r="J201" i="18"/>
  <c r="AS200" i="18"/>
  <c r="AC200" i="18"/>
  <c r="M200" i="18"/>
  <c r="AV199" i="18"/>
  <c r="AH199" i="18"/>
  <c r="X199" i="18"/>
  <c r="M199" i="18"/>
  <c r="B199" i="18"/>
  <c r="AQ198" i="18"/>
  <c r="AF198" i="18"/>
  <c r="U198" i="18"/>
  <c r="K198" i="18"/>
  <c r="AY197" i="18"/>
  <c r="AN197" i="18"/>
  <c r="AD197" i="18"/>
  <c r="S197" i="18"/>
  <c r="H197" i="18"/>
  <c r="AW196" i="18"/>
  <c r="AL196" i="18"/>
  <c r="AA196" i="18"/>
  <c r="Q196" i="18"/>
  <c r="F196" i="18"/>
  <c r="AT195" i="18"/>
  <c r="AJ195" i="18"/>
  <c r="Y195" i="18"/>
  <c r="N195" i="18"/>
  <c r="D195" i="18"/>
  <c r="AR194" i="18"/>
  <c r="AG194" i="18"/>
  <c r="W194" i="18"/>
  <c r="L194" i="18"/>
  <c r="AZ193" i="18"/>
  <c r="AP193" i="18"/>
  <c r="AE193" i="18"/>
  <c r="T193" i="18"/>
  <c r="J193" i="18"/>
  <c r="AX192" i="18"/>
  <c r="AM192" i="18"/>
  <c r="AC192" i="18"/>
  <c r="R192" i="18"/>
  <c r="G192" i="18"/>
  <c r="AV191" i="18"/>
  <c r="AK191" i="18"/>
  <c r="Z191" i="18"/>
  <c r="P191" i="18"/>
  <c r="E191" i="18"/>
  <c r="AS190" i="18"/>
  <c r="AI190" i="18"/>
  <c r="X190" i="18"/>
  <c r="M190" i="18"/>
  <c r="C190" i="18"/>
  <c r="AQ189" i="18"/>
  <c r="AF189" i="18"/>
  <c r="V189" i="18"/>
  <c r="K189" i="18"/>
  <c r="AY188" i="18"/>
  <c r="AP188" i="18"/>
  <c r="AG188" i="18"/>
  <c r="W188" i="18"/>
  <c r="N188" i="18"/>
  <c r="E188" i="18"/>
  <c r="AU187" i="18"/>
  <c r="AL187" i="18"/>
  <c r="AC187" i="18"/>
  <c r="T187" i="18"/>
  <c r="J187" i="18"/>
  <c r="AZ186" i="18"/>
  <c r="AQ186" i="18"/>
  <c r="AH186" i="18"/>
  <c r="Y186" i="18"/>
  <c r="P186" i="18"/>
  <c r="G186" i="18"/>
  <c r="AV185" i="18"/>
  <c r="AM185" i="18"/>
  <c r="AD185" i="18"/>
  <c r="U185" i="18"/>
  <c r="L185" i="18"/>
  <c r="C185" i="18"/>
  <c r="AS184" i="18"/>
  <c r="AI184" i="18"/>
  <c r="Z184" i="18"/>
  <c r="Q184" i="18"/>
  <c r="H184" i="18"/>
  <c r="AX183" i="18"/>
  <c r="AO183" i="18"/>
  <c r="AF183" i="18"/>
  <c r="V183" i="18"/>
  <c r="M183" i="18"/>
  <c r="D183" i="18"/>
  <c r="AT182" i="18"/>
  <c r="AK182" i="18"/>
  <c r="AB182" i="18"/>
  <c r="S182" i="18"/>
  <c r="I182" i="18"/>
  <c r="AY181" i="18"/>
  <c r="AP181" i="18"/>
  <c r="AG181" i="18"/>
  <c r="X181" i="18"/>
  <c r="O181" i="18"/>
  <c r="F181" i="18"/>
  <c r="AU180" i="18"/>
  <c r="AL180" i="18"/>
  <c r="AC180" i="18"/>
  <c r="T180" i="18"/>
  <c r="K180" i="18"/>
  <c r="B180" i="18"/>
  <c r="AR179" i="18"/>
  <c r="AH179" i="18"/>
  <c r="Y179" i="18"/>
  <c r="P179" i="18"/>
  <c r="G179" i="18"/>
  <c r="AW178" i="18"/>
  <c r="AN178" i="18"/>
  <c r="AE178" i="18"/>
  <c r="U178" i="18"/>
  <c r="L178" i="18"/>
  <c r="C178" i="18"/>
  <c r="AS177" i="18"/>
  <c r="AJ177" i="18"/>
  <c r="AA177" i="18"/>
  <c r="R177" i="18"/>
  <c r="H177" i="18"/>
  <c r="AX176" i="18"/>
  <c r="AO176" i="18"/>
  <c r="AF176" i="18"/>
  <c r="W176" i="18"/>
  <c r="N176" i="18"/>
  <c r="E176" i="18"/>
  <c r="AT175" i="18"/>
  <c r="AK175" i="18"/>
  <c r="AB175" i="18"/>
  <c r="S175" i="18"/>
  <c r="J175" i="18"/>
  <c r="AZ174" i="18"/>
  <c r="AQ174" i="18"/>
  <c r="AG174" i="18"/>
  <c r="X174" i="18"/>
  <c r="O174" i="18"/>
  <c r="F174" i="18"/>
  <c r="AV173" i="18"/>
  <c r="AM173" i="18"/>
  <c r="AD173" i="18"/>
  <c r="T173" i="18"/>
  <c r="K173" i="18"/>
  <c r="B173" i="18"/>
  <c r="AR172" i="18"/>
  <c r="AI172" i="18"/>
  <c r="Z172" i="18"/>
  <c r="Q172" i="18"/>
  <c r="G172" i="18"/>
  <c r="AW171" i="18"/>
  <c r="AN171" i="18"/>
  <c r="AE171" i="18"/>
  <c r="V171" i="18"/>
  <c r="M171" i="18"/>
  <c r="D171" i="18"/>
  <c r="AS170" i="18"/>
  <c r="AJ170" i="18"/>
  <c r="AQ65" i="19"/>
  <c r="AP21" i="19"/>
  <c r="AB36" i="19"/>
  <c r="AV262" i="18"/>
  <c r="AD259" i="18"/>
  <c r="AP256" i="18"/>
  <c r="P254" i="18"/>
  <c r="AQ251" i="18"/>
  <c r="AP249" i="18"/>
  <c r="AT247" i="18"/>
  <c r="K246" i="18"/>
  <c r="AB244" i="18"/>
  <c r="AS242" i="18"/>
  <c r="J241" i="18"/>
  <c r="AE239" i="18"/>
  <c r="Q238" i="18"/>
  <c r="D237" i="18"/>
  <c r="AP235" i="18"/>
  <c r="AC234" i="18"/>
  <c r="P233" i="18"/>
  <c r="C232" i="18"/>
  <c r="AO230" i="18"/>
  <c r="AB229" i="18"/>
  <c r="O228" i="18"/>
  <c r="B227" i="18"/>
  <c r="AN225" i="18"/>
  <c r="AA224" i="18"/>
  <c r="N223" i="18"/>
  <c r="AZ221" i="18"/>
  <c r="AM220" i="18"/>
  <c r="Z219" i="18"/>
  <c r="M218" i="18"/>
  <c r="R217" i="18"/>
  <c r="AK216" i="18"/>
  <c r="E216" i="18"/>
  <c r="X215" i="18"/>
  <c r="AQ214" i="18"/>
  <c r="K214" i="18"/>
  <c r="AD213" i="18"/>
  <c r="AW212" i="18"/>
  <c r="Q212" i="18"/>
  <c r="AT211" i="18"/>
  <c r="Z211" i="18"/>
  <c r="D211" i="18"/>
  <c r="AG210" i="18"/>
  <c r="M210" i="18"/>
  <c r="AV209" i="18"/>
  <c r="AF209" i="18"/>
  <c r="P209" i="18"/>
  <c r="AY208" i="18"/>
  <c r="AI208" i="18"/>
  <c r="S208" i="18"/>
  <c r="C208" i="18"/>
  <c r="AL207" i="18"/>
  <c r="V207" i="18"/>
  <c r="F207" i="18"/>
  <c r="AO206" i="18"/>
  <c r="Y206" i="18"/>
  <c r="I206" i="18"/>
  <c r="AR205" i="18"/>
  <c r="AB205" i="18"/>
  <c r="L205" i="18"/>
  <c r="AU204" i="18"/>
  <c r="AE204" i="18"/>
  <c r="O204" i="18"/>
  <c r="AX203" i="18"/>
  <c r="AH203" i="18"/>
  <c r="R203" i="18"/>
  <c r="B203" i="18"/>
  <c r="AK202" i="18"/>
  <c r="U202" i="18"/>
  <c r="E202" i="18"/>
  <c r="AN201" i="18"/>
  <c r="X201" i="18"/>
  <c r="H201" i="18"/>
  <c r="AQ200" i="18"/>
  <c r="AA200" i="18"/>
  <c r="K200" i="18"/>
  <c r="AT199" i="18"/>
  <c r="AG199" i="18"/>
  <c r="V199" i="18"/>
  <c r="L199" i="18"/>
  <c r="AZ198" i="18"/>
  <c r="AO198" i="18"/>
  <c r="AE198" i="18"/>
  <c r="T198" i="18"/>
  <c r="I198" i="18"/>
  <c r="AX197" i="18"/>
  <c r="AM197" i="18"/>
  <c r="AB197" i="18"/>
  <c r="R197" i="18"/>
  <c r="G197" i="18"/>
  <c r="AU196" i="18"/>
  <c r="AK196" i="18"/>
  <c r="Z196" i="18"/>
  <c r="O196" i="18"/>
  <c r="E196" i="18"/>
  <c r="AS195" i="18"/>
  <c r="AH195" i="18"/>
  <c r="X195" i="18"/>
  <c r="M195" i="18"/>
  <c r="B195" i="18"/>
  <c r="AQ194" i="18"/>
  <c r="AF194" i="18"/>
  <c r="U194" i="18"/>
  <c r="K194" i="18"/>
  <c r="AY193" i="18"/>
  <c r="AN193" i="18"/>
  <c r="AD193" i="18"/>
  <c r="S193" i="18"/>
  <c r="H193" i="18"/>
  <c r="AW192" i="18"/>
  <c r="AL192" i="18"/>
  <c r="AA192" i="18"/>
  <c r="Q192" i="18"/>
  <c r="F192" i="18"/>
  <c r="AT191" i="18"/>
  <c r="AJ191" i="18"/>
  <c r="Y191" i="18"/>
  <c r="N191" i="18"/>
  <c r="D191" i="18"/>
  <c r="AR190" i="18"/>
  <c r="AG190" i="18"/>
  <c r="W190" i="18"/>
  <c r="L190" i="18"/>
  <c r="AZ189" i="18"/>
  <c r="AP189" i="18"/>
  <c r="AE189" i="18"/>
  <c r="T189" i="18"/>
  <c r="J189" i="18"/>
  <c r="AX188" i="18"/>
  <c r="AO188" i="18"/>
  <c r="AE188" i="18"/>
  <c r="V188" i="18"/>
  <c r="M188" i="18"/>
  <c r="D188" i="18"/>
  <c r="AT187" i="18"/>
  <c r="AK187" i="18"/>
  <c r="AB187" i="18"/>
  <c r="R187" i="18"/>
  <c r="I187" i="18"/>
  <c r="AY186" i="18"/>
  <c r="AP186" i="18"/>
  <c r="AG186" i="18"/>
  <c r="X186" i="18"/>
  <c r="O186" i="18"/>
  <c r="E186" i="18"/>
  <c r="AU185" i="18"/>
  <c r="AL185" i="18"/>
  <c r="AC185" i="18"/>
  <c r="T185" i="18"/>
  <c r="K185" i="18"/>
  <c r="B185" i="18"/>
  <c r="AQ184" i="18"/>
  <c r="AH184" i="18"/>
  <c r="Y184" i="18"/>
  <c r="P184" i="18"/>
  <c r="G184" i="18"/>
  <c r="AW183" i="18"/>
  <c r="AN183" i="18"/>
  <c r="AD183" i="18"/>
  <c r="U183" i="18"/>
  <c r="L183" i="18"/>
  <c r="C183" i="18"/>
  <c r="AS182" i="18"/>
  <c r="AJ182" i="18"/>
  <c r="AA182" i="18"/>
  <c r="Q182" i="18"/>
  <c r="H182" i="18"/>
  <c r="AX181" i="18"/>
  <c r="AO181" i="18"/>
  <c r="AF181" i="18"/>
  <c r="W181" i="18"/>
  <c r="N181" i="18"/>
  <c r="D181" i="18"/>
  <c r="AT180" i="18"/>
  <c r="AK180" i="18"/>
  <c r="AB180" i="18"/>
  <c r="S180" i="18"/>
  <c r="J180" i="18"/>
  <c r="AZ179" i="18"/>
  <c r="AP179" i="18"/>
  <c r="AG179" i="18"/>
  <c r="X179" i="18"/>
  <c r="O179" i="18"/>
  <c r="F179" i="18"/>
  <c r="AV178" i="18"/>
  <c r="AM178" i="18"/>
  <c r="AC178" i="18"/>
  <c r="T178" i="18"/>
  <c r="K178" i="18"/>
  <c r="B178" i="18"/>
  <c r="AR177" i="18"/>
  <c r="AI177" i="18"/>
  <c r="Z177" i="18"/>
  <c r="P177" i="18"/>
  <c r="G177" i="18"/>
  <c r="AW176" i="18"/>
  <c r="AN176" i="18"/>
  <c r="AE176" i="18"/>
  <c r="V176" i="18"/>
  <c r="M176" i="18"/>
  <c r="C176" i="18"/>
  <c r="AS175" i="18"/>
  <c r="AJ175" i="18"/>
  <c r="AA175" i="18"/>
  <c r="R175" i="18"/>
  <c r="I175" i="18"/>
  <c r="AY174" i="18"/>
  <c r="AO174" i="18"/>
  <c r="AF174" i="18"/>
  <c r="W174" i="18"/>
  <c r="N174" i="18"/>
  <c r="E174" i="18"/>
  <c r="AU173" i="18"/>
  <c r="AL173" i="18"/>
  <c r="AB173" i="18"/>
  <c r="S173" i="18"/>
  <c r="J173" i="18"/>
  <c r="AZ172" i="18"/>
  <c r="AQ172" i="18"/>
  <c r="AH172" i="18"/>
  <c r="Y172" i="18"/>
  <c r="O172" i="18"/>
  <c r="F172" i="18"/>
  <c r="AV171" i="18"/>
  <c r="AM171" i="18"/>
  <c r="AD171" i="18"/>
  <c r="U171" i="18"/>
  <c r="L171" i="18"/>
  <c r="B171" i="18"/>
  <c r="AR170" i="18"/>
  <c r="AI170" i="18"/>
  <c r="Z170" i="18"/>
  <c r="Q170" i="18"/>
  <c r="H170" i="18"/>
  <c r="AX169" i="18"/>
  <c r="AN169" i="18"/>
  <c r="AE169" i="18"/>
  <c r="V169" i="18"/>
  <c r="M169" i="18"/>
  <c r="D169" i="18"/>
  <c r="AT168" i="18"/>
  <c r="AK168" i="18"/>
  <c r="AA168" i="18"/>
  <c r="R168" i="18"/>
  <c r="I168" i="18"/>
  <c r="AY167" i="18"/>
  <c r="AP167" i="18"/>
  <c r="AG167" i="18"/>
  <c r="X167" i="18"/>
  <c r="N167" i="18"/>
  <c r="E167" i="18"/>
  <c r="AU166" i="18"/>
  <c r="AL166" i="18"/>
  <c r="AC166" i="18"/>
  <c r="T166" i="18"/>
  <c r="K166" i="18"/>
  <c r="AZ165" i="18"/>
  <c r="AQ165" i="18"/>
  <c r="AH165" i="18"/>
  <c r="Y165" i="18"/>
  <c r="P165" i="18"/>
  <c r="G165" i="18"/>
  <c r="AW164" i="18"/>
  <c r="AM164" i="18"/>
  <c r="AD164" i="18"/>
  <c r="U164" i="18"/>
  <c r="L164" i="18"/>
  <c r="C164" i="18"/>
  <c r="AS163" i="18"/>
  <c r="Q43" i="19"/>
  <c r="B36" i="19"/>
  <c r="AR24" i="19"/>
  <c r="Z262" i="18"/>
  <c r="I259" i="18"/>
  <c r="Z256" i="18"/>
  <c r="AY253" i="18"/>
  <c r="AD251" i="18"/>
  <c r="AC249" i="18"/>
  <c r="AI247" i="18"/>
  <c r="AZ245" i="18"/>
  <c r="Q244" i="18"/>
  <c r="AH242" i="18"/>
  <c r="AY240" i="18"/>
  <c r="V239" i="18"/>
  <c r="I238" i="18"/>
  <c r="AU236" i="18"/>
  <c r="AH235" i="18"/>
  <c r="U234" i="18"/>
  <c r="H233" i="18"/>
  <c r="AT231" i="18"/>
  <c r="AG230" i="18"/>
  <c r="T229" i="18"/>
  <c r="G228" i="18"/>
  <c r="AS226" i="18"/>
  <c r="AF225" i="18"/>
  <c r="S224" i="18"/>
  <c r="F223" i="18"/>
  <c r="AR221" i="18"/>
  <c r="AE220" i="18"/>
  <c r="R219" i="18"/>
  <c r="E218" i="18"/>
  <c r="P217" i="18"/>
  <c r="AI216" i="18"/>
  <c r="C216" i="18"/>
  <c r="V215" i="18"/>
  <c r="AO214" i="18"/>
  <c r="I214" i="18"/>
  <c r="AB213" i="18"/>
  <c r="AU212" i="18"/>
  <c r="O212" i="18"/>
  <c r="AR211" i="18"/>
  <c r="V211" i="18"/>
  <c r="B211" i="18"/>
  <c r="AE210" i="18"/>
  <c r="L210" i="18"/>
  <c r="AU209" i="18"/>
  <c r="AE209" i="18"/>
  <c r="O209" i="18"/>
  <c r="AX208" i="18"/>
  <c r="AH208" i="18"/>
  <c r="R208" i="18"/>
  <c r="B208" i="18"/>
  <c r="AK207" i="18"/>
  <c r="U207" i="18"/>
  <c r="E207" i="18"/>
  <c r="AN206" i="18"/>
  <c r="X206" i="18"/>
  <c r="H206" i="18"/>
  <c r="AQ205" i="18"/>
  <c r="AA205" i="18"/>
  <c r="K205" i="18"/>
  <c r="AT204" i="18"/>
  <c r="AD204" i="18"/>
  <c r="N204" i="18"/>
  <c r="AW203" i="18"/>
  <c r="AG203" i="18"/>
  <c r="Q203" i="18"/>
  <c r="AZ202" i="18"/>
  <c r="AJ202" i="18"/>
  <c r="T202" i="18"/>
  <c r="D202" i="18"/>
  <c r="AM201" i="18"/>
  <c r="W201" i="18"/>
  <c r="G201" i="18"/>
  <c r="AP200" i="18"/>
  <c r="Z200" i="18"/>
  <c r="J200" i="18"/>
  <c r="AS199" i="18"/>
  <c r="AF199" i="18"/>
  <c r="U199" i="18"/>
  <c r="J199" i="18"/>
  <c r="AY198" i="18"/>
  <c r="AN198" i="18"/>
  <c r="AC198" i="18"/>
  <c r="S198" i="18"/>
  <c r="H198" i="18"/>
  <c r="AV197" i="18"/>
  <c r="AL197" i="18"/>
  <c r="AA197" i="18"/>
  <c r="P197" i="18"/>
  <c r="F197" i="18"/>
  <c r="AT196" i="18"/>
  <c r="AI196" i="18"/>
  <c r="Y196" i="18"/>
  <c r="N196" i="18"/>
  <c r="C196" i="18"/>
  <c r="AR195" i="18"/>
  <c r="AG195" i="18"/>
  <c r="V195" i="18"/>
  <c r="L195" i="18"/>
  <c r="AZ194" i="18"/>
  <c r="AO194" i="18"/>
  <c r="AE194" i="18"/>
  <c r="T194" i="18"/>
  <c r="I194" i="18"/>
  <c r="AX193" i="18"/>
  <c r="AM193" i="18"/>
  <c r="AB193" i="18"/>
  <c r="R193" i="18"/>
  <c r="G193" i="18"/>
  <c r="AU192" i="18"/>
  <c r="AK192" i="18"/>
  <c r="Z192" i="18"/>
  <c r="O192" i="18"/>
  <c r="E192" i="18"/>
  <c r="AS191" i="18"/>
  <c r="AH191" i="18"/>
  <c r="X191" i="18"/>
  <c r="M191" i="18"/>
  <c r="B191" i="18"/>
  <c r="AQ190" i="18"/>
  <c r="AF190" i="18"/>
  <c r="U190" i="18"/>
  <c r="K190" i="18"/>
  <c r="AY189" i="18"/>
  <c r="AN189" i="18"/>
  <c r="AD189" i="18"/>
  <c r="S189" i="18"/>
  <c r="H189" i="18"/>
  <c r="AW188" i="18"/>
  <c r="AM188" i="18"/>
  <c r="AD188" i="18"/>
  <c r="U188" i="18"/>
  <c r="L188" i="18"/>
  <c r="C188" i="18"/>
  <c r="AS187" i="18"/>
  <c r="AJ187" i="18"/>
  <c r="Z187" i="18"/>
  <c r="Q187" i="18"/>
  <c r="H187" i="18"/>
  <c r="AX186" i="18"/>
  <c r="AO186" i="18"/>
  <c r="AF186" i="18"/>
  <c r="W186" i="18"/>
  <c r="M186" i="18"/>
  <c r="D186" i="18"/>
  <c r="AT185" i="18"/>
  <c r="AK185" i="18"/>
  <c r="AB185" i="18"/>
  <c r="S185" i="18"/>
  <c r="J185" i="18"/>
  <c r="AY184" i="18"/>
  <c r="AP184" i="18"/>
  <c r="AG184" i="18"/>
  <c r="X184" i="18"/>
  <c r="O184" i="18"/>
  <c r="F184" i="18"/>
  <c r="AV183" i="18"/>
  <c r="AL183" i="18"/>
  <c r="AC183" i="18"/>
  <c r="T183" i="18"/>
  <c r="K183" i="18"/>
  <c r="B183" i="18"/>
  <c r="AR182" i="18"/>
  <c r="AI182" i="18"/>
  <c r="Y182" i="18"/>
  <c r="P182" i="18"/>
  <c r="G182" i="18"/>
  <c r="AW181" i="18"/>
  <c r="AN181" i="18"/>
  <c r="AE181" i="18"/>
  <c r="V181" i="18"/>
  <c r="L181" i="18"/>
  <c r="C181" i="18"/>
  <c r="AS180" i="18"/>
  <c r="AJ180" i="18"/>
  <c r="AA180" i="18"/>
  <c r="R180" i="18"/>
  <c r="I180" i="18"/>
  <c r="AX179" i="18"/>
  <c r="AO179" i="18"/>
  <c r="AF179" i="18"/>
  <c r="W179" i="18"/>
  <c r="N179" i="18"/>
  <c r="E179" i="18"/>
  <c r="AU178" i="18"/>
  <c r="AK178" i="18"/>
  <c r="AB178" i="18"/>
  <c r="S178" i="18"/>
  <c r="J178" i="18"/>
  <c r="AZ177" i="18"/>
  <c r="AQ177" i="18"/>
  <c r="AH177" i="18"/>
  <c r="X177" i="18"/>
  <c r="O177" i="18"/>
  <c r="F177" i="18"/>
  <c r="AV176" i="18"/>
  <c r="AM176" i="18"/>
  <c r="AD176" i="18"/>
  <c r="U176" i="18"/>
  <c r="K176" i="18"/>
  <c r="B176" i="18"/>
  <c r="AR175" i="18"/>
  <c r="AI175" i="18"/>
  <c r="Z175" i="18"/>
  <c r="Q175" i="18"/>
  <c r="H175" i="18"/>
  <c r="AW174" i="18"/>
  <c r="AN174" i="18"/>
  <c r="AE174" i="18"/>
  <c r="V174" i="18"/>
  <c r="M174" i="18"/>
  <c r="D174" i="18"/>
  <c r="AT173" i="18"/>
  <c r="AJ173" i="18"/>
  <c r="AA173" i="18"/>
  <c r="R173" i="18"/>
  <c r="I173" i="18"/>
  <c r="AY172" i="18"/>
  <c r="AP172" i="18"/>
  <c r="AG172" i="18"/>
  <c r="W172" i="18"/>
  <c r="N172" i="18"/>
  <c r="E172" i="18"/>
  <c r="AU171" i="18"/>
  <c r="AL171" i="18"/>
  <c r="AC171" i="18"/>
  <c r="T171" i="18"/>
  <c r="J171" i="18"/>
  <c r="AZ170" i="18"/>
  <c r="AQ170" i="18"/>
  <c r="AH170" i="18"/>
  <c r="Y170" i="18"/>
  <c r="P170" i="18"/>
  <c r="G170" i="18"/>
  <c r="AV169" i="18"/>
  <c r="AM169" i="18"/>
  <c r="AD169" i="18"/>
  <c r="U169" i="18"/>
  <c r="L169" i="18"/>
  <c r="C169" i="18"/>
  <c r="AS168" i="18"/>
  <c r="AI168" i="18"/>
  <c r="Z168" i="18"/>
  <c r="Q168" i="18"/>
  <c r="H168" i="18"/>
  <c r="AX167" i="18"/>
  <c r="AO167" i="18"/>
  <c r="AF167" i="18"/>
  <c r="V167" i="18"/>
  <c r="M167" i="18"/>
  <c r="D167" i="18"/>
  <c r="AT166" i="18"/>
  <c r="AK166" i="18"/>
  <c r="AB166" i="18"/>
  <c r="S166" i="18"/>
  <c r="I166" i="18"/>
  <c r="AY165" i="18"/>
  <c r="AP165" i="18"/>
  <c r="AG165" i="18"/>
  <c r="X165" i="18"/>
  <c r="O165" i="18"/>
  <c r="F165" i="18"/>
  <c r="AU164" i="18"/>
  <c r="AL164" i="18"/>
  <c r="AC164" i="18"/>
  <c r="T164" i="18"/>
  <c r="K164" i="18"/>
  <c r="B164" i="18"/>
  <c r="AR163" i="18"/>
  <c r="AH163" i="18"/>
  <c r="Y163" i="18"/>
  <c r="P163" i="18"/>
  <c r="G163" i="18"/>
  <c r="AW162" i="18"/>
  <c r="AN162" i="18"/>
  <c r="AE162" i="18"/>
  <c r="U162" i="18"/>
  <c r="L162" i="18"/>
  <c r="C162" i="18"/>
  <c r="AS161" i="18"/>
  <c r="AJ161" i="18"/>
  <c r="AA161" i="18"/>
  <c r="R161" i="18"/>
  <c r="H161" i="18"/>
  <c r="AX160" i="18"/>
  <c r="AO160" i="18"/>
  <c r="AF160" i="18"/>
  <c r="W160" i="18"/>
  <c r="N160" i="18"/>
  <c r="E160" i="18"/>
  <c r="AT159" i="18"/>
  <c r="AK159" i="18"/>
  <c r="AB159" i="18"/>
  <c r="S159" i="18"/>
  <c r="J159" i="18"/>
  <c r="AZ158" i="18"/>
  <c r="AQ158" i="18"/>
  <c r="AG158" i="18"/>
  <c r="X158" i="18"/>
  <c r="O158" i="18"/>
  <c r="F158" i="18"/>
  <c r="AV157" i="18"/>
  <c r="AM157" i="18"/>
  <c r="AD157" i="18"/>
  <c r="T157" i="18"/>
  <c r="K157" i="18"/>
  <c r="B157" i="18"/>
  <c r="AR156" i="18"/>
  <c r="AI156" i="18"/>
  <c r="Z156" i="18"/>
  <c r="Q156" i="18"/>
  <c r="G156" i="18"/>
  <c r="AW155" i="18"/>
  <c r="AN155" i="18"/>
  <c r="AE155" i="18"/>
  <c r="V155" i="18"/>
  <c r="M155" i="18"/>
  <c r="D155" i="18"/>
  <c r="AS154" i="18"/>
  <c r="AJ154" i="18"/>
  <c r="AA154" i="18"/>
  <c r="R154" i="18"/>
  <c r="I154" i="18"/>
  <c r="AY153" i="18"/>
  <c r="AP153" i="18"/>
  <c r="AF153" i="18"/>
  <c r="W153" i="18"/>
  <c r="N153" i="18"/>
  <c r="E153" i="18"/>
  <c r="AU152" i="18"/>
  <c r="AL152" i="18"/>
  <c r="AC152" i="18"/>
  <c r="S152" i="18"/>
  <c r="J152" i="18"/>
  <c r="AZ151" i="18"/>
  <c r="AQ151" i="18"/>
  <c r="AH151" i="18"/>
  <c r="Y151" i="18"/>
  <c r="P151" i="18"/>
  <c r="F151" i="18"/>
  <c r="AV150" i="18"/>
  <c r="AM150" i="18"/>
  <c r="AD150" i="18"/>
  <c r="U150" i="18"/>
  <c r="M150" i="18"/>
  <c r="E150" i="18"/>
  <c r="AV149" i="18"/>
  <c r="AN149" i="18"/>
  <c r="AF149" i="18"/>
  <c r="X149" i="18"/>
  <c r="P149" i="18"/>
  <c r="H149" i="18"/>
  <c r="AY148" i="18"/>
  <c r="AQ148" i="18"/>
  <c r="AI148" i="18"/>
  <c r="AA148" i="18"/>
  <c r="S148" i="18"/>
  <c r="K148" i="18"/>
  <c r="C148" i="18"/>
  <c r="H61" i="19"/>
  <c r="AZ20" i="19"/>
  <c r="AP14" i="19"/>
  <c r="E262" i="18"/>
  <c r="AL258" i="18"/>
  <c r="J256" i="18"/>
  <c r="AI253" i="18"/>
  <c r="Q251" i="18"/>
  <c r="Q249" i="18"/>
  <c r="X247" i="18"/>
  <c r="AO245" i="18"/>
  <c r="G244" i="18"/>
  <c r="W242" i="18"/>
  <c r="AN240" i="18"/>
  <c r="N239" i="18"/>
  <c r="AZ237" i="18"/>
  <c r="AM236" i="18"/>
  <c r="Z235" i="18"/>
  <c r="M234" i="18"/>
  <c r="AY232" i="18"/>
  <c r="AL231" i="18"/>
  <c r="Y230" i="18"/>
  <c r="L229" i="18"/>
  <c r="AX227" i="18"/>
  <c r="AK226" i="18"/>
  <c r="X225" i="18"/>
  <c r="K224" i="18"/>
  <c r="AW222" i="18"/>
  <c r="AJ221" i="18"/>
  <c r="W220" i="18"/>
  <c r="J219" i="18"/>
  <c r="AV217" i="18"/>
  <c r="J217" i="18"/>
  <c r="AC216" i="18"/>
  <c r="AV215" i="18"/>
  <c r="P215" i="18"/>
  <c r="AI214" i="18"/>
  <c r="C214" i="18"/>
  <c r="V213" i="18"/>
  <c r="AO212" i="18"/>
  <c r="K212" i="18"/>
  <c r="AP211" i="18"/>
  <c r="T211" i="18"/>
  <c r="AW210" i="18"/>
  <c r="AC210" i="18"/>
  <c r="I210" i="18"/>
  <c r="AR209" i="18"/>
  <c r="AB209" i="18"/>
  <c r="L209" i="18"/>
  <c r="AU208" i="18"/>
  <c r="AE208" i="18"/>
  <c r="O208" i="18"/>
  <c r="AX207" i="18"/>
  <c r="AH207" i="18"/>
  <c r="R207" i="18"/>
  <c r="B207" i="18"/>
  <c r="AK206" i="18"/>
  <c r="U206" i="18"/>
  <c r="E206" i="18"/>
  <c r="AN205" i="18"/>
  <c r="X205" i="18"/>
  <c r="H205" i="18"/>
  <c r="AQ204" i="18"/>
  <c r="AA204" i="18"/>
  <c r="K204" i="18"/>
  <c r="AT203" i="18"/>
  <c r="AD203" i="18"/>
  <c r="N203" i="18"/>
  <c r="AW202" i="18"/>
  <c r="AG202" i="18"/>
  <c r="Q202" i="18"/>
  <c r="AZ201" i="18"/>
  <c r="AJ201" i="18"/>
  <c r="T201" i="18"/>
  <c r="D201" i="18"/>
  <c r="AM200" i="18"/>
  <c r="W200" i="18"/>
  <c r="G200" i="18"/>
  <c r="AP199" i="18"/>
  <c r="AD199" i="18"/>
  <c r="T199" i="18"/>
  <c r="I199" i="18"/>
  <c r="AW198" i="18"/>
  <c r="AM198" i="18"/>
  <c r="AB198" i="18"/>
  <c r="Q198" i="18"/>
  <c r="G198" i="18"/>
  <c r="AU197" i="18"/>
  <c r="AJ197" i="18"/>
  <c r="Z197" i="18"/>
  <c r="O197" i="18"/>
  <c r="D197" i="18"/>
  <c r="AS196" i="18"/>
  <c r="AH196" i="18"/>
  <c r="W196" i="18"/>
  <c r="M196" i="18"/>
  <c r="B196" i="18"/>
  <c r="AP195" i="18"/>
  <c r="AF195" i="18"/>
  <c r="U195" i="18"/>
  <c r="J195" i="18"/>
  <c r="AY194" i="18"/>
  <c r="AN194" i="18"/>
  <c r="AC194" i="18"/>
  <c r="S194" i="18"/>
  <c r="H194" i="18"/>
  <c r="AV193" i="18"/>
  <c r="AL193" i="18"/>
  <c r="AA193" i="18"/>
  <c r="P193" i="18"/>
  <c r="F193" i="18"/>
  <c r="AT192" i="18"/>
  <c r="AI192" i="18"/>
  <c r="Y192" i="18"/>
  <c r="N192" i="18"/>
  <c r="C192" i="18"/>
  <c r="AR191" i="18"/>
  <c r="AG191" i="18"/>
  <c r="V191" i="18"/>
  <c r="L191" i="18"/>
  <c r="AZ190" i="18"/>
  <c r="AO190" i="18"/>
  <c r="AE190" i="18"/>
  <c r="T190" i="18"/>
  <c r="I190" i="18"/>
  <c r="AX189" i="18"/>
  <c r="AM189" i="18"/>
  <c r="AB189" i="18"/>
  <c r="R189" i="18"/>
  <c r="G189" i="18"/>
  <c r="AU188" i="18"/>
  <c r="AL188" i="18"/>
  <c r="AC188" i="18"/>
  <c r="T188" i="18"/>
  <c r="K188" i="18"/>
  <c r="B188" i="18"/>
  <c r="AR187" i="18"/>
  <c r="AH187" i="18"/>
  <c r="Y187" i="18"/>
  <c r="P187" i="18"/>
  <c r="G187" i="18"/>
  <c r="AW186" i="18"/>
  <c r="AN186" i="18"/>
  <c r="AE186" i="18"/>
  <c r="U186" i="18"/>
  <c r="L186" i="18"/>
  <c r="C186" i="18"/>
  <c r="AS185" i="18"/>
  <c r="AJ185" i="18"/>
  <c r="AA185" i="18"/>
  <c r="R185" i="18"/>
  <c r="H185" i="18"/>
  <c r="AX184" i="18"/>
  <c r="AO184" i="18"/>
  <c r="AF184" i="18"/>
  <c r="W184" i="18"/>
  <c r="N184" i="18"/>
  <c r="E184" i="18"/>
  <c r="AT183" i="18"/>
  <c r="AK183" i="18"/>
  <c r="AB183" i="18"/>
  <c r="S183" i="18"/>
  <c r="J183" i="18"/>
  <c r="AZ182" i="18"/>
  <c r="AQ182" i="18"/>
  <c r="AG182" i="18"/>
  <c r="X182" i="18"/>
  <c r="O182" i="18"/>
  <c r="F182" i="18"/>
  <c r="AV181" i="18"/>
  <c r="AM181" i="18"/>
  <c r="AD181" i="18"/>
  <c r="T181" i="18"/>
  <c r="K181" i="18"/>
  <c r="B181" i="18"/>
  <c r="AR180" i="18"/>
  <c r="AI180" i="18"/>
  <c r="Z180" i="18"/>
  <c r="Q180" i="18"/>
  <c r="G180" i="18"/>
  <c r="AW179" i="18"/>
  <c r="AN179" i="18"/>
  <c r="AE179" i="18"/>
  <c r="V179" i="18"/>
  <c r="M179" i="18"/>
  <c r="D179" i="18"/>
  <c r="AS178" i="18"/>
  <c r="AJ178" i="18"/>
  <c r="AA178" i="18"/>
  <c r="R178" i="18"/>
  <c r="I178" i="18"/>
  <c r="AY177" i="18"/>
  <c r="AP177" i="18"/>
  <c r="AF177" i="18"/>
  <c r="W177" i="18"/>
  <c r="N177" i="18"/>
  <c r="E177" i="18"/>
  <c r="AU176" i="18"/>
  <c r="AL176" i="18"/>
  <c r="AC176" i="18"/>
  <c r="S176" i="18"/>
  <c r="J176" i="18"/>
  <c r="AZ175" i="18"/>
  <c r="AQ175" i="18"/>
  <c r="AH175" i="18"/>
  <c r="Y175" i="18"/>
  <c r="P175" i="18"/>
  <c r="F175" i="18"/>
  <c r="AV174" i="18"/>
  <c r="AM174" i="18"/>
  <c r="AD174" i="18"/>
  <c r="U174" i="18"/>
  <c r="L174" i="18"/>
  <c r="C174" i="18"/>
  <c r="AR173" i="18"/>
  <c r="AI173" i="18"/>
  <c r="Z173" i="18"/>
  <c r="Q173" i="18"/>
  <c r="H173" i="18"/>
  <c r="AX172" i="18"/>
  <c r="AO172" i="18"/>
  <c r="AE172" i="18"/>
  <c r="V172" i="18"/>
  <c r="M172" i="18"/>
  <c r="D172" i="18"/>
  <c r="AT171" i="18"/>
  <c r="AK171" i="18"/>
  <c r="AB171" i="18"/>
  <c r="R171" i="18"/>
  <c r="I171" i="18"/>
  <c r="AY170" i="18"/>
  <c r="AP170" i="18"/>
  <c r="AG170" i="18"/>
  <c r="X170" i="18"/>
  <c r="O170" i="18"/>
  <c r="E170" i="18"/>
  <c r="AU169" i="18"/>
  <c r="AL169" i="18"/>
  <c r="AC169" i="18"/>
  <c r="T169" i="18"/>
  <c r="K169" i="18"/>
  <c r="B169" i="18"/>
  <c r="AQ168" i="18"/>
  <c r="AH168" i="18"/>
  <c r="Y168" i="18"/>
  <c r="P168" i="18"/>
  <c r="G168" i="18"/>
  <c r="AW167" i="18"/>
  <c r="AN167" i="18"/>
  <c r="AD167" i="18"/>
  <c r="U167" i="18"/>
  <c r="L167" i="18"/>
  <c r="C167" i="18"/>
  <c r="AS166" i="18"/>
  <c r="AJ166" i="18"/>
  <c r="AA166" i="18"/>
  <c r="Q166" i="18"/>
  <c r="H166" i="18"/>
  <c r="AX165" i="18"/>
  <c r="AO165" i="18"/>
  <c r="AF165" i="18"/>
  <c r="W165" i="18"/>
  <c r="N165" i="18"/>
  <c r="D165" i="18"/>
  <c r="AT164" i="18"/>
  <c r="AK164" i="18"/>
  <c r="AB164" i="18"/>
  <c r="S164" i="18"/>
  <c r="J164" i="18"/>
  <c r="AZ163" i="18"/>
  <c r="AP163" i="18"/>
  <c r="AG163" i="18"/>
  <c r="X163" i="18"/>
  <c r="O163" i="18"/>
  <c r="F163" i="18"/>
  <c r="AV162" i="18"/>
  <c r="AM162" i="18"/>
  <c r="AC162" i="18"/>
  <c r="T162" i="18"/>
  <c r="K162" i="18"/>
  <c r="B162" i="18"/>
  <c r="AR161" i="18"/>
  <c r="AI161" i="18"/>
  <c r="Z161" i="18"/>
  <c r="P161" i="18"/>
  <c r="G161" i="18"/>
  <c r="AW160" i="18"/>
  <c r="AN160" i="18"/>
  <c r="AE160" i="18"/>
  <c r="V160" i="18"/>
  <c r="M160" i="18"/>
  <c r="C160" i="18"/>
  <c r="AS159" i="18"/>
  <c r="AJ159" i="18"/>
  <c r="AA159" i="18"/>
  <c r="R159" i="18"/>
  <c r="I159" i="18"/>
  <c r="AY158" i="18"/>
  <c r="AO158" i="18"/>
  <c r="AF158" i="18"/>
  <c r="W158" i="18"/>
  <c r="N158" i="18"/>
  <c r="E158" i="18"/>
  <c r="AU157" i="18"/>
  <c r="AL157" i="18"/>
  <c r="AB157" i="18"/>
  <c r="S157" i="18"/>
  <c r="J157" i="18"/>
  <c r="AZ156" i="18"/>
  <c r="AQ156" i="18"/>
  <c r="AH156" i="18"/>
  <c r="Y156" i="18"/>
  <c r="O156" i="18"/>
  <c r="F156" i="18"/>
  <c r="AV155" i="18"/>
  <c r="AM155" i="18"/>
  <c r="AD155" i="18"/>
  <c r="U155" i="18"/>
  <c r="L155" i="18"/>
  <c r="B155" i="18"/>
  <c r="AR154" i="18"/>
  <c r="AI154" i="18"/>
  <c r="Z154" i="18"/>
  <c r="Q154" i="18"/>
  <c r="H154" i="18"/>
  <c r="AX153" i="18"/>
  <c r="AN153" i="18"/>
  <c r="AE153" i="18"/>
  <c r="V153" i="18"/>
  <c r="M153" i="18"/>
  <c r="D153" i="18"/>
  <c r="AT152" i="18"/>
  <c r="AK152" i="18"/>
  <c r="AA152" i="18"/>
  <c r="R152" i="18"/>
  <c r="I152" i="18"/>
  <c r="AY151" i="18"/>
  <c r="AP151" i="18"/>
  <c r="AG151" i="18"/>
  <c r="X151" i="18"/>
  <c r="N151" i="18"/>
  <c r="AC32" i="19"/>
  <c r="AM16" i="19"/>
  <c r="AD14" i="19"/>
  <c r="M261" i="18"/>
  <c r="D258" i="18"/>
  <c r="AC255" i="18"/>
  <c r="C253" i="18"/>
  <c r="AP250" i="18"/>
  <c r="AP248" i="18"/>
  <c r="C247" i="18"/>
  <c r="T245" i="18"/>
  <c r="AJ243" i="18"/>
  <c r="B242" i="18"/>
  <c r="S240" i="18"/>
  <c r="AW238" i="18"/>
  <c r="AJ237" i="18"/>
  <c r="W236" i="18"/>
  <c r="J235" i="18"/>
  <c r="AV233" i="18"/>
  <c r="AI232" i="18"/>
  <c r="V231" i="18"/>
  <c r="I230" i="18"/>
  <c r="AU228" i="18"/>
  <c r="AH227" i="18"/>
  <c r="U226" i="18"/>
  <c r="H225" i="18"/>
  <c r="AT223" i="18"/>
  <c r="AG222" i="18"/>
  <c r="T221" i="18"/>
  <c r="G220" i="18"/>
  <c r="AS218" i="18"/>
  <c r="AH217" i="18"/>
  <c r="B217" i="18"/>
  <c r="U216" i="18"/>
  <c r="AN215" i="18"/>
  <c r="H215" i="18"/>
  <c r="AA214" i="18"/>
  <c r="AT213" i="18"/>
  <c r="N213" i="18"/>
  <c r="AG212" i="18"/>
  <c r="G212" i="18"/>
  <c r="AJ211" i="18"/>
  <c r="N211" i="18"/>
  <c r="AS210" i="18"/>
  <c r="W210" i="18"/>
  <c r="E210" i="18"/>
  <c r="AN209" i="18"/>
  <c r="X209" i="18"/>
  <c r="H209" i="18"/>
  <c r="AQ208" i="18"/>
  <c r="AA208" i="18"/>
  <c r="K208" i="18"/>
  <c r="AT207" i="18"/>
  <c r="AD207" i="18"/>
  <c r="N207" i="18"/>
  <c r="AW206" i="18"/>
  <c r="AG206" i="18"/>
  <c r="Q206" i="18"/>
  <c r="AZ205" i="18"/>
  <c r="AJ205" i="18"/>
  <c r="T205" i="18"/>
  <c r="D205" i="18"/>
  <c r="AM204" i="18"/>
  <c r="W204" i="18"/>
  <c r="G204" i="18"/>
  <c r="AP203" i="18"/>
  <c r="Z203" i="18"/>
  <c r="J203" i="18"/>
  <c r="AS202" i="18"/>
  <c r="AC202" i="18"/>
  <c r="M202" i="18"/>
  <c r="AV201" i="18"/>
  <c r="AF201" i="18"/>
  <c r="P201" i="18"/>
  <c r="AY200" i="18"/>
  <c r="AI200" i="18"/>
  <c r="S200" i="18"/>
  <c r="C200" i="18"/>
  <c r="AN199" i="18"/>
  <c r="AB199" i="18"/>
  <c r="Q199" i="18"/>
  <c r="F199" i="18"/>
  <c r="AU198" i="18"/>
  <c r="AJ198" i="18"/>
  <c r="Y198" i="18"/>
  <c r="O198" i="18"/>
  <c r="D198" i="18"/>
  <c r="AR197" i="18"/>
  <c r="AH197" i="18"/>
  <c r="W197" i="18"/>
  <c r="L197" i="18"/>
  <c r="B197" i="18"/>
  <c r="AP196" i="18"/>
  <c r="AE196" i="18"/>
  <c r="U196" i="18"/>
  <c r="J196" i="18"/>
  <c r="AX195" i="18"/>
  <c r="AN195" i="18"/>
  <c r="AC195" i="18"/>
  <c r="R195" i="18"/>
  <c r="H195" i="18"/>
  <c r="AV194" i="18"/>
  <c r="AK194" i="18"/>
  <c r="AA194" i="18"/>
  <c r="P194" i="18"/>
  <c r="E194" i="18"/>
  <c r="AT193" i="18"/>
  <c r="AI193" i="18"/>
  <c r="X193" i="18"/>
  <c r="N193" i="18"/>
  <c r="C193" i="18"/>
  <c r="AQ192" i="18"/>
  <c r="AG192" i="18"/>
  <c r="V192" i="18"/>
  <c r="K192" i="18"/>
  <c r="AZ191" i="18"/>
  <c r="AO191" i="18"/>
  <c r="AD191" i="18"/>
  <c r="T191" i="18"/>
  <c r="I191" i="18"/>
  <c r="AW190" i="18"/>
  <c r="AM190" i="18"/>
  <c r="AB190" i="18"/>
  <c r="Q190" i="18"/>
  <c r="G190" i="18"/>
  <c r="AU189" i="18"/>
  <c r="AJ189" i="18"/>
  <c r="Z189" i="18"/>
  <c r="O189" i="18"/>
  <c r="D189" i="18"/>
  <c r="AS188" i="18"/>
  <c r="AJ188" i="18"/>
  <c r="AA188" i="18"/>
  <c r="R188" i="18"/>
  <c r="I188" i="18"/>
  <c r="AX187" i="18"/>
  <c r="AO187" i="18"/>
  <c r="AF187" i="18"/>
  <c r="W187" i="18"/>
  <c r="N187" i="18"/>
  <c r="E187" i="18"/>
  <c r="AU186" i="18"/>
  <c r="AK186" i="18"/>
  <c r="AB186" i="18"/>
  <c r="S186" i="18"/>
  <c r="J186" i="18"/>
  <c r="AZ185" i="18"/>
  <c r="AQ185" i="18"/>
  <c r="AH185" i="18"/>
  <c r="X185" i="18"/>
  <c r="O185" i="18"/>
  <c r="F185" i="18"/>
  <c r="AV184" i="18"/>
  <c r="AM184" i="18"/>
  <c r="AD184" i="18"/>
  <c r="U184" i="18"/>
  <c r="K184" i="18"/>
  <c r="B184" i="18"/>
  <c r="AR183" i="18"/>
  <c r="AI183" i="18"/>
  <c r="Z183" i="18"/>
  <c r="Q183" i="18"/>
  <c r="H183" i="18"/>
  <c r="AW182" i="18"/>
  <c r="AN182" i="18"/>
  <c r="AE182" i="18"/>
  <c r="V182" i="18"/>
  <c r="M182" i="18"/>
  <c r="D182" i="18"/>
  <c r="AT181" i="18"/>
  <c r="AJ181" i="18"/>
  <c r="AA181" i="18"/>
  <c r="R181" i="18"/>
  <c r="I181" i="18"/>
  <c r="AY180" i="18"/>
  <c r="AP180" i="18"/>
  <c r="AG180" i="18"/>
  <c r="W180" i="18"/>
  <c r="N180" i="18"/>
  <c r="E180" i="18"/>
  <c r="AU179" i="18"/>
  <c r="AL179" i="18"/>
  <c r="AC179" i="18"/>
  <c r="T179" i="18"/>
  <c r="J179" i="18"/>
  <c r="AZ178" i="18"/>
  <c r="AQ178" i="18"/>
  <c r="AH178" i="18"/>
  <c r="Y178" i="18"/>
  <c r="P178" i="18"/>
  <c r="G178" i="18"/>
  <c r="AV177" i="18"/>
  <c r="AM177" i="18"/>
  <c r="AD177" i="18"/>
  <c r="U177" i="18"/>
  <c r="L177" i="18"/>
  <c r="C177" i="18"/>
  <c r="AS176" i="18"/>
  <c r="AI176" i="18"/>
  <c r="Z176" i="18"/>
  <c r="Q176" i="18"/>
  <c r="H176" i="18"/>
  <c r="AX175" i="18"/>
  <c r="AO175" i="18"/>
  <c r="AF175" i="18"/>
  <c r="V175" i="18"/>
  <c r="M175" i="18"/>
  <c r="D175" i="18"/>
  <c r="AT174" i="18"/>
  <c r="AK174" i="18"/>
  <c r="AB174" i="18"/>
  <c r="S174" i="18"/>
  <c r="I174" i="18"/>
  <c r="AY173" i="18"/>
  <c r="AP173" i="18"/>
  <c r="AG173" i="18"/>
  <c r="X173" i="18"/>
  <c r="O173" i="18"/>
  <c r="F173" i="18"/>
  <c r="AU172" i="18"/>
  <c r="AL172" i="18"/>
  <c r="AC172" i="18"/>
  <c r="T172" i="18"/>
  <c r="K172" i="18"/>
  <c r="B172" i="18"/>
  <c r="AR171" i="18"/>
  <c r="AH171" i="18"/>
  <c r="Y171" i="18"/>
  <c r="P171" i="18"/>
  <c r="G171" i="18"/>
  <c r="AW170" i="18"/>
  <c r="AN170" i="18"/>
  <c r="AE170" i="18"/>
  <c r="U170" i="18"/>
  <c r="L170" i="18"/>
  <c r="C170" i="18"/>
  <c r="AS169" i="18"/>
  <c r="AJ169" i="18"/>
  <c r="AA169" i="18"/>
  <c r="R169" i="18"/>
  <c r="H169" i="18"/>
  <c r="AX168" i="18"/>
  <c r="AO168" i="18"/>
  <c r="AF168" i="18"/>
  <c r="W168" i="18"/>
  <c r="N168" i="18"/>
  <c r="E168" i="18"/>
  <c r="AT167" i="18"/>
  <c r="AK167" i="18"/>
  <c r="AB167" i="18"/>
  <c r="S167" i="18"/>
  <c r="J167" i="18"/>
  <c r="AZ166" i="18"/>
  <c r="AQ166" i="18"/>
  <c r="AG166" i="18"/>
  <c r="X166" i="18"/>
  <c r="O166" i="18"/>
  <c r="F166" i="18"/>
  <c r="AV165" i="18"/>
  <c r="AM165" i="18"/>
  <c r="AD165" i="18"/>
  <c r="T165" i="18"/>
  <c r="K165" i="18"/>
  <c r="B165" i="18"/>
  <c r="AR164" i="18"/>
  <c r="AI164" i="18"/>
  <c r="Z164" i="18"/>
  <c r="Q164" i="18"/>
  <c r="G164" i="18"/>
  <c r="AW163" i="18"/>
  <c r="AN163" i="18"/>
  <c r="AE163" i="18"/>
  <c r="V163" i="18"/>
  <c r="M163" i="18"/>
  <c r="D163" i="18"/>
  <c r="AS162" i="18"/>
  <c r="AJ162" i="18"/>
  <c r="AA162" i="18"/>
  <c r="R162" i="18"/>
  <c r="I162" i="18"/>
  <c r="AY161" i="18"/>
  <c r="AP161" i="18"/>
  <c r="AF161" i="18"/>
  <c r="W161" i="18"/>
  <c r="N161" i="18"/>
  <c r="E161" i="18"/>
  <c r="AU160" i="18"/>
  <c r="AL160" i="18"/>
  <c r="AC160" i="18"/>
  <c r="S160" i="18"/>
  <c r="J160" i="18"/>
  <c r="AZ159" i="18"/>
  <c r="AQ159" i="18"/>
  <c r="AH159" i="18"/>
  <c r="Y159" i="18"/>
  <c r="P159" i="18"/>
  <c r="F159" i="18"/>
  <c r="AV158" i="18"/>
  <c r="AM158" i="18"/>
  <c r="AD158" i="18"/>
  <c r="U158" i="18"/>
  <c r="L158" i="18"/>
  <c r="C158" i="18"/>
  <c r="AR157" i="18"/>
  <c r="AI157" i="18"/>
  <c r="Z157" i="18"/>
  <c r="Q157" i="18"/>
  <c r="H157" i="18"/>
  <c r="AX156" i="18"/>
  <c r="AO156" i="18"/>
  <c r="AE156" i="18"/>
  <c r="V156" i="18"/>
  <c r="M156" i="18"/>
  <c r="D156" i="18"/>
  <c r="AT155" i="18"/>
  <c r="AK155" i="18"/>
  <c r="AB155" i="18"/>
  <c r="R155" i="18"/>
  <c r="I155" i="18"/>
  <c r="AY154" i="18"/>
  <c r="AP154" i="18"/>
  <c r="AG154" i="18"/>
  <c r="X154" i="18"/>
  <c r="O154" i="18"/>
  <c r="E154" i="18"/>
  <c r="AU153" i="18"/>
  <c r="AL153" i="18"/>
  <c r="AC153" i="18"/>
  <c r="T153" i="18"/>
  <c r="K153" i="18"/>
  <c r="B153" i="18"/>
  <c r="AQ152" i="18"/>
  <c r="AH152" i="18"/>
  <c r="Y152" i="18"/>
  <c r="P152" i="18"/>
  <c r="G152" i="18"/>
  <c r="AW151" i="18"/>
  <c r="AN151" i="18"/>
  <c r="AD151" i="18"/>
  <c r="U151" i="18"/>
  <c r="L151" i="18"/>
  <c r="C151" i="18"/>
  <c r="AS150" i="18"/>
  <c r="AJ150" i="18"/>
  <c r="AA150" i="18"/>
  <c r="R150" i="18"/>
  <c r="J150" i="18"/>
  <c r="B150" i="18"/>
  <c r="AS149" i="18"/>
  <c r="AK149" i="18"/>
  <c r="AC149" i="18"/>
  <c r="U149" i="18"/>
  <c r="M149" i="18"/>
  <c r="E149" i="18"/>
  <c r="AV148" i="18"/>
  <c r="AN148" i="18"/>
  <c r="AF148" i="18"/>
  <c r="X148" i="18"/>
  <c r="P148" i="18"/>
  <c r="H148" i="18"/>
  <c r="AY147" i="18"/>
  <c r="AQ147" i="18"/>
  <c r="AI147" i="18"/>
  <c r="AA147" i="18"/>
  <c r="S147" i="18"/>
  <c r="K147" i="18"/>
  <c r="C147" i="18"/>
  <c r="AT146" i="18"/>
  <c r="AL146" i="18"/>
  <c r="AD146" i="18"/>
  <c r="V146" i="18"/>
  <c r="N146" i="18"/>
  <c r="F146" i="18"/>
  <c r="AW145" i="18"/>
  <c r="AO145" i="18"/>
  <c r="AG145" i="18"/>
  <c r="Y145" i="18"/>
  <c r="Q145" i="18"/>
  <c r="I145" i="18"/>
  <c r="AZ144" i="18"/>
  <c r="AR144" i="18"/>
  <c r="AJ144" i="18"/>
  <c r="AB144" i="18"/>
  <c r="T144" i="18"/>
  <c r="L144" i="18"/>
  <c r="D144" i="18"/>
  <c r="AU143" i="18"/>
  <c r="AM143" i="18"/>
  <c r="AE143" i="18"/>
  <c r="W143" i="18"/>
  <c r="O143" i="18"/>
  <c r="G143" i="18"/>
  <c r="AX142" i="18"/>
  <c r="AP142" i="18"/>
  <c r="AH142" i="18"/>
  <c r="Z142" i="18"/>
  <c r="R142" i="18"/>
  <c r="J142" i="18"/>
  <c r="B142" i="18"/>
  <c r="AS141" i="18"/>
  <c r="AK141" i="18"/>
  <c r="AC141" i="18"/>
  <c r="U141" i="18"/>
  <c r="M141" i="18"/>
  <c r="E141" i="18"/>
  <c r="AV140" i="18"/>
  <c r="AN140" i="18"/>
  <c r="AF140" i="18"/>
  <c r="X140" i="18"/>
  <c r="P140" i="18"/>
  <c r="H140" i="18"/>
  <c r="AY139" i="18"/>
  <c r="AQ139" i="18"/>
  <c r="AI139" i="18"/>
  <c r="AA139" i="18"/>
  <c r="S139" i="18"/>
  <c r="K139" i="18"/>
  <c r="C139" i="18"/>
  <c r="AT138" i="18"/>
  <c r="AL138" i="18"/>
  <c r="AD138" i="18"/>
  <c r="V138" i="18"/>
  <c r="N138" i="18"/>
  <c r="F138" i="18"/>
  <c r="AW137" i="18"/>
  <c r="AO137" i="18"/>
  <c r="AG137" i="18"/>
  <c r="Y137" i="18"/>
  <c r="Q137" i="18"/>
  <c r="I137" i="18"/>
  <c r="AZ136" i="18"/>
  <c r="AR136" i="18"/>
  <c r="AJ136" i="18"/>
  <c r="AB136" i="18"/>
  <c r="T136" i="18"/>
  <c r="L136" i="18"/>
  <c r="D136" i="18"/>
  <c r="AU135" i="18"/>
  <c r="AM135" i="18"/>
  <c r="AE135" i="18"/>
  <c r="W135" i="18"/>
  <c r="O135" i="18"/>
  <c r="G135" i="18"/>
  <c r="AX134" i="18"/>
  <c r="AP134" i="18"/>
  <c r="AH134" i="18"/>
  <c r="Z134" i="18"/>
  <c r="R134" i="18"/>
  <c r="J134" i="18"/>
  <c r="B134" i="18"/>
  <c r="AS133" i="18"/>
  <c r="AK133" i="18"/>
  <c r="AC133" i="18"/>
  <c r="U133" i="18"/>
  <c r="M133" i="18"/>
  <c r="E133" i="18"/>
  <c r="AV132" i="18"/>
  <c r="AN132" i="18"/>
  <c r="AF132" i="18"/>
  <c r="X132" i="18"/>
  <c r="P132" i="18"/>
  <c r="H132" i="18"/>
  <c r="AY131" i="18"/>
  <c r="AQ131" i="18"/>
  <c r="AI131" i="18"/>
  <c r="AA131" i="18"/>
  <c r="S131" i="18"/>
  <c r="K131" i="18"/>
  <c r="C131" i="18"/>
  <c r="AT130" i="18"/>
  <c r="AL130" i="18"/>
  <c r="AD130" i="18"/>
  <c r="V130" i="18"/>
  <c r="AC41" i="19"/>
  <c r="S31" i="19"/>
  <c r="Z264" i="18"/>
  <c r="AQ260" i="18"/>
  <c r="AM257" i="18"/>
  <c r="M255" i="18"/>
  <c r="AL252" i="18"/>
  <c r="AD250" i="18"/>
  <c r="AC248" i="18"/>
  <c r="AQ246" i="18"/>
  <c r="I245" i="18"/>
  <c r="Z243" i="18"/>
  <c r="AP241" i="18"/>
  <c r="H240" i="18"/>
  <c r="AO238" i="18"/>
  <c r="AB237" i="18"/>
  <c r="O236" i="18"/>
  <c r="B235" i="18"/>
  <c r="AN233" i="18"/>
  <c r="AA232" i="18"/>
  <c r="N231" i="18"/>
  <c r="AZ229" i="18"/>
  <c r="AM228" i="18"/>
  <c r="Z227" i="18"/>
  <c r="M226" i="18"/>
  <c r="AY224" i="18"/>
  <c r="AL223" i="18"/>
  <c r="Y222" i="18"/>
  <c r="L221" i="18"/>
  <c r="AX219" i="18"/>
  <c r="AK218" i="18"/>
  <c r="AF217" i="18"/>
  <c r="AY216" i="18"/>
  <c r="S216" i="18"/>
  <c r="AL215" i="18"/>
  <c r="F215" i="18"/>
  <c r="Y214" i="18"/>
  <c r="AR213" i="18"/>
  <c r="L213" i="18"/>
  <c r="AE212" i="18"/>
  <c r="C212" i="18"/>
  <c r="AH211" i="18"/>
  <c r="L211" i="18"/>
  <c r="AO210" i="18"/>
  <c r="U210" i="18"/>
  <c r="D210" i="18"/>
  <c r="AM209" i="18"/>
  <c r="W209" i="18"/>
  <c r="G209" i="18"/>
  <c r="AP208" i="18"/>
  <c r="Z208" i="18"/>
  <c r="J208" i="18"/>
  <c r="AS207" i="18"/>
  <c r="AC207" i="18"/>
  <c r="M207" i="18"/>
  <c r="AV206" i="18"/>
  <c r="AF206" i="18"/>
  <c r="P206" i="18"/>
  <c r="AY205" i="18"/>
  <c r="AI205" i="18"/>
  <c r="S205" i="18"/>
  <c r="C205" i="18"/>
  <c r="AL204" i="18"/>
  <c r="V204" i="18"/>
  <c r="F204" i="18"/>
  <c r="AO203" i="18"/>
  <c r="Y203" i="18"/>
  <c r="I203" i="18"/>
  <c r="AR202" i="18"/>
  <c r="AB202" i="18"/>
  <c r="L202" i="18"/>
  <c r="AU201" i="18"/>
  <c r="AE201" i="18"/>
  <c r="O201" i="18"/>
  <c r="AX200" i="18"/>
  <c r="AH200" i="18"/>
  <c r="R200" i="18"/>
  <c r="B200" i="18"/>
  <c r="AL199" i="18"/>
  <c r="Z199" i="18"/>
  <c r="P199" i="18"/>
  <c r="E199" i="18"/>
  <c r="AS198" i="18"/>
  <c r="AI198" i="18"/>
  <c r="X198" i="18"/>
  <c r="M198" i="18"/>
  <c r="C198" i="18"/>
  <c r="AQ197" i="18"/>
  <c r="AF197" i="18"/>
  <c r="V197" i="18"/>
  <c r="K197" i="18"/>
  <c r="AY196" i="18"/>
  <c r="AO196" i="18"/>
  <c r="AD196" i="18"/>
  <c r="S196" i="18"/>
  <c r="I196" i="18"/>
  <c r="AW195" i="18"/>
  <c r="AL195" i="18"/>
  <c r="AB195" i="18"/>
  <c r="Q195" i="18"/>
  <c r="F195" i="18"/>
  <c r="AU194" i="18"/>
  <c r="AJ194" i="18"/>
  <c r="Y194" i="18"/>
  <c r="O194" i="18"/>
  <c r="D194" i="18"/>
  <c r="AR193" i="18"/>
  <c r="AH193" i="18"/>
  <c r="W193" i="18"/>
  <c r="L193" i="18"/>
  <c r="B193" i="18"/>
  <c r="AP192" i="18"/>
  <c r="AE192" i="18"/>
  <c r="U192" i="18"/>
  <c r="J192" i="18"/>
  <c r="AX191" i="18"/>
  <c r="AN191" i="18"/>
  <c r="AC191" i="18"/>
  <c r="R191" i="18"/>
  <c r="H191" i="18"/>
  <c r="AV190" i="18"/>
  <c r="AK190" i="18"/>
  <c r="AA190" i="18"/>
  <c r="P190" i="18"/>
  <c r="E190" i="18"/>
  <c r="AT189" i="18"/>
  <c r="AI189" i="18"/>
  <c r="X189" i="18"/>
  <c r="N189" i="18"/>
  <c r="C189" i="18"/>
  <c r="AR188" i="18"/>
  <c r="AI188" i="18"/>
  <c r="Z188" i="18"/>
  <c r="Q188" i="18"/>
  <c r="G188" i="18"/>
  <c r="AW187" i="18"/>
  <c r="AN187" i="18"/>
  <c r="AE187" i="18"/>
  <c r="V187" i="18"/>
  <c r="M187" i="18"/>
  <c r="D187" i="18"/>
  <c r="AS186" i="18"/>
  <c r="AJ186" i="18"/>
  <c r="AA186" i="18"/>
  <c r="R186" i="18"/>
  <c r="I186" i="18"/>
  <c r="AY185" i="18"/>
  <c r="AP185" i="18"/>
  <c r="AF185" i="18"/>
  <c r="W185" i="18"/>
  <c r="N185" i="18"/>
  <c r="E185" i="18"/>
  <c r="AU184" i="18"/>
  <c r="AL184" i="18"/>
  <c r="AC184" i="18"/>
  <c r="S184" i="18"/>
  <c r="J184" i="18"/>
  <c r="AZ183" i="18"/>
  <c r="AQ183" i="18"/>
  <c r="AH183" i="18"/>
  <c r="Y183" i="18"/>
  <c r="P183" i="18"/>
  <c r="F183" i="18"/>
  <c r="AV182" i="18"/>
  <c r="AM182" i="18"/>
  <c r="AD182" i="18"/>
  <c r="U182" i="18"/>
  <c r="L182" i="18"/>
  <c r="C182" i="18"/>
  <c r="AR181" i="18"/>
  <c r="AI181" i="18"/>
  <c r="Z181" i="18"/>
  <c r="Q181" i="18"/>
  <c r="H181" i="18"/>
  <c r="AX180" i="18"/>
  <c r="AO180" i="18"/>
  <c r="AE180" i="18"/>
  <c r="V180" i="18"/>
  <c r="M180" i="18"/>
  <c r="D180" i="18"/>
  <c r="AT179" i="18"/>
  <c r="AK179" i="18"/>
  <c r="AB179" i="18"/>
  <c r="R179" i="18"/>
  <c r="I179" i="18"/>
  <c r="AY178" i="18"/>
  <c r="AP178" i="18"/>
  <c r="AG178" i="18"/>
  <c r="X178" i="18"/>
  <c r="O178" i="18"/>
  <c r="E178" i="18"/>
  <c r="AU177" i="18"/>
  <c r="AL177" i="18"/>
  <c r="AC177" i="18"/>
  <c r="T177" i="18"/>
  <c r="K177" i="18"/>
  <c r="B177" i="18"/>
  <c r="AQ176" i="18"/>
  <c r="AH176" i="18"/>
  <c r="Y176" i="18"/>
  <c r="P176" i="18"/>
  <c r="G176" i="18"/>
  <c r="AW175" i="18"/>
  <c r="AN175" i="18"/>
  <c r="AD175" i="18"/>
  <c r="U175" i="18"/>
  <c r="L175" i="18"/>
  <c r="C175" i="18"/>
  <c r="AS174" i="18"/>
  <c r="AJ174" i="18"/>
  <c r="AA174" i="18"/>
  <c r="Q174" i="18"/>
  <c r="H174" i="18"/>
  <c r="AX173" i="18"/>
  <c r="AO173" i="18"/>
  <c r="AF173" i="18"/>
  <c r="W173" i="18"/>
  <c r="N173" i="18"/>
  <c r="D173" i="18"/>
  <c r="AT172" i="18"/>
  <c r="AK172" i="18"/>
  <c r="AB172" i="18"/>
  <c r="S172" i="18"/>
  <c r="J172" i="18"/>
  <c r="AZ171" i="18"/>
  <c r="AP171" i="18"/>
  <c r="AG171" i="18"/>
  <c r="X171" i="18"/>
  <c r="O171" i="18"/>
  <c r="F171" i="18"/>
  <c r="AV170" i="18"/>
  <c r="AM170" i="18"/>
  <c r="AC170" i="18"/>
  <c r="T170" i="18"/>
  <c r="K170" i="18"/>
  <c r="B170" i="18"/>
  <c r="AR169" i="18"/>
  <c r="AI169" i="18"/>
  <c r="Z169" i="18"/>
  <c r="P169" i="18"/>
  <c r="G169" i="18"/>
  <c r="AW168" i="18"/>
  <c r="AN168" i="18"/>
  <c r="AE168" i="18"/>
  <c r="V168" i="18"/>
  <c r="M168" i="18"/>
  <c r="C168" i="18"/>
  <c r="AS167" i="18"/>
  <c r="AJ167" i="18"/>
  <c r="AA167" i="18"/>
  <c r="R167" i="18"/>
  <c r="I167" i="18"/>
  <c r="AY166" i="18"/>
  <c r="AO166" i="18"/>
  <c r="AF166" i="18"/>
  <c r="W166" i="18"/>
  <c r="N166" i="18"/>
  <c r="E166" i="18"/>
  <c r="AU165" i="18"/>
  <c r="AL165" i="18"/>
  <c r="AB165" i="18"/>
  <c r="S165" i="18"/>
  <c r="J165" i="18"/>
  <c r="AZ164" i="18"/>
  <c r="AQ164" i="18"/>
  <c r="AH164" i="18"/>
  <c r="Y164" i="18"/>
  <c r="O164" i="18"/>
  <c r="F164" i="18"/>
  <c r="AV163" i="18"/>
  <c r="AM163" i="18"/>
  <c r="AD163" i="18"/>
  <c r="U163" i="18"/>
  <c r="L163" i="18"/>
  <c r="B163" i="18"/>
  <c r="AR162" i="18"/>
  <c r="AI162" i="18"/>
  <c r="Z162" i="18"/>
  <c r="Q162" i="18"/>
  <c r="H162" i="18"/>
  <c r="AX161" i="18"/>
  <c r="AN161" i="18"/>
  <c r="AE161" i="18"/>
  <c r="V161" i="18"/>
  <c r="M161" i="18"/>
  <c r="D161" i="18"/>
  <c r="AT160" i="18"/>
  <c r="AK160" i="18"/>
  <c r="AA160" i="18"/>
  <c r="R160" i="18"/>
  <c r="I160" i="18"/>
  <c r="AY159" i="18"/>
  <c r="AP159" i="18"/>
  <c r="AG159" i="18"/>
  <c r="X159" i="18"/>
  <c r="N159" i="18"/>
  <c r="E159" i="18"/>
  <c r="AU158" i="18"/>
  <c r="AL158" i="18"/>
  <c r="AC158" i="18"/>
  <c r="T158" i="18"/>
  <c r="K158" i="18"/>
  <c r="AZ157" i="18"/>
  <c r="AQ157" i="18"/>
  <c r="AH157" i="18"/>
  <c r="Y157" i="18"/>
  <c r="P157" i="18"/>
  <c r="G157" i="18"/>
  <c r="AW156" i="18"/>
  <c r="AM156" i="18"/>
  <c r="AD156" i="18"/>
  <c r="U156" i="18"/>
  <c r="L156" i="18"/>
  <c r="C156" i="18"/>
  <c r="AS155" i="18"/>
  <c r="AJ155" i="18"/>
  <c r="Z155" i="18"/>
  <c r="Q155" i="18"/>
  <c r="H155" i="18"/>
  <c r="AX154" i="18"/>
  <c r="AO154" i="18"/>
  <c r="AF154" i="18"/>
  <c r="W154" i="18"/>
  <c r="M154" i="18"/>
  <c r="D154" i="18"/>
  <c r="AT153" i="18"/>
  <c r="AK153" i="18"/>
  <c r="AB153" i="18"/>
  <c r="S153" i="18"/>
  <c r="J153" i="18"/>
  <c r="AY152" i="18"/>
  <c r="AP152" i="18"/>
  <c r="AG152" i="18"/>
  <c r="X152" i="18"/>
  <c r="O152" i="18"/>
  <c r="F152" i="18"/>
  <c r="AV151" i="18"/>
  <c r="AL151" i="18"/>
  <c r="AC151" i="18"/>
  <c r="T151" i="18"/>
  <c r="K151" i="18"/>
  <c r="B151" i="18"/>
  <c r="AR150" i="18"/>
  <c r="AI150" i="18"/>
  <c r="Y150" i="18"/>
  <c r="Q150" i="18"/>
  <c r="I150" i="18"/>
  <c r="AZ149" i="18"/>
  <c r="AR149" i="18"/>
  <c r="AJ149" i="18"/>
  <c r="AB149" i="18"/>
  <c r="T149" i="18"/>
  <c r="L149" i="18"/>
  <c r="D149" i="18"/>
  <c r="AU148" i="18"/>
  <c r="AM148" i="18"/>
  <c r="AE148" i="18"/>
  <c r="W148" i="18"/>
  <c r="O148" i="18"/>
  <c r="G148" i="18"/>
  <c r="AX147" i="18"/>
  <c r="AP147" i="18"/>
  <c r="AH147" i="18"/>
  <c r="Z147" i="18"/>
  <c r="R147" i="18"/>
  <c r="J147" i="18"/>
  <c r="B147" i="18"/>
  <c r="AS146" i="18"/>
  <c r="AK146" i="18"/>
  <c r="AC146" i="18"/>
  <c r="U146" i="18"/>
  <c r="M146" i="18"/>
  <c r="E146" i="18"/>
  <c r="AV145" i="18"/>
  <c r="AN145" i="18"/>
  <c r="AF145" i="18"/>
  <c r="X145" i="18"/>
  <c r="P145" i="18"/>
  <c r="H145" i="18"/>
  <c r="AY144" i="18"/>
  <c r="AQ144" i="18"/>
  <c r="AI144" i="18"/>
  <c r="AA144" i="18"/>
  <c r="S144" i="18"/>
  <c r="K144" i="18"/>
  <c r="C144" i="18"/>
  <c r="AT143" i="18"/>
  <c r="AL143" i="18"/>
  <c r="AD143" i="18"/>
  <c r="V143" i="18"/>
  <c r="N143" i="18"/>
  <c r="F143" i="18"/>
  <c r="AW142" i="18"/>
  <c r="AO142" i="18"/>
  <c r="AG142" i="18"/>
  <c r="Y142" i="18"/>
  <c r="Q142" i="18"/>
  <c r="I142" i="18"/>
  <c r="AZ141" i="18"/>
  <c r="AR141" i="18"/>
  <c r="AJ141" i="18"/>
  <c r="AB141" i="18"/>
  <c r="T141" i="18"/>
  <c r="L141" i="18"/>
  <c r="D141" i="18"/>
  <c r="AU140" i="18"/>
  <c r="AM140" i="18"/>
  <c r="AE140" i="18"/>
  <c r="W140" i="18"/>
  <c r="AJ18" i="19"/>
  <c r="AI17" i="19"/>
  <c r="AS263" i="18"/>
  <c r="V260" i="18"/>
  <c r="W257" i="18"/>
  <c r="AV254" i="18"/>
  <c r="V252" i="18"/>
  <c r="Q250" i="18"/>
  <c r="P248" i="18"/>
  <c r="AG246" i="18"/>
  <c r="AW244" i="18"/>
  <c r="O243" i="18"/>
  <c r="AF241" i="18"/>
  <c r="AW239" i="18"/>
  <c r="AG238" i="18"/>
  <c r="T237" i="18"/>
  <c r="G236" i="18"/>
  <c r="AS234" i="18"/>
  <c r="AF233" i="18"/>
  <c r="S232" i="18"/>
  <c r="F231" i="18"/>
  <c r="AR229" i="18"/>
  <c r="AE228" i="18"/>
  <c r="R227" i="18"/>
  <c r="E226" i="18"/>
  <c r="AQ224" i="18"/>
  <c r="AD223" i="18"/>
  <c r="Q222" i="18"/>
  <c r="D221" i="18"/>
  <c r="AP219" i="18"/>
  <c r="AC218" i="18"/>
  <c r="Z217" i="18"/>
  <c r="AS216" i="18"/>
  <c r="M216" i="18"/>
  <c r="AF215" i="18"/>
  <c r="AY214" i="18"/>
  <c r="S214" i="18"/>
  <c r="AL213" i="18"/>
  <c r="F213" i="18"/>
  <c r="Y212" i="18"/>
  <c r="AZ211" i="18"/>
  <c r="AD211" i="18"/>
  <c r="J211" i="18"/>
  <c r="AM210" i="18"/>
  <c r="Q210" i="18"/>
  <c r="AZ209" i="18"/>
  <c r="AJ209" i="18"/>
  <c r="T209" i="18"/>
  <c r="D209" i="18"/>
  <c r="AM208" i="18"/>
  <c r="W208" i="18"/>
  <c r="G208" i="18"/>
  <c r="AP207" i="18"/>
  <c r="Z207" i="18"/>
  <c r="J207" i="18"/>
  <c r="AS206" i="18"/>
  <c r="AC206" i="18"/>
  <c r="M206" i="18"/>
  <c r="AV205" i="18"/>
  <c r="AF205" i="18"/>
  <c r="P205" i="18"/>
  <c r="AY204" i="18"/>
  <c r="AI204" i="18"/>
  <c r="S204" i="18"/>
  <c r="C204" i="18"/>
  <c r="AL203" i="18"/>
  <c r="V203" i="18"/>
  <c r="F203" i="18"/>
  <c r="AO202" i="18"/>
  <c r="Y202" i="18"/>
  <c r="I202" i="18"/>
  <c r="AR201" i="18"/>
  <c r="AB201" i="18"/>
  <c r="L201" i="18"/>
  <c r="AU200" i="18"/>
  <c r="AE200" i="18"/>
  <c r="O200" i="18"/>
  <c r="AX199" i="18"/>
  <c r="AK199" i="18"/>
  <c r="Y199" i="18"/>
  <c r="N199" i="18"/>
  <c r="D199" i="18"/>
  <c r="AR198" i="18"/>
  <c r="AG198" i="18"/>
  <c r="W198" i="18"/>
  <c r="L198" i="18"/>
  <c r="AZ197" i="18"/>
  <c r="AP197" i="18"/>
  <c r="AE197" i="18"/>
  <c r="T197" i="18"/>
  <c r="J197" i="18"/>
  <c r="AX196" i="18"/>
  <c r="AM196" i="18"/>
  <c r="AC196" i="18"/>
  <c r="R196" i="18"/>
  <c r="G196" i="18"/>
  <c r="AV195" i="18"/>
  <c r="AK195" i="18"/>
  <c r="Z195" i="18"/>
  <c r="P195" i="18"/>
  <c r="E195" i="18"/>
  <c r="AS194" i="18"/>
  <c r="AI194" i="18"/>
  <c r="X194" i="18"/>
  <c r="M194" i="18"/>
  <c r="C194" i="18"/>
  <c r="AQ193" i="18"/>
  <c r="AF193" i="18"/>
  <c r="V193" i="18"/>
  <c r="K193" i="18"/>
  <c r="AY192" i="18"/>
  <c r="AO192" i="18"/>
  <c r="AD192" i="18"/>
  <c r="S192" i="18"/>
  <c r="I192" i="18"/>
  <c r="AW191" i="18"/>
  <c r="AL191" i="18"/>
  <c r="AB191" i="18"/>
  <c r="Q191" i="18"/>
  <c r="F191" i="18"/>
  <c r="AU190" i="18"/>
  <c r="AJ190" i="18"/>
  <c r="Y190" i="18"/>
  <c r="O190" i="18"/>
  <c r="D190" i="18"/>
  <c r="AR189" i="18"/>
  <c r="AH189" i="18"/>
  <c r="W189" i="18"/>
  <c r="L189" i="18"/>
  <c r="B189" i="18"/>
  <c r="AQ188" i="18"/>
  <c r="AH188" i="18"/>
  <c r="Y188" i="18"/>
  <c r="O188" i="18"/>
  <c r="F188" i="18"/>
  <c r="AV187" i="18"/>
  <c r="AM187" i="18"/>
  <c r="AD187" i="18"/>
  <c r="U187" i="18"/>
  <c r="L187" i="18"/>
  <c r="B187" i="18"/>
  <c r="AR186" i="18"/>
  <c r="AI186" i="18"/>
  <c r="Z186" i="18"/>
  <c r="Q186" i="18"/>
  <c r="H186" i="18"/>
  <c r="AX185" i="18"/>
  <c r="AN185" i="18"/>
  <c r="AE185" i="18"/>
  <c r="V185" i="18"/>
  <c r="M185" i="18"/>
  <c r="D185" i="18"/>
  <c r="AT184" i="18"/>
  <c r="AK184" i="18"/>
  <c r="AA184" i="18"/>
  <c r="R184" i="18"/>
  <c r="I184" i="18"/>
  <c r="AY183" i="18"/>
  <c r="AP183" i="18"/>
  <c r="AG183" i="18"/>
  <c r="X183" i="18"/>
  <c r="N183" i="18"/>
  <c r="E183" i="18"/>
  <c r="AU182" i="18"/>
  <c r="AL182" i="18"/>
  <c r="AC182" i="18"/>
  <c r="T182" i="18"/>
  <c r="K182" i="18"/>
  <c r="AZ181" i="18"/>
  <c r="AQ181" i="18"/>
  <c r="AH181" i="18"/>
  <c r="Y181" i="18"/>
  <c r="P181" i="18"/>
  <c r="G181" i="18"/>
  <c r="AW180" i="18"/>
  <c r="AM180" i="18"/>
  <c r="AD180" i="18"/>
  <c r="U180" i="18"/>
  <c r="L180" i="18"/>
  <c r="C180" i="18"/>
  <c r="AS179" i="18"/>
  <c r="AJ179" i="18"/>
  <c r="Z179" i="18"/>
  <c r="Q179" i="18"/>
  <c r="H179" i="18"/>
  <c r="AX178" i="18"/>
  <c r="AO178" i="18"/>
  <c r="AF178" i="18"/>
  <c r="W178" i="18"/>
  <c r="M178" i="18"/>
  <c r="D178" i="18"/>
  <c r="AT177" i="18"/>
  <c r="AK177" i="18"/>
  <c r="AI60" i="19"/>
  <c r="D249" i="18"/>
  <c r="AE236" i="18"/>
  <c r="AC226" i="18"/>
  <c r="H217" i="18"/>
  <c r="I212" i="18"/>
  <c r="J209" i="18"/>
  <c r="AI206" i="18"/>
  <c r="I204" i="18"/>
  <c r="AH201" i="18"/>
  <c r="R199" i="18"/>
  <c r="AI197" i="18"/>
  <c r="AZ195" i="18"/>
  <c r="Q194" i="18"/>
  <c r="AH192" i="18"/>
  <c r="AY190" i="18"/>
  <c r="P189" i="18"/>
  <c r="AP187" i="18"/>
  <c r="T186" i="18"/>
  <c r="AW184" i="18"/>
  <c r="AA183" i="18"/>
  <c r="E182" i="18"/>
  <c r="AH180" i="18"/>
  <c r="L179" i="18"/>
  <c r="AN177" i="18"/>
  <c r="AY176" i="18"/>
  <c r="O176" i="18"/>
  <c r="AC175" i="18"/>
  <c r="AR174" i="18"/>
  <c r="G174" i="18"/>
  <c r="V173" i="18"/>
  <c r="AJ172" i="18"/>
  <c r="AX171" i="18"/>
  <c r="N171" i="18"/>
  <c r="AB170" i="18"/>
  <c r="D170" i="18"/>
  <c r="AF169" i="18"/>
  <c r="F169" i="18"/>
  <c r="AG168" i="18"/>
  <c r="J168" i="18"/>
  <c r="AI167" i="18"/>
  <c r="K167" i="18"/>
  <c r="AM166" i="18"/>
  <c r="M166" i="18"/>
  <c r="AN165" i="18"/>
  <c r="Q165" i="18"/>
  <c r="AP164" i="18"/>
  <c r="R164" i="18"/>
  <c r="AT163" i="18"/>
  <c r="Z163" i="18"/>
  <c r="H163" i="18"/>
  <c r="AO162" i="18"/>
  <c r="W162" i="18"/>
  <c r="D162" i="18"/>
  <c r="AK161" i="18"/>
  <c r="S161" i="18"/>
  <c r="AY160" i="18"/>
  <c r="AG160" i="18"/>
  <c r="O160" i="18"/>
  <c r="AV159" i="18"/>
  <c r="AC159" i="18"/>
  <c r="K159" i="18"/>
  <c r="AR158" i="18"/>
  <c r="Y158" i="18"/>
  <c r="G158" i="18"/>
  <c r="AN157" i="18"/>
  <c r="V157" i="18"/>
  <c r="C157" i="18"/>
  <c r="AJ156" i="18"/>
  <c r="R156" i="18"/>
  <c r="AX155" i="18"/>
  <c r="AF155" i="18"/>
  <c r="N155" i="18"/>
  <c r="AU154" i="18"/>
  <c r="AB154" i="18"/>
  <c r="J154" i="18"/>
  <c r="AQ153" i="18"/>
  <c r="X153" i="18"/>
  <c r="F153" i="18"/>
  <c r="AM152" i="18"/>
  <c r="U152" i="18"/>
  <c r="B152" i="18"/>
  <c r="AI151" i="18"/>
  <c r="Q151" i="18"/>
  <c r="AY150" i="18"/>
  <c r="AK150" i="18"/>
  <c r="V150" i="18"/>
  <c r="H150" i="18"/>
  <c r="AU149" i="18"/>
  <c r="AH149" i="18"/>
  <c r="V149" i="18"/>
  <c r="I149" i="18"/>
  <c r="AT148" i="18"/>
  <c r="AH148" i="18"/>
  <c r="U148" i="18"/>
  <c r="I148" i="18"/>
  <c r="AU147" i="18"/>
  <c r="AK147" i="18"/>
  <c r="Y147" i="18"/>
  <c r="O147" i="18"/>
  <c r="E147" i="18"/>
  <c r="AR146" i="18"/>
  <c r="AH146" i="18"/>
  <c r="X146" i="18"/>
  <c r="L146" i="18"/>
  <c r="B146" i="18"/>
  <c r="AQ145" i="18"/>
  <c r="AE145" i="18"/>
  <c r="U145" i="18"/>
  <c r="K145" i="18"/>
  <c r="AX144" i="18"/>
  <c r="AN144" i="18"/>
  <c r="AD144" i="18"/>
  <c r="R144" i="18"/>
  <c r="H144" i="18"/>
  <c r="AW143" i="18"/>
  <c r="AK143" i="18"/>
  <c r="AA143" i="18"/>
  <c r="Q143" i="18"/>
  <c r="E143" i="18"/>
  <c r="AT142" i="18"/>
  <c r="AJ142" i="18"/>
  <c r="X142" i="18"/>
  <c r="N142" i="18"/>
  <c r="D142" i="18"/>
  <c r="AQ141" i="18"/>
  <c r="AG141" i="18"/>
  <c r="W141" i="18"/>
  <c r="K141" i="18"/>
  <c r="AZ140" i="18"/>
  <c r="AP140" i="18"/>
  <c r="AD140" i="18"/>
  <c r="T140" i="18"/>
  <c r="K140" i="18"/>
  <c r="B140" i="18"/>
  <c r="AR139" i="18"/>
  <c r="AH139" i="18"/>
  <c r="Y139" i="18"/>
  <c r="P139" i="18"/>
  <c r="G139" i="18"/>
  <c r="AW138" i="18"/>
  <c r="AN138" i="18"/>
  <c r="AE138" i="18"/>
  <c r="U138" i="18"/>
  <c r="L138" i="18"/>
  <c r="C138" i="18"/>
  <c r="AS137" i="18"/>
  <c r="AJ137" i="18"/>
  <c r="AA137" i="18"/>
  <c r="R137" i="18"/>
  <c r="H137" i="18"/>
  <c r="AX136" i="18"/>
  <c r="AO136" i="18"/>
  <c r="AF136" i="18"/>
  <c r="W136" i="18"/>
  <c r="N136" i="18"/>
  <c r="E136" i="18"/>
  <c r="AT135" i="18"/>
  <c r="AK135" i="18"/>
  <c r="AB135" i="18"/>
  <c r="S135" i="18"/>
  <c r="J135" i="18"/>
  <c r="AZ134" i="18"/>
  <c r="AQ134" i="18"/>
  <c r="AG134" i="18"/>
  <c r="X134" i="18"/>
  <c r="O134" i="18"/>
  <c r="F134" i="18"/>
  <c r="AV133" i="18"/>
  <c r="AM133" i="18"/>
  <c r="AD133" i="18"/>
  <c r="T133" i="18"/>
  <c r="K133" i="18"/>
  <c r="B133" i="18"/>
  <c r="AR132" i="18"/>
  <c r="AI132" i="18"/>
  <c r="Z132" i="18"/>
  <c r="Q132" i="18"/>
  <c r="G132" i="18"/>
  <c r="AW131" i="18"/>
  <c r="AN131" i="18"/>
  <c r="AE131" i="18"/>
  <c r="V131" i="18"/>
  <c r="M131" i="18"/>
  <c r="D131" i="18"/>
  <c r="AS130" i="18"/>
  <c r="AJ130" i="18"/>
  <c r="AA130" i="18"/>
  <c r="R130" i="18"/>
  <c r="J130" i="18"/>
  <c r="B130" i="18"/>
  <c r="AS129" i="18"/>
  <c r="AK129" i="18"/>
  <c r="AC129" i="18"/>
  <c r="U129" i="18"/>
  <c r="M129" i="18"/>
  <c r="E129" i="18"/>
  <c r="AV128" i="18"/>
  <c r="AN128" i="18"/>
  <c r="AF128" i="18"/>
  <c r="X128" i="18"/>
  <c r="P128" i="18"/>
  <c r="H128" i="18"/>
  <c r="AY127" i="18"/>
  <c r="AQ127" i="18"/>
  <c r="AI127" i="18"/>
  <c r="AA127" i="18"/>
  <c r="S127" i="18"/>
  <c r="K127" i="18"/>
  <c r="C127" i="18"/>
  <c r="AT126" i="18"/>
  <c r="AL126" i="18"/>
  <c r="AD126" i="18"/>
  <c r="V126" i="18"/>
  <c r="N126" i="18"/>
  <c r="F126" i="18"/>
  <c r="AW125" i="18"/>
  <c r="AO125" i="18"/>
  <c r="AG125" i="18"/>
  <c r="Y125" i="18"/>
  <c r="Q125" i="18"/>
  <c r="I125" i="18"/>
  <c r="AZ124" i="18"/>
  <c r="AR124" i="18"/>
  <c r="AJ124" i="18"/>
  <c r="AB124" i="18"/>
  <c r="T124" i="18"/>
  <c r="L124" i="18"/>
  <c r="D124" i="18"/>
  <c r="AU123" i="18"/>
  <c r="AM123" i="18"/>
  <c r="AE123" i="18"/>
  <c r="W123" i="18"/>
  <c r="O123" i="18"/>
  <c r="G123" i="18"/>
  <c r="AX122" i="18"/>
  <c r="AP122" i="18"/>
  <c r="AH122" i="18"/>
  <c r="Z122" i="18"/>
  <c r="R122" i="18"/>
  <c r="J122" i="18"/>
  <c r="B122" i="18"/>
  <c r="AS121" i="18"/>
  <c r="AK121" i="18"/>
  <c r="AC121" i="18"/>
  <c r="U121" i="18"/>
  <c r="M121" i="18"/>
  <c r="E121" i="18"/>
  <c r="AV120" i="18"/>
  <c r="AN120" i="18"/>
  <c r="AF120" i="18"/>
  <c r="X120" i="18"/>
  <c r="P120" i="18"/>
  <c r="H120" i="18"/>
  <c r="AY119" i="18"/>
  <c r="AQ119" i="18"/>
  <c r="AI119" i="18"/>
  <c r="AA119" i="18"/>
  <c r="S119" i="18"/>
  <c r="K119" i="18"/>
  <c r="C119" i="18"/>
  <c r="AT118" i="18"/>
  <c r="AL118" i="18"/>
  <c r="AD118" i="18"/>
  <c r="V118" i="18"/>
  <c r="N118" i="18"/>
  <c r="F118" i="18"/>
  <c r="AW117" i="18"/>
  <c r="AO117" i="18"/>
  <c r="AG117" i="18"/>
  <c r="Y117" i="18"/>
  <c r="Q117" i="18"/>
  <c r="I117" i="18"/>
  <c r="AZ116" i="18"/>
  <c r="AR116" i="18"/>
  <c r="AJ116" i="18"/>
  <c r="AB116" i="18"/>
  <c r="T116" i="18"/>
  <c r="L116" i="18"/>
  <c r="D116" i="18"/>
  <c r="AU115" i="18"/>
  <c r="AM115" i="18"/>
  <c r="AE115" i="18"/>
  <c r="W115" i="18"/>
  <c r="O115" i="18"/>
  <c r="G115" i="18"/>
  <c r="AX114" i="18"/>
  <c r="AP114" i="18"/>
  <c r="AH114" i="18"/>
  <c r="Z114" i="18"/>
  <c r="R114" i="18"/>
  <c r="J114" i="18"/>
  <c r="B114" i="18"/>
  <c r="AS113" i="18"/>
  <c r="AK113" i="18"/>
  <c r="AC113" i="18"/>
  <c r="U113" i="18"/>
  <c r="M113" i="18"/>
  <c r="E113" i="18"/>
  <c r="AV112" i="18"/>
  <c r="AN112" i="18"/>
  <c r="AF112" i="18"/>
  <c r="X112" i="18"/>
  <c r="P112" i="18"/>
  <c r="H112" i="18"/>
  <c r="AY111" i="18"/>
  <c r="AQ111" i="18"/>
  <c r="AI111" i="18"/>
  <c r="AA111" i="18"/>
  <c r="S111" i="18"/>
  <c r="K111" i="18"/>
  <c r="C111" i="18"/>
  <c r="AT110" i="18"/>
  <c r="AL110" i="18"/>
  <c r="AD110" i="18"/>
  <c r="V110" i="18"/>
  <c r="N110" i="18"/>
  <c r="F110" i="18"/>
  <c r="AW109" i="18"/>
  <c r="AO109" i="18"/>
  <c r="AG109" i="18"/>
  <c r="Y109" i="18"/>
  <c r="Q109" i="18"/>
  <c r="I109" i="18"/>
  <c r="AZ108" i="18"/>
  <c r="AR108" i="18"/>
  <c r="AJ108" i="18"/>
  <c r="AB108" i="18"/>
  <c r="T108" i="18"/>
  <c r="L108" i="18"/>
  <c r="D108" i="18"/>
  <c r="AU107" i="18"/>
  <c r="AM107" i="18"/>
  <c r="AE107" i="18"/>
  <c r="W107" i="18"/>
  <c r="O107" i="18"/>
  <c r="G107" i="18"/>
  <c r="AX106" i="18"/>
  <c r="AP106" i="18"/>
  <c r="AH106" i="18"/>
  <c r="Z106" i="18"/>
  <c r="N30" i="19"/>
  <c r="N247" i="18"/>
  <c r="R235" i="18"/>
  <c r="P225" i="18"/>
  <c r="AA216" i="18"/>
  <c r="AL211" i="18"/>
  <c r="AS208" i="18"/>
  <c r="S206" i="18"/>
  <c r="AR203" i="18"/>
  <c r="R201" i="18"/>
  <c r="H199" i="18"/>
  <c r="X197" i="18"/>
  <c r="AO195" i="18"/>
  <c r="G194" i="18"/>
  <c r="W192" i="18"/>
  <c r="AN190" i="18"/>
  <c r="F189" i="18"/>
  <c r="AG187" i="18"/>
  <c r="K186" i="18"/>
  <c r="AN184" i="18"/>
  <c r="R183" i="18"/>
  <c r="AU181" i="18"/>
  <c r="Y180" i="18"/>
  <c r="B179" i="18"/>
  <c r="AE177" i="18"/>
  <c r="AT176" i="18"/>
  <c r="I176" i="18"/>
  <c r="X175" i="18"/>
  <c r="AL174" i="18"/>
  <c r="AZ173" i="18"/>
  <c r="P173" i="18"/>
  <c r="AD172" i="18"/>
  <c r="AS171" i="18"/>
  <c r="H171" i="18"/>
  <c r="AA170" i="18"/>
  <c r="AZ169" i="18"/>
  <c r="AB169" i="18"/>
  <c r="E169" i="18"/>
  <c r="AD168" i="18"/>
  <c r="F168" i="18"/>
  <c r="AH167" i="18"/>
  <c r="H167" i="18"/>
  <c r="AI166" i="18"/>
  <c r="L166" i="18"/>
  <c r="AJ165" i="18"/>
  <c r="L165" i="18"/>
  <c r="AO164" i="18"/>
  <c r="N164" i="18"/>
  <c r="AO163" i="18"/>
  <c r="W163" i="18"/>
  <c r="E163" i="18"/>
  <c r="AK162" i="18"/>
  <c r="S162" i="18"/>
  <c r="AZ161" i="18"/>
  <c r="AH161" i="18"/>
  <c r="O161" i="18"/>
  <c r="AV160" i="18"/>
  <c r="AD160" i="18"/>
  <c r="K160" i="18"/>
  <c r="AR159" i="18"/>
  <c r="Z159" i="18"/>
  <c r="H159" i="18"/>
  <c r="AN158" i="18"/>
  <c r="V158" i="18"/>
  <c r="D158" i="18"/>
  <c r="AJ157" i="18"/>
  <c r="R157" i="18"/>
  <c r="AY156" i="18"/>
  <c r="AG156" i="18"/>
  <c r="N156" i="18"/>
  <c r="AU155" i="18"/>
  <c r="AC155" i="18"/>
  <c r="J155" i="18"/>
  <c r="AQ154" i="18"/>
  <c r="Y154" i="18"/>
  <c r="G154" i="18"/>
  <c r="AM153" i="18"/>
  <c r="U153" i="18"/>
  <c r="C153" i="18"/>
  <c r="AI152" i="18"/>
  <c r="Q152" i="18"/>
  <c r="AX151" i="18"/>
  <c r="AF151" i="18"/>
  <c r="M151" i="18"/>
  <c r="AW150" i="18"/>
  <c r="AG150" i="18"/>
  <c r="T150" i="18"/>
  <c r="G150" i="18"/>
  <c r="AT149" i="18"/>
  <c r="AG149" i="18"/>
  <c r="S149" i="18"/>
  <c r="G149" i="18"/>
  <c r="AS148" i="18"/>
  <c r="AG148" i="18"/>
  <c r="T148" i="18"/>
  <c r="F148" i="18"/>
  <c r="AT147" i="18"/>
  <c r="AJ147" i="18"/>
  <c r="X147" i="18"/>
  <c r="N147" i="18"/>
  <c r="D147" i="18"/>
  <c r="AQ146" i="18"/>
  <c r="AG146" i="18"/>
  <c r="W146" i="18"/>
  <c r="K146" i="18"/>
  <c r="AZ145" i="18"/>
  <c r="AP145" i="18"/>
  <c r="AD145" i="18"/>
  <c r="T145" i="18"/>
  <c r="J145" i="18"/>
  <c r="AW144" i="18"/>
  <c r="AM144" i="18"/>
  <c r="AC144" i="18"/>
  <c r="Q144" i="18"/>
  <c r="G144" i="18"/>
  <c r="AV143" i="18"/>
  <c r="AJ143" i="18"/>
  <c r="Z143" i="18"/>
  <c r="P143" i="18"/>
  <c r="D143" i="18"/>
  <c r="AS142" i="18"/>
  <c r="AI142" i="18"/>
  <c r="W142" i="18"/>
  <c r="M142" i="18"/>
  <c r="C142" i="18"/>
  <c r="AP141" i="18"/>
  <c r="AF141" i="18"/>
  <c r="V141" i="18"/>
  <c r="J141" i="18"/>
  <c r="AY140" i="18"/>
  <c r="AO140" i="18"/>
  <c r="AC140" i="18"/>
  <c r="S140" i="18"/>
  <c r="J140" i="18"/>
  <c r="AZ139" i="18"/>
  <c r="AP139" i="18"/>
  <c r="AG139" i="18"/>
  <c r="X139" i="18"/>
  <c r="O139" i="18"/>
  <c r="F139" i="18"/>
  <c r="AV138" i="18"/>
  <c r="AM138" i="18"/>
  <c r="AC138" i="18"/>
  <c r="T138" i="18"/>
  <c r="K138" i="18"/>
  <c r="B138" i="18"/>
  <c r="AR137" i="18"/>
  <c r="AI137" i="18"/>
  <c r="Z137" i="18"/>
  <c r="P137" i="18"/>
  <c r="G137" i="18"/>
  <c r="AW136" i="18"/>
  <c r="AN136" i="18"/>
  <c r="AE136" i="18"/>
  <c r="V136" i="18"/>
  <c r="M136" i="18"/>
  <c r="C136" i="18"/>
  <c r="AS135" i="18"/>
  <c r="AJ135" i="18"/>
  <c r="AA135" i="18"/>
  <c r="R135" i="18"/>
  <c r="I135" i="18"/>
  <c r="AY134" i="18"/>
  <c r="AO134" i="18"/>
  <c r="AF134" i="18"/>
  <c r="W134" i="18"/>
  <c r="N134" i="18"/>
  <c r="E134" i="18"/>
  <c r="AU133" i="18"/>
  <c r="AL133" i="18"/>
  <c r="AB133" i="18"/>
  <c r="S133" i="18"/>
  <c r="J133" i="18"/>
  <c r="AZ132" i="18"/>
  <c r="AQ132" i="18"/>
  <c r="AH132" i="18"/>
  <c r="Y132" i="18"/>
  <c r="O132" i="18"/>
  <c r="F132" i="18"/>
  <c r="AV131" i="18"/>
  <c r="AM131" i="18"/>
  <c r="AD131" i="18"/>
  <c r="U131" i="18"/>
  <c r="L131" i="18"/>
  <c r="B131" i="18"/>
  <c r="AR130" i="18"/>
  <c r="AI130" i="18"/>
  <c r="Z130" i="18"/>
  <c r="Q130" i="18"/>
  <c r="I130" i="18"/>
  <c r="AZ129" i="18"/>
  <c r="AR129" i="18"/>
  <c r="AJ129" i="18"/>
  <c r="AB129" i="18"/>
  <c r="T129" i="18"/>
  <c r="L129" i="18"/>
  <c r="D129" i="18"/>
  <c r="AU128" i="18"/>
  <c r="AM128" i="18"/>
  <c r="AE128" i="18"/>
  <c r="W128" i="18"/>
  <c r="O128" i="18"/>
  <c r="G128" i="18"/>
  <c r="AX127" i="18"/>
  <c r="AP127" i="18"/>
  <c r="AH127" i="18"/>
  <c r="Z127" i="18"/>
  <c r="R127" i="18"/>
  <c r="J127" i="18"/>
  <c r="B127" i="18"/>
  <c r="AS126" i="18"/>
  <c r="AK126" i="18"/>
  <c r="AC126" i="18"/>
  <c r="U126" i="18"/>
  <c r="M126" i="18"/>
  <c r="E126" i="18"/>
  <c r="AV125" i="18"/>
  <c r="AN125" i="18"/>
  <c r="AF125" i="18"/>
  <c r="X125" i="18"/>
  <c r="P125" i="18"/>
  <c r="H125" i="18"/>
  <c r="AY124" i="18"/>
  <c r="AQ124" i="18"/>
  <c r="AI124" i="18"/>
  <c r="AA124" i="18"/>
  <c r="S124" i="18"/>
  <c r="K124" i="18"/>
  <c r="C124" i="18"/>
  <c r="AT123" i="18"/>
  <c r="AL123" i="18"/>
  <c r="AD123" i="18"/>
  <c r="V123" i="18"/>
  <c r="N123" i="18"/>
  <c r="F123" i="18"/>
  <c r="AW122" i="18"/>
  <c r="AO122" i="18"/>
  <c r="AG122" i="18"/>
  <c r="Y122" i="18"/>
  <c r="Q122" i="18"/>
  <c r="I122" i="18"/>
  <c r="AZ121" i="18"/>
  <c r="AR121" i="18"/>
  <c r="AJ121" i="18"/>
  <c r="AB121" i="18"/>
  <c r="T121" i="18"/>
  <c r="L121" i="18"/>
  <c r="D121" i="18"/>
  <c r="AU120" i="18"/>
  <c r="AM120" i="18"/>
  <c r="AE120" i="18"/>
  <c r="W120" i="18"/>
  <c r="O120" i="18"/>
  <c r="G120" i="18"/>
  <c r="AX119" i="18"/>
  <c r="AP119" i="18"/>
  <c r="AH119" i="18"/>
  <c r="Z119" i="18"/>
  <c r="R119" i="18"/>
  <c r="J119" i="18"/>
  <c r="B119" i="18"/>
  <c r="AS118" i="18"/>
  <c r="AK118" i="18"/>
  <c r="AC118" i="18"/>
  <c r="U118" i="18"/>
  <c r="M118" i="18"/>
  <c r="E118" i="18"/>
  <c r="AV117" i="18"/>
  <c r="AN117" i="18"/>
  <c r="AF117" i="18"/>
  <c r="X117" i="18"/>
  <c r="P117" i="18"/>
  <c r="H117" i="18"/>
  <c r="AY116" i="18"/>
  <c r="AQ116" i="18"/>
  <c r="AI116" i="18"/>
  <c r="AA116" i="18"/>
  <c r="S116" i="18"/>
  <c r="K116" i="18"/>
  <c r="C116" i="18"/>
  <c r="AT115" i="18"/>
  <c r="AL115" i="18"/>
  <c r="AD115" i="18"/>
  <c r="V115" i="18"/>
  <c r="N115" i="18"/>
  <c r="F115" i="18"/>
  <c r="AW114" i="18"/>
  <c r="AO114" i="18"/>
  <c r="AG114" i="18"/>
  <c r="Y114" i="18"/>
  <c r="Q114" i="18"/>
  <c r="I114" i="18"/>
  <c r="AZ113" i="18"/>
  <c r="AR113" i="18"/>
  <c r="AJ113" i="18"/>
  <c r="AB113" i="18"/>
  <c r="T113" i="18"/>
  <c r="L113" i="18"/>
  <c r="D113" i="18"/>
  <c r="AU112" i="18"/>
  <c r="AM112" i="18"/>
  <c r="AE112" i="18"/>
  <c r="W112" i="18"/>
  <c r="O112" i="18"/>
  <c r="G112" i="18"/>
  <c r="AX111" i="18"/>
  <c r="AP111" i="18"/>
  <c r="AH111" i="18"/>
  <c r="Z111" i="18"/>
  <c r="R111" i="18"/>
  <c r="J111" i="18"/>
  <c r="B111" i="18"/>
  <c r="AS110" i="18"/>
  <c r="AK110" i="18"/>
  <c r="AC110" i="18"/>
  <c r="U110" i="18"/>
  <c r="M110" i="18"/>
  <c r="E110" i="18"/>
  <c r="AV109" i="18"/>
  <c r="AN109" i="18"/>
  <c r="AF109" i="18"/>
  <c r="X109" i="18"/>
  <c r="P109" i="18"/>
  <c r="H109" i="18"/>
  <c r="AY108" i="18"/>
  <c r="AQ108" i="18"/>
  <c r="AI108" i="18"/>
  <c r="AA108" i="18"/>
  <c r="S108" i="18"/>
  <c r="K108" i="18"/>
  <c r="C108" i="18"/>
  <c r="AT107" i="18"/>
  <c r="AL107" i="18"/>
  <c r="AD107" i="18"/>
  <c r="V107" i="18"/>
  <c r="N107" i="18"/>
  <c r="F107" i="18"/>
  <c r="AW106" i="18"/>
  <c r="AO106" i="18"/>
  <c r="AG106" i="18"/>
  <c r="Y106" i="18"/>
  <c r="Q106" i="18"/>
  <c r="I106" i="18"/>
  <c r="AZ105" i="18"/>
  <c r="AR105" i="18"/>
  <c r="AJ105" i="18"/>
  <c r="AB105" i="18"/>
  <c r="T105" i="18"/>
  <c r="L105" i="18"/>
  <c r="D105" i="18"/>
  <c r="AU104" i="18"/>
  <c r="AM104" i="18"/>
  <c r="AE104" i="18"/>
  <c r="W104" i="18"/>
  <c r="O104" i="18"/>
  <c r="G104" i="18"/>
  <c r="AX103" i="18"/>
  <c r="AP103" i="18"/>
  <c r="AH103" i="18"/>
  <c r="Z103" i="18"/>
  <c r="R103" i="18"/>
  <c r="J103" i="18"/>
  <c r="N14" i="19"/>
  <c r="AD245" i="18"/>
  <c r="E234" i="18"/>
  <c r="C224" i="18"/>
  <c r="AT215" i="18"/>
  <c r="R211" i="18"/>
  <c r="AC208" i="18"/>
  <c r="C206" i="18"/>
  <c r="AB203" i="18"/>
  <c r="B201" i="18"/>
  <c r="AV198" i="18"/>
  <c r="N197" i="18"/>
  <c r="AD195" i="18"/>
  <c r="AU193" i="18"/>
  <c r="M192" i="18"/>
  <c r="AC190" i="18"/>
  <c r="AT188" i="18"/>
  <c r="X187" i="18"/>
  <c r="B186" i="18"/>
  <c r="AE184" i="18"/>
  <c r="I183" i="18"/>
  <c r="AL181" i="18"/>
  <c r="O180" i="18"/>
  <c r="AR178" i="18"/>
  <c r="AB177" i="18"/>
  <c r="AP176" i="18"/>
  <c r="F176" i="18"/>
  <c r="T175" i="18"/>
  <c r="AI174" i="18"/>
  <c r="AW173" i="18"/>
  <c r="L173" i="18"/>
  <c r="AA172" i="18"/>
  <c r="AO171" i="18"/>
  <c r="E171" i="18"/>
  <c r="W170" i="18"/>
  <c r="AY169" i="18"/>
  <c r="X169" i="18"/>
  <c r="AY168" i="18"/>
  <c r="AC168" i="18"/>
  <c r="B168" i="18"/>
  <c r="AC167" i="18"/>
  <c r="F167" i="18"/>
  <c r="AE166" i="18"/>
  <c r="G166" i="18"/>
  <c r="AI165" i="18"/>
  <c r="I165" i="18"/>
  <c r="AJ164" i="18"/>
  <c r="M164" i="18"/>
  <c r="AL163" i="18"/>
  <c r="T163" i="18"/>
  <c r="AZ162" i="18"/>
  <c r="AH162" i="18"/>
  <c r="P162" i="18"/>
  <c r="AV161" i="18"/>
  <c r="AD161" i="18"/>
  <c r="L161" i="18"/>
  <c r="AS160" i="18"/>
  <c r="Z160" i="18"/>
  <c r="H160" i="18"/>
  <c r="AO159" i="18"/>
  <c r="V159" i="18"/>
  <c r="D159" i="18"/>
  <c r="AK158" i="18"/>
  <c r="S158" i="18"/>
  <c r="AY157" i="18"/>
  <c r="AG157" i="18"/>
  <c r="O157" i="18"/>
  <c r="AU156" i="18"/>
  <c r="AC156" i="18"/>
  <c r="K156" i="18"/>
  <c r="AR155" i="18"/>
  <c r="Y155" i="18"/>
  <c r="G155" i="18"/>
  <c r="AN154" i="18"/>
  <c r="U154" i="18"/>
  <c r="C154" i="18"/>
  <c r="AJ153" i="18"/>
  <c r="R153" i="18"/>
  <c r="AX152" i="18"/>
  <c r="AF152" i="18"/>
  <c r="N152" i="18"/>
  <c r="AT151" i="18"/>
  <c r="AB151" i="18"/>
  <c r="J151" i="18"/>
  <c r="AU150" i="18"/>
  <c r="AF150" i="18"/>
  <c r="S150" i="18"/>
  <c r="F150" i="18"/>
  <c r="AQ149" i="18"/>
  <c r="AE149" i="18"/>
  <c r="R149" i="18"/>
  <c r="F149" i="18"/>
  <c r="AR148" i="18"/>
  <c r="AD148" i="18"/>
  <c r="R148" i="18"/>
  <c r="E148" i="18"/>
  <c r="AS147" i="18"/>
  <c r="AG147" i="18"/>
  <c r="W147" i="18"/>
  <c r="M147" i="18"/>
  <c r="AZ146" i="18"/>
  <c r="AP146" i="18"/>
  <c r="AF146" i="18"/>
  <c r="T146" i="18"/>
  <c r="J146" i="18"/>
  <c r="AY145" i="18"/>
  <c r="AM145" i="18"/>
  <c r="AC145" i="18"/>
  <c r="S145" i="18"/>
  <c r="G145" i="18"/>
  <c r="AV144" i="18"/>
  <c r="AL144" i="18"/>
  <c r="Z144" i="18"/>
  <c r="P144" i="18"/>
  <c r="F144" i="18"/>
  <c r="AS143" i="18"/>
  <c r="AI143" i="18"/>
  <c r="Y143" i="18"/>
  <c r="M143" i="18"/>
  <c r="C143" i="18"/>
  <c r="AR142" i="18"/>
  <c r="AF142" i="18"/>
  <c r="V142" i="18"/>
  <c r="L142" i="18"/>
  <c r="AY141" i="18"/>
  <c r="AO141" i="18"/>
  <c r="AE141" i="18"/>
  <c r="S141" i="18"/>
  <c r="I141" i="18"/>
  <c r="AX140" i="18"/>
  <c r="AL140" i="18"/>
  <c r="AB140" i="18"/>
  <c r="R140" i="18"/>
  <c r="I140" i="18"/>
  <c r="AX139" i="18"/>
  <c r="AO139" i="18"/>
  <c r="AF139" i="18"/>
  <c r="W139" i="18"/>
  <c r="N139" i="18"/>
  <c r="E139" i="18"/>
  <c r="AU138" i="18"/>
  <c r="AK138" i="18"/>
  <c r="AB138" i="18"/>
  <c r="S138" i="18"/>
  <c r="J138" i="18"/>
  <c r="AZ137" i="18"/>
  <c r="AQ137" i="18"/>
  <c r="AH137" i="18"/>
  <c r="X137" i="18"/>
  <c r="O137" i="18"/>
  <c r="F137" i="18"/>
  <c r="AV136" i="18"/>
  <c r="AM136" i="18"/>
  <c r="AD136" i="18"/>
  <c r="U136" i="18"/>
  <c r="K136" i="18"/>
  <c r="B136" i="18"/>
  <c r="AR135" i="18"/>
  <c r="AI135" i="18"/>
  <c r="Z135" i="18"/>
  <c r="Q135" i="18"/>
  <c r="H135" i="18"/>
  <c r="AW134" i="18"/>
  <c r="AN134" i="18"/>
  <c r="AE134" i="18"/>
  <c r="V134" i="18"/>
  <c r="M134" i="18"/>
  <c r="D134" i="18"/>
  <c r="AT133" i="18"/>
  <c r="AJ133" i="18"/>
  <c r="AA133" i="18"/>
  <c r="R133" i="18"/>
  <c r="I133" i="18"/>
  <c r="AY132" i="18"/>
  <c r="AP132" i="18"/>
  <c r="AG132" i="18"/>
  <c r="W132" i="18"/>
  <c r="N132" i="18"/>
  <c r="E132" i="18"/>
  <c r="AU131" i="18"/>
  <c r="AL131" i="18"/>
  <c r="AC131" i="18"/>
  <c r="T131" i="18"/>
  <c r="J131" i="18"/>
  <c r="AZ130" i="18"/>
  <c r="AQ130" i="18"/>
  <c r="AH130" i="18"/>
  <c r="Y130" i="18"/>
  <c r="P130" i="18"/>
  <c r="H130" i="18"/>
  <c r="AY129" i="18"/>
  <c r="AQ129" i="18"/>
  <c r="AI129" i="18"/>
  <c r="AA129" i="18"/>
  <c r="S129" i="18"/>
  <c r="K129" i="18"/>
  <c r="C129" i="18"/>
  <c r="AT128" i="18"/>
  <c r="AL128" i="18"/>
  <c r="AD128" i="18"/>
  <c r="V128" i="18"/>
  <c r="N128" i="18"/>
  <c r="F128" i="18"/>
  <c r="AW127" i="18"/>
  <c r="AO127" i="18"/>
  <c r="AG127" i="18"/>
  <c r="Y127" i="18"/>
  <c r="Q127" i="18"/>
  <c r="I127" i="18"/>
  <c r="AZ126" i="18"/>
  <c r="AR126" i="18"/>
  <c r="AJ126" i="18"/>
  <c r="AB126" i="18"/>
  <c r="T126" i="18"/>
  <c r="L126" i="18"/>
  <c r="D126" i="18"/>
  <c r="AU125" i="18"/>
  <c r="AM125" i="18"/>
  <c r="AE125" i="18"/>
  <c r="W125" i="18"/>
  <c r="O125" i="18"/>
  <c r="G125" i="18"/>
  <c r="AX124" i="18"/>
  <c r="AP124" i="18"/>
  <c r="AH124" i="18"/>
  <c r="Z124" i="18"/>
  <c r="R124" i="18"/>
  <c r="J124" i="18"/>
  <c r="B124" i="18"/>
  <c r="AS123" i="18"/>
  <c r="AK123" i="18"/>
  <c r="AC123" i="18"/>
  <c r="U123" i="18"/>
  <c r="M123" i="18"/>
  <c r="E123" i="18"/>
  <c r="AV122" i="18"/>
  <c r="AN122" i="18"/>
  <c r="AF122" i="18"/>
  <c r="X122" i="18"/>
  <c r="P122" i="18"/>
  <c r="H122" i="18"/>
  <c r="AY121" i="18"/>
  <c r="AQ121" i="18"/>
  <c r="AI121" i="18"/>
  <c r="AA121" i="18"/>
  <c r="S121" i="18"/>
  <c r="K121" i="18"/>
  <c r="C121" i="18"/>
  <c r="AT120" i="18"/>
  <c r="AL120" i="18"/>
  <c r="AD120" i="18"/>
  <c r="V120" i="18"/>
  <c r="N120" i="18"/>
  <c r="F120" i="18"/>
  <c r="AW119" i="18"/>
  <c r="AO119" i="18"/>
  <c r="AG119" i="18"/>
  <c r="Y119" i="18"/>
  <c r="Q119" i="18"/>
  <c r="I119" i="18"/>
  <c r="AZ118" i="18"/>
  <c r="AR118" i="18"/>
  <c r="AJ118" i="18"/>
  <c r="AB118" i="18"/>
  <c r="T118" i="18"/>
  <c r="L118" i="18"/>
  <c r="D118" i="18"/>
  <c r="AU117" i="18"/>
  <c r="AM117" i="18"/>
  <c r="AE117" i="18"/>
  <c r="W117" i="18"/>
  <c r="O117" i="18"/>
  <c r="G117" i="18"/>
  <c r="AX116" i="18"/>
  <c r="AP116" i="18"/>
  <c r="AH116" i="18"/>
  <c r="Z116" i="18"/>
  <c r="R116" i="18"/>
  <c r="J116" i="18"/>
  <c r="B116" i="18"/>
  <c r="AS115" i="18"/>
  <c r="AK115" i="18"/>
  <c r="AC115" i="18"/>
  <c r="U115" i="18"/>
  <c r="M115" i="18"/>
  <c r="E115" i="18"/>
  <c r="AV114" i="18"/>
  <c r="AN114" i="18"/>
  <c r="AF114" i="18"/>
  <c r="X114" i="18"/>
  <c r="P114" i="18"/>
  <c r="H114" i="18"/>
  <c r="AY113" i="18"/>
  <c r="AQ113" i="18"/>
  <c r="AI113" i="18"/>
  <c r="AA113" i="18"/>
  <c r="S113" i="18"/>
  <c r="K113" i="18"/>
  <c r="C113" i="18"/>
  <c r="AT112" i="18"/>
  <c r="AL112" i="18"/>
  <c r="AD112" i="18"/>
  <c r="V112" i="18"/>
  <c r="N112" i="18"/>
  <c r="F112" i="18"/>
  <c r="AW111" i="18"/>
  <c r="AO111" i="18"/>
  <c r="AG111" i="18"/>
  <c r="Y111" i="18"/>
  <c r="Q111" i="18"/>
  <c r="I111" i="18"/>
  <c r="AZ110" i="18"/>
  <c r="AR110" i="18"/>
  <c r="AJ110" i="18"/>
  <c r="AB110" i="18"/>
  <c r="T110" i="18"/>
  <c r="L110" i="18"/>
  <c r="D110" i="18"/>
  <c r="AU109" i="18"/>
  <c r="AM109" i="18"/>
  <c r="AE109" i="18"/>
  <c r="W109" i="18"/>
  <c r="O109" i="18"/>
  <c r="G109" i="18"/>
  <c r="AX108" i="18"/>
  <c r="AP108" i="18"/>
  <c r="AH108" i="18"/>
  <c r="Z108" i="18"/>
  <c r="R108" i="18"/>
  <c r="J108" i="18"/>
  <c r="B108" i="18"/>
  <c r="AS107" i="18"/>
  <c r="AK107" i="18"/>
  <c r="AC107" i="18"/>
  <c r="U107" i="18"/>
  <c r="M107" i="18"/>
  <c r="E107" i="18"/>
  <c r="AV106" i="18"/>
  <c r="AN106" i="18"/>
  <c r="AF106" i="18"/>
  <c r="X106" i="18"/>
  <c r="P106" i="18"/>
  <c r="H106" i="18"/>
  <c r="AY105" i="18"/>
  <c r="AQ105" i="18"/>
  <c r="AI105" i="18"/>
  <c r="AA105" i="18"/>
  <c r="S105" i="18"/>
  <c r="K105" i="18"/>
  <c r="C105" i="18"/>
  <c r="AT104" i="18"/>
  <c r="AL104" i="18"/>
  <c r="AD104" i="18"/>
  <c r="V104" i="18"/>
  <c r="N104" i="18"/>
  <c r="F104" i="18"/>
  <c r="AW103" i="18"/>
  <c r="AO103" i="18"/>
  <c r="AG103" i="18"/>
  <c r="Y103" i="18"/>
  <c r="Q103" i="18"/>
  <c r="I103" i="18"/>
  <c r="AZ102" i="18"/>
  <c r="AR102" i="18"/>
  <c r="AJ102" i="18"/>
  <c r="AB102" i="18"/>
  <c r="T102" i="18"/>
  <c r="L102" i="18"/>
  <c r="D102" i="18"/>
  <c r="AU101" i="18"/>
  <c r="AM101" i="18"/>
  <c r="AE101" i="18"/>
  <c r="W101" i="18"/>
  <c r="O101" i="18"/>
  <c r="G101" i="18"/>
  <c r="AX100" i="18"/>
  <c r="AP100" i="18"/>
  <c r="AH100" i="18"/>
  <c r="Z100" i="18"/>
  <c r="R100" i="18"/>
  <c r="J100" i="18"/>
  <c r="B100" i="18"/>
  <c r="AS99" i="18"/>
  <c r="AK99" i="18"/>
  <c r="AC99" i="18"/>
  <c r="U99" i="18"/>
  <c r="M99" i="18"/>
  <c r="E99" i="18"/>
  <c r="AV98" i="18"/>
  <c r="AN98" i="18"/>
  <c r="AF98" i="18"/>
  <c r="X98" i="18"/>
  <c r="P98" i="18"/>
  <c r="H98" i="18"/>
  <c r="AY97" i="18"/>
  <c r="AQ97" i="18"/>
  <c r="AI97" i="18"/>
  <c r="AA97" i="18"/>
  <c r="S97" i="18"/>
  <c r="K97" i="18"/>
  <c r="C97" i="18"/>
  <c r="AT96" i="18"/>
  <c r="AL96" i="18"/>
  <c r="AD96" i="18"/>
  <c r="V96" i="18"/>
  <c r="N96" i="18"/>
  <c r="F96" i="18"/>
  <c r="AW95" i="18"/>
  <c r="AO95" i="18"/>
  <c r="AG95" i="18"/>
  <c r="Y95" i="18"/>
  <c r="Q95" i="18"/>
  <c r="I95" i="18"/>
  <c r="AZ94" i="18"/>
  <c r="AR94" i="18"/>
  <c r="AJ94" i="18"/>
  <c r="AB94" i="18"/>
  <c r="T94" i="18"/>
  <c r="L94" i="18"/>
  <c r="D94" i="18"/>
  <c r="AU93" i="18"/>
  <c r="AM93" i="18"/>
  <c r="AE93" i="18"/>
  <c r="W93" i="18"/>
  <c r="O93" i="18"/>
  <c r="G93" i="18"/>
  <c r="AX92" i="18"/>
  <c r="AP92" i="18"/>
  <c r="AH92" i="18"/>
  <c r="Z92" i="18"/>
  <c r="R92" i="18"/>
  <c r="J92" i="18"/>
  <c r="B92" i="18"/>
  <c r="AS91" i="18"/>
  <c r="AK91" i="18"/>
  <c r="AC91" i="18"/>
  <c r="U91" i="18"/>
  <c r="M91" i="18"/>
  <c r="E91" i="18"/>
  <c r="AV90" i="18"/>
  <c r="AN90" i="18"/>
  <c r="AF90" i="18"/>
  <c r="X90" i="18"/>
  <c r="P90" i="18"/>
  <c r="H90" i="18"/>
  <c r="AY89" i="18"/>
  <c r="AQ89" i="18"/>
  <c r="AI89" i="18"/>
  <c r="AA89" i="18"/>
  <c r="S89" i="18"/>
  <c r="K89" i="18"/>
  <c r="C89" i="18"/>
  <c r="AT88" i="18"/>
  <c r="AL88" i="18"/>
  <c r="AD88" i="18"/>
  <c r="V88" i="18"/>
  <c r="N88" i="18"/>
  <c r="F88" i="18"/>
  <c r="AW87" i="18"/>
  <c r="AO87" i="18"/>
  <c r="AG87" i="18"/>
  <c r="Y87" i="18"/>
  <c r="Q87" i="18"/>
  <c r="I87" i="18"/>
  <c r="AZ86" i="18"/>
  <c r="AR86" i="18"/>
  <c r="AJ86" i="18"/>
  <c r="AB86" i="18"/>
  <c r="T86" i="18"/>
  <c r="L86" i="18"/>
  <c r="D86" i="18"/>
  <c r="AU85" i="18"/>
  <c r="AM85" i="18"/>
  <c r="AE85" i="18"/>
  <c r="W85" i="18"/>
  <c r="O85" i="18"/>
  <c r="G85" i="18"/>
  <c r="AX84" i="18"/>
  <c r="AP84" i="18"/>
  <c r="AH84" i="18"/>
  <c r="Z84" i="18"/>
  <c r="R84" i="18"/>
  <c r="J84" i="18"/>
  <c r="B84" i="18"/>
  <c r="AS83" i="18"/>
  <c r="AK83" i="18"/>
  <c r="AC83" i="18"/>
  <c r="U83" i="18"/>
  <c r="M83" i="18"/>
  <c r="E83" i="18"/>
  <c r="AV82" i="18"/>
  <c r="AN82" i="18"/>
  <c r="AF82" i="18"/>
  <c r="X82" i="18"/>
  <c r="P82" i="18"/>
  <c r="H82" i="18"/>
  <c r="AY81" i="18"/>
  <c r="AQ81" i="18"/>
  <c r="AI81" i="18"/>
  <c r="AA81" i="18"/>
  <c r="S81" i="18"/>
  <c r="K81" i="18"/>
  <c r="C81" i="18"/>
  <c r="AT80" i="18"/>
  <c r="AL80" i="18"/>
  <c r="AD80" i="18"/>
  <c r="V80" i="18"/>
  <c r="N80" i="18"/>
  <c r="F80" i="18"/>
  <c r="AI261" i="18"/>
  <c r="AU243" i="18"/>
  <c r="AQ232" i="18"/>
  <c r="AO222" i="18"/>
  <c r="N215" i="18"/>
  <c r="AU210" i="18"/>
  <c r="M208" i="18"/>
  <c r="AL205" i="18"/>
  <c r="L203" i="18"/>
  <c r="AK200" i="18"/>
  <c r="AK198" i="18"/>
  <c r="C197" i="18"/>
  <c r="T195" i="18"/>
  <c r="AJ193" i="18"/>
  <c r="B192" i="18"/>
  <c r="S190" i="18"/>
  <c r="AK188" i="18"/>
  <c r="O187" i="18"/>
  <c r="AR185" i="18"/>
  <c r="V184" i="18"/>
  <c r="AY182" i="18"/>
  <c r="AB181" i="18"/>
  <c r="F180" i="18"/>
  <c r="AI178" i="18"/>
  <c r="V177" i="18"/>
  <c r="AK176" i="18"/>
  <c r="AY175" i="18"/>
  <c r="N175" i="18"/>
  <c r="AC174" i="18"/>
  <c r="AQ173" i="18"/>
  <c r="G173" i="18"/>
  <c r="U172" i="18"/>
  <c r="AJ171" i="18"/>
  <c r="AX170" i="18"/>
  <c r="S170" i="18"/>
  <c r="AT169" i="18"/>
  <c r="W169" i="18"/>
  <c r="AV168" i="18"/>
  <c r="X168" i="18"/>
  <c r="AZ167" i="18"/>
  <c r="Z167" i="18"/>
  <c r="B167" i="18"/>
  <c r="AD166" i="18"/>
  <c r="D166" i="18"/>
  <c r="AE165" i="18"/>
  <c r="H165" i="18"/>
  <c r="AG164" i="18"/>
  <c r="I164" i="18"/>
  <c r="AK163" i="18"/>
  <c r="R163" i="18"/>
  <c r="AY162" i="18"/>
  <c r="AG162" i="18"/>
  <c r="O162" i="18"/>
  <c r="AU161" i="18"/>
  <c r="AC161" i="18"/>
  <c r="K161" i="18"/>
  <c r="AQ160" i="18"/>
  <c r="Y160" i="18"/>
  <c r="G160" i="18"/>
  <c r="AN159" i="18"/>
  <c r="U159" i="18"/>
  <c r="C159" i="18"/>
  <c r="AJ158" i="18"/>
  <c r="Q158" i="18"/>
  <c r="AX157" i="18"/>
  <c r="AF157" i="18"/>
  <c r="N157" i="18"/>
  <c r="AT156" i="18"/>
  <c r="AB156" i="18"/>
  <c r="J156" i="18"/>
  <c r="AP155" i="18"/>
  <c r="X155" i="18"/>
  <c r="F155" i="18"/>
  <c r="AM154" i="18"/>
  <c r="T154" i="18"/>
  <c r="B154" i="18"/>
  <c r="AI153" i="18"/>
  <c r="P153" i="18"/>
  <c r="AW152" i="18"/>
  <c r="AE152" i="18"/>
  <c r="M152" i="18"/>
  <c r="AS151" i="18"/>
  <c r="AA151" i="18"/>
  <c r="I151" i="18"/>
  <c r="AT150" i="18"/>
  <c r="AE150" i="18"/>
  <c r="P150" i="18"/>
  <c r="D150" i="18"/>
  <c r="AP149" i="18"/>
  <c r="AD149" i="18"/>
  <c r="Q149" i="18"/>
  <c r="C149" i="18"/>
  <c r="AP148" i="18"/>
  <c r="AC148" i="18"/>
  <c r="Q148" i="18"/>
  <c r="D148" i="18"/>
  <c r="AR147" i="18"/>
  <c r="AF147" i="18"/>
  <c r="V147" i="18"/>
  <c r="L147" i="18"/>
  <c r="AY146" i="18"/>
  <c r="AO146" i="18"/>
  <c r="AE146" i="18"/>
  <c r="S146" i="18"/>
  <c r="I146" i="18"/>
  <c r="AX145" i="18"/>
  <c r="AL145" i="18"/>
  <c r="AB145" i="18"/>
  <c r="R145" i="18"/>
  <c r="F145" i="18"/>
  <c r="AU144" i="18"/>
  <c r="AK144" i="18"/>
  <c r="Y144" i="18"/>
  <c r="O144" i="18"/>
  <c r="E144" i="18"/>
  <c r="AR143" i="18"/>
  <c r="AH143" i="18"/>
  <c r="X143" i="18"/>
  <c r="L143" i="18"/>
  <c r="B143" i="18"/>
  <c r="AQ142" i="18"/>
  <c r="AE142" i="18"/>
  <c r="U142" i="18"/>
  <c r="K142" i="18"/>
  <c r="AX141" i="18"/>
  <c r="AN141" i="18"/>
  <c r="AD141" i="18"/>
  <c r="R141" i="18"/>
  <c r="H141" i="18"/>
  <c r="AW140" i="18"/>
  <c r="AK140" i="18"/>
  <c r="AA140" i="18"/>
  <c r="Q140" i="18"/>
  <c r="G140" i="18"/>
  <c r="AW139" i="18"/>
  <c r="AN139" i="18"/>
  <c r="AE139" i="18"/>
  <c r="V139" i="18"/>
  <c r="M139" i="18"/>
  <c r="D139" i="18"/>
  <c r="AS138" i="18"/>
  <c r="AJ138" i="18"/>
  <c r="AA138" i="18"/>
  <c r="R138" i="18"/>
  <c r="I138" i="18"/>
  <c r="AY137" i="18"/>
  <c r="AP137" i="18"/>
  <c r="AF137" i="18"/>
  <c r="W137" i="18"/>
  <c r="N137" i="18"/>
  <c r="E137" i="18"/>
  <c r="AU136" i="18"/>
  <c r="AL136" i="18"/>
  <c r="AC136" i="18"/>
  <c r="S136" i="18"/>
  <c r="J136" i="18"/>
  <c r="AZ135" i="18"/>
  <c r="AQ135" i="18"/>
  <c r="AH135" i="18"/>
  <c r="Y135" i="18"/>
  <c r="P135" i="18"/>
  <c r="F135" i="18"/>
  <c r="AV134" i="18"/>
  <c r="AM134" i="18"/>
  <c r="AD134" i="18"/>
  <c r="U134" i="18"/>
  <c r="L134" i="18"/>
  <c r="C134" i="18"/>
  <c r="AR133" i="18"/>
  <c r="AI133" i="18"/>
  <c r="Z133" i="18"/>
  <c r="Q133" i="18"/>
  <c r="H133" i="18"/>
  <c r="AX132" i="18"/>
  <c r="AO132" i="18"/>
  <c r="AE132" i="18"/>
  <c r="V132" i="18"/>
  <c r="M132" i="18"/>
  <c r="D132" i="18"/>
  <c r="AT131" i="18"/>
  <c r="AK131" i="18"/>
  <c r="AB131" i="18"/>
  <c r="R131" i="18"/>
  <c r="I131" i="18"/>
  <c r="AY130" i="18"/>
  <c r="AP130" i="18"/>
  <c r="AG130" i="18"/>
  <c r="X130" i="18"/>
  <c r="O130" i="18"/>
  <c r="G130" i="18"/>
  <c r="AX129" i="18"/>
  <c r="AP129" i="18"/>
  <c r="AH129" i="18"/>
  <c r="Z129" i="18"/>
  <c r="R129" i="18"/>
  <c r="J129" i="18"/>
  <c r="B129" i="18"/>
  <c r="AS128" i="18"/>
  <c r="AK128" i="18"/>
  <c r="AC128" i="18"/>
  <c r="U128" i="18"/>
  <c r="M128" i="18"/>
  <c r="E128" i="18"/>
  <c r="AV127" i="18"/>
  <c r="AN127" i="18"/>
  <c r="AF127" i="18"/>
  <c r="X127" i="18"/>
  <c r="P127" i="18"/>
  <c r="H127" i="18"/>
  <c r="AY126" i="18"/>
  <c r="AQ126" i="18"/>
  <c r="AI126" i="18"/>
  <c r="AA126" i="18"/>
  <c r="S126" i="18"/>
  <c r="K126" i="18"/>
  <c r="C126" i="18"/>
  <c r="AT125" i="18"/>
  <c r="AL125" i="18"/>
  <c r="AD125" i="18"/>
  <c r="V125" i="18"/>
  <c r="N125" i="18"/>
  <c r="F125" i="18"/>
  <c r="AW124" i="18"/>
  <c r="AO124" i="18"/>
  <c r="AG124" i="18"/>
  <c r="Y124" i="18"/>
  <c r="Q124" i="18"/>
  <c r="I124" i="18"/>
  <c r="AZ123" i="18"/>
  <c r="AR123" i="18"/>
  <c r="AJ123" i="18"/>
  <c r="AB123" i="18"/>
  <c r="T123" i="18"/>
  <c r="L123" i="18"/>
  <c r="D123" i="18"/>
  <c r="AU122" i="18"/>
  <c r="AM122" i="18"/>
  <c r="AE122" i="18"/>
  <c r="W122" i="18"/>
  <c r="O122" i="18"/>
  <c r="G122" i="18"/>
  <c r="AX121" i="18"/>
  <c r="AP121" i="18"/>
  <c r="AH121" i="18"/>
  <c r="Z121" i="18"/>
  <c r="R121" i="18"/>
  <c r="J121" i="18"/>
  <c r="B121" i="18"/>
  <c r="AS120" i="18"/>
  <c r="AK120" i="18"/>
  <c r="AC120" i="18"/>
  <c r="U120" i="18"/>
  <c r="M120" i="18"/>
  <c r="E120" i="18"/>
  <c r="AV119" i="18"/>
  <c r="AN119" i="18"/>
  <c r="AF119" i="18"/>
  <c r="X119" i="18"/>
  <c r="P119" i="18"/>
  <c r="H119" i="18"/>
  <c r="AY118" i="18"/>
  <c r="AQ118" i="18"/>
  <c r="AI118" i="18"/>
  <c r="AA118" i="18"/>
  <c r="S118" i="18"/>
  <c r="K118" i="18"/>
  <c r="C118" i="18"/>
  <c r="AT117" i="18"/>
  <c r="AL117" i="18"/>
  <c r="AD117" i="18"/>
  <c r="V117" i="18"/>
  <c r="N117" i="18"/>
  <c r="F117" i="18"/>
  <c r="AW116" i="18"/>
  <c r="AO116" i="18"/>
  <c r="AG116" i="18"/>
  <c r="Y116" i="18"/>
  <c r="Q116" i="18"/>
  <c r="I116" i="18"/>
  <c r="AZ115" i="18"/>
  <c r="AR115" i="18"/>
  <c r="AJ115" i="18"/>
  <c r="AB115" i="18"/>
  <c r="T115" i="18"/>
  <c r="L115" i="18"/>
  <c r="D115" i="18"/>
  <c r="AU114" i="18"/>
  <c r="AM114" i="18"/>
  <c r="AE114" i="18"/>
  <c r="W114" i="18"/>
  <c r="O114" i="18"/>
  <c r="G114" i="18"/>
  <c r="AX113" i="18"/>
  <c r="AP113" i="18"/>
  <c r="AH113" i="18"/>
  <c r="Z113" i="18"/>
  <c r="R113" i="18"/>
  <c r="J113" i="18"/>
  <c r="B113" i="18"/>
  <c r="AS112" i="18"/>
  <c r="AK112" i="18"/>
  <c r="AC112" i="18"/>
  <c r="U112" i="18"/>
  <c r="M112" i="18"/>
  <c r="E112" i="18"/>
  <c r="AV111" i="18"/>
  <c r="AN111" i="18"/>
  <c r="AF111" i="18"/>
  <c r="X111" i="18"/>
  <c r="P111" i="18"/>
  <c r="H111" i="18"/>
  <c r="AY110" i="18"/>
  <c r="AQ110" i="18"/>
  <c r="AI110" i="18"/>
  <c r="AA110" i="18"/>
  <c r="S110" i="18"/>
  <c r="K110" i="18"/>
  <c r="C110" i="18"/>
  <c r="AT109" i="18"/>
  <c r="AL109" i="18"/>
  <c r="AD109" i="18"/>
  <c r="V109" i="18"/>
  <c r="N109" i="18"/>
  <c r="F109" i="18"/>
  <c r="AW108" i="18"/>
  <c r="AO108" i="18"/>
  <c r="AG108" i="18"/>
  <c r="Y108" i="18"/>
  <c r="Q108" i="18"/>
  <c r="I108" i="18"/>
  <c r="AZ107" i="18"/>
  <c r="AR107" i="18"/>
  <c r="AJ107" i="18"/>
  <c r="AB107" i="18"/>
  <c r="T107" i="18"/>
  <c r="L107" i="18"/>
  <c r="D107" i="18"/>
  <c r="AU106" i="18"/>
  <c r="AM106" i="18"/>
  <c r="AE106" i="18"/>
  <c r="W106" i="18"/>
  <c r="O106" i="18"/>
  <c r="G106" i="18"/>
  <c r="AX105" i="18"/>
  <c r="AP105" i="18"/>
  <c r="AH105" i="18"/>
  <c r="Z105" i="18"/>
  <c r="R105" i="18"/>
  <c r="J105" i="18"/>
  <c r="B105" i="18"/>
  <c r="AS104" i="18"/>
  <c r="AK104" i="18"/>
  <c r="AC104" i="18"/>
  <c r="U104" i="18"/>
  <c r="M104" i="18"/>
  <c r="E104" i="18"/>
  <c r="AV103" i="18"/>
  <c r="AN103" i="18"/>
  <c r="AF103" i="18"/>
  <c r="X103" i="18"/>
  <c r="P103" i="18"/>
  <c r="H103" i="18"/>
  <c r="AY102" i="18"/>
  <c r="AQ102" i="18"/>
  <c r="AI102" i="18"/>
  <c r="AA102" i="18"/>
  <c r="S102" i="18"/>
  <c r="K102" i="18"/>
  <c r="C102" i="18"/>
  <c r="AT101" i="18"/>
  <c r="AL101" i="18"/>
  <c r="AD101" i="18"/>
  <c r="V101" i="18"/>
  <c r="N101" i="18"/>
  <c r="F101" i="18"/>
  <c r="AW100" i="18"/>
  <c r="AO100" i="18"/>
  <c r="AG100" i="18"/>
  <c r="Y100" i="18"/>
  <c r="Q100" i="18"/>
  <c r="I100" i="18"/>
  <c r="AZ99" i="18"/>
  <c r="AR99" i="18"/>
  <c r="AJ99" i="18"/>
  <c r="AB99" i="18"/>
  <c r="T99" i="18"/>
  <c r="L99" i="18"/>
  <c r="D99" i="18"/>
  <c r="AU98" i="18"/>
  <c r="AM98" i="18"/>
  <c r="AE98" i="18"/>
  <c r="W98" i="18"/>
  <c r="O98" i="18"/>
  <c r="G98" i="18"/>
  <c r="AX97" i="18"/>
  <c r="AP97" i="18"/>
  <c r="AH97" i="18"/>
  <c r="Z97" i="18"/>
  <c r="R97" i="18"/>
  <c r="J97" i="18"/>
  <c r="B97" i="18"/>
  <c r="AS96" i="18"/>
  <c r="AK96" i="18"/>
  <c r="AC96" i="18"/>
  <c r="U96" i="18"/>
  <c r="M96" i="18"/>
  <c r="E96" i="18"/>
  <c r="AV95" i="18"/>
  <c r="AN95" i="18"/>
  <c r="AF95" i="18"/>
  <c r="X95" i="18"/>
  <c r="P95" i="18"/>
  <c r="H95" i="18"/>
  <c r="AY94" i="18"/>
  <c r="AQ94" i="18"/>
  <c r="AI94" i="18"/>
  <c r="AA94" i="18"/>
  <c r="S94" i="18"/>
  <c r="K94" i="18"/>
  <c r="C94" i="18"/>
  <c r="AT93" i="18"/>
  <c r="AL93" i="18"/>
  <c r="AD93" i="18"/>
  <c r="V93" i="18"/>
  <c r="N93" i="18"/>
  <c r="F93" i="18"/>
  <c r="AW92" i="18"/>
  <c r="AO92" i="18"/>
  <c r="AG92" i="18"/>
  <c r="Y92" i="18"/>
  <c r="Q92" i="18"/>
  <c r="I92" i="18"/>
  <c r="AZ91" i="18"/>
  <c r="AR91" i="18"/>
  <c r="AJ91" i="18"/>
  <c r="AB91" i="18"/>
  <c r="T91" i="18"/>
  <c r="L91" i="18"/>
  <c r="D91" i="18"/>
  <c r="AU90" i="18"/>
  <c r="AM90" i="18"/>
  <c r="AE90" i="18"/>
  <c r="W90" i="18"/>
  <c r="T258" i="18"/>
  <c r="M242" i="18"/>
  <c r="AD231" i="18"/>
  <c r="AB221" i="18"/>
  <c r="AG214" i="18"/>
  <c r="Y210" i="18"/>
  <c r="AV207" i="18"/>
  <c r="V205" i="18"/>
  <c r="AU202" i="18"/>
  <c r="U200" i="18"/>
  <c r="AA198" i="18"/>
  <c r="AQ196" i="18"/>
  <c r="I195" i="18"/>
  <c r="Z193" i="18"/>
  <c r="AP191" i="18"/>
  <c r="H190" i="18"/>
  <c r="AB188" i="18"/>
  <c r="F187" i="18"/>
  <c r="AI185" i="18"/>
  <c r="M184" i="18"/>
  <c r="AO182" i="18"/>
  <c r="S181" i="18"/>
  <c r="AV179" i="18"/>
  <c r="Z178" i="18"/>
  <c r="S177" i="18"/>
  <c r="AG176" i="18"/>
  <c r="AV175" i="18"/>
  <c r="K175" i="18"/>
  <c r="Y174" i="18"/>
  <c r="AN173" i="18"/>
  <c r="C173" i="18"/>
  <c r="R172" i="18"/>
  <c r="AF171" i="18"/>
  <c r="AU170" i="18"/>
  <c r="R170" i="18"/>
  <c r="AQ169" i="18"/>
  <c r="S169" i="18"/>
  <c r="AU168" i="18"/>
  <c r="U168" i="18"/>
  <c r="AV167" i="18"/>
  <c r="Y167" i="18"/>
  <c r="AW166" i="18"/>
  <c r="Y166" i="18"/>
  <c r="C166" i="18"/>
  <c r="AA165" i="18"/>
  <c r="C165" i="18"/>
  <c r="AE164" i="18"/>
  <c r="E164" i="18"/>
  <c r="AJ163" i="18"/>
  <c r="Q163" i="18"/>
  <c r="AX162" i="18"/>
  <c r="AF162" i="18"/>
  <c r="M162" i="18"/>
  <c r="AT161" i="18"/>
  <c r="AB161" i="18"/>
  <c r="J161" i="18"/>
  <c r="AP160" i="18"/>
  <c r="X160" i="18"/>
  <c r="F160" i="18"/>
  <c r="AL159" i="18"/>
  <c r="T159" i="18"/>
  <c r="B159" i="18"/>
  <c r="AI158" i="18"/>
  <c r="P158" i="18"/>
  <c r="AW157" i="18"/>
  <c r="AE157" i="18"/>
  <c r="L157" i="18"/>
  <c r="AS156" i="18"/>
  <c r="AA156" i="18"/>
  <c r="I156" i="18"/>
  <c r="AO155" i="18"/>
  <c r="W155" i="18"/>
  <c r="E155" i="18"/>
  <c r="AK154" i="18"/>
  <c r="S154" i="18"/>
  <c r="AZ153" i="18"/>
  <c r="AH153" i="18"/>
  <c r="O153" i="18"/>
  <c r="AV152" i="18"/>
  <c r="AD152" i="18"/>
  <c r="K152" i="18"/>
  <c r="AR151" i="18"/>
  <c r="Z151" i="18"/>
  <c r="H151" i="18"/>
  <c r="AQ150" i="18"/>
  <c r="AC150" i="18"/>
  <c r="O150" i="18"/>
  <c r="C150" i="18"/>
  <c r="AO149" i="18"/>
  <c r="AA149" i="18"/>
  <c r="O149" i="18"/>
  <c r="B149" i="18"/>
  <c r="AO148" i="18"/>
  <c r="AB148" i="18"/>
  <c r="N148" i="18"/>
  <c r="B148" i="18"/>
  <c r="AO147" i="18"/>
  <c r="AE147" i="18"/>
  <c r="U147" i="18"/>
  <c r="I147" i="18"/>
  <c r="AX146" i="18"/>
  <c r="AN146" i="18"/>
  <c r="AB146" i="18"/>
  <c r="R146" i="18"/>
  <c r="H146" i="18"/>
  <c r="AU145" i="18"/>
  <c r="AK145" i="18"/>
  <c r="AA145" i="18"/>
  <c r="O145" i="18"/>
  <c r="E145" i="18"/>
  <c r="AT144" i="18"/>
  <c r="AH144" i="18"/>
  <c r="X144" i="18"/>
  <c r="N144" i="18"/>
  <c r="B144" i="18"/>
  <c r="AQ143" i="18"/>
  <c r="AG143" i="18"/>
  <c r="U143" i="18"/>
  <c r="K143" i="18"/>
  <c r="AZ142" i="18"/>
  <c r="AN142" i="18"/>
  <c r="AD142" i="18"/>
  <c r="T142" i="18"/>
  <c r="H142" i="18"/>
  <c r="AW141" i="18"/>
  <c r="AM141" i="18"/>
  <c r="AA141" i="18"/>
  <c r="Q141" i="18"/>
  <c r="G141" i="18"/>
  <c r="AT140" i="18"/>
  <c r="AJ140" i="18"/>
  <c r="Z140" i="18"/>
  <c r="O140" i="18"/>
  <c r="F140" i="18"/>
  <c r="AV139" i="18"/>
  <c r="AM139" i="18"/>
  <c r="AD139" i="18"/>
  <c r="AS255" i="18"/>
  <c r="AC240" i="18"/>
  <c r="Q230" i="18"/>
  <c r="O220" i="18"/>
  <c r="AZ213" i="18"/>
  <c r="G210" i="18"/>
  <c r="AF207" i="18"/>
  <c r="F205" i="18"/>
  <c r="AE202" i="18"/>
  <c r="E200" i="18"/>
  <c r="P198" i="18"/>
  <c r="AG196" i="18"/>
  <c r="AW194" i="18"/>
  <c r="O193" i="18"/>
  <c r="AF191" i="18"/>
  <c r="AV189" i="18"/>
  <c r="S188" i="18"/>
  <c r="AV186" i="18"/>
  <c r="Z185" i="18"/>
  <c r="C184" i="18"/>
  <c r="AF182" i="18"/>
  <c r="J181" i="18"/>
  <c r="AM179" i="18"/>
  <c r="Q178" i="18"/>
  <c r="M177" i="18"/>
  <c r="AA176" i="18"/>
  <c r="AP175" i="18"/>
  <c r="E175" i="18"/>
  <c r="T174" i="18"/>
  <c r="AH173" i="18"/>
  <c r="AW172" i="18"/>
  <c r="L172" i="18"/>
  <c r="Z171" i="18"/>
  <c r="AO170" i="18"/>
  <c r="M170" i="18"/>
  <c r="AP169" i="18"/>
  <c r="O169" i="18"/>
  <c r="AP168" i="18"/>
  <c r="S168" i="18"/>
  <c r="AR167" i="18"/>
  <c r="T167" i="18"/>
  <c r="AV166" i="18"/>
  <c r="V166" i="18"/>
  <c r="AW165" i="18"/>
  <c r="Z165" i="18"/>
  <c r="AY164" i="18"/>
  <c r="AA164" i="18"/>
  <c r="D164" i="18"/>
  <c r="AF163" i="18"/>
  <c r="N163" i="18"/>
  <c r="AU162" i="18"/>
  <c r="AB162" i="18"/>
  <c r="J162" i="18"/>
  <c r="AQ161" i="18"/>
  <c r="X161" i="18"/>
  <c r="F161" i="18"/>
  <c r="AM160" i="18"/>
  <c r="U160" i="18"/>
  <c r="B160" i="18"/>
  <c r="AI159" i="18"/>
  <c r="Q159" i="18"/>
  <c r="AW158" i="18"/>
  <c r="AE158" i="18"/>
  <c r="M158" i="18"/>
  <c r="AT157" i="18"/>
  <c r="AA157" i="18"/>
  <c r="I157" i="18"/>
  <c r="AP156" i="18"/>
  <c r="W156" i="18"/>
  <c r="E156" i="18"/>
  <c r="AL155" i="18"/>
  <c r="T155" i="18"/>
  <c r="AZ154" i="18"/>
  <c r="AH154" i="18"/>
  <c r="P154" i="18"/>
  <c r="AV153" i="18"/>
  <c r="AD153" i="18"/>
  <c r="L153" i="18"/>
  <c r="AS152" i="18"/>
  <c r="Z152" i="18"/>
  <c r="H152" i="18"/>
  <c r="AO151" i="18"/>
  <c r="V151" i="18"/>
  <c r="E151" i="18"/>
  <c r="AO150" i="18"/>
  <c r="AB150" i="18"/>
  <c r="N150" i="18"/>
  <c r="AY149" i="18"/>
  <c r="AM149" i="18"/>
  <c r="Z149" i="18"/>
  <c r="N149" i="18"/>
  <c r="AZ148" i="18"/>
  <c r="AL148" i="18"/>
  <c r="Z148" i="18"/>
  <c r="M148" i="18"/>
  <c r="AZ147" i="18"/>
  <c r="AN147" i="18"/>
  <c r="AD147" i="18"/>
  <c r="T147" i="18"/>
  <c r="H147" i="18"/>
  <c r="AW146" i="18"/>
  <c r="AM146" i="18"/>
  <c r="AA146" i="18"/>
  <c r="Q146" i="18"/>
  <c r="G146" i="18"/>
  <c r="AT145" i="18"/>
  <c r="AJ145" i="18"/>
  <c r="Z145" i="18"/>
  <c r="N145" i="18"/>
  <c r="D145" i="18"/>
  <c r="AS144" i="18"/>
  <c r="AG144" i="18"/>
  <c r="W144" i="18"/>
  <c r="M144" i="18"/>
  <c r="AZ143" i="18"/>
  <c r="AP143" i="18"/>
  <c r="AF143" i="18"/>
  <c r="T143" i="18"/>
  <c r="J143" i="18"/>
  <c r="AY142" i="18"/>
  <c r="AM142" i="18"/>
  <c r="AC142" i="18"/>
  <c r="S142" i="18"/>
  <c r="G142" i="18"/>
  <c r="AV141" i="18"/>
  <c r="AL141" i="18"/>
  <c r="Z141" i="18"/>
  <c r="P141" i="18"/>
  <c r="F141" i="18"/>
  <c r="AS140" i="18"/>
  <c r="AI140" i="18"/>
  <c r="Y140" i="18"/>
  <c r="N140" i="18"/>
  <c r="E140" i="18"/>
  <c r="AU139" i="18"/>
  <c r="AL139" i="18"/>
  <c r="AC139" i="18"/>
  <c r="T139" i="18"/>
  <c r="J139" i="18"/>
  <c r="AZ138" i="18"/>
  <c r="AQ138" i="18"/>
  <c r="AH138" i="18"/>
  <c r="Y138" i="18"/>
  <c r="P138" i="18"/>
  <c r="G138" i="18"/>
  <c r="AV137" i="18"/>
  <c r="AM137" i="18"/>
  <c r="AD137" i="18"/>
  <c r="U137" i="18"/>
  <c r="L137" i="18"/>
  <c r="C137" i="18"/>
  <c r="AS136" i="18"/>
  <c r="AI136" i="18"/>
  <c r="Z136" i="18"/>
  <c r="Q136" i="18"/>
  <c r="H136" i="18"/>
  <c r="AX135" i="18"/>
  <c r="AO135" i="18"/>
  <c r="AF135" i="18"/>
  <c r="V135" i="18"/>
  <c r="M135" i="18"/>
  <c r="D135" i="18"/>
  <c r="AT134" i="18"/>
  <c r="AK134" i="18"/>
  <c r="AB134" i="18"/>
  <c r="S134" i="18"/>
  <c r="I134" i="18"/>
  <c r="AY133" i="18"/>
  <c r="AP133" i="18"/>
  <c r="AG133" i="18"/>
  <c r="X133" i="18"/>
  <c r="O133" i="18"/>
  <c r="F133" i="18"/>
  <c r="AU132" i="18"/>
  <c r="AL132" i="18"/>
  <c r="AC132" i="18"/>
  <c r="T132" i="18"/>
  <c r="K132" i="18"/>
  <c r="B132" i="18"/>
  <c r="AR131" i="18"/>
  <c r="AH131" i="18"/>
  <c r="Y131" i="18"/>
  <c r="P131" i="18"/>
  <c r="G131" i="18"/>
  <c r="AW130" i="18"/>
  <c r="AN130" i="18"/>
  <c r="AE130" i="18"/>
  <c r="U130" i="18"/>
  <c r="M130" i="18"/>
  <c r="E130" i="18"/>
  <c r="AV129" i="18"/>
  <c r="AN129" i="18"/>
  <c r="AF129" i="18"/>
  <c r="X129" i="18"/>
  <c r="P129" i="18"/>
  <c r="H129" i="18"/>
  <c r="AY128" i="18"/>
  <c r="AQ128" i="18"/>
  <c r="AI128" i="18"/>
  <c r="AA128" i="18"/>
  <c r="S128" i="18"/>
  <c r="K128" i="18"/>
  <c r="C128" i="18"/>
  <c r="AT127" i="18"/>
  <c r="AL127" i="18"/>
  <c r="AD127" i="18"/>
  <c r="V127" i="18"/>
  <c r="N127" i="18"/>
  <c r="F127" i="18"/>
  <c r="AW126" i="18"/>
  <c r="AO126" i="18"/>
  <c r="AG126" i="18"/>
  <c r="Y126" i="18"/>
  <c r="Q126" i="18"/>
  <c r="I126" i="18"/>
  <c r="AZ125" i="18"/>
  <c r="AR125" i="18"/>
  <c r="AJ125" i="18"/>
  <c r="AB125" i="18"/>
  <c r="T125" i="18"/>
  <c r="L125" i="18"/>
  <c r="D125" i="18"/>
  <c r="AU124" i="18"/>
  <c r="AM124" i="18"/>
  <c r="AE124" i="18"/>
  <c r="W124" i="18"/>
  <c r="O124" i="18"/>
  <c r="G124" i="18"/>
  <c r="AX123" i="18"/>
  <c r="AP123" i="18"/>
  <c r="AH123" i="18"/>
  <c r="Z123" i="18"/>
  <c r="R123" i="18"/>
  <c r="J123" i="18"/>
  <c r="B123" i="18"/>
  <c r="AS122" i="18"/>
  <c r="AK122" i="18"/>
  <c r="AC122" i="18"/>
  <c r="U122" i="18"/>
  <c r="M122" i="18"/>
  <c r="E122" i="18"/>
  <c r="AV121" i="18"/>
  <c r="AN121" i="18"/>
  <c r="AF121" i="18"/>
  <c r="X121" i="18"/>
  <c r="P121" i="18"/>
  <c r="H121" i="18"/>
  <c r="AY120" i="18"/>
  <c r="AQ120" i="18"/>
  <c r="AI120" i="18"/>
  <c r="AA120" i="18"/>
  <c r="S120" i="18"/>
  <c r="K120" i="18"/>
  <c r="C120" i="18"/>
  <c r="AT119" i="18"/>
  <c r="AL119" i="18"/>
  <c r="AD119" i="18"/>
  <c r="V119" i="18"/>
  <c r="N119" i="18"/>
  <c r="F119" i="18"/>
  <c r="AW118" i="18"/>
  <c r="AO118" i="18"/>
  <c r="AG118" i="18"/>
  <c r="Y118" i="18"/>
  <c r="Q118" i="18"/>
  <c r="I118" i="18"/>
  <c r="AZ117" i="18"/>
  <c r="AR117" i="18"/>
  <c r="AJ117" i="18"/>
  <c r="AB117" i="18"/>
  <c r="T117" i="18"/>
  <c r="L117" i="18"/>
  <c r="D117" i="18"/>
  <c r="AU116" i="18"/>
  <c r="AM116" i="18"/>
  <c r="AE116" i="18"/>
  <c r="W116" i="18"/>
  <c r="O116" i="18"/>
  <c r="G116" i="18"/>
  <c r="AX115" i="18"/>
  <c r="AP115" i="18"/>
  <c r="AH115" i="18"/>
  <c r="Z115" i="18"/>
  <c r="R115" i="18"/>
  <c r="J115" i="18"/>
  <c r="B115" i="18"/>
  <c r="AS114" i="18"/>
  <c r="AK114" i="18"/>
  <c r="AC114" i="18"/>
  <c r="U114" i="18"/>
  <c r="M114" i="18"/>
  <c r="E114" i="18"/>
  <c r="AV113" i="18"/>
  <c r="AN113" i="18"/>
  <c r="AF113" i="18"/>
  <c r="X113" i="18"/>
  <c r="P113" i="18"/>
  <c r="H113" i="18"/>
  <c r="AY112" i="18"/>
  <c r="AQ112" i="18"/>
  <c r="AI112" i="18"/>
  <c r="AA112" i="18"/>
  <c r="S112" i="18"/>
  <c r="K112" i="18"/>
  <c r="C112" i="18"/>
  <c r="AT111" i="18"/>
  <c r="AL111" i="18"/>
  <c r="AD111" i="18"/>
  <c r="V111" i="18"/>
  <c r="N111" i="18"/>
  <c r="F111" i="18"/>
  <c r="AW110" i="18"/>
  <c r="AO110" i="18"/>
  <c r="AG110" i="18"/>
  <c r="Y110" i="18"/>
  <c r="Q110" i="18"/>
  <c r="I110" i="18"/>
  <c r="AZ109" i="18"/>
  <c r="AR109" i="18"/>
  <c r="AJ109" i="18"/>
  <c r="AB109" i="18"/>
  <c r="T109" i="18"/>
  <c r="L109" i="18"/>
  <c r="D109" i="18"/>
  <c r="AU108" i="18"/>
  <c r="AM108" i="18"/>
  <c r="AE108" i="18"/>
  <c r="W108" i="18"/>
  <c r="O108" i="18"/>
  <c r="G108" i="18"/>
  <c r="AX107" i="18"/>
  <c r="AP107" i="18"/>
  <c r="AH107" i="18"/>
  <c r="Z107" i="18"/>
  <c r="R107" i="18"/>
  <c r="J107" i="18"/>
  <c r="B107" i="18"/>
  <c r="AS106" i="18"/>
  <c r="AK106" i="18"/>
  <c r="AC106" i="18"/>
  <c r="U106" i="18"/>
  <c r="M106" i="18"/>
  <c r="E106" i="18"/>
  <c r="AV105" i="18"/>
  <c r="AN105" i="18"/>
  <c r="AF105" i="18"/>
  <c r="X105" i="18"/>
  <c r="P105" i="18"/>
  <c r="H105" i="18"/>
  <c r="AY104" i="18"/>
  <c r="AQ104" i="18"/>
  <c r="AI104" i="18"/>
  <c r="AA104" i="18"/>
  <c r="S104" i="18"/>
  <c r="K104" i="18"/>
  <c r="C104" i="18"/>
  <c r="AT103" i="18"/>
  <c r="AL103" i="18"/>
  <c r="AD103" i="18"/>
  <c r="V103" i="18"/>
  <c r="N103" i="18"/>
  <c r="F103" i="18"/>
  <c r="AW102" i="18"/>
  <c r="AO102" i="18"/>
  <c r="AG102" i="18"/>
  <c r="Y102" i="18"/>
  <c r="Q102" i="18"/>
  <c r="I102" i="18"/>
  <c r="AZ101" i="18"/>
  <c r="AR101" i="18"/>
  <c r="AJ101" i="18"/>
  <c r="AB101" i="18"/>
  <c r="T101" i="18"/>
  <c r="L101" i="18"/>
  <c r="D101" i="18"/>
  <c r="AU100" i="18"/>
  <c r="AM100" i="18"/>
  <c r="AE100" i="18"/>
  <c r="W100" i="18"/>
  <c r="O100" i="18"/>
  <c r="G100" i="18"/>
  <c r="AX99" i="18"/>
  <c r="AP99" i="18"/>
  <c r="AH99" i="18"/>
  <c r="Z99" i="18"/>
  <c r="R99" i="18"/>
  <c r="J99" i="18"/>
  <c r="B99" i="18"/>
  <c r="AS98" i="18"/>
  <c r="AK98" i="18"/>
  <c r="AC98" i="18"/>
  <c r="U98" i="18"/>
  <c r="M98" i="18"/>
  <c r="E98" i="18"/>
  <c r="AV97" i="18"/>
  <c r="AN97" i="18"/>
  <c r="AF97" i="18"/>
  <c r="X97" i="18"/>
  <c r="P97" i="18"/>
  <c r="H97" i="18"/>
  <c r="AY96" i="18"/>
  <c r="AQ96" i="18"/>
  <c r="AI96" i="18"/>
  <c r="AA96" i="18"/>
  <c r="S96" i="18"/>
  <c r="K96" i="18"/>
  <c r="C96" i="18"/>
  <c r="AT95" i="18"/>
  <c r="AL95" i="18"/>
  <c r="AD95" i="18"/>
  <c r="V95" i="18"/>
  <c r="N95" i="18"/>
  <c r="F95" i="18"/>
  <c r="AW94" i="18"/>
  <c r="AO94" i="18"/>
  <c r="AG94" i="18"/>
  <c r="Y94" i="18"/>
  <c r="Q94" i="18"/>
  <c r="I94" i="18"/>
  <c r="AZ93" i="18"/>
  <c r="AR93" i="18"/>
  <c r="AJ93" i="18"/>
  <c r="AB93" i="18"/>
  <c r="T93" i="18"/>
  <c r="L93" i="18"/>
  <c r="D93" i="18"/>
  <c r="AU92" i="18"/>
  <c r="AM92" i="18"/>
  <c r="AE92" i="18"/>
  <c r="W92" i="18"/>
  <c r="O92" i="18"/>
  <c r="G92" i="18"/>
  <c r="AX91" i="18"/>
  <c r="AP91" i="18"/>
  <c r="AH91" i="18"/>
  <c r="Z91" i="18"/>
  <c r="R91" i="18"/>
  <c r="J91" i="18"/>
  <c r="B91" i="18"/>
  <c r="AS90" i="18"/>
  <c r="AK90" i="18"/>
  <c r="AC90" i="18"/>
  <c r="U90" i="18"/>
  <c r="M90" i="18"/>
  <c r="E90" i="18"/>
  <c r="AV89" i="18"/>
  <c r="AN89" i="18"/>
  <c r="AF89" i="18"/>
  <c r="X89" i="18"/>
  <c r="P89" i="18"/>
  <c r="H89" i="18"/>
  <c r="AY88" i="18"/>
  <c r="AQ88" i="18"/>
  <c r="AI88" i="18"/>
  <c r="AA88" i="18"/>
  <c r="S88" i="18"/>
  <c r="K88" i="18"/>
  <c r="C88" i="18"/>
  <c r="S253" i="18"/>
  <c r="F239" i="18"/>
  <c r="D229" i="18"/>
  <c r="B219" i="18"/>
  <c r="T213" i="18"/>
  <c r="AP209" i="18"/>
  <c r="P207" i="18"/>
  <c r="AO204" i="18"/>
  <c r="O202" i="18"/>
  <c r="AO199" i="18"/>
  <c r="E198" i="18"/>
  <c r="V196" i="18"/>
  <c r="AM194" i="18"/>
  <c r="D193" i="18"/>
  <c r="U191" i="18"/>
  <c r="AL189" i="18"/>
  <c r="J188" i="18"/>
  <c r="AM186" i="18"/>
  <c r="P185" i="18"/>
  <c r="AS183" i="18"/>
  <c r="W182" i="18"/>
  <c r="AZ180" i="18"/>
  <c r="AD179" i="18"/>
  <c r="H178" i="18"/>
  <c r="J177" i="18"/>
  <c r="X176" i="18"/>
  <c r="AL175" i="18"/>
  <c r="B175" i="18"/>
  <c r="P174" i="18"/>
  <c r="AE173" i="18"/>
  <c r="AS172" i="18"/>
  <c r="I172" i="18"/>
  <c r="W171" i="18"/>
  <c r="AK170" i="18"/>
  <c r="J170" i="18"/>
  <c r="AK169" i="18"/>
  <c r="N169" i="18"/>
  <c r="AM168" i="18"/>
  <c r="O168" i="18"/>
  <c r="AQ167" i="18"/>
  <c r="Q167" i="18"/>
  <c r="AR166" i="18"/>
  <c r="U166" i="18"/>
  <c r="AT165" i="18"/>
  <c r="V165" i="18"/>
  <c r="AX164" i="18"/>
  <c r="W164" i="18"/>
  <c r="AX163" i="18"/>
  <c r="AC163" i="18"/>
  <c r="J163" i="18"/>
  <c r="AQ162" i="18"/>
  <c r="Y162" i="18"/>
  <c r="G162" i="18"/>
  <c r="AM161" i="18"/>
  <c r="U161" i="18"/>
  <c r="C161" i="18"/>
  <c r="AI160" i="18"/>
  <c r="Q160" i="18"/>
  <c r="AX159" i="18"/>
  <c r="AF159" i="18"/>
  <c r="M159" i="18"/>
  <c r="AT158" i="18"/>
  <c r="AB158" i="18"/>
  <c r="I158" i="18"/>
  <c r="AP157" i="18"/>
  <c r="X157" i="18"/>
  <c r="F157" i="18"/>
  <c r="AL156" i="18"/>
  <c r="T156" i="18"/>
  <c r="B156" i="18"/>
  <c r="AH155" i="18"/>
  <c r="P155" i="18"/>
  <c r="AW154" i="18"/>
  <c r="AE154" i="18"/>
  <c r="L154" i="18"/>
  <c r="AS153" i="18"/>
  <c r="AA153" i="18"/>
  <c r="H153" i="18"/>
  <c r="AO152" i="18"/>
  <c r="W152" i="18"/>
  <c r="E152" i="18"/>
  <c r="AK151" i="18"/>
  <c r="S151" i="18"/>
  <c r="D151" i="18"/>
  <c r="AN150" i="18"/>
  <c r="X150" i="18"/>
  <c r="L150" i="18"/>
  <c r="AX149" i="18"/>
  <c r="AL149" i="18"/>
  <c r="Y149" i="18"/>
  <c r="K149" i="18"/>
  <c r="AX148" i="18"/>
  <c r="AK148" i="18"/>
  <c r="Y148" i="18"/>
  <c r="L148" i="18"/>
  <c r="AW147" i="18"/>
  <c r="AM147" i="18"/>
  <c r="AC147" i="18"/>
  <c r="Q147" i="18"/>
  <c r="G147" i="18"/>
  <c r="AV146" i="18"/>
  <c r="AJ146" i="18"/>
  <c r="Z146" i="18"/>
  <c r="P146" i="18"/>
  <c r="D146" i="18"/>
  <c r="AS145" i="18"/>
  <c r="AI145" i="18"/>
  <c r="W145" i="18"/>
  <c r="M145" i="18"/>
  <c r="C145" i="18"/>
  <c r="AP144" i="18"/>
  <c r="AF144" i="18"/>
  <c r="V144" i="18"/>
  <c r="J144" i="18"/>
  <c r="AY143" i="18"/>
  <c r="AO143" i="18"/>
  <c r="AC143" i="18"/>
  <c r="S143" i="18"/>
  <c r="I143" i="18"/>
  <c r="AV142" i="18"/>
  <c r="AL142" i="18"/>
  <c r="AB142" i="18"/>
  <c r="P142" i="18"/>
  <c r="F142" i="18"/>
  <c r="AU141" i="18"/>
  <c r="AI141" i="18"/>
  <c r="Y141" i="18"/>
  <c r="O141" i="18"/>
  <c r="C141" i="18"/>
  <c r="AR140" i="18"/>
  <c r="AH140" i="18"/>
  <c r="V140" i="18"/>
  <c r="M140" i="18"/>
  <c r="D140" i="18"/>
  <c r="AT139" i="18"/>
  <c r="AK139" i="18"/>
  <c r="AB139" i="18"/>
  <c r="R139" i="18"/>
  <c r="I139" i="18"/>
  <c r="AY138" i="18"/>
  <c r="AP138" i="18"/>
  <c r="AG138" i="18"/>
  <c r="X138" i="18"/>
  <c r="O138" i="18"/>
  <c r="E138" i="18"/>
  <c r="AU137" i="18"/>
  <c r="AL137" i="18"/>
  <c r="AC137" i="18"/>
  <c r="T137" i="18"/>
  <c r="K137" i="18"/>
  <c r="B137" i="18"/>
  <c r="AQ136" i="18"/>
  <c r="AH136" i="18"/>
  <c r="Y136" i="18"/>
  <c r="P136" i="18"/>
  <c r="G136" i="18"/>
  <c r="AW135" i="18"/>
  <c r="AN135" i="18"/>
  <c r="AD135" i="18"/>
  <c r="U135" i="18"/>
  <c r="L135" i="18"/>
  <c r="C135" i="18"/>
  <c r="AS134" i="18"/>
  <c r="AJ134" i="18"/>
  <c r="AA134" i="18"/>
  <c r="Q134" i="18"/>
  <c r="H134" i="18"/>
  <c r="AX133" i="18"/>
  <c r="AO133" i="18"/>
  <c r="AF133" i="18"/>
  <c r="W133" i="18"/>
  <c r="N133" i="18"/>
  <c r="D133" i="18"/>
  <c r="AT132" i="18"/>
  <c r="AK132" i="18"/>
  <c r="AB132" i="18"/>
  <c r="S132" i="18"/>
  <c r="J132" i="18"/>
  <c r="AZ131" i="18"/>
  <c r="AP131" i="18"/>
  <c r="AG131" i="18"/>
  <c r="X131" i="18"/>
  <c r="O131" i="18"/>
  <c r="F131" i="18"/>
  <c r="AV130" i="18"/>
  <c r="AM130" i="18"/>
  <c r="AC130" i="18"/>
  <c r="T130" i="18"/>
  <c r="L130" i="18"/>
  <c r="D130" i="18"/>
  <c r="AU129" i="18"/>
  <c r="AM129" i="18"/>
  <c r="AE129" i="18"/>
  <c r="W129" i="18"/>
  <c r="O129" i="18"/>
  <c r="G129" i="18"/>
  <c r="AX128" i="18"/>
  <c r="AP128" i="18"/>
  <c r="AH128" i="18"/>
  <c r="Z128" i="18"/>
  <c r="R128" i="18"/>
  <c r="J128" i="18"/>
  <c r="B128" i="18"/>
  <c r="AS127" i="18"/>
  <c r="AK127" i="18"/>
  <c r="AC127" i="18"/>
  <c r="U127" i="18"/>
  <c r="M127" i="18"/>
  <c r="E127" i="18"/>
  <c r="AV126" i="18"/>
  <c r="AN126" i="18"/>
  <c r="AF126" i="18"/>
  <c r="X126" i="18"/>
  <c r="P126" i="18"/>
  <c r="H126" i="18"/>
  <c r="AY125" i="18"/>
  <c r="AQ125" i="18"/>
  <c r="AI125" i="18"/>
  <c r="AA125" i="18"/>
  <c r="S125" i="18"/>
  <c r="K125" i="18"/>
  <c r="C125" i="18"/>
  <c r="AT124" i="18"/>
  <c r="AL124" i="18"/>
  <c r="AD124" i="18"/>
  <c r="V124" i="18"/>
  <c r="N124" i="18"/>
  <c r="F124" i="18"/>
  <c r="AW123" i="18"/>
  <c r="AO123" i="18"/>
  <c r="AG123" i="18"/>
  <c r="Y123" i="18"/>
  <c r="Q123" i="18"/>
  <c r="I123" i="18"/>
  <c r="AZ122" i="18"/>
  <c r="AR122" i="18"/>
  <c r="AJ122" i="18"/>
  <c r="AB122" i="18"/>
  <c r="T122" i="18"/>
  <c r="L122" i="18"/>
  <c r="D122" i="18"/>
  <c r="AU121" i="18"/>
  <c r="AM121" i="18"/>
  <c r="AE121" i="18"/>
  <c r="W121" i="18"/>
  <c r="O121" i="18"/>
  <c r="G121" i="18"/>
  <c r="AX120" i="18"/>
  <c r="AP120" i="18"/>
  <c r="AH120" i="18"/>
  <c r="Z120" i="18"/>
  <c r="R120" i="18"/>
  <c r="J120" i="18"/>
  <c r="B120" i="18"/>
  <c r="AS119" i="18"/>
  <c r="AK119" i="18"/>
  <c r="AC119" i="18"/>
  <c r="U119" i="18"/>
  <c r="M119" i="18"/>
  <c r="E119" i="18"/>
  <c r="AV118" i="18"/>
  <c r="AN118" i="18"/>
  <c r="AF118" i="18"/>
  <c r="X118" i="18"/>
  <c r="P118" i="18"/>
  <c r="H118" i="18"/>
  <c r="AY117" i="18"/>
  <c r="AQ117" i="18"/>
  <c r="AI117" i="18"/>
  <c r="AA117" i="18"/>
  <c r="S117" i="18"/>
  <c r="K117" i="18"/>
  <c r="C117" i="18"/>
  <c r="AT116" i="18"/>
  <c r="AL116" i="18"/>
  <c r="AD116" i="18"/>
  <c r="V116" i="18"/>
  <c r="N116" i="18"/>
  <c r="F116" i="18"/>
  <c r="AW115" i="18"/>
  <c r="AO115" i="18"/>
  <c r="AG115" i="18"/>
  <c r="Y115" i="18"/>
  <c r="Q115" i="18"/>
  <c r="I115" i="18"/>
  <c r="AZ114" i="18"/>
  <c r="AR114" i="18"/>
  <c r="AJ114" i="18"/>
  <c r="AB114" i="18"/>
  <c r="T114" i="18"/>
  <c r="L114" i="18"/>
  <c r="D114" i="18"/>
  <c r="AU113" i="18"/>
  <c r="AM113" i="18"/>
  <c r="AE113" i="18"/>
  <c r="W113" i="18"/>
  <c r="O113" i="18"/>
  <c r="G113" i="18"/>
  <c r="AX112" i="18"/>
  <c r="AP112" i="18"/>
  <c r="AH112" i="18"/>
  <c r="Z112" i="18"/>
  <c r="R112" i="18"/>
  <c r="J112" i="18"/>
  <c r="B112" i="18"/>
  <c r="AS111" i="18"/>
  <c r="AK111" i="18"/>
  <c r="AC111" i="18"/>
  <c r="U111" i="18"/>
  <c r="M111" i="18"/>
  <c r="E111" i="18"/>
  <c r="AV110" i="18"/>
  <c r="AN110" i="18"/>
  <c r="AF110" i="18"/>
  <c r="X110" i="18"/>
  <c r="P110" i="18"/>
  <c r="H110" i="18"/>
  <c r="AY109" i="18"/>
  <c r="AQ109" i="18"/>
  <c r="AI109" i="18"/>
  <c r="AA109" i="18"/>
  <c r="S109" i="18"/>
  <c r="K109" i="18"/>
  <c r="C109" i="18"/>
  <c r="AT108" i="18"/>
  <c r="AL108" i="18"/>
  <c r="AD108" i="18"/>
  <c r="V108" i="18"/>
  <c r="N108" i="18"/>
  <c r="F108" i="18"/>
  <c r="AW107" i="18"/>
  <c r="AO107" i="18"/>
  <c r="AG107" i="18"/>
  <c r="Y107" i="18"/>
  <c r="Q107" i="18"/>
  <c r="I107" i="18"/>
  <c r="AZ106" i="18"/>
  <c r="AR106" i="18"/>
  <c r="AJ106" i="18"/>
  <c r="AB106" i="18"/>
  <c r="T106" i="18"/>
  <c r="L106" i="18"/>
  <c r="D106" i="18"/>
  <c r="AU105" i="18"/>
  <c r="AM105" i="18"/>
  <c r="AE105" i="18"/>
  <c r="W105" i="18"/>
  <c r="O105" i="18"/>
  <c r="G105" i="18"/>
  <c r="AX104" i="18"/>
  <c r="AP104" i="18"/>
  <c r="AH104" i="18"/>
  <c r="Z104" i="18"/>
  <c r="R104" i="18"/>
  <c r="J104" i="18"/>
  <c r="B104" i="18"/>
  <c r="AS103" i="18"/>
  <c r="AK103" i="18"/>
  <c r="AC103" i="18"/>
  <c r="U103" i="18"/>
  <c r="M103" i="18"/>
  <c r="E103" i="18"/>
  <c r="AV102" i="18"/>
  <c r="AN102" i="18"/>
  <c r="AF102" i="18"/>
  <c r="X102" i="18"/>
  <c r="P102" i="18"/>
  <c r="H102" i="18"/>
  <c r="AY101" i="18"/>
  <c r="AQ101" i="18"/>
  <c r="AI101" i="18"/>
  <c r="AA101" i="18"/>
  <c r="S101" i="18"/>
  <c r="K101" i="18"/>
  <c r="C101" i="18"/>
  <c r="AT100" i="18"/>
  <c r="AL100" i="18"/>
  <c r="AD100" i="18"/>
  <c r="V100" i="18"/>
  <c r="N100" i="18"/>
  <c r="F100" i="18"/>
  <c r="AW99" i="18"/>
  <c r="AO99" i="18"/>
  <c r="AG99" i="18"/>
  <c r="Y99" i="18"/>
  <c r="Q99" i="18"/>
  <c r="I99" i="18"/>
  <c r="AZ98" i="18"/>
  <c r="AR98" i="18"/>
  <c r="AJ98" i="18"/>
  <c r="AB98" i="18"/>
  <c r="T98" i="18"/>
  <c r="L98" i="18"/>
  <c r="D98" i="18"/>
  <c r="AU97" i="18"/>
  <c r="AM97" i="18"/>
  <c r="AE97" i="18"/>
  <c r="W97" i="18"/>
  <c r="O97" i="18"/>
  <c r="G97" i="18"/>
  <c r="AX96" i="18"/>
  <c r="AP96" i="18"/>
  <c r="AH96" i="18"/>
  <c r="Z96" i="18"/>
  <c r="R96" i="18"/>
  <c r="J96" i="18"/>
  <c r="B96" i="18"/>
  <c r="AS95" i="18"/>
  <c r="AK95" i="18"/>
  <c r="AC95" i="18"/>
  <c r="U95" i="18"/>
  <c r="M95" i="18"/>
  <c r="E95" i="18"/>
  <c r="AV94" i="18"/>
  <c r="AN94" i="18"/>
  <c r="AF94" i="18"/>
  <c r="X94" i="18"/>
  <c r="P94" i="18"/>
  <c r="H94" i="18"/>
  <c r="AY93" i="18"/>
  <c r="AQ93" i="18"/>
  <c r="AI93" i="18"/>
  <c r="AA93" i="18"/>
  <c r="S93" i="18"/>
  <c r="K93" i="18"/>
  <c r="C93" i="18"/>
  <c r="AT92" i="18"/>
  <c r="AL92" i="18"/>
  <c r="AD92" i="18"/>
  <c r="V92" i="18"/>
  <c r="N92" i="18"/>
  <c r="F92" i="18"/>
  <c r="AW91" i="18"/>
  <c r="AO91" i="18"/>
  <c r="AG91" i="18"/>
  <c r="Y91" i="18"/>
  <c r="Q91" i="18"/>
  <c r="I91" i="18"/>
  <c r="AZ90" i="18"/>
  <c r="AR90" i="18"/>
  <c r="AJ90" i="18"/>
  <c r="AB90" i="18"/>
  <c r="T90" i="18"/>
  <c r="L90" i="18"/>
  <c r="D90" i="18"/>
  <c r="AU89" i="18"/>
  <c r="AM89" i="18"/>
  <c r="AE89" i="18"/>
  <c r="W89" i="18"/>
  <c r="O89" i="18"/>
  <c r="G89" i="18"/>
  <c r="AX88" i="18"/>
  <c r="AP88" i="18"/>
  <c r="AH88" i="18"/>
  <c r="Z88" i="18"/>
  <c r="R88" i="18"/>
  <c r="J88" i="18"/>
  <c r="B88" i="18"/>
  <c r="AS87" i="18"/>
  <c r="AK87" i="18"/>
  <c r="AC87" i="18"/>
  <c r="U87" i="18"/>
  <c r="M87" i="18"/>
  <c r="E87" i="18"/>
  <c r="AV86" i="18"/>
  <c r="AN86" i="18"/>
  <c r="AF86" i="18"/>
  <c r="X86" i="18"/>
  <c r="P86" i="18"/>
  <c r="H86" i="18"/>
  <c r="AY85" i="18"/>
  <c r="AQ85" i="18"/>
  <c r="AI85" i="18"/>
  <c r="AA85" i="18"/>
  <c r="S85" i="18"/>
  <c r="K85" i="18"/>
  <c r="C85" i="18"/>
  <c r="AT84" i="18"/>
  <c r="AL84" i="18"/>
  <c r="AD84" i="18"/>
  <c r="V84" i="18"/>
  <c r="N84" i="18"/>
  <c r="F84" i="18"/>
  <c r="AW83" i="18"/>
  <c r="AO83" i="18"/>
  <c r="AG83" i="18"/>
  <c r="Y83" i="18"/>
  <c r="Q83" i="18"/>
  <c r="I83" i="18"/>
  <c r="AZ82" i="18"/>
  <c r="AR82" i="18"/>
  <c r="AJ82" i="18"/>
  <c r="AB82" i="18"/>
  <c r="T82" i="18"/>
  <c r="L82" i="18"/>
  <c r="D82" i="18"/>
  <c r="AU81" i="18"/>
  <c r="AM81" i="18"/>
  <c r="AE81" i="18"/>
  <c r="W81" i="18"/>
  <c r="O81" i="18"/>
  <c r="G81" i="18"/>
  <c r="AX80" i="18"/>
  <c r="AP80" i="18"/>
  <c r="AH80" i="18"/>
  <c r="Z80" i="18"/>
  <c r="R80" i="18"/>
  <c r="J80" i="18"/>
  <c r="B80" i="18"/>
  <c r="AS79" i="18"/>
  <c r="AK79" i="18"/>
  <c r="AC79" i="18"/>
  <c r="U79" i="18"/>
  <c r="M79" i="18"/>
  <c r="E79" i="18"/>
  <c r="AV78" i="18"/>
  <c r="AN78" i="18"/>
  <c r="AF78" i="18"/>
  <c r="X78" i="18"/>
  <c r="P78" i="18"/>
  <c r="H78" i="18"/>
  <c r="AY77" i="18"/>
  <c r="AQ77" i="18"/>
  <c r="AI77" i="18"/>
  <c r="AA77" i="18"/>
  <c r="S77" i="18"/>
  <c r="K77" i="18"/>
  <c r="C77" i="18"/>
  <c r="AT76" i="18"/>
  <c r="AL76" i="18"/>
  <c r="AD76" i="18"/>
  <c r="V76" i="18"/>
  <c r="N76" i="18"/>
  <c r="F76" i="18"/>
  <c r="AW75" i="18"/>
  <c r="AO75" i="18"/>
  <c r="AG75" i="18"/>
  <c r="Y75" i="18"/>
  <c r="Q75" i="18"/>
  <c r="I75" i="18"/>
  <c r="AZ74" i="18"/>
  <c r="AR74" i="18"/>
  <c r="AJ74" i="18"/>
  <c r="AB74" i="18"/>
  <c r="T74" i="18"/>
  <c r="L74" i="18"/>
  <c r="D74" i="18"/>
  <c r="AU73" i="18"/>
  <c r="AM73" i="18"/>
  <c r="AE73" i="18"/>
  <c r="W73" i="18"/>
  <c r="O73" i="18"/>
  <c r="G73" i="18"/>
  <c r="AX72" i="18"/>
  <c r="AP72" i="18"/>
  <c r="AH72" i="18"/>
  <c r="Z72" i="18"/>
  <c r="R72" i="18"/>
  <c r="J72" i="18"/>
  <c r="B72" i="18"/>
  <c r="AS71" i="18"/>
  <c r="AK71" i="18"/>
  <c r="AC71" i="18"/>
  <c r="U71" i="18"/>
  <c r="M71" i="18"/>
  <c r="E71" i="18"/>
  <c r="AV70" i="18"/>
  <c r="AN70" i="18"/>
  <c r="AF70" i="18"/>
  <c r="X70" i="18"/>
  <c r="P70" i="18"/>
  <c r="H70" i="18"/>
  <c r="AY69" i="18"/>
  <c r="AQ69" i="18"/>
  <c r="AI69" i="18"/>
  <c r="AA69" i="18"/>
  <c r="S69" i="18"/>
  <c r="K69" i="18"/>
  <c r="C69" i="18"/>
  <c r="AT68" i="18"/>
  <c r="AL68" i="18"/>
  <c r="AD68" i="18"/>
  <c r="V68" i="18"/>
  <c r="N68" i="18"/>
  <c r="F68" i="18"/>
  <c r="AW67" i="18"/>
  <c r="AO67" i="18"/>
  <c r="AG67" i="18"/>
  <c r="Y67" i="18"/>
  <c r="Q67" i="18"/>
  <c r="I67" i="18"/>
  <c r="AZ66" i="18"/>
  <c r="AR66" i="18"/>
  <c r="AJ66" i="18"/>
  <c r="AB66" i="18"/>
  <c r="T66" i="18"/>
  <c r="L66" i="18"/>
  <c r="D66" i="18"/>
  <c r="AU65" i="18"/>
  <c r="AM65" i="18"/>
  <c r="AE65" i="18"/>
  <c r="W65" i="18"/>
  <c r="O65" i="18"/>
  <c r="G65" i="18"/>
  <c r="AX64" i="18"/>
  <c r="AP64" i="18"/>
  <c r="AH64" i="18"/>
  <c r="Z64" i="18"/>
  <c r="R64" i="18"/>
  <c r="J64" i="18"/>
  <c r="B64" i="18"/>
  <c r="AS63" i="18"/>
  <c r="AK63" i="18"/>
  <c r="AC63" i="18"/>
  <c r="U63" i="18"/>
  <c r="M63" i="18"/>
  <c r="E63" i="18"/>
  <c r="AV62" i="18"/>
  <c r="AN62" i="18"/>
  <c r="AF62" i="18"/>
  <c r="X62" i="18"/>
  <c r="P62" i="18"/>
  <c r="H62" i="18"/>
  <c r="AY61" i="18"/>
  <c r="AQ61" i="18"/>
  <c r="AI61" i="18"/>
  <c r="AA61" i="18"/>
  <c r="S61" i="18"/>
  <c r="K61" i="18"/>
  <c r="C61" i="18"/>
  <c r="AT60" i="18"/>
  <c r="AL60" i="18"/>
  <c r="AD60" i="18"/>
  <c r="V60" i="18"/>
  <c r="N60" i="18"/>
  <c r="F60" i="18"/>
  <c r="AW59" i="18"/>
  <c r="AO59" i="18"/>
  <c r="AG59" i="18"/>
  <c r="Y59" i="18"/>
  <c r="Q59" i="18"/>
  <c r="I59" i="18"/>
  <c r="AZ58" i="18"/>
  <c r="AR58" i="18"/>
  <c r="AJ58" i="18"/>
  <c r="AB58" i="18"/>
  <c r="T58" i="18"/>
  <c r="L58" i="18"/>
  <c r="D58" i="18"/>
  <c r="AU57" i="18"/>
  <c r="AM57" i="18"/>
  <c r="AE57" i="18"/>
  <c r="W57" i="18"/>
  <c r="O57" i="18"/>
  <c r="G57" i="18"/>
  <c r="AX56" i="18"/>
  <c r="AP56" i="18"/>
  <c r="AH56" i="18"/>
  <c r="Z56" i="18"/>
  <c r="R56" i="18"/>
  <c r="J56" i="18"/>
  <c r="B56" i="18"/>
  <c r="AS55" i="18"/>
  <c r="AK55" i="18"/>
  <c r="AC55" i="18"/>
  <c r="U55" i="18"/>
  <c r="M55" i="18"/>
  <c r="E55" i="18"/>
  <c r="AV54" i="18"/>
  <c r="AN54" i="18"/>
  <c r="AF54" i="18"/>
  <c r="X54" i="18"/>
  <c r="P54" i="18"/>
  <c r="H54" i="18"/>
  <c r="AY53" i="18"/>
  <c r="AQ53" i="18"/>
  <c r="AI53" i="18"/>
  <c r="AA53" i="18"/>
  <c r="S53" i="18"/>
  <c r="K53" i="18"/>
  <c r="C53" i="18"/>
  <c r="AT52" i="18"/>
  <c r="AL52" i="18"/>
  <c r="AD52" i="18"/>
  <c r="V52" i="18"/>
  <c r="N52" i="18"/>
  <c r="F52" i="18"/>
  <c r="AW51" i="18"/>
  <c r="AO51" i="18"/>
  <c r="AG51" i="18"/>
  <c r="Y51" i="18"/>
  <c r="Q51" i="18"/>
  <c r="I51" i="18"/>
  <c r="AZ50" i="18"/>
  <c r="AR50" i="18"/>
  <c r="AJ50" i="18"/>
  <c r="AB50" i="18"/>
  <c r="T50" i="18"/>
  <c r="L50" i="18"/>
  <c r="D50" i="18"/>
  <c r="AU49" i="18"/>
  <c r="AM49" i="18"/>
  <c r="AE49" i="18"/>
  <c r="W49" i="18"/>
  <c r="O49" i="18"/>
  <c r="G49" i="18"/>
  <c r="AX48" i="18"/>
  <c r="AP48" i="18"/>
  <c r="AH48" i="18"/>
  <c r="Z48" i="18"/>
  <c r="R48" i="18"/>
  <c r="J48" i="18"/>
  <c r="B48" i="18"/>
  <c r="AS47" i="18"/>
  <c r="AK47" i="18"/>
  <c r="AC47" i="18"/>
  <c r="U47" i="18"/>
  <c r="M47" i="18"/>
  <c r="E47" i="18"/>
  <c r="AV46" i="18"/>
  <c r="AN46" i="18"/>
  <c r="AF46" i="18"/>
  <c r="X46" i="18"/>
  <c r="P46" i="18"/>
  <c r="H46" i="18"/>
  <c r="AY45" i="18"/>
  <c r="AQ45" i="18"/>
  <c r="AI45" i="18"/>
  <c r="AA45" i="18"/>
  <c r="S45" i="18"/>
  <c r="K45" i="18"/>
  <c r="C45" i="18"/>
  <c r="AT44" i="18"/>
  <c r="AL44" i="18"/>
  <c r="AD44" i="18"/>
  <c r="D251" i="18"/>
  <c r="AX201" i="18"/>
  <c r="AZ187" i="18"/>
  <c r="D177" i="18"/>
  <c r="Q171" i="18"/>
  <c r="P167" i="18"/>
  <c r="AB163" i="18"/>
  <c r="AH160" i="18"/>
  <c r="AO157" i="18"/>
  <c r="AV154" i="18"/>
  <c r="C152" i="18"/>
  <c r="AI149" i="18"/>
  <c r="AL147" i="18"/>
  <c r="C146" i="18"/>
  <c r="U144" i="18"/>
  <c r="AK142" i="18"/>
  <c r="B141" i="18"/>
  <c r="Z139" i="18"/>
  <c r="AO138" i="18"/>
  <c r="D138" i="18"/>
  <c r="S137" i="18"/>
  <c r="AG136" i="18"/>
  <c r="AV135" i="18"/>
  <c r="K135" i="18"/>
  <c r="Y134" i="18"/>
  <c r="AN133" i="18"/>
  <c r="C133" i="18"/>
  <c r="R132" i="18"/>
  <c r="AF131" i="18"/>
  <c r="AU130" i="18"/>
  <c r="K130" i="18"/>
  <c r="AD129" i="18"/>
  <c r="AW128" i="18"/>
  <c r="Q128" i="18"/>
  <c r="AJ127" i="18"/>
  <c r="D127" i="18"/>
  <c r="W126" i="18"/>
  <c r="AP125" i="18"/>
  <c r="J125" i="18"/>
  <c r="AC124" i="18"/>
  <c r="AV123" i="18"/>
  <c r="P123" i="18"/>
  <c r="AI122" i="18"/>
  <c r="C122" i="18"/>
  <c r="V121" i="18"/>
  <c r="AO120" i="18"/>
  <c r="I120" i="18"/>
  <c r="AB119" i="18"/>
  <c r="AU118" i="18"/>
  <c r="O118" i="18"/>
  <c r="AH117" i="18"/>
  <c r="B117" i="18"/>
  <c r="U116" i="18"/>
  <c r="AN115" i="18"/>
  <c r="H115" i="18"/>
  <c r="AA114" i="18"/>
  <c r="AT113" i="18"/>
  <c r="N113" i="18"/>
  <c r="AG112" i="18"/>
  <c r="AZ111" i="18"/>
  <c r="T111" i="18"/>
  <c r="AM110" i="18"/>
  <c r="G110" i="18"/>
  <c r="Z109" i="18"/>
  <c r="AS108" i="18"/>
  <c r="M108" i="18"/>
  <c r="AF107" i="18"/>
  <c r="AY106" i="18"/>
  <c r="S106" i="18"/>
  <c r="AW105" i="18"/>
  <c r="AC105" i="18"/>
  <c r="F105" i="18"/>
  <c r="AJ104" i="18"/>
  <c r="P104" i="18"/>
  <c r="AR103" i="18"/>
  <c r="W103" i="18"/>
  <c r="C103" i="18"/>
  <c r="AL102" i="18"/>
  <c r="V102" i="18"/>
  <c r="F102" i="18"/>
  <c r="AO101" i="18"/>
  <c r="Y101" i="18"/>
  <c r="I101" i="18"/>
  <c r="AR100" i="18"/>
  <c r="AB100" i="18"/>
  <c r="L100" i="18"/>
  <c r="AU99" i="18"/>
  <c r="AE99" i="18"/>
  <c r="O99" i="18"/>
  <c r="AX98" i="18"/>
  <c r="AH98" i="18"/>
  <c r="R98" i="18"/>
  <c r="B98" i="18"/>
  <c r="AK97" i="18"/>
  <c r="U97" i="18"/>
  <c r="E97" i="18"/>
  <c r="AN96" i="18"/>
  <c r="X96" i="18"/>
  <c r="H96" i="18"/>
  <c r="AQ95" i="18"/>
  <c r="AA95" i="18"/>
  <c r="K95" i="18"/>
  <c r="AT94" i="18"/>
  <c r="AD94" i="18"/>
  <c r="N94" i="18"/>
  <c r="AW93" i="18"/>
  <c r="AG93" i="18"/>
  <c r="Q93" i="18"/>
  <c r="AZ92" i="18"/>
  <c r="AJ92" i="18"/>
  <c r="T92" i="18"/>
  <c r="D92" i="18"/>
  <c r="AM91" i="18"/>
  <c r="W91" i="18"/>
  <c r="G91" i="18"/>
  <c r="AP90" i="18"/>
  <c r="Z90" i="18"/>
  <c r="K90" i="18"/>
  <c r="AX89" i="18"/>
  <c r="AK89" i="18"/>
  <c r="Y89" i="18"/>
  <c r="L89" i="18"/>
  <c r="AW88" i="18"/>
  <c r="AK88" i="18"/>
  <c r="X88" i="18"/>
  <c r="L88" i="18"/>
  <c r="AX87" i="18"/>
  <c r="AM87" i="18"/>
  <c r="AB87" i="18"/>
  <c r="R87" i="18"/>
  <c r="G87" i="18"/>
  <c r="AU86" i="18"/>
  <c r="AK86" i="18"/>
  <c r="Z86" i="18"/>
  <c r="O86" i="18"/>
  <c r="E86" i="18"/>
  <c r="AS85" i="18"/>
  <c r="AH85" i="18"/>
  <c r="X85" i="18"/>
  <c r="M85" i="18"/>
  <c r="B85" i="18"/>
  <c r="AQ84" i="18"/>
  <c r="AF84" i="18"/>
  <c r="U84" i="18"/>
  <c r="K84" i="18"/>
  <c r="AY83" i="18"/>
  <c r="AN83" i="18"/>
  <c r="AD83" i="18"/>
  <c r="S83" i="18"/>
  <c r="H83" i="18"/>
  <c r="AW82" i="18"/>
  <c r="AL82" i="18"/>
  <c r="AA82" i="18"/>
  <c r="Q82" i="18"/>
  <c r="F82" i="18"/>
  <c r="AT81" i="18"/>
  <c r="AJ81" i="18"/>
  <c r="Y81" i="18"/>
  <c r="N81" i="18"/>
  <c r="D81" i="18"/>
  <c r="AR80" i="18"/>
  <c r="AG80" i="18"/>
  <c r="W80" i="18"/>
  <c r="L80" i="18"/>
  <c r="AZ79" i="18"/>
  <c r="AQ79" i="18"/>
  <c r="AH79" i="18"/>
  <c r="Y79" i="18"/>
  <c r="P79" i="18"/>
  <c r="G79" i="18"/>
  <c r="AW78" i="18"/>
  <c r="AM78" i="18"/>
  <c r="AD78" i="18"/>
  <c r="U78" i="18"/>
  <c r="L78" i="18"/>
  <c r="C78" i="18"/>
  <c r="AS77" i="18"/>
  <c r="AJ77" i="18"/>
  <c r="Z77" i="18"/>
  <c r="Q77" i="18"/>
  <c r="H77" i="18"/>
  <c r="AX76" i="18"/>
  <c r="AO76" i="18"/>
  <c r="AF76" i="18"/>
  <c r="W76" i="18"/>
  <c r="M76" i="18"/>
  <c r="D76" i="18"/>
  <c r="AT75" i="18"/>
  <c r="AK75" i="18"/>
  <c r="AB75" i="18"/>
  <c r="S75" i="18"/>
  <c r="J75" i="18"/>
  <c r="AY74" i="18"/>
  <c r="AP74" i="18"/>
  <c r="AG74" i="18"/>
  <c r="X74" i="18"/>
  <c r="O74" i="18"/>
  <c r="F74" i="18"/>
  <c r="AV73" i="18"/>
  <c r="AL73" i="18"/>
  <c r="AC73" i="18"/>
  <c r="T73" i="18"/>
  <c r="K73" i="18"/>
  <c r="B73" i="18"/>
  <c r="AR72" i="18"/>
  <c r="AI72" i="18"/>
  <c r="Y72" i="18"/>
  <c r="P72" i="18"/>
  <c r="G72" i="18"/>
  <c r="AW71" i="18"/>
  <c r="AN71" i="18"/>
  <c r="AE71" i="18"/>
  <c r="V71" i="18"/>
  <c r="L71" i="18"/>
  <c r="C71" i="18"/>
  <c r="AS70" i="18"/>
  <c r="AJ70" i="18"/>
  <c r="AA70" i="18"/>
  <c r="R70" i="18"/>
  <c r="I70" i="18"/>
  <c r="AX69" i="18"/>
  <c r="AO69" i="18"/>
  <c r="AF69" i="18"/>
  <c r="W69" i="18"/>
  <c r="N69" i="18"/>
  <c r="E69" i="18"/>
  <c r="AU68" i="18"/>
  <c r="AK68" i="18"/>
  <c r="AB68" i="18"/>
  <c r="S68" i="18"/>
  <c r="J68" i="18"/>
  <c r="AZ67" i="18"/>
  <c r="AQ67" i="18"/>
  <c r="AH67" i="18"/>
  <c r="X67" i="18"/>
  <c r="O67" i="18"/>
  <c r="F67" i="18"/>
  <c r="AV66" i="18"/>
  <c r="AM66" i="18"/>
  <c r="AD66" i="18"/>
  <c r="U66" i="18"/>
  <c r="K66" i="18"/>
  <c r="B66" i="18"/>
  <c r="AR65" i="18"/>
  <c r="AI65" i="18"/>
  <c r="Z65" i="18"/>
  <c r="Q65" i="18"/>
  <c r="H65" i="18"/>
  <c r="AW64" i="18"/>
  <c r="AN64" i="18"/>
  <c r="AE64" i="18"/>
  <c r="V64" i="18"/>
  <c r="M64" i="18"/>
  <c r="D64" i="18"/>
  <c r="AT63" i="18"/>
  <c r="AJ63" i="18"/>
  <c r="AA63" i="18"/>
  <c r="R63" i="18"/>
  <c r="I63" i="18"/>
  <c r="AY62" i="18"/>
  <c r="AP62" i="18"/>
  <c r="AG62" i="18"/>
  <c r="W62" i="18"/>
  <c r="N62" i="18"/>
  <c r="E62" i="18"/>
  <c r="AU61" i="18"/>
  <c r="AL61" i="18"/>
  <c r="AC61" i="18"/>
  <c r="T61" i="18"/>
  <c r="J61" i="18"/>
  <c r="AZ60" i="18"/>
  <c r="AQ60" i="18"/>
  <c r="AH60" i="18"/>
  <c r="Y60" i="18"/>
  <c r="P60" i="18"/>
  <c r="G60" i="18"/>
  <c r="AV59" i="18"/>
  <c r="AM59" i="18"/>
  <c r="AD59" i="18"/>
  <c r="U59" i="18"/>
  <c r="L59" i="18"/>
  <c r="C59" i="18"/>
  <c r="AS58" i="18"/>
  <c r="AI58" i="18"/>
  <c r="Z58" i="18"/>
  <c r="Q58" i="18"/>
  <c r="H58" i="18"/>
  <c r="AX57" i="18"/>
  <c r="AO57" i="18"/>
  <c r="AF57" i="18"/>
  <c r="V57" i="18"/>
  <c r="M57" i="18"/>
  <c r="D57" i="18"/>
  <c r="AT56" i="18"/>
  <c r="AK56" i="18"/>
  <c r="AB56" i="18"/>
  <c r="S56" i="18"/>
  <c r="I56" i="18"/>
  <c r="AY55" i="18"/>
  <c r="AP55" i="18"/>
  <c r="AG55" i="18"/>
  <c r="X55" i="18"/>
  <c r="O55" i="18"/>
  <c r="F55" i="18"/>
  <c r="AU54" i="18"/>
  <c r="AL54" i="18"/>
  <c r="AC54" i="18"/>
  <c r="T54" i="18"/>
  <c r="K54" i="18"/>
  <c r="B54" i="18"/>
  <c r="AR53" i="18"/>
  <c r="AH53" i="18"/>
  <c r="Y53" i="18"/>
  <c r="P53" i="18"/>
  <c r="G53" i="18"/>
  <c r="AW52" i="18"/>
  <c r="AN52" i="18"/>
  <c r="AE52" i="18"/>
  <c r="U52" i="18"/>
  <c r="L52" i="18"/>
  <c r="C52" i="18"/>
  <c r="AS51" i="18"/>
  <c r="AJ51" i="18"/>
  <c r="AA51" i="18"/>
  <c r="R51" i="18"/>
  <c r="H51" i="18"/>
  <c r="AX50" i="18"/>
  <c r="AO50" i="18"/>
  <c r="AF50" i="18"/>
  <c r="W50" i="18"/>
  <c r="N50" i="18"/>
  <c r="E50" i="18"/>
  <c r="AT49" i="18"/>
  <c r="AK49" i="18"/>
  <c r="AB49" i="18"/>
  <c r="S49" i="18"/>
  <c r="J49" i="18"/>
  <c r="AZ48" i="18"/>
  <c r="AQ48" i="18"/>
  <c r="AG48" i="18"/>
  <c r="X48" i="18"/>
  <c r="O48" i="18"/>
  <c r="F48" i="18"/>
  <c r="AV47" i="18"/>
  <c r="AM47" i="18"/>
  <c r="AD47" i="18"/>
  <c r="T47" i="18"/>
  <c r="K47" i="18"/>
  <c r="B47" i="18"/>
  <c r="AR46" i="18"/>
  <c r="AI46" i="18"/>
  <c r="Z46" i="18"/>
  <c r="Q46" i="18"/>
  <c r="G46" i="18"/>
  <c r="AW45" i="18"/>
  <c r="AN45" i="18"/>
  <c r="AE45" i="18"/>
  <c r="V45" i="18"/>
  <c r="M45" i="18"/>
  <c r="D45" i="18"/>
  <c r="AS44" i="18"/>
  <c r="AJ44" i="18"/>
  <c r="AA44" i="18"/>
  <c r="S44" i="18"/>
  <c r="K44" i="18"/>
  <c r="C44" i="18"/>
  <c r="AT43" i="18"/>
  <c r="AL43" i="18"/>
  <c r="AD43" i="18"/>
  <c r="V43" i="18"/>
  <c r="N43" i="18"/>
  <c r="F43" i="18"/>
  <c r="AW42" i="18"/>
  <c r="AO42" i="18"/>
  <c r="AG42" i="18"/>
  <c r="Y42" i="18"/>
  <c r="Q42" i="18"/>
  <c r="I42" i="18"/>
  <c r="AZ41" i="18"/>
  <c r="AR41" i="18"/>
  <c r="AJ41" i="18"/>
  <c r="AB41" i="18"/>
  <c r="T41" i="18"/>
  <c r="L41" i="18"/>
  <c r="D41" i="18"/>
  <c r="AU40" i="18"/>
  <c r="AM40" i="18"/>
  <c r="AE40" i="18"/>
  <c r="W40" i="18"/>
  <c r="O40" i="18"/>
  <c r="G40" i="18"/>
  <c r="AX39" i="18"/>
  <c r="AP39" i="18"/>
  <c r="AH39" i="18"/>
  <c r="Z39" i="18"/>
  <c r="R39" i="18"/>
  <c r="J39" i="18"/>
  <c r="B39" i="18"/>
  <c r="AS38" i="18"/>
  <c r="AK38" i="18"/>
  <c r="AC38" i="18"/>
  <c r="U38" i="18"/>
  <c r="M38" i="18"/>
  <c r="E38" i="18"/>
  <c r="AV37" i="18"/>
  <c r="AN37" i="18"/>
  <c r="AF37" i="18"/>
  <c r="X37" i="18"/>
  <c r="P37" i="18"/>
  <c r="H37" i="18"/>
  <c r="AY36" i="18"/>
  <c r="AQ36" i="18"/>
  <c r="AI36" i="18"/>
  <c r="AA36" i="18"/>
  <c r="S36" i="18"/>
  <c r="K36" i="18"/>
  <c r="C36" i="18"/>
  <c r="AT35" i="18"/>
  <c r="AL35" i="18"/>
  <c r="AD35" i="18"/>
  <c r="V35" i="18"/>
  <c r="N35" i="18"/>
  <c r="F35" i="18"/>
  <c r="AW34" i="18"/>
  <c r="AO34" i="18"/>
  <c r="AG34" i="18"/>
  <c r="Y34" i="18"/>
  <c r="Q34" i="18"/>
  <c r="I34" i="18"/>
  <c r="AZ33" i="18"/>
  <c r="AR33" i="18"/>
  <c r="AJ33" i="18"/>
  <c r="AB33" i="18"/>
  <c r="T33" i="18"/>
  <c r="L33" i="18"/>
  <c r="D33" i="18"/>
  <c r="AU32" i="18"/>
  <c r="AM32" i="18"/>
  <c r="AE32" i="18"/>
  <c r="W32" i="18"/>
  <c r="O32" i="18"/>
  <c r="G32" i="18"/>
  <c r="AX31" i="18"/>
  <c r="AP31" i="18"/>
  <c r="AH31" i="18"/>
  <c r="Z31" i="18"/>
  <c r="R31" i="18"/>
  <c r="J31" i="18"/>
  <c r="B31" i="18"/>
  <c r="AS30" i="18"/>
  <c r="AK30" i="18"/>
  <c r="AC30" i="18"/>
  <c r="U30" i="18"/>
  <c r="M30" i="18"/>
  <c r="E30" i="18"/>
  <c r="AV29" i="18"/>
  <c r="AN29" i="18"/>
  <c r="AF29" i="18"/>
  <c r="X29" i="18"/>
  <c r="P29" i="18"/>
  <c r="H29" i="18"/>
  <c r="AY28" i="18"/>
  <c r="AQ28" i="18"/>
  <c r="AI28" i="18"/>
  <c r="AA28" i="18"/>
  <c r="S28" i="18"/>
  <c r="K28" i="18"/>
  <c r="C28" i="18"/>
  <c r="AT27" i="18"/>
  <c r="AL27" i="18"/>
  <c r="AD27" i="18"/>
  <c r="V27" i="18"/>
  <c r="N27" i="18"/>
  <c r="F27" i="18"/>
  <c r="AW26" i="18"/>
  <c r="AO26" i="18"/>
  <c r="AG26" i="18"/>
  <c r="Y26" i="18"/>
  <c r="Q26" i="18"/>
  <c r="I26" i="18"/>
  <c r="AZ25" i="18"/>
  <c r="AR25" i="18"/>
  <c r="AJ25" i="18"/>
  <c r="AB25" i="18"/>
  <c r="T25" i="18"/>
  <c r="L25" i="18"/>
  <c r="D25" i="18"/>
  <c r="AU24" i="18"/>
  <c r="AM24" i="18"/>
  <c r="AE24" i="18"/>
  <c r="W24" i="18"/>
  <c r="O24" i="18"/>
  <c r="G24" i="18"/>
  <c r="AX23" i="18"/>
  <c r="AP23" i="18"/>
  <c r="AH23" i="18"/>
  <c r="Z23" i="18"/>
  <c r="R23" i="18"/>
  <c r="J23" i="18"/>
  <c r="B23" i="18"/>
  <c r="AS22" i="18"/>
  <c r="AK22" i="18"/>
  <c r="AC22" i="18"/>
  <c r="U22" i="18"/>
  <c r="M22" i="18"/>
  <c r="E22" i="18"/>
  <c r="AV21" i="18"/>
  <c r="AN21" i="18"/>
  <c r="AF21" i="18"/>
  <c r="X21" i="18"/>
  <c r="P21" i="18"/>
  <c r="H21" i="18"/>
  <c r="AY20" i="18"/>
  <c r="AQ20" i="18"/>
  <c r="AI20" i="18"/>
  <c r="AA20" i="18"/>
  <c r="S20" i="18"/>
  <c r="K20" i="18"/>
  <c r="C20" i="18"/>
  <c r="AT19" i="18"/>
  <c r="AL19" i="18"/>
  <c r="AD19" i="18"/>
  <c r="V19" i="18"/>
  <c r="N19" i="18"/>
  <c r="F19" i="18"/>
  <c r="AW18" i="18"/>
  <c r="AO18" i="18"/>
  <c r="AG18" i="18"/>
  <c r="Y18" i="18"/>
  <c r="Q18" i="18"/>
  <c r="I18" i="18"/>
  <c r="AZ17" i="18"/>
  <c r="AR17" i="18"/>
  <c r="AJ17" i="18"/>
  <c r="AB17" i="18"/>
  <c r="T17" i="18"/>
  <c r="L17" i="18"/>
  <c r="D17" i="18"/>
  <c r="AU16" i="18"/>
  <c r="AM16" i="18"/>
  <c r="AE16" i="18"/>
  <c r="W16" i="18"/>
  <c r="O16" i="18"/>
  <c r="G16" i="18"/>
  <c r="AX15" i="18"/>
  <c r="AP15" i="18"/>
  <c r="AH15" i="18"/>
  <c r="Z15" i="18"/>
  <c r="R15" i="18"/>
  <c r="J15" i="18"/>
  <c r="B15" i="18"/>
  <c r="AS14" i="18"/>
  <c r="AK14" i="18"/>
  <c r="AC14" i="18"/>
  <c r="U14" i="18"/>
  <c r="M14" i="18"/>
  <c r="E14" i="18"/>
  <c r="AV13" i="18"/>
  <c r="AN13" i="18"/>
  <c r="AF13" i="18"/>
  <c r="X13" i="18"/>
  <c r="P13" i="18"/>
  <c r="H13" i="18"/>
  <c r="AY12" i="18"/>
  <c r="AQ12" i="18"/>
  <c r="AI12" i="18"/>
  <c r="AA12" i="18"/>
  <c r="S12" i="18"/>
  <c r="K12" i="18"/>
  <c r="C12" i="18"/>
  <c r="AT11" i="18"/>
  <c r="AL11" i="18"/>
  <c r="AD11" i="18"/>
  <c r="V11" i="18"/>
  <c r="N11" i="18"/>
  <c r="F11" i="18"/>
  <c r="AW10" i="18"/>
  <c r="AO10" i="18"/>
  <c r="AG10" i="18"/>
  <c r="Y10" i="18"/>
  <c r="Q10" i="18"/>
  <c r="I10" i="18"/>
  <c r="AY264" i="17"/>
  <c r="S123" i="17"/>
  <c r="AD86" i="17"/>
  <c r="M52" i="17"/>
  <c r="AH32" i="17"/>
  <c r="AI20" i="17"/>
  <c r="K196" i="17"/>
  <c r="J117" i="17"/>
  <c r="I98" i="17"/>
  <c r="G247" i="17"/>
  <c r="F185" i="17"/>
  <c r="E147" i="17"/>
  <c r="D100" i="17"/>
  <c r="C225" i="17"/>
  <c r="C121" i="17"/>
  <c r="B245" i="17"/>
  <c r="B123" i="17"/>
  <c r="B16" i="17"/>
  <c r="AR237" i="18"/>
  <c r="AC199" i="18"/>
  <c r="AC186" i="18"/>
  <c r="R176" i="18"/>
  <c r="AF170" i="18"/>
  <c r="AN166" i="18"/>
  <c r="I163" i="18"/>
  <c r="P160" i="18"/>
  <c r="W157" i="18"/>
  <c r="AC154" i="18"/>
  <c r="AJ151" i="18"/>
  <c r="W149" i="18"/>
  <c r="AB147" i="18"/>
  <c r="AR145" i="18"/>
  <c r="I144" i="18"/>
  <c r="AA142" i="18"/>
  <c r="AQ140" i="18"/>
  <c r="U139" i="18"/>
  <c r="AI138" i="18"/>
  <c r="AX137" i="18"/>
  <c r="M137" i="18"/>
  <c r="AA136" i="18"/>
  <c r="AP135" i="18"/>
  <c r="E135" i="18"/>
  <c r="T134" i="18"/>
  <c r="AH133" i="18"/>
  <c r="AW132" i="18"/>
  <c r="L132" i="18"/>
  <c r="Z131" i="18"/>
  <c r="AO130" i="18"/>
  <c r="F130" i="18"/>
  <c r="Y129" i="18"/>
  <c r="AR128" i="18"/>
  <c r="L128" i="18"/>
  <c r="AE127" i="18"/>
  <c r="AX126" i="18"/>
  <c r="R126" i="18"/>
  <c r="AK125" i="18"/>
  <c r="E125" i="18"/>
  <c r="X124" i="18"/>
  <c r="AQ123" i="18"/>
  <c r="K123" i="18"/>
  <c r="AD122" i="18"/>
  <c r="AW121" i="18"/>
  <c r="Q121" i="18"/>
  <c r="AJ120" i="18"/>
  <c r="D120" i="18"/>
  <c r="W119" i="18"/>
  <c r="AP118" i="18"/>
  <c r="J118" i="18"/>
  <c r="AC117" i="18"/>
  <c r="AV116" i="18"/>
  <c r="P116" i="18"/>
  <c r="AI115" i="18"/>
  <c r="C115" i="18"/>
  <c r="V114" i="18"/>
  <c r="AO113" i="18"/>
  <c r="I113" i="18"/>
  <c r="AB112" i="18"/>
  <c r="AU111" i="18"/>
  <c r="O111" i="18"/>
  <c r="AH110" i="18"/>
  <c r="B110" i="18"/>
  <c r="U109" i="18"/>
  <c r="AN108" i="18"/>
  <c r="H108" i="18"/>
  <c r="AA107" i="18"/>
  <c r="AT106" i="18"/>
  <c r="R106" i="18"/>
  <c r="AT105" i="18"/>
  <c r="Y105" i="18"/>
  <c r="E105" i="18"/>
  <c r="AG104" i="18"/>
  <c r="L104" i="18"/>
  <c r="AQ103" i="18"/>
  <c r="T103" i="18"/>
  <c r="B103" i="18"/>
  <c r="AK102" i="18"/>
  <c r="U102" i="18"/>
  <c r="E102" i="18"/>
  <c r="AN101" i="18"/>
  <c r="X101" i="18"/>
  <c r="H101" i="18"/>
  <c r="AQ100" i="18"/>
  <c r="AA100" i="18"/>
  <c r="K100" i="18"/>
  <c r="AT99" i="18"/>
  <c r="AD99" i="18"/>
  <c r="N99" i="18"/>
  <c r="AW98" i="18"/>
  <c r="AG98" i="18"/>
  <c r="Q98" i="18"/>
  <c r="AZ97" i="18"/>
  <c r="AJ97" i="18"/>
  <c r="T97" i="18"/>
  <c r="D97" i="18"/>
  <c r="AM96" i="18"/>
  <c r="W96" i="18"/>
  <c r="G96" i="18"/>
  <c r="AP95" i="18"/>
  <c r="Z95" i="18"/>
  <c r="J95" i="18"/>
  <c r="AS94" i="18"/>
  <c r="AC94" i="18"/>
  <c r="M94" i="18"/>
  <c r="AV93" i="18"/>
  <c r="AF93" i="18"/>
  <c r="P93" i="18"/>
  <c r="AY92" i="18"/>
  <c r="AI92" i="18"/>
  <c r="S92" i="18"/>
  <c r="C92" i="18"/>
  <c r="AL91" i="18"/>
  <c r="V91" i="18"/>
  <c r="F91" i="18"/>
  <c r="AO90" i="18"/>
  <c r="Y90" i="18"/>
  <c r="J90" i="18"/>
  <c r="AW89" i="18"/>
  <c r="AJ89" i="18"/>
  <c r="V89" i="18"/>
  <c r="J89" i="18"/>
  <c r="AV88" i="18"/>
  <c r="AJ88" i="18"/>
  <c r="W88" i="18"/>
  <c r="I88" i="18"/>
  <c r="AV87" i="18"/>
  <c r="AL87" i="18"/>
  <c r="AA87" i="18"/>
  <c r="P87" i="18"/>
  <c r="F87" i="18"/>
  <c r="AT86" i="18"/>
  <c r="AI86" i="18"/>
  <c r="Y86" i="18"/>
  <c r="N86" i="18"/>
  <c r="C86" i="18"/>
  <c r="AR85" i="18"/>
  <c r="AG85" i="18"/>
  <c r="V85" i="18"/>
  <c r="L85" i="18"/>
  <c r="AZ84" i="18"/>
  <c r="AO84" i="18"/>
  <c r="AE84" i="18"/>
  <c r="T84" i="18"/>
  <c r="I84" i="18"/>
  <c r="AX83" i="18"/>
  <c r="AM83" i="18"/>
  <c r="AB83" i="18"/>
  <c r="R83" i="18"/>
  <c r="G83" i="18"/>
  <c r="AU82" i="18"/>
  <c r="AK82" i="18"/>
  <c r="Z82" i="18"/>
  <c r="O82" i="18"/>
  <c r="E82" i="18"/>
  <c r="AS81" i="18"/>
  <c r="AH81" i="18"/>
  <c r="X81" i="18"/>
  <c r="M81" i="18"/>
  <c r="B81" i="18"/>
  <c r="AQ80" i="18"/>
  <c r="AF80" i="18"/>
  <c r="U80" i="18"/>
  <c r="K80" i="18"/>
  <c r="AY79" i="18"/>
  <c r="AP79" i="18"/>
  <c r="AG79" i="18"/>
  <c r="X79" i="18"/>
  <c r="O79" i="18"/>
  <c r="F79" i="18"/>
  <c r="AU78" i="18"/>
  <c r="AL78" i="18"/>
  <c r="AC78" i="18"/>
  <c r="T78" i="18"/>
  <c r="K78" i="18"/>
  <c r="B78" i="18"/>
  <c r="AR77" i="18"/>
  <c r="AH77" i="18"/>
  <c r="Y77" i="18"/>
  <c r="P77" i="18"/>
  <c r="G77" i="18"/>
  <c r="AW76" i="18"/>
  <c r="AN76" i="18"/>
  <c r="AE76" i="18"/>
  <c r="U76" i="18"/>
  <c r="L76" i="18"/>
  <c r="C76" i="18"/>
  <c r="AS75" i="18"/>
  <c r="AJ75" i="18"/>
  <c r="AA75" i="18"/>
  <c r="R75" i="18"/>
  <c r="H75" i="18"/>
  <c r="AX74" i="18"/>
  <c r="AO74" i="18"/>
  <c r="AF74" i="18"/>
  <c r="W74" i="18"/>
  <c r="N74" i="18"/>
  <c r="E74" i="18"/>
  <c r="AT73" i="18"/>
  <c r="AK73" i="18"/>
  <c r="AB73" i="18"/>
  <c r="S73" i="18"/>
  <c r="J73" i="18"/>
  <c r="AZ72" i="18"/>
  <c r="AQ72" i="18"/>
  <c r="AG72" i="18"/>
  <c r="X72" i="18"/>
  <c r="O72" i="18"/>
  <c r="F72" i="18"/>
  <c r="AV71" i="18"/>
  <c r="AM71" i="18"/>
  <c r="AD71" i="18"/>
  <c r="T71" i="18"/>
  <c r="K71" i="18"/>
  <c r="B71" i="18"/>
  <c r="AR70" i="18"/>
  <c r="AI70" i="18"/>
  <c r="Z70" i="18"/>
  <c r="Q70" i="18"/>
  <c r="G70" i="18"/>
  <c r="AW69" i="18"/>
  <c r="AN69" i="18"/>
  <c r="AE69" i="18"/>
  <c r="V69" i="18"/>
  <c r="M69" i="18"/>
  <c r="D69" i="18"/>
  <c r="AS68" i="18"/>
  <c r="AJ68" i="18"/>
  <c r="AA68" i="18"/>
  <c r="R68" i="18"/>
  <c r="I68" i="18"/>
  <c r="AY67" i="18"/>
  <c r="AP67" i="18"/>
  <c r="AF67" i="18"/>
  <c r="W67" i="18"/>
  <c r="N67" i="18"/>
  <c r="E67" i="18"/>
  <c r="AU66" i="18"/>
  <c r="AL66" i="18"/>
  <c r="AC66" i="18"/>
  <c r="S66" i="18"/>
  <c r="J66" i="18"/>
  <c r="AZ65" i="18"/>
  <c r="AQ65" i="18"/>
  <c r="AH65" i="18"/>
  <c r="Y65" i="18"/>
  <c r="P65" i="18"/>
  <c r="F65" i="18"/>
  <c r="AV64" i="18"/>
  <c r="AM64" i="18"/>
  <c r="AD64" i="18"/>
  <c r="U64" i="18"/>
  <c r="L64" i="18"/>
  <c r="C64" i="18"/>
  <c r="AR63" i="18"/>
  <c r="AI63" i="18"/>
  <c r="Z63" i="18"/>
  <c r="Q63" i="18"/>
  <c r="H63" i="18"/>
  <c r="AX62" i="18"/>
  <c r="AO62" i="18"/>
  <c r="AE62" i="18"/>
  <c r="V62" i="18"/>
  <c r="M62" i="18"/>
  <c r="D62" i="18"/>
  <c r="AT61" i="18"/>
  <c r="AK61" i="18"/>
  <c r="AB61" i="18"/>
  <c r="R61" i="18"/>
  <c r="I61" i="18"/>
  <c r="AY60" i="18"/>
  <c r="AP60" i="18"/>
  <c r="AG60" i="18"/>
  <c r="X60" i="18"/>
  <c r="O60" i="18"/>
  <c r="E60" i="18"/>
  <c r="AU59" i="18"/>
  <c r="AL59" i="18"/>
  <c r="AC59" i="18"/>
  <c r="T59" i="18"/>
  <c r="K59" i="18"/>
  <c r="B59" i="18"/>
  <c r="AQ58" i="18"/>
  <c r="AH58" i="18"/>
  <c r="Y58" i="18"/>
  <c r="P58" i="18"/>
  <c r="G58" i="18"/>
  <c r="AW57" i="18"/>
  <c r="AN57" i="18"/>
  <c r="AD57" i="18"/>
  <c r="U57" i="18"/>
  <c r="L57" i="18"/>
  <c r="C57" i="18"/>
  <c r="AS56" i="18"/>
  <c r="AJ56" i="18"/>
  <c r="AA56" i="18"/>
  <c r="Q56" i="18"/>
  <c r="H56" i="18"/>
  <c r="AX55" i="18"/>
  <c r="AO55" i="18"/>
  <c r="AF55" i="18"/>
  <c r="W55" i="18"/>
  <c r="N55" i="18"/>
  <c r="D55" i="18"/>
  <c r="AT54" i="18"/>
  <c r="AK54" i="18"/>
  <c r="AB54" i="18"/>
  <c r="S54" i="18"/>
  <c r="J54" i="18"/>
  <c r="AZ53" i="18"/>
  <c r="AP53" i="18"/>
  <c r="AG53" i="18"/>
  <c r="X53" i="18"/>
  <c r="O53" i="18"/>
  <c r="F53" i="18"/>
  <c r="AV52" i="18"/>
  <c r="AM52" i="18"/>
  <c r="AC52" i="18"/>
  <c r="T52" i="18"/>
  <c r="K52" i="18"/>
  <c r="B52" i="18"/>
  <c r="AR51" i="18"/>
  <c r="AI51" i="18"/>
  <c r="Z51" i="18"/>
  <c r="P51" i="18"/>
  <c r="G51" i="18"/>
  <c r="AW50" i="18"/>
  <c r="AN50" i="18"/>
  <c r="AE50" i="18"/>
  <c r="V50" i="18"/>
  <c r="M50" i="18"/>
  <c r="C50" i="18"/>
  <c r="AS49" i="18"/>
  <c r="AJ49" i="18"/>
  <c r="AA49" i="18"/>
  <c r="R49" i="18"/>
  <c r="I49" i="18"/>
  <c r="AY48" i="18"/>
  <c r="AO48" i="18"/>
  <c r="AF48" i="18"/>
  <c r="W48" i="18"/>
  <c r="N48" i="18"/>
  <c r="E48" i="18"/>
  <c r="AU47" i="18"/>
  <c r="AL47" i="18"/>
  <c r="AB47" i="18"/>
  <c r="S47" i="18"/>
  <c r="J47" i="18"/>
  <c r="AZ46" i="18"/>
  <c r="AQ46" i="18"/>
  <c r="AH46" i="18"/>
  <c r="Y46" i="18"/>
  <c r="O46" i="18"/>
  <c r="F46" i="18"/>
  <c r="AV45" i="18"/>
  <c r="AM45" i="18"/>
  <c r="AD45" i="18"/>
  <c r="U45" i="18"/>
  <c r="L45" i="18"/>
  <c r="B45" i="18"/>
  <c r="AR44" i="18"/>
  <c r="AI44" i="18"/>
  <c r="Z44" i="18"/>
  <c r="R44" i="18"/>
  <c r="J44" i="18"/>
  <c r="B44" i="18"/>
  <c r="AS43" i="18"/>
  <c r="AK43" i="18"/>
  <c r="AC43" i="18"/>
  <c r="U43" i="18"/>
  <c r="M43" i="18"/>
  <c r="E43" i="18"/>
  <c r="AV42" i="18"/>
  <c r="AN42" i="18"/>
  <c r="AF42" i="18"/>
  <c r="X42" i="18"/>
  <c r="P42" i="18"/>
  <c r="H42" i="18"/>
  <c r="AY41" i="18"/>
  <c r="AQ41" i="18"/>
  <c r="AI41" i="18"/>
  <c r="AA41" i="18"/>
  <c r="S41" i="18"/>
  <c r="K41" i="18"/>
  <c r="C41" i="18"/>
  <c r="AT40" i="18"/>
  <c r="AL40" i="18"/>
  <c r="AD40" i="18"/>
  <c r="V40" i="18"/>
  <c r="N40" i="18"/>
  <c r="F40" i="18"/>
  <c r="AW39" i="18"/>
  <c r="AO39" i="18"/>
  <c r="AG39" i="18"/>
  <c r="Y39" i="18"/>
  <c r="Q39" i="18"/>
  <c r="I39" i="18"/>
  <c r="AZ38" i="18"/>
  <c r="AR38" i="18"/>
  <c r="AJ38" i="18"/>
  <c r="AB38" i="18"/>
  <c r="T38" i="18"/>
  <c r="L38" i="18"/>
  <c r="D38" i="18"/>
  <c r="AU37" i="18"/>
  <c r="AM37" i="18"/>
  <c r="AE37" i="18"/>
  <c r="W37" i="18"/>
  <c r="O37" i="18"/>
  <c r="G37" i="18"/>
  <c r="AX36" i="18"/>
  <c r="AP36" i="18"/>
  <c r="AH36" i="18"/>
  <c r="Z36" i="18"/>
  <c r="R36" i="18"/>
  <c r="J36" i="18"/>
  <c r="B36" i="18"/>
  <c r="AS35" i="18"/>
  <c r="AK35" i="18"/>
  <c r="AC35" i="18"/>
  <c r="U35" i="18"/>
  <c r="M35" i="18"/>
  <c r="E35" i="18"/>
  <c r="AV34" i="18"/>
  <c r="AN34" i="18"/>
  <c r="AF34" i="18"/>
  <c r="X34" i="18"/>
  <c r="P34" i="18"/>
  <c r="H34" i="18"/>
  <c r="AY33" i="18"/>
  <c r="AQ33" i="18"/>
  <c r="AI33" i="18"/>
  <c r="AA33" i="18"/>
  <c r="S33" i="18"/>
  <c r="K33" i="18"/>
  <c r="C33" i="18"/>
  <c r="AT32" i="18"/>
  <c r="AL32" i="18"/>
  <c r="AD32" i="18"/>
  <c r="V32" i="18"/>
  <c r="N32" i="18"/>
  <c r="F32" i="18"/>
  <c r="AW31" i="18"/>
  <c r="AO31" i="18"/>
  <c r="AG31" i="18"/>
  <c r="Y31" i="18"/>
  <c r="Q31" i="18"/>
  <c r="I31" i="18"/>
  <c r="AZ30" i="18"/>
  <c r="AR30" i="18"/>
  <c r="AJ30" i="18"/>
  <c r="AB30" i="18"/>
  <c r="T30" i="18"/>
  <c r="L30" i="18"/>
  <c r="D30" i="18"/>
  <c r="AU29" i="18"/>
  <c r="AM29" i="18"/>
  <c r="AE29" i="18"/>
  <c r="W29" i="18"/>
  <c r="O29" i="18"/>
  <c r="G29" i="18"/>
  <c r="AX28" i="18"/>
  <c r="AP28" i="18"/>
  <c r="AH28" i="18"/>
  <c r="Z28" i="18"/>
  <c r="R28" i="18"/>
  <c r="J28" i="18"/>
  <c r="B28" i="18"/>
  <c r="AS27" i="18"/>
  <c r="AK27" i="18"/>
  <c r="AC27" i="18"/>
  <c r="U27" i="18"/>
  <c r="M27" i="18"/>
  <c r="E27" i="18"/>
  <c r="AV26" i="18"/>
  <c r="AN26" i="18"/>
  <c r="AF26" i="18"/>
  <c r="X26" i="18"/>
  <c r="P26" i="18"/>
  <c r="H26" i="18"/>
  <c r="AY25" i="18"/>
  <c r="AQ25" i="18"/>
  <c r="AI25" i="18"/>
  <c r="AA25" i="18"/>
  <c r="S25" i="18"/>
  <c r="K25" i="18"/>
  <c r="C25" i="18"/>
  <c r="AT24" i="18"/>
  <c r="AL24" i="18"/>
  <c r="AD24" i="18"/>
  <c r="V24" i="18"/>
  <c r="N24" i="18"/>
  <c r="F24" i="18"/>
  <c r="AW23" i="18"/>
  <c r="AO23" i="18"/>
  <c r="AG23" i="18"/>
  <c r="Y23" i="18"/>
  <c r="Q23" i="18"/>
  <c r="I23" i="18"/>
  <c r="AZ22" i="18"/>
  <c r="AR22" i="18"/>
  <c r="AJ22" i="18"/>
  <c r="AB22" i="18"/>
  <c r="T22" i="18"/>
  <c r="L22" i="18"/>
  <c r="D22" i="18"/>
  <c r="AU21" i="18"/>
  <c r="AM21" i="18"/>
  <c r="AE21" i="18"/>
  <c r="W21" i="18"/>
  <c r="O21" i="18"/>
  <c r="G21" i="18"/>
  <c r="AX20" i="18"/>
  <c r="AP20" i="18"/>
  <c r="AH20" i="18"/>
  <c r="Z20" i="18"/>
  <c r="R20" i="18"/>
  <c r="J20" i="18"/>
  <c r="B20" i="18"/>
  <c r="AS19" i="18"/>
  <c r="AK19" i="18"/>
  <c r="AC19" i="18"/>
  <c r="U19" i="18"/>
  <c r="M19" i="18"/>
  <c r="E19" i="18"/>
  <c r="AV18" i="18"/>
  <c r="AN18" i="18"/>
  <c r="AF18" i="18"/>
  <c r="X18" i="18"/>
  <c r="P18" i="18"/>
  <c r="H18" i="18"/>
  <c r="AY17" i="18"/>
  <c r="AQ17" i="18"/>
  <c r="AI17" i="18"/>
  <c r="AA17" i="18"/>
  <c r="S17" i="18"/>
  <c r="K17" i="18"/>
  <c r="C17" i="18"/>
  <c r="AT16" i="18"/>
  <c r="AL16" i="18"/>
  <c r="AD16" i="18"/>
  <c r="V16" i="18"/>
  <c r="N16" i="18"/>
  <c r="F16" i="18"/>
  <c r="AW15" i="18"/>
  <c r="AO15" i="18"/>
  <c r="AG15" i="18"/>
  <c r="Y15" i="18"/>
  <c r="Q15" i="18"/>
  <c r="I15" i="18"/>
  <c r="AZ14" i="18"/>
  <c r="AR14" i="18"/>
  <c r="AJ14" i="18"/>
  <c r="AB14" i="18"/>
  <c r="T14" i="18"/>
  <c r="L14" i="18"/>
  <c r="D14" i="18"/>
  <c r="AU13" i="18"/>
  <c r="AM13" i="18"/>
  <c r="AE13" i="18"/>
  <c r="W13" i="18"/>
  <c r="O13" i="18"/>
  <c r="G13" i="18"/>
  <c r="AX12" i="18"/>
  <c r="AP12" i="18"/>
  <c r="AH12" i="18"/>
  <c r="Z12" i="18"/>
  <c r="R12" i="18"/>
  <c r="J12" i="18"/>
  <c r="B12" i="18"/>
  <c r="AS11" i="18"/>
  <c r="AK11" i="18"/>
  <c r="AC11" i="18"/>
  <c r="U11" i="18"/>
  <c r="M11" i="18"/>
  <c r="E11" i="18"/>
  <c r="AV10" i="18"/>
  <c r="AN10" i="18"/>
  <c r="AF10" i="18"/>
  <c r="X10" i="18"/>
  <c r="P10" i="18"/>
  <c r="H10" i="18"/>
  <c r="AW264" i="17"/>
  <c r="AT116" i="17"/>
  <c r="N80" i="17"/>
  <c r="U50" i="17"/>
  <c r="AJ31" i="17"/>
  <c r="AH17" i="17"/>
  <c r="K185" i="17"/>
  <c r="J85" i="17"/>
  <c r="I14" i="17"/>
  <c r="G243" i="17"/>
  <c r="F145" i="17"/>
  <c r="E85" i="17"/>
  <c r="D85" i="17"/>
  <c r="C217" i="17"/>
  <c r="C94" i="17"/>
  <c r="B241" i="17"/>
  <c r="B114" i="17"/>
  <c r="AP227" i="18"/>
  <c r="AT197" i="18"/>
  <c r="G185" i="18"/>
  <c r="AG175" i="18"/>
  <c r="I170" i="18"/>
  <c r="P166" i="18"/>
  <c r="AP162" i="18"/>
  <c r="AW159" i="18"/>
  <c r="D157" i="18"/>
  <c r="K154" i="18"/>
  <c r="R151" i="18"/>
  <c r="J149" i="18"/>
  <c r="P147" i="18"/>
  <c r="AH145" i="18"/>
  <c r="AX143" i="18"/>
  <c r="O142" i="18"/>
  <c r="AG140" i="18"/>
  <c r="Q139" i="18"/>
  <c r="AF138" i="18"/>
  <c r="AT137" i="18"/>
  <c r="J137" i="18"/>
  <c r="X136" i="18"/>
  <c r="AL135" i="18"/>
  <c r="B135" i="18"/>
  <c r="P134" i="18"/>
  <c r="AE133" i="18"/>
  <c r="AS132" i="18"/>
  <c r="I132" i="18"/>
  <c r="W131" i="18"/>
  <c r="AK130" i="18"/>
  <c r="C130" i="18"/>
  <c r="V129" i="18"/>
  <c r="AO128" i="18"/>
  <c r="I128" i="18"/>
  <c r="AB127" i="18"/>
  <c r="AU126" i="18"/>
  <c r="O126" i="18"/>
  <c r="AH125" i="18"/>
  <c r="B125" i="18"/>
  <c r="U124" i="18"/>
  <c r="AN123" i="18"/>
  <c r="H123" i="18"/>
  <c r="AA122" i="18"/>
  <c r="AT121" i="18"/>
  <c r="N121" i="18"/>
  <c r="AG120" i="18"/>
  <c r="AZ119" i="18"/>
  <c r="T119" i="18"/>
  <c r="AM118" i="18"/>
  <c r="G118" i="18"/>
  <c r="Z117" i="18"/>
  <c r="AS116" i="18"/>
  <c r="M116" i="18"/>
  <c r="AF115" i="18"/>
  <c r="AY114" i="18"/>
  <c r="S114" i="18"/>
  <c r="AL113" i="18"/>
  <c r="F113" i="18"/>
  <c r="Y112" i="18"/>
  <c r="AR111" i="18"/>
  <c r="L111" i="18"/>
  <c r="AE110" i="18"/>
  <c r="AX109" i="18"/>
  <c r="R109" i="18"/>
  <c r="AK108" i="18"/>
  <c r="E108" i="18"/>
  <c r="X107" i="18"/>
  <c r="AQ106" i="18"/>
  <c r="N106" i="18"/>
  <c r="AS105" i="18"/>
  <c r="V105" i="18"/>
  <c r="AZ104" i="18"/>
  <c r="AF104" i="18"/>
  <c r="I104" i="18"/>
  <c r="AM103" i="18"/>
  <c r="S103" i="18"/>
  <c r="AX102" i="18"/>
  <c r="AH102" i="18"/>
  <c r="R102" i="18"/>
  <c r="B102" i="18"/>
  <c r="AK101" i="18"/>
  <c r="U101" i="18"/>
  <c r="E101" i="18"/>
  <c r="AN100" i="18"/>
  <c r="X100" i="18"/>
  <c r="H100" i="18"/>
  <c r="AQ99" i="18"/>
  <c r="AA99" i="18"/>
  <c r="K99" i="18"/>
  <c r="AT98" i="18"/>
  <c r="AD98" i="18"/>
  <c r="N98" i="18"/>
  <c r="AW97" i="18"/>
  <c r="AG97" i="18"/>
  <c r="Q97" i="18"/>
  <c r="AZ96" i="18"/>
  <c r="AJ96" i="18"/>
  <c r="T96" i="18"/>
  <c r="D96" i="18"/>
  <c r="AM95" i="18"/>
  <c r="W95" i="18"/>
  <c r="G95" i="18"/>
  <c r="AP94" i="18"/>
  <c r="Z94" i="18"/>
  <c r="J94" i="18"/>
  <c r="AS93" i="18"/>
  <c r="AC93" i="18"/>
  <c r="M93" i="18"/>
  <c r="AV92" i="18"/>
  <c r="AF92" i="18"/>
  <c r="P92" i="18"/>
  <c r="AY91" i="18"/>
  <c r="AI91" i="18"/>
  <c r="S91" i="18"/>
  <c r="C91" i="18"/>
  <c r="AL90" i="18"/>
  <c r="V90" i="18"/>
  <c r="I90" i="18"/>
  <c r="AT89" i="18"/>
  <c r="AH89" i="18"/>
  <c r="U89" i="18"/>
  <c r="I89" i="18"/>
  <c r="AU88" i="18"/>
  <c r="AG88" i="18"/>
  <c r="U88" i="18"/>
  <c r="H88" i="18"/>
  <c r="AU87" i="18"/>
  <c r="AJ87" i="18"/>
  <c r="Z87" i="18"/>
  <c r="O87" i="18"/>
  <c r="D87" i="18"/>
  <c r="AS86" i="18"/>
  <c r="AH86" i="18"/>
  <c r="W86" i="18"/>
  <c r="M86" i="18"/>
  <c r="B86" i="18"/>
  <c r="AP85" i="18"/>
  <c r="AF85" i="18"/>
  <c r="U85" i="18"/>
  <c r="J85" i="18"/>
  <c r="AY84" i="18"/>
  <c r="AN84" i="18"/>
  <c r="AC84" i="18"/>
  <c r="S84" i="18"/>
  <c r="H84" i="18"/>
  <c r="AV83" i="18"/>
  <c r="AL83" i="18"/>
  <c r="AA83" i="18"/>
  <c r="P83" i="18"/>
  <c r="F83" i="18"/>
  <c r="AT82" i="18"/>
  <c r="AI82" i="18"/>
  <c r="Y82" i="18"/>
  <c r="N82" i="18"/>
  <c r="C82" i="18"/>
  <c r="AR81" i="18"/>
  <c r="AG81" i="18"/>
  <c r="V81" i="18"/>
  <c r="L81" i="18"/>
  <c r="AZ80" i="18"/>
  <c r="AO80" i="18"/>
  <c r="AE80" i="18"/>
  <c r="T80" i="18"/>
  <c r="I80" i="18"/>
  <c r="AX79" i="18"/>
  <c r="AO79" i="18"/>
  <c r="AF79" i="18"/>
  <c r="W79" i="18"/>
  <c r="N79" i="18"/>
  <c r="D79" i="18"/>
  <c r="AT78" i="18"/>
  <c r="AK78" i="18"/>
  <c r="AB78" i="18"/>
  <c r="S78" i="18"/>
  <c r="J78" i="18"/>
  <c r="AZ77" i="18"/>
  <c r="AP77" i="18"/>
  <c r="AG77" i="18"/>
  <c r="X77" i="18"/>
  <c r="O77" i="18"/>
  <c r="F77" i="18"/>
  <c r="AV76" i="18"/>
  <c r="AM76" i="18"/>
  <c r="AC76" i="18"/>
  <c r="T76" i="18"/>
  <c r="K76" i="18"/>
  <c r="B76" i="18"/>
  <c r="AR75" i="18"/>
  <c r="AI75" i="18"/>
  <c r="Z75" i="18"/>
  <c r="P75" i="18"/>
  <c r="G75" i="18"/>
  <c r="AW74" i="18"/>
  <c r="AN74" i="18"/>
  <c r="AE74" i="18"/>
  <c r="V74" i="18"/>
  <c r="M74" i="18"/>
  <c r="C74" i="18"/>
  <c r="AS73" i="18"/>
  <c r="AJ73" i="18"/>
  <c r="AA73" i="18"/>
  <c r="R73" i="18"/>
  <c r="I73" i="18"/>
  <c r="AY72" i="18"/>
  <c r="AO72" i="18"/>
  <c r="AF72" i="18"/>
  <c r="W72" i="18"/>
  <c r="N72" i="18"/>
  <c r="E72" i="18"/>
  <c r="AU71" i="18"/>
  <c r="AL71" i="18"/>
  <c r="AB71" i="18"/>
  <c r="S71" i="18"/>
  <c r="J71" i="18"/>
  <c r="AZ70" i="18"/>
  <c r="AQ70" i="18"/>
  <c r="AH70" i="18"/>
  <c r="Y70" i="18"/>
  <c r="O70" i="18"/>
  <c r="F70" i="18"/>
  <c r="AV69" i="18"/>
  <c r="AM69" i="18"/>
  <c r="AD69" i="18"/>
  <c r="U69" i="18"/>
  <c r="L69" i="18"/>
  <c r="B69" i="18"/>
  <c r="AR68" i="18"/>
  <c r="AI68" i="18"/>
  <c r="Z68" i="18"/>
  <c r="Q68" i="18"/>
  <c r="H68" i="18"/>
  <c r="AX67" i="18"/>
  <c r="AN67" i="18"/>
  <c r="AE67" i="18"/>
  <c r="V67" i="18"/>
  <c r="M67" i="18"/>
  <c r="D67" i="18"/>
  <c r="AT66" i="18"/>
  <c r="AK66" i="18"/>
  <c r="AA66" i="18"/>
  <c r="R66" i="18"/>
  <c r="I66" i="18"/>
  <c r="AY65" i="18"/>
  <c r="AP65" i="18"/>
  <c r="AG65" i="18"/>
  <c r="X65" i="18"/>
  <c r="N65" i="18"/>
  <c r="E65" i="18"/>
  <c r="AU64" i="18"/>
  <c r="AL64" i="18"/>
  <c r="AC64" i="18"/>
  <c r="T64" i="18"/>
  <c r="K64" i="18"/>
  <c r="AZ63" i="18"/>
  <c r="AQ63" i="18"/>
  <c r="AH63" i="18"/>
  <c r="Y63" i="18"/>
  <c r="P63" i="18"/>
  <c r="G63" i="18"/>
  <c r="AW62" i="18"/>
  <c r="AM62" i="18"/>
  <c r="AD62" i="18"/>
  <c r="U62" i="18"/>
  <c r="L62" i="18"/>
  <c r="C62" i="18"/>
  <c r="AS61" i="18"/>
  <c r="AJ61" i="18"/>
  <c r="Z61" i="18"/>
  <c r="Q61" i="18"/>
  <c r="H61" i="18"/>
  <c r="AX60" i="18"/>
  <c r="AO60" i="18"/>
  <c r="AF60" i="18"/>
  <c r="W60" i="18"/>
  <c r="M60" i="18"/>
  <c r="D60" i="18"/>
  <c r="AT59" i="18"/>
  <c r="AK59" i="18"/>
  <c r="AB59" i="18"/>
  <c r="S59" i="18"/>
  <c r="J59" i="18"/>
  <c r="AY58" i="18"/>
  <c r="AP58" i="18"/>
  <c r="AG58" i="18"/>
  <c r="X58" i="18"/>
  <c r="O58" i="18"/>
  <c r="F58" i="18"/>
  <c r="AV57" i="18"/>
  <c r="AL57" i="18"/>
  <c r="AC57" i="18"/>
  <c r="T57" i="18"/>
  <c r="K57" i="18"/>
  <c r="B57" i="18"/>
  <c r="AR56" i="18"/>
  <c r="AI56" i="18"/>
  <c r="Y56" i="18"/>
  <c r="P56" i="18"/>
  <c r="G56" i="18"/>
  <c r="AW55" i="18"/>
  <c r="AN55" i="18"/>
  <c r="AE55" i="18"/>
  <c r="V55" i="18"/>
  <c r="L55" i="18"/>
  <c r="C55" i="18"/>
  <c r="AS54" i="18"/>
  <c r="AJ54" i="18"/>
  <c r="AA54" i="18"/>
  <c r="R54" i="18"/>
  <c r="I54" i="18"/>
  <c r="AX53" i="18"/>
  <c r="AO53" i="18"/>
  <c r="AF53" i="18"/>
  <c r="W53" i="18"/>
  <c r="N53" i="18"/>
  <c r="E53" i="18"/>
  <c r="AU52" i="18"/>
  <c r="AK52" i="18"/>
  <c r="AB52" i="18"/>
  <c r="S52" i="18"/>
  <c r="J52" i="18"/>
  <c r="AZ51" i="18"/>
  <c r="AQ51" i="18"/>
  <c r="AH51" i="18"/>
  <c r="X51" i="18"/>
  <c r="O51" i="18"/>
  <c r="F51" i="18"/>
  <c r="AV50" i="18"/>
  <c r="AM50" i="18"/>
  <c r="AD50" i="18"/>
  <c r="U50" i="18"/>
  <c r="K50" i="18"/>
  <c r="B50" i="18"/>
  <c r="AR49" i="18"/>
  <c r="AI49" i="18"/>
  <c r="Z49" i="18"/>
  <c r="Q49" i="18"/>
  <c r="H49" i="18"/>
  <c r="AW48" i="18"/>
  <c r="AN48" i="18"/>
  <c r="AE48" i="18"/>
  <c r="V48" i="18"/>
  <c r="M48" i="18"/>
  <c r="D48" i="18"/>
  <c r="AT47" i="18"/>
  <c r="AJ47" i="18"/>
  <c r="AA47" i="18"/>
  <c r="R47" i="18"/>
  <c r="I47" i="18"/>
  <c r="AY46" i="18"/>
  <c r="AP46" i="18"/>
  <c r="AG46" i="18"/>
  <c r="W46" i="18"/>
  <c r="N46" i="18"/>
  <c r="E46" i="18"/>
  <c r="AU45" i="18"/>
  <c r="AL45" i="18"/>
  <c r="AC45" i="18"/>
  <c r="T45" i="18"/>
  <c r="J45" i="18"/>
  <c r="AZ44" i="18"/>
  <c r="AQ44" i="18"/>
  <c r="AH44" i="18"/>
  <c r="Y44" i="18"/>
  <c r="Q44" i="18"/>
  <c r="I44" i="18"/>
  <c r="AZ43" i="18"/>
  <c r="AR43" i="18"/>
  <c r="AJ43" i="18"/>
  <c r="AB43" i="18"/>
  <c r="T43" i="18"/>
  <c r="L43" i="18"/>
  <c r="D43" i="18"/>
  <c r="AU42" i="18"/>
  <c r="AM42" i="18"/>
  <c r="AE42" i="18"/>
  <c r="W42" i="18"/>
  <c r="O42" i="18"/>
  <c r="G42" i="18"/>
  <c r="AX41" i="18"/>
  <c r="AP41" i="18"/>
  <c r="AH41" i="18"/>
  <c r="Z41" i="18"/>
  <c r="R41" i="18"/>
  <c r="J41" i="18"/>
  <c r="B41" i="18"/>
  <c r="AS40" i="18"/>
  <c r="AK40" i="18"/>
  <c r="AC40" i="18"/>
  <c r="U40" i="18"/>
  <c r="M40" i="18"/>
  <c r="E40" i="18"/>
  <c r="AV39" i="18"/>
  <c r="AN39" i="18"/>
  <c r="AF39" i="18"/>
  <c r="X39" i="18"/>
  <c r="P39" i="18"/>
  <c r="H39" i="18"/>
  <c r="AY38" i="18"/>
  <c r="AQ38" i="18"/>
  <c r="AI38" i="18"/>
  <c r="AA38" i="18"/>
  <c r="S38" i="18"/>
  <c r="K38" i="18"/>
  <c r="C38" i="18"/>
  <c r="AT37" i="18"/>
  <c r="AL37" i="18"/>
  <c r="AD37" i="18"/>
  <c r="V37" i="18"/>
  <c r="N37" i="18"/>
  <c r="F37" i="18"/>
  <c r="AW36" i="18"/>
  <c r="AO36" i="18"/>
  <c r="AG36" i="18"/>
  <c r="Y36" i="18"/>
  <c r="Q36" i="18"/>
  <c r="I36" i="18"/>
  <c r="AZ35" i="18"/>
  <c r="AR35" i="18"/>
  <c r="AJ35" i="18"/>
  <c r="AB35" i="18"/>
  <c r="T35" i="18"/>
  <c r="L35" i="18"/>
  <c r="D35" i="18"/>
  <c r="AU34" i="18"/>
  <c r="AM34" i="18"/>
  <c r="AE34" i="18"/>
  <c r="W34" i="18"/>
  <c r="O34" i="18"/>
  <c r="G34" i="18"/>
  <c r="AX33" i="18"/>
  <c r="AP33" i="18"/>
  <c r="AH33" i="18"/>
  <c r="Z33" i="18"/>
  <c r="R33" i="18"/>
  <c r="J33" i="18"/>
  <c r="B33" i="18"/>
  <c r="AS32" i="18"/>
  <c r="AK32" i="18"/>
  <c r="AC32" i="18"/>
  <c r="U32" i="18"/>
  <c r="M32" i="18"/>
  <c r="E32" i="18"/>
  <c r="AV31" i="18"/>
  <c r="AN31" i="18"/>
  <c r="AF31" i="18"/>
  <c r="X31" i="18"/>
  <c r="P31" i="18"/>
  <c r="H31" i="18"/>
  <c r="AY30" i="18"/>
  <c r="AQ30" i="18"/>
  <c r="AI30" i="18"/>
  <c r="AA30" i="18"/>
  <c r="S30" i="18"/>
  <c r="K30" i="18"/>
  <c r="C30" i="18"/>
  <c r="AT29" i="18"/>
  <c r="AL29" i="18"/>
  <c r="AD29" i="18"/>
  <c r="V29" i="18"/>
  <c r="N29" i="18"/>
  <c r="F29" i="18"/>
  <c r="AW28" i="18"/>
  <c r="AO28" i="18"/>
  <c r="AG28" i="18"/>
  <c r="Y28" i="18"/>
  <c r="Q28" i="18"/>
  <c r="I28" i="18"/>
  <c r="AZ27" i="18"/>
  <c r="AR27" i="18"/>
  <c r="AJ27" i="18"/>
  <c r="AB27" i="18"/>
  <c r="T27" i="18"/>
  <c r="L27" i="18"/>
  <c r="D27" i="18"/>
  <c r="AU26" i="18"/>
  <c r="AM26" i="18"/>
  <c r="AE26" i="18"/>
  <c r="W26" i="18"/>
  <c r="O26" i="18"/>
  <c r="G26" i="18"/>
  <c r="AX25" i="18"/>
  <c r="AP25" i="18"/>
  <c r="AH25" i="18"/>
  <c r="Z25" i="18"/>
  <c r="R25" i="18"/>
  <c r="J25" i="18"/>
  <c r="B25" i="18"/>
  <c r="AS24" i="18"/>
  <c r="AK24" i="18"/>
  <c r="AC24" i="18"/>
  <c r="U24" i="18"/>
  <c r="M24" i="18"/>
  <c r="E24" i="18"/>
  <c r="AV23" i="18"/>
  <c r="AN23" i="18"/>
  <c r="AF23" i="18"/>
  <c r="X23" i="18"/>
  <c r="P23" i="18"/>
  <c r="H23" i="18"/>
  <c r="AY22" i="18"/>
  <c r="AQ22" i="18"/>
  <c r="AI22" i="18"/>
  <c r="AA22" i="18"/>
  <c r="S22" i="18"/>
  <c r="K22" i="18"/>
  <c r="C22" i="18"/>
  <c r="AT21" i="18"/>
  <c r="AL21" i="18"/>
  <c r="AD21" i="18"/>
  <c r="V21" i="18"/>
  <c r="N21" i="18"/>
  <c r="F21" i="18"/>
  <c r="AW20" i="18"/>
  <c r="AO20" i="18"/>
  <c r="AG20" i="18"/>
  <c r="Y20" i="18"/>
  <c r="Q20" i="18"/>
  <c r="I20" i="18"/>
  <c r="AZ19" i="18"/>
  <c r="AR19" i="18"/>
  <c r="AJ19" i="18"/>
  <c r="AB19" i="18"/>
  <c r="T19" i="18"/>
  <c r="L19" i="18"/>
  <c r="D19" i="18"/>
  <c r="AU18" i="18"/>
  <c r="AM18" i="18"/>
  <c r="AE18" i="18"/>
  <c r="W18" i="18"/>
  <c r="O18" i="18"/>
  <c r="G18" i="18"/>
  <c r="AX17" i="18"/>
  <c r="AP17" i="18"/>
  <c r="AH17" i="18"/>
  <c r="Z17" i="18"/>
  <c r="R17" i="18"/>
  <c r="J17" i="18"/>
  <c r="B17" i="18"/>
  <c r="AS16" i="18"/>
  <c r="AK16" i="18"/>
  <c r="AC16" i="18"/>
  <c r="U16" i="18"/>
  <c r="M16" i="18"/>
  <c r="E16" i="18"/>
  <c r="AV15" i="18"/>
  <c r="AN15" i="18"/>
  <c r="AF15" i="18"/>
  <c r="X15" i="18"/>
  <c r="P15" i="18"/>
  <c r="H15" i="18"/>
  <c r="AY14" i="18"/>
  <c r="AQ14" i="18"/>
  <c r="AI14" i="18"/>
  <c r="AA14" i="18"/>
  <c r="S14" i="18"/>
  <c r="K14" i="18"/>
  <c r="C14" i="18"/>
  <c r="AT13" i="18"/>
  <c r="AL13" i="18"/>
  <c r="AD13" i="18"/>
  <c r="V13" i="18"/>
  <c r="N13" i="18"/>
  <c r="F13" i="18"/>
  <c r="AW12" i="18"/>
  <c r="AO12" i="18"/>
  <c r="AG12" i="18"/>
  <c r="Y12" i="18"/>
  <c r="Q12" i="18"/>
  <c r="I12" i="18"/>
  <c r="AZ11" i="18"/>
  <c r="AR11" i="18"/>
  <c r="AJ11" i="18"/>
  <c r="AB11" i="18"/>
  <c r="T11" i="18"/>
  <c r="L11" i="18"/>
  <c r="D11" i="18"/>
  <c r="AU10" i="18"/>
  <c r="AM10" i="18"/>
  <c r="AE10" i="18"/>
  <c r="W10" i="18"/>
  <c r="O10" i="18"/>
  <c r="G10" i="18"/>
  <c r="AK193" i="17"/>
  <c r="AD115" i="17"/>
  <c r="AQ74" i="17"/>
  <c r="AQ46" i="17"/>
  <c r="AF30" i="17"/>
  <c r="AX16" i="17"/>
  <c r="K100" i="17"/>
  <c r="J72" i="17"/>
  <c r="H238" i="17"/>
  <c r="G160" i="17"/>
  <c r="F142" i="17"/>
  <c r="E46" i="17"/>
  <c r="D61" i="17"/>
  <c r="C209" i="17"/>
  <c r="C82" i="17"/>
  <c r="B211" i="17"/>
  <c r="B107" i="17"/>
  <c r="AN217" i="18"/>
  <c r="K196" i="18"/>
  <c r="AJ183" i="18"/>
  <c r="AU174" i="18"/>
  <c r="AH169" i="18"/>
  <c r="AR165" i="18"/>
  <c r="X162" i="18"/>
  <c r="AD159" i="18"/>
  <c r="AK156" i="18"/>
  <c r="AR153" i="18"/>
  <c r="AZ150" i="18"/>
  <c r="AW148" i="18"/>
  <c r="F147" i="18"/>
  <c r="V145" i="18"/>
  <c r="AN143" i="18"/>
  <c r="E142" i="18"/>
  <c r="U140" i="18"/>
  <c r="L139" i="18"/>
  <c r="Z138" i="18"/>
  <c r="AN137" i="18"/>
  <c r="D137" i="18"/>
  <c r="R136" i="18"/>
  <c r="AG135" i="18"/>
  <c r="AU134" i="18"/>
  <c r="K134" i="18"/>
  <c r="Y133" i="18"/>
  <c r="AM132" i="18"/>
  <c r="C132" i="18"/>
  <c r="Q131" i="18"/>
  <c r="AF130" i="18"/>
  <c r="AW129" i="18"/>
  <c r="Q129" i="18"/>
  <c r="AJ128" i="18"/>
  <c r="D128" i="18"/>
  <c r="W127" i="18"/>
  <c r="AP126" i="18"/>
  <c r="J126" i="18"/>
  <c r="AC125" i="18"/>
  <c r="AV124" i="18"/>
  <c r="P124" i="18"/>
  <c r="AI123" i="18"/>
  <c r="C123" i="18"/>
  <c r="V122" i="18"/>
  <c r="AO121" i="18"/>
  <c r="I121" i="18"/>
  <c r="AB120" i="18"/>
  <c r="AU119" i="18"/>
  <c r="O119" i="18"/>
  <c r="AH118" i="18"/>
  <c r="B118" i="18"/>
  <c r="U117" i="18"/>
  <c r="AN116" i="18"/>
  <c r="H116" i="18"/>
  <c r="AA115" i="18"/>
  <c r="AT114" i="18"/>
  <c r="N114" i="18"/>
  <c r="AG113" i="18"/>
  <c r="AZ112" i="18"/>
  <c r="T112" i="18"/>
  <c r="AM111" i="18"/>
  <c r="G111" i="18"/>
  <c r="Z110" i="18"/>
  <c r="AS109" i="18"/>
  <c r="M109" i="18"/>
  <c r="AF108" i="18"/>
  <c r="AY107" i="18"/>
  <c r="S107" i="18"/>
  <c r="AL106" i="18"/>
  <c r="K106" i="18"/>
  <c r="AO105" i="18"/>
  <c r="U105" i="18"/>
  <c r="AW104" i="18"/>
  <c r="AB104" i="18"/>
  <c r="H104" i="18"/>
  <c r="AJ103" i="18"/>
  <c r="O103" i="18"/>
  <c r="AU102" i="18"/>
  <c r="AE102" i="18"/>
  <c r="O102" i="18"/>
  <c r="AX101" i="18"/>
  <c r="AH101" i="18"/>
  <c r="R101" i="18"/>
  <c r="B101" i="18"/>
  <c r="AK100" i="18"/>
  <c r="U100" i="18"/>
  <c r="E100" i="18"/>
  <c r="AN99" i="18"/>
  <c r="X99" i="18"/>
  <c r="H99" i="18"/>
  <c r="AQ98" i="18"/>
  <c r="AA98" i="18"/>
  <c r="K98" i="18"/>
  <c r="AT97" i="18"/>
  <c r="AD97" i="18"/>
  <c r="N97" i="18"/>
  <c r="AW96" i="18"/>
  <c r="AG96" i="18"/>
  <c r="Q96" i="18"/>
  <c r="AZ95" i="18"/>
  <c r="AJ95" i="18"/>
  <c r="T95" i="18"/>
  <c r="D95" i="18"/>
  <c r="AM94" i="18"/>
  <c r="W94" i="18"/>
  <c r="G94" i="18"/>
  <c r="AP93" i="18"/>
  <c r="Z93" i="18"/>
  <c r="J93" i="18"/>
  <c r="AS92" i="18"/>
  <c r="AC92" i="18"/>
  <c r="M92" i="18"/>
  <c r="AV91" i="18"/>
  <c r="AF91" i="18"/>
  <c r="P91" i="18"/>
  <c r="AY90" i="18"/>
  <c r="AI90" i="18"/>
  <c r="S90" i="18"/>
  <c r="G90" i="18"/>
  <c r="AS89" i="18"/>
  <c r="AG89" i="18"/>
  <c r="T89" i="18"/>
  <c r="F89" i="18"/>
  <c r="AS88" i="18"/>
  <c r="AF88" i="18"/>
  <c r="T88" i="18"/>
  <c r="G88" i="18"/>
  <c r="AT87" i="18"/>
  <c r="AI87" i="18"/>
  <c r="X87" i="18"/>
  <c r="N87" i="18"/>
  <c r="C87" i="18"/>
  <c r="AQ86" i="18"/>
  <c r="AG86" i="18"/>
  <c r="V86" i="18"/>
  <c r="K86" i="18"/>
  <c r="AZ85" i="18"/>
  <c r="AO85" i="18"/>
  <c r="AD85" i="18"/>
  <c r="T85" i="18"/>
  <c r="I85" i="18"/>
  <c r="AW84" i="18"/>
  <c r="AM84" i="18"/>
  <c r="AB84" i="18"/>
  <c r="Q84" i="18"/>
  <c r="G84" i="18"/>
  <c r="AU83" i="18"/>
  <c r="AJ83" i="18"/>
  <c r="Z83" i="18"/>
  <c r="O83" i="18"/>
  <c r="D83" i="18"/>
  <c r="AS82" i="18"/>
  <c r="AH82" i="18"/>
  <c r="W82" i="18"/>
  <c r="M82" i="18"/>
  <c r="B82" i="18"/>
  <c r="AP81" i="18"/>
  <c r="AF81" i="18"/>
  <c r="U81" i="18"/>
  <c r="J81" i="18"/>
  <c r="AY80" i="18"/>
  <c r="AN80" i="18"/>
  <c r="AC80" i="18"/>
  <c r="S80" i="18"/>
  <c r="H80" i="18"/>
  <c r="AW79" i="18"/>
  <c r="AN79" i="18"/>
  <c r="AE79" i="18"/>
  <c r="V79" i="18"/>
  <c r="L79" i="18"/>
  <c r="C79" i="18"/>
  <c r="AS78" i="18"/>
  <c r="AJ78" i="18"/>
  <c r="AA78" i="18"/>
  <c r="R78" i="18"/>
  <c r="I78" i="18"/>
  <c r="AX77" i="18"/>
  <c r="AO77" i="18"/>
  <c r="AF77" i="18"/>
  <c r="W77" i="18"/>
  <c r="N77" i="18"/>
  <c r="E77" i="18"/>
  <c r="AU76" i="18"/>
  <c r="AK76" i="18"/>
  <c r="AB76" i="18"/>
  <c r="S76" i="18"/>
  <c r="J76" i="18"/>
  <c r="AZ75" i="18"/>
  <c r="AQ75" i="18"/>
  <c r="AH75" i="18"/>
  <c r="X75" i="18"/>
  <c r="O75" i="18"/>
  <c r="F75" i="18"/>
  <c r="AV74" i="18"/>
  <c r="AM74" i="18"/>
  <c r="AD74" i="18"/>
  <c r="U74" i="18"/>
  <c r="K74" i="18"/>
  <c r="B74" i="18"/>
  <c r="AR73" i="18"/>
  <c r="AI73" i="18"/>
  <c r="Z73" i="18"/>
  <c r="Q73" i="18"/>
  <c r="H73" i="18"/>
  <c r="AW72" i="18"/>
  <c r="AN72" i="18"/>
  <c r="AE72" i="18"/>
  <c r="V72" i="18"/>
  <c r="M72" i="18"/>
  <c r="D72" i="18"/>
  <c r="AT71" i="18"/>
  <c r="AJ71" i="18"/>
  <c r="AA71" i="18"/>
  <c r="R71" i="18"/>
  <c r="I71" i="18"/>
  <c r="AY70" i="18"/>
  <c r="AP70" i="18"/>
  <c r="AG70" i="18"/>
  <c r="W70" i="18"/>
  <c r="N70" i="18"/>
  <c r="E70" i="18"/>
  <c r="AU69" i="18"/>
  <c r="AL69" i="18"/>
  <c r="AC69" i="18"/>
  <c r="T69" i="18"/>
  <c r="J69" i="18"/>
  <c r="AZ68" i="18"/>
  <c r="AQ68" i="18"/>
  <c r="AH68" i="18"/>
  <c r="Y68" i="18"/>
  <c r="P68" i="18"/>
  <c r="G68" i="18"/>
  <c r="AV67" i="18"/>
  <c r="AM67" i="18"/>
  <c r="AD67" i="18"/>
  <c r="U67" i="18"/>
  <c r="L67" i="18"/>
  <c r="C67" i="18"/>
  <c r="AS66" i="18"/>
  <c r="AI66" i="18"/>
  <c r="Z66" i="18"/>
  <c r="Q66" i="18"/>
  <c r="H66" i="18"/>
  <c r="AX65" i="18"/>
  <c r="AO65" i="18"/>
  <c r="AF65" i="18"/>
  <c r="V65" i="18"/>
  <c r="M65" i="18"/>
  <c r="D65" i="18"/>
  <c r="AT64" i="18"/>
  <c r="AK64" i="18"/>
  <c r="AB64" i="18"/>
  <c r="S64" i="18"/>
  <c r="I64" i="18"/>
  <c r="AY63" i="18"/>
  <c r="AP63" i="18"/>
  <c r="AG63" i="18"/>
  <c r="X63" i="18"/>
  <c r="O63" i="18"/>
  <c r="F63" i="18"/>
  <c r="AU62" i="18"/>
  <c r="AL62" i="18"/>
  <c r="AC62" i="18"/>
  <c r="T62" i="18"/>
  <c r="K62" i="18"/>
  <c r="B62" i="18"/>
  <c r="AR61" i="18"/>
  <c r="AH61" i="18"/>
  <c r="Y61" i="18"/>
  <c r="P61" i="18"/>
  <c r="G61" i="18"/>
  <c r="AW60" i="18"/>
  <c r="AN60" i="18"/>
  <c r="AE60" i="18"/>
  <c r="U60" i="18"/>
  <c r="L60" i="18"/>
  <c r="C60" i="18"/>
  <c r="AS59" i="18"/>
  <c r="AJ59" i="18"/>
  <c r="AA59" i="18"/>
  <c r="R59" i="18"/>
  <c r="H59" i="18"/>
  <c r="AX58" i="18"/>
  <c r="AO58" i="18"/>
  <c r="AF58" i="18"/>
  <c r="W58" i="18"/>
  <c r="N58" i="18"/>
  <c r="E58" i="18"/>
  <c r="AT57" i="18"/>
  <c r="AK57" i="18"/>
  <c r="AB57" i="18"/>
  <c r="S57" i="18"/>
  <c r="J57" i="18"/>
  <c r="AZ56" i="18"/>
  <c r="AQ56" i="18"/>
  <c r="AG56" i="18"/>
  <c r="X56" i="18"/>
  <c r="O56" i="18"/>
  <c r="F56" i="18"/>
  <c r="AV55" i="18"/>
  <c r="AM55" i="18"/>
  <c r="AD55" i="18"/>
  <c r="T55" i="18"/>
  <c r="K55" i="18"/>
  <c r="B55" i="18"/>
  <c r="AR54" i="18"/>
  <c r="AI54" i="18"/>
  <c r="Z54" i="18"/>
  <c r="Q54" i="18"/>
  <c r="G54" i="18"/>
  <c r="AW53" i="18"/>
  <c r="AN53" i="18"/>
  <c r="AE53" i="18"/>
  <c r="V53" i="18"/>
  <c r="M53" i="18"/>
  <c r="D53" i="18"/>
  <c r="AS52" i="18"/>
  <c r="AJ52" i="18"/>
  <c r="AA52" i="18"/>
  <c r="R52" i="18"/>
  <c r="I52" i="18"/>
  <c r="AY51" i="18"/>
  <c r="AP51" i="18"/>
  <c r="AF51" i="18"/>
  <c r="W51" i="18"/>
  <c r="N51" i="18"/>
  <c r="E51" i="18"/>
  <c r="AU50" i="18"/>
  <c r="AL50" i="18"/>
  <c r="AC50" i="18"/>
  <c r="S50" i="18"/>
  <c r="J50" i="18"/>
  <c r="AZ49" i="18"/>
  <c r="AQ49" i="18"/>
  <c r="AH49" i="18"/>
  <c r="Y49" i="18"/>
  <c r="P49" i="18"/>
  <c r="F49" i="18"/>
  <c r="AV48" i="18"/>
  <c r="AM48" i="18"/>
  <c r="AD48" i="18"/>
  <c r="U48" i="18"/>
  <c r="L48" i="18"/>
  <c r="C48" i="18"/>
  <c r="AR47" i="18"/>
  <c r="AI47" i="18"/>
  <c r="Z47" i="18"/>
  <c r="Q47" i="18"/>
  <c r="H47" i="18"/>
  <c r="AX46" i="18"/>
  <c r="AO46" i="18"/>
  <c r="AE46" i="18"/>
  <c r="V46" i="18"/>
  <c r="M46" i="18"/>
  <c r="D46" i="18"/>
  <c r="AT45" i="18"/>
  <c r="AK45" i="18"/>
  <c r="AB45" i="18"/>
  <c r="R45" i="18"/>
  <c r="I45" i="18"/>
  <c r="AY44" i="18"/>
  <c r="AP44" i="18"/>
  <c r="AG44" i="18"/>
  <c r="X44" i="18"/>
  <c r="P44" i="18"/>
  <c r="H44" i="18"/>
  <c r="AY43" i="18"/>
  <c r="AQ43" i="18"/>
  <c r="AI43" i="18"/>
  <c r="AA43" i="18"/>
  <c r="S43" i="18"/>
  <c r="K43" i="18"/>
  <c r="C43" i="18"/>
  <c r="AT42" i="18"/>
  <c r="AL42" i="18"/>
  <c r="AD42" i="18"/>
  <c r="V42" i="18"/>
  <c r="N42" i="18"/>
  <c r="F42" i="18"/>
  <c r="AW41" i="18"/>
  <c r="AO41" i="18"/>
  <c r="AG41" i="18"/>
  <c r="Y41" i="18"/>
  <c r="Q41" i="18"/>
  <c r="I41" i="18"/>
  <c r="AZ40" i="18"/>
  <c r="AR40" i="18"/>
  <c r="AJ40" i="18"/>
  <c r="AB40" i="18"/>
  <c r="T40" i="18"/>
  <c r="L40" i="18"/>
  <c r="D40" i="18"/>
  <c r="AU39" i="18"/>
  <c r="AM39" i="18"/>
  <c r="AE39" i="18"/>
  <c r="W39" i="18"/>
  <c r="O39" i="18"/>
  <c r="G39" i="18"/>
  <c r="AX38" i="18"/>
  <c r="AP38" i="18"/>
  <c r="AH38" i="18"/>
  <c r="Z38" i="18"/>
  <c r="R38" i="18"/>
  <c r="J38" i="18"/>
  <c r="B38" i="18"/>
  <c r="AS37" i="18"/>
  <c r="AK37" i="18"/>
  <c r="AC37" i="18"/>
  <c r="U37" i="18"/>
  <c r="M37" i="18"/>
  <c r="E37" i="18"/>
  <c r="AV36" i="18"/>
  <c r="AN36" i="18"/>
  <c r="AF36" i="18"/>
  <c r="X36" i="18"/>
  <c r="P36" i="18"/>
  <c r="H36" i="18"/>
  <c r="AY35" i="18"/>
  <c r="AQ35" i="18"/>
  <c r="AI35" i="18"/>
  <c r="AA35" i="18"/>
  <c r="S35" i="18"/>
  <c r="K35" i="18"/>
  <c r="C35" i="18"/>
  <c r="AT34" i="18"/>
  <c r="AL34" i="18"/>
  <c r="AD34" i="18"/>
  <c r="V34" i="18"/>
  <c r="N34" i="18"/>
  <c r="F34" i="18"/>
  <c r="AW33" i="18"/>
  <c r="AO33" i="18"/>
  <c r="AG33" i="18"/>
  <c r="Y33" i="18"/>
  <c r="Q33" i="18"/>
  <c r="I33" i="18"/>
  <c r="AZ32" i="18"/>
  <c r="AR32" i="18"/>
  <c r="AJ32" i="18"/>
  <c r="AB32" i="18"/>
  <c r="T32" i="18"/>
  <c r="L32" i="18"/>
  <c r="D32" i="18"/>
  <c r="AU31" i="18"/>
  <c r="AM31" i="18"/>
  <c r="AE31" i="18"/>
  <c r="W31" i="18"/>
  <c r="O31" i="18"/>
  <c r="G31" i="18"/>
  <c r="AX30" i="18"/>
  <c r="AP30" i="18"/>
  <c r="AH30" i="18"/>
  <c r="Z30" i="18"/>
  <c r="R30" i="18"/>
  <c r="J30" i="18"/>
  <c r="B30" i="18"/>
  <c r="AS29" i="18"/>
  <c r="AK29" i="18"/>
  <c r="AC29" i="18"/>
  <c r="U29" i="18"/>
  <c r="M29" i="18"/>
  <c r="E29" i="18"/>
  <c r="AV28" i="18"/>
  <c r="AN28" i="18"/>
  <c r="AF28" i="18"/>
  <c r="X28" i="18"/>
  <c r="P28" i="18"/>
  <c r="H28" i="18"/>
  <c r="AY27" i="18"/>
  <c r="AQ27" i="18"/>
  <c r="AI27" i="18"/>
  <c r="AA27" i="18"/>
  <c r="S27" i="18"/>
  <c r="K27" i="18"/>
  <c r="C27" i="18"/>
  <c r="AT26" i="18"/>
  <c r="AL26" i="18"/>
  <c r="AD26" i="18"/>
  <c r="V26" i="18"/>
  <c r="N26" i="18"/>
  <c r="F26" i="18"/>
  <c r="AW25" i="18"/>
  <c r="AO25" i="18"/>
  <c r="AG25" i="18"/>
  <c r="Y25" i="18"/>
  <c r="Q25" i="18"/>
  <c r="I25" i="18"/>
  <c r="AZ24" i="18"/>
  <c r="AR24" i="18"/>
  <c r="AJ24" i="18"/>
  <c r="AB24" i="18"/>
  <c r="T24" i="18"/>
  <c r="L24" i="18"/>
  <c r="D24" i="18"/>
  <c r="AU23" i="18"/>
  <c r="AM23" i="18"/>
  <c r="AE23" i="18"/>
  <c r="W23" i="18"/>
  <c r="O23" i="18"/>
  <c r="G23" i="18"/>
  <c r="AX22" i="18"/>
  <c r="AP22" i="18"/>
  <c r="AH22" i="18"/>
  <c r="Z22" i="18"/>
  <c r="R22" i="18"/>
  <c r="J22" i="18"/>
  <c r="B22" i="18"/>
  <c r="AS21" i="18"/>
  <c r="AK21" i="18"/>
  <c r="AC21" i="18"/>
  <c r="U21" i="18"/>
  <c r="M21" i="18"/>
  <c r="E21" i="18"/>
  <c r="AV20" i="18"/>
  <c r="AN20" i="18"/>
  <c r="AF20" i="18"/>
  <c r="X20" i="18"/>
  <c r="P20" i="18"/>
  <c r="H20" i="18"/>
  <c r="AY19" i="18"/>
  <c r="AQ19" i="18"/>
  <c r="AI19" i="18"/>
  <c r="AA19" i="18"/>
  <c r="S19" i="18"/>
  <c r="K19" i="18"/>
  <c r="C19" i="18"/>
  <c r="AT18" i="18"/>
  <c r="AL18" i="18"/>
  <c r="AD18" i="18"/>
  <c r="V18" i="18"/>
  <c r="N18" i="18"/>
  <c r="F18" i="18"/>
  <c r="AW17" i="18"/>
  <c r="AO17" i="18"/>
  <c r="AG17" i="18"/>
  <c r="Y17" i="18"/>
  <c r="Q17" i="18"/>
  <c r="I17" i="18"/>
  <c r="AZ16" i="18"/>
  <c r="AR16" i="18"/>
  <c r="AJ16" i="18"/>
  <c r="AB16" i="18"/>
  <c r="T16" i="18"/>
  <c r="L16" i="18"/>
  <c r="D16" i="18"/>
  <c r="AU15" i="18"/>
  <c r="AM15" i="18"/>
  <c r="AE15" i="18"/>
  <c r="W15" i="18"/>
  <c r="O15" i="18"/>
  <c r="G15" i="18"/>
  <c r="AX14" i="18"/>
  <c r="AP14" i="18"/>
  <c r="AH14" i="18"/>
  <c r="Z14" i="18"/>
  <c r="R14" i="18"/>
  <c r="J14" i="18"/>
  <c r="B14" i="18"/>
  <c r="AS13" i="18"/>
  <c r="AK13" i="18"/>
  <c r="AC13" i="18"/>
  <c r="U13" i="18"/>
  <c r="M13" i="18"/>
  <c r="E13" i="18"/>
  <c r="AV12" i="18"/>
  <c r="AN12" i="18"/>
  <c r="AF12" i="18"/>
  <c r="X12" i="18"/>
  <c r="P12" i="18"/>
  <c r="H12" i="18"/>
  <c r="AY11" i="18"/>
  <c r="AQ11" i="18"/>
  <c r="AI11" i="18"/>
  <c r="AA11" i="18"/>
  <c r="S11" i="18"/>
  <c r="K11" i="18"/>
  <c r="C11" i="18"/>
  <c r="AT10" i="18"/>
  <c r="AL10" i="18"/>
  <c r="AD10" i="18"/>
  <c r="V10" i="18"/>
  <c r="N10" i="18"/>
  <c r="F10" i="18"/>
  <c r="AG179" i="17"/>
  <c r="AN105" i="17"/>
  <c r="Y74" i="17"/>
  <c r="AE44" i="17"/>
  <c r="X27" i="17"/>
  <c r="AU15" i="17"/>
  <c r="K78" i="17"/>
  <c r="I250" i="17"/>
  <c r="H226" i="17"/>
  <c r="G128" i="17"/>
  <c r="F58" i="17"/>
  <c r="E41" i="17"/>
  <c r="D47" i="17"/>
  <c r="C180" i="17"/>
  <c r="C72" i="17"/>
  <c r="B202" i="17"/>
  <c r="B81" i="17"/>
  <c r="AM212" i="18"/>
  <c r="AB194" i="18"/>
  <c r="N182" i="18"/>
  <c r="K174" i="18"/>
  <c r="J169" i="18"/>
  <c r="R165" i="18"/>
  <c r="E162" i="18"/>
  <c r="L159" i="18"/>
  <c r="S156" i="18"/>
  <c r="Z153" i="18"/>
  <c r="AL150" i="18"/>
  <c r="AJ148" i="18"/>
  <c r="AU146" i="18"/>
  <c r="L145" i="18"/>
  <c r="AB143" i="18"/>
  <c r="AT141" i="18"/>
  <c r="L140" i="18"/>
  <c r="H139" i="18"/>
  <c r="W138" i="18"/>
  <c r="AK137" i="18"/>
  <c r="AY136" i="18"/>
  <c r="O136" i="18"/>
  <c r="AC135" i="18"/>
  <c r="AR134" i="18"/>
  <c r="G134" i="18"/>
  <c r="V133" i="18"/>
  <c r="AJ132" i="18"/>
  <c r="AX131" i="18"/>
  <c r="N131" i="18"/>
  <c r="AB130" i="18"/>
  <c r="AT129" i="18"/>
  <c r="N129" i="18"/>
  <c r="AG128" i="18"/>
  <c r="AZ127" i="18"/>
  <c r="T127" i="18"/>
  <c r="AM126" i="18"/>
  <c r="G126" i="18"/>
  <c r="Z125" i="18"/>
  <c r="AS124" i="18"/>
  <c r="M124" i="18"/>
  <c r="AF123" i="18"/>
  <c r="AY122" i="18"/>
  <c r="S122" i="18"/>
  <c r="AL121" i="18"/>
  <c r="F121" i="18"/>
  <c r="Y120" i="18"/>
  <c r="AR119" i="18"/>
  <c r="L119" i="18"/>
  <c r="AE118" i="18"/>
  <c r="AX117" i="18"/>
  <c r="R117" i="18"/>
  <c r="AK116" i="18"/>
  <c r="E116" i="18"/>
  <c r="X115" i="18"/>
  <c r="AQ114" i="18"/>
  <c r="K114" i="18"/>
  <c r="AD113" i="18"/>
  <c r="AW112" i="18"/>
  <c r="Q112" i="18"/>
  <c r="AJ111" i="18"/>
  <c r="D111" i="18"/>
  <c r="W110" i="18"/>
  <c r="AP109" i="18"/>
  <c r="J109" i="18"/>
  <c r="AC108" i="18"/>
  <c r="AV107" i="18"/>
  <c r="P107" i="18"/>
  <c r="AI106" i="18"/>
  <c r="J106" i="18"/>
  <c r="AL105" i="18"/>
  <c r="Q105" i="18"/>
  <c r="AV104" i="18"/>
  <c r="Y104" i="18"/>
  <c r="D104" i="18"/>
  <c r="AI103" i="18"/>
  <c r="L103" i="18"/>
  <c r="AT102" i="18"/>
  <c r="AD102" i="18"/>
  <c r="N102" i="18"/>
  <c r="AW101" i="18"/>
  <c r="AG101" i="18"/>
  <c r="Q101" i="18"/>
  <c r="AZ100" i="18"/>
  <c r="AJ100" i="18"/>
  <c r="T100" i="18"/>
  <c r="D100" i="18"/>
  <c r="AM99" i="18"/>
  <c r="W99" i="18"/>
  <c r="G99" i="18"/>
  <c r="AP98" i="18"/>
  <c r="Z98" i="18"/>
  <c r="J98" i="18"/>
  <c r="AS97" i="18"/>
  <c r="AC97" i="18"/>
  <c r="M97" i="18"/>
  <c r="AV96" i="18"/>
  <c r="AF96" i="18"/>
  <c r="P96" i="18"/>
  <c r="AY95" i="18"/>
  <c r="AI95" i="18"/>
  <c r="S95" i="18"/>
  <c r="C95" i="18"/>
  <c r="AL94" i="18"/>
  <c r="V94" i="18"/>
  <c r="F94" i="18"/>
  <c r="AO93" i="18"/>
  <c r="Y93" i="18"/>
  <c r="I93" i="18"/>
  <c r="AR92" i="18"/>
  <c r="AB92" i="18"/>
  <c r="L92" i="18"/>
  <c r="AU91" i="18"/>
  <c r="AE91" i="18"/>
  <c r="O91" i="18"/>
  <c r="AX90" i="18"/>
  <c r="AH90" i="18"/>
  <c r="R90" i="18"/>
  <c r="F90" i="18"/>
  <c r="AR89" i="18"/>
  <c r="AD89" i="18"/>
  <c r="R89" i="18"/>
  <c r="E89" i="18"/>
  <c r="AR88" i="18"/>
  <c r="AE88" i="18"/>
  <c r="Q88" i="18"/>
  <c r="E88" i="18"/>
  <c r="AR87" i="18"/>
  <c r="AH87" i="18"/>
  <c r="W87" i="18"/>
  <c r="L87" i="18"/>
  <c r="B87" i="18"/>
  <c r="AP86" i="18"/>
  <c r="AE86" i="18"/>
  <c r="U86" i="18"/>
  <c r="J86" i="18"/>
  <c r="AX85" i="18"/>
  <c r="AN85" i="18"/>
  <c r="AC85" i="18"/>
  <c r="R85" i="18"/>
  <c r="H85" i="18"/>
  <c r="AV84" i="18"/>
  <c r="AK84" i="18"/>
  <c r="AA84" i="18"/>
  <c r="P84" i="18"/>
  <c r="E84" i="18"/>
  <c r="AT83" i="18"/>
  <c r="AI83" i="18"/>
  <c r="X83" i="18"/>
  <c r="N83" i="18"/>
  <c r="C83" i="18"/>
  <c r="AQ82" i="18"/>
  <c r="AG82" i="18"/>
  <c r="V82" i="18"/>
  <c r="K82" i="18"/>
  <c r="AZ81" i="18"/>
  <c r="AO81" i="18"/>
  <c r="AD81" i="18"/>
  <c r="T81" i="18"/>
  <c r="I81" i="18"/>
  <c r="AW80" i="18"/>
  <c r="AM80" i="18"/>
  <c r="AB80" i="18"/>
  <c r="Q80" i="18"/>
  <c r="G80" i="18"/>
  <c r="AV79" i="18"/>
  <c r="AM79" i="18"/>
  <c r="AD79" i="18"/>
  <c r="T79" i="18"/>
  <c r="K79" i="18"/>
  <c r="B79" i="18"/>
  <c r="AR78" i="18"/>
  <c r="AI78" i="18"/>
  <c r="Z78" i="18"/>
  <c r="Q78" i="18"/>
  <c r="G78" i="18"/>
  <c r="AW77" i="18"/>
  <c r="AN77" i="18"/>
  <c r="AE77" i="18"/>
  <c r="V77" i="18"/>
  <c r="M77" i="18"/>
  <c r="D77" i="18"/>
  <c r="AS76" i="18"/>
  <c r="AJ76" i="18"/>
  <c r="AA76" i="18"/>
  <c r="R76" i="18"/>
  <c r="I76" i="18"/>
  <c r="AY75" i="18"/>
  <c r="AP75" i="18"/>
  <c r="AF75" i="18"/>
  <c r="W75" i="18"/>
  <c r="N75" i="18"/>
  <c r="E75" i="18"/>
  <c r="AU74" i="18"/>
  <c r="AL74" i="18"/>
  <c r="AC74" i="18"/>
  <c r="S74" i="18"/>
  <c r="J74" i="18"/>
  <c r="AZ73" i="18"/>
  <c r="AQ73" i="18"/>
  <c r="AH73" i="18"/>
  <c r="Y73" i="18"/>
  <c r="P73" i="18"/>
  <c r="F73" i="18"/>
  <c r="AV72" i="18"/>
  <c r="AM72" i="18"/>
  <c r="AD72" i="18"/>
  <c r="U72" i="18"/>
  <c r="L72" i="18"/>
  <c r="C72" i="18"/>
  <c r="AR71" i="18"/>
  <c r="AI71" i="18"/>
  <c r="Z71" i="18"/>
  <c r="Q71" i="18"/>
  <c r="H71" i="18"/>
  <c r="AX70" i="18"/>
  <c r="AO70" i="18"/>
  <c r="AE70" i="18"/>
  <c r="V70" i="18"/>
  <c r="M70" i="18"/>
  <c r="D70" i="18"/>
  <c r="AT69" i="18"/>
  <c r="AK69" i="18"/>
  <c r="AB69" i="18"/>
  <c r="R69" i="18"/>
  <c r="I69" i="18"/>
  <c r="AY68" i="18"/>
  <c r="AP68" i="18"/>
  <c r="AG68" i="18"/>
  <c r="X68" i="18"/>
  <c r="O68" i="18"/>
  <c r="E68" i="18"/>
  <c r="AU67" i="18"/>
  <c r="AL67" i="18"/>
  <c r="AC67" i="18"/>
  <c r="T67" i="18"/>
  <c r="K67" i="18"/>
  <c r="B67" i="18"/>
  <c r="AQ66" i="18"/>
  <c r="AH66" i="18"/>
  <c r="Y66" i="18"/>
  <c r="P66" i="18"/>
  <c r="G66" i="18"/>
  <c r="AW65" i="18"/>
  <c r="AN65" i="18"/>
  <c r="AD65" i="18"/>
  <c r="U65" i="18"/>
  <c r="L65" i="18"/>
  <c r="C65" i="18"/>
  <c r="AS64" i="18"/>
  <c r="AJ64" i="18"/>
  <c r="AA64" i="18"/>
  <c r="Q64" i="18"/>
  <c r="H64" i="18"/>
  <c r="AX63" i="18"/>
  <c r="AO63" i="18"/>
  <c r="AF63" i="18"/>
  <c r="W63" i="18"/>
  <c r="N63" i="18"/>
  <c r="D63" i="18"/>
  <c r="AT62" i="18"/>
  <c r="AK62" i="18"/>
  <c r="AB62" i="18"/>
  <c r="S62" i="18"/>
  <c r="J62" i="18"/>
  <c r="AZ61" i="18"/>
  <c r="AP61" i="18"/>
  <c r="AG61" i="18"/>
  <c r="X61" i="18"/>
  <c r="O61" i="18"/>
  <c r="F61" i="18"/>
  <c r="AV60" i="18"/>
  <c r="AM60" i="18"/>
  <c r="AC60" i="18"/>
  <c r="T60" i="18"/>
  <c r="K60" i="18"/>
  <c r="B60" i="18"/>
  <c r="AR59" i="18"/>
  <c r="AI59" i="18"/>
  <c r="Z59" i="18"/>
  <c r="P59" i="18"/>
  <c r="G59" i="18"/>
  <c r="AW58" i="18"/>
  <c r="AN58" i="18"/>
  <c r="AE58" i="18"/>
  <c r="V58" i="18"/>
  <c r="M58" i="18"/>
  <c r="C58" i="18"/>
  <c r="AS57" i="18"/>
  <c r="AJ57" i="18"/>
  <c r="AA57" i="18"/>
  <c r="R57" i="18"/>
  <c r="I57" i="18"/>
  <c r="AY56" i="18"/>
  <c r="AO56" i="18"/>
  <c r="AF56" i="18"/>
  <c r="W56" i="18"/>
  <c r="N56" i="18"/>
  <c r="E56" i="18"/>
  <c r="AU55" i="18"/>
  <c r="AL55" i="18"/>
  <c r="AB55" i="18"/>
  <c r="S55" i="18"/>
  <c r="J55" i="18"/>
  <c r="AZ54" i="18"/>
  <c r="AQ54" i="18"/>
  <c r="AH54" i="18"/>
  <c r="Y54" i="18"/>
  <c r="O54" i="18"/>
  <c r="F54" i="18"/>
  <c r="AV53" i="18"/>
  <c r="AM53" i="18"/>
  <c r="AD53" i="18"/>
  <c r="U53" i="18"/>
  <c r="L53" i="18"/>
  <c r="B53" i="18"/>
  <c r="AR52" i="18"/>
  <c r="AI52" i="18"/>
  <c r="Z52" i="18"/>
  <c r="Q52" i="18"/>
  <c r="H52" i="18"/>
  <c r="AX51" i="18"/>
  <c r="AN51" i="18"/>
  <c r="AE51" i="18"/>
  <c r="V51" i="18"/>
  <c r="M51" i="18"/>
  <c r="D51" i="18"/>
  <c r="AT50" i="18"/>
  <c r="AK50" i="18"/>
  <c r="AA50" i="18"/>
  <c r="R50" i="18"/>
  <c r="I50" i="18"/>
  <c r="AY49" i="18"/>
  <c r="AP49" i="18"/>
  <c r="AG49" i="18"/>
  <c r="X49" i="18"/>
  <c r="N49" i="18"/>
  <c r="E49" i="18"/>
  <c r="AU48" i="18"/>
  <c r="AL48" i="18"/>
  <c r="AC48" i="18"/>
  <c r="T48" i="18"/>
  <c r="K48" i="18"/>
  <c r="AZ47" i="18"/>
  <c r="AQ47" i="18"/>
  <c r="AH47" i="18"/>
  <c r="Y47" i="18"/>
  <c r="P47" i="18"/>
  <c r="G47" i="18"/>
  <c r="AW46" i="18"/>
  <c r="AM46" i="18"/>
  <c r="AD46" i="18"/>
  <c r="U46" i="18"/>
  <c r="L46" i="18"/>
  <c r="C46" i="18"/>
  <c r="AS45" i="18"/>
  <c r="AJ45" i="18"/>
  <c r="Z45" i="18"/>
  <c r="Q45" i="18"/>
  <c r="H45" i="18"/>
  <c r="AX44" i="18"/>
  <c r="AO44" i="18"/>
  <c r="AF44" i="18"/>
  <c r="W44" i="18"/>
  <c r="O44" i="18"/>
  <c r="G44" i="18"/>
  <c r="AX43" i="18"/>
  <c r="AP43" i="18"/>
  <c r="AH43" i="18"/>
  <c r="Z43" i="18"/>
  <c r="R43" i="18"/>
  <c r="J43" i="18"/>
  <c r="B43" i="18"/>
  <c r="AS42" i="18"/>
  <c r="AK42" i="18"/>
  <c r="AC42" i="18"/>
  <c r="U42" i="18"/>
  <c r="M42" i="18"/>
  <c r="E42" i="18"/>
  <c r="AV41" i="18"/>
  <c r="AN41" i="18"/>
  <c r="AF41" i="18"/>
  <c r="X41" i="18"/>
  <c r="P41" i="18"/>
  <c r="H41" i="18"/>
  <c r="AY40" i="18"/>
  <c r="AQ40" i="18"/>
  <c r="AI40" i="18"/>
  <c r="AA40" i="18"/>
  <c r="S40" i="18"/>
  <c r="K40" i="18"/>
  <c r="C40" i="18"/>
  <c r="AT39" i="18"/>
  <c r="AL39" i="18"/>
  <c r="AD39" i="18"/>
  <c r="V39" i="18"/>
  <c r="N39" i="18"/>
  <c r="F39" i="18"/>
  <c r="AW38" i="18"/>
  <c r="AO38" i="18"/>
  <c r="AG38" i="18"/>
  <c r="Y38" i="18"/>
  <c r="Q38" i="18"/>
  <c r="I38" i="18"/>
  <c r="AZ37" i="18"/>
  <c r="AR37" i="18"/>
  <c r="AJ37" i="18"/>
  <c r="AB37" i="18"/>
  <c r="T37" i="18"/>
  <c r="L37" i="18"/>
  <c r="D37" i="18"/>
  <c r="AU36" i="18"/>
  <c r="AM36" i="18"/>
  <c r="AE36" i="18"/>
  <c r="W36" i="18"/>
  <c r="O36" i="18"/>
  <c r="G36" i="18"/>
  <c r="AX35" i="18"/>
  <c r="AP35" i="18"/>
  <c r="AH35" i="18"/>
  <c r="Z35" i="18"/>
  <c r="R35" i="18"/>
  <c r="J35" i="18"/>
  <c r="B35" i="18"/>
  <c r="AS34" i="18"/>
  <c r="AK34" i="18"/>
  <c r="AC34" i="18"/>
  <c r="U34" i="18"/>
  <c r="M34" i="18"/>
  <c r="E34" i="18"/>
  <c r="AV33" i="18"/>
  <c r="AN33" i="18"/>
  <c r="AF33" i="18"/>
  <c r="X33" i="18"/>
  <c r="P33" i="18"/>
  <c r="H33" i="18"/>
  <c r="AY32" i="18"/>
  <c r="AQ32" i="18"/>
  <c r="AI32" i="18"/>
  <c r="AA32" i="18"/>
  <c r="S32" i="18"/>
  <c r="K32" i="18"/>
  <c r="C32" i="18"/>
  <c r="AT31" i="18"/>
  <c r="AL31" i="18"/>
  <c r="AD31" i="18"/>
  <c r="V31" i="18"/>
  <c r="N31" i="18"/>
  <c r="F31" i="18"/>
  <c r="AW30" i="18"/>
  <c r="AO30" i="18"/>
  <c r="AG30" i="18"/>
  <c r="Y30" i="18"/>
  <c r="Q30" i="18"/>
  <c r="I30" i="18"/>
  <c r="AZ29" i="18"/>
  <c r="AR29" i="18"/>
  <c r="AJ29" i="18"/>
  <c r="AB29" i="18"/>
  <c r="T29" i="18"/>
  <c r="L29" i="18"/>
  <c r="D29" i="18"/>
  <c r="AU28" i="18"/>
  <c r="AM28" i="18"/>
  <c r="AE28" i="18"/>
  <c r="W28" i="18"/>
  <c r="O28" i="18"/>
  <c r="G28" i="18"/>
  <c r="AX27" i="18"/>
  <c r="AP27" i="18"/>
  <c r="AH27" i="18"/>
  <c r="Z27" i="18"/>
  <c r="R27" i="18"/>
  <c r="J27" i="18"/>
  <c r="B27" i="18"/>
  <c r="AS26" i="18"/>
  <c r="AK26" i="18"/>
  <c r="AC26" i="18"/>
  <c r="U26" i="18"/>
  <c r="M26" i="18"/>
  <c r="E26" i="18"/>
  <c r="AV25" i="18"/>
  <c r="AN25" i="18"/>
  <c r="AF25" i="18"/>
  <c r="X25" i="18"/>
  <c r="P25" i="18"/>
  <c r="H25" i="18"/>
  <c r="AY24" i="18"/>
  <c r="AQ24" i="18"/>
  <c r="AI24" i="18"/>
  <c r="AA24" i="18"/>
  <c r="S24" i="18"/>
  <c r="K24" i="18"/>
  <c r="C24" i="18"/>
  <c r="AT23" i="18"/>
  <c r="AL23" i="18"/>
  <c r="AD23" i="18"/>
  <c r="V23" i="18"/>
  <c r="N23" i="18"/>
  <c r="F23" i="18"/>
  <c r="AW22" i="18"/>
  <c r="AO22" i="18"/>
  <c r="AG22" i="18"/>
  <c r="Y22" i="18"/>
  <c r="Q22" i="18"/>
  <c r="I22" i="18"/>
  <c r="AZ21" i="18"/>
  <c r="AR21" i="18"/>
  <c r="AJ21" i="18"/>
  <c r="AB21" i="18"/>
  <c r="T21" i="18"/>
  <c r="L21" i="18"/>
  <c r="D21" i="18"/>
  <c r="AU20" i="18"/>
  <c r="AM20" i="18"/>
  <c r="AE20" i="18"/>
  <c r="W20" i="18"/>
  <c r="O20" i="18"/>
  <c r="G20" i="18"/>
  <c r="AX19" i="18"/>
  <c r="AP19" i="18"/>
  <c r="AH19" i="18"/>
  <c r="Z19" i="18"/>
  <c r="R19" i="18"/>
  <c r="J19" i="18"/>
  <c r="B19" i="18"/>
  <c r="AS18" i="18"/>
  <c r="AK18" i="18"/>
  <c r="AC18" i="18"/>
  <c r="U18" i="18"/>
  <c r="M18" i="18"/>
  <c r="E18" i="18"/>
  <c r="AV17" i="18"/>
  <c r="AN17" i="18"/>
  <c r="AF17" i="18"/>
  <c r="X17" i="18"/>
  <c r="P17" i="18"/>
  <c r="H17" i="18"/>
  <c r="AY16" i="18"/>
  <c r="AQ16" i="18"/>
  <c r="AI16" i="18"/>
  <c r="AA16" i="18"/>
  <c r="S16" i="18"/>
  <c r="K16" i="18"/>
  <c r="C16" i="18"/>
  <c r="AT15" i="18"/>
  <c r="AL15" i="18"/>
  <c r="AD15" i="18"/>
  <c r="V15" i="18"/>
  <c r="N15" i="18"/>
  <c r="F15" i="18"/>
  <c r="AW14" i="18"/>
  <c r="AO14" i="18"/>
  <c r="AG14" i="18"/>
  <c r="Y14" i="18"/>
  <c r="Q14" i="18"/>
  <c r="I14" i="18"/>
  <c r="AZ13" i="18"/>
  <c r="AR13" i="18"/>
  <c r="AJ13" i="18"/>
  <c r="AB13" i="18"/>
  <c r="T13" i="18"/>
  <c r="L13" i="18"/>
  <c r="D13" i="18"/>
  <c r="AU12" i="18"/>
  <c r="AM12" i="18"/>
  <c r="AE12" i="18"/>
  <c r="W12" i="18"/>
  <c r="O12" i="18"/>
  <c r="G12" i="18"/>
  <c r="AX11" i="18"/>
  <c r="AP11" i="18"/>
  <c r="AH11" i="18"/>
  <c r="Z11" i="18"/>
  <c r="R11" i="18"/>
  <c r="J11" i="18"/>
  <c r="B11" i="18"/>
  <c r="AS10" i="18"/>
  <c r="AK10" i="18"/>
  <c r="AC10" i="18"/>
  <c r="U10" i="18"/>
  <c r="M10" i="18"/>
  <c r="E10" i="18"/>
  <c r="M174" i="17"/>
  <c r="AT101" i="17"/>
  <c r="AW64" i="17"/>
  <c r="AD44" i="17"/>
  <c r="AP25" i="17"/>
  <c r="AR13" i="17"/>
  <c r="K54" i="17"/>
  <c r="I234" i="17"/>
  <c r="H150" i="17"/>
  <c r="G114" i="17"/>
  <c r="F27" i="17"/>
  <c r="D223" i="17"/>
  <c r="D43" i="17"/>
  <c r="C170" i="17"/>
  <c r="C48" i="17"/>
  <c r="B199" i="17"/>
  <c r="B70" i="17"/>
  <c r="Z209" i="18"/>
  <c r="AS192" i="18"/>
  <c r="AQ180" i="18"/>
  <c r="Y173" i="18"/>
  <c r="AL168" i="18"/>
  <c r="AS164" i="18"/>
  <c r="AL161" i="18"/>
  <c r="AS158" i="18"/>
  <c r="AZ155" i="18"/>
  <c r="G153" i="18"/>
  <c r="W150" i="18"/>
  <c r="V148" i="18"/>
  <c r="AI146" i="18"/>
  <c r="B145" i="18"/>
  <c r="R143" i="18"/>
  <c r="AH141" i="18"/>
  <c r="C140" i="18"/>
  <c r="B139" i="18"/>
  <c r="Q138" i="18"/>
  <c r="AE137" i="18"/>
  <c r="AT136" i="18"/>
  <c r="I136" i="18"/>
  <c r="X135" i="18"/>
  <c r="AL134" i="18"/>
  <c r="AZ133" i="18"/>
  <c r="P133" i="18"/>
  <c r="AD132" i="18"/>
  <c r="AS131" i="18"/>
  <c r="H131" i="18"/>
  <c r="W130" i="18"/>
  <c r="AO129" i="18"/>
  <c r="I129" i="18"/>
  <c r="AB128" i="18"/>
  <c r="AU127" i="18"/>
  <c r="O127" i="18"/>
  <c r="AH126" i="18"/>
  <c r="B126" i="18"/>
  <c r="U125" i="18"/>
  <c r="AN124" i="18"/>
  <c r="H124" i="18"/>
  <c r="AA123" i="18"/>
  <c r="AT122" i="18"/>
  <c r="N122" i="18"/>
  <c r="AG121" i="18"/>
  <c r="AZ120" i="18"/>
  <c r="T120" i="18"/>
  <c r="AM119" i="18"/>
  <c r="G119" i="18"/>
  <c r="Z118" i="18"/>
  <c r="AS117" i="18"/>
  <c r="M117" i="18"/>
  <c r="AF116" i="18"/>
  <c r="AY115" i="18"/>
  <c r="S115" i="18"/>
  <c r="AL114" i="18"/>
  <c r="F114" i="18"/>
  <c r="Y113" i="18"/>
  <c r="AR112" i="18"/>
  <c r="L112" i="18"/>
  <c r="AE111" i="18"/>
  <c r="AX110" i="18"/>
  <c r="R110" i="18"/>
  <c r="AK109" i="18"/>
  <c r="E109" i="18"/>
  <c r="X108" i="18"/>
  <c r="AQ107" i="18"/>
  <c r="K107" i="18"/>
  <c r="AD106" i="18"/>
  <c r="F106" i="18"/>
  <c r="AK105" i="18"/>
  <c r="N105" i="18"/>
  <c r="AR104" i="18"/>
  <c r="X104" i="18"/>
  <c r="AZ103" i="18"/>
  <c r="AE103" i="18"/>
  <c r="K103" i="18"/>
  <c r="AS102" i="18"/>
  <c r="AC102" i="18"/>
  <c r="M102" i="18"/>
  <c r="AV101" i="18"/>
  <c r="AF101" i="18"/>
  <c r="P101" i="18"/>
  <c r="AY100" i="18"/>
  <c r="AI100" i="18"/>
  <c r="S100" i="18"/>
  <c r="C100" i="18"/>
  <c r="AL99" i="18"/>
  <c r="V99" i="18"/>
  <c r="F99" i="18"/>
  <c r="AO98" i="18"/>
  <c r="Y98" i="18"/>
  <c r="I98" i="18"/>
  <c r="AR97" i="18"/>
  <c r="AB97" i="18"/>
  <c r="L97" i="18"/>
  <c r="AU96" i="18"/>
  <c r="AE96" i="18"/>
  <c r="O96" i="18"/>
  <c r="AX95" i="18"/>
  <c r="AH95" i="18"/>
  <c r="R95" i="18"/>
  <c r="B95" i="18"/>
  <c r="AK94" i="18"/>
  <c r="U94" i="18"/>
  <c r="E94" i="18"/>
  <c r="AN93" i="18"/>
  <c r="X93" i="18"/>
  <c r="H93" i="18"/>
  <c r="AQ92" i="18"/>
  <c r="AA92" i="18"/>
  <c r="K92" i="18"/>
  <c r="AT91" i="18"/>
  <c r="AD91" i="18"/>
  <c r="N91" i="18"/>
  <c r="AW90" i="18"/>
  <c r="AG90" i="18"/>
  <c r="Q90" i="18"/>
  <c r="C90" i="18"/>
  <c r="AP89" i="18"/>
  <c r="AC89" i="18"/>
  <c r="Q89" i="18"/>
  <c r="D89" i="18"/>
  <c r="AO88" i="18"/>
  <c r="AC88" i="18"/>
  <c r="P88" i="18"/>
  <c r="D88" i="18"/>
  <c r="AQ87" i="18"/>
  <c r="AF87" i="18"/>
  <c r="V87" i="18"/>
  <c r="K87" i="18"/>
  <c r="AY86" i="18"/>
  <c r="AO86" i="18"/>
  <c r="AD86" i="18"/>
  <c r="S86" i="18"/>
  <c r="I86" i="18"/>
  <c r="AW85" i="18"/>
  <c r="AL85" i="18"/>
  <c r="AB85" i="18"/>
  <c r="Q85" i="18"/>
  <c r="F85" i="18"/>
  <c r="AU84" i="18"/>
  <c r="AJ84" i="18"/>
  <c r="Y84" i="18"/>
  <c r="O84" i="18"/>
  <c r="D84" i="18"/>
  <c r="AR83" i="18"/>
  <c r="AH83" i="18"/>
  <c r="W83" i="18"/>
  <c r="L83" i="18"/>
  <c r="B83" i="18"/>
  <c r="AP82" i="18"/>
  <c r="AE82" i="18"/>
  <c r="U82" i="18"/>
  <c r="J82" i="18"/>
  <c r="AX81" i="18"/>
  <c r="AN81" i="18"/>
  <c r="AC81" i="18"/>
  <c r="R81" i="18"/>
  <c r="H81" i="18"/>
  <c r="AV80" i="18"/>
  <c r="AK80" i="18"/>
  <c r="AA80" i="18"/>
  <c r="P80" i="18"/>
  <c r="E80" i="18"/>
  <c r="AU79" i="18"/>
  <c r="AL79" i="18"/>
  <c r="AB79" i="18"/>
  <c r="S79" i="18"/>
  <c r="J79" i="18"/>
  <c r="AZ78" i="18"/>
  <c r="AQ78" i="18"/>
  <c r="AH78" i="18"/>
  <c r="Y78" i="18"/>
  <c r="O78" i="18"/>
  <c r="F78" i="18"/>
  <c r="AV77" i="18"/>
  <c r="AM77" i="18"/>
  <c r="AD77" i="18"/>
  <c r="U77" i="18"/>
  <c r="L77" i="18"/>
  <c r="B77" i="18"/>
  <c r="AR76" i="18"/>
  <c r="AI76" i="18"/>
  <c r="Z76" i="18"/>
  <c r="Q76" i="18"/>
  <c r="H76" i="18"/>
  <c r="AX75" i="18"/>
  <c r="AN75" i="18"/>
  <c r="AE75" i="18"/>
  <c r="V75" i="18"/>
  <c r="M75" i="18"/>
  <c r="D75" i="18"/>
  <c r="AT74" i="18"/>
  <c r="AK74" i="18"/>
  <c r="AA74" i="18"/>
  <c r="R74" i="18"/>
  <c r="I74" i="18"/>
  <c r="AY73" i="18"/>
  <c r="AP73" i="18"/>
  <c r="AG73" i="18"/>
  <c r="X73" i="18"/>
  <c r="N73" i="18"/>
  <c r="E73" i="18"/>
  <c r="AU72" i="18"/>
  <c r="AL72" i="18"/>
  <c r="AC72" i="18"/>
  <c r="T72" i="18"/>
  <c r="K72" i="18"/>
  <c r="AZ71" i="18"/>
  <c r="AQ71" i="18"/>
  <c r="AH71" i="18"/>
  <c r="Y71" i="18"/>
  <c r="P71" i="18"/>
  <c r="G71" i="18"/>
  <c r="AW70" i="18"/>
  <c r="AM70" i="18"/>
  <c r="AD70" i="18"/>
  <c r="U70" i="18"/>
  <c r="L70" i="18"/>
  <c r="C70" i="18"/>
  <c r="AS69" i="18"/>
  <c r="AJ69" i="18"/>
  <c r="Z69" i="18"/>
  <c r="Q69" i="18"/>
  <c r="H69" i="18"/>
  <c r="AX68" i="18"/>
  <c r="AO68" i="18"/>
  <c r="AF68" i="18"/>
  <c r="W68" i="18"/>
  <c r="M68" i="18"/>
  <c r="D68" i="18"/>
  <c r="AT67" i="18"/>
  <c r="AK67" i="18"/>
  <c r="AB67" i="18"/>
  <c r="S67" i="18"/>
  <c r="J67" i="18"/>
  <c r="AY66" i="18"/>
  <c r="AP66" i="18"/>
  <c r="AG66" i="18"/>
  <c r="X66" i="18"/>
  <c r="O66" i="18"/>
  <c r="F66" i="18"/>
  <c r="AV65" i="18"/>
  <c r="AL65" i="18"/>
  <c r="AC65" i="18"/>
  <c r="T65" i="18"/>
  <c r="K65" i="18"/>
  <c r="B65" i="18"/>
  <c r="AR64" i="18"/>
  <c r="AI64" i="18"/>
  <c r="Y64" i="18"/>
  <c r="P64" i="18"/>
  <c r="G64" i="18"/>
  <c r="AW63" i="18"/>
  <c r="AN63" i="18"/>
  <c r="AE63" i="18"/>
  <c r="V63" i="18"/>
  <c r="L63" i="18"/>
  <c r="C63" i="18"/>
  <c r="AS62" i="18"/>
  <c r="AJ62" i="18"/>
  <c r="AA62" i="18"/>
  <c r="R62" i="18"/>
  <c r="I62" i="18"/>
  <c r="AX61" i="18"/>
  <c r="AO61" i="18"/>
  <c r="AF61" i="18"/>
  <c r="W61" i="18"/>
  <c r="N61" i="18"/>
  <c r="E61" i="18"/>
  <c r="AU60" i="18"/>
  <c r="AK60" i="18"/>
  <c r="AB60" i="18"/>
  <c r="S60" i="18"/>
  <c r="J60" i="18"/>
  <c r="AZ59" i="18"/>
  <c r="AQ59" i="18"/>
  <c r="AH59" i="18"/>
  <c r="X59" i="18"/>
  <c r="O59" i="18"/>
  <c r="F59" i="18"/>
  <c r="AV58" i="18"/>
  <c r="AM58" i="18"/>
  <c r="AD58" i="18"/>
  <c r="U58" i="18"/>
  <c r="K58" i="18"/>
  <c r="B58" i="18"/>
  <c r="AR57" i="18"/>
  <c r="AI57" i="18"/>
  <c r="Z57" i="18"/>
  <c r="Q57" i="18"/>
  <c r="H57" i="18"/>
  <c r="AW56" i="18"/>
  <c r="AN56" i="18"/>
  <c r="AE56" i="18"/>
  <c r="V56" i="18"/>
  <c r="M56" i="18"/>
  <c r="D56" i="18"/>
  <c r="AT55" i="18"/>
  <c r="AJ55" i="18"/>
  <c r="AA55" i="18"/>
  <c r="R55" i="18"/>
  <c r="I55" i="18"/>
  <c r="AY54" i="18"/>
  <c r="AP54" i="18"/>
  <c r="AG54" i="18"/>
  <c r="W54" i="18"/>
  <c r="N54" i="18"/>
  <c r="E54" i="18"/>
  <c r="AU53" i="18"/>
  <c r="AL53" i="18"/>
  <c r="AC53" i="18"/>
  <c r="T53" i="18"/>
  <c r="J53" i="18"/>
  <c r="AZ52" i="18"/>
  <c r="AQ52" i="18"/>
  <c r="AH52" i="18"/>
  <c r="Y52" i="18"/>
  <c r="P52" i="18"/>
  <c r="G52" i="18"/>
  <c r="AV51" i="18"/>
  <c r="AM51" i="18"/>
  <c r="AD51" i="18"/>
  <c r="U51" i="18"/>
  <c r="L51" i="18"/>
  <c r="C51" i="18"/>
  <c r="AS50" i="18"/>
  <c r="AI50" i="18"/>
  <c r="Z50" i="18"/>
  <c r="Q50" i="18"/>
  <c r="H50" i="18"/>
  <c r="AX49" i="18"/>
  <c r="AO49" i="18"/>
  <c r="AF49" i="18"/>
  <c r="V49" i="18"/>
  <c r="M49" i="18"/>
  <c r="D49" i="18"/>
  <c r="AT48" i="18"/>
  <c r="AK48" i="18"/>
  <c r="AB48" i="18"/>
  <c r="S48" i="18"/>
  <c r="I48" i="18"/>
  <c r="AY47" i="18"/>
  <c r="AP47" i="18"/>
  <c r="AG47" i="18"/>
  <c r="X47" i="18"/>
  <c r="O47" i="18"/>
  <c r="F47" i="18"/>
  <c r="AU46" i="18"/>
  <c r="AL46" i="18"/>
  <c r="AC46" i="18"/>
  <c r="T46" i="18"/>
  <c r="K46" i="18"/>
  <c r="B46" i="18"/>
  <c r="AR45" i="18"/>
  <c r="AH45" i="18"/>
  <c r="Y45" i="18"/>
  <c r="P45" i="18"/>
  <c r="G45" i="18"/>
  <c r="AW44" i="18"/>
  <c r="AN44" i="18"/>
  <c r="AE44" i="18"/>
  <c r="V44" i="18"/>
  <c r="N44" i="18"/>
  <c r="F44" i="18"/>
  <c r="AW43" i="18"/>
  <c r="AO43" i="18"/>
  <c r="AG43" i="18"/>
  <c r="Y43" i="18"/>
  <c r="Q43" i="18"/>
  <c r="I43" i="18"/>
  <c r="AZ42" i="18"/>
  <c r="AR42" i="18"/>
  <c r="AJ42" i="18"/>
  <c r="AB42" i="18"/>
  <c r="T42" i="18"/>
  <c r="L42" i="18"/>
  <c r="D42" i="18"/>
  <c r="AU41" i="18"/>
  <c r="AM41" i="18"/>
  <c r="AE41" i="18"/>
  <c r="W41" i="18"/>
  <c r="O41" i="18"/>
  <c r="G41" i="18"/>
  <c r="AX40" i="18"/>
  <c r="AP40" i="18"/>
  <c r="AH40" i="18"/>
  <c r="Z40" i="18"/>
  <c r="R40" i="18"/>
  <c r="J40" i="18"/>
  <c r="B40" i="18"/>
  <c r="AS39" i="18"/>
  <c r="AK39" i="18"/>
  <c r="AC39" i="18"/>
  <c r="U39" i="18"/>
  <c r="M39" i="18"/>
  <c r="E39" i="18"/>
  <c r="AV38" i="18"/>
  <c r="AN38" i="18"/>
  <c r="AF38" i="18"/>
  <c r="X38" i="18"/>
  <c r="P38" i="18"/>
  <c r="H38" i="18"/>
  <c r="AY37" i="18"/>
  <c r="AQ37" i="18"/>
  <c r="AI37" i="18"/>
  <c r="AA37" i="18"/>
  <c r="S37" i="18"/>
  <c r="K37" i="18"/>
  <c r="C37" i="18"/>
  <c r="AT36" i="18"/>
  <c r="AL36" i="18"/>
  <c r="AD36" i="18"/>
  <c r="V36" i="18"/>
  <c r="N36" i="18"/>
  <c r="F36" i="18"/>
  <c r="AW35" i="18"/>
  <c r="AO35" i="18"/>
  <c r="AG35" i="18"/>
  <c r="Y35" i="18"/>
  <c r="Q35" i="18"/>
  <c r="I35" i="18"/>
  <c r="AZ34" i="18"/>
  <c r="AR34" i="18"/>
  <c r="AJ34" i="18"/>
  <c r="AB34" i="18"/>
  <c r="T34" i="18"/>
  <c r="L34" i="18"/>
  <c r="D34" i="18"/>
  <c r="AU33" i="18"/>
  <c r="AM33" i="18"/>
  <c r="AE33" i="18"/>
  <c r="W33" i="18"/>
  <c r="O33" i="18"/>
  <c r="G33" i="18"/>
  <c r="AX32" i="18"/>
  <c r="AP32" i="18"/>
  <c r="AH32" i="18"/>
  <c r="Z32" i="18"/>
  <c r="R32" i="18"/>
  <c r="J32" i="18"/>
  <c r="B32" i="18"/>
  <c r="AS31" i="18"/>
  <c r="AK31" i="18"/>
  <c r="AC31" i="18"/>
  <c r="U31" i="18"/>
  <c r="M31" i="18"/>
  <c r="E31" i="18"/>
  <c r="AV30" i="18"/>
  <c r="AN30" i="18"/>
  <c r="AF30" i="18"/>
  <c r="X30" i="18"/>
  <c r="P30" i="18"/>
  <c r="H30" i="18"/>
  <c r="AY29" i="18"/>
  <c r="AQ29" i="18"/>
  <c r="AI29" i="18"/>
  <c r="AA29" i="18"/>
  <c r="S29" i="18"/>
  <c r="K29" i="18"/>
  <c r="C29" i="18"/>
  <c r="AT28" i="18"/>
  <c r="AL28" i="18"/>
  <c r="AD28" i="18"/>
  <c r="V28" i="18"/>
  <c r="N28" i="18"/>
  <c r="F28" i="18"/>
  <c r="AW27" i="18"/>
  <c r="AO27" i="18"/>
  <c r="AG27" i="18"/>
  <c r="Y27" i="18"/>
  <c r="Q27" i="18"/>
  <c r="I27" i="18"/>
  <c r="AZ26" i="18"/>
  <c r="AR26" i="18"/>
  <c r="AJ26" i="18"/>
  <c r="AB26" i="18"/>
  <c r="T26" i="18"/>
  <c r="L26" i="18"/>
  <c r="D26" i="18"/>
  <c r="AU25" i="18"/>
  <c r="AM25" i="18"/>
  <c r="AE25" i="18"/>
  <c r="W25" i="18"/>
  <c r="O25" i="18"/>
  <c r="G25" i="18"/>
  <c r="AX24" i="18"/>
  <c r="AP24" i="18"/>
  <c r="AH24" i="18"/>
  <c r="Z24" i="18"/>
  <c r="R24" i="18"/>
  <c r="J24" i="18"/>
  <c r="B24" i="18"/>
  <c r="AS23" i="18"/>
  <c r="AK23" i="18"/>
  <c r="AC23" i="18"/>
  <c r="U23" i="18"/>
  <c r="M23" i="18"/>
  <c r="E23" i="18"/>
  <c r="AV22" i="18"/>
  <c r="AN22" i="18"/>
  <c r="AF22" i="18"/>
  <c r="X22" i="18"/>
  <c r="P22" i="18"/>
  <c r="H22" i="18"/>
  <c r="AY21" i="18"/>
  <c r="AQ21" i="18"/>
  <c r="AI21" i="18"/>
  <c r="AA21" i="18"/>
  <c r="S21" i="18"/>
  <c r="K21" i="18"/>
  <c r="C21" i="18"/>
  <c r="AT20" i="18"/>
  <c r="AL20" i="18"/>
  <c r="AD20" i="18"/>
  <c r="V20" i="18"/>
  <c r="N20" i="18"/>
  <c r="F20" i="18"/>
  <c r="AW19" i="18"/>
  <c r="AO19" i="18"/>
  <c r="AG19" i="18"/>
  <c r="Y19" i="18"/>
  <c r="Q19" i="18"/>
  <c r="I19" i="18"/>
  <c r="AZ18" i="18"/>
  <c r="AR18" i="18"/>
  <c r="AJ18" i="18"/>
  <c r="AB18" i="18"/>
  <c r="T18" i="18"/>
  <c r="L18" i="18"/>
  <c r="D18" i="18"/>
  <c r="AU17" i="18"/>
  <c r="AM17" i="18"/>
  <c r="AE17" i="18"/>
  <c r="W17" i="18"/>
  <c r="O17" i="18"/>
  <c r="G17" i="18"/>
  <c r="AX16" i="18"/>
  <c r="AP16" i="18"/>
  <c r="AH16" i="18"/>
  <c r="Z16" i="18"/>
  <c r="R16" i="18"/>
  <c r="J16" i="18"/>
  <c r="B16" i="18"/>
  <c r="AS15" i="18"/>
  <c r="AK15" i="18"/>
  <c r="AC15" i="18"/>
  <c r="U15" i="18"/>
  <c r="M15" i="18"/>
  <c r="E15" i="18"/>
  <c r="AV14" i="18"/>
  <c r="AN14" i="18"/>
  <c r="AF14" i="18"/>
  <c r="X14" i="18"/>
  <c r="P14" i="18"/>
  <c r="H14" i="18"/>
  <c r="AY13" i="18"/>
  <c r="AQ13" i="18"/>
  <c r="AI13" i="18"/>
  <c r="AA13" i="18"/>
  <c r="S13" i="18"/>
  <c r="K13" i="18"/>
  <c r="C13" i="18"/>
  <c r="AT12" i="18"/>
  <c r="AL12" i="18"/>
  <c r="AD12" i="18"/>
  <c r="V12" i="18"/>
  <c r="N12" i="18"/>
  <c r="F12" i="18"/>
  <c r="AW11" i="18"/>
  <c r="AO11" i="18"/>
  <c r="AG11" i="18"/>
  <c r="Y11" i="18"/>
  <c r="Q11" i="18"/>
  <c r="I11" i="18"/>
  <c r="AZ10" i="18"/>
  <c r="AR10" i="18"/>
  <c r="AJ10" i="18"/>
  <c r="AB10" i="18"/>
  <c r="T10" i="18"/>
  <c r="L10" i="18"/>
  <c r="D10" i="18"/>
  <c r="AR148" i="17"/>
  <c r="U101" i="17"/>
  <c r="AJ61" i="17"/>
  <c r="AP39" i="17"/>
  <c r="X25" i="17"/>
  <c r="P12" i="17"/>
  <c r="J244" i="17"/>
  <c r="I206" i="17"/>
  <c r="H129" i="17"/>
  <c r="G37" i="17"/>
  <c r="F14" i="17"/>
  <c r="D195" i="17"/>
  <c r="D12" i="17"/>
  <c r="C167" i="17"/>
  <c r="C34" i="17"/>
  <c r="B168" i="17"/>
  <c r="B65" i="17"/>
  <c r="AY206" i="18"/>
  <c r="J191" i="18"/>
  <c r="U179" i="18"/>
  <c r="AM172" i="18"/>
  <c r="K168" i="18"/>
  <c r="V164" i="18"/>
  <c r="T161" i="18"/>
  <c r="AA158" i="18"/>
  <c r="AG155" i="18"/>
  <c r="AN152" i="18"/>
  <c r="K150" i="18"/>
  <c r="J148" i="18"/>
  <c r="Y146" i="18"/>
  <c r="AO144" i="18"/>
  <c r="H143" i="18"/>
  <c r="X141" i="18"/>
  <c r="AS139" i="18"/>
  <c r="AX138" i="18"/>
  <c r="M138" i="18"/>
  <c r="AB137" i="18"/>
  <c r="AP136" i="18"/>
  <c r="F136" i="18"/>
  <c r="T135" i="18"/>
  <c r="AI134" i="18"/>
  <c r="AW133" i="18"/>
  <c r="L133" i="18"/>
  <c r="AA132" i="18"/>
  <c r="AO131" i="18"/>
  <c r="E131" i="18"/>
  <c r="S130" i="18"/>
  <c r="AL129" i="18"/>
  <c r="F129" i="18"/>
  <c r="Y128" i="18"/>
  <c r="AR127" i="18"/>
  <c r="L127" i="18"/>
  <c r="AE126" i="18"/>
  <c r="AX125" i="18"/>
  <c r="R125" i="18"/>
  <c r="AK124" i="18"/>
  <c r="E124" i="18"/>
  <c r="X123" i="18"/>
  <c r="AQ122" i="18"/>
  <c r="K122" i="18"/>
  <c r="AD121" i="18"/>
  <c r="AW120" i="18"/>
  <c r="Q120" i="18"/>
  <c r="AJ119" i="18"/>
  <c r="D119" i="18"/>
  <c r="W118" i="18"/>
  <c r="AP117" i="18"/>
  <c r="J117" i="18"/>
  <c r="AC116" i="18"/>
  <c r="AV115" i="18"/>
  <c r="P115" i="18"/>
  <c r="AI114" i="18"/>
  <c r="C114" i="18"/>
  <c r="V113" i="18"/>
  <c r="AO112" i="18"/>
  <c r="I112" i="18"/>
  <c r="AB111" i="18"/>
  <c r="AU110" i="18"/>
  <c r="O110" i="18"/>
  <c r="AH109" i="18"/>
  <c r="B109" i="18"/>
  <c r="U108" i="18"/>
  <c r="AN107" i="18"/>
  <c r="H107" i="18"/>
  <c r="AA106" i="18"/>
  <c r="C106" i="18"/>
  <c r="AG105" i="18"/>
  <c r="M105" i="18"/>
  <c r="AO104" i="18"/>
  <c r="T104" i="18"/>
  <c r="AY103" i="18"/>
  <c r="AB103" i="18"/>
  <c r="G103" i="18"/>
  <c r="AP102" i="18"/>
  <c r="Z102" i="18"/>
  <c r="J102" i="18"/>
  <c r="AS101" i="18"/>
  <c r="AC101" i="18"/>
  <c r="M101" i="18"/>
  <c r="AV100" i="18"/>
  <c r="AF100" i="18"/>
  <c r="P100" i="18"/>
  <c r="AY99" i="18"/>
  <c r="AI99" i="18"/>
  <c r="S99" i="18"/>
  <c r="C99" i="18"/>
  <c r="AL98" i="18"/>
  <c r="V98" i="18"/>
  <c r="F98" i="18"/>
  <c r="AO97" i="18"/>
  <c r="Y97" i="18"/>
  <c r="I97" i="18"/>
  <c r="AR96" i="18"/>
  <c r="AB96" i="18"/>
  <c r="L96" i="18"/>
  <c r="AU95" i="18"/>
  <c r="AE95" i="18"/>
  <c r="O95" i="18"/>
  <c r="AX94" i="18"/>
  <c r="AH94" i="18"/>
  <c r="R94" i="18"/>
  <c r="B94" i="18"/>
  <c r="AK93" i="18"/>
  <c r="U93" i="18"/>
  <c r="E93" i="18"/>
  <c r="AN92" i="18"/>
  <c r="X92" i="18"/>
  <c r="H92" i="18"/>
  <c r="AQ91" i="18"/>
  <c r="AA91" i="18"/>
  <c r="K91" i="18"/>
  <c r="AT90" i="18"/>
  <c r="AD90" i="18"/>
  <c r="O90" i="18"/>
  <c r="B90" i="18"/>
  <c r="AO89" i="18"/>
  <c r="AB89" i="18"/>
  <c r="N89" i="18"/>
  <c r="B89" i="18"/>
  <c r="AN88" i="18"/>
  <c r="AB88" i="18"/>
  <c r="O88" i="18"/>
  <c r="AZ87" i="18"/>
  <c r="AP87" i="18"/>
  <c r="AE87" i="18"/>
  <c r="T87" i="18"/>
  <c r="J87" i="18"/>
  <c r="AX86" i="18"/>
  <c r="AM86" i="18"/>
  <c r="AC86" i="18"/>
  <c r="R86" i="18"/>
  <c r="G86" i="18"/>
  <c r="AV85" i="18"/>
  <c r="AK85" i="18"/>
  <c r="Z85" i="18"/>
  <c r="P85" i="18"/>
  <c r="E85" i="18"/>
  <c r="AS84" i="18"/>
  <c r="AI84" i="18"/>
  <c r="X84" i="18"/>
  <c r="M84" i="18"/>
  <c r="C84" i="18"/>
  <c r="AQ83" i="18"/>
  <c r="AF83" i="18"/>
  <c r="V83" i="18"/>
  <c r="K83" i="18"/>
  <c r="AY82" i="18"/>
  <c r="AO82" i="18"/>
  <c r="AD82" i="18"/>
  <c r="S82" i="18"/>
  <c r="I82" i="18"/>
  <c r="AW81" i="18"/>
  <c r="AL81" i="18"/>
  <c r="AB81" i="18"/>
  <c r="Q81" i="18"/>
  <c r="F81" i="18"/>
  <c r="AU80" i="18"/>
  <c r="AJ80" i="18"/>
  <c r="Y80" i="18"/>
  <c r="O80" i="18"/>
  <c r="D80" i="18"/>
  <c r="AT79" i="18"/>
  <c r="AJ79" i="18"/>
  <c r="AA79" i="18"/>
  <c r="R79" i="18"/>
  <c r="I79" i="18"/>
  <c r="AY78" i="18"/>
  <c r="AP78" i="18"/>
  <c r="AG78" i="18"/>
  <c r="W78" i="18"/>
  <c r="N78" i="18"/>
  <c r="E78" i="18"/>
  <c r="AU77" i="18"/>
  <c r="AL77" i="18"/>
  <c r="AC77" i="18"/>
  <c r="T77" i="18"/>
  <c r="J77" i="18"/>
  <c r="AZ76" i="18"/>
  <c r="AQ76" i="18"/>
  <c r="AH76" i="18"/>
  <c r="Y76" i="18"/>
  <c r="P76" i="18"/>
  <c r="G76" i="18"/>
  <c r="AV75" i="18"/>
  <c r="AM75" i="18"/>
  <c r="AD75" i="18"/>
  <c r="U75" i="18"/>
  <c r="L75" i="18"/>
  <c r="C75" i="18"/>
  <c r="AS74" i="18"/>
  <c r="AI74" i="18"/>
  <c r="Z74" i="18"/>
  <c r="Q74" i="18"/>
  <c r="H74" i="18"/>
  <c r="AX73" i="18"/>
  <c r="AO73" i="18"/>
  <c r="AF73" i="18"/>
  <c r="V73" i="18"/>
  <c r="M73" i="18"/>
  <c r="D73" i="18"/>
  <c r="AT72" i="18"/>
  <c r="AK72" i="18"/>
  <c r="AB72" i="18"/>
  <c r="S72" i="18"/>
  <c r="I72" i="18"/>
  <c r="AY71" i="18"/>
  <c r="AP71" i="18"/>
  <c r="AG71" i="18"/>
  <c r="X71" i="18"/>
  <c r="O71" i="18"/>
  <c r="F71" i="18"/>
  <c r="AU70" i="18"/>
  <c r="AL70" i="18"/>
  <c r="AC70" i="18"/>
  <c r="T70" i="18"/>
  <c r="K70" i="18"/>
  <c r="B70" i="18"/>
  <c r="AR69" i="18"/>
  <c r="AH69" i="18"/>
  <c r="Y69" i="18"/>
  <c r="P69" i="18"/>
  <c r="G69" i="18"/>
  <c r="AW68" i="18"/>
  <c r="AN68" i="18"/>
  <c r="AE68" i="18"/>
  <c r="U68" i="18"/>
  <c r="L68" i="18"/>
  <c r="C68" i="18"/>
  <c r="AS67" i="18"/>
  <c r="AJ67" i="18"/>
  <c r="AA67" i="18"/>
  <c r="R67" i="18"/>
  <c r="H67" i="18"/>
  <c r="AX66" i="18"/>
  <c r="AO66" i="18"/>
  <c r="AF66" i="18"/>
  <c r="W66" i="18"/>
  <c r="N66" i="18"/>
  <c r="E66" i="18"/>
  <c r="AT65" i="18"/>
  <c r="AK65" i="18"/>
  <c r="AB65" i="18"/>
  <c r="S65" i="18"/>
  <c r="J65" i="18"/>
  <c r="AZ64" i="18"/>
  <c r="AQ64" i="18"/>
  <c r="AG64" i="18"/>
  <c r="X64" i="18"/>
  <c r="O64" i="18"/>
  <c r="F64" i="18"/>
  <c r="AV63" i="18"/>
  <c r="AM63" i="18"/>
  <c r="AD63" i="18"/>
  <c r="T63" i="18"/>
  <c r="K63" i="18"/>
  <c r="B63" i="18"/>
  <c r="AR62" i="18"/>
  <c r="AI62" i="18"/>
  <c r="Z62" i="18"/>
  <c r="Q62" i="18"/>
  <c r="G62" i="18"/>
  <c r="AW61" i="18"/>
  <c r="AN61" i="18"/>
  <c r="AE61" i="18"/>
  <c r="V61" i="18"/>
  <c r="M61" i="18"/>
  <c r="D61" i="18"/>
  <c r="AS60" i="18"/>
  <c r="AJ60" i="18"/>
  <c r="AA60" i="18"/>
  <c r="R60" i="18"/>
  <c r="I60" i="18"/>
  <c r="AY59" i="18"/>
  <c r="AP59" i="18"/>
  <c r="AF59" i="18"/>
  <c r="W59" i="18"/>
  <c r="N59" i="18"/>
  <c r="E59" i="18"/>
  <c r="AU58" i="18"/>
  <c r="AL58" i="18"/>
  <c r="AC58" i="18"/>
  <c r="S58" i="18"/>
  <c r="J58" i="18"/>
  <c r="AZ57" i="18"/>
  <c r="AQ57" i="18"/>
  <c r="AH57" i="18"/>
  <c r="Y57" i="18"/>
  <c r="P57" i="18"/>
  <c r="F57" i="18"/>
  <c r="AV56" i="18"/>
  <c r="AM56" i="18"/>
  <c r="AD56" i="18"/>
  <c r="U56" i="18"/>
  <c r="L56" i="18"/>
  <c r="C56" i="18"/>
  <c r="AR55" i="18"/>
  <c r="AI55" i="18"/>
  <c r="Z55" i="18"/>
  <c r="Q55" i="18"/>
  <c r="H55" i="18"/>
  <c r="AX54" i="18"/>
  <c r="AO54" i="18"/>
  <c r="AE54" i="18"/>
  <c r="V54" i="18"/>
  <c r="M54" i="18"/>
  <c r="D54" i="18"/>
  <c r="AT53" i="18"/>
  <c r="AK53" i="18"/>
  <c r="AB53" i="18"/>
  <c r="R53" i="18"/>
  <c r="I53" i="18"/>
  <c r="AY52" i="18"/>
  <c r="AP52" i="18"/>
  <c r="AG52" i="18"/>
  <c r="X52" i="18"/>
  <c r="O52" i="18"/>
  <c r="E52" i="18"/>
  <c r="AU51" i="18"/>
  <c r="AL51" i="18"/>
  <c r="AC51" i="18"/>
  <c r="T51" i="18"/>
  <c r="K51" i="18"/>
  <c r="B51" i="18"/>
  <c r="AQ50" i="18"/>
  <c r="AH50" i="18"/>
  <c r="Y50" i="18"/>
  <c r="P50" i="18"/>
  <c r="G50" i="18"/>
  <c r="AW49" i="18"/>
  <c r="AN49" i="18"/>
  <c r="AD49" i="18"/>
  <c r="U49" i="18"/>
  <c r="L49" i="18"/>
  <c r="C49" i="18"/>
  <c r="AS48" i="18"/>
  <c r="AJ48" i="18"/>
  <c r="AA48" i="18"/>
  <c r="Q48" i="18"/>
  <c r="H48" i="18"/>
  <c r="AX47" i="18"/>
  <c r="AO47" i="18"/>
  <c r="AF47" i="18"/>
  <c r="W47" i="18"/>
  <c r="N47" i="18"/>
  <c r="D47" i="18"/>
  <c r="AT46" i="18"/>
  <c r="AK46" i="18"/>
  <c r="AB46" i="18"/>
  <c r="S46" i="18"/>
  <c r="J46" i="18"/>
  <c r="AZ45" i="18"/>
  <c r="AP45" i="18"/>
  <c r="AG45" i="18"/>
  <c r="X45" i="18"/>
  <c r="O45" i="18"/>
  <c r="F45" i="18"/>
  <c r="AV44" i="18"/>
  <c r="AM44" i="18"/>
  <c r="AC44" i="18"/>
  <c r="U44" i="18"/>
  <c r="M44" i="18"/>
  <c r="E44" i="18"/>
  <c r="AV43" i="18"/>
  <c r="AN43" i="18"/>
  <c r="AF43" i="18"/>
  <c r="X43" i="18"/>
  <c r="P43" i="18"/>
  <c r="H43" i="18"/>
  <c r="AY42" i="18"/>
  <c r="AQ42" i="18"/>
  <c r="AI42" i="18"/>
  <c r="AA42" i="18"/>
  <c r="S42" i="18"/>
  <c r="K42" i="18"/>
  <c r="C42" i="18"/>
  <c r="AT41" i="18"/>
  <c r="AL41" i="18"/>
  <c r="AD41" i="18"/>
  <c r="V41" i="18"/>
  <c r="N41" i="18"/>
  <c r="F41" i="18"/>
  <c r="AW40" i="18"/>
  <c r="AO40" i="18"/>
  <c r="AG40" i="18"/>
  <c r="Y40" i="18"/>
  <c r="Q40" i="18"/>
  <c r="I40" i="18"/>
  <c r="AZ39" i="18"/>
  <c r="AR39" i="18"/>
  <c r="AJ39" i="18"/>
  <c r="AB39" i="18"/>
  <c r="T39" i="18"/>
  <c r="L39" i="18"/>
  <c r="D39" i="18"/>
  <c r="AU38" i="18"/>
  <c r="AM38" i="18"/>
  <c r="AE38" i="18"/>
  <c r="W38" i="18"/>
  <c r="O38" i="18"/>
  <c r="G38" i="18"/>
  <c r="AX37" i="18"/>
  <c r="AP37" i="18"/>
  <c r="AH37" i="18"/>
  <c r="Z37" i="18"/>
  <c r="R37" i="18"/>
  <c r="J37" i="18"/>
  <c r="B37" i="18"/>
  <c r="AS36" i="18"/>
  <c r="AK36" i="18"/>
  <c r="AC36" i="18"/>
  <c r="U36" i="18"/>
  <c r="M36" i="18"/>
  <c r="E36" i="18"/>
  <c r="AV35" i="18"/>
  <c r="AN35" i="18"/>
  <c r="AF35" i="18"/>
  <c r="X35" i="18"/>
  <c r="P35" i="18"/>
  <c r="H35" i="18"/>
  <c r="AY34" i="18"/>
  <c r="AQ34" i="18"/>
  <c r="AI34" i="18"/>
  <c r="AA34" i="18"/>
  <c r="S34" i="18"/>
  <c r="K34" i="18"/>
  <c r="C34" i="18"/>
  <c r="AT33" i="18"/>
  <c r="AL33" i="18"/>
  <c r="AD33" i="18"/>
  <c r="V33" i="18"/>
  <c r="N33" i="18"/>
  <c r="F33" i="18"/>
  <c r="AW32" i="18"/>
  <c r="AO32" i="18"/>
  <c r="AG32" i="18"/>
  <c r="Y32" i="18"/>
  <c r="Q32" i="18"/>
  <c r="I32" i="18"/>
  <c r="AZ31" i="18"/>
  <c r="AR31" i="18"/>
  <c r="AJ31" i="18"/>
  <c r="AB31" i="18"/>
  <c r="T31" i="18"/>
  <c r="L31" i="18"/>
  <c r="D31" i="18"/>
  <c r="AU30" i="18"/>
  <c r="AM30" i="18"/>
  <c r="AE30" i="18"/>
  <c r="W30" i="18"/>
  <c r="O30" i="18"/>
  <c r="G30" i="18"/>
  <c r="AX29" i="18"/>
  <c r="AP29" i="18"/>
  <c r="AH29" i="18"/>
  <c r="Z29" i="18"/>
  <c r="R29" i="18"/>
  <c r="J29" i="18"/>
  <c r="B29" i="18"/>
  <c r="AS28" i="18"/>
  <c r="AK28" i="18"/>
  <c r="AC28" i="18"/>
  <c r="U28" i="18"/>
  <c r="M28" i="18"/>
  <c r="E28" i="18"/>
  <c r="AV27" i="18"/>
  <c r="AN27" i="18"/>
  <c r="AF27" i="18"/>
  <c r="X27" i="18"/>
  <c r="P27" i="18"/>
  <c r="H27" i="18"/>
  <c r="AY26" i="18"/>
  <c r="AQ26" i="18"/>
  <c r="AI26" i="18"/>
  <c r="AA26" i="18"/>
  <c r="S26" i="18"/>
  <c r="K26" i="18"/>
  <c r="C26" i="18"/>
  <c r="AT25" i="18"/>
  <c r="AL25" i="18"/>
  <c r="AD25" i="18"/>
  <c r="V25" i="18"/>
  <c r="N25" i="18"/>
  <c r="F25" i="18"/>
  <c r="AW24" i="18"/>
  <c r="AO24" i="18"/>
  <c r="AG24" i="18"/>
  <c r="Y24" i="18"/>
  <c r="Q24" i="18"/>
  <c r="I24" i="18"/>
  <c r="AZ23" i="18"/>
  <c r="AR23" i="18"/>
  <c r="AJ23" i="18"/>
  <c r="AB23" i="18"/>
  <c r="T23" i="18"/>
  <c r="L23" i="18"/>
  <c r="D23" i="18"/>
  <c r="AU22" i="18"/>
  <c r="AM22" i="18"/>
  <c r="AE22" i="18"/>
  <c r="W22" i="18"/>
  <c r="O22" i="18"/>
  <c r="G22" i="18"/>
  <c r="AX21" i="18"/>
  <c r="AP21" i="18"/>
  <c r="AH21" i="18"/>
  <c r="Z21" i="18"/>
  <c r="R21" i="18"/>
  <c r="J21" i="18"/>
  <c r="B21" i="18"/>
  <c r="AS20" i="18"/>
  <c r="AK20" i="18"/>
  <c r="AC20" i="18"/>
  <c r="U20" i="18"/>
  <c r="M20" i="18"/>
  <c r="E20" i="18"/>
  <c r="AV19" i="18"/>
  <c r="AN19" i="18"/>
  <c r="AF19" i="18"/>
  <c r="X19" i="18"/>
  <c r="P19" i="18"/>
  <c r="H19" i="18"/>
  <c r="AY18" i="18"/>
  <c r="AQ18" i="18"/>
  <c r="AI18" i="18"/>
  <c r="AA18" i="18"/>
  <c r="S18" i="18"/>
  <c r="K18" i="18"/>
  <c r="C18" i="18"/>
  <c r="AT17" i="18"/>
  <c r="AL17" i="18"/>
  <c r="AD17" i="18"/>
  <c r="V17" i="18"/>
  <c r="N17" i="18"/>
  <c r="F17" i="18"/>
  <c r="AW16" i="18"/>
  <c r="AO16" i="18"/>
  <c r="AG16" i="18"/>
  <c r="Y16" i="18"/>
  <c r="Q16" i="18"/>
  <c r="I16" i="18"/>
  <c r="AZ15" i="18"/>
  <c r="AR15" i="18"/>
  <c r="AJ15" i="18"/>
  <c r="AB15" i="18"/>
  <c r="T15" i="18"/>
  <c r="L15" i="18"/>
  <c r="D15" i="18"/>
  <c r="AU14" i="18"/>
  <c r="AM14" i="18"/>
  <c r="AE14" i="18"/>
  <c r="W14" i="18"/>
  <c r="O14" i="18"/>
  <c r="G14" i="18"/>
  <c r="AX13" i="18"/>
  <c r="AP13" i="18"/>
  <c r="AH13" i="18"/>
  <c r="Z13" i="18"/>
  <c r="R13" i="18"/>
  <c r="J13" i="18"/>
  <c r="B13" i="18"/>
  <c r="AS12" i="18"/>
  <c r="AK12" i="18"/>
  <c r="AC12" i="18"/>
  <c r="U12" i="18"/>
  <c r="M12" i="18"/>
  <c r="E12" i="18"/>
  <c r="AV11" i="18"/>
  <c r="AN11" i="18"/>
  <c r="AF11" i="18"/>
  <c r="X11" i="18"/>
  <c r="P11" i="18"/>
  <c r="H11" i="18"/>
  <c r="AY10" i="18"/>
  <c r="AQ10" i="18"/>
  <c r="AI10" i="18"/>
  <c r="AA10" i="18"/>
  <c r="S10" i="18"/>
  <c r="K10" i="18"/>
  <c r="C10" i="18"/>
  <c r="AZ143" i="17"/>
  <c r="AM91" i="17"/>
  <c r="AD60" i="17"/>
  <c r="AP37" i="17"/>
  <c r="O22" i="17"/>
  <c r="AZ11" i="17"/>
  <c r="J204" i="17"/>
  <c r="I142" i="17"/>
  <c r="H105" i="17"/>
  <c r="G19" i="17"/>
  <c r="E191" i="17"/>
  <c r="D183" i="17"/>
  <c r="C258" i="17"/>
  <c r="C139" i="17"/>
  <c r="C30" i="17"/>
  <c r="B160" i="17"/>
  <c r="B34" i="17"/>
  <c r="Y204" i="18"/>
  <c r="AA189" i="18"/>
  <c r="AX177" i="18"/>
  <c r="C172" i="18"/>
  <c r="AL167" i="18"/>
  <c r="AU163" i="18"/>
  <c r="B161" i="18"/>
  <c r="H158" i="18"/>
  <c r="O155" i="18"/>
  <c r="V152" i="18"/>
  <c r="AW149" i="18"/>
  <c r="AV147" i="18"/>
  <c r="O146" i="18"/>
  <c r="AE144" i="18"/>
  <c r="AU142" i="18"/>
  <c r="N141" i="18"/>
  <c r="AJ139" i="18"/>
  <c r="AR138" i="18"/>
  <c r="H138" i="18"/>
  <c r="V137" i="18"/>
  <c r="AK136" i="18"/>
  <c r="AY135" i="18"/>
  <c r="N135" i="18"/>
  <c r="AC134" i="18"/>
  <c r="AQ133" i="18"/>
  <c r="G133" i="18"/>
  <c r="U132" i="18"/>
  <c r="AJ131" i="18"/>
  <c r="AX130" i="18"/>
  <c r="N130" i="18"/>
  <c r="AG129" i="18"/>
  <c r="AZ128" i="18"/>
  <c r="T128" i="18"/>
  <c r="AM127" i="18"/>
  <c r="G127" i="18"/>
  <c r="Z126" i="18"/>
  <c r="AS125" i="18"/>
  <c r="M125" i="18"/>
  <c r="AF124" i="18"/>
  <c r="AY123" i="18"/>
  <c r="S123" i="18"/>
  <c r="AL122" i="18"/>
  <c r="F122" i="18"/>
  <c r="Y121" i="18"/>
  <c r="AR120" i="18"/>
  <c r="L120" i="18"/>
  <c r="AE119" i="18"/>
  <c r="AX118" i="18"/>
  <c r="R118" i="18"/>
  <c r="AK117" i="18"/>
  <c r="E117" i="18"/>
  <c r="X116" i="18"/>
  <c r="AQ115" i="18"/>
  <c r="K115" i="18"/>
  <c r="AD114" i="18"/>
  <c r="AW113" i="18"/>
  <c r="Q113" i="18"/>
  <c r="AJ112" i="18"/>
  <c r="D112" i="18"/>
  <c r="W111" i="18"/>
  <c r="AP110" i="18"/>
  <c r="J110" i="18"/>
  <c r="AC109" i="18"/>
  <c r="AV108" i="18"/>
  <c r="P108" i="18"/>
  <c r="AI107" i="18"/>
  <c r="C107" i="18"/>
  <c r="V106" i="18"/>
  <c r="B106" i="18"/>
  <c r="AD105" i="18"/>
  <c r="I105" i="18"/>
  <c r="AN104" i="18"/>
  <c r="Q104" i="18"/>
  <c r="AU103" i="18"/>
  <c r="AA103" i="18"/>
  <c r="D103" i="18"/>
  <c r="AM102" i="18"/>
  <c r="W102" i="18"/>
  <c r="G102" i="18"/>
  <c r="AP101" i="18"/>
  <c r="Z101" i="18"/>
  <c r="J101" i="18"/>
  <c r="AS100" i="18"/>
  <c r="AC100" i="18"/>
  <c r="M100" i="18"/>
  <c r="AV99" i="18"/>
  <c r="AF99" i="18"/>
  <c r="P99" i="18"/>
  <c r="AY98" i="18"/>
  <c r="AI98" i="18"/>
  <c r="S98" i="18"/>
  <c r="C98" i="18"/>
  <c r="AL97" i="18"/>
  <c r="V97" i="18"/>
  <c r="F97" i="18"/>
  <c r="AO96" i="18"/>
  <c r="Y96" i="18"/>
  <c r="I96" i="18"/>
  <c r="AR95" i="18"/>
  <c r="AB95" i="18"/>
  <c r="L95" i="18"/>
  <c r="AU94" i="18"/>
  <c r="AE94" i="18"/>
  <c r="O94" i="18"/>
  <c r="AX93" i="18"/>
  <c r="AH93" i="18"/>
  <c r="R93" i="18"/>
  <c r="B93" i="18"/>
  <c r="AK92" i="18"/>
  <c r="U92" i="18"/>
  <c r="E92" i="18"/>
  <c r="AN91" i="18"/>
  <c r="X91" i="18"/>
  <c r="H91" i="18"/>
  <c r="AQ90" i="18"/>
  <c r="AA90" i="18"/>
  <c r="N90" i="18"/>
  <c r="AZ89" i="18"/>
  <c r="AL89" i="18"/>
  <c r="Z89" i="18"/>
  <c r="M89" i="18"/>
  <c r="AZ88" i="18"/>
  <c r="AM88" i="18"/>
  <c r="Y88" i="18"/>
  <c r="M88" i="18"/>
  <c r="AY87" i="18"/>
  <c r="AN87" i="18"/>
  <c r="AD87" i="18"/>
  <c r="S87" i="18"/>
  <c r="H87" i="18"/>
  <c r="AW86" i="18"/>
  <c r="AL86" i="18"/>
  <c r="AA86" i="18"/>
  <c r="Q86" i="18"/>
  <c r="F86" i="18"/>
  <c r="AT85" i="18"/>
  <c r="AJ85" i="18"/>
  <c r="Y85" i="18"/>
  <c r="N85" i="18"/>
  <c r="D85" i="18"/>
  <c r="AR84" i="18"/>
  <c r="AG84" i="18"/>
  <c r="W84" i="18"/>
  <c r="L84" i="18"/>
  <c r="AZ83" i="18"/>
  <c r="AP83" i="18"/>
  <c r="AE83" i="18"/>
  <c r="T83" i="18"/>
  <c r="J83" i="18"/>
  <c r="AX82" i="18"/>
  <c r="AM82" i="18"/>
  <c r="AC82" i="18"/>
  <c r="R82" i="18"/>
  <c r="G82" i="18"/>
  <c r="AV81" i="18"/>
  <c r="AK81" i="18"/>
  <c r="Z81" i="18"/>
  <c r="P81" i="18"/>
  <c r="E81" i="18"/>
  <c r="AS80" i="18"/>
  <c r="AI80" i="18"/>
  <c r="X80" i="18"/>
  <c r="M80" i="18"/>
  <c r="C80" i="18"/>
  <c r="AR79" i="18"/>
  <c r="AI79" i="18"/>
  <c r="Z79" i="18"/>
  <c r="Q79" i="18"/>
  <c r="H79" i="18"/>
  <c r="AX78" i="18"/>
  <c r="AO78" i="18"/>
  <c r="AE78" i="18"/>
  <c r="V78" i="18"/>
  <c r="M78" i="18"/>
  <c r="D78" i="18"/>
  <c r="AT77" i="18"/>
  <c r="AK77" i="18"/>
  <c r="AB77" i="18"/>
  <c r="R77" i="18"/>
  <c r="I77" i="18"/>
  <c r="AY76" i="18"/>
  <c r="AP76" i="18"/>
  <c r="AG76" i="18"/>
  <c r="X76" i="18"/>
  <c r="O76" i="18"/>
  <c r="E76" i="18"/>
  <c r="AU75" i="18"/>
  <c r="AL75" i="18"/>
  <c r="AC75" i="18"/>
  <c r="T75" i="18"/>
  <c r="K75" i="18"/>
  <c r="B75" i="18"/>
  <c r="AQ74" i="18"/>
  <c r="AH74" i="18"/>
  <c r="Y74" i="18"/>
  <c r="P74" i="18"/>
  <c r="G74" i="18"/>
  <c r="AW73" i="18"/>
  <c r="AN73" i="18"/>
  <c r="AD73" i="18"/>
  <c r="U73" i="18"/>
  <c r="L73" i="18"/>
  <c r="C73" i="18"/>
  <c r="AS72" i="18"/>
  <c r="AJ72" i="18"/>
  <c r="AA72" i="18"/>
  <c r="Q72" i="18"/>
  <c r="H72" i="18"/>
  <c r="AX71" i="18"/>
  <c r="AO71" i="18"/>
  <c r="AF71" i="18"/>
  <c r="W71" i="18"/>
  <c r="N71" i="18"/>
  <c r="D71" i="18"/>
  <c r="AT70" i="18"/>
  <c r="AK70" i="18"/>
  <c r="AB70" i="18"/>
  <c r="S70" i="18"/>
  <c r="J70" i="18"/>
  <c r="AZ69" i="18"/>
  <c r="AP69" i="18"/>
  <c r="AG69" i="18"/>
  <c r="X69" i="18"/>
  <c r="O69" i="18"/>
  <c r="F69" i="18"/>
  <c r="AV68" i="18"/>
  <c r="AM68" i="18"/>
  <c r="AC68" i="18"/>
  <c r="T68" i="18"/>
  <c r="K68" i="18"/>
  <c r="B68" i="18"/>
  <c r="AR67" i="18"/>
  <c r="AI67" i="18"/>
  <c r="Z67" i="18"/>
  <c r="P67" i="18"/>
  <c r="G67" i="18"/>
  <c r="AW66" i="18"/>
  <c r="AN66" i="18"/>
  <c r="AE66" i="18"/>
  <c r="V66" i="18"/>
  <c r="M66" i="18"/>
  <c r="C66" i="18"/>
  <c r="AS65" i="18"/>
  <c r="AJ65" i="18"/>
  <c r="AA65" i="18"/>
  <c r="R65" i="18"/>
  <c r="I65" i="18"/>
  <c r="AY64" i="18"/>
  <c r="AO64" i="18"/>
  <c r="AF64" i="18"/>
  <c r="W64" i="18"/>
  <c r="N64" i="18"/>
  <c r="E64" i="18"/>
  <c r="AU63" i="18"/>
  <c r="AL63" i="18"/>
  <c r="AB63" i="18"/>
  <c r="S63" i="18"/>
  <c r="J63" i="18"/>
  <c r="AZ62" i="18"/>
  <c r="AQ62" i="18"/>
  <c r="AH62" i="18"/>
  <c r="Y62" i="18"/>
  <c r="O62" i="18"/>
  <c r="F62" i="18"/>
  <c r="AV61" i="18"/>
  <c r="AM61" i="18"/>
  <c r="AD61" i="18"/>
  <c r="U61" i="18"/>
  <c r="L61" i="18"/>
  <c r="B61" i="18"/>
  <c r="AR60" i="18"/>
  <c r="AI60" i="18"/>
  <c r="Z60" i="18"/>
  <c r="Q60" i="18"/>
  <c r="H60" i="18"/>
  <c r="AX59" i="18"/>
  <c r="AN59" i="18"/>
  <c r="AE59" i="18"/>
  <c r="V59" i="18"/>
  <c r="M59" i="18"/>
  <c r="D59" i="18"/>
  <c r="AT58" i="18"/>
  <c r="AK58" i="18"/>
  <c r="AA58" i="18"/>
  <c r="R58" i="18"/>
  <c r="I58" i="18"/>
  <c r="AY57" i="18"/>
  <c r="AP57" i="18"/>
  <c r="AG57" i="18"/>
  <c r="X57" i="18"/>
  <c r="N57" i="18"/>
  <c r="E57" i="18"/>
  <c r="AU56" i="18"/>
  <c r="AL56" i="18"/>
  <c r="AC56" i="18"/>
  <c r="T56" i="18"/>
  <c r="K56" i="18"/>
  <c r="AZ55" i="18"/>
  <c r="AQ55" i="18"/>
  <c r="AH55" i="18"/>
  <c r="Y55" i="18"/>
  <c r="P55" i="18"/>
  <c r="G55" i="18"/>
  <c r="AW54" i="18"/>
  <c r="AM54" i="18"/>
  <c r="AD54" i="18"/>
  <c r="U54" i="18"/>
  <c r="L54" i="18"/>
  <c r="C54" i="18"/>
  <c r="AS53" i="18"/>
  <c r="AJ53" i="18"/>
  <c r="Z53" i="18"/>
  <c r="Q53" i="18"/>
  <c r="H53" i="18"/>
  <c r="AX52" i="18"/>
  <c r="AO52" i="18"/>
  <c r="AF52" i="18"/>
  <c r="W52" i="18"/>
  <c r="M52" i="18"/>
  <c r="D52" i="18"/>
  <c r="AT51" i="18"/>
  <c r="AK51" i="18"/>
  <c r="AB51" i="18"/>
  <c r="S51" i="18"/>
  <c r="J51" i="18"/>
  <c r="AY50" i="18"/>
  <c r="AP50" i="18"/>
  <c r="AG50" i="18"/>
  <c r="X50" i="18"/>
  <c r="O50" i="18"/>
  <c r="F50" i="18"/>
  <c r="AV49" i="18"/>
  <c r="AL49" i="18"/>
  <c r="AC49" i="18"/>
  <c r="T49" i="18"/>
  <c r="K49" i="18"/>
  <c r="B49" i="18"/>
  <c r="AR48" i="18"/>
  <c r="AI48" i="18"/>
  <c r="Y48" i="18"/>
  <c r="P48" i="18"/>
  <c r="G48" i="18"/>
  <c r="AW47" i="18"/>
  <c r="AN47" i="18"/>
  <c r="AE47" i="18"/>
  <c r="V47" i="18"/>
  <c r="L47" i="18"/>
  <c r="C47" i="18"/>
  <c r="AS46" i="18"/>
  <c r="AJ46" i="18"/>
  <c r="AA46" i="18"/>
  <c r="R46" i="18"/>
  <c r="I46" i="18"/>
  <c r="AX45" i="18"/>
  <c r="AO45" i="18"/>
  <c r="AF45" i="18"/>
  <c r="W45" i="18"/>
  <c r="N45" i="18"/>
  <c r="E45" i="18"/>
  <c r="AU44" i="18"/>
  <c r="AK44" i="18"/>
  <c r="AB44" i="18"/>
  <c r="T44" i="18"/>
  <c r="L44" i="18"/>
  <c r="D44" i="18"/>
  <c r="AU43" i="18"/>
  <c r="AM43" i="18"/>
  <c r="AE43" i="18"/>
  <c r="W43" i="18"/>
  <c r="O43" i="18"/>
  <c r="G43" i="18"/>
  <c r="AX42" i="18"/>
  <c r="AP42" i="18"/>
  <c r="AH42" i="18"/>
  <c r="Z42" i="18"/>
  <c r="R42" i="18"/>
  <c r="J42" i="18"/>
  <c r="B42" i="18"/>
  <c r="AS41" i="18"/>
  <c r="AK41" i="18"/>
  <c r="AC41" i="18"/>
  <c r="U41" i="18"/>
  <c r="M41" i="18"/>
  <c r="E41" i="18"/>
  <c r="AV40" i="18"/>
  <c r="AN40" i="18"/>
  <c r="AF40" i="18"/>
  <c r="X40" i="18"/>
  <c r="P40" i="18"/>
  <c r="H40" i="18"/>
  <c r="AY39" i="18"/>
  <c r="AQ39" i="18"/>
  <c r="AI39" i="18"/>
  <c r="AA39" i="18"/>
  <c r="S39" i="18"/>
  <c r="K39" i="18"/>
  <c r="C39" i="18"/>
  <c r="AT38" i="18"/>
  <c r="AL38" i="18"/>
  <c r="AD38" i="18"/>
  <c r="V38" i="18"/>
  <c r="N38" i="18"/>
  <c r="F38" i="18"/>
  <c r="AW37" i="18"/>
  <c r="AO37" i="18"/>
  <c r="AG37" i="18"/>
  <c r="Y37" i="18"/>
  <c r="Q37" i="18"/>
  <c r="I37" i="18"/>
  <c r="AZ36" i="18"/>
  <c r="AR36" i="18"/>
  <c r="AJ36" i="18"/>
  <c r="AB36" i="18"/>
  <c r="T36" i="18"/>
  <c r="L36" i="18"/>
  <c r="D36" i="18"/>
  <c r="AU35" i="18"/>
  <c r="AM35" i="18"/>
  <c r="AE35" i="18"/>
  <c r="W35" i="18"/>
  <c r="O35" i="18"/>
  <c r="G35" i="18"/>
  <c r="AX34" i="18"/>
  <c r="AP34" i="18"/>
  <c r="AH34" i="18"/>
  <c r="Z34" i="18"/>
  <c r="R34" i="18"/>
  <c r="J34" i="18"/>
  <c r="B34" i="18"/>
  <c r="AS33" i="18"/>
  <c r="AK33" i="18"/>
  <c r="AC33" i="18"/>
  <c r="U33" i="18"/>
  <c r="M33" i="18"/>
  <c r="E33" i="18"/>
  <c r="AV32" i="18"/>
  <c r="AN32" i="18"/>
  <c r="AF32" i="18"/>
  <c r="X32" i="18"/>
  <c r="P32" i="18"/>
  <c r="H32" i="18"/>
  <c r="AY31" i="18"/>
  <c r="AQ31" i="18"/>
  <c r="AI31" i="18"/>
  <c r="AA31" i="18"/>
  <c r="S31" i="18"/>
  <c r="K31" i="18"/>
  <c r="C31" i="18"/>
  <c r="AT30" i="18"/>
  <c r="AL30" i="18"/>
  <c r="AD30" i="18"/>
  <c r="V30" i="18"/>
  <c r="N30" i="18"/>
  <c r="F30" i="18"/>
  <c r="AW29" i="18"/>
  <c r="AO29" i="18"/>
  <c r="AG29" i="18"/>
  <c r="Y29" i="18"/>
  <c r="Q29" i="18"/>
  <c r="I29" i="18"/>
  <c r="AZ28" i="18"/>
  <c r="AR28" i="18"/>
  <c r="AJ28" i="18"/>
  <c r="AB28" i="18"/>
  <c r="T28" i="18"/>
  <c r="L28" i="18"/>
  <c r="D28" i="18"/>
  <c r="AU27" i="18"/>
  <c r="AM27" i="18"/>
  <c r="AE27" i="18"/>
  <c r="W27" i="18"/>
  <c r="O27" i="18"/>
  <c r="G27" i="18"/>
  <c r="AX26" i="18"/>
  <c r="AP26" i="18"/>
  <c r="AH26" i="18"/>
  <c r="Z26" i="18"/>
  <c r="R26" i="18"/>
  <c r="J26" i="18"/>
  <c r="B26" i="18"/>
  <c r="AS25" i="18"/>
  <c r="AK25" i="18"/>
  <c r="AC25" i="18"/>
  <c r="U25" i="18"/>
  <c r="M25" i="18"/>
  <c r="E25" i="18"/>
  <c r="AV24" i="18"/>
  <c r="AN24" i="18"/>
  <c r="AF24" i="18"/>
  <c r="X24" i="18"/>
  <c r="P24" i="18"/>
  <c r="H24" i="18"/>
  <c r="AY23" i="18"/>
  <c r="AQ23" i="18"/>
  <c r="AI23" i="18"/>
  <c r="AA23" i="18"/>
  <c r="S23" i="18"/>
  <c r="K23" i="18"/>
  <c r="C23" i="18"/>
  <c r="AT22" i="18"/>
  <c r="AL22" i="18"/>
  <c r="AD22" i="18"/>
  <c r="V22" i="18"/>
  <c r="N22" i="18"/>
  <c r="F22" i="18"/>
  <c r="AW21" i="18"/>
  <c r="AO21" i="18"/>
  <c r="AG21" i="18"/>
  <c r="Y21" i="18"/>
  <c r="Q21" i="18"/>
  <c r="I21" i="18"/>
  <c r="AZ20" i="18"/>
  <c r="AR20" i="18"/>
  <c r="AJ20" i="18"/>
  <c r="AB20" i="18"/>
  <c r="T20" i="18"/>
  <c r="L20" i="18"/>
  <c r="D20" i="18"/>
  <c r="AU19" i="18"/>
  <c r="AM19" i="18"/>
  <c r="AE19" i="18"/>
  <c r="W19" i="18"/>
  <c r="O19" i="18"/>
  <c r="G19" i="18"/>
  <c r="AX18" i="18"/>
  <c r="AP18" i="18"/>
  <c r="AH18" i="18"/>
  <c r="Z18" i="18"/>
  <c r="R18" i="18"/>
  <c r="J18" i="18"/>
  <c r="B18" i="18"/>
  <c r="AS17" i="18"/>
  <c r="AK17" i="18"/>
  <c r="AC17" i="18"/>
  <c r="U17" i="18"/>
  <c r="M17" i="18"/>
  <c r="E17" i="18"/>
  <c r="AV16" i="18"/>
  <c r="AN16" i="18"/>
  <c r="AF16" i="18"/>
  <c r="X16" i="18"/>
  <c r="P16" i="18"/>
  <c r="H16" i="18"/>
  <c r="AY15" i="18"/>
  <c r="AQ15" i="18"/>
  <c r="AI15" i="18"/>
  <c r="AA15" i="18"/>
  <c r="S15" i="18"/>
  <c r="K15" i="18"/>
  <c r="C15" i="18"/>
  <c r="AT14" i="18"/>
  <c r="AL14" i="18"/>
  <c r="AD14" i="18"/>
  <c r="V14" i="18"/>
  <c r="N14" i="18"/>
  <c r="F14" i="18"/>
  <c r="AW13" i="18"/>
  <c r="AO13" i="18"/>
  <c r="AG13" i="18"/>
  <c r="Y13" i="18"/>
  <c r="Q13" i="18"/>
  <c r="I13" i="18"/>
  <c r="AZ12" i="18"/>
  <c r="AR12" i="18"/>
  <c r="AJ12" i="18"/>
  <c r="AB12" i="18"/>
  <c r="T12" i="18"/>
  <c r="L12" i="18"/>
  <c r="D12" i="18"/>
  <c r="AU11" i="18"/>
  <c r="AM11" i="18"/>
  <c r="AE11" i="18"/>
  <c r="W11" i="18"/>
  <c r="O11" i="18"/>
  <c r="G11" i="18"/>
  <c r="AX10" i="18"/>
  <c r="AP10" i="18"/>
  <c r="AH10" i="18"/>
  <c r="Z10" i="18"/>
  <c r="R10" i="18"/>
  <c r="J10" i="18"/>
  <c r="B10" i="18"/>
  <c r="AB138" i="17"/>
  <c r="AP89" i="17"/>
  <c r="X53" i="17"/>
  <c r="M37" i="17"/>
  <c r="AS20" i="17"/>
  <c r="K239" i="17"/>
  <c r="J200" i="17"/>
  <c r="I103" i="17"/>
  <c r="H42" i="17"/>
  <c r="F250" i="17"/>
  <c r="E171" i="17"/>
  <c r="D119" i="17"/>
  <c r="C255" i="17"/>
  <c r="C127" i="17"/>
  <c r="B261" i="17"/>
  <c r="B153" i="17"/>
  <c r="B25" i="17"/>
  <c r="Z15" i="12"/>
  <c r="Z16" i="11"/>
  <c r="Z20" i="16"/>
  <c r="Z22" i="15"/>
  <c r="H24" i="17"/>
  <c r="H16" i="17"/>
  <c r="AT264" i="17"/>
  <c r="AL264" i="17"/>
  <c r="AD264" i="17"/>
  <c r="V264" i="17"/>
  <c r="N264" i="17"/>
  <c r="AU263" i="17"/>
  <c r="AM263" i="17"/>
  <c r="AE263" i="17"/>
  <c r="W263" i="17"/>
  <c r="O263" i="17"/>
  <c r="AV262" i="17"/>
  <c r="AN262" i="17"/>
  <c r="AF262" i="17"/>
  <c r="X262" i="17"/>
  <c r="P262" i="17"/>
  <c r="AW261" i="17"/>
  <c r="AO261" i="17"/>
  <c r="AG261" i="17"/>
  <c r="Y261" i="17"/>
  <c r="Q261" i="17"/>
  <c r="AX260" i="17"/>
  <c r="AP260" i="17"/>
  <c r="AH260" i="17"/>
  <c r="Z260" i="17"/>
  <c r="R260" i="17"/>
  <c r="AY259" i="17"/>
  <c r="AQ259" i="17"/>
  <c r="AI259" i="17"/>
  <c r="AA259" i="17"/>
  <c r="S259" i="17"/>
  <c r="AZ258" i="17"/>
  <c r="AR258" i="17"/>
  <c r="AJ258" i="17"/>
  <c r="AB258" i="17"/>
  <c r="T258" i="17"/>
  <c r="L258" i="17"/>
  <c r="AS257" i="17"/>
  <c r="AK257" i="17"/>
  <c r="AC257" i="17"/>
  <c r="U257" i="17"/>
  <c r="M257" i="17"/>
  <c r="AT256" i="17"/>
  <c r="AL256" i="17"/>
  <c r="AD256" i="17"/>
  <c r="V256" i="17"/>
  <c r="N256" i="17"/>
  <c r="AU255" i="17"/>
  <c r="AM255" i="17"/>
  <c r="AE255" i="17"/>
  <c r="W255" i="17"/>
  <c r="O255" i="17"/>
  <c r="AV254" i="17"/>
  <c r="AN254" i="17"/>
  <c r="AF254" i="17"/>
  <c r="X254" i="17"/>
  <c r="P254" i="17"/>
  <c r="AW253" i="17"/>
  <c r="AO253" i="17"/>
  <c r="AG253" i="17"/>
  <c r="Y253" i="17"/>
  <c r="Q253" i="17"/>
  <c r="AX252" i="17"/>
  <c r="AP252" i="17"/>
  <c r="AH252" i="17"/>
  <c r="Z252" i="17"/>
  <c r="R252" i="17"/>
  <c r="AY251" i="17"/>
  <c r="AQ251" i="17"/>
  <c r="AI251" i="17"/>
  <c r="AA251" i="17"/>
  <c r="S251" i="17"/>
  <c r="AZ250" i="17"/>
  <c r="AR250" i="17"/>
  <c r="AJ250" i="17"/>
  <c r="AB250" i="17"/>
  <c r="T250" i="17"/>
  <c r="L250" i="17"/>
  <c r="AS249" i="17"/>
  <c r="AK249" i="17"/>
  <c r="AC249" i="17"/>
  <c r="U249" i="17"/>
  <c r="M249" i="17"/>
  <c r="AT248" i="17"/>
  <c r="H23" i="17"/>
  <c r="AZ264" i="17"/>
  <c r="AQ264" i="17"/>
  <c r="AH264" i="17"/>
  <c r="Y264" i="17"/>
  <c r="P264" i="17"/>
  <c r="AV263" i="17"/>
  <c r="AL263" i="17"/>
  <c r="AC263" i="17"/>
  <c r="T263" i="17"/>
  <c r="AZ262" i="17"/>
  <c r="AQ262" i="17"/>
  <c r="AH262" i="17"/>
  <c r="Y262" i="17"/>
  <c r="O262" i="17"/>
  <c r="AU261" i="17"/>
  <c r="AL261" i="17"/>
  <c r="AC261" i="17"/>
  <c r="T261" i="17"/>
  <c r="AZ260" i="17"/>
  <c r="AQ260" i="17"/>
  <c r="AG260" i="17"/>
  <c r="X260" i="17"/>
  <c r="O260" i="17"/>
  <c r="AU259" i="17"/>
  <c r="AL259" i="17"/>
  <c r="AC259" i="17"/>
  <c r="T259" i="17"/>
  <c r="AY258" i="17"/>
  <c r="AP258" i="17"/>
  <c r="AG258" i="17"/>
  <c r="X258" i="17"/>
  <c r="O258" i="17"/>
  <c r="AU257" i="17"/>
  <c r="AL257" i="17"/>
  <c r="AB257" i="17"/>
  <c r="S257" i="17"/>
  <c r="AY256" i="17"/>
  <c r="AP256" i="17"/>
  <c r="AG256" i="17"/>
  <c r="X256" i="17"/>
  <c r="O256" i="17"/>
  <c r="AT255" i="17"/>
  <c r="AK255" i="17"/>
  <c r="AB255" i="17"/>
  <c r="S255" i="17"/>
  <c r="AY254" i="17"/>
  <c r="AP254" i="17"/>
  <c r="AG254" i="17"/>
  <c r="W254" i="17"/>
  <c r="N254" i="17"/>
  <c r="AT253" i="17"/>
  <c r="AK253" i="17"/>
  <c r="AB253" i="17"/>
  <c r="S253" i="17"/>
  <c r="AY252" i="17"/>
  <c r="AO252" i="17"/>
  <c r="AF252" i="17"/>
  <c r="W252" i="17"/>
  <c r="N252" i="17"/>
  <c r="AT251" i="17"/>
  <c r="AK251" i="17"/>
  <c r="AB251" i="17"/>
  <c r="R251" i="17"/>
  <c r="AX250" i="17"/>
  <c r="AO250" i="17"/>
  <c r="AF250" i="17"/>
  <c r="W250" i="17"/>
  <c r="N250" i="17"/>
  <c r="AT249" i="17"/>
  <c r="AJ249" i="17"/>
  <c r="AA249" i="17"/>
  <c r="R249" i="17"/>
  <c r="AX248" i="17"/>
  <c r="AO248" i="17"/>
  <c r="AG248" i="17"/>
  <c r="Y248" i="17"/>
  <c r="Q248" i="17"/>
  <c r="AX247" i="17"/>
  <c r="AP247" i="17"/>
  <c r="AH247" i="17"/>
  <c r="Z247" i="17"/>
  <c r="R247" i="17"/>
  <c r="AY246" i="17"/>
  <c r="AQ246" i="17"/>
  <c r="AI246" i="17"/>
  <c r="AA246" i="17"/>
  <c r="S246" i="17"/>
  <c r="AZ245" i="17"/>
  <c r="AR245" i="17"/>
  <c r="AJ245" i="17"/>
  <c r="AB245" i="17"/>
  <c r="T245" i="17"/>
  <c r="L245" i="17"/>
  <c r="AS244" i="17"/>
  <c r="AK244" i="17"/>
  <c r="AC244" i="17"/>
  <c r="U244" i="17"/>
  <c r="M244" i="17"/>
  <c r="AT243" i="17"/>
  <c r="AL243" i="17"/>
  <c r="AD243" i="17"/>
  <c r="V243" i="17"/>
  <c r="N243" i="17"/>
  <c r="AU242" i="17"/>
  <c r="AM242" i="17"/>
  <c r="AE242" i="17"/>
  <c r="W242" i="17"/>
  <c r="O242" i="17"/>
  <c r="AV241" i="17"/>
  <c r="AN241" i="17"/>
  <c r="AF241" i="17"/>
  <c r="X241" i="17"/>
  <c r="P241" i="17"/>
  <c r="AW240" i="17"/>
  <c r="AO240" i="17"/>
  <c r="AG240" i="17"/>
  <c r="Y240" i="17"/>
  <c r="Q240" i="17"/>
  <c r="AX239" i="17"/>
  <c r="AP239" i="17"/>
  <c r="AH239" i="17"/>
  <c r="Z239" i="17"/>
  <c r="R239" i="17"/>
  <c r="AY238" i="17"/>
  <c r="AQ238" i="17"/>
  <c r="AI238" i="17"/>
  <c r="AA238" i="17"/>
  <c r="S238" i="17"/>
  <c r="AZ237" i="17"/>
  <c r="AR237" i="17"/>
  <c r="AJ237" i="17"/>
  <c r="AB237" i="17"/>
  <c r="T237" i="17"/>
  <c r="L237" i="17"/>
  <c r="AS236" i="17"/>
  <c r="AK236" i="17"/>
  <c r="AC236" i="17"/>
  <c r="U236" i="17"/>
  <c r="M236" i="17"/>
  <c r="AT235" i="17"/>
  <c r="AL235" i="17"/>
  <c r="AD235" i="17"/>
  <c r="V235" i="17"/>
  <c r="N235" i="17"/>
  <c r="AU234" i="17"/>
  <c r="AM234" i="17"/>
  <c r="AE234" i="17"/>
  <c r="W234" i="17"/>
  <c r="O234" i="17"/>
  <c r="AV233" i="17"/>
  <c r="AN233" i="17"/>
  <c r="AF233" i="17"/>
  <c r="X233" i="17"/>
  <c r="P233" i="17"/>
  <c r="AW232" i="17"/>
  <c r="AO232" i="17"/>
  <c r="AG232" i="17"/>
  <c r="Y232" i="17"/>
  <c r="Q232" i="17"/>
  <c r="AX231" i="17"/>
  <c r="AP231" i="17"/>
  <c r="AH231" i="17"/>
  <c r="Z231" i="17"/>
  <c r="R231" i="17"/>
  <c r="AY230" i="17"/>
  <c r="AQ230" i="17"/>
  <c r="AI230" i="17"/>
  <c r="AA230" i="17"/>
  <c r="S230" i="17"/>
  <c r="H22" i="17"/>
  <c r="AX264" i="17"/>
  <c r="AN264" i="17"/>
  <c r="AC264" i="17"/>
  <c r="S264" i="17"/>
  <c r="AX263" i="17"/>
  <c r="AN263" i="17"/>
  <c r="AB263" i="17"/>
  <c r="R263" i="17"/>
  <c r="AW262" i="17"/>
  <c r="AL262" i="17"/>
  <c r="AB262" i="17"/>
  <c r="R262" i="17"/>
  <c r="AV261" i="17"/>
  <c r="AK261" i="17"/>
  <c r="AA261" i="17"/>
  <c r="P261" i="17"/>
  <c r="AU260" i="17"/>
  <c r="AK260" i="17"/>
  <c r="AA260" i="17"/>
  <c r="P260" i="17"/>
  <c r="AT259" i="17"/>
  <c r="AJ259" i="17"/>
  <c r="Y259" i="17"/>
  <c r="O259" i="17"/>
  <c r="AT258" i="17"/>
  <c r="AI258" i="17"/>
  <c r="Y258" i="17"/>
  <c r="N258" i="17"/>
  <c r="AR257" i="17"/>
  <c r="AH257" i="17"/>
  <c r="X257" i="17"/>
  <c r="N257" i="17"/>
  <c r="AR256" i="17"/>
  <c r="AH256" i="17"/>
  <c r="W256" i="17"/>
  <c r="L256" i="17"/>
  <c r="AQ255" i="17"/>
  <c r="AG255" i="17"/>
  <c r="V255" i="17"/>
  <c r="L255" i="17"/>
  <c r="AQ254" i="17"/>
  <c r="AE254" i="17"/>
  <c r="U254" i="17"/>
  <c r="AZ253" i="17"/>
  <c r="AP253" i="17"/>
  <c r="AE253" i="17"/>
  <c r="U253" i="17"/>
  <c r="AZ252" i="17"/>
  <c r="AN252" i="17"/>
  <c r="AD252" i="17"/>
  <c r="T252" i="17"/>
  <c r="AX251" i="17"/>
  <c r="AN251" i="17"/>
  <c r="AD251" i="17"/>
  <c r="T251" i="17"/>
  <c r="AW250" i="17"/>
  <c r="AM250" i="17"/>
  <c r="AC250" i="17"/>
  <c r="R250" i="17"/>
  <c r="AW249" i="17"/>
  <c r="AM249" i="17"/>
  <c r="AB249" i="17"/>
  <c r="Q249" i="17"/>
  <c r="AV248" i="17"/>
  <c r="AL248" i="17"/>
  <c r="AC248" i="17"/>
  <c r="T248" i="17"/>
  <c r="AZ247" i="17"/>
  <c r="AQ247" i="17"/>
  <c r="AG247" i="17"/>
  <c r="X247" i="17"/>
  <c r="O247" i="17"/>
  <c r="AU246" i="17"/>
  <c r="AL246" i="17"/>
  <c r="AC246" i="17"/>
  <c r="T246" i="17"/>
  <c r="AY245" i="17"/>
  <c r="AP245" i="17"/>
  <c r="AG245" i="17"/>
  <c r="X245" i="17"/>
  <c r="O245" i="17"/>
  <c r="AU244" i="17"/>
  <c r="AL244" i="17"/>
  <c r="AB244" i="17"/>
  <c r="S244" i="17"/>
  <c r="AY243" i="17"/>
  <c r="AP243" i="17"/>
  <c r="AG243" i="17"/>
  <c r="X243" i="17"/>
  <c r="O243" i="17"/>
  <c r="AT242" i="17"/>
  <c r="AK242" i="17"/>
  <c r="AB242" i="17"/>
  <c r="S242" i="17"/>
  <c r="AY241" i="17"/>
  <c r="AP241" i="17"/>
  <c r="AG241" i="17"/>
  <c r="W241" i="17"/>
  <c r="N241" i="17"/>
  <c r="AT240" i="17"/>
  <c r="AK240" i="17"/>
  <c r="AB240" i="17"/>
  <c r="S240" i="17"/>
  <c r="AY239" i="17"/>
  <c r="AO239" i="17"/>
  <c r="AF239" i="17"/>
  <c r="W239" i="17"/>
  <c r="N239" i="17"/>
  <c r="AT238" i="17"/>
  <c r="AK238" i="17"/>
  <c r="AB238" i="17"/>
  <c r="R238" i="17"/>
  <c r="AX237" i="17"/>
  <c r="AO237" i="17"/>
  <c r="AF237" i="17"/>
  <c r="W237" i="17"/>
  <c r="N237" i="17"/>
  <c r="AT236" i="17"/>
  <c r="AJ236" i="17"/>
  <c r="AA236" i="17"/>
  <c r="R236" i="17"/>
  <c r="AX235" i="17"/>
  <c r="AO235" i="17"/>
  <c r="AF235" i="17"/>
  <c r="W235" i="17"/>
  <c r="M235" i="17"/>
  <c r="AS234" i="17"/>
  <c r="AJ234" i="17"/>
  <c r="AA234" i="17"/>
  <c r="R234" i="17"/>
  <c r="AX233" i="17"/>
  <c r="AO233" i="17"/>
  <c r="AE233" i="17"/>
  <c r="V233" i="17"/>
  <c r="M233" i="17"/>
  <c r="AS232" i="17"/>
  <c r="AJ232" i="17"/>
  <c r="AA232" i="17"/>
  <c r="R232" i="17"/>
  <c r="AW231" i="17"/>
  <c r="AN231" i="17"/>
  <c r="AE231" i="17"/>
  <c r="V231" i="17"/>
  <c r="M231" i="17"/>
  <c r="AS230" i="17"/>
  <c r="AJ230" i="17"/>
  <c r="Z230" i="17"/>
  <c r="Q230" i="17"/>
  <c r="AX229" i="17"/>
  <c r="AP229" i="17"/>
  <c r="AH229" i="17"/>
  <c r="Z229" i="17"/>
  <c r="R229" i="17"/>
  <c r="AY228" i="17"/>
  <c r="AQ228" i="17"/>
  <c r="AI228" i="17"/>
  <c r="AA228" i="17"/>
  <c r="S228" i="17"/>
  <c r="AZ227" i="17"/>
  <c r="AR227" i="17"/>
  <c r="AJ227" i="17"/>
  <c r="AB227" i="17"/>
  <c r="T227" i="17"/>
  <c r="L227" i="17"/>
  <c r="AS226" i="17"/>
  <c r="AK226" i="17"/>
  <c r="AC226" i="17"/>
  <c r="U226" i="17"/>
  <c r="M226" i="17"/>
  <c r="AT225" i="17"/>
  <c r="AL225" i="17"/>
  <c r="AD225" i="17"/>
  <c r="V225" i="17"/>
  <c r="N225" i="17"/>
  <c r="AU224" i="17"/>
  <c r="AM224" i="17"/>
  <c r="AE224" i="17"/>
  <c r="W224" i="17"/>
  <c r="O224" i="17"/>
  <c r="AV223" i="17"/>
  <c r="AN223" i="17"/>
  <c r="AF223" i="17"/>
  <c r="X223" i="17"/>
  <c r="P223" i="17"/>
  <c r="AW222" i="17"/>
  <c r="AO222" i="17"/>
  <c r="AG222" i="17"/>
  <c r="Y222" i="17"/>
  <c r="Q222" i="17"/>
  <c r="AX221" i="17"/>
  <c r="AP221" i="17"/>
  <c r="AH221" i="17"/>
  <c r="Z221" i="17"/>
  <c r="R221" i="17"/>
  <c r="AY220" i="17"/>
  <c r="AQ220" i="17"/>
  <c r="AI220" i="17"/>
  <c r="AA220" i="17"/>
  <c r="S220" i="17"/>
  <c r="AZ219" i="17"/>
  <c r="AR219" i="17"/>
  <c r="AJ219" i="17"/>
  <c r="AB219" i="17"/>
  <c r="T219" i="17"/>
  <c r="L219" i="17"/>
  <c r="AS218" i="17"/>
  <c r="AK218" i="17"/>
  <c r="AC218" i="17"/>
  <c r="U218" i="17"/>
  <c r="M218" i="17"/>
  <c r="AT217" i="17"/>
  <c r="AL217" i="17"/>
  <c r="AD217" i="17"/>
  <c r="V217" i="17"/>
  <c r="N217" i="17"/>
  <c r="AU216" i="17"/>
  <c r="AM216" i="17"/>
  <c r="AE216" i="17"/>
  <c r="W216" i="17"/>
  <c r="O216" i="17"/>
  <c r="AV215" i="17"/>
  <c r="AN215" i="17"/>
  <c r="AF215" i="17"/>
  <c r="X215" i="17"/>
  <c r="P215" i="17"/>
  <c r="AW214" i="17"/>
  <c r="AO214" i="17"/>
  <c r="AG214" i="17"/>
  <c r="Y214" i="17"/>
  <c r="Q214" i="17"/>
  <c r="AX213" i="17"/>
  <c r="AP213" i="17"/>
  <c r="AH213" i="17"/>
  <c r="Z213" i="17"/>
  <c r="R213" i="17"/>
  <c r="AY212" i="17"/>
  <c r="AQ212" i="17"/>
  <c r="AI212" i="17"/>
  <c r="AA212" i="17"/>
  <c r="S212" i="17"/>
  <c r="AZ211" i="17"/>
  <c r="AR211" i="17"/>
  <c r="AJ211" i="17"/>
  <c r="AB211" i="17"/>
  <c r="T211" i="17"/>
  <c r="L211" i="17"/>
  <c r="AS210" i="17"/>
  <c r="AK210" i="17"/>
  <c r="AC210" i="17"/>
  <c r="U210" i="17"/>
  <c r="M210" i="17"/>
  <c r="AT209" i="17"/>
  <c r="AL209" i="17"/>
  <c r="AD209" i="17"/>
  <c r="V209" i="17"/>
  <c r="N209" i="17"/>
  <c r="AU208" i="17"/>
  <c r="AM208" i="17"/>
  <c r="AE208" i="17"/>
  <c r="W208" i="17"/>
  <c r="O208" i="17"/>
  <c r="AV207" i="17"/>
  <c r="AN207" i="17"/>
  <c r="AF207" i="17"/>
  <c r="X207" i="17"/>
  <c r="P207" i="17"/>
  <c r="AW206" i="17"/>
  <c r="AO206" i="17"/>
  <c r="AG206" i="17"/>
  <c r="Y206" i="17"/>
  <c r="Q206" i="17"/>
  <c r="AX205" i="17"/>
  <c r="AP205" i="17"/>
  <c r="AH205" i="17"/>
  <c r="Z205" i="17"/>
  <c r="R205" i="17"/>
  <c r="AY204" i="17"/>
  <c r="AQ204" i="17"/>
  <c r="AI204" i="17"/>
  <c r="AA204" i="17"/>
  <c r="S204" i="17"/>
  <c r="AZ203" i="17"/>
  <c r="AR203" i="17"/>
  <c r="AJ203" i="17"/>
  <c r="AB203" i="17"/>
  <c r="T203" i="17"/>
  <c r="L203" i="17"/>
  <c r="AS202" i="17"/>
  <c r="AK202" i="17"/>
  <c r="AC202" i="17"/>
  <c r="U202" i="17"/>
  <c r="M202" i="17"/>
  <c r="AT201" i="17"/>
  <c r="AL201" i="17"/>
  <c r="AD201" i="17"/>
  <c r="V201" i="17"/>
  <c r="N201" i="17"/>
  <c r="AU200" i="17"/>
  <c r="AM200" i="17"/>
  <c r="AE200" i="17"/>
  <c r="W200" i="17"/>
  <c r="O200" i="17"/>
  <c r="AV199" i="17"/>
  <c r="AN199" i="17"/>
  <c r="AF199" i="17"/>
  <c r="X199" i="17"/>
  <c r="P199" i="17"/>
  <c r="AW198" i="17"/>
  <c r="AO198" i="17"/>
  <c r="AG198" i="17"/>
  <c r="Y198" i="17"/>
  <c r="Q198" i="17"/>
  <c r="AX197" i="17"/>
  <c r="AP197" i="17"/>
  <c r="AH197" i="17"/>
  <c r="Z197" i="17"/>
  <c r="R197" i="17"/>
  <c r="AY196" i="17"/>
  <c r="AQ196" i="17"/>
  <c r="AI196" i="17"/>
  <c r="AA196" i="17"/>
  <c r="S196" i="17"/>
  <c r="AZ195" i="17"/>
  <c r="AR195" i="17"/>
  <c r="AJ195" i="17"/>
  <c r="AB195" i="17"/>
  <c r="T195" i="17"/>
  <c r="L195" i="17"/>
  <c r="AS194" i="17"/>
  <c r="AK194" i="17"/>
  <c r="AC194" i="17"/>
  <c r="U194" i="17"/>
  <c r="M194" i="17"/>
  <c r="AT193" i="17"/>
  <c r="AL193" i="17"/>
  <c r="AD193" i="17"/>
  <c r="V193" i="17"/>
  <c r="N193" i="17"/>
  <c r="AU192" i="17"/>
  <c r="AM192" i="17"/>
  <c r="H21" i="17"/>
  <c r="AV264" i="17"/>
  <c r="AJ264" i="17"/>
  <c r="X264" i="17"/>
  <c r="L264" i="17"/>
  <c r="AP263" i="17"/>
  <c r="AD263" i="17"/>
  <c r="Q263" i="17"/>
  <c r="AT262" i="17"/>
  <c r="AI262" i="17"/>
  <c r="V262" i="17"/>
  <c r="AZ261" i="17"/>
  <c r="AN261" i="17"/>
  <c r="AB261" i="17"/>
  <c r="O261" i="17"/>
  <c r="AS260" i="17"/>
  <c r="AF260" i="17"/>
  <c r="U260" i="17"/>
  <c r="AX259" i="17"/>
  <c r="AM259" i="17"/>
  <c r="Z259" i="17"/>
  <c r="N259" i="17"/>
  <c r="AQ258" i="17"/>
  <c r="AE258" i="17"/>
  <c r="S258" i="17"/>
  <c r="AW257" i="17"/>
  <c r="AJ257" i="17"/>
  <c r="Y257" i="17"/>
  <c r="L257" i="17"/>
  <c r="AO256" i="17"/>
  <c r="AC256" i="17"/>
  <c r="R256" i="17"/>
  <c r="AV255" i="17"/>
  <c r="AI255" i="17"/>
  <c r="X255" i="17"/>
  <c r="AZ254" i="17"/>
  <c r="AM254" i="17"/>
  <c r="AB254" i="17"/>
  <c r="Q254" i="17"/>
  <c r="AS253" i="17"/>
  <c r="AH253" i="17"/>
  <c r="V253" i="17"/>
  <c r="AW252" i="17"/>
  <c r="AL252" i="17"/>
  <c r="AA252" i="17"/>
  <c r="O252" i="17"/>
  <c r="AR251" i="17"/>
  <c r="AF251" i="17"/>
  <c r="U251" i="17"/>
  <c r="AV250" i="17"/>
  <c r="AK250" i="17"/>
  <c r="Y250" i="17"/>
  <c r="M250" i="17"/>
  <c r="AP249" i="17"/>
  <c r="AE249" i="17"/>
  <c r="S249" i="17"/>
  <c r="AU248" i="17"/>
  <c r="AJ248" i="17"/>
  <c r="Z248" i="17"/>
  <c r="O248" i="17"/>
  <c r="AT247" i="17"/>
  <c r="AJ247" i="17"/>
  <c r="Y247" i="17"/>
  <c r="N247" i="17"/>
  <c r="AS246" i="17"/>
  <c r="AH246" i="17"/>
  <c r="X246" i="17"/>
  <c r="N246" i="17"/>
  <c r="AS245" i="17"/>
  <c r="AH245" i="17"/>
  <c r="W245" i="17"/>
  <c r="M245" i="17"/>
  <c r="AQ244" i="17"/>
  <c r="AG244" i="17"/>
  <c r="W244" i="17"/>
  <c r="L244" i="17"/>
  <c r="AQ243" i="17"/>
  <c r="AF243" i="17"/>
  <c r="U243" i="17"/>
  <c r="AZ242" i="17"/>
  <c r="AP242" i="17"/>
  <c r="AF242" i="17"/>
  <c r="U242" i="17"/>
  <c r="AZ241" i="17"/>
  <c r="AO241" i="17"/>
  <c r="AD241" i="17"/>
  <c r="T241" i="17"/>
  <c r="AY240" i="17"/>
  <c r="AN240" i="17"/>
  <c r="AD240" i="17"/>
  <c r="T240" i="17"/>
  <c r="AW239" i="17"/>
  <c r="AM239" i="17"/>
  <c r="AC239" i="17"/>
  <c r="S239" i="17"/>
  <c r="AW238" i="17"/>
  <c r="AM238" i="17"/>
  <c r="AC238" i="17"/>
  <c r="Q238" i="17"/>
  <c r="AV237" i="17"/>
  <c r="AL237" i="17"/>
  <c r="AA237" i="17"/>
  <c r="Q237" i="17"/>
  <c r="AV236" i="17"/>
  <c r="AL236" i="17"/>
  <c r="Z236" i="17"/>
  <c r="P236" i="17"/>
  <c r="AU235" i="17"/>
  <c r="AJ235" i="17"/>
  <c r="Z235" i="17"/>
  <c r="P235" i="17"/>
  <c r="AT234" i="17"/>
  <c r="AI234" i="17"/>
  <c r="Y234" i="17"/>
  <c r="N234" i="17"/>
  <c r="AS233" i="17"/>
  <c r="AI233" i="17"/>
  <c r="Y233" i="17"/>
  <c r="N233" i="17"/>
  <c r="AR232" i="17"/>
  <c r="AH232" i="17"/>
  <c r="W232" i="17"/>
  <c r="M232" i="17"/>
  <c r="AR231" i="17"/>
  <c r="AG231" i="17"/>
  <c r="W231" i="17"/>
  <c r="L231" i="17"/>
  <c r="AP230" i="17"/>
  <c r="AF230" i="17"/>
  <c r="V230" i="17"/>
  <c r="L230" i="17"/>
  <c r="AR229" i="17"/>
  <c r="AI229" i="17"/>
  <c r="Y229" i="17"/>
  <c r="P229" i="17"/>
  <c r="AV228" i="17"/>
  <c r="AM228" i="17"/>
  <c r="AD228" i="17"/>
  <c r="U228" i="17"/>
  <c r="L228" i="17"/>
  <c r="AQ227" i="17"/>
  <c r="AH227" i="17"/>
  <c r="Y227" i="17"/>
  <c r="P227" i="17"/>
  <c r="AV226" i="17"/>
  <c r="AM226" i="17"/>
  <c r="AD226" i="17"/>
  <c r="T226" i="17"/>
  <c r="AZ225" i="17"/>
  <c r="AQ225" i="17"/>
  <c r="AH225" i="17"/>
  <c r="Y225" i="17"/>
  <c r="P225" i="17"/>
  <c r="AV224" i="17"/>
  <c r="AL224" i="17"/>
  <c r="AC224" i="17"/>
  <c r="T224" i="17"/>
  <c r="AZ223" i="17"/>
  <c r="AQ223" i="17"/>
  <c r="AH223" i="17"/>
  <c r="Y223" i="17"/>
  <c r="O223" i="17"/>
  <c r="AU222" i="17"/>
  <c r="AL222" i="17"/>
  <c r="AC222" i="17"/>
  <c r="T222" i="17"/>
  <c r="AZ221" i="17"/>
  <c r="AQ221" i="17"/>
  <c r="AG221" i="17"/>
  <c r="X221" i="17"/>
  <c r="O221" i="17"/>
  <c r="AU220" i="17"/>
  <c r="AL220" i="17"/>
  <c r="AC220" i="17"/>
  <c r="T220" i="17"/>
  <c r="AY219" i="17"/>
  <c r="AP219" i="17"/>
  <c r="AG219" i="17"/>
  <c r="X219" i="17"/>
  <c r="O219" i="17"/>
  <c r="AU218" i="17"/>
  <c r="AL218" i="17"/>
  <c r="AB218" i="17"/>
  <c r="S218" i="17"/>
  <c r="AY217" i="17"/>
  <c r="AP217" i="17"/>
  <c r="AG217" i="17"/>
  <c r="X217" i="17"/>
  <c r="O217" i="17"/>
  <c r="AT216" i="17"/>
  <c r="AK216" i="17"/>
  <c r="AB216" i="17"/>
  <c r="S216" i="17"/>
  <c r="AY215" i="17"/>
  <c r="AP215" i="17"/>
  <c r="AG215" i="17"/>
  <c r="W215" i="17"/>
  <c r="N215" i="17"/>
  <c r="AT214" i="17"/>
  <c r="AK214" i="17"/>
  <c r="AB214" i="17"/>
  <c r="S214" i="17"/>
  <c r="AY213" i="17"/>
  <c r="AO213" i="17"/>
  <c r="AF213" i="17"/>
  <c r="W213" i="17"/>
  <c r="N213" i="17"/>
  <c r="AT212" i="17"/>
  <c r="AK212" i="17"/>
  <c r="AB212" i="17"/>
  <c r="R212" i="17"/>
  <c r="AX211" i="17"/>
  <c r="AO211" i="17"/>
  <c r="AF211" i="17"/>
  <c r="W211" i="17"/>
  <c r="N211" i="17"/>
  <c r="AT210" i="17"/>
  <c r="AJ210" i="17"/>
  <c r="AA210" i="17"/>
  <c r="R210" i="17"/>
  <c r="AX209" i="17"/>
  <c r="AO209" i="17"/>
  <c r="AF209" i="17"/>
  <c r="W209" i="17"/>
  <c r="M209" i="17"/>
  <c r="AS208" i="17"/>
  <c r="AJ208" i="17"/>
  <c r="AA208" i="17"/>
  <c r="R208" i="17"/>
  <c r="AX207" i="17"/>
  <c r="AO207" i="17"/>
  <c r="AE207" i="17"/>
  <c r="V207" i="17"/>
  <c r="M207" i="17"/>
  <c r="AS206" i="17"/>
  <c r="AJ206" i="17"/>
  <c r="AA206" i="17"/>
  <c r="R206" i="17"/>
  <c r="AW205" i="17"/>
  <c r="AN205" i="17"/>
  <c r="AE205" i="17"/>
  <c r="V205" i="17"/>
  <c r="M205" i="17"/>
  <c r="AS204" i="17"/>
  <c r="AJ204" i="17"/>
  <c r="Z204" i="17"/>
  <c r="Q204" i="17"/>
  <c r="AW203" i="17"/>
  <c r="AN203" i="17"/>
  <c r="AE203" i="17"/>
  <c r="V203" i="17"/>
  <c r="M203" i="17"/>
  <c r="AR202" i="17"/>
  <c r="AI202" i="17"/>
  <c r="Z202" i="17"/>
  <c r="Q202" i="17"/>
  <c r="AW201" i="17"/>
  <c r="AN201" i="17"/>
  <c r="AE201" i="17"/>
  <c r="U201" i="17"/>
  <c r="L201" i="17"/>
  <c r="AR200" i="17"/>
  <c r="AI200" i="17"/>
  <c r="Z200" i="17"/>
  <c r="Q200" i="17"/>
  <c r="AW199" i="17"/>
  <c r="AM199" i="17"/>
  <c r="AD199" i="17"/>
  <c r="U199" i="17"/>
  <c r="L199" i="17"/>
  <c r="AR198" i="17"/>
  <c r="AI198" i="17"/>
  <c r="Z198" i="17"/>
  <c r="P198" i="17"/>
  <c r="AV197" i="17"/>
  <c r="AM197" i="17"/>
  <c r="AD197" i="17"/>
  <c r="U197" i="17"/>
  <c r="L197" i="17"/>
  <c r="AR196" i="17"/>
  <c r="AH196" i="17"/>
  <c r="Y196" i="17"/>
  <c r="P196" i="17"/>
  <c r="AV195" i="17"/>
  <c r="AM195" i="17"/>
  <c r="AD195" i="17"/>
  <c r="U195" i="17"/>
  <c r="AZ194" i="17"/>
  <c r="AQ194" i="17"/>
  <c r="AH194" i="17"/>
  <c r="Y194" i="17"/>
  <c r="P194" i="17"/>
  <c r="AV193" i="17"/>
  <c r="AM193" i="17"/>
  <c r="AC193" i="17"/>
  <c r="T193" i="17"/>
  <c r="AZ192" i="17"/>
  <c r="AQ192" i="17"/>
  <c r="AH192" i="17"/>
  <c r="Z192" i="17"/>
  <c r="R192" i="17"/>
  <c r="AY191" i="17"/>
  <c r="AQ191" i="17"/>
  <c r="AI191" i="17"/>
  <c r="AA191" i="17"/>
  <c r="S191" i="17"/>
  <c r="AZ190" i="17"/>
  <c r="AR190" i="17"/>
  <c r="AJ190" i="17"/>
  <c r="AB190" i="17"/>
  <c r="T190" i="17"/>
  <c r="L190" i="17"/>
  <c r="AS189" i="17"/>
  <c r="AK189" i="17"/>
  <c r="AC189" i="17"/>
  <c r="U189" i="17"/>
  <c r="M189" i="17"/>
  <c r="AT188" i="17"/>
  <c r="AL188" i="17"/>
  <c r="AD188" i="17"/>
  <c r="V188" i="17"/>
  <c r="N188" i="17"/>
  <c r="AU187" i="17"/>
  <c r="AM187" i="17"/>
  <c r="AE187" i="17"/>
  <c r="W187" i="17"/>
  <c r="O187" i="17"/>
  <c r="AV186" i="17"/>
  <c r="AN186" i="17"/>
  <c r="AF186" i="17"/>
  <c r="X186" i="17"/>
  <c r="P186" i="17"/>
  <c r="AW185" i="17"/>
  <c r="AO185" i="17"/>
  <c r="AG185" i="17"/>
  <c r="Y185" i="17"/>
  <c r="Q185" i="17"/>
  <c r="AX184" i="17"/>
  <c r="AP184" i="17"/>
  <c r="AH184" i="17"/>
  <c r="Z184" i="17"/>
  <c r="R184" i="17"/>
  <c r="AY183" i="17"/>
  <c r="AQ183" i="17"/>
  <c r="AI183" i="17"/>
  <c r="AA183" i="17"/>
  <c r="S183" i="17"/>
  <c r="AZ182" i="17"/>
  <c r="AR182" i="17"/>
  <c r="AJ182" i="17"/>
  <c r="AB182" i="17"/>
  <c r="T182" i="17"/>
  <c r="L182" i="17"/>
  <c r="AS181" i="17"/>
  <c r="AK181" i="17"/>
  <c r="AC181" i="17"/>
  <c r="U181" i="17"/>
  <c r="M181" i="17"/>
  <c r="AT180" i="17"/>
  <c r="AL180" i="17"/>
  <c r="AD180" i="17"/>
  <c r="V180" i="17"/>
  <c r="N180" i="17"/>
  <c r="AU179" i="17"/>
  <c r="AM179" i="17"/>
  <c r="AE179" i="17"/>
  <c r="W179" i="17"/>
  <c r="O179" i="17"/>
  <c r="AV178" i="17"/>
  <c r="AN178" i="17"/>
  <c r="AF178" i="17"/>
  <c r="X178" i="17"/>
  <c r="P178" i="17"/>
  <c r="AW177" i="17"/>
  <c r="AO177" i="17"/>
  <c r="AG177" i="17"/>
  <c r="Y177" i="17"/>
  <c r="Q177" i="17"/>
  <c r="AX176" i="17"/>
  <c r="AP176" i="17"/>
  <c r="AH176" i="17"/>
  <c r="Z176" i="17"/>
  <c r="R176" i="17"/>
  <c r="AY175" i="17"/>
  <c r="AQ175" i="17"/>
  <c r="AI175" i="17"/>
  <c r="AA175" i="17"/>
  <c r="S175" i="17"/>
  <c r="AZ174" i="17"/>
  <c r="AR174" i="17"/>
  <c r="AJ174" i="17"/>
  <c r="AB174" i="17"/>
  <c r="T174" i="17"/>
  <c r="L174" i="17"/>
  <c r="AS173" i="17"/>
  <c r="AK173" i="17"/>
  <c r="AC173" i="17"/>
  <c r="U173" i="17"/>
  <c r="M173" i="17"/>
  <c r="AT172" i="17"/>
  <c r="AL172" i="17"/>
  <c r="AD172" i="17"/>
  <c r="V172" i="17"/>
  <c r="N172" i="17"/>
  <c r="AU171" i="17"/>
  <c r="AM171" i="17"/>
  <c r="AE171" i="17"/>
  <c r="W171" i="17"/>
  <c r="O171" i="17"/>
  <c r="AV170" i="17"/>
  <c r="AN170" i="17"/>
  <c r="AF170" i="17"/>
  <c r="X170" i="17"/>
  <c r="P170" i="17"/>
  <c r="AW169" i="17"/>
  <c r="AO169" i="17"/>
  <c r="AG169" i="17"/>
  <c r="Y169" i="17"/>
  <c r="Q169" i="17"/>
  <c r="AX168" i="17"/>
  <c r="AP168" i="17"/>
  <c r="AH168" i="17"/>
  <c r="Z168" i="17"/>
  <c r="R168" i="17"/>
  <c r="AY167" i="17"/>
  <c r="AQ167" i="17"/>
  <c r="AI167" i="17"/>
  <c r="AA167" i="17"/>
  <c r="S167" i="17"/>
  <c r="AZ166" i="17"/>
  <c r="AR166" i="17"/>
  <c r="AJ166" i="17"/>
  <c r="AB166" i="17"/>
  <c r="T166" i="17"/>
  <c r="L166" i="17"/>
  <c r="AS165" i="17"/>
  <c r="AK165" i="17"/>
  <c r="AC165" i="17"/>
  <c r="U165" i="17"/>
  <c r="M165" i="17"/>
  <c r="AT164" i="17"/>
  <c r="AL164" i="17"/>
  <c r="AD164" i="17"/>
  <c r="V164" i="17"/>
  <c r="N164" i="17"/>
  <c r="AU163" i="17"/>
  <c r="AM163" i="17"/>
  <c r="AE163" i="17"/>
  <c r="W163" i="17"/>
  <c r="O163" i="17"/>
  <c r="AV162" i="17"/>
  <c r="AN162" i="17"/>
  <c r="AF162" i="17"/>
  <c r="X162" i="17"/>
  <c r="P162" i="17"/>
  <c r="AW161" i="17"/>
  <c r="AO161" i="17"/>
  <c r="AG161" i="17"/>
  <c r="Y161" i="17"/>
  <c r="Q161" i="17"/>
  <c r="AX160" i="17"/>
  <c r="AP160" i="17"/>
  <c r="AH160" i="17"/>
  <c r="Z160" i="17"/>
  <c r="R160" i="17"/>
  <c r="AY159" i="17"/>
  <c r="AQ159" i="17"/>
  <c r="AI159" i="17"/>
  <c r="AA159" i="17"/>
  <c r="S159" i="17"/>
  <c r="AZ158" i="17"/>
  <c r="AR158" i="17"/>
  <c r="AJ158" i="17"/>
  <c r="AB158" i="17"/>
  <c r="T158" i="17"/>
  <c r="L158" i="17"/>
  <c r="AS157" i="17"/>
  <c r="AK157" i="17"/>
  <c r="AC157" i="17"/>
  <c r="U157" i="17"/>
  <c r="M157" i="17"/>
  <c r="AT156" i="17"/>
  <c r="AL156" i="17"/>
  <c r="AD156" i="17"/>
  <c r="V156" i="17"/>
  <c r="N156" i="17"/>
  <c r="AU155" i="17"/>
  <c r="AM155" i="17"/>
  <c r="AE155" i="17"/>
  <c r="W155" i="17"/>
  <c r="O155" i="17"/>
  <c r="AV154" i="17"/>
  <c r="AN154" i="17"/>
  <c r="AF154" i="17"/>
  <c r="X154" i="17"/>
  <c r="P154" i="17"/>
  <c r="AW153" i="17"/>
  <c r="AO153" i="17"/>
  <c r="AG153" i="17"/>
  <c r="Y153" i="17"/>
  <c r="Q153" i="17"/>
  <c r="AX152" i="17"/>
  <c r="AP152" i="17"/>
  <c r="AH152" i="17"/>
  <c r="Z152" i="17"/>
  <c r="R152" i="17"/>
  <c r="AY151" i="17"/>
  <c r="AQ151" i="17"/>
  <c r="AI151" i="17"/>
  <c r="AA151" i="17"/>
  <c r="S151" i="17"/>
  <c r="AZ150" i="17"/>
  <c r="AR150" i="17"/>
  <c r="AJ150" i="17"/>
  <c r="AB150" i="17"/>
  <c r="T150" i="17"/>
  <c r="L150" i="17"/>
  <c r="AS149" i="17"/>
  <c r="AK149" i="17"/>
  <c r="AC149" i="17"/>
  <c r="U149" i="17"/>
  <c r="M149" i="17"/>
  <c r="AT148" i="17"/>
  <c r="AL148" i="17"/>
  <c r="AD148" i="17"/>
  <c r="V148" i="17"/>
  <c r="N148" i="17"/>
  <c r="AU147" i="17"/>
  <c r="AM147" i="17"/>
  <c r="AE147" i="17"/>
  <c r="W147" i="17"/>
  <c r="O147" i="17"/>
  <c r="AV146" i="17"/>
  <c r="AN146" i="17"/>
  <c r="AF146" i="17"/>
  <c r="X146" i="17"/>
  <c r="P146" i="17"/>
  <c r="AW145" i="17"/>
  <c r="AO145" i="17"/>
  <c r="AG145" i="17"/>
  <c r="Y145" i="17"/>
  <c r="Q145" i="17"/>
  <c r="AX144" i="17"/>
  <c r="AP144" i="17"/>
  <c r="AH144" i="17"/>
  <c r="Z144" i="17"/>
  <c r="R144" i="17"/>
  <c r="AY143" i="17"/>
  <c r="AQ143" i="17"/>
  <c r="AI143" i="17"/>
  <c r="AA143" i="17"/>
  <c r="S143" i="17"/>
  <c r="AZ142" i="17"/>
  <c r="AR142" i="17"/>
  <c r="AJ142" i="17"/>
  <c r="AB142" i="17"/>
  <c r="T142" i="17"/>
  <c r="L142" i="17"/>
  <c r="AS141" i="17"/>
  <c r="AK141" i="17"/>
  <c r="AC141" i="17"/>
  <c r="U141" i="17"/>
  <c r="M141" i="17"/>
  <c r="AT140" i="17"/>
  <c r="AL140" i="17"/>
  <c r="AD140" i="17"/>
  <c r="V140" i="17"/>
  <c r="N140" i="17"/>
  <c r="AU139" i="17"/>
  <c r="AM139" i="17"/>
  <c r="AE139" i="17"/>
  <c r="W139" i="17"/>
  <c r="O139" i="17"/>
  <c r="AV138" i="17"/>
  <c r="AN138" i="17"/>
  <c r="AF138" i="17"/>
  <c r="X138" i="17"/>
  <c r="P138" i="17"/>
  <c r="AW137" i="17"/>
  <c r="AO137" i="17"/>
  <c r="AG137" i="17"/>
  <c r="Y137" i="17"/>
  <c r="Q137" i="17"/>
  <c r="AX136" i="17"/>
  <c r="AP136" i="17"/>
  <c r="AH136" i="17"/>
  <c r="Z136" i="17"/>
  <c r="R136" i="17"/>
  <c r="AY135" i="17"/>
  <c r="AQ135" i="17"/>
  <c r="AI135" i="17"/>
  <c r="AA135" i="17"/>
  <c r="S135" i="17"/>
  <c r="AZ134" i="17"/>
  <c r="AR134" i="17"/>
  <c r="AJ134" i="17"/>
  <c r="AB134" i="17"/>
  <c r="T134" i="17"/>
  <c r="L134" i="17"/>
  <c r="AS133" i="17"/>
  <c r="AK133" i="17"/>
  <c r="AC133" i="17"/>
  <c r="U133" i="17"/>
  <c r="M133" i="17"/>
  <c r="AT132" i="17"/>
  <c r="AL132" i="17"/>
  <c r="AD132" i="17"/>
  <c r="V132" i="17"/>
  <c r="N132" i="17"/>
  <c r="AU131" i="17"/>
  <c r="AM131" i="17"/>
  <c r="AE131" i="17"/>
  <c r="W131" i="17"/>
  <c r="O131" i="17"/>
  <c r="AV130" i="17"/>
  <c r="AN130" i="17"/>
  <c r="AF130" i="17"/>
  <c r="X130" i="17"/>
  <c r="P130" i="17"/>
  <c r="AW129" i="17"/>
  <c r="AO129" i="17"/>
  <c r="AG129" i="17"/>
  <c r="Y129" i="17"/>
  <c r="Q129" i="17"/>
  <c r="AX128" i="17"/>
  <c r="AP128" i="17"/>
  <c r="AH128" i="17"/>
  <c r="Z128" i="17"/>
  <c r="R128" i="17"/>
  <c r="AY127" i="17"/>
  <c r="AQ127" i="17"/>
  <c r="AI127" i="17"/>
  <c r="AA127" i="17"/>
  <c r="S127" i="17"/>
  <c r="AZ126" i="17"/>
  <c r="AR126" i="17"/>
  <c r="AJ126" i="17"/>
  <c r="AB126" i="17"/>
  <c r="T126" i="17"/>
  <c r="L126" i="17"/>
  <c r="AS125" i="17"/>
  <c r="AK125" i="17"/>
  <c r="AC125" i="17"/>
  <c r="U125" i="17"/>
  <c r="M125" i="17"/>
  <c r="AT124" i="17"/>
  <c r="AL124" i="17"/>
  <c r="AD124" i="17"/>
  <c r="V124" i="17"/>
  <c r="N124" i="17"/>
  <c r="AU123" i="17"/>
  <c r="AM123" i="17"/>
  <c r="AE123" i="17"/>
  <c r="W123" i="17"/>
  <c r="O123" i="17"/>
  <c r="AV122" i="17"/>
  <c r="AN122" i="17"/>
  <c r="AF122" i="17"/>
  <c r="X122" i="17"/>
  <c r="P122" i="17"/>
  <c r="AW121" i="17"/>
  <c r="AO121" i="17"/>
  <c r="AG121" i="17"/>
  <c r="Y121" i="17"/>
  <c r="Q121" i="17"/>
  <c r="AX120" i="17"/>
  <c r="AP120" i="17"/>
  <c r="AH120" i="17"/>
  <c r="Z120" i="17"/>
  <c r="R120" i="17"/>
  <c r="AY119" i="17"/>
  <c r="AQ119" i="17"/>
  <c r="AI119" i="17"/>
  <c r="AA119" i="17"/>
  <c r="S119" i="17"/>
  <c r="AZ118" i="17"/>
  <c r="AR118" i="17"/>
  <c r="AJ118" i="17"/>
  <c r="AB118" i="17"/>
  <c r="T118" i="17"/>
  <c r="L118" i="17"/>
  <c r="AS117" i="17"/>
  <c r="H20" i="17"/>
  <c r="AS264" i="17"/>
  <c r="AF264" i="17"/>
  <c r="R264" i="17"/>
  <c r="AS263" i="17"/>
  <c r="AG263" i="17"/>
  <c r="S263" i="17"/>
  <c r="AS262" i="17"/>
  <c r="AE262" i="17"/>
  <c r="S262" i="17"/>
  <c r="AS261" i="17"/>
  <c r="AF261" i="17"/>
  <c r="S261" i="17"/>
  <c r="AT260" i="17"/>
  <c r="AE260" i="17"/>
  <c r="S260" i="17"/>
  <c r="AS259" i="17"/>
  <c r="AF259" i="17"/>
  <c r="R259" i="17"/>
  <c r="AU258" i="17"/>
  <c r="AF258" i="17"/>
  <c r="R258" i="17"/>
  <c r="AT257" i="17"/>
  <c r="AF257" i="17"/>
  <c r="R257" i="17"/>
  <c r="AU256" i="17"/>
  <c r="AF256" i="17"/>
  <c r="S256" i="17"/>
  <c r="AS255" i="17"/>
  <c r="AF255" i="17"/>
  <c r="R255" i="17"/>
  <c r="AT254" i="17"/>
  <c r="AH254" i="17"/>
  <c r="S254" i="17"/>
  <c r="AU253" i="17"/>
  <c r="AF253" i="17"/>
  <c r="R253" i="17"/>
  <c r="AT252" i="17"/>
  <c r="AG252" i="17"/>
  <c r="S252" i="17"/>
  <c r="AU251" i="17"/>
  <c r="AG251" i="17"/>
  <c r="Q251" i="17"/>
  <c r="AT250" i="17"/>
  <c r="AG250" i="17"/>
  <c r="S250" i="17"/>
  <c r="AU249" i="17"/>
  <c r="AG249" i="17"/>
  <c r="T249" i="17"/>
  <c r="AS248" i="17"/>
  <c r="AH248" i="17"/>
  <c r="V248" i="17"/>
  <c r="AY247" i="17"/>
  <c r="AM247" i="17"/>
  <c r="AB247" i="17"/>
  <c r="P247" i="17"/>
  <c r="AR246" i="17"/>
  <c r="AF246" i="17"/>
  <c r="U246" i="17"/>
  <c r="AW245" i="17"/>
  <c r="AL245" i="17"/>
  <c r="Z245" i="17"/>
  <c r="N245" i="17"/>
  <c r="AP244" i="17"/>
  <c r="AE244" i="17"/>
  <c r="R244" i="17"/>
  <c r="AV243" i="17"/>
  <c r="AJ243" i="17"/>
  <c r="Y243" i="17"/>
  <c r="L243" i="17"/>
  <c r="AO242" i="17"/>
  <c r="AC242" i="17"/>
  <c r="Q242" i="17"/>
  <c r="AT241" i="17"/>
  <c r="AI241" i="17"/>
  <c r="V241" i="17"/>
  <c r="AZ240" i="17"/>
  <c r="AM240" i="17"/>
  <c r="AA240" i="17"/>
  <c r="O240" i="17"/>
  <c r="AS239" i="17"/>
  <c r="AG239" i="17"/>
  <c r="U239" i="17"/>
  <c r="AX238" i="17"/>
  <c r="AL238" i="17"/>
  <c r="Y238" i="17"/>
  <c r="N238" i="17"/>
  <c r="AQ237" i="17"/>
  <c r="AE237" i="17"/>
  <c r="S237" i="17"/>
  <c r="AW236" i="17"/>
  <c r="AI236" i="17"/>
  <c r="X236" i="17"/>
  <c r="L236" i="17"/>
  <c r="AP235" i="17"/>
  <c r="AC235" i="17"/>
  <c r="R235" i="17"/>
  <c r="AV234" i="17"/>
  <c r="AH234" i="17"/>
  <c r="V234" i="17"/>
  <c r="AZ233" i="17"/>
  <c r="AM233" i="17"/>
  <c r="AB233" i="17"/>
  <c r="Q233" i="17"/>
  <c r="AT232" i="17"/>
  <c r="AF232" i="17"/>
  <c r="U232" i="17"/>
  <c r="AY231" i="17"/>
  <c r="AL231" i="17"/>
  <c r="AA231" i="17"/>
  <c r="O231" i="17"/>
  <c r="AR230" i="17"/>
  <c r="AE230" i="17"/>
  <c r="T230" i="17"/>
  <c r="AW229" i="17"/>
  <c r="AM229" i="17"/>
  <c r="AC229" i="17"/>
  <c r="S229" i="17"/>
  <c r="AW228" i="17"/>
  <c r="AL228" i="17"/>
  <c r="AB228" i="17"/>
  <c r="Q228" i="17"/>
  <c r="AV227" i="17"/>
  <c r="AL227" i="17"/>
  <c r="AA227" i="17"/>
  <c r="Q227" i="17"/>
  <c r="AU226" i="17"/>
  <c r="AJ226" i="17"/>
  <c r="Z226" i="17"/>
  <c r="P226" i="17"/>
  <c r="AU225" i="17"/>
  <c r="AJ225" i="17"/>
  <c r="Z225" i="17"/>
  <c r="O225" i="17"/>
  <c r="AS224" i="17"/>
  <c r="AI224" i="17"/>
  <c r="Y224" i="17"/>
  <c r="N224" i="17"/>
  <c r="AS223" i="17"/>
  <c r="AI223" i="17"/>
  <c r="W223" i="17"/>
  <c r="M223" i="17"/>
  <c r="AR222" i="17"/>
  <c r="AH222" i="17"/>
  <c r="W222" i="17"/>
  <c r="M222" i="17"/>
  <c r="AR221" i="17"/>
  <c r="AF221" i="17"/>
  <c r="V221" i="17"/>
  <c r="L221" i="17"/>
  <c r="AP220" i="17"/>
  <c r="AF220" i="17"/>
  <c r="V220" i="17"/>
  <c r="L220" i="17"/>
  <c r="AO219" i="17"/>
  <c r="AE219" i="17"/>
  <c r="U219" i="17"/>
  <c r="AY218" i="17"/>
  <c r="AO218" i="17"/>
  <c r="AE218" i="17"/>
  <c r="T218" i="17"/>
  <c r="AX217" i="17"/>
  <c r="AN217" i="17"/>
  <c r="AC217" i="17"/>
  <c r="S217" i="17"/>
  <c r="AX216" i="17"/>
  <c r="AN216" i="17"/>
  <c r="AC216" i="17"/>
  <c r="R216" i="17"/>
  <c r="AW215" i="17"/>
  <c r="AL215" i="17"/>
  <c r="AB215" i="17"/>
  <c r="R215" i="17"/>
  <c r="AV214" i="17"/>
  <c r="AL214" i="17"/>
  <c r="AA214" i="17"/>
  <c r="P214" i="17"/>
  <c r="AU213" i="17"/>
  <c r="AK213" i="17"/>
  <c r="AA213" i="17"/>
  <c r="P213" i="17"/>
  <c r="AU212" i="17"/>
  <c r="AJ212" i="17"/>
  <c r="Y212" i="17"/>
  <c r="O212" i="17"/>
  <c r="AT211" i="17"/>
  <c r="AI211" i="17"/>
  <c r="Y211" i="17"/>
  <c r="O211" i="17"/>
  <c r="AR210" i="17"/>
  <c r="AH210" i="17"/>
  <c r="X210" i="17"/>
  <c r="N210" i="17"/>
  <c r="AR209" i="17"/>
  <c r="AH209" i="17"/>
  <c r="X209" i="17"/>
  <c r="L209" i="17"/>
  <c r="AQ208" i="17"/>
  <c r="AG208" i="17"/>
  <c r="V208" i="17"/>
  <c r="L208" i="17"/>
  <c r="AQ207" i="17"/>
  <c r="AG207" i="17"/>
  <c r="U207" i="17"/>
  <c r="AZ206" i="17"/>
  <c r="AP206" i="17"/>
  <c r="AE206" i="17"/>
  <c r="U206" i="17"/>
  <c r="AZ205" i="17"/>
  <c r="AO205" i="17"/>
  <c r="AD205" i="17"/>
  <c r="T205" i="17"/>
  <c r="AX204" i="17"/>
  <c r="AN204" i="17"/>
  <c r="AD204" i="17"/>
  <c r="T204" i="17"/>
  <c r="AX203" i="17"/>
  <c r="AM203" i="17"/>
  <c r="AC203" i="17"/>
  <c r="R203" i="17"/>
  <c r="AW202" i="17"/>
  <c r="AM202" i="17"/>
  <c r="AB202" i="17"/>
  <c r="R202" i="17"/>
  <c r="AV201" i="17"/>
  <c r="AK201" i="17"/>
  <c r="AA201" i="17"/>
  <c r="Q201" i="17"/>
  <c r="AV200" i="17"/>
  <c r="AK200" i="17"/>
  <c r="AA200" i="17"/>
  <c r="P200" i="17"/>
  <c r="AT199" i="17"/>
  <c r="AJ199" i="17"/>
  <c r="Z199" i="17"/>
  <c r="O199" i="17"/>
  <c r="AT198" i="17"/>
  <c r="AJ198" i="17"/>
  <c r="X198" i="17"/>
  <c r="N198" i="17"/>
  <c r="AS197" i="17"/>
  <c r="AI197" i="17"/>
  <c r="X197" i="17"/>
  <c r="N197" i="17"/>
  <c r="AS196" i="17"/>
  <c r="AG196" i="17"/>
  <c r="W196" i="17"/>
  <c r="M196" i="17"/>
  <c r="AQ195" i="17"/>
  <c r="AG195" i="17"/>
  <c r="W195" i="17"/>
  <c r="M195" i="17"/>
  <c r="AP194" i="17"/>
  <c r="AF194" i="17"/>
  <c r="V194" i="17"/>
  <c r="AZ193" i="17"/>
  <c r="AP193" i="17"/>
  <c r="AF193" i="17"/>
  <c r="U193" i="17"/>
  <c r="AY192" i="17"/>
  <c r="AO192" i="17"/>
  <c r="AE192" i="17"/>
  <c r="V192" i="17"/>
  <c r="M192" i="17"/>
  <c r="AS191" i="17"/>
  <c r="AJ191" i="17"/>
  <c r="Z191" i="17"/>
  <c r="Q191" i="17"/>
  <c r="AW190" i="17"/>
  <c r="AN190" i="17"/>
  <c r="AE190" i="17"/>
  <c r="V190" i="17"/>
  <c r="M190" i="17"/>
  <c r="AR189" i="17"/>
  <c r="AI189" i="17"/>
  <c r="Z189" i="17"/>
  <c r="Q189" i="17"/>
  <c r="AW188" i="17"/>
  <c r="AN188" i="17"/>
  <c r="AE188" i="17"/>
  <c r="U188" i="17"/>
  <c r="L188" i="17"/>
  <c r="AR187" i="17"/>
  <c r="AI187" i="17"/>
  <c r="Z187" i="17"/>
  <c r="Q187" i="17"/>
  <c r="AW186" i="17"/>
  <c r="AM186" i="17"/>
  <c r="AD186" i="17"/>
  <c r="U186" i="17"/>
  <c r="L186" i="17"/>
  <c r="AR185" i="17"/>
  <c r="AI185" i="17"/>
  <c r="Z185" i="17"/>
  <c r="P185" i="17"/>
  <c r="AV184" i="17"/>
  <c r="AM184" i="17"/>
  <c r="AD184" i="17"/>
  <c r="U184" i="17"/>
  <c r="L184" i="17"/>
  <c r="AR183" i="17"/>
  <c r="AH183" i="17"/>
  <c r="Y183" i="17"/>
  <c r="P183" i="17"/>
  <c r="AV182" i="17"/>
  <c r="AM182" i="17"/>
  <c r="AD182" i="17"/>
  <c r="U182" i="17"/>
  <c r="AZ181" i="17"/>
  <c r="AQ181" i="17"/>
  <c r="AH181" i="17"/>
  <c r="Y181" i="17"/>
  <c r="P181" i="17"/>
  <c r="AV180" i="17"/>
  <c r="AM180" i="17"/>
  <c r="AC180" i="17"/>
  <c r="T180" i="17"/>
  <c r="AZ179" i="17"/>
  <c r="AQ179" i="17"/>
  <c r="AH179" i="17"/>
  <c r="Y179" i="17"/>
  <c r="P179" i="17"/>
  <c r="AU178" i="17"/>
  <c r="AL178" i="17"/>
  <c r="AC178" i="17"/>
  <c r="T178" i="17"/>
  <c r="AZ177" i="17"/>
  <c r="AQ177" i="17"/>
  <c r="AH177" i="17"/>
  <c r="X177" i="17"/>
  <c r="O177" i="17"/>
  <c r="AU176" i="17"/>
  <c r="AL176" i="17"/>
  <c r="AC176" i="17"/>
  <c r="T176" i="17"/>
  <c r="AZ175" i="17"/>
  <c r="AP175" i="17"/>
  <c r="AG175" i="17"/>
  <c r="X175" i="17"/>
  <c r="O175" i="17"/>
  <c r="AU174" i="17"/>
  <c r="AL174" i="17"/>
  <c r="AC174" i="17"/>
  <c r="S174" i="17"/>
  <c r="AY173" i="17"/>
  <c r="AP173" i="17"/>
  <c r="AG173" i="17"/>
  <c r="X173" i="17"/>
  <c r="O173" i="17"/>
  <c r="AU172" i="17"/>
  <c r="AK172" i="17"/>
  <c r="AB172" i="17"/>
  <c r="S172" i="17"/>
  <c r="AY171" i="17"/>
  <c r="AP171" i="17"/>
  <c r="AG171" i="17"/>
  <c r="X171" i="17"/>
  <c r="N171" i="17"/>
  <c r="AT170" i="17"/>
  <c r="AK170" i="17"/>
  <c r="AB170" i="17"/>
  <c r="S170" i="17"/>
  <c r="AY169" i="17"/>
  <c r="AP169" i="17"/>
  <c r="AF169" i="17"/>
  <c r="W169" i="17"/>
  <c r="N169" i="17"/>
  <c r="AT168" i="17"/>
  <c r="AK168" i="17"/>
  <c r="AB168" i="17"/>
  <c r="S168" i="17"/>
  <c r="AX167" i="17"/>
  <c r="AO167" i="17"/>
  <c r="AF167" i="17"/>
  <c r="W167" i="17"/>
  <c r="N167" i="17"/>
  <c r="AT166" i="17"/>
  <c r="AK166" i="17"/>
  <c r="AA166" i="17"/>
  <c r="R166" i="17"/>
  <c r="AX165" i="17"/>
  <c r="AO165" i="17"/>
  <c r="AF165" i="17"/>
  <c r="W165" i="17"/>
  <c r="N165" i="17"/>
  <c r="AS164" i="17"/>
  <c r="AJ164" i="17"/>
  <c r="AA164" i="17"/>
  <c r="R164" i="17"/>
  <c r="AX163" i="17"/>
  <c r="AO163" i="17"/>
  <c r="AF163" i="17"/>
  <c r="V163" i="17"/>
  <c r="M163" i="17"/>
  <c r="AS162" i="17"/>
  <c r="AJ162" i="17"/>
  <c r="AA162" i="17"/>
  <c r="R162" i="17"/>
  <c r="AX161" i="17"/>
  <c r="AN161" i="17"/>
  <c r="AE161" i="17"/>
  <c r="V161" i="17"/>
  <c r="M161" i="17"/>
  <c r="AS160" i="17"/>
  <c r="AJ160" i="17"/>
  <c r="AA160" i="17"/>
  <c r="Q160" i="17"/>
  <c r="AW159" i="17"/>
  <c r="AN159" i="17"/>
  <c r="AE159" i="17"/>
  <c r="V159" i="17"/>
  <c r="M159" i="17"/>
  <c r="AS158" i="17"/>
  <c r="AI158" i="17"/>
  <c r="Z158" i="17"/>
  <c r="Q158" i="17"/>
  <c r="AW157" i="17"/>
  <c r="AN157" i="17"/>
  <c r="AE157" i="17"/>
  <c r="V157" i="17"/>
  <c r="L157" i="17"/>
  <c r="AR156" i="17"/>
  <c r="AI156" i="17"/>
  <c r="Z156" i="17"/>
  <c r="Q156" i="17"/>
  <c r="AW155" i="17"/>
  <c r="AN155" i="17"/>
  <c r="AD155" i="17"/>
  <c r="U155" i="17"/>
  <c r="L155" i="17"/>
  <c r="AR154" i="17"/>
  <c r="AI154" i="17"/>
  <c r="Z154" i="17"/>
  <c r="Q154" i="17"/>
  <c r="AV153" i="17"/>
  <c r="AM153" i="17"/>
  <c r="AD153" i="17"/>
  <c r="U153" i="17"/>
  <c r="L153" i="17"/>
  <c r="AR152" i="17"/>
  <c r="AI152" i="17"/>
  <c r="Y152" i="17"/>
  <c r="P152" i="17"/>
  <c r="AV151" i="17"/>
  <c r="AM151" i="17"/>
  <c r="AD151" i="17"/>
  <c r="U151" i="17"/>
  <c r="L151" i="17"/>
  <c r="AQ150" i="17"/>
  <c r="AH150" i="17"/>
  <c r="Y150" i="17"/>
  <c r="P150" i="17"/>
  <c r="AV149" i="17"/>
  <c r="AM149" i="17"/>
  <c r="AD149" i="17"/>
  <c r="T149" i="17"/>
  <c r="AZ148" i="17"/>
  <c r="AQ148" i="17"/>
  <c r="AH148" i="17"/>
  <c r="Y148" i="17"/>
  <c r="P148" i="17"/>
  <c r="AV147" i="17"/>
  <c r="AL147" i="17"/>
  <c r="AC147" i="17"/>
  <c r="T147" i="17"/>
  <c r="AZ146" i="17"/>
  <c r="AQ146" i="17"/>
  <c r="AH146" i="17"/>
  <c r="Y146" i="17"/>
  <c r="O146" i="17"/>
  <c r="AU145" i="17"/>
  <c r="AL145" i="17"/>
  <c r="AC145" i="17"/>
  <c r="T145" i="17"/>
  <c r="AZ144" i="17"/>
  <c r="AQ144" i="17"/>
  <c r="AG144" i="17"/>
  <c r="X144" i="17"/>
  <c r="O144" i="17"/>
  <c r="AU143" i="17"/>
  <c r="AL143" i="17"/>
  <c r="AC143" i="17"/>
  <c r="T143" i="17"/>
  <c r="AY142" i="17"/>
  <c r="AP142" i="17"/>
  <c r="AG142" i="17"/>
  <c r="X142" i="17"/>
  <c r="O142" i="17"/>
  <c r="AU141" i="17"/>
  <c r="AL141" i="17"/>
  <c r="AB141" i="17"/>
  <c r="S141" i="17"/>
  <c r="AY140" i="17"/>
  <c r="AP140" i="17"/>
  <c r="AG140" i="17"/>
  <c r="X140" i="17"/>
  <c r="O140" i="17"/>
  <c r="AT139" i="17"/>
  <c r="AK139" i="17"/>
  <c r="AB139" i="17"/>
  <c r="S139" i="17"/>
  <c r="AY138" i="17"/>
  <c r="AP138" i="17"/>
  <c r="AG138" i="17"/>
  <c r="W138" i="17"/>
  <c r="N138" i="17"/>
  <c r="AT137" i="17"/>
  <c r="AK137" i="17"/>
  <c r="AB137" i="17"/>
  <c r="S137" i="17"/>
  <c r="AY136" i="17"/>
  <c r="AO136" i="17"/>
  <c r="AF136" i="17"/>
  <c r="W136" i="17"/>
  <c r="N136" i="17"/>
  <c r="AT135" i="17"/>
  <c r="AK135" i="17"/>
  <c r="AB135" i="17"/>
  <c r="R135" i="17"/>
  <c r="AX134" i="17"/>
  <c r="AO134" i="17"/>
  <c r="AF134" i="17"/>
  <c r="W134" i="17"/>
  <c r="N134" i="17"/>
  <c r="AT133" i="17"/>
  <c r="AJ133" i="17"/>
  <c r="AA133" i="17"/>
  <c r="R133" i="17"/>
  <c r="AX132" i="17"/>
  <c r="AO132" i="17"/>
  <c r="AF132" i="17"/>
  <c r="W132" i="17"/>
  <c r="M132" i="17"/>
  <c r="AS131" i="17"/>
  <c r="AJ131" i="17"/>
  <c r="AA131" i="17"/>
  <c r="R131" i="17"/>
  <c r="AX130" i="17"/>
  <c r="AO130" i="17"/>
  <c r="AE130" i="17"/>
  <c r="V130" i="17"/>
  <c r="M130" i="17"/>
  <c r="AS129" i="17"/>
  <c r="AJ129" i="17"/>
  <c r="AA129" i="17"/>
  <c r="R129" i="17"/>
  <c r="AW128" i="17"/>
  <c r="AN128" i="17"/>
  <c r="AE128" i="17"/>
  <c r="V128" i="17"/>
  <c r="M128" i="17"/>
  <c r="AS127" i="17"/>
  <c r="AJ127" i="17"/>
  <c r="Z127" i="17"/>
  <c r="Q127" i="17"/>
  <c r="AW126" i="17"/>
  <c r="AN126" i="17"/>
  <c r="AE126" i="17"/>
  <c r="V126" i="17"/>
  <c r="M126" i="17"/>
  <c r="AR125" i="17"/>
  <c r="AI125" i="17"/>
  <c r="Z125" i="17"/>
  <c r="Q125" i="17"/>
  <c r="AW124" i="17"/>
  <c r="AN124" i="17"/>
  <c r="AE124" i="17"/>
  <c r="U124" i="17"/>
  <c r="L124" i="17"/>
  <c r="AR123" i="17"/>
  <c r="AI123" i="17"/>
  <c r="Z123" i="17"/>
  <c r="Q123" i="17"/>
  <c r="AW122" i="17"/>
  <c r="AM122" i="17"/>
  <c r="AD122" i="17"/>
  <c r="U122" i="17"/>
  <c r="L122" i="17"/>
  <c r="AR121" i="17"/>
  <c r="AI121" i="17"/>
  <c r="Z121" i="17"/>
  <c r="P121" i="17"/>
  <c r="AV120" i="17"/>
  <c r="AM120" i="17"/>
  <c r="AD120" i="17"/>
  <c r="U120" i="17"/>
  <c r="L120" i="17"/>
  <c r="AR119" i="17"/>
  <c r="AH119" i="17"/>
  <c r="Y119" i="17"/>
  <c r="P119" i="17"/>
  <c r="AV118" i="17"/>
  <c r="AM118" i="17"/>
  <c r="AD118" i="17"/>
  <c r="U118" i="17"/>
  <c r="AZ117" i="17"/>
  <c r="AQ117" i="17"/>
  <c r="AI117" i="17"/>
  <c r="AA117" i="17"/>
  <c r="S117" i="17"/>
  <c r="AZ116" i="17"/>
  <c r="AR116" i="17"/>
  <c r="AJ116" i="17"/>
  <c r="AB116" i="17"/>
  <c r="T116" i="17"/>
  <c r="L116" i="17"/>
  <c r="AS115" i="17"/>
  <c r="AK115" i="17"/>
  <c r="AC115" i="17"/>
  <c r="U115" i="17"/>
  <c r="M115" i="17"/>
  <c r="AT114" i="17"/>
  <c r="AL114" i="17"/>
  <c r="AD114" i="17"/>
  <c r="V114" i="17"/>
  <c r="N114" i="17"/>
  <c r="AU113" i="17"/>
  <c r="AM113" i="17"/>
  <c r="AE113" i="17"/>
  <c r="W113" i="17"/>
  <c r="O113" i="17"/>
  <c r="AV112" i="17"/>
  <c r="AN112" i="17"/>
  <c r="AF112" i="17"/>
  <c r="X112" i="17"/>
  <c r="P112" i="17"/>
  <c r="AW111" i="17"/>
  <c r="AO111" i="17"/>
  <c r="AG111" i="17"/>
  <c r="Y111" i="17"/>
  <c r="Q111" i="17"/>
  <c r="AX110" i="17"/>
  <c r="AP110" i="17"/>
  <c r="AH110" i="17"/>
  <c r="Z110" i="17"/>
  <c r="R110" i="17"/>
  <c r="AY109" i="17"/>
  <c r="AQ109" i="17"/>
  <c r="AI109" i="17"/>
  <c r="AA109" i="17"/>
  <c r="S109" i="17"/>
  <c r="AZ108" i="17"/>
  <c r="AR108" i="17"/>
  <c r="AJ108" i="17"/>
  <c r="AB108" i="17"/>
  <c r="T108" i="17"/>
  <c r="L108" i="17"/>
  <c r="AS107" i="17"/>
  <c r="AK107" i="17"/>
  <c r="AC107" i="17"/>
  <c r="U107" i="17"/>
  <c r="M107" i="17"/>
  <c r="AT106" i="17"/>
  <c r="AL106" i="17"/>
  <c r="AD106" i="17"/>
  <c r="V106" i="17"/>
  <c r="N106" i="17"/>
  <c r="AU105" i="17"/>
  <c r="AM105" i="17"/>
  <c r="AE105" i="17"/>
  <c r="W105" i="17"/>
  <c r="O105" i="17"/>
  <c r="AV104" i="17"/>
  <c r="AN104" i="17"/>
  <c r="AF104" i="17"/>
  <c r="X104" i="17"/>
  <c r="P104" i="17"/>
  <c r="AW103" i="17"/>
  <c r="AO103" i="17"/>
  <c r="AG103" i="17"/>
  <c r="Y103" i="17"/>
  <c r="Q103" i="17"/>
  <c r="AX102" i="17"/>
  <c r="AP102" i="17"/>
  <c r="AH102" i="17"/>
  <c r="Z102" i="17"/>
  <c r="R102" i="17"/>
  <c r="AY101" i="17"/>
  <c r="AQ101" i="17"/>
  <c r="AI101" i="17"/>
  <c r="AA101" i="17"/>
  <c r="S101" i="17"/>
  <c r="AZ100" i="17"/>
  <c r="AR100" i="17"/>
  <c r="AJ100" i="17"/>
  <c r="AB100" i="17"/>
  <c r="T100" i="17"/>
  <c r="L100" i="17"/>
  <c r="AS99" i="17"/>
  <c r="AK99" i="17"/>
  <c r="AC99" i="17"/>
  <c r="U99" i="17"/>
  <c r="M99" i="17"/>
  <c r="AT98" i="17"/>
  <c r="AL98" i="17"/>
  <c r="AD98" i="17"/>
  <c r="V98" i="17"/>
  <c r="N98" i="17"/>
  <c r="AU97" i="17"/>
  <c r="AM97" i="17"/>
  <c r="AE97" i="17"/>
  <c r="W97" i="17"/>
  <c r="O97" i="17"/>
  <c r="AV96" i="17"/>
  <c r="AN96" i="17"/>
  <c r="AF96" i="17"/>
  <c r="X96" i="17"/>
  <c r="P96" i="17"/>
  <c r="AW95" i="17"/>
  <c r="AO95" i="17"/>
  <c r="AG95" i="17"/>
  <c r="Y95" i="17"/>
  <c r="Q95" i="17"/>
  <c r="AX94" i="17"/>
  <c r="AP94" i="17"/>
  <c r="AH94" i="17"/>
  <c r="Z94" i="17"/>
  <c r="R94" i="17"/>
  <c r="AY93" i="17"/>
  <c r="AQ93" i="17"/>
  <c r="AI93" i="17"/>
  <c r="AA93" i="17"/>
  <c r="S93" i="17"/>
  <c r="AZ92" i="17"/>
  <c r="AR92" i="17"/>
  <c r="AJ92" i="17"/>
  <c r="AB92" i="17"/>
  <c r="T92" i="17"/>
  <c r="L92" i="17"/>
  <c r="AS91" i="17"/>
  <c r="AK91" i="17"/>
  <c r="AC91" i="17"/>
  <c r="U91" i="17"/>
  <c r="M91" i="17"/>
  <c r="AT90" i="17"/>
  <c r="AL90" i="17"/>
  <c r="AD90" i="17"/>
  <c r="V90" i="17"/>
  <c r="N90" i="17"/>
  <c r="AU89" i="17"/>
  <c r="AM89" i="17"/>
  <c r="AE89" i="17"/>
  <c r="W89" i="17"/>
  <c r="O89" i="17"/>
  <c r="AV88" i="17"/>
  <c r="AN88" i="17"/>
  <c r="AF88" i="17"/>
  <c r="X88" i="17"/>
  <c r="P88" i="17"/>
  <c r="AW87" i="17"/>
  <c r="AO87" i="17"/>
  <c r="AG87" i="17"/>
  <c r="Y87" i="17"/>
  <c r="Q87" i="17"/>
  <c r="AX86" i="17"/>
  <c r="AP86" i="17"/>
  <c r="AH86" i="17"/>
  <c r="Z86" i="17"/>
  <c r="R86" i="17"/>
  <c r="AY85" i="17"/>
  <c r="AQ85" i="17"/>
  <c r="AI85" i="17"/>
  <c r="AA85" i="17"/>
  <c r="S85" i="17"/>
  <c r="AZ84" i="17"/>
  <c r="AR84" i="17"/>
  <c r="AJ84" i="17"/>
  <c r="AB84" i="17"/>
  <c r="T84" i="17"/>
  <c r="L84" i="17"/>
  <c r="AS83" i="17"/>
  <c r="AK83" i="17"/>
  <c r="AC83" i="17"/>
  <c r="U83" i="17"/>
  <c r="M83" i="17"/>
  <c r="AT82" i="17"/>
  <c r="AL82" i="17"/>
  <c r="AD82" i="17"/>
  <c r="V82" i="17"/>
  <c r="N82" i="17"/>
  <c r="AU81" i="17"/>
  <c r="AM81" i="17"/>
  <c r="AE81" i="17"/>
  <c r="W81" i="17"/>
  <c r="O81" i="17"/>
  <c r="AV80" i="17"/>
  <c r="AN80" i="17"/>
  <c r="AF80" i="17"/>
  <c r="X80" i="17"/>
  <c r="P80" i="17"/>
  <c r="AW79" i="17"/>
  <c r="AO79" i="17"/>
  <c r="AG79" i="17"/>
  <c r="Y79" i="17"/>
  <c r="Q79" i="17"/>
  <c r="AX78" i="17"/>
  <c r="AP78" i="17"/>
  <c r="AH78" i="17"/>
  <c r="Z78" i="17"/>
  <c r="R78" i="17"/>
  <c r="AY77" i="17"/>
  <c r="AQ77" i="17"/>
  <c r="AI77" i="17"/>
  <c r="AA77" i="17"/>
  <c r="S77" i="17"/>
  <c r="AZ76" i="17"/>
  <c r="AR76" i="17"/>
  <c r="AJ76" i="17"/>
  <c r="AB76" i="17"/>
  <c r="T76" i="17"/>
  <c r="L76" i="17"/>
  <c r="AS75" i="17"/>
  <c r="AK75" i="17"/>
  <c r="AC75" i="17"/>
  <c r="U75" i="17"/>
  <c r="M75" i="17"/>
  <c r="AT74" i="17"/>
  <c r="AL74" i="17"/>
  <c r="AD74" i="17"/>
  <c r="V74" i="17"/>
  <c r="N74" i="17"/>
  <c r="AU73" i="17"/>
  <c r="AM73" i="17"/>
  <c r="AE73" i="17"/>
  <c r="W73" i="17"/>
  <c r="O73" i="17"/>
  <c r="AV72" i="17"/>
  <c r="AN72" i="17"/>
  <c r="AF72" i="17"/>
  <c r="X72" i="17"/>
  <c r="P72" i="17"/>
  <c r="AW71" i="17"/>
  <c r="AO71" i="17"/>
  <c r="AG71" i="17"/>
  <c r="Y71" i="17"/>
  <c r="Q71" i="17"/>
  <c r="AX70" i="17"/>
  <c r="AP70" i="17"/>
  <c r="AH70" i="17"/>
  <c r="Z70" i="17"/>
  <c r="R70" i="17"/>
  <c r="AY69" i="17"/>
  <c r="AQ69" i="17"/>
  <c r="AI69" i="17"/>
  <c r="AA69" i="17"/>
  <c r="S69" i="17"/>
  <c r="AZ68" i="17"/>
  <c r="AR68" i="17"/>
  <c r="AJ68" i="17"/>
  <c r="AB68" i="17"/>
  <c r="T68" i="17"/>
  <c r="L68" i="17"/>
  <c r="AS67" i="17"/>
  <c r="AK67" i="17"/>
  <c r="AC67" i="17"/>
  <c r="U67" i="17"/>
  <c r="M67" i="17"/>
  <c r="AT66" i="17"/>
  <c r="AL66" i="17"/>
  <c r="AD66" i="17"/>
  <c r="V66" i="17"/>
  <c r="N66" i="17"/>
  <c r="AU65" i="17"/>
  <c r="AM65" i="17"/>
  <c r="AE65" i="17"/>
  <c r="W65" i="17"/>
  <c r="O65" i="17"/>
  <c r="AV64" i="17"/>
  <c r="AN64" i="17"/>
  <c r="AF64" i="17"/>
  <c r="X64" i="17"/>
  <c r="P64" i="17"/>
  <c r="AW63" i="17"/>
  <c r="AO63" i="17"/>
  <c r="AG63" i="17"/>
  <c r="Y63" i="17"/>
  <c r="Q63" i="17"/>
  <c r="AX62" i="17"/>
  <c r="AP62" i="17"/>
  <c r="AH62" i="17"/>
  <c r="Z62" i="17"/>
  <c r="R62" i="17"/>
  <c r="AY61" i="17"/>
  <c r="AQ61" i="17"/>
  <c r="AI61" i="17"/>
  <c r="AA61" i="17"/>
  <c r="S61" i="17"/>
  <c r="AZ60" i="17"/>
  <c r="AR60" i="17"/>
  <c r="AJ60" i="17"/>
  <c r="AB60" i="17"/>
  <c r="T60" i="17"/>
  <c r="L60" i="17"/>
  <c r="AS59" i="17"/>
  <c r="AK59" i="17"/>
  <c r="AC59" i="17"/>
  <c r="U59" i="17"/>
  <c r="M59" i="17"/>
  <c r="AT58" i="17"/>
  <c r="AL58" i="17"/>
  <c r="AD58" i="17"/>
  <c r="V58" i="17"/>
  <c r="N58" i="17"/>
  <c r="AU57" i="17"/>
  <c r="AM57" i="17"/>
  <c r="AE57" i="17"/>
  <c r="W57" i="17"/>
  <c r="O57" i="17"/>
  <c r="AV56" i="17"/>
  <c r="AN56" i="17"/>
  <c r="AF56" i="17"/>
  <c r="X56" i="17"/>
  <c r="P56" i="17"/>
  <c r="AW55" i="17"/>
  <c r="AO55" i="17"/>
  <c r="AG55" i="17"/>
  <c r="Y55" i="17"/>
  <c r="Q55" i="17"/>
  <c r="AX54" i="17"/>
  <c r="AP54" i="17"/>
  <c r="AH54" i="17"/>
  <c r="Z54" i="17"/>
  <c r="R54" i="17"/>
  <c r="AY53" i="17"/>
  <c r="AQ53" i="17"/>
  <c r="AI53" i="17"/>
  <c r="AA53" i="17"/>
  <c r="S53" i="17"/>
  <c r="AZ52" i="17"/>
  <c r="AR52" i="17"/>
  <c r="AJ52" i="17"/>
  <c r="AB52" i="17"/>
  <c r="T52" i="17"/>
  <c r="L52" i="17"/>
  <c r="AS51" i="17"/>
  <c r="AK51" i="17"/>
  <c r="AC51" i="17"/>
  <c r="U51" i="17"/>
  <c r="M51" i="17"/>
  <c r="AT50" i="17"/>
  <c r="AL50" i="17"/>
  <c r="AD50" i="17"/>
  <c r="V50" i="17"/>
  <c r="N50" i="17"/>
  <c r="AU49" i="17"/>
  <c r="AM49" i="17"/>
  <c r="AE49" i="17"/>
  <c r="W49" i="17"/>
  <c r="O49" i="17"/>
  <c r="AV48" i="17"/>
  <c r="AN48" i="17"/>
  <c r="AF48" i="17"/>
  <c r="X48" i="17"/>
  <c r="P48" i="17"/>
  <c r="AW47" i="17"/>
  <c r="AO47" i="17"/>
  <c r="AG47" i="17"/>
  <c r="Y47" i="17"/>
  <c r="Q47" i="17"/>
  <c r="AX46" i="17"/>
  <c r="AP46" i="17"/>
  <c r="AH46" i="17"/>
  <c r="Z46" i="17"/>
  <c r="R46" i="17"/>
  <c r="AY45" i="17"/>
  <c r="AQ45" i="17"/>
  <c r="AI45" i="17"/>
  <c r="AA45" i="17"/>
  <c r="S45" i="17"/>
  <c r="AZ44" i="17"/>
  <c r="AR44" i="17"/>
  <c r="AJ44" i="17"/>
  <c r="AB44" i="17"/>
  <c r="T44" i="17"/>
  <c r="L44" i="17"/>
  <c r="AS43" i="17"/>
  <c r="AK43" i="17"/>
  <c r="AC43" i="17"/>
  <c r="U43" i="17"/>
  <c r="M43" i="17"/>
  <c r="AT42" i="17"/>
  <c r="AL42" i="17"/>
  <c r="AD42" i="17"/>
  <c r="V42" i="17"/>
  <c r="N42" i="17"/>
  <c r="AU41" i="17"/>
  <c r="AM41" i="17"/>
  <c r="AE41" i="17"/>
  <c r="W41" i="17"/>
  <c r="O41" i="17"/>
  <c r="AV40" i="17"/>
  <c r="AN40" i="17"/>
  <c r="AF40" i="17"/>
  <c r="X40" i="17"/>
  <c r="P40" i="17"/>
  <c r="AW39" i="17"/>
  <c r="AO39" i="17"/>
  <c r="AG39" i="17"/>
  <c r="Y39" i="17"/>
  <c r="Q39" i="17"/>
  <c r="AX38" i="17"/>
  <c r="AP38" i="17"/>
  <c r="AH38" i="17"/>
  <c r="Z38" i="17"/>
  <c r="R38" i="17"/>
  <c r="AY37" i="17"/>
  <c r="AQ37" i="17"/>
  <c r="AI37" i="17"/>
  <c r="AA37" i="17"/>
  <c r="S37" i="17"/>
  <c r="AZ36" i="17"/>
  <c r="AR36" i="17"/>
  <c r="AJ36" i="17"/>
  <c r="AB36" i="17"/>
  <c r="T36" i="17"/>
  <c r="L36" i="17"/>
  <c r="AS35" i="17"/>
  <c r="AK35" i="17"/>
  <c r="AC35" i="17"/>
  <c r="U35" i="17"/>
  <c r="M35" i="17"/>
  <c r="AT34" i="17"/>
  <c r="AL34" i="17"/>
  <c r="AD34" i="17"/>
  <c r="V34" i="17"/>
  <c r="N34" i="17"/>
  <c r="AU33" i="17"/>
  <c r="AM33" i="17"/>
  <c r="AE33" i="17"/>
  <c r="W33" i="17"/>
  <c r="O33" i="17"/>
  <c r="AV32" i="17"/>
  <c r="AN32" i="17"/>
  <c r="AF32" i="17"/>
  <c r="X32" i="17"/>
  <c r="P32" i="17"/>
  <c r="AW31" i="17"/>
  <c r="AO31" i="17"/>
  <c r="AG31" i="17"/>
  <c r="Y31" i="17"/>
  <c r="Q31" i="17"/>
  <c r="AX30" i="17"/>
  <c r="AP30" i="17"/>
  <c r="AH30" i="17"/>
  <c r="Z30" i="17"/>
  <c r="R30" i="17"/>
  <c r="AY29" i="17"/>
  <c r="AQ29" i="17"/>
  <c r="AI29" i="17"/>
  <c r="AA29" i="17"/>
  <c r="S29" i="17"/>
  <c r="AZ28" i="17"/>
  <c r="AR28" i="17"/>
  <c r="AJ28" i="17"/>
  <c r="AB28" i="17"/>
  <c r="T28" i="17"/>
  <c r="L28" i="17"/>
  <c r="AS27" i="17"/>
  <c r="AK27" i="17"/>
  <c r="AC27" i="17"/>
  <c r="U27" i="17"/>
  <c r="M27" i="17"/>
  <c r="AT26" i="17"/>
  <c r="AL26" i="17"/>
  <c r="AD26" i="17"/>
  <c r="V26" i="17"/>
  <c r="N26" i="17"/>
  <c r="AU25" i="17"/>
  <c r="AM25" i="17"/>
  <c r="AE25" i="17"/>
  <c r="W25" i="17"/>
  <c r="O25" i="17"/>
  <c r="AV24" i="17"/>
  <c r="AN24" i="17"/>
  <c r="AF24" i="17"/>
  <c r="X24" i="17"/>
  <c r="P24" i="17"/>
  <c r="AW23" i="17"/>
  <c r="AO23" i="17"/>
  <c r="AG23" i="17"/>
  <c r="Y23" i="17"/>
  <c r="Q23" i="17"/>
  <c r="AX22" i="17"/>
  <c r="AP22" i="17"/>
  <c r="AH22" i="17"/>
  <c r="Z22" i="17"/>
  <c r="R22" i="17"/>
  <c r="AY21" i="17"/>
  <c r="AQ21" i="17"/>
  <c r="AI21" i="17"/>
  <c r="AA21" i="17"/>
  <c r="S21" i="17"/>
  <c r="AZ20" i="17"/>
  <c r="AR20" i="17"/>
  <c r="AJ20" i="17"/>
  <c r="AB20" i="17"/>
  <c r="T20" i="17"/>
  <c r="L20" i="17"/>
  <c r="AS19" i="17"/>
  <c r="AK19" i="17"/>
  <c r="AC19" i="17"/>
  <c r="U19" i="17"/>
  <c r="M19" i="17"/>
  <c r="AT18" i="17"/>
  <c r="AL18" i="17"/>
  <c r="AD18" i="17"/>
  <c r="V18" i="17"/>
  <c r="N18" i="17"/>
  <c r="AU17" i="17"/>
  <c r="AM17" i="17"/>
  <c r="AE17" i="17"/>
  <c r="W17" i="17"/>
  <c r="O17" i="17"/>
  <c r="AV16" i="17"/>
  <c r="AN16" i="17"/>
  <c r="AF16" i="17"/>
  <c r="X16" i="17"/>
  <c r="P16" i="17"/>
  <c r="AW15" i="17"/>
  <c r="AO15" i="17"/>
  <c r="AG15" i="17"/>
  <c r="Y15" i="17"/>
  <c r="Q15" i="17"/>
  <c r="AX14" i="17"/>
  <c r="AP14" i="17"/>
  <c r="AH14" i="17"/>
  <c r="Z14" i="17"/>
  <c r="R14" i="17"/>
  <c r="AY13" i="17"/>
  <c r="AQ13" i="17"/>
  <c r="AI13" i="17"/>
  <c r="AA13" i="17"/>
  <c r="S13" i="17"/>
  <c r="AZ12" i="17"/>
  <c r="AR12" i="17"/>
  <c r="AJ12" i="17"/>
  <c r="AB12" i="17"/>
  <c r="T12" i="17"/>
  <c r="L12" i="17"/>
  <c r="AS11" i="17"/>
  <c r="AK11" i="17"/>
  <c r="AC11" i="17"/>
  <c r="U11" i="17"/>
  <c r="M11" i="17"/>
  <c r="AT10" i="17"/>
  <c r="AL10" i="17"/>
  <c r="AD10" i="17"/>
  <c r="V10" i="17"/>
  <c r="N10" i="17"/>
  <c r="K259" i="17"/>
  <c r="K251" i="17"/>
  <c r="K243" i="17"/>
  <c r="K235" i="17"/>
  <c r="K227" i="17"/>
  <c r="K219" i="17"/>
  <c r="K211" i="17"/>
  <c r="K203" i="17"/>
  <c r="K195" i="17"/>
  <c r="K187" i="17"/>
  <c r="K179" i="17"/>
  <c r="K171" i="17"/>
  <c r="K163" i="17"/>
  <c r="K155" i="17"/>
  <c r="K147" i="17"/>
  <c r="K139" i="17"/>
  <c r="K131" i="17"/>
  <c r="K123" i="17"/>
  <c r="K115" i="17"/>
  <c r="K107" i="17"/>
  <c r="K99" i="17"/>
  <c r="K91" i="17"/>
  <c r="K83" i="17"/>
  <c r="K75" i="17"/>
  <c r="K67" i="17"/>
  <c r="K59" i="17"/>
  <c r="K51" i="17"/>
  <c r="K43" i="17"/>
  <c r="K35" i="17"/>
  <c r="K27" i="17"/>
  <c r="K19" i="17"/>
  <c r="K11" i="17"/>
  <c r="J258" i="17"/>
  <c r="J250" i="17"/>
  <c r="J242" i="17"/>
  <c r="J234" i="17"/>
  <c r="J226" i="17"/>
  <c r="J218" i="17"/>
  <c r="J210" i="17"/>
  <c r="J202" i="17"/>
  <c r="J194" i="17"/>
  <c r="J186" i="17"/>
  <c r="J178" i="17"/>
  <c r="J170" i="17"/>
  <c r="J162" i="17"/>
  <c r="J154" i="17"/>
  <c r="J146" i="17"/>
  <c r="J138" i="17"/>
  <c r="J130" i="17"/>
  <c r="J122" i="17"/>
  <c r="J114" i="17"/>
  <c r="J106" i="17"/>
  <c r="J98" i="17"/>
  <c r="J90" i="17"/>
  <c r="J82" i="17"/>
  <c r="J74" i="17"/>
  <c r="J66" i="17"/>
  <c r="J58" i="17"/>
  <c r="J50" i="17"/>
  <c r="J42" i="17"/>
  <c r="J34" i="17"/>
  <c r="J26" i="17"/>
  <c r="J18" i="17"/>
  <c r="J10" i="17"/>
  <c r="I257" i="17"/>
  <c r="I249" i="17"/>
  <c r="I241" i="17"/>
  <c r="I233" i="17"/>
  <c r="I225" i="17"/>
  <c r="I217" i="17"/>
  <c r="I209" i="17"/>
  <c r="I201" i="17"/>
  <c r="I193" i="17"/>
  <c r="I185" i="17"/>
  <c r="I177" i="17"/>
  <c r="I169" i="17"/>
  <c r="I161" i="17"/>
  <c r="I153" i="17"/>
  <c r="I145" i="17"/>
  <c r="I137" i="17"/>
  <c r="I129" i="17"/>
  <c r="I121" i="17"/>
  <c r="I113" i="17"/>
  <c r="I105" i="17"/>
  <c r="I97" i="17"/>
  <c r="I89" i="17"/>
  <c r="I81" i="17"/>
  <c r="I73" i="17"/>
  <c r="I65" i="17"/>
  <c r="I57" i="17"/>
  <c r="I49" i="17"/>
  <c r="I41" i="17"/>
  <c r="I33" i="17"/>
  <c r="I25" i="17"/>
  <c r="I17" i="17"/>
  <c r="H264" i="17"/>
  <c r="H256" i="17"/>
  <c r="H248" i="17"/>
  <c r="H240" i="17"/>
  <c r="H232" i="17"/>
  <c r="H224" i="17"/>
  <c r="H216" i="17"/>
  <c r="H208" i="17"/>
  <c r="H200" i="17"/>
  <c r="H192" i="17"/>
  <c r="H184" i="17"/>
  <c r="H176" i="17"/>
  <c r="H168" i="17"/>
  <c r="H160" i="17"/>
  <c r="H152" i="17"/>
  <c r="H144" i="17"/>
  <c r="H136" i="17"/>
  <c r="H128" i="17"/>
  <c r="H120" i="17"/>
  <c r="H112" i="17"/>
  <c r="H104" i="17"/>
  <c r="H96" i="17"/>
  <c r="H88" i="17"/>
  <c r="H80" i="17"/>
  <c r="H72" i="17"/>
  <c r="H64" i="17"/>
  <c r="H56" i="17"/>
  <c r="H48" i="17"/>
  <c r="H40" i="17"/>
  <c r="H32" i="17"/>
  <c r="H15" i="17"/>
  <c r="G262" i="17"/>
  <c r="G254" i="17"/>
  <c r="G246" i="17"/>
  <c r="G238" i="17"/>
  <c r="G230" i="17"/>
  <c r="G222" i="17"/>
  <c r="G214" i="17"/>
  <c r="G206" i="17"/>
  <c r="G198" i="17"/>
  <c r="G190" i="17"/>
  <c r="G182" i="17"/>
  <c r="G174" i="17"/>
  <c r="G166" i="17"/>
  <c r="G158" i="17"/>
  <c r="G150" i="17"/>
  <c r="G142" i="17"/>
  <c r="G134" i="17"/>
  <c r="G126" i="17"/>
  <c r="G118" i="17"/>
  <c r="G110" i="17"/>
  <c r="G102" i="17"/>
  <c r="G94" i="17"/>
  <c r="G86" i="17"/>
  <c r="G78" i="17"/>
  <c r="G70" i="17"/>
  <c r="G62" i="17"/>
  <c r="G54" i="17"/>
  <c r="G46" i="17"/>
  <c r="G38" i="17"/>
  <c r="G30" i="17"/>
  <c r="G22" i="17"/>
  <c r="G14" i="17"/>
  <c r="F261" i="17"/>
  <c r="F253" i="17"/>
  <c r="F245" i="17"/>
  <c r="F237" i="17"/>
  <c r="F229" i="17"/>
  <c r="F221" i="17"/>
  <c r="F213" i="17"/>
  <c r="F205" i="17"/>
  <c r="F197" i="17"/>
  <c r="F189" i="17"/>
  <c r="F181" i="17"/>
  <c r="F173" i="17"/>
  <c r="F165" i="17"/>
  <c r="F157" i="17"/>
  <c r="F149" i="17"/>
  <c r="F141" i="17"/>
  <c r="F133" i="17"/>
  <c r="F125" i="17"/>
  <c r="F117" i="17"/>
  <c r="F109" i="17"/>
  <c r="F101" i="17"/>
  <c r="F93" i="17"/>
  <c r="F85" i="17"/>
  <c r="F77" i="17"/>
  <c r="F69" i="17"/>
  <c r="F61" i="17"/>
  <c r="F53" i="17"/>
  <c r="F45" i="17"/>
  <c r="F37" i="17"/>
  <c r="F29" i="17"/>
  <c r="F21" i="17"/>
  <c r="F13" i="17"/>
  <c r="E260" i="17"/>
  <c r="E252" i="17"/>
  <c r="E244" i="17"/>
  <c r="E236" i="17"/>
  <c r="E228" i="17"/>
  <c r="E220" i="17"/>
  <c r="E212" i="17"/>
  <c r="E204" i="17"/>
  <c r="E196" i="17"/>
  <c r="E188" i="17"/>
  <c r="E180" i="17"/>
  <c r="E172" i="17"/>
  <c r="E164" i="17"/>
  <c r="E156" i="17"/>
  <c r="E148" i="17"/>
  <c r="E140" i="17"/>
  <c r="E132" i="17"/>
  <c r="E124" i="17"/>
  <c r="E116" i="17"/>
  <c r="E108" i="17"/>
  <c r="E100" i="17"/>
  <c r="E92" i="17"/>
  <c r="E84" i="17"/>
  <c r="E76" i="17"/>
  <c r="E68" i="17"/>
  <c r="E60" i="17"/>
  <c r="AU264" i="17"/>
  <c r="AE264" i="17"/>
  <c r="O264" i="17"/>
  <c r="AO263" i="17"/>
  <c r="Y263" i="17"/>
  <c r="AY262" i="17"/>
  <c r="AJ262" i="17"/>
  <c r="T262" i="17"/>
  <c r="AR261" i="17"/>
  <c r="AD261" i="17"/>
  <c r="M261" i="17"/>
  <c r="AM260" i="17"/>
  <c r="W260" i="17"/>
  <c r="AW259" i="17"/>
  <c r="AG259" i="17"/>
  <c r="Q259" i="17"/>
  <c r="AO258" i="17"/>
  <c r="AA258" i="17"/>
  <c r="AZ257" i="17"/>
  <c r="AM257" i="17"/>
  <c r="V257" i="17"/>
  <c r="AV256" i="17"/>
  <c r="AE256" i="17"/>
  <c r="P256" i="17"/>
  <c r="AO255" i="17"/>
  <c r="Z255" i="17"/>
  <c r="AX254" i="17"/>
  <c r="AJ254" i="17"/>
  <c r="T254" i="17"/>
  <c r="AR253" i="17"/>
  <c r="AC253" i="17"/>
  <c r="N253" i="17"/>
  <c r="AM252" i="17"/>
  <c r="X252" i="17"/>
  <c r="AW251" i="17"/>
  <c r="AH251" i="17"/>
  <c r="P251" i="17"/>
  <c r="AQ250" i="17"/>
  <c r="AA250" i="17"/>
  <c r="AZ249" i="17"/>
  <c r="AL249" i="17"/>
  <c r="W249" i="17"/>
  <c r="AW248" i="17"/>
  <c r="AF248" i="17"/>
  <c r="S248" i="17"/>
  <c r="AU247" i="17"/>
  <c r="AF247" i="17"/>
  <c r="T247" i="17"/>
  <c r="AV246" i="17"/>
  <c r="AG246" i="17"/>
  <c r="R246" i="17"/>
  <c r="AU245" i="17"/>
  <c r="AF245" i="17"/>
  <c r="S245" i="17"/>
  <c r="AV244" i="17"/>
  <c r="AH244" i="17"/>
  <c r="T244" i="17"/>
  <c r="AU243" i="17"/>
  <c r="AH243" i="17"/>
  <c r="S243" i="17"/>
  <c r="AV242" i="17"/>
  <c r="AH242" i="17"/>
  <c r="T242" i="17"/>
  <c r="AU241" i="17"/>
  <c r="AH241" i="17"/>
  <c r="S241" i="17"/>
  <c r="AU240" i="17"/>
  <c r="AH240" i="17"/>
  <c r="U240" i="17"/>
  <c r="AU239" i="17"/>
  <c r="AI239" i="17"/>
  <c r="T239" i="17"/>
  <c r="AU238" i="17"/>
  <c r="AG238" i="17"/>
  <c r="U238" i="17"/>
  <c r="AU237" i="17"/>
  <c r="AH237" i="17"/>
  <c r="U237" i="17"/>
  <c r="AU236" i="17"/>
  <c r="AG236" i="17"/>
  <c r="T236" i="17"/>
  <c r="AV235" i="17"/>
  <c r="AH235" i="17"/>
  <c r="T235" i="17"/>
  <c r="AW234" i="17"/>
  <c r="H19" i="17"/>
  <c r="AP264" i="17"/>
  <c r="AA264" i="17"/>
  <c r="AZ263" i="17"/>
  <c r="AJ263" i="17"/>
  <c r="V263" i="17"/>
  <c r="AU262" i="17"/>
  <c r="AD262" i="17"/>
  <c r="N262" i="17"/>
  <c r="AP261" i="17"/>
  <c r="X261" i="17"/>
  <c r="AY260" i="17"/>
  <c r="AJ260" i="17"/>
  <c r="T260" i="17"/>
  <c r="AR259" i="17"/>
  <c r="AD259" i="17"/>
  <c r="M259" i="17"/>
  <c r="AM258" i="17"/>
  <c r="W258" i="17"/>
  <c r="AX257" i="17"/>
  <c r="AG257" i="17"/>
  <c r="Q257" i="17"/>
  <c r="AQ256" i="17"/>
  <c r="AA256" i="17"/>
  <c r="AZ255" i="17"/>
  <c r="AL255" i="17"/>
  <c r="U255" i="17"/>
  <c r="AU254" i="17"/>
  <c r="AD254" i="17"/>
  <c r="O254" i="17"/>
  <c r="AN253" i="17"/>
  <c r="Z253" i="17"/>
  <c r="L253" i="17"/>
  <c r="AJ252" i="17"/>
  <c r="U252" i="17"/>
  <c r="AS251" i="17"/>
  <c r="AC251" i="17"/>
  <c r="N251" i="17"/>
  <c r="AN250" i="17"/>
  <c r="X250" i="17"/>
  <c r="AX249" i="17"/>
  <c r="AH249" i="17"/>
  <c r="P249" i="17"/>
  <c r="AQ248" i="17"/>
  <c r="AD248" i="17"/>
  <c r="P248" i="17"/>
  <c r="AR247" i="17"/>
  <c r="AD247" i="17"/>
  <c r="Q247" i="17"/>
  <c r="AP246" i="17"/>
  <c r="AD246" i="17"/>
  <c r="P246" i="17"/>
  <c r="AQ245" i="17"/>
  <c r="AD245" i="17"/>
  <c r="Q245" i="17"/>
  <c r="AR244" i="17"/>
  <c r="AD244" i="17"/>
  <c r="P244" i="17"/>
  <c r="AR243" i="17"/>
  <c r="AC243" i="17"/>
  <c r="Q243" i="17"/>
  <c r="AR242" i="17"/>
  <c r="AD242" i="17"/>
  <c r="P242" i="17"/>
  <c r="AR241" i="17"/>
  <c r="AC241" i="17"/>
  <c r="Q241" i="17"/>
  <c r="AR240" i="17"/>
  <c r="AE240" i="17"/>
  <c r="P240" i="17"/>
  <c r="AR239" i="17"/>
  <c r="AD239" i="17"/>
  <c r="P239" i="17"/>
  <c r="AR238" i="17"/>
  <c r="AE238" i="17"/>
  <c r="P238" i="17"/>
  <c r="AS237" i="17"/>
  <c r="AD237" i="17"/>
  <c r="P237" i="17"/>
  <c r="AQ236" i="17"/>
  <c r="AE236" i="17"/>
  <c r="Q236" i="17"/>
  <c r="AR235" i="17"/>
  <c r="AE235" i="17"/>
  <c r="Q235" i="17"/>
  <c r="AQ234" i="17"/>
  <c r="AD234" i="17"/>
  <c r="Q234" i="17"/>
  <c r="AR233" i="17"/>
  <c r="AD233" i="17"/>
  <c r="R233" i="17"/>
  <c r="AQ232" i="17"/>
  <c r="AD232" i="17"/>
  <c r="P232" i="17"/>
  <c r="AS231" i="17"/>
  <c r="AD231" i="17"/>
  <c r="Q231" i="17"/>
  <c r="AT230" i="17"/>
  <c r="AD230" i="17"/>
  <c r="P230" i="17"/>
  <c r="AT229" i="17"/>
  <c r="AG229" i="17"/>
  <c r="V229" i="17"/>
  <c r="AZ228" i="17"/>
  <c r="AN228" i="17"/>
  <c r="Z228" i="17"/>
  <c r="O228" i="17"/>
  <c r="AS227" i="17"/>
  <c r="AF227" i="17"/>
  <c r="U227" i="17"/>
  <c r="AX226" i="17"/>
  <c r="AL226" i="17"/>
  <c r="Y226" i="17"/>
  <c r="N226" i="17"/>
  <c r="AP225" i="17"/>
  <c r="AE225" i="17"/>
  <c r="S225" i="17"/>
  <c r="AW224" i="17"/>
  <c r="AJ224" i="17"/>
  <c r="X224" i="17"/>
  <c r="L224" i="17"/>
  <c r="AO223" i="17"/>
  <c r="AC223" i="17"/>
  <c r="R223" i="17"/>
  <c r="AT222" i="17"/>
  <c r="AI222" i="17"/>
  <c r="V222" i="17"/>
  <c r="AY221" i="17"/>
  <c r="AM221" i="17"/>
  <c r="AB221" i="17"/>
  <c r="P221" i="17"/>
  <c r="AS220" i="17"/>
  <c r="AG220" i="17"/>
  <c r="U220" i="17"/>
  <c r="AW219" i="17"/>
  <c r="AL219" i="17"/>
  <c r="Z219" i="17"/>
  <c r="N219" i="17"/>
  <c r="AQ218" i="17"/>
  <c r="AF218" i="17"/>
  <c r="R218" i="17"/>
  <c r="AV217" i="17"/>
  <c r="AJ217" i="17"/>
  <c r="Y217" i="17"/>
  <c r="L217" i="17"/>
  <c r="AP216" i="17"/>
  <c r="AD216" i="17"/>
  <c r="Q216" i="17"/>
  <c r="AT215" i="17"/>
  <c r="AI215" i="17"/>
  <c r="V215" i="17"/>
  <c r="AZ214" i="17"/>
  <c r="AN214" i="17"/>
  <c r="AC214" i="17"/>
  <c r="O214" i="17"/>
  <c r="AS213" i="17"/>
  <c r="AG213" i="17"/>
  <c r="U213" i="17"/>
  <c r="AX212" i="17"/>
  <c r="AM212" i="17"/>
  <c r="Z212" i="17"/>
  <c r="N212" i="17"/>
  <c r="AQ211" i="17"/>
  <c r="AE211" i="17"/>
  <c r="S211" i="17"/>
  <c r="AW210" i="17"/>
  <c r="AL210" i="17"/>
  <c r="Y210" i="17"/>
  <c r="L210" i="17"/>
  <c r="AP209" i="17"/>
  <c r="AC209" i="17"/>
  <c r="R209" i="17"/>
  <c r="AV208" i="17"/>
  <c r="AI208" i="17"/>
  <c r="X208" i="17"/>
  <c r="AZ207" i="17"/>
  <c r="AM207" i="17"/>
  <c r="AB207" i="17"/>
  <c r="Q207" i="17"/>
  <c r="AT206" i="17"/>
  <c r="AH206" i="17"/>
  <c r="V206" i="17"/>
  <c r="AY205" i="17"/>
  <c r="AL205" i="17"/>
  <c r="AA205" i="17"/>
  <c r="O205" i="17"/>
  <c r="AR204" i="17"/>
  <c r="AF204" i="17"/>
  <c r="U204" i="17"/>
  <c r="AV203" i="17"/>
  <c r="AK203" i="17"/>
  <c r="Y203" i="17"/>
  <c r="N203" i="17"/>
  <c r="AP202" i="17"/>
  <c r="AE202" i="17"/>
  <c r="S202" i="17"/>
  <c r="AU201" i="17"/>
  <c r="AI201" i="17"/>
  <c r="X201" i="17"/>
  <c r="AZ200" i="17"/>
  <c r="AO200" i="17"/>
  <c r="AC200" i="17"/>
  <c r="R200" i="17"/>
  <c r="AS199" i="17"/>
  <c r="AH199" i="17"/>
  <c r="V199" i="17"/>
  <c r="AY198" i="17"/>
  <c r="AM198" i="17"/>
  <c r="AB198" i="17"/>
  <c r="O198" i="17"/>
  <c r="AR197" i="17"/>
  <c r="AF197" i="17"/>
  <c r="T197" i="17"/>
  <c r="AW196" i="17"/>
  <c r="AL196" i="17"/>
  <c r="Z196" i="17"/>
  <c r="N196" i="17"/>
  <c r="AP195" i="17"/>
  <c r="AE195" i="17"/>
  <c r="R195" i="17"/>
  <c r="AV194" i="17"/>
  <c r="AJ194" i="17"/>
  <c r="X194" i="17"/>
  <c r="L194" i="17"/>
  <c r="AO193" i="17"/>
  <c r="AB193" i="17"/>
  <c r="Q193" i="17"/>
  <c r="AT192" i="17"/>
  <c r="AI192" i="17"/>
  <c r="X192" i="17"/>
  <c r="N192" i="17"/>
  <c r="AR191" i="17"/>
  <c r="AG191" i="17"/>
  <c r="W191" i="17"/>
  <c r="M191" i="17"/>
  <c r="AQ190" i="17"/>
  <c r="AG190" i="17"/>
  <c r="W190" i="17"/>
  <c r="AZ189" i="17"/>
  <c r="AP189" i="17"/>
  <c r="AF189" i="17"/>
  <c r="V189" i="17"/>
  <c r="AZ188" i="17"/>
  <c r="AP188" i="17"/>
  <c r="AF188" i="17"/>
  <c r="T188" i="17"/>
  <c r="AY187" i="17"/>
  <c r="AO187" i="17"/>
  <c r="AD187" i="17"/>
  <c r="T187" i="17"/>
  <c r="AY186" i="17"/>
  <c r="AO186" i="17"/>
  <c r="AC186" i="17"/>
  <c r="S186" i="17"/>
  <c r="AX185" i="17"/>
  <c r="AM185" i="17"/>
  <c r="AC185" i="17"/>
  <c r="S185" i="17"/>
  <c r="AW184" i="17"/>
  <c r="AL184" i="17"/>
  <c r="AB184" i="17"/>
  <c r="Q184" i="17"/>
  <c r="AV183" i="17"/>
  <c r="AL183" i="17"/>
  <c r="AB183" i="17"/>
  <c r="Q183" i="17"/>
  <c r="AU182" i="17"/>
  <c r="AK182" i="17"/>
  <c r="Z182" i="17"/>
  <c r="P182" i="17"/>
  <c r="AU181" i="17"/>
  <c r="AJ181" i="17"/>
  <c r="Z181" i="17"/>
  <c r="O181" i="17"/>
  <c r="AS180" i="17"/>
  <c r="AI180" i="17"/>
  <c r="Y180" i="17"/>
  <c r="O180" i="17"/>
  <c r="AS179" i="17"/>
  <c r="AI179" i="17"/>
  <c r="X179" i="17"/>
  <c r="M179" i="17"/>
  <c r="AR178" i="17"/>
  <c r="AH178" i="17"/>
  <c r="W178" i="17"/>
  <c r="M178" i="17"/>
  <c r="AR177" i="17"/>
  <c r="AF177" i="17"/>
  <c r="V177" i="17"/>
  <c r="L177" i="17"/>
  <c r="AQ176" i="17"/>
  <c r="AF176" i="17"/>
  <c r="V176" i="17"/>
  <c r="L176" i="17"/>
  <c r="AO175" i="17"/>
  <c r="AE175" i="17"/>
  <c r="U175" i="17"/>
  <c r="AY174" i="17"/>
  <c r="AO174" i="17"/>
  <c r="AE174" i="17"/>
  <c r="U174" i="17"/>
  <c r="AX173" i="17"/>
  <c r="AN173" i="17"/>
  <c r="AD173" i="17"/>
  <c r="S173" i="17"/>
  <c r="AX172" i="17"/>
  <c r="AN172" i="17"/>
  <c r="AC172" i="17"/>
  <c r="R172" i="17"/>
  <c r="AW171" i="17"/>
  <c r="AL171" i="17"/>
  <c r="AB171" i="17"/>
  <c r="R171" i="17"/>
  <c r="AW170" i="17"/>
  <c r="AL170" i="17"/>
  <c r="AA170" i="17"/>
  <c r="Q170" i="17"/>
  <c r="AU169" i="17"/>
  <c r="AK169" i="17"/>
  <c r="AA169" i="17"/>
  <c r="P169" i="17"/>
  <c r="AU168" i="17"/>
  <c r="AJ168" i="17"/>
  <c r="Y168" i="17"/>
  <c r="O168" i="17"/>
  <c r="AT167" i="17"/>
  <c r="AJ167" i="17"/>
  <c r="Y167" i="17"/>
  <c r="O167" i="17"/>
  <c r="AS166" i="17"/>
  <c r="AH166" i="17"/>
  <c r="X166" i="17"/>
  <c r="N166" i="17"/>
  <c r="AR165" i="17"/>
  <c r="AH165" i="17"/>
  <c r="X165" i="17"/>
  <c r="L165" i="17"/>
  <c r="AQ164" i="17"/>
  <c r="AG164" i="17"/>
  <c r="W164" i="17"/>
  <c r="L164" i="17"/>
  <c r="AQ163" i="17"/>
  <c r="AG163" i="17"/>
  <c r="U163" i="17"/>
  <c r="AZ162" i="17"/>
  <c r="AP162" i="17"/>
  <c r="AE162" i="17"/>
  <c r="U162" i="17"/>
  <c r="AZ161" i="17"/>
  <c r="AP161" i="17"/>
  <c r="AD161" i="17"/>
  <c r="T161" i="17"/>
  <c r="AY160" i="17"/>
  <c r="AN160" i="17"/>
  <c r="AD160" i="17"/>
  <c r="T160" i="17"/>
  <c r="AX159" i="17"/>
  <c r="AM159" i="17"/>
  <c r="AC159" i="17"/>
  <c r="R159" i="17"/>
  <c r="AW158" i="17"/>
  <c r="AM158" i="17"/>
  <c r="AC158" i="17"/>
  <c r="R158" i="17"/>
  <c r="AV157" i="17"/>
  <c r="AL157" i="17"/>
  <c r="AA157" i="17"/>
  <c r="Q157" i="17"/>
  <c r="AV156" i="17"/>
  <c r="AK156" i="17"/>
  <c r="AA156" i="17"/>
  <c r="P156" i="17"/>
  <c r="AT155" i="17"/>
  <c r="AJ155" i="17"/>
  <c r="Z155" i="17"/>
  <c r="P155" i="17"/>
  <c r="AT154" i="17"/>
  <c r="AJ154" i="17"/>
  <c r="Y154" i="17"/>
  <c r="N154" i="17"/>
  <c r="AS153" i="17"/>
  <c r="AI153" i="17"/>
  <c r="X153" i="17"/>
  <c r="N153" i="17"/>
  <c r="AS152" i="17"/>
  <c r="AG152" i="17"/>
  <c r="W152" i="17"/>
  <c r="M152" i="17"/>
  <c r="AR151" i="17"/>
  <c r="AG151" i="17"/>
  <c r="W151" i="17"/>
  <c r="M151" i="17"/>
  <c r="AP150" i="17"/>
  <c r="AF150" i="17"/>
  <c r="V150" i="17"/>
  <c r="AZ149" i="17"/>
  <c r="AP149" i="17"/>
  <c r="AF149" i="17"/>
  <c r="V149" i="17"/>
  <c r="AY148" i="17"/>
  <c r="AO148" i="17"/>
  <c r="AE148" i="17"/>
  <c r="T148" i="17"/>
  <c r="AY147" i="17"/>
  <c r="AO147" i="17"/>
  <c r="AD147" i="17"/>
  <c r="S147" i="17"/>
  <c r="AX146" i="17"/>
  <c r="AM146" i="17"/>
  <c r="AC146" i="17"/>
  <c r="S146" i="17"/>
  <c r="AX145" i="17"/>
  <c r="AM145" i="17"/>
  <c r="AB145" i="17"/>
  <c r="R145" i="17"/>
  <c r="AV144" i="17"/>
  <c r="AL144" i="17"/>
  <c r="AB144" i="17"/>
  <c r="Q144" i="17"/>
  <c r="AV143" i="17"/>
  <c r="AK143" i="17"/>
  <c r="Z143" i="17"/>
  <c r="P143" i="17"/>
  <c r="AU142" i="17"/>
  <c r="AK142" i="17"/>
  <c r="Z142" i="17"/>
  <c r="P142" i="17"/>
  <c r="AT141" i="17"/>
  <c r="AI141" i="17"/>
  <c r="Y141" i="17"/>
  <c r="O141" i="17"/>
  <c r="AS140" i="17"/>
  <c r="AI140" i="17"/>
  <c r="Y140" i="17"/>
  <c r="M140" i="17"/>
  <c r="AR139" i="17"/>
  <c r="AH139" i="17"/>
  <c r="X139" i="17"/>
  <c r="M139" i="17"/>
  <c r="AR138" i="17"/>
  <c r="AH138" i="17"/>
  <c r="V138" i="17"/>
  <c r="L138" i="17"/>
  <c r="AQ137" i="17"/>
  <c r="AF137" i="17"/>
  <c r="V137" i="17"/>
  <c r="L137" i="17"/>
  <c r="AQ136" i="17"/>
  <c r="AE136" i="17"/>
  <c r="U136" i="17"/>
  <c r="AZ135" i="17"/>
  <c r="AO135" i="17"/>
  <c r="AE135" i="17"/>
  <c r="U135" i="17"/>
  <c r="AY134" i="17"/>
  <c r="AN134" i="17"/>
  <c r="AD134" i="17"/>
  <c r="S134" i="17"/>
  <c r="AX133" i="17"/>
  <c r="AN133" i="17"/>
  <c r="AD133" i="17"/>
  <c r="S133" i="17"/>
  <c r="AW132" i="17"/>
  <c r="AM132" i="17"/>
  <c r="AB132" i="17"/>
  <c r="R132" i="17"/>
  <c r="AW131" i="17"/>
  <c r="AL131" i="17"/>
  <c r="AB131" i="17"/>
  <c r="Q131" i="17"/>
  <c r="AU130" i="17"/>
  <c r="AK130" i="17"/>
  <c r="AA130" i="17"/>
  <c r="Q130" i="17"/>
  <c r="AU129" i="17"/>
  <c r="AK129" i="17"/>
  <c r="Z129" i="17"/>
  <c r="O129" i="17"/>
  <c r="AT128" i="17"/>
  <c r="AJ128" i="17"/>
  <c r="Y128" i="17"/>
  <c r="O128" i="17"/>
  <c r="AT127" i="17"/>
  <c r="AH127" i="17"/>
  <c r="X127" i="17"/>
  <c r="N127" i="17"/>
  <c r="AS126" i="17"/>
  <c r="AH126" i="17"/>
  <c r="X126" i="17"/>
  <c r="N126" i="17"/>
  <c r="AQ125" i="17"/>
  <c r="AG125" i="17"/>
  <c r="W125" i="17"/>
  <c r="L125" i="17"/>
  <c r="AQ124" i="17"/>
  <c r="AG124" i="17"/>
  <c r="W124" i="17"/>
  <c r="AZ123" i="17"/>
  <c r="AP123" i="17"/>
  <c r="AF123" i="17"/>
  <c r="U123" i="17"/>
  <c r="AZ122" i="17"/>
  <c r="AP122" i="17"/>
  <c r="AE122" i="17"/>
  <c r="T122" i="17"/>
  <c r="AY121" i="17"/>
  <c r="AN121" i="17"/>
  <c r="AD121" i="17"/>
  <c r="T121" i="17"/>
  <c r="AY120" i="17"/>
  <c r="AN120" i="17"/>
  <c r="AC120" i="17"/>
  <c r="S120" i="17"/>
  <c r="AW119" i="17"/>
  <c r="AM119" i="17"/>
  <c r="AC119" i="17"/>
  <c r="R119" i="17"/>
  <c r="AW118" i="17"/>
  <c r="AL118" i="17"/>
  <c r="AA118" i="17"/>
  <c r="Q118" i="17"/>
  <c r="AV117" i="17"/>
  <c r="AL117" i="17"/>
  <c r="AC117" i="17"/>
  <c r="T117" i="17"/>
  <c r="AY116" i="17"/>
  <c r="AP116" i="17"/>
  <c r="AG116" i="17"/>
  <c r="X116" i="17"/>
  <c r="O116" i="17"/>
  <c r="AU115" i="17"/>
  <c r="AL115" i="17"/>
  <c r="AB115" i="17"/>
  <c r="S115" i="17"/>
  <c r="AY114" i="17"/>
  <c r="AP114" i="17"/>
  <c r="AG114" i="17"/>
  <c r="X114" i="17"/>
  <c r="O114" i="17"/>
  <c r="AT113" i="17"/>
  <c r="AK113" i="17"/>
  <c r="AB113" i="17"/>
  <c r="S113" i="17"/>
  <c r="AY112" i="17"/>
  <c r="AP112" i="17"/>
  <c r="AG112" i="17"/>
  <c r="W112" i="17"/>
  <c r="N112" i="17"/>
  <c r="AT111" i="17"/>
  <c r="AK111" i="17"/>
  <c r="AB111" i="17"/>
  <c r="S111" i="17"/>
  <c r="AY110" i="17"/>
  <c r="AO110" i="17"/>
  <c r="AF110" i="17"/>
  <c r="W110" i="17"/>
  <c r="N110" i="17"/>
  <c r="AT109" i="17"/>
  <c r="AK109" i="17"/>
  <c r="AB109" i="17"/>
  <c r="R109" i="17"/>
  <c r="AX108" i="17"/>
  <c r="AO108" i="17"/>
  <c r="AF108" i="17"/>
  <c r="W108" i="17"/>
  <c r="N108" i="17"/>
  <c r="AT107" i="17"/>
  <c r="AJ107" i="17"/>
  <c r="AA107" i="17"/>
  <c r="R107" i="17"/>
  <c r="AX106" i="17"/>
  <c r="AO106" i="17"/>
  <c r="AF106" i="17"/>
  <c r="W106" i="17"/>
  <c r="M106" i="17"/>
  <c r="AS105" i="17"/>
  <c r="AJ105" i="17"/>
  <c r="AA105" i="17"/>
  <c r="R105" i="17"/>
  <c r="AX104" i="17"/>
  <c r="AO104" i="17"/>
  <c r="AE104" i="17"/>
  <c r="V104" i="17"/>
  <c r="M104" i="17"/>
  <c r="AS103" i="17"/>
  <c r="AJ103" i="17"/>
  <c r="AA103" i="17"/>
  <c r="R103" i="17"/>
  <c r="AW102" i="17"/>
  <c r="AN102" i="17"/>
  <c r="AE102" i="17"/>
  <c r="V102" i="17"/>
  <c r="M102" i="17"/>
  <c r="AS101" i="17"/>
  <c r="AJ101" i="17"/>
  <c r="Z101" i="17"/>
  <c r="Q101" i="17"/>
  <c r="AW100" i="17"/>
  <c r="AN100" i="17"/>
  <c r="AE100" i="17"/>
  <c r="V100" i="17"/>
  <c r="M100" i="17"/>
  <c r="AR99" i="17"/>
  <c r="AI99" i="17"/>
  <c r="Z99" i="17"/>
  <c r="Q99" i="17"/>
  <c r="AW98" i="17"/>
  <c r="AN98" i="17"/>
  <c r="AE98" i="17"/>
  <c r="U98" i="17"/>
  <c r="L98" i="17"/>
  <c r="AR97" i="17"/>
  <c r="AI97" i="17"/>
  <c r="Z97" i="17"/>
  <c r="Q97" i="17"/>
  <c r="AW96" i="17"/>
  <c r="AM96" i="17"/>
  <c r="AD96" i="17"/>
  <c r="U96" i="17"/>
  <c r="L96" i="17"/>
  <c r="AR95" i="17"/>
  <c r="AI95" i="17"/>
  <c r="Z95" i="17"/>
  <c r="P95" i="17"/>
  <c r="AV94" i="17"/>
  <c r="AM94" i="17"/>
  <c r="AD94" i="17"/>
  <c r="U94" i="17"/>
  <c r="L94" i="17"/>
  <c r="AR93" i="17"/>
  <c r="AH93" i="17"/>
  <c r="Y93" i="17"/>
  <c r="P93" i="17"/>
  <c r="AV92" i="17"/>
  <c r="AM92" i="17"/>
  <c r="AD92" i="17"/>
  <c r="U92" i="17"/>
  <c r="AZ91" i="17"/>
  <c r="AQ91" i="17"/>
  <c r="AH91" i="17"/>
  <c r="Y91" i="17"/>
  <c r="P91" i="17"/>
  <c r="AV90" i="17"/>
  <c r="AM90" i="17"/>
  <c r="AC90" i="17"/>
  <c r="T90" i="17"/>
  <c r="AZ89" i="17"/>
  <c r="AQ89" i="17"/>
  <c r="AH89" i="17"/>
  <c r="Y89" i="17"/>
  <c r="P89" i="17"/>
  <c r="AU88" i="17"/>
  <c r="AL88" i="17"/>
  <c r="AC88" i="17"/>
  <c r="T88" i="17"/>
  <c r="AZ87" i="17"/>
  <c r="AQ87" i="17"/>
  <c r="AH87" i="17"/>
  <c r="X87" i="17"/>
  <c r="O87" i="17"/>
  <c r="AU86" i="17"/>
  <c r="AL86" i="17"/>
  <c r="AC86" i="17"/>
  <c r="T86" i="17"/>
  <c r="AZ85" i="17"/>
  <c r="AP85" i="17"/>
  <c r="AG85" i="17"/>
  <c r="X85" i="17"/>
  <c r="O85" i="17"/>
  <c r="AU84" i="17"/>
  <c r="AL84" i="17"/>
  <c r="AC84" i="17"/>
  <c r="S84" i="17"/>
  <c r="AY83" i="17"/>
  <c r="AP83" i="17"/>
  <c r="AG83" i="17"/>
  <c r="X83" i="17"/>
  <c r="O83" i="17"/>
  <c r="AU82" i="17"/>
  <c r="AK82" i="17"/>
  <c r="AB82" i="17"/>
  <c r="S82" i="17"/>
  <c r="AY81" i="17"/>
  <c r="AP81" i="17"/>
  <c r="AG81" i="17"/>
  <c r="X81" i="17"/>
  <c r="N81" i="17"/>
  <c r="AT80" i="17"/>
  <c r="AK80" i="17"/>
  <c r="AB80" i="17"/>
  <c r="S80" i="17"/>
  <c r="AY79" i="17"/>
  <c r="AP79" i="17"/>
  <c r="AF79" i="17"/>
  <c r="W79" i="17"/>
  <c r="N79" i="17"/>
  <c r="AT78" i="17"/>
  <c r="AK78" i="17"/>
  <c r="AB78" i="17"/>
  <c r="S78" i="17"/>
  <c r="AX77" i="17"/>
  <c r="AO77" i="17"/>
  <c r="AF77" i="17"/>
  <c r="W77" i="17"/>
  <c r="N77" i="17"/>
  <c r="AT76" i="17"/>
  <c r="AK76" i="17"/>
  <c r="AA76" i="17"/>
  <c r="R76" i="17"/>
  <c r="AX75" i="17"/>
  <c r="AO75" i="17"/>
  <c r="AF75" i="17"/>
  <c r="W75" i="17"/>
  <c r="N75" i="17"/>
  <c r="AS74" i="17"/>
  <c r="AJ74" i="17"/>
  <c r="AA74" i="17"/>
  <c r="R74" i="17"/>
  <c r="AX73" i="17"/>
  <c r="AO73" i="17"/>
  <c r="AF73" i="17"/>
  <c r="V73" i="17"/>
  <c r="M73" i="17"/>
  <c r="AS72" i="17"/>
  <c r="AJ72" i="17"/>
  <c r="AA72" i="17"/>
  <c r="R72" i="17"/>
  <c r="AX71" i="17"/>
  <c r="AN71" i="17"/>
  <c r="AE71" i="17"/>
  <c r="V71" i="17"/>
  <c r="M71" i="17"/>
  <c r="AS70" i="17"/>
  <c r="AJ70" i="17"/>
  <c r="AA70" i="17"/>
  <c r="Q70" i="17"/>
  <c r="AW69" i="17"/>
  <c r="AN69" i="17"/>
  <c r="AE69" i="17"/>
  <c r="V69" i="17"/>
  <c r="M69" i="17"/>
  <c r="AS68" i="17"/>
  <c r="AI68" i="17"/>
  <c r="Z68" i="17"/>
  <c r="Q68" i="17"/>
  <c r="AW67" i="17"/>
  <c r="AN67" i="17"/>
  <c r="AE67" i="17"/>
  <c r="V67" i="17"/>
  <c r="L67" i="17"/>
  <c r="AR66" i="17"/>
  <c r="AI66" i="17"/>
  <c r="Z66" i="17"/>
  <c r="Q66" i="17"/>
  <c r="AW65" i="17"/>
  <c r="AN65" i="17"/>
  <c r="AD65" i="17"/>
  <c r="U65" i="17"/>
  <c r="L65" i="17"/>
  <c r="AR64" i="17"/>
  <c r="AI64" i="17"/>
  <c r="Z64" i="17"/>
  <c r="Q64" i="17"/>
  <c r="AV63" i="17"/>
  <c r="AM63" i="17"/>
  <c r="AD63" i="17"/>
  <c r="U63" i="17"/>
  <c r="L63" i="17"/>
  <c r="AR62" i="17"/>
  <c r="AI62" i="17"/>
  <c r="Y62" i="17"/>
  <c r="P62" i="17"/>
  <c r="AV61" i="17"/>
  <c r="AM61" i="17"/>
  <c r="AD61" i="17"/>
  <c r="U61" i="17"/>
  <c r="L61" i="17"/>
  <c r="AQ60" i="17"/>
  <c r="AH60" i="17"/>
  <c r="Y60" i="17"/>
  <c r="P60" i="17"/>
  <c r="AV59" i="17"/>
  <c r="AM59" i="17"/>
  <c r="AD59" i="17"/>
  <c r="T59" i="17"/>
  <c r="AZ58" i="17"/>
  <c r="AQ58" i="17"/>
  <c r="AH58" i="17"/>
  <c r="Y58" i="17"/>
  <c r="P58" i="17"/>
  <c r="AV57" i="17"/>
  <c r="AL57" i="17"/>
  <c r="AC57" i="17"/>
  <c r="T57" i="17"/>
  <c r="AZ56" i="17"/>
  <c r="AQ56" i="17"/>
  <c r="AH56" i="17"/>
  <c r="Y56" i="17"/>
  <c r="O56" i="17"/>
  <c r="AU55" i="17"/>
  <c r="AL55" i="17"/>
  <c r="AC55" i="17"/>
  <c r="T55" i="17"/>
  <c r="AZ54" i="17"/>
  <c r="AQ54" i="17"/>
  <c r="AG54" i="17"/>
  <c r="X54" i="17"/>
  <c r="O54" i="17"/>
  <c r="AU53" i="17"/>
  <c r="AL53" i="17"/>
  <c r="AC53" i="17"/>
  <c r="T53" i="17"/>
  <c r="AY52" i="17"/>
  <c r="AP52" i="17"/>
  <c r="AG52" i="17"/>
  <c r="X52" i="17"/>
  <c r="O52" i="17"/>
  <c r="AU51" i="17"/>
  <c r="AL51" i="17"/>
  <c r="AB51" i="17"/>
  <c r="S51" i="17"/>
  <c r="AY50" i="17"/>
  <c r="AP50" i="17"/>
  <c r="AG50" i="17"/>
  <c r="X50" i="17"/>
  <c r="O50" i="17"/>
  <c r="AT49" i="17"/>
  <c r="AK49" i="17"/>
  <c r="AB49" i="17"/>
  <c r="S49" i="17"/>
  <c r="AY48" i="17"/>
  <c r="AP48" i="17"/>
  <c r="AG48" i="17"/>
  <c r="W48" i="17"/>
  <c r="N48" i="17"/>
  <c r="AT47" i="17"/>
  <c r="AK47" i="17"/>
  <c r="AB47" i="17"/>
  <c r="S47" i="17"/>
  <c r="AY46" i="17"/>
  <c r="AO46" i="17"/>
  <c r="AF46" i="17"/>
  <c r="W46" i="17"/>
  <c r="N46" i="17"/>
  <c r="AT45" i="17"/>
  <c r="AK45" i="17"/>
  <c r="AB45" i="17"/>
  <c r="R45" i="17"/>
  <c r="AX44" i="17"/>
  <c r="AO44" i="17"/>
  <c r="AF44" i="17"/>
  <c r="W44" i="17"/>
  <c r="N44" i="17"/>
  <c r="AT43" i="17"/>
  <c r="AJ43" i="17"/>
  <c r="AA43" i="17"/>
  <c r="R43" i="17"/>
  <c r="AX42" i="17"/>
  <c r="AO42" i="17"/>
  <c r="AF42" i="17"/>
  <c r="W42" i="17"/>
  <c r="M42" i="17"/>
  <c r="AS41" i="17"/>
  <c r="AJ41" i="17"/>
  <c r="AA41" i="17"/>
  <c r="R41" i="17"/>
  <c r="AX40" i="17"/>
  <c r="AO40" i="17"/>
  <c r="AE40" i="17"/>
  <c r="V40" i="17"/>
  <c r="M40" i="17"/>
  <c r="AS39" i="17"/>
  <c r="AJ39" i="17"/>
  <c r="AA39" i="17"/>
  <c r="R39" i="17"/>
  <c r="AW38" i="17"/>
  <c r="AN38" i="17"/>
  <c r="AE38" i="17"/>
  <c r="V38" i="17"/>
  <c r="M38" i="17"/>
  <c r="AS37" i="17"/>
  <c r="AJ37" i="17"/>
  <c r="Z37" i="17"/>
  <c r="Q37" i="17"/>
  <c r="AW36" i="17"/>
  <c r="AN36" i="17"/>
  <c r="AE36" i="17"/>
  <c r="V36" i="17"/>
  <c r="M36" i="17"/>
  <c r="AR35" i="17"/>
  <c r="AI35" i="17"/>
  <c r="Z35" i="17"/>
  <c r="Q35" i="17"/>
  <c r="AW34" i="17"/>
  <c r="AN34" i="17"/>
  <c r="AE34" i="17"/>
  <c r="U34" i="17"/>
  <c r="L34" i="17"/>
  <c r="AR33" i="17"/>
  <c r="AI33" i="17"/>
  <c r="Z33" i="17"/>
  <c r="Q33" i="17"/>
  <c r="AW32" i="17"/>
  <c r="AM32" i="17"/>
  <c r="AD32" i="17"/>
  <c r="U32" i="17"/>
  <c r="L32" i="17"/>
  <c r="AR31" i="17"/>
  <c r="AI31" i="17"/>
  <c r="Z31" i="17"/>
  <c r="P31" i="17"/>
  <c r="AV30" i="17"/>
  <c r="AM30" i="17"/>
  <c r="AD30" i="17"/>
  <c r="U30" i="17"/>
  <c r="L30" i="17"/>
  <c r="AR29" i="17"/>
  <c r="AH29" i="17"/>
  <c r="Y29" i="17"/>
  <c r="P29" i="17"/>
  <c r="AV28" i="17"/>
  <c r="AM28" i="17"/>
  <c r="AD28" i="17"/>
  <c r="U28" i="17"/>
  <c r="AZ27" i="17"/>
  <c r="AQ27" i="17"/>
  <c r="AH27" i="17"/>
  <c r="Y27" i="17"/>
  <c r="P27" i="17"/>
  <c r="AV26" i="17"/>
  <c r="AM26" i="17"/>
  <c r="AC26" i="17"/>
  <c r="T26" i="17"/>
  <c r="AZ25" i="17"/>
  <c r="AQ25" i="17"/>
  <c r="AH25" i="17"/>
  <c r="Y25" i="17"/>
  <c r="P25" i="17"/>
  <c r="AU24" i="17"/>
  <c r="AL24" i="17"/>
  <c r="AC24" i="17"/>
  <c r="T24" i="17"/>
  <c r="AZ23" i="17"/>
  <c r="AQ23" i="17"/>
  <c r="AH23" i="17"/>
  <c r="X23" i="17"/>
  <c r="O23" i="17"/>
  <c r="AU22" i="17"/>
  <c r="AL22" i="17"/>
  <c r="AC22" i="17"/>
  <c r="T22" i="17"/>
  <c r="AZ21" i="17"/>
  <c r="AP21" i="17"/>
  <c r="AG21" i="17"/>
  <c r="X21" i="17"/>
  <c r="O21" i="17"/>
  <c r="AU20" i="17"/>
  <c r="AL20" i="17"/>
  <c r="AC20" i="17"/>
  <c r="S20" i="17"/>
  <c r="AY19" i="17"/>
  <c r="AP19" i="17"/>
  <c r="AG19" i="17"/>
  <c r="X19" i="17"/>
  <c r="O19" i="17"/>
  <c r="AU18" i="17"/>
  <c r="AK18" i="17"/>
  <c r="AB18" i="17"/>
  <c r="S18" i="17"/>
  <c r="AY17" i="17"/>
  <c r="AP17" i="17"/>
  <c r="AG17" i="17"/>
  <c r="X17" i="17"/>
  <c r="N17" i="17"/>
  <c r="AT16" i="17"/>
  <c r="AK16" i="17"/>
  <c r="AB16" i="17"/>
  <c r="S16" i="17"/>
  <c r="AY15" i="17"/>
  <c r="AP15" i="17"/>
  <c r="AF15" i="17"/>
  <c r="W15" i="17"/>
  <c r="N15" i="17"/>
  <c r="AT14" i="17"/>
  <c r="AK14" i="17"/>
  <c r="AB14" i="17"/>
  <c r="S14" i="17"/>
  <c r="AX13" i="17"/>
  <c r="AO13" i="17"/>
  <c r="AF13" i="17"/>
  <c r="W13" i="17"/>
  <c r="N13" i="17"/>
  <c r="AT12" i="17"/>
  <c r="AK12" i="17"/>
  <c r="AA12" i="17"/>
  <c r="R12" i="17"/>
  <c r="AX11" i="17"/>
  <c r="AO11" i="17"/>
  <c r="AF11" i="17"/>
  <c r="W11" i="17"/>
  <c r="N11" i="17"/>
  <c r="AS10" i="17"/>
  <c r="AJ10" i="17"/>
  <c r="AA10" i="17"/>
  <c r="R10" i="17"/>
  <c r="K262" i="17"/>
  <c r="K253" i="17"/>
  <c r="K244" i="17"/>
  <c r="K234" i="17"/>
  <c r="K225" i="17"/>
  <c r="K216" i="17"/>
  <c r="K207" i="17"/>
  <c r="K198" i="17"/>
  <c r="K189" i="17"/>
  <c r="K180" i="17"/>
  <c r="K170" i="17"/>
  <c r="K161" i="17"/>
  <c r="K152" i="17"/>
  <c r="K143" i="17"/>
  <c r="K134" i="17"/>
  <c r="K125" i="17"/>
  <c r="K116" i="17"/>
  <c r="K106" i="17"/>
  <c r="K97" i="17"/>
  <c r="K88" i="17"/>
  <c r="K79" i="17"/>
  <c r="K70" i="17"/>
  <c r="K61" i="17"/>
  <c r="K52" i="17"/>
  <c r="K42" i="17"/>
  <c r="K33" i="17"/>
  <c r="K24" i="17"/>
  <c r="K15" i="17"/>
  <c r="J261" i="17"/>
  <c r="J252" i="17"/>
  <c r="J243" i="17"/>
  <c r="J233" i="17"/>
  <c r="J224" i="17"/>
  <c r="J215" i="17"/>
  <c r="J206" i="17"/>
  <c r="J197" i="17"/>
  <c r="J188" i="17"/>
  <c r="J179" i="17"/>
  <c r="J169" i="17"/>
  <c r="J160" i="17"/>
  <c r="J151" i="17"/>
  <c r="J142" i="17"/>
  <c r="J133" i="17"/>
  <c r="J124" i="17"/>
  <c r="J115" i="17"/>
  <c r="J105" i="17"/>
  <c r="J96" i="17"/>
  <c r="J87" i="17"/>
  <c r="J78" i="17"/>
  <c r="J69" i="17"/>
  <c r="J60" i="17"/>
  <c r="J51" i="17"/>
  <c r="J41" i="17"/>
  <c r="J32" i="17"/>
  <c r="J23" i="17"/>
  <c r="J14" i="17"/>
  <c r="I260" i="17"/>
  <c r="I251" i="17"/>
  <c r="I242" i="17"/>
  <c r="I232" i="17"/>
  <c r="I223" i="17"/>
  <c r="I214" i="17"/>
  <c r="I205" i="17"/>
  <c r="I196" i="17"/>
  <c r="I187" i="17"/>
  <c r="I178" i="17"/>
  <c r="I168" i="17"/>
  <c r="I159" i="17"/>
  <c r="I150" i="17"/>
  <c r="I141" i="17"/>
  <c r="I132" i="17"/>
  <c r="I123" i="17"/>
  <c r="I114" i="17"/>
  <c r="I104" i="17"/>
  <c r="I95" i="17"/>
  <c r="I86" i="17"/>
  <c r="I77" i="17"/>
  <c r="I68" i="17"/>
  <c r="I59" i="17"/>
  <c r="I50" i="17"/>
  <c r="I40" i="17"/>
  <c r="I31" i="17"/>
  <c r="I22" i="17"/>
  <c r="I13" i="17"/>
  <c r="H259" i="17"/>
  <c r="H250" i="17"/>
  <c r="H241" i="17"/>
  <c r="H231" i="17"/>
  <c r="H222" i="17"/>
  <c r="H213" i="17"/>
  <c r="H204" i="17"/>
  <c r="H195" i="17"/>
  <c r="H186" i="17"/>
  <c r="H177" i="17"/>
  <c r="H167" i="17"/>
  <c r="H158" i="17"/>
  <c r="H149" i="17"/>
  <c r="H140" i="17"/>
  <c r="H131" i="17"/>
  <c r="H122" i="17"/>
  <c r="H113" i="17"/>
  <c r="H103" i="17"/>
  <c r="H94" i="17"/>
  <c r="H85" i="17"/>
  <c r="H76" i="17"/>
  <c r="H67" i="17"/>
  <c r="H58" i="17"/>
  <c r="H49" i="17"/>
  <c r="H39" i="17"/>
  <c r="H30" i="17"/>
  <c r="H12" i="17"/>
  <c r="G258" i="17"/>
  <c r="G249" i="17"/>
  <c r="G240" i="17"/>
  <c r="G231" i="17"/>
  <c r="G221" i="17"/>
  <c r="G212" i="17"/>
  <c r="G203" i="17"/>
  <c r="G194" i="17"/>
  <c r="G185" i="17"/>
  <c r="G176" i="17"/>
  <c r="G167" i="17"/>
  <c r="G157" i="17"/>
  <c r="G148" i="17"/>
  <c r="G139" i="17"/>
  <c r="G130" i="17"/>
  <c r="G121" i="17"/>
  <c r="G112" i="17"/>
  <c r="G103" i="17"/>
  <c r="G93" i="17"/>
  <c r="G84" i="17"/>
  <c r="G75" i="17"/>
  <c r="G66" i="17"/>
  <c r="G57" i="17"/>
  <c r="G48" i="17"/>
  <c r="G39" i="17"/>
  <c r="G29" i="17"/>
  <c r="G20" i="17"/>
  <c r="G11" i="17"/>
  <c r="F257" i="17"/>
  <c r="F248" i="17"/>
  <c r="F239" i="17"/>
  <c r="F230" i="17"/>
  <c r="F220" i="17"/>
  <c r="F211" i="17"/>
  <c r="F202" i="17"/>
  <c r="F193" i="17"/>
  <c r="F184" i="17"/>
  <c r="F175" i="17"/>
  <c r="F166" i="17"/>
  <c r="F156" i="17"/>
  <c r="F147" i="17"/>
  <c r="F138" i="17"/>
  <c r="F129" i="17"/>
  <c r="F120" i="17"/>
  <c r="F111" i="17"/>
  <c r="F102" i="17"/>
  <c r="F92" i="17"/>
  <c r="F83" i="17"/>
  <c r="F74" i="17"/>
  <c r="F65" i="17"/>
  <c r="F56" i="17"/>
  <c r="F47" i="17"/>
  <c r="F38" i="17"/>
  <c r="F28" i="17"/>
  <c r="F19" i="17"/>
  <c r="F10" i="17"/>
  <c r="E256" i="17"/>
  <c r="E247" i="17"/>
  <c r="E238" i="17"/>
  <c r="E229" i="17"/>
  <c r="E219" i="17"/>
  <c r="E210" i="17"/>
  <c r="E201" i="17"/>
  <c r="E192" i="17"/>
  <c r="E183" i="17"/>
  <c r="E174" i="17"/>
  <c r="E165" i="17"/>
  <c r="E155" i="17"/>
  <c r="E146" i="17"/>
  <c r="E137" i="17"/>
  <c r="E128" i="17"/>
  <c r="E119" i="17"/>
  <c r="E110" i="17"/>
  <c r="E101" i="17"/>
  <c r="E91" i="17"/>
  <c r="E82" i="17"/>
  <c r="E73" i="17"/>
  <c r="E64" i="17"/>
  <c r="E55" i="17"/>
  <c r="E47" i="17"/>
  <c r="E39" i="17"/>
  <c r="E31" i="17"/>
  <c r="E23" i="17"/>
  <c r="E15" i="17"/>
  <c r="D262" i="17"/>
  <c r="D254" i="17"/>
  <c r="D246" i="17"/>
  <c r="D238" i="17"/>
  <c r="D230" i="17"/>
  <c r="D222" i="17"/>
  <c r="D214" i="17"/>
  <c r="D206" i="17"/>
  <c r="D198" i="17"/>
  <c r="D190" i="17"/>
  <c r="D182" i="17"/>
  <c r="D174" i="17"/>
  <c r="D166" i="17"/>
  <c r="D158" i="17"/>
  <c r="D150" i="17"/>
  <c r="D142" i="17"/>
  <c r="D134" i="17"/>
  <c r="D126" i="17"/>
  <c r="D118" i="17"/>
  <c r="D110" i="17"/>
  <c r="D102" i="17"/>
  <c r="D94" i="17"/>
  <c r="D86" i="17"/>
  <c r="D78" i="17"/>
  <c r="D70" i="17"/>
  <c r="D62" i="17"/>
  <c r="D54" i="17"/>
  <c r="D46" i="17"/>
  <c r="D38" i="17"/>
  <c r="D30" i="17"/>
  <c r="D22" i="17"/>
  <c r="D14" i="17"/>
  <c r="C261" i="17"/>
  <c r="C253" i="17"/>
  <c r="C245" i="17"/>
  <c r="C237" i="17"/>
  <c r="C229" i="17"/>
  <c r="C221" i="17"/>
  <c r="C213" i="17"/>
  <c r="C205" i="17"/>
  <c r="C197" i="17"/>
  <c r="C189" i="17"/>
  <c r="C181" i="17"/>
  <c r="C173" i="17"/>
  <c r="C165" i="17"/>
  <c r="C157" i="17"/>
  <c r="C149" i="17"/>
  <c r="C141" i="17"/>
  <c r="C133" i="17"/>
  <c r="C125" i="17"/>
  <c r="C117" i="17"/>
  <c r="C109" i="17"/>
  <c r="C101" i="17"/>
  <c r="C93" i="17"/>
  <c r="C85" i="17"/>
  <c r="C77" i="17"/>
  <c r="C69" i="17"/>
  <c r="C61" i="17"/>
  <c r="C53" i="17"/>
  <c r="C45" i="17"/>
  <c r="C37" i="17"/>
  <c r="C29" i="17"/>
  <c r="C21" i="17"/>
  <c r="C13" i="17"/>
  <c r="B260" i="17"/>
  <c r="B252" i="17"/>
  <c r="B244" i="17"/>
  <c r="B236" i="17"/>
  <c r="B228" i="17"/>
  <c r="B220" i="17"/>
  <c r="B212" i="17"/>
  <c r="B204" i="17"/>
  <c r="B196" i="17"/>
  <c r="B188" i="17"/>
  <c r="B180" i="17"/>
  <c r="B172" i="17"/>
  <c r="B164" i="17"/>
  <c r="B156" i="17"/>
  <c r="B148" i="17"/>
  <c r="B140" i="17"/>
  <c r="B132" i="17"/>
  <c r="B124" i="17"/>
  <c r="B116" i="17"/>
  <c r="B108" i="17"/>
  <c r="B100" i="17"/>
  <c r="B92" i="17"/>
  <c r="B84" i="17"/>
  <c r="B76" i="17"/>
  <c r="B68" i="17"/>
  <c r="B60" i="17"/>
  <c r="B52" i="17"/>
  <c r="B44" i="17"/>
  <c r="B36" i="17"/>
  <c r="B28" i="17"/>
  <c r="B20" i="17"/>
  <c r="B12" i="17"/>
  <c r="AO264" i="17"/>
  <c r="U264" i="17"/>
  <c r="AQ263" i="17"/>
  <c r="U263" i="17"/>
  <c r="AO262" i="17"/>
  <c r="U262" i="17"/>
  <c r="AM261" i="17"/>
  <c r="U261" i="17"/>
  <c r="AN260" i="17"/>
  <c r="Q260" i="17"/>
  <c r="AN259" i="17"/>
  <c r="U259" i="17"/>
  <c r="AL258" i="17"/>
  <c r="Q258" i="17"/>
  <c r="AN257" i="17"/>
  <c r="P257" i="17"/>
  <c r="AK256" i="17"/>
  <c r="Q256" i="17"/>
  <c r="AJ255" i="17"/>
  <c r="P255" i="17"/>
  <c r="AK254" i="17"/>
  <c r="M254" i="17"/>
  <c r="AJ253" i="17"/>
  <c r="O253" i="17"/>
  <c r="AI252" i="17"/>
  <c r="M252" i="17"/>
  <c r="AJ251" i="17"/>
  <c r="M251" i="17"/>
  <c r="AH250" i="17"/>
  <c r="O250" i="17"/>
  <c r="AF249" i="17"/>
  <c r="L249" i="17"/>
  <c r="AI248" i="17"/>
  <c r="N248" i="17"/>
  <c r="AL247" i="17"/>
  <c r="U247" i="17"/>
  <c r="AO246" i="17"/>
  <c r="Y246" i="17"/>
  <c r="AV245" i="17"/>
  <c r="AC245" i="17"/>
  <c r="AY244" i="17"/>
  <c r="AI244" i="17"/>
  <c r="O244" i="17"/>
  <c r="AM243" i="17"/>
  <c r="T243" i="17"/>
  <c r="AQ242" i="17"/>
  <c r="Y242" i="17"/>
  <c r="AW241" i="17"/>
  <c r="AB241" i="17"/>
  <c r="L241" i="17"/>
  <c r="AI240" i="17"/>
  <c r="N240" i="17"/>
  <c r="AL239" i="17"/>
  <c r="V239" i="17"/>
  <c r="AP238" i="17"/>
  <c r="X238" i="17"/>
  <c r="AW237" i="17"/>
  <c r="AC237" i="17"/>
  <c r="AZ236" i="17"/>
  <c r="AH236" i="17"/>
  <c r="O236" i="17"/>
  <c r="AM235" i="17"/>
  <c r="U235" i="17"/>
  <c r="AP234" i="17"/>
  <c r="AB234" i="17"/>
  <c r="L234" i="17"/>
  <c r="AK233" i="17"/>
  <c r="U233" i="17"/>
  <c r="AV232" i="17"/>
  <c r="AE232" i="17"/>
  <c r="O232" i="17"/>
  <c r="AO231" i="17"/>
  <c r="Y231" i="17"/>
  <c r="AX230" i="17"/>
  <c r="AK230" i="17"/>
  <c r="U230" i="17"/>
  <c r="AU229" i="17"/>
  <c r="AF229" i="17"/>
  <c r="T229" i="17"/>
  <c r="AT228" i="17"/>
  <c r="AG228" i="17"/>
  <c r="T228" i="17"/>
  <c r="AU227" i="17"/>
  <c r="AG227" i="17"/>
  <c r="S227" i="17"/>
  <c r="AT226" i="17"/>
  <c r="AG226" i="17"/>
  <c r="S226" i="17"/>
  <c r="AV225" i="17"/>
  <c r="AG225" i="17"/>
  <c r="T225" i="17"/>
  <c r="AT224" i="17"/>
  <c r="AG224" i="17"/>
  <c r="S224" i="17"/>
  <c r="AU223" i="17"/>
  <c r="AG223" i="17"/>
  <c r="T223" i="17"/>
  <c r="AV222" i="17"/>
  <c r="AF222" i="17"/>
  <c r="S222" i="17"/>
  <c r="AU221" i="17"/>
  <c r="AI221" i="17"/>
  <c r="T221" i="17"/>
  <c r="AV220" i="17"/>
  <c r="AH220" i="17"/>
  <c r="R220" i="17"/>
  <c r="AU219" i="17"/>
  <c r="AH219" i="17"/>
  <c r="S219" i="17"/>
  <c r="AV218" i="17"/>
  <c r="AH218" i="17"/>
  <c r="V218" i="17"/>
  <c r="AU217" i="17"/>
  <c r="AH217" i="17"/>
  <c r="T217" i="17"/>
  <c r="AV216" i="17"/>
  <c r="AH216" i="17"/>
  <c r="U216" i="17"/>
  <c r="AU215" i="17"/>
  <c r="AH215" i="17"/>
  <c r="T215" i="17"/>
  <c r="AU214" i="17"/>
  <c r="AH214" i="17"/>
  <c r="U214" i="17"/>
  <c r="AV213" i="17"/>
  <c r="AI213" i="17"/>
  <c r="T213" i="17"/>
  <c r="AV212" i="17"/>
  <c r="AG212" i="17"/>
  <c r="U212" i="17"/>
  <c r="AV211" i="17"/>
  <c r="AH211" i="17"/>
  <c r="U211" i="17"/>
  <c r="AV210" i="17"/>
  <c r="AG210" i="17"/>
  <c r="T210" i="17"/>
  <c r="AV209" i="17"/>
  <c r="AI209" i="17"/>
  <c r="T209" i="17"/>
  <c r="AW208" i="17"/>
  <c r="AH208" i="17"/>
  <c r="T208" i="17"/>
  <c r="AU207" i="17"/>
  <c r="AI207" i="17"/>
  <c r="T207" i="17"/>
  <c r="AV206" i="17"/>
  <c r="AI206" i="17"/>
  <c r="T206" i="17"/>
  <c r="AU205" i="17"/>
  <c r="AI205" i="17"/>
  <c r="U205" i="17"/>
  <c r="AV204" i="17"/>
  <c r="AH204" i="17"/>
  <c r="V204" i="17"/>
  <c r="AU203" i="17"/>
  <c r="AH203" i="17"/>
  <c r="U203" i="17"/>
  <c r="AV202" i="17"/>
  <c r="AH202" i="17"/>
  <c r="V202" i="17"/>
  <c r="AX201" i="17"/>
  <c r="AH201" i="17"/>
  <c r="T201" i="17"/>
  <c r="AW200" i="17"/>
  <c r="AH200" i="17"/>
  <c r="U200" i="17"/>
  <c r="AX199" i="17"/>
  <c r="AI199" i="17"/>
  <c r="T199" i="17"/>
  <c r="AV198" i="17"/>
  <c r="H18" i="17"/>
  <c r="AK264" i="17"/>
  <c r="Q264" i="17"/>
  <c r="AI263" i="17"/>
  <c r="N263" i="17"/>
  <c r="AK262" i="17"/>
  <c r="M262" i="17"/>
  <c r="AI261" i="17"/>
  <c r="N261" i="17"/>
  <c r="AI260" i="17"/>
  <c r="M260" i="17"/>
  <c r="AH259" i="17"/>
  <c r="L259" i="17"/>
  <c r="AH258" i="17"/>
  <c r="M258" i="17"/>
  <c r="AE257" i="17"/>
  <c r="AZ256" i="17"/>
  <c r="AI256" i="17"/>
  <c r="AY255" i="17"/>
  <c r="AD255" i="17"/>
  <c r="M255" i="17"/>
  <c r="AC254" i="17"/>
  <c r="AY253" i="17"/>
  <c r="AD253" i="17"/>
  <c r="AV252" i="17"/>
  <c r="AC252" i="17"/>
  <c r="AZ251" i="17"/>
  <c r="Z251" i="17"/>
  <c r="AY250" i="17"/>
  <c r="AD250" i="17"/>
  <c r="AV249" i="17"/>
  <c r="Z249" i="17"/>
  <c r="AY248" i="17"/>
  <c r="AB248" i="17"/>
  <c r="L248" i="17"/>
  <c r="AI247" i="17"/>
  <c r="M247" i="17"/>
  <c r="AM246" i="17"/>
  <c r="V246" i="17"/>
  <c r="AO245" i="17"/>
  <c r="Y245" i="17"/>
  <c r="AW244" i="17"/>
  <c r="AA244" i="17"/>
  <c r="AZ243" i="17"/>
  <c r="AI243" i="17"/>
  <c r="P243" i="17"/>
  <c r="AL242" i="17"/>
  <c r="V242" i="17"/>
  <c r="AQ241" i="17"/>
  <c r="Z241" i="17"/>
  <c r="AV240" i="17"/>
  <c r="AC240" i="17"/>
  <c r="L240" i="17"/>
  <c r="AJ239" i="17"/>
  <c r="O239" i="17"/>
  <c r="AN238" i="17"/>
  <c r="V238" i="17"/>
  <c r="AP237" i="17"/>
  <c r="Y237" i="17"/>
  <c r="AX236" i="17"/>
  <c r="AD236" i="17"/>
  <c r="AZ235" i="17"/>
  <c r="AI235" i="17"/>
  <c r="O235" i="17"/>
  <c r="AN234" i="17"/>
  <c r="X234" i="17"/>
  <c r="AW233" i="17"/>
  <c r="AH233" i="17"/>
  <c r="S233" i="17"/>
  <c r="AP232" i="17"/>
  <c r="AB232" i="17"/>
  <c r="L232" i="17"/>
  <c r="AK231" i="17"/>
  <c r="U231" i="17"/>
  <c r="AV230" i="17"/>
  <c r="AG230" i="17"/>
  <c r="O230" i="17"/>
  <c r="AQ229" i="17"/>
  <c r="AD229" i="17"/>
  <c r="O229" i="17"/>
  <c r="AR228" i="17"/>
  <c r="AE228" i="17"/>
  <c r="P228" i="17"/>
  <c r="AP227" i="17"/>
  <c r="AD227" i="17"/>
  <c r="O227" i="17"/>
  <c r="AQ226" i="17"/>
  <c r="AE226" i="17"/>
  <c r="Q226" i="17"/>
  <c r="AR225" i="17"/>
  <c r="AC225" i="17"/>
  <c r="Q225" i="17"/>
  <c r="AQ224" i="17"/>
  <c r="AD224" i="17"/>
  <c r="Q224" i="17"/>
  <c r="AR223" i="17"/>
  <c r="AD223" i="17"/>
  <c r="Q223" i="17"/>
  <c r="AQ222" i="17"/>
  <c r="AD222" i="17"/>
  <c r="P222" i="17"/>
  <c r="AS221" i="17"/>
  <c r="AD221" i="17"/>
  <c r="Q221" i="17"/>
  <c r="AR220" i="17"/>
  <c r="AD220" i="17"/>
  <c r="P220" i="17"/>
  <c r="AS219" i="17"/>
  <c r="AD219" i="17"/>
  <c r="Q219" i="17"/>
  <c r="AR218" i="17"/>
  <c r="AD218" i="17"/>
  <c r="P218" i="17"/>
  <c r="AR217" i="17"/>
  <c r="AE217" i="17"/>
  <c r="Q217" i="17"/>
  <c r="AR216" i="17"/>
  <c r="AF216" i="17"/>
  <c r="P216" i="17"/>
  <c r="AR215" i="17"/>
  <c r="AD215" i="17"/>
  <c r="Q215" i="17"/>
  <c r="AR214" i="17"/>
  <c r="AE214" i="17"/>
  <c r="R214" i="17"/>
  <c r="AR213" i="17"/>
  <c r="AD213" i="17"/>
  <c r="Q213" i="17"/>
  <c r="AR212" i="17"/>
  <c r="AE212" i="17"/>
  <c r="Q212" i="17"/>
  <c r="AS211" i="17"/>
  <c r="AD211" i="17"/>
  <c r="Q211" i="17"/>
  <c r="AQ210" i="17"/>
  <c r="AE210" i="17"/>
  <c r="Q210" i="17"/>
  <c r="AS209" i="17"/>
  <c r="AE209" i="17"/>
  <c r="Q209" i="17"/>
  <c r="AR208" i="17"/>
  <c r="AD208" i="17"/>
  <c r="Q208" i="17"/>
  <c r="AS207" i="17"/>
  <c r="AD207" i="17"/>
  <c r="R207" i="17"/>
  <c r="AR206" i="17"/>
  <c r="AI264" i="17"/>
  <c r="AW263" i="17"/>
  <c r="X263" i="17"/>
  <c r="AG262" i="17"/>
  <c r="AX261" i="17"/>
  <c r="V261" i="17"/>
  <c r="AD260" i="17"/>
  <c r="AV259" i="17"/>
  <c r="V259" i="17"/>
  <c r="AD258" i="17"/>
  <c r="AQ257" i="17"/>
  <c r="T257" i="17"/>
  <c r="AB256" i="17"/>
  <c r="AR255" i="17"/>
  <c r="Q255" i="17"/>
  <c r="AA254" i="17"/>
  <c r="AQ253" i="17"/>
  <c r="P253" i="17"/>
  <c r="AB252" i="17"/>
  <c r="AO251" i="17"/>
  <c r="O251" i="17"/>
  <c r="Z250" i="17"/>
  <c r="AO249" i="17"/>
  <c r="N249" i="17"/>
  <c r="AA248" i="17"/>
  <c r="AS247" i="17"/>
  <c r="V247" i="17"/>
  <c r="AK246" i="17"/>
  <c r="M246" i="17"/>
  <c r="AE245" i="17"/>
  <c r="AT244" i="17"/>
  <c r="X244" i="17"/>
  <c r="AN243" i="17"/>
  <c r="M243" i="17"/>
  <c r="AG242" i="17"/>
  <c r="AX241" i="17"/>
  <c r="Y241" i="17"/>
  <c r="AP240" i="17"/>
  <c r="R240" i="17"/>
  <c r="AE239" i="17"/>
  <c r="AZ238" i="17"/>
  <c r="Z238" i="17"/>
  <c r="AN237" i="17"/>
  <c r="R237" i="17"/>
  <c r="AM236" i="17"/>
  <c r="AY235" i="17"/>
  <c r="AA235" i="17"/>
  <c r="AR234" i="17"/>
  <c r="U234" i="17"/>
  <c r="AQ233" i="17"/>
  <c r="W233" i="17"/>
  <c r="AN232" i="17"/>
  <c r="V232" i="17"/>
  <c r="AQ231" i="17"/>
  <c r="T231" i="17"/>
  <c r="AN230" i="17"/>
  <c r="W230" i="17"/>
  <c r="AO229" i="17"/>
  <c r="X229" i="17"/>
  <c r="AU228" i="17"/>
  <c r="AC228" i="17"/>
  <c r="AY227" i="17"/>
  <c r="AI227" i="17"/>
  <c r="N227" i="17"/>
  <c r="AN226" i="17"/>
  <c r="V226" i="17"/>
  <c r="AO225" i="17"/>
  <c r="X225" i="17"/>
  <c r="AX224" i="17"/>
  <c r="AB224" i="17"/>
  <c r="AY223" i="17"/>
  <c r="AJ223" i="17"/>
  <c r="N223" i="17"/>
  <c r="AM222" i="17"/>
  <c r="U222" i="17"/>
  <c r="AO221" i="17"/>
  <c r="Y221" i="17"/>
  <c r="AW220" i="17"/>
  <c r="AB220" i="17"/>
  <c r="M220" i="17"/>
  <c r="AI219" i="17"/>
  <c r="P219" i="17"/>
  <c r="AM218" i="17"/>
  <c r="W218" i="17"/>
  <c r="AQ217" i="17"/>
  <c r="Z217" i="17"/>
  <c r="AW216" i="17"/>
  <c r="AA216" i="17"/>
  <c r="L216" i="17"/>
  <c r="AJ215" i="17"/>
  <c r="O215" i="17"/>
  <c r="AM214" i="17"/>
  <c r="V214" i="17"/>
  <c r="AQ213" i="17"/>
  <c r="Y213" i="17"/>
  <c r="AW212" i="17"/>
  <c r="AD212" i="17"/>
  <c r="L212" i="17"/>
  <c r="AK211" i="17"/>
  <c r="P211" i="17"/>
  <c r="AN210" i="17"/>
  <c r="V210" i="17"/>
  <c r="AQ209" i="17"/>
  <c r="Z209" i="17"/>
  <c r="AX208" i="17"/>
  <c r="AC208" i="17"/>
  <c r="M208" i="17"/>
  <c r="AJ207" i="17"/>
  <c r="O207" i="17"/>
  <c r="AM206" i="17"/>
  <c r="X206" i="17"/>
  <c r="AV205" i="17"/>
  <c r="AG205" i="17"/>
  <c r="Q205" i="17"/>
  <c r="AP204" i="17"/>
  <c r="AB204" i="17"/>
  <c r="M204" i="17"/>
  <c r="AL203" i="17"/>
  <c r="W203" i="17"/>
  <c r="AU202" i="17"/>
  <c r="AF202" i="17"/>
  <c r="O202" i="17"/>
  <c r="AP201" i="17"/>
  <c r="Z201" i="17"/>
  <c r="AY200" i="17"/>
  <c r="AJ200" i="17"/>
  <c r="T200" i="17"/>
  <c r="AR199" i="17"/>
  <c r="AC199" i="17"/>
  <c r="N199" i="17"/>
  <c r="AN198" i="17"/>
  <c r="AA198" i="17"/>
  <c r="L198" i="17"/>
  <c r="AN197" i="17"/>
  <c r="AA197" i="17"/>
  <c r="M197" i="17"/>
  <c r="AN196" i="17"/>
  <c r="AB196" i="17"/>
  <c r="L196" i="17"/>
  <c r="AN195" i="17"/>
  <c r="Z195" i="17"/>
  <c r="N195" i="17"/>
  <c r="AN194" i="17"/>
  <c r="AA194" i="17"/>
  <c r="N194" i="17"/>
  <c r="AN193" i="17"/>
  <c r="Z193" i="17"/>
  <c r="M193" i="17"/>
  <c r="AN192" i="17"/>
  <c r="AB192" i="17"/>
  <c r="P192" i="17"/>
  <c r="AT191" i="17"/>
  <c r="AF191" i="17"/>
  <c r="U191" i="17"/>
  <c r="AX190" i="17"/>
  <c r="AL190" i="17"/>
  <c r="Z190" i="17"/>
  <c r="O190" i="17"/>
  <c r="AQ189" i="17"/>
  <c r="AE189" i="17"/>
  <c r="S189" i="17"/>
  <c r="AV188" i="17"/>
  <c r="AJ188" i="17"/>
  <c r="Y188" i="17"/>
  <c r="M188" i="17"/>
  <c r="AP187" i="17"/>
  <c r="AC187" i="17"/>
  <c r="R187" i="17"/>
  <c r="AT186" i="17"/>
  <c r="AI186" i="17"/>
  <c r="W186" i="17"/>
  <c r="AZ185" i="17"/>
  <c r="AN185" i="17"/>
  <c r="AB185" i="17"/>
  <c r="O185" i="17"/>
  <c r="AS184" i="17"/>
  <c r="AG184" i="17"/>
  <c r="V184" i="17"/>
  <c r="AX183" i="17"/>
  <c r="AM183" i="17"/>
  <c r="Z183" i="17"/>
  <c r="N183" i="17"/>
  <c r="AQ182" i="17"/>
  <c r="AF182" i="17"/>
  <c r="S182" i="17"/>
  <c r="AW181" i="17"/>
  <c r="AL181" i="17"/>
  <c r="X181" i="17"/>
  <c r="L181" i="17"/>
  <c r="AP180" i="17"/>
  <c r="AE180" i="17"/>
  <c r="R180" i="17"/>
  <c r="AV179" i="17"/>
  <c r="AJ179" i="17"/>
  <c r="V179" i="17"/>
  <c r="AZ178" i="17"/>
  <c r="AO178" i="17"/>
  <c r="AB178" i="17"/>
  <c r="Q178" i="17"/>
  <c r="AT177" i="17"/>
  <c r="AI177" i="17"/>
  <c r="U177" i="17"/>
  <c r="AY176" i="17"/>
  <c r="AM176" i="17"/>
  <c r="AA176" i="17"/>
  <c r="O176" i="17"/>
  <c r="AS175" i="17"/>
  <c r="AF175" i="17"/>
  <c r="T175" i="17"/>
  <c r="AW174" i="17"/>
  <c r="AK174" i="17"/>
  <c r="Y174" i="17"/>
  <c r="N174" i="17"/>
  <c r="AQ173" i="17"/>
  <c r="AE173" i="17"/>
  <c r="R173" i="17"/>
  <c r="AV172" i="17"/>
  <c r="AI172" i="17"/>
  <c r="X172" i="17"/>
  <c r="L172" i="17"/>
  <c r="AO171" i="17"/>
  <c r="AC171" i="17"/>
  <c r="Q171" i="17"/>
  <c r="AS170" i="17"/>
  <c r="AH170" i="17"/>
  <c r="V170" i="17"/>
  <c r="AZ169" i="17"/>
  <c r="AM169" i="17"/>
  <c r="AB169" i="17"/>
  <c r="O169" i="17"/>
  <c r="AR168" i="17"/>
  <c r="AF168" i="17"/>
  <c r="U168" i="17"/>
  <c r="AW167" i="17"/>
  <c r="AL167" i="17"/>
  <c r="Z167" i="17"/>
  <c r="M167" i="17"/>
  <c r="AP166" i="17"/>
  <c r="AE166" i="17"/>
  <c r="S166" i="17"/>
  <c r="AV165" i="17"/>
  <c r="AJ165" i="17"/>
  <c r="Y165" i="17"/>
  <c r="AZ164" i="17"/>
  <c r="AO164" i="17"/>
  <c r="AC164" i="17"/>
  <c r="Q164" i="17"/>
  <c r="AT163" i="17"/>
  <c r="AI163" i="17"/>
  <c r="X163" i="17"/>
  <c r="AY162" i="17"/>
  <c r="AM162" i="17"/>
  <c r="AB162" i="17"/>
  <c r="O162" i="17"/>
  <c r="AS161" i="17"/>
  <c r="AH161" i="17"/>
  <c r="U161" i="17"/>
  <c r="AW160" i="17"/>
  <c r="AL160" i="17"/>
  <c r="Y160" i="17"/>
  <c r="N160" i="17"/>
  <c r="AR159" i="17"/>
  <c r="AF159" i="17"/>
  <c r="T159" i="17"/>
  <c r="AV158" i="17"/>
  <c r="AK158" i="17"/>
  <c r="X158" i="17"/>
  <c r="M158" i="17"/>
  <c r="AP157" i="17"/>
  <c r="AD157" i="17"/>
  <c r="R157" i="17"/>
  <c r="AU156" i="17"/>
  <c r="AH156" i="17"/>
  <c r="W156" i="17"/>
  <c r="AZ155" i="17"/>
  <c r="AO155" i="17"/>
  <c r="AB155" i="17"/>
  <c r="Q155" i="17"/>
  <c r="AS154" i="17"/>
  <c r="AG154" i="17"/>
  <c r="U154" i="17"/>
  <c r="AY153" i="17"/>
  <c r="AL153" i="17"/>
  <c r="AA153" i="17"/>
  <c r="O153" i="17"/>
  <c r="AQ152" i="17"/>
  <c r="AE152" i="17"/>
  <c r="T152" i="17"/>
  <c r="AW151" i="17"/>
  <c r="AK151" i="17"/>
  <c r="Y151" i="17"/>
  <c r="N151" i="17"/>
  <c r="AO150" i="17"/>
  <c r="AD150" i="17"/>
  <c r="R150" i="17"/>
  <c r="AU149" i="17"/>
  <c r="AI149" i="17"/>
  <c r="X149" i="17"/>
  <c r="L149" i="17"/>
  <c r="AN148" i="17"/>
  <c r="AB148" i="17"/>
  <c r="Q148" i="17"/>
  <c r="AS147" i="17"/>
  <c r="AH147" i="17"/>
  <c r="V147" i="17"/>
  <c r="AY146" i="17"/>
  <c r="AL146" i="17"/>
  <c r="AA146" i="17"/>
  <c r="N146" i="17"/>
  <c r="AR145" i="17"/>
  <c r="AF145" i="17"/>
  <c r="U145" i="17"/>
  <c r="AW144" i="17"/>
  <c r="AK144" i="17"/>
  <c r="Y144" i="17"/>
  <c r="M144" i="17"/>
  <c r="AP143" i="17"/>
  <c r="AE143" i="17"/>
  <c r="R143" i="17"/>
  <c r="AV142" i="17"/>
  <c r="AI142" i="17"/>
  <c r="W142" i="17"/>
  <c r="AZ141" i="17"/>
  <c r="AO141" i="17"/>
  <c r="AD141" i="17"/>
  <c r="Q141" i="17"/>
  <c r="AU140" i="17"/>
  <c r="AH140" i="17"/>
  <c r="U140" i="17"/>
  <c r="AY139" i="17"/>
  <c r="AN139" i="17"/>
  <c r="AA139" i="17"/>
  <c r="P139" i="17"/>
  <c r="AS138" i="17"/>
  <c r="AE138" i="17"/>
  <c r="T138" i="17"/>
  <c r="AX137" i="17"/>
  <c r="AL137" i="17"/>
  <c r="Z137" i="17"/>
  <c r="N137" i="17"/>
  <c r="AR136" i="17"/>
  <c r="H17" i="17"/>
  <c r="AB264" i="17"/>
  <c r="AR263" i="17"/>
  <c r="M263" i="17"/>
  <c r="AA262" i="17"/>
  <c r="AQ261" i="17"/>
  <c r="L261" i="17"/>
  <c r="AB260" i="17"/>
  <c r="AO259" i="17"/>
  <c r="AX258" i="17"/>
  <c r="Z258" i="17"/>
  <c r="AO257" i="17"/>
  <c r="AX256" i="17"/>
  <c r="Y256" i="17"/>
  <c r="AN255" i="17"/>
  <c r="AW254" i="17"/>
  <c r="Y254" i="17"/>
  <c r="AL253" i="17"/>
  <c r="AU252" i="17"/>
  <c r="V252" i="17"/>
  <c r="AL251" i="17"/>
  <c r="AU250" i="17"/>
  <c r="U250" i="17"/>
  <c r="AI249" i="17"/>
  <c r="AR248" i="17"/>
  <c r="W248" i="17"/>
  <c r="AN247" i="17"/>
  <c r="L247" i="17"/>
  <c r="AE246" i="17"/>
  <c r="AX245" i="17"/>
  <c r="V245" i="17"/>
  <c r="AN244" i="17"/>
  <c r="Q244" i="17"/>
  <c r="AE243" i="17"/>
  <c r="AX242" i="17"/>
  <c r="Z242" i="17"/>
  <c r="AM241" i="17"/>
  <c r="R241" i="17"/>
  <c r="AJ240" i="17"/>
  <c r="AZ239" i="17"/>
  <c r="AA239" i="17"/>
  <c r="AS238" i="17"/>
  <c r="T238" i="17"/>
  <c r="AK237" i="17"/>
  <c r="M237" i="17"/>
  <c r="AB236" i="17"/>
  <c r="AS235" i="17"/>
  <c r="X235" i="17"/>
  <c r="AL234" i="17"/>
  <c r="S234" i="17"/>
  <c r="AL233" i="17"/>
  <c r="O233" i="17"/>
  <c r="AL232" i="17"/>
  <c r="S232" i="17"/>
  <c r="AJ231" i="17"/>
  <c r="P231" i="17"/>
  <c r="AL230" i="17"/>
  <c r="N230" i="17"/>
  <c r="AL229" i="17"/>
  <c r="U229" i="17"/>
  <c r="AP228" i="17"/>
  <c r="X228" i="17"/>
  <c r="AW227" i="17"/>
  <c r="AC227" i="17"/>
  <c r="AZ226" i="17"/>
  <c r="AH226" i="17"/>
  <c r="O226" i="17"/>
  <c r="AM225" i="17"/>
  <c r="U225" i="17"/>
  <c r="AP224" i="17"/>
  <c r="Z224" i="17"/>
  <c r="AW223" i="17"/>
  <c r="AB223" i="17"/>
  <c r="AZ222" i="17"/>
  <c r="AJ222" i="17"/>
  <c r="O222" i="17"/>
  <c r="AL221" i="17"/>
  <c r="U221" i="17"/>
  <c r="AO220" i="17"/>
  <c r="Y220" i="17"/>
  <c r="AV219" i="17"/>
  <c r="AC219" i="17"/>
  <c r="AZ218" i="17"/>
  <c r="AI218" i="17"/>
  <c r="O218" i="17"/>
  <c r="AM217" i="17"/>
  <c r="U217" i="17"/>
  <c r="AQ216" i="17"/>
  <c r="Y216" i="17"/>
  <c r="AX215" i="17"/>
  <c r="AC215" i="17"/>
  <c r="L215" i="17"/>
  <c r="AI214" i="17"/>
  <c r="N214" i="17"/>
  <c r="AM213" i="17"/>
  <c r="V213" i="17"/>
  <c r="AP212" i="17"/>
  <c r="X212" i="17"/>
  <c r="AW211" i="17"/>
  <c r="AC211" i="17"/>
  <c r="AZ210" i="17"/>
  <c r="AI210" i="17"/>
  <c r="P210" i="17"/>
  <c r="AM209" i="17"/>
  <c r="U209" i="17"/>
  <c r="AP208" i="17"/>
  <c r="Z208" i="17"/>
  <c r="AW207" i="17"/>
  <c r="AC207" i="17"/>
  <c r="L207" i="17"/>
  <c r="AK206" i="17"/>
  <c r="S206" i="17"/>
  <c r="AS205" i="17"/>
  <c r="AC205" i="17"/>
  <c r="N205" i="17"/>
  <c r="AM204" i="17"/>
  <c r="X204" i="17"/>
  <c r="AY203" i="17"/>
  <c r="AG203" i="17"/>
  <c r="Q203" i="17"/>
  <c r="AQ202" i="17"/>
  <c r="AA202" i="17"/>
  <c r="L202" i="17"/>
  <c r="AM201" i="17"/>
  <c r="W201" i="17"/>
  <c r="AT200" i="17"/>
  <c r="AF200" i="17"/>
  <c r="N200" i="17"/>
  <c r="AP199" i="17"/>
  <c r="AA199" i="17"/>
  <c r="AZ198" i="17"/>
  <c r="AK198" i="17"/>
  <c r="V198" i="17"/>
  <c r="AY197" i="17"/>
  <c r="AK197" i="17"/>
  <c r="W197" i="17"/>
  <c r="AX196" i="17"/>
  <c r="AK196" i="17"/>
  <c r="V196" i="17"/>
  <c r="AX195" i="17"/>
  <c r="AK195" i="17"/>
  <c r="X195" i="17"/>
  <c r="AX194" i="17"/>
  <c r="AL194" i="17"/>
  <c r="W194" i="17"/>
  <c r="AX193" i="17"/>
  <c r="AJ193" i="17"/>
  <c r="X193" i="17"/>
  <c r="AX192" i="17"/>
  <c r="AK192" i="17"/>
  <c r="Y192" i="17"/>
  <c r="L192" i="17"/>
  <c r="AO191" i="17"/>
  <c r="AD191" i="17"/>
  <c r="R191" i="17"/>
  <c r="AU190" i="17"/>
  <c r="AI190" i="17"/>
  <c r="X190" i="17"/>
  <c r="AY189" i="17"/>
  <c r="AN189" i="17"/>
  <c r="AB189" i="17"/>
  <c r="P189" i="17"/>
  <c r="AS188" i="17"/>
  <c r="AH188" i="17"/>
  <c r="W188" i="17"/>
  <c r="AX187" i="17"/>
  <c r="AL187" i="17"/>
  <c r="AA187" i="17"/>
  <c r="N187" i="17"/>
  <c r="AR186" i="17"/>
  <c r="AG186" i="17"/>
  <c r="T186" i="17"/>
  <c r="AV185" i="17"/>
  <c r="AK185" i="17"/>
  <c r="X185" i="17"/>
  <c r="M185" i="17"/>
  <c r="AQ184" i="17"/>
  <c r="AE184" i="17"/>
  <c r="S184" i="17"/>
  <c r="AU183" i="17"/>
  <c r="AJ183" i="17"/>
  <c r="W183" i="17"/>
  <c r="L183" i="17"/>
  <c r="AO182" i="17"/>
  <c r="AC182" i="17"/>
  <c r="Q182" i="17"/>
  <c r="AT181" i="17"/>
  <c r="AG181" i="17"/>
  <c r="V181" i="17"/>
  <c r="AY180" i="17"/>
  <c r="AN180" i="17"/>
  <c r="AA180" i="17"/>
  <c r="P180" i="17"/>
  <c r="AR179" i="17"/>
  <c r="AF179" i="17"/>
  <c r="T179" i="17"/>
  <c r="AX178" i="17"/>
  <c r="AK178" i="17"/>
  <c r="Z178" i="17"/>
  <c r="N178" i="17"/>
  <c r="AP177" i="17"/>
  <c r="AD177" i="17"/>
  <c r="S177" i="17"/>
  <c r="AV176" i="17"/>
  <c r="AJ176" i="17"/>
  <c r="X176" i="17"/>
  <c r="M176" i="17"/>
  <c r="AN175" i="17"/>
  <c r="AC175" i="17"/>
  <c r="Q175" i="17"/>
  <c r="AT174" i="17"/>
  <c r="AH174" i="17"/>
  <c r="W174" i="17"/>
  <c r="AZ173" i="17"/>
  <c r="AM173" i="17"/>
  <c r="AA173" i="17"/>
  <c r="P173" i="17"/>
  <c r="AR172" i="17"/>
  <c r="AG172" i="17"/>
  <c r="U172" i="17"/>
  <c r="AX171" i="17"/>
  <c r="AK171" i="17"/>
  <c r="Z171" i="17"/>
  <c r="M171" i="17"/>
  <c r="AQ170" i="17"/>
  <c r="AE170" i="17"/>
  <c r="T170" i="17"/>
  <c r="AV169" i="17"/>
  <c r="AJ169" i="17"/>
  <c r="X169" i="17"/>
  <c r="L169" i="17"/>
  <c r="AO168" i="17"/>
  <c r="AD168" i="17"/>
  <c r="Q168" i="17"/>
  <c r="AU167" i="17"/>
  <c r="AH167" i="17"/>
  <c r="V167" i="17"/>
  <c r="AY166" i="17"/>
  <c r="AN166" i="17"/>
  <c r="AC166" i="17"/>
  <c r="P166" i="17"/>
  <c r="AT165" i="17"/>
  <c r="AG165" i="17"/>
  <c r="T165" i="17"/>
  <c r="AX164" i="17"/>
  <c r="AM164" i="17"/>
  <c r="Z164" i="17"/>
  <c r="O164" i="17"/>
  <c r="AR163" i="17"/>
  <c r="AD163" i="17"/>
  <c r="S163" i="17"/>
  <c r="AW162" i="17"/>
  <c r="AK162" i="17"/>
  <c r="Y162" i="17"/>
  <c r="M162" i="17"/>
  <c r="AQ161" i="17"/>
  <c r="AC161" i="17"/>
  <c r="R161" i="17"/>
  <c r="AU160" i="17"/>
  <c r="AI160" i="17"/>
  <c r="W160" i="17"/>
  <c r="L160" i="17"/>
  <c r="AO159" i="17"/>
  <c r="AB159" i="17"/>
  <c r="P159" i="17"/>
  <c r="AT158" i="17"/>
  <c r="AG158" i="17"/>
  <c r="V158" i="17"/>
  <c r="AY157" i="17"/>
  <c r="AM157" i="17"/>
  <c r="Z157" i="17"/>
  <c r="O157" i="17"/>
  <c r="AQ156" i="17"/>
  <c r="AF156" i="17"/>
  <c r="T156" i="17"/>
  <c r="AX155" i="17"/>
  <c r="AK155" i="17"/>
  <c r="Y155" i="17"/>
  <c r="M155" i="17"/>
  <c r="AP154" i="17"/>
  <c r="AD154" i="17"/>
  <c r="S154" i="17"/>
  <c r="AU153" i="17"/>
  <c r="AJ153" i="17"/>
  <c r="W153" i="17"/>
  <c r="AZ152" i="17"/>
  <c r="AN152" i="17"/>
  <c r="AC152" i="17"/>
  <c r="Q152" i="17"/>
  <c r="AT151" i="17"/>
  <c r="AH151" i="17"/>
  <c r="V151" i="17"/>
  <c r="AX150" i="17"/>
  <c r="AM150" i="17"/>
  <c r="AA150" i="17"/>
  <c r="O150" i="17"/>
  <c r="AR149" i="17"/>
  <c r="AG149" i="17"/>
  <c r="S149" i="17"/>
  <c r="AW148" i="17"/>
  <c r="AK148" i="17"/>
  <c r="Z148" i="17"/>
  <c r="M148" i="17"/>
  <c r="AQ147" i="17"/>
  <c r="AF147" i="17"/>
  <c r="R147" i="17"/>
  <c r="AU146" i="17"/>
  <c r="AJ146" i="17"/>
  <c r="W146" i="17"/>
  <c r="Z264" i="17"/>
  <c r="AF263" i="17"/>
  <c r="AM262" i="17"/>
  <c r="AJ261" i="17"/>
  <c r="AR260" i="17"/>
  <c r="AZ259" i="17"/>
  <c r="AW258" i="17"/>
  <c r="P258" i="17"/>
  <c r="W257" i="17"/>
  <c r="U256" i="17"/>
  <c r="AA255" i="17"/>
  <c r="AI254" i="17"/>
  <c r="AI253" i="17"/>
  <c r="AQ252" i="17"/>
  <c r="AP251" i="17"/>
  <c r="AS250" i="17"/>
  <c r="AY249" i="17"/>
  <c r="O249" i="17"/>
  <c r="U248" i="17"/>
  <c r="AC247" i="17"/>
  <c r="AN246" i="17"/>
  <c r="AT245" i="17"/>
  <c r="P245" i="17"/>
  <c r="Y244" i="17"/>
  <c r="AB243" i="17"/>
  <c r="AN242" i="17"/>
  <c r="L242" i="17"/>
  <c r="O241" i="17"/>
  <c r="X240" i="17"/>
  <c r="AK239" i="17"/>
  <c r="AO238" i="17"/>
  <c r="L238" i="17"/>
  <c r="V237" i="17"/>
  <c r="Y236" i="17"/>
  <c r="AK235" i="17"/>
  <c r="AX234" i="17"/>
  <c r="P234" i="17"/>
  <c r="AC233" i="17"/>
  <c r="AU232" i="17"/>
  <c r="N232" i="17"/>
  <c r="AC231" i="17"/>
  <c r="AO230" i="17"/>
  <c r="M230" i="17"/>
  <c r="AE229" i="17"/>
  <c r="AX228" i="17"/>
  <c r="W228" i="17"/>
  <c r="AN227" i="17"/>
  <c r="R227" i="17"/>
  <c r="AF226" i="17"/>
  <c r="AX225" i="17"/>
  <c r="AA225" i="17"/>
  <c r="AO224" i="17"/>
  <c r="R224" i="17"/>
  <c r="AK223" i="17"/>
  <c r="AY222" i="17"/>
  <c r="AA222" i="17"/>
  <c r="AT221" i="17"/>
  <c r="S221" i="17"/>
  <c r="AK220" i="17"/>
  <c r="N220" i="17"/>
  <c r="AA219" i="17"/>
  <c r="AT218" i="17"/>
  <c r="X218" i="17"/>
  <c r="AK217" i="17"/>
  <c r="M217" i="17"/>
  <c r="AG216" i="17"/>
  <c r="AS215" i="17"/>
  <c r="Y215" i="17"/>
  <c r="AP214" i="17"/>
  <c r="M214" i="17"/>
  <c r="AE213" i="17"/>
  <c r="AZ212" i="17"/>
  <c r="W212" i="17"/>
  <c r="AN211" i="17"/>
  <c r="R211" i="17"/>
  <c r="AF210" i="17"/>
  <c r="AY209" i="17"/>
  <c r="AA209" i="17"/>
  <c r="AO208" i="17"/>
  <c r="S208" i="17"/>
  <c r="AK207" i="17"/>
  <c r="AY206" i="17"/>
  <c r="AC206" i="17"/>
  <c r="L206" i="17"/>
  <c r="AB205" i="17"/>
  <c r="AW204" i="17"/>
  <c r="AC204" i="17"/>
  <c r="AT203" i="17"/>
  <c r="AA203" i="17"/>
  <c r="AX202" i="17"/>
  <c r="Y202" i="17"/>
  <c r="AS201" i="17"/>
  <c r="AB201" i="17"/>
  <c r="AS200" i="17"/>
  <c r="Y200" i="17"/>
  <c r="AU199" i="17"/>
  <c r="Y199" i="17"/>
  <c r="AS198" i="17"/>
  <c r="AC198" i="17"/>
  <c r="AW197" i="17"/>
  <c r="AE197" i="17"/>
  <c r="O197" i="17"/>
  <c r="AJ196" i="17"/>
  <c r="R196" i="17"/>
  <c r="AO195" i="17"/>
  <c r="V195" i="17"/>
  <c r="AT194" i="17"/>
  <c r="AB194" i="17"/>
  <c r="AW193" i="17"/>
  <c r="AG193" i="17"/>
  <c r="O193" i="17"/>
  <c r="AJ192" i="17"/>
  <c r="T192" i="17"/>
  <c r="AU191" i="17"/>
  <c r="AC191" i="17"/>
  <c r="N191" i="17"/>
  <c r="AM190" i="17"/>
  <c r="U190" i="17"/>
  <c r="AV189" i="17"/>
  <c r="AG189" i="17"/>
  <c r="O189" i="17"/>
  <c r="AO188" i="17"/>
  <c r="Z188" i="17"/>
  <c r="AW187" i="17"/>
  <c r="AH187" i="17"/>
  <c r="S187" i="17"/>
  <c r="AQ186" i="17"/>
  <c r="AA186" i="17"/>
  <c r="M186" i="17"/>
  <c r="AJ185" i="17"/>
  <c r="U185" i="17"/>
  <c r="AT184" i="17"/>
  <c r="AC184" i="17"/>
  <c r="N184" i="17"/>
  <c r="AN183" i="17"/>
  <c r="V183" i="17"/>
  <c r="AW182" i="17"/>
  <c r="AG182" i="17"/>
  <c r="O182" i="17"/>
  <c r="AO181" i="17"/>
  <c r="AA181" i="17"/>
  <c r="AX180" i="17"/>
  <c r="AH180" i="17"/>
  <c r="S180" i="17"/>
  <c r="AP179" i="17"/>
  <c r="AB179" i="17"/>
  <c r="L179" i="17"/>
  <c r="AJ178" i="17"/>
  <c r="U178" i="17"/>
  <c r="AU177" i="17"/>
  <c r="AC177" i="17"/>
  <c r="N177" i="17"/>
  <c r="AN176" i="17"/>
  <c r="W176" i="17"/>
  <c r="AV175" i="17"/>
  <c r="AH175" i="17"/>
  <c r="P175" i="17"/>
  <c r="AP174" i="17"/>
  <c r="Z174" i="17"/>
  <c r="AW173" i="17"/>
  <c r="AI173" i="17"/>
  <c r="T173" i="17"/>
  <c r="AQ172" i="17"/>
  <c r="AA172" i="17"/>
  <c r="M172" i="17"/>
  <c r="AJ171" i="17"/>
  <c r="U171" i="17"/>
  <c r="AU170" i="17"/>
  <c r="AD170" i="17"/>
  <c r="N170" i="17"/>
  <c r="AN169" i="17"/>
  <c r="V169" i="17"/>
  <c r="AW168" i="17"/>
  <c r="AG168" i="17"/>
  <c r="P168" i="17"/>
  <c r="AP167" i="17"/>
  <c r="AB167" i="17"/>
  <c r="AX166" i="17"/>
  <c r="AI166" i="17"/>
  <c r="U166" i="17"/>
  <c r="AQ165" i="17"/>
  <c r="AB165" i="17"/>
  <c r="O165" i="17"/>
  <c r="AK164" i="17"/>
  <c r="U164" i="17"/>
  <c r="AV163" i="17"/>
  <c r="AC163" i="17"/>
  <c r="P163" i="17"/>
  <c r="AO162" i="17"/>
  <c r="W162" i="17"/>
  <c r="AV161" i="17"/>
  <c r="AI161" i="17"/>
  <c r="P161" i="17"/>
  <c r="AQ160" i="17"/>
  <c r="AB160" i="17"/>
  <c r="AZ159" i="17"/>
  <c r="AJ159" i="17"/>
  <c r="U159" i="17"/>
  <c r="AQ158" i="17"/>
  <c r="AD158" i="17"/>
  <c r="N158" i="17"/>
  <c r="AJ157" i="17"/>
  <c r="W157" i="17"/>
  <c r="AW156" i="17"/>
  <c r="AE156" i="17"/>
  <c r="O156" i="17"/>
  <c r="AP155" i="17"/>
  <c r="X155" i="17"/>
  <c r="AX154" i="17"/>
  <c r="AH154" i="17"/>
  <c r="R154" i="17"/>
  <c r="AQ153" i="17"/>
  <c r="AB153" i="17"/>
  <c r="AY152" i="17"/>
  <c r="AK152" i="17"/>
  <c r="U152" i="17"/>
  <c r="AS151" i="17"/>
  <c r="AC151" i="17"/>
  <c r="O151" i="17"/>
  <c r="AL150" i="17"/>
  <c r="W150" i="17"/>
  <c r="AW149" i="17"/>
  <c r="AE149" i="17"/>
  <c r="P149" i="17"/>
  <c r="AP148" i="17"/>
  <c r="X148" i="17"/>
  <c r="AX147" i="17"/>
  <c r="AI147" i="17"/>
  <c r="Q147" i="17"/>
  <c r="AR146" i="17"/>
  <c r="AB146" i="17"/>
  <c r="L146" i="17"/>
  <c r="AN145" i="17"/>
  <c r="Z145" i="17"/>
  <c r="M145" i="17"/>
  <c r="AN144" i="17"/>
  <c r="AA144" i="17"/>
  <c r="L144" i="17"/>
  <c r="AN143" i="17"/>
  <c r="Y143" i="17"/>
  <c r="M143" i="17"/>
  <c r="AN142" i="17"/>
  <c r="AA142" i="17"/>
  <c r="M142" i="17"/>
  <c r="AN141" i="17"/>
  <c r="Z141" i="17"/>
  <c r="L141" i="17"/>
  <c r="AN140" i="17"/>
  <c r="AA140" i="17"/>
  <c r="L140" i="17"/>
  <c r="AO139" i="17"/>
  <c r="Z139" i="17"/>
  <c r="L139" i="17"/>
  <c r="AM138" i="17"/>
  <c r="AA138" i="17"/>
  <c r="M138" i="17"/>
  <c r="AN137" i="17"/>
  <c r="AA137" i="17"/>
  <c r="M137" i="17"/>
  <c r="AM136" i="17"/>
  <c r="AB136" i="17"/>
  <c r="P136" i="17"/>
  <c r="AS135" i="17"/>
  <c r="AG135" i="17"/>
  <c r="V135" i="17"/>
  <c r="AW134" i="17"/>
  <c r="AL134" i="17"/>
  <c r="Z134" i="17"/>
  <c r="O134" i="17"/>
  <c r="AQ133" i="17"/>
  <c r="AF133" i="17"/>
  <c r="T133" i="17"/>
  <c r="AV132" i="17"/>
  <c r="AJ132" i="17"/>
  <c r="Y132" i="17"/>
  <c r="L132" i="17"/>
  <c r="AP131" i="17"/>
  <c r="AD131" i="17"/>
  <c r="S131" i="17"/>
  <c r="AT130" i="17"/>
  <c r="AI130" i="17"/>
  <c r="W130" i="17"/>
  <c r="AZ129" i="17"/>
  <c r="AN129" i="17"/>
  <c r="AC129" i="17"/>
  <c r="P129" i="17"/>
  <c r="AS128" i="17"/>
  <c r="AG128" i="17"/>
  <c r="U128" i="17"/>
  <c r="AX127" i="17"/>
  <c r="AM127" i="17"/>
  <c r="AB127" i="17"/>
  <c r="O127" i="17"/>
  <c r="AQ126" i="17"/>
  <c r="AF126" i="17"/>
  <c r="S126" i="17"/>
  <c r="AW125" i="17"/>
  <c r="AL125" i="17"/>
  <c r="Y125" i="17"/>
  <c r="N125" i="17"/>
  <c r="AP124" i="17"/>
  <c r="AC124" i="17"/>
  <c r="R124" i="17"/>
  <c r="AV123" i="17"/>
  <c r="AJ123" i="17"/>
  <c r="X123" i="17"/>
  <c r="L123" i="17"/>
  <c r="AO122" i="17"/>
  <c r="AB122" i="17"/>
  <c r="Q122" i="17"/>
  <c r="AT121" i="17"/>
  <c r="AH121" i="17"/>
  <c r="V121" i="17"/>
  <c r="AZ120" i="17"/>
  <c r="AL120" i="17"/>
  <c r="AA120" i="17"/>
  <c r="O120" i="17"/>
  <c r="AS119" i="17"/>
  <c r="AF119" i="17"/>
  <c r="U119" i="17"/>
  <c r="AX118" i="17"/>
  <c r="AK118" i="17"/>
  <c r="Y118" i="17"/>
  <c r="N118" i="17"/>
  <c r="AP117" i="17"/>
  <c r="AF117" i="17"/>
  <c r="V117" i="17"/>
  <c r="L117" i="17"/>
  <c r="AO116" i="17"/>
  <c r="AE116" i="17"/>
  <c r="U116" i="17"/>
  <c r="AY115" i="17"/>
  <c r="AO115" i="17"/>
  <c r="AE115" i="17"/>
  <c r="T115" i="17"/>
  <c r="AX114" i="17"/>
  <c r="AN114" i="17"/>
  <c r="AC114" i="17"/>
  <c r="S114" i="17"/>
  <c r="AX113" i="17"/>
  <c r="AN113" i="17"/>
  <c r="AC113" i="17"/>
  <c r="R113" i="17"/>
  <c r="AW112" i="17"/>
  <c r="AL112" i="17"/>
  <c r="AB112" i="17"/>
  <c r="R112" i="17"/>
  <c r="AV111" i="17"/>
  <c r="AL111" i="17"/>
  <c r="AA111" i="17"/>
  <c r="P111" i="17"/>
  <c r="AU110" i="17"/>
  <c r="AK110" i="17"/>
  <c r="AA110" i="17"/>
  <c r="P110" i="17"/>
  <c r="AU109" i="17"/>
  <c r="AJ109" i="17"/>
  <c r="Y109" i="17"/>
  <c r="O109" i="17"/>
  <c r="AT108" i="17"/>
  <c r="AI108" i="17"/>
  <c r="Y108" i="17"/>
  <c r="O108" i="17"/>
  <c r="AR107" i="17"/>
  <c r="AH107" i="17"/>
  <c r="X107" i="17"/>
  <c r="N107" i="17"/>
  <c r="AR106" i="17"/>
  <c r="AH106" i="17"/>
  <c r="X106" i="17"/>
  <c r="L106" i="17"/>
  <c r="AQ105" i="17"/>
  <c r="AG105" i="17"/>
  <c r="V105" i="17"/>
  <c r="L105" i="17"/>
  <c r="AQ104" i="17"/>
  <c r="AG104" i="17"/>
  <c r="U104" i="17"/>
  <c r="AZ103" i="17"/>
  <c r="AP103" i="17"/>
  <c r="AE103" i="17"/>
  <c r="U103" i="17"/>
  <c r="AZ102" i="17"/>
  <c r="AO102" i="17"/>
  <c r="AD102" i="17"/>
  <c r="T102" i="17"/>
  <c r="AX101" i="17"/>
  <c r="AN101" i="17"/>
  <c r="AD101" i="17"/>
  <c r="T101" i="17"/>
  <c r="AX100" i="17"/>
  <c r="AM100" i="17"/>
  <c r="AC100" i="17"/>
  <c r="R100" i="17"/>
  <c r="AW99" i="17"/>
  <c r="AM99" i="17"/>
  <c r="AB99" i="17"/>
  <c r="R99" i="17"/>
  <c r="AV98" i="17"/>
  <c r="AK98" i="17"/>
  <c r="AA98" i="17"/>
  <c r="Q98" i="17"/>
  <c r="AV97" i="17"/>
  <c r="AK97" i="17"/>
  <c r="AA97" i="17"/>
  <c r="P97" i="17"/>
  <c r="AT96" i="17"/>
  <c r="AJ96" i="17"/>
  <c r="Z96" i="17"/>
  <c r="O96" i="17"/>
  <c r="AT95" i="17"/>
  <c r="AJ95" i="17"/>
  <c r="X95" i="17"/>
  <c r="N95" i="17"/>
  <c r="AS94" i="17"/>
  <c r="AI94" i="17"/>
  <c r="X94" i="17"/>
  <c r="N94" i="17"/>
  <c r="AS93" i="17"/>
  <c r="AG93" i="17"/>
  <c r="W93" i="17"/>
  <c r="M93" i="17"/>
  <c r="AQ92" i="17"/>
  <c r="AG92" i="17"/>
  <c r="W92" i="17"/>
  <c r="M92" i="17"/>
  <c r="AP91" i="17"/>
  <c r="AF91" i="17"/>
  <c r="V91" i="17"/>
  <c r="AZ90" i="17"/>
  <c r="AP90" i="17"/>
  <c r="AF90" i="17"/>
  <c r="U90" i="17"/>
  <c r="AY89" i="17"/>
  <c r="AO89" i="17"/>
  <c r="AD89" i="17"/>
  <c r="T89" i="17"/>
  <c r="AY88" i="17"/>
  <c r="AO88" i="17"/>
  <c r="AD88" i="17"/>
  <c r="S88" i="17"/>
  <c r="AX87" i="17"/>
  <c r="AM87" i="17"/>
  <c r="AC87" i="17"/>
  <c r="S87" i="17"/>
  <c r="AW86" i="17"/>
  <c r="AM86" i="17"/>
  <c r="AB86" i="17"/>
  <c r="Q86" i="17"/>
  <c r="AV85" i="17"/>
  <c r="AL85" i="17"/>
  <c r="AB85" i="17"/>
  <c r="Q85" i="17"/>
  <c r="AV84" i="17"/>
  <c r="AK84" i="17"/>
  <c r="Z84" i="17"/>
  <c r="P84" i="17"/>
  <c r="AU83" i="17"/>
  <c r="AJ83" i="17"/>
  <c r="Z83" i="17"/>
  <c r="P83" i="17"/>
  <c r="AS82" i="17"/>
  <c r="AI82" i="17"/>
  <c r="Y82" i="17"/>
  <c r="O82" i="17"/>
  <c r="AS81" i="17"/>
  <c r="AI81" i="17"/>
  <c r="Y81" i="17"/>
  <c r="M81" i="17"/>
  <c r="AR80" i="17"/>
  <c r="AH80" i="17"/>
  <c r="W80" i="17"/>
  <c r="M80" i="17"/>
  <c r="AR79" i="17"/>
  <c r="AH79" i="17"/>
  <c r="V79" i="17"/>
  <c r="L79" i="17"/>
  <c r="AQ78" i="17"/>
  <c r="AF78" i="17"/>
  <c r="V78" i="17"/>
  <c r="L78" i="17"/>
  <c r="AP77" i="17"/>
  <c r="AE77" i="17"/>
  <c r="U77" i="17"/>
  <c r="AY76" i="17"/>
  <c r="AO76" i="17"/>
  <c r="AE76" i="17"/>
  <c r="U76" i="17"/>
  <c r="AY75" i="17"/>
  <c r="AN75" i="17"/>
  <c r="AD75" i="17"/>
  <c r="S75" i="17"/>
  <c r="AX74" i="17"/>
  <c r="AN74" i="17"/>
  <c r="AC74" i="17"/>
  <c r="S74" i="17"/>
  <c r="AW73" i="17"/>
  <c r="AL73" i="17"/>
  <c r="AB73" i="17"/>
  <c r="R73" i="17"/>
  <c r="AW72" i="17"/>
  <c r="AL72" i="17"/>
  <c r="AB72" i="17"/>
  <c r="Q72" i="17"/>
  <c r="AU71" i="17"/>
  <c r="AK71" i="17"/>
  <c r="AA71" i="17"/>
  <c r="P71" i="17"/>
  <c r="AU70" i="17"/>
  <c r="AK70" i="17"/>
  <c r="Y70" i="17"/>
  <c r="O70" i="17"/>
  <c r="AT69" i="17"/>
  <c r="AJ69" i="17"/>
  <c r="Y69" i="17"/>
  <c r="O69" i="17"/>
  <c r="AT68" i="17"/>
  <c r="AH68" i="17"/>
  <c r="X68" i="17"/>
  <c r="N68" i="17"/>
  <c r="AR67" i="17"/>
  <c r="AH67" i="17"/>
  <c r="X67" i="17"/>
  <c r="N67" i="17"/>
  <c r="AQ66" i="17"/>
  <c r="AG66" i="17"/>
  <c r="W66" i="17"/>
  <c r="L66" i="17"/>
  <c r="AQ65" i="17"/>
  <c r="AG65" i="17"/>
  <c r="V65" i="17"/>
  <c r="AZ64" i="17"/>
  <c r="AP64" i="17"/>
  <c r="AE64" i="17"/>
  <c r="U64" i="17"/>
  <c r="AZ63" i="17"/>
  <c r="AP63" i="17"/>
  <c r="AE63" i="17"/>
  <c r="T63" i="17"/>
  <c r="AY62" i="17"/>
  <c r="AN62" i="17"/>
  <c r="AD62" i="17"/>
  <c r="T62" i="17"/>
  <c r="AX61" i="17"/>
  <c r="AN61" i="17"/>
  <c r="AC61" i="17"/>
  <c r="R61" i="17"/>
  <c r="AW60" i="17"/>
  <c r="AM60" i="17"/>
  <c r="AC60" i="17"/>
  <c r="R60" i="17"/>
  <c r="AW59" i="17"/>
  <c r="AL59" i="17"/>
  <c r="AA59" i="17"/>
  <c r="Q59" i="17"/>
  <c r="AV58" i="17"/>
  <c r="AK58" i="17"/>
  <c r="AA58" i="17"/>
  <c r="Q58" i="17"/>
  <c r="AT57" i="17"/>
  <c r="AJ57" i="17"/>
  <c r="Z57" i="17"/>
  <c r="P57" i="17"/>
  <c r="AT56" i="17"/>
  <c r="AJ56" i="17"/>
  <c r="Z56" i="17"/>
  <c r="N56" i="17"/>
  <c r="AS55" i="17"/>
  <c r="AI55" i="17"/>
  <c r="X55" i="17"/>
  <c r="N55" i="17"/>
  <c r="AS54" i="17"/>
  <c r="AI54" i="17"/>
  <c r="W54" i="17"/>
  <c r="M54" i="17"/>
  <c r="AR53" i="17"/>
  <c r="AG53" i="17"/>
  <c r="W53" i="17"/>
  <c r="M53" i="17"/>
  <c r="AQ52" i="17"/>
  <c r="AF52" i="17"/>
  <c r="V52" i="17"/>
  <c r="AZ51" i="17"/>
  <c r="AP51" i="17"/>
  <c r="AF51" i="17"/>
  <c r="V51" i="17"/>
  <c r="AZ50" i="17"/>
  <c r="AO50" i="17"/>
  <c r="AE50" i="17"/>
  <c r="T50" i="17"/>
  <c r="AY49" i="17"/>
  <c r="AO49" i="17"/>
  <c r="AD49" i="17"/>
  <c r="T49" i="17"/>
  <c r="AX48" i="17"/>
  <c r="AM48" i="17"/>
  <c r="AC48" i="17"/>
  <c r="S48" i="17"/>
  <c r="AX47" i="17"/>
  <c r="AM47" i="17"/>
  <c r="AC47" i="17"/>
  <c r="R47" i="17"/>
  <c r="AV46" i="17"/>
  <c r="AL46" i="17"/>
  <c r="AB46" i="17"/>
  <c r="Q46" i="17"/>
  <c r="AV45" i="17"/>
  <c r="AL45" i="17"/>
  <c r="Z45" i="17"/>
  <c r="P45" i="17"/>
  <c r="AU44" i="17"/>
  <c r="AK44" i="17"/>
  <c r="Z44" i="17"/>
  <c r="P44" i="17"/>
  <c r="AU43" i="17"/>
  <c r="AI43" i="17"/>
  <c r="Y43" i="17"/>
  <c r="O43" i="17"/>
  <c r="AS42" i="17"/>
  <c r="AI42" i="17"/>
  <c r="Y42" i="17"/>
  <c r="O42" i="17"/>
  <c r="AR41" i="17"/>
  <c r="AH41" i="17"/>
  <c r="X41" i="17"/>
  <c r="M41" i="17"/>
  <c r="AR40" i="17"/>
  <c r="AH40" i="17"/>
  <c r="W40" i="17"/>
  <c r="L40" i="17"/>
  <c r="AQ39" i="17"/>
  <c r="AF39" i="17"/>
  <c r="V39" i="17"/>
  <c r="L39" i="17"/>
  <c r="AQ38" i="17"/>
  <c r="AF38" i="17"/>
  <c r="U38" i="17"/>
  <c r="AZ37" i="17"/>
  <c r="AO37" i="17"/>
  <c r="AE37" i="17"/>
  <c r="U37" i="17"/>
  <c r="AY36" i="17"/>
  <c r="AO36" i="17"/>
  <c r="AD36" i="17"/>
  <c r="S36" i="17"/>
  <c r="AX35" i="17"/>
  <c r="AN35" i="17"/>
  <c r="AD35" i="17"/>
  <c r="S35" i="17"/>
  <c r="AX34" i="17"/>
  <c r="AM34" i="17"/>
  <c r="AB34" i="17"/>
  <c r="R34" i="17"/>
  <c r="AW33" i="17"/>
  <c r="AL33" i="17"/>
  <c r="AB33" i="17"/>
  <c r="R33" i="17"/>
  <c r="AU32" i="17"/>
  <c r="AK32" i="17"/>
  <c r="AA32" i="17"/>
  <c r="Q32" i="17"/>
  <c r="AU31" i="17"/>
  <c r="AK31" i="17"/>
  <c r="AA31" i="17"/>
  <c r="O31" i="17"/>
  <c r="AT30" i="17"/>
  <c r="AJ30" i="17"/>
  <c r="Y30" i="17"/>
  <c r="O30" i="17"/>
  <c r="AT29" i="17"/>
  <c r="AJ29" i="17"/>
  <c r="X29" i="17"/>
  <c r="N29" i="17"/>
  <c r="AS28" i="17"/>
  <c r="AH28" i="17"/>
  <c r="X28" i="17"/>
  <c r="N28" i="17"/>
  <c r="AR27" i="17"/>
  <c r="AG27" i="17"/>
  <c r="W27" i="17"/>
  <c r="L27" i="17"/>
  <c r="AQ26" i="17"/>
  <c r="T264" i="17"/>
  <c r="Z263" i="17"/>
  <c r="Z262" i="17"/>
  <c r="AE261" i="17"/>
  <c r="AL260" i="17"/>
  <c r="AK259" i="17"/>
  <c r="AS258" i="17"/>
  <c r="AV257" i="17"/>
  <c r="AW256" i="17"/>
  <c r="M256" i="17"/>
  <c r="T255" i="17"/>
  <c r="V254" i="17"/>
  <c r="X253" i="17"/>
  <c r="AE252" i="17"/>
  <c r="AE251" i="17"/>
  <c r="AL250" i="17"/>
  <c r="AQ249" i="17"/>
  <c r="AP248" i="17"/>
  <c r="M248" i="17"/>
  <c r="W247" i="17"/>
  <c r="AB246" i="17"/>
  <c r="AM245" i="17"/>
  <c r="AX244" i="17"/>
  <c r="N244" i="17"/>
  <c r="Z243" i="17"/>
  <c r="AI242" i="17"/>
  <c r="AL241" i="17"/>
  <c r="AX240" i="17"/>
  <c r="V240" i="17"/>
  <c r="Y239" i="17"/>
  <c r="AH238" i="17"/>
  <c r="AT237" i="17"/>
  <c r="AY236" i="17"/>
  <c r="V236" i="17"/>
  <c r="AB235" i="17"/>
  <c r="AK234" i="17"/>
  <c r="AY233" i="17"/>
  <c r="Z233" i="17"/>
  <c r="AK232" i="17"/>
  <c r="AV231" i="17"/>
  <c r="X231" i="17"/>
  <c r="AH230" i="17"/>
  <c r="AY229" i="17"/>
  <c r="AA229" i="17"/>
  <c r="AO228" i="17"/>
  <c r="R228" i="17"/>
  <c r="AK227" i="17"/>
  <c r="AY226" i="17"/>
  <c r="AA226" i="17"/>
  <c r="AS225" i="17"/>
  <c r="R225" i="17"/>
  <c r="AK224" i="17"/>
  <c r="M224" i="17"/>
  <c r="AA223" i="17"/>
  <c r="AS222" i="17"/>
  <c r="X222" i="17"/>
  <c r="AK221" i="17"/>
  <c r="M221" i="17"/>
  <c r="AE220" i="17"/>
  <c r="AT219" i="17"/>
  <c r="W219" i="17"/>
  <c r="AN218" i="17"/>
  <c r="N218" i="17"/>
  <c r="AF217" i="17"/>
  <c r="AY216" i="17"/>
  <c r="X216" i="17"/>
  <c r="AO215" i="17"/>
  <c r="S215" i="17"/>
  <c r="AF214" i="17"/>
  <c r="AZ213" i="17"/>
  <c r="AB213" i="17"/>
  <c r="AO212" i="17"/>
  <c r="T212" i="17"/>
  <c r="AL211" i="17"/>
  <c r="AY210" i="17"/>
  <c r="AB210" i="17"/>
  <c r="AU209" i="17"/>
  <c r="S209" i="17"/>
  <c r="AL208" i="17"/>
  <c r="N208" i="17"/>
  <c r="AA207" i="17"/>
  <c r="AU206" i="17"/>
  <c r="Z206" i="17"/>
  <c r="AR205" i="17"/>
  <c r="X205" i="17"/>
  <c r="AT204" i="17"/>
  <c r="W204" i="17"/>
  <c r="AQ203" i="17"/>
  <c r="X203" i="17"/>
  <c r="AO202" i="17"/>
  <c r="W202" i="17"/>
  <c r="AQ201" i="17"/>
  <c r="S201" i="17"/>
  <c r="AP200" i="17"/>
  <c r="V200" i="17"/>
  <c r="AO199" i="17"/>
  <c r="S199" i="17"/>
  <c r="AP198" i="17"/>
  <c r="U198" i="17"/>
  <c r="AT197" i="17"/>
  <c r="AB197" i="17"/>
  <c r="AV196" i="17"/>
  <c r="AE196" i="17"/>
  <c r="O196" i="17"/>
  <c r="AI195" i="17"/>
  <c r="Q195" i="17"/>
  <c r="AO194" i="17"/>
  <c r="T194" i="17"/>
  <c r="AS193" i="17"/>
  <c r="AA193" i="17"/>
  <c r="AW192" i="17"/>
  <c r="AF192" i="17"/>
  <c r="Q192" i="17"/>
  <c r="AN191" i="17"/>
  <c r="Y191" i="17"/>
  <c r="AY190" i="17"/>
  <c r="AH190" i="17"/>
  <c r="R190" i="17"/>
  <c r="AT189" i="17"/>
  <c r="AA189" i="17"/>
  <c r="L189" i="17"/>
  <c r="AK188" i="17"/>
  <c r="S188" i="17"/>
  <c r="AT187" i="17"/>
  <c r="AF187" i="17"/>
  <c r="M187" i="17"/>
  <c r="AL186" i="17"/>
  <c r="Y186" i="17"/>
  <c r="AU185" i="17"/>
  <c r="AF185" i="17"/>
  <c r="R185" i="17"/>
  <c r="AO184" i="17"/>
  <c r="Y184" i="17"/>
  <c r="AZ183" i="17"/>
  <c r="AG183" i="17"/>
  <c r="T183" i="17"/>
  <c r="AS182" i="17"/>
  <c r="AA182" i="17"/>
  <c r="M182" i="17"/>
  <c r="AM181" i="17"/>
  <c r="T181" i="17"/>
  <c r="AU180" i="17"/>
  <c r="AF180" i="17"/>
  <c r="M180" i="17"/>
  <c r="AN179" i="17"/>
  <c r="Z179" i="17"/>
  <c r="AW178" i="17"/>
  <c r="AG178" i="17"/>
  <c r="R178" i="17"/>
  <c r="AN177" i="17"/>
  <c r="AA177" i="17"/>
  <c r="AZ176" i="17"/>
  <c r="AI176" i="17"/>
  <c r="S176" i="17"/>
  <c r="AT175" i="17"/>
  <c r="AB175" i="17"/>
  <c r="M175" i="17"/>
  <c r="AM174" i="17"/>
  <c r="V174" i="17"/>
  <c r="AU173" i="17"/>
  <c r="AF173" i="17"/>
  <c r="N173" i="17"/>
  <c r="AO172" i="17"/>
  <c r="Y172" i="17"/>
  <c r="AV171" i="17"/>
  <c r="AH171" i="17"/>
  <c r="S171" i="17"/>
  <c r="AP170" i="17"/>
  <c r="Z170" i="17"/>
  <c r="L170" i="17"/>
  <c r="AI169" i="17"/>
  <c r="T169" i="17"/>
  <c r="AS168" i="17"/>
  <c r="AC168" i="17"/>
  <c r="M168" i="17"/>
  <c r="AM167" i="17"/>
  <c r="U167" i="17"/>
  <c r="AV166" i="17"/>
  <c r="AF166" i="17"/>
  <c r="O166" i="17"/>
  <c r="AN165" i="17"/>
  <c r="Z165" i="17"/>
  <c r="AW164" i="17"/>
  <c r="AH164" i="17"/>
  <c r="S164" i="17"/>
  <c r="AP163" i="17"/>
  <c r="AA163" i="17"/>
  <c r="L163" i="17"/>
  <c r="AI162" i="17"/>
  <c r="T162" i="17"/>
  <c r="AT161" i="17"/>
  <c r="AB161" i="17"/>
  <c r="N161" i="17"/>
  <c r="AM160" i="17"/>
  <c r="V160" i="17"/>
  <c r="AU159" i="17"/>
  <c r="AG159" i="17"/>
  <c r="O159" i="17"/>
  <c r="AO158" i="17"/>
  <c r="Y158" i="17"/>
  <c r="AX157" i="17"/>
  <c r="AH157" i="17"/>
  <c r="S157" i="17"/>
  <c r="AP156" i="17"/>
  <c r="AB156" i="17"/>
  <c r="L156" i="17"/>
  <c r="AI155" i="17"/>
  <c r="T155" i="17"/>
  <c r="AU154" i="17"/>
  <c r="AC154" i="17"/>
  <c r="M154" i="17"/>
  <c r="AN153" i="17"/>
  <c r="V153" i="17"/>
  <c r="AV152" i="17"/>
  <c r="AF152" i="17"/>
  <c r="O152" i="17"/>
  <c r="AO151" i="17"/>
  <c r="Z151" i="17"/>
  <c r="AW150" i="17"/>
  <c r="AI150" i="17"/>
  <c r="S150" i="17"/>
  <c r="AQ149" i="17"/>
  <c r="AA149" i="17"/>
  <c r="N149" i="17"/>
  <c r="AJ148" i="17"/>
  <c r="U148" i="17"/>
  <c r="AT147" i="17"/>
  <c r="AB147" i="17"/>
  <c r="N147" i="17"/>
  <c r="AO146" i="17"/>
  <c r="V146" i="17"/>
  <c r="AY145" i="17"/>
  <c r="AJ145" i="17"/>
  <c r="W145" i="17"/>
  <c r="AY144" i="17"/>
  <c r="AJ144" i="17"/>
  <c r="V144" i="17"/>
  <c r="AX143" i="17"/>
  <c r="AJ143" i="17"/>
  <c r="W143" i="17"/>
  <c r="AX142" i="17"/>
  <c r="AL142" i="17"/>
  <c r="V142" i="17"/>
  <c r="AX141" i="17"/>
  <c r="AJ141" i="17"/>
  <c r="W141" i="17"/>
  <c r="AX140" i="17"/>
  <c r="AK140" i="17"/>
  <c r="W140" i="17"/>
  <c r="AX139" i="17"/>
  <c r="AJ139" i="17"/>
  <c r="V139" i="17"/>
  <c r="AX138" i="17"/>
  <c r="AK138" i="17"/>
  <c r="Y138" i="17"/>
  <c r="AY137" i="17"/>
  <c r="AJ137" i="17"/>
  <c r="W137" i="17"/>
  <c r="AW136" i="17"/>
  <c r="AK136" i="17"/>
  <c r="Y136" i="17"/>
  <c r="M136" i="17"/>
  <c r="AP135" i="17"/>
  <c r="AD135" i="17"/>
  <c r="Q135" i="17"/>
  <c r="AU134" i="17"/>
  <c r="AI134" i="17"/>
  <c r="X134" i="17"/>
  <c r="AZ133" i="17"/>
  <c r="AO133" i="17"/>
  <c r="AB133" i="17"/>
  <c r="P133" i="17"/>
  <c r="AS132" i="17"/>
  <c r="AH132" i="17"/>
  <c r="U132" i="17"/>
  <c r="AY131" i="17"/>
  <c r="AN131" i="17"/>
  <c r="Z131" i="17"/>
  <c r="N131" i="17"/>
  <c r="AR130" i="17"/>
  <c r="AG130" i="17"/>
  <c r="T130" i="17"/>
  <c r="AX129" i="17"/>
  <c r="AL129" i="17"/>
  <c r="X129" i="17"/>
  <c r="M129" i="17"/>
  <c r="AQ128" i="17"/>
  <c r="AD128" i="17"/>
  <c r="S128" i="17"/>
  <c r="AV127" i="17"/>
  <c r="AK127" i="17"/>
  <c r="W127" i="17"/>
  <c r="L127" i="17"/>
  <c r="AO126" i="17"/>
  <c r="AC126" i="17"/>
  <c r="Q126" i="17"/>
  <c r="AU125" i="17"/>
  <c r="AH125" i="17"/>
  <c r="V125" i="17"/>
  <c r="AY124" i="17"/>
  <c r="AM124" i="17"/>
  <c r="AA124" i="17"/>
  <c r="P124" i="17"/>
  <c r="AS123" i="17"/>
  <c r="AG123" i="17"/>
  <c r="T123" i="17"/>
  <c r="AX122" i="17"/>
  <c r="AK122" i="17"/>
  <c r="Z122" i="17"/>
  <c r="N122" i="17"/>
  <c r="AQ121" i="17"/>
  <c r="AE121" i="17"/>
  <c r="S121" i="17"/>
  <c r="AU120" i="17"/>
  <c r="AJ120" i="17"/>
  <c r="X120" i="17"/>
  <c r="M120" i="17"/>
  <c r="AO119" i="17"/>
  <c r="AD119" i="17"/>
  <c r="Q119" i="17"/>
  <c r="AT118" i="17"/>
  <c r="AH118" i="17"/>
  <c r="W118" i="17"/>
  <c r="AY117" i="17"/>
  <c r="AN117" i="17"/>
  <c r="AD117" i="17"/>
  <c r="R117" i="17"/>
  <c r="AW116" i="17"/>
  <c r="AM116" i="17"/>
  <c r="AC116" i="17"/>
  <c r="R116" i="17"/>
  <c r="AW115" i="17"/>
  <c r="AM115" i="17"/>
  <c r="AA115" i="17"/>
  <c r="Q115" i="17"/>
  <c r="AV114" i="17"/>
  <c r="AK114" i="17"/>
  <c r="AA114" i="17"/>
  <c r="Q114" i="17"/>
  <c r="AV113" i="17"/>
  <c r="AJ113" i="17"/>
  <c r="Z113" i="17"/>
  <c r="P113" i="17"/>
  <c r="AT112" i="17"/>
  <c r="AJ112" i="17"/>
  <c r="Z112" i="17"/>
  <c r="O112" i="17"/>
  <c r="AS111" i="17"/>
  <c r="AI111" i="17"/>
  <c r="X111" i="17"/>
  <c r="N111" i="17"/>
  <c r="AS110" i="17"/>
  <c r="AI110" i="17"/>
  <c r="X110" i="17"/>
  <c r="M110" i="17"/>
  <c r="AR109" i="17"/>
  <c r="AG109" i="17"/>
  <c r="W109" i="17"/>
  <c r="M109" i="17"/>
  <c r="AQ108" i="17"/>
  <c r="AG108" i="17"/>
  <c r="V108" i="17"/>
  <c r="AZ107" i="17"/>
  <c r="AP107" i="17"/>
  <c r="AF107" i="17"/>
  <c r="V107" i="17"/>
  <c r="AZ106" i="17"/>
  <c r="AP106" i="17"/>
  <c r="AE106" i="17"/>
  <c r="T106" i="17"/>
  <c r="AY105" i="17"/>
  <c r="AO105" i="17"/>
  <c r="AD105" i="17"/>
  <c r="T105" i="17"/>
  <c r="AY104" i="17"/>
  <c r="AM104" i="17"/>
  <c r="AC104" i="17"/>
  <c r="S104" i="17"/>
  <c r="AX103" i="17"/>
  <c r="AM103" i="17"/>
  <c r="AC103" i="17"/>
  <c r="S103" i="17"/>
  <c r="AV102" i="17"/>
  <c r="AL102" i="17"/>
  <c r="AB102" i="17"/>
  <c r="Q102" i="17"/>
  <c r="AV101" i="17"/>
  <c r="AL101" i="17"/>
  <c r="AB101" i="17"/>
  <c r="P101" i="17"/>
  <c r="AU100" i="17"/>
  <c r="AK100" i="17"/>
  <c r="Z100" i="17"/>
  <c r="P100" i="17"/>
  <c r="AU99" i="17"/>
  <c r="AJ99" i="17"/>
  <c r="Y99" i="17"/>
  <c r="O99" i="17"/>
  <c r="AS98" i="17"/>
  <c r="AI98" i="17"/>
  <c r="Y98" i="17"/>
  <c r="O98" i="17"/>
  <c r="AS97" i="17"/>
  <c r="AH97" i="17"/>
  <c r="X97" i="17"/>
  <c r="M97" i="17"/>
  <c r="AR96" i="17"/>
  <c r="AH96" i="17"/>
  <c r="W96" i="17"/>
  <c r="M96" i="17"/>
  <c r="AQ95" i="17"/>
  <c r="AF95" i="17"/>
  <c r="V95" i="17"/>
  <c r="L95" i="17"/>
  <c r="AQ94" i="17"/>
  <c r="AF94" i="17"/>
  <c r="V94" i="17"/>
  <c r="AZ93" i="17"/>
  <c r="AO93" i="17"/>
  <c r="AE93" i="17"/>
  <c r="U93" i="17"/>
  <c r="AY92" i="17"/>
  <c r="AO92" i="17"/>
  <c r="AE92" i="17"/>
  <c r="S92" i="17"/>
  <c r="AX91" i="17"/>
  <c r="AN91" i="17"/>
  <c r="AD91" i="17"/>
  <c r="S91" i="17"/>
  <c r="AX90" i="17"/>
  <c r="AN90" i="17"/>
  <c r="AB90" i="17"/>
  <c r="R90" i="17"/>
  <c r="AW89" i="17"/>
  <c r="AL89" i="17"/>
  <c r="AB89" i="17"/>
  <c r="R89" i="17"/>
  <c r="AW88" i="17"/>
  <c r="AK88" i="17"/>
  <c r="AA88" i="17"/>
  <c r="Q88" i="17"/>
  <c r="AU87" i="17"/>
  <c r="AK87" i="17"/>
  <c r="AA87" i="17"/>
  <c r="P87" i="17"/>
  <c r="AT86" i="17"/>
  <c r="AJ86" i="17"/>
  <c r="Y86" i="17"/>
  <c r="O86" i="17"/>
  <c r="AT85" i="17"/>
  <c r="AJ85" i="17"/>
  <c r="Y85" i="17"/>
  <c r="N85" i="17"/>
  <c r="AS84" i="17"/>
  <c r="AH84" i="17"/>
  <c r="X84" i="17"/>
  <c r="N84" i="17"/>
  <c r="AR83" i="17"/>
  <c r="AH83" i="17"/>
  <c r="W83" i="17"/>
  <c r="L83" i="17"/>
  <c r="AQ82" i="17"/>
  <c r="AG82" i="17"/>
  <c r="W82" i="17"/>
  <c r="L82" i="17"/>
  <c r="AQ81" i="17"/>
  <c r="AF81" i="17"/>
  <c r="U81" i="17"/>
  <c r="AZ80" i="17"/>
  <c r="AP80" i="17"/>
  <c r="AE80" i="17"/>
  <c r="U80" i="17"/>
  <c r="AZ79" i="17"/>
  <c r="AN79" i="17"/>
  <c r="AD79" i="17"/>
  <c r="T79" i="17"/>
  <c r="AY78" i="17"/>
  <c r="AN78" i="17"/>
  <c r="AD78" i="17"/>
  <c r="T78" i="17"/>
  <c r="AW77" i="17"/>
  <c r="AM77" i="17"/>
  <c r="AC77" i="17"/>
  <c r="R77" i="17"/>
  <c r="AW76" i="17"/>
  <c r="AM76" i="17"/>
  <c r="AC76" i="17"/>
  <c r="Q76" i="17"/>
  <c r="AV75" i="17"/>
  <c r="AL75" i="17"/>
  <c r="AA75" i="17"/>
  <c r="Q75" i="17"/>
  <c r="AV74" i="17"/>
  <c r="AK74" i="17"/>
  <c r="Z74" i="17"/>
  <c r="P74" i="17"/>
  <c r="AT73" i="17"/>
  <c r="AJ73" i="17"/>
  <c r="Z73" i="17"/>
  <c r="P73" i="17"/>
  <c r="AT72" i="17"/>
  <c r="AI72" i="17"/>
  <c r="Y72" i="17"/>
  <c r="N72" i="17"/>
  <c r="AS71" i="17"/>
  <c r="AI71" i="17"/>
  <c r="X71" i="17"/>
  <c r="N71" i="17"/>
  <c r="AR70" i="17"/>
  <c r="AG70" i="17"/>
  <c r="W70" i="17"/>
  <c r="M70" i="17"/>
  <c r="AR69" i="17"/>
  <c r="AG69" i="17"/>
  <c r="W69" i="17"/>
  <c r="L69" i="17"/>
  <c r="AP68" i="17"/>
  <c r="AF68" i="17"/>
  <c r="V68" i="17"/>
  <c r="AZ67" i="17"/>
  <c r="AP67" i="17"/>
  <c r="AF67" i="17"/>
  <c r="T67" i="17"/>
  <c r="AY66" i="17"/>
  <c r="AO66" i="17"/>
  <c r="AE66" i="17"/>
  <c r="T66" i="17"/>
  <c r="AY65" i="17"/>
  <c r="AO65" i="17"/>
  <c r="AC65" i="17"/>
  <c r="S65" i="17"/>
  <c r="AX64" i="17"/>
  <c r="AM64" i="17"/>
  <c r="AC64" i="17"/>
  <c r="S64" i="17"/>
  <c r="AX63" i="17"/>
  <c r="AL63" i="17"/>
  <c r="AB63" i="17"/>
  <c r="R63" i="17"/>
  <c r="AV62" i="17"/>
  <c r="AL62" i="17"/>
  <c r="AB62" i="17"/>
  <c r="Q62" i="17"/>
  <c r="AU61" i="17"/>
  <c r="AK61" i="17"/>
  <c r="Z61" i="17"/>
  <c r="P61" i="17"/>
  <c r="AU60" i="17"/>
  <c r="AK60" i="17"/>
  <c r="Z60" i="17"/>
  <c r="O60" i="17"/>
  <c r="AT59" i="17"/>
  <c r="AI59" i="17"/>
  <c r="Y59" i="17"/>
  <c r="O59" i="17"/>
  <c r="AS58" i="17"/>
  <c r="AI58" i="17"/>
  <c r="X58" i="17"/>
  <c r="M58" i="17"/>
  <c r="AR57" i="17"/>
  <c r="AH57" i="17"/>
  <c r="X57" i="17"/>
  <c r="M57" i="17"/>
  <c r="AR56" i="17"/>
  <c r="AG56" i="17"/>
  <c r="V56" i="17"/>
  <c r="L56" i="17"/>
  <c r="AQ55" i="17"/>
  <c r="AF55" i="17"/>
  <c r="V55" i="17"/>
  <c r="L55" i="17"/>
  <c r="AO54" i="17"/>
  <c r="AE54" i="17"/>
  <c r="U54" i="17"/>
  <c r="AZ53" i="17"/>
  <c r="AO53" i="17"/>
  <c r="AE53" i="17"/>
  <c r="U53" i="17"/>
  <c r="AX52" i="17"/>
  <c r="AN52" i="17"/>
  <c r="AD52" i="17"/>
  <c r="S52" i="17"/>
  <c r="AX51" i="17"/>
  <c r="AN51" i="17"/>
  <c r="AD51" i="17"/>
  <c r="R51" i="17"/>
  <c r="AW50" i="17"/>
  <c r="AM50" i="17"/>
  <c r="AB50" i="17"/>
  <c r="R50" i="17"/>
  <c r="AW49" i="17"/>
  <c r="AL49" i="17"/>
  <c r="AA49" i="17"/>
  <c r="Q49" i="17"/>
  <c r="AU48" i="17"/>
  <c r="AK48" i="17"/>
  <c r="AA48" i="17"/>
  <c r="Q48" i="17"/>
  <c r="AU47" i="17"/>
  <c r="AJ47" i="17"/>
  <c r="Z47" i="17"/>
  <c r="O47" i="17"/>
  <c r="AT46" i="17"/>
  <c r="AJ46" i="17"/>
  <c r="Y46" i="17"/>
  <c r="O46" i="17"/>
  <c r="AS45" i="17"/>
  <c r="AH45" i="17"/>
  <c r="X45" i="17"/>
  <c r="N45" i="17"/>
  <c r="AS44" i="17"/>
  <c r="AH44" i="17"/>
  <c r="X44" i="17"/>
  <c r="M44" i="17"/>
  <c r="AQ43" i="17"/>
  <c r="AG43" i="17"/>
  <c r="W43" i="17"/>
  <c r="L43" i="17"/>
  <c r="AQ42" i="17"/>
  <c r="AG42" i="17"/>
  <c r="U42" i="17"/>
  <c r="AZ41" i="17"/>
  <c r="AP41" i="17"/>
  <c r="AF41" i="17"/>
  <c r="U41" i="17"/>
  <c r="AZ40" i="17"/>
  <c r="AP40" i="17"/>
  <c r="AD40" i="17"/>
  <c r="T40" i="17"/>
  <c r="AY39" i="17"/>
  <c r="AN39" i="17"/>
  <c r="AD39" i="17"/>
  <c r="T39" i="17"/>
  <c r="AY38" i="17"/>
  <c r="AM38" i="17"/>
  <c r="AC38" i="17"/>
  <c r="S38" i="17"/>
  <c r="AW37" i="17"/>
  <c r="AM37" i="17"/>
  <c r="AC37" i="17"/>
  <c r="R37" i="17"/>
  <c r="AV36" i="17"/>
  <c r="AL36" i="17"/>
  <c r="AA36" i="17"/>
  <c r="Q36" i="17"/>
  <c r="AV35" i="17"/>
  <c r="AL35" i="17"/>
  <c r="AA35" i="17"/>
  <c r="P35" i="17"/>
  <c r="AU34" i="17"/>
  <c r="AJ34" i="17"/>
  <c r="Z34" i="17"/>
  <c r="P34" i="17"/>
  <c r="AT33" i="17"/>
  <c r="AJ33" i="17"/>
  <c r="Y33" i="17"/>
  <c r="N33" i="17"/>
  <c r="AS32" i="17"/>
  <c r="AI32" i="17"/>
  <c r="Y32" i="17"/>
  <c r="N32" i="17"/>
  <c r="AM264" i="17"/>
  <c r="AA263" i="17"/>
  <c r="Q262" i="17"/>
  <c r="AW260" i="17"/>
  <c r="AP259" i="17"/>
  <c r="AK258" i="17"/>
  <c r="AA257" i="17"/>
  <c r="T256" i="17"/>
  <c r="AS254" i="17"/>
  <c r="AV253" i="17"/>
  <c r="AK252" i="17"/>
  <c r="X251" i="17"/>
  <c r="Q250" i="17"/>
  <c r="AZ248" i="17"/>
  <c r="AV247" i="17"/>
  <c r="AW246" i="17"/>
  <c r="AN245" i="17"/>
  <c r="AM244" i="17"/>
  <c r="AO243" i="17"/>
  <c r="AJ242" i="17"/>
  <c r="AJ241" i="17"/>
  <c r="AF240" i="17"/>
  <c r="AB239" i="17"/>
  <c r="AD238" i="17"/>
  <c r="Z237" i="17"/>
  <c r="W236" i="17"/>
  <c r="S235" i="17"/>
  <c r="Z234" i="17"/>
  <c r="AA233" i="17"/>
  <c r="AC232" i="17"/>
  <c r="AI231" i="17"/>
  <c r="AM230" i="17"/>
  <c r="AS229" i="17"/>
  <c r="M229" i="17"/>
  <c r="V228" i="17"/>
  <c r="Z227" i="17"/>
  <c r="AO226" i="17"/>
  <c r="AW225" i="17"/>
  <c r="L225" i="17"/>
  <c r="V224" i="17"/>
  <c r="AE223" i="17"/>
  <c r="AN222" i="17"/>
  <c r="AW221" i="17"/>
  <c r="N221" i="17"/>
  <c r="X220" i="17"/>
  <c r="AK219" i="17"/>
  <c r="AP218" i="17"/>
  <c r="AZ217" i="17"/>
  <c r="R217" i="17"/>
  <c r="Z216" i="17"/>
  <c r="AK215" i="17"/>
  <c r="AS214" i="17"/>
  <c r="L214" i="17"/>
  <c r="S213" i="17"/>
  <c r="AF212" i="17"/>
  <c r="AM211" i="17"/>
  <c r="AU210" i="17"/>
  <c r="O210" i="17"/>
  <c r="Y209" i="17"/>
  <c r="AF208" i="17"/>
  <c r="AP207" i="17"/>
  <c r="AX206" i="17"/>
  <c r="P206" i="17"/>
  <c r="AJ205" i="17"/>
  <c r="AU204" i="17"/>
  <c r="P204" i="17"/>
  <c r="AF203" i="17"/>
  <c r="AT202" i="17"/>
  <c r="P202" i="17"/>
  <c r="AF201" i="17"/>
  <c r="AQ200" i="17"/>
  <c r="M200" i="17"/>
  <c r="AE199" i="17"/>
  <c r="AQ198" i="17"/>
  <c r="S198" i="17"/>
  <c r="AJ197" i="17"/>
  <c r="AZ196" i="17"/>
  <c r="AC196" i="17"/>
  <c r="AT195" i="17"/>
  <c r="S195" i="17"/>
  <c r="AI194" i="17"/>
  <c r="O194" i="17"/>
  <c r="AE193" i="17"/>
  <c r="AS192" i="17"/>
  <c r="W192" i="17"/>
  <c r="W264" i="17"/>
  <c r="L263" i="17"/>
  <c r="AY261" i="17"/>
  <c r="AO260" i="17"/>
  <c r="AB259" i="17"/>
  <c r="V258" i="17"/>
  <c r="O257" i="17"/>
  <c r="AW255" i="17"/>
  <c r="AO254" i="17"/>
  <c r="AA253" i="17"/>
  <c r="Q252" i="17"/>
  <c r="V251" i="17"/>
  <c r="AR249" i="17"/>
  <c r="AM248" i="17"/>
  <c r="AK247" i="17"/>
  <c r="AJ246" i="17"/>
  <c r="AI245" i="17"/>
  <c r="AF244" i="17"/>
  <c r="AA243" i="17"/>
  <c r="X242" i="17"/>
  <c r="AA241" i="17"/>
  <c r="W240" i="17"/>
  <c r="Q239" i="17"/>
  <c r="O238" i="17"/>
  <c r="O237" i="17"/>
  <c r="N236" i="17"/>
  <c r="AZ234" i="17"/>
  <c r="M234" i="17"/>
  <c r="L233" i="17"/>
  <c r="X232" i="17"/>
  <c r="AB231" i="17"/>
  <c r="AB230" i="17"/>
  <c r="AK229" i="17"/>
  <c r="AS228" i="17"/>
  <c r="M228" i="17"/>
  <c r="W227" i="17"/>
  <c r="AB226" i="17"/>
  <c r="AK225" i="17"/>
  <c r="AY224" i="17"/>
  <c r="P224" i="17"/>
  <c r="V223" i="17"/>
  <c r="AE222" i="17"/>
  <c r="AN221" i="17"/>
  <c r="AX220" i="17"/>
  <c r="Q220" i="17"/>
  <c r="Y219" i="17"/>
  <c r="AG218" i="17"/>
  <c r="AS217" i="17"/>
  <c r="AZ216" i="17"/>
  <c r="T216" i="17"/>
  <c r="AA215" i="17"/>
  <c r="AJ214" i="17"/>
  <c r="AT213" i="17"/>
  <c r="M213" i="17"/>
  <c r="V212" i="17"/>
  <c r="AA211" i="17"/>
  <c r="AO210" i="17"/>
  <c r="AW209" i="17"/>
  <c r="O209" i="17"/>
  <c r="Y208" i="17"/>
  <c r="AH207" i="17"/>
  <c r="AN206" i="17"/>
  <c r="N206" i="17"/>
  <c r="Y205" i="17"/>
  <c r="AL204" i="17"/>
  <c r="N204" i="17"/>
  <c r="Z203" i="17"/>
  <c r="AL202" i="17"/>
  <c r="AZ201" i="17"/>
  <c r="Y201" i="17"/>
  <c r="AL200" i="17"/>
  <c r="AZ199" i="17"/>
  <c r="W199" i="17"/>
  <c r="AH198" i="17"/>
  <c r="M198" i="17"/>
  <c r="AC197" i="17"/>
  <c r="AT196" i="17"/>
  <c r="U196" i="17"/>
  <c r="AL195" i="17"/>
  <c r="O195" i="17"/>
  <c r="AE194" i="17"/>
  <c r="AU193" i="17"/>
  <c r="W193" i="17"/>
  <c r="AP192" i="17"/>
  <c r="S192" i="17"/>
  <c r="AL191" i="17"/>
  <c r="P191" i="17"/>
  <c r="AK190" i="17"/>
  <c r="P190" i="17"/>
  <c r="AJ189" i="17"/>
  <c r="N189" i="17"/>
  <c r="AG188" i="17"/>
  <c r="O188" i="17"/>
  <c r="AG187" i="17"/>
  <c r="AZ186" i="17"/>
  <c r="AE186" i="17"/>
  <c r="AY185" i="17"/>
  <c r="AD185" i="17"/>
  <c r="AY184" i="17"/>
  <c r="AA184" i="17"/>
  <c r="AT183" i="17"/>
  <c r="AC183" i="17"/>
  <c r="AT182" i="17"/>
  <c r="X182" i="17"/>
  <c r="AR181" i="17"/>
  <c r="W181" i="17"/>
  <c r="AQ180" i="17"/>
  <c r="W180" i="17"/>
  <c r="AO179" i="17"/>
  <c r="S179" i="17"/>
  <c r="AP178" i="17"/>
  <c r="S178" i="17"/>
  <c r="AL177" i="17"/>
  <c r="R177" i="17"/>
  <c r="AK176" i="17"/>
  <c r="P176" i="17"/>
  <c r="AK175" i="17"/>
  <c r="N175" i="17"/>
  <c r="AG174" i="17"/>
  <c r="O174" i="17"/>
  <c r="AH173" i="17"/>
  <c r="AZ172" i="17"/>
  <c r="AF172" i="17"/>
  <c r="AZ171" i="17"/>
  <c r="AD171" i="17"/>
  <c r="AY170" i="17"/>
  <c r="AC170" i="17"/>
  <c r="AT169" i="17"/>
  <c r="AC169" i="17"/>
  <c r="AV168" i="17"/>
  <c r="X168" i="17"/>
  <c r="AS167" i="17"/>
  <c r="X167" i="17"/>
  <c r="AQ166" i="17"/>
  <c r="W166" i="17"/>
  <c r="AP165" i="17"/>
  <c r="S165" i="17"/>
  <c r="AP164" i="17"/>
  <c r="T164" i="17"/>
  <c r="AL163" i="17"/>
  <c r="R163" i="17"/>
  <c r="AL162" i="17"/>
  <c r="Q162" i="17"/>
  <c r="AK161" i="17"/>
  <c r="O161" i="17"/>
  <c r="AG160" i="17"/>
  <c r="O160" i="17"/>
  <c r="AH159" i="17"/>
  <c r="L159" i="17"/>
  <c r="AF158" i="17"/>
  <c r="AZ157" i="17"/>
  <c r="AF157" i="17"/>
  <c r="AY156" i="17"/>
  <c r="AC156" i="17"/>
  <c r="AV155" i="17"/>
  <c r="AC155" i="17"/>
  <c r="AW154" i="17"/>
  <c r="AA154" i="17"/>
  <c r="AT153" i="17"/>
  <c r="Z153" i="17"/>
  <c r="AT152" i="17"/>
  <c r="X152" i="17"/>
  <c r="AP151" i="17"/>
  <c r="T151" i="17"/>
  <c r="AS150" i="17"/>
  <c r="U150" i="17"/>
  <c r="AN149" i="17"/>
  <c r="R149" i="17"/>
  <c r="AM148" i="17"/>
  <c r="R148" i="17"/>
  <c r="AK147" i="17"/>
  <c r="P147" i="17"/>
  <c r="AI146" i="17"/>
  <c r="Q146" i="17"/>
  <c r="AK145" i="17"/>
  <c r="S145" i="17"/>
  <c r="AR144" i="17"/>
  <c r="W144" i="17"/>
  <c r="AT143" i="17"/>
  <c r="AD143" i="17"/>
  <c r="L143" i="17"/>
  <c r="AF142" i="17"/>
  <c r="Q142" i="17"/>
  <c r="AM141" i="17"/>
  <c r="T141" i="17"/>
  <c r="AQ140" i="17"/>
  <c r="Z140" i="17"/>
  <c r="AV139" i="17"/>
  <c r="AD139" i="17"/>
  <c r="AZ138" i="17"/>
  <c r="AI138" i="17"/>
  <c r="Q138" i="17"/>
  <c r="AM137" i="17"/>
  <c r="T137" i="17"/>
  <c r="AS136" i="17"/>
  <c r="AA136" i="17"/>
  <c r="AX135" i="17"/>
  <c r="AJ135" i="17"/>
  <c r="T135" i="17"/>
  <c r="AS134" i="17"/>
  <c r="AC134" i="17"/>
  <c r="M134" i="17"/>
  <c r="AL133" i="17"/>
  <c r="W133" i="17"/>
  <c r="AU132" i="17"/>
  <c r="AE132" i="17"/>
  <c r="P132" i="17"/>
  <c r="AO131" i="17"/>
  <c r="X131" i="17"/>
  <c r="AY130" i="17"/>
  <c r="AH130" i="17"/>
  <c r="R130" i="17"/>
  <c r="AQ129" i="17"/>
  <c r="AB129" i="17"/>
  <c r="AZ128" i="17"/>
  <c r="AK128" i="17"/>
  <c r="T128" i="17"/>
  <c r="AR127" i="17"/>
  <c r="AD127" i="17"/>
  <c r="M127" i="17"/>
  <c r="AL126" i="17"/>
  <c r="W126" i="17"/>
  <c r="AV125" i="17"/>
  <c r="AE125" i="17"/>
  <c r="P125" i="17"/>
  <c r="AO124" i="17"/>
  <c r="Y124" i="17"/>
  <c r="AX123" i="17"/>
  <c r="AH123" i="17"/>
  <c r="R123" i="17"/>
  <c r="AR122" i="17"/>
  <c r="AA122" i="17"/>
  <c r="AZ121" i="17"/>
  <c r="AK121" i="17"/>
  <c r="U121" i="17"/>
  <c r="AS120" i="17"/>
  <c r="AE120" i="17"/>
  <c r="N120" i="17"/>
  <c r="AL119" i="17"/>
  <c r="W119" i="17"/>
  <c r="AU118" i="17"/>
  <c r="AF118" i="17"/>
  <c r="P118" i="17"/>
  <c r="AO117" i="17"/>
  <c r="Z117" i="17"/>
  <c r="N117" i="17"/>
  <c r="AN116" i="17"/>
  <c r="Z116" i="17"/>
  <c r="M116" i="17"/>
  <c r="AN115" i="17"/>
  <c r="Y115" i="17"/>
  <c r="L115" i="17"/>
  <c r="AM114" i="17"/>
  <c r="Y114" i="17"/>
  <c r="AZ113" i="17"/>
  <c r="AL113" i="17"/>
  <c r="X113" i="17"/>
  <c r="AZ112" i="17"/>
  <c r="AK112" i="17"/>
  <c r="V112" i="17"/>
  <c r="AY111" i="17"/>
  <c r="AJ111" i="17"/>
  <c r="V111" i="17"/>
  <c r="AW110" i="17"/>
  <c r="AJ110" i="17"/>
  <c r="U110" i="17"/>
  <c r="AW109" i="17"/>
  <c r="AH109" i="17"/>
  <c r="U109" i="17"/>
  <c r="AV108" i="17"/>
  <c r="AH108" i="17"/>
  <c r="S108" i="17"/>
  <c r="AV107" i="17"/>
  <c r="AG107" i="17"/>
  <c r="S107" i="17"/>
  <c r="AU106" i="17"/>
  <c r="AG106" i="17"/>
  <c r="R106" i="17"/>
  <c r="AT105" i="17"/>
  <c r="AF105" i="17"/>
  <c r="Q105" i="17"/>
  <c r="AS104" i="17"/>
  <c r="AD104" i="17"/>
  <c r="Q104" i="17"/>
  <c r="AR103" i="17"/>
  <c r="AD103" i="17"/>
  <c r="O103" i="17"/>
  <c r="AR102" i="17"/>
  <c r="AC102" i="17"/>
  <c r="O102" i="17"/>
  <c r="AP101" i="17"/>
  <c r="AC101" i="17"/>
  <c r="N101" i="17"/>
  <c r="AP100" i="17"/>
  <c r="AA100" i="17"/>
  <c r="N100" i="17"/>
  <c r="AO99" i="17"/>
  <c r="AA99" i="17"/>
  <c r="L99" i="17"/>
  <c r="AO98" i="17"/>
  <c r="Z98" i="17"/>
  <c r="AZ97" i="17"/>
  <c r="AN97" i="17"/>
  <c r="Y97" i="17"/>
  <c r="AZ96" i="17"/>
  <c r="AL96" i="17"/>
  <c r="Y96" i="17"/>
  <c r="AY95" i="17"/>
  <c r="AL95" i="17"/>
  <c r="W95" i="17"/>
  <c r="AY94" i="17"/>
  <c r="AK94" i="17"/>
  <c r="W94" i="17"/>
  <c r="AW93" i="17"/>
  <c r="AK93" i="17"/>
  <c r="V93" i="17"/>
  <c r="AW92" i="17"/>
  <c r="AI92" i="17"/>
  <c r="V92" i="17"/>
  <c r="AV91" i="17"/>
  <c r="AI91" i="17"/>
  <c r="T91" i="17"/>
  <c r="AU90" i="17"/>
  <c r="AH90" i="17"/>
  <c r="S90" i="17"/>
  <c r="AT89" i="17"/>
  <c r="AG89" i="17"/>
  <c r="S89" i="17"/>
  <c r="AS88" i="17"/>
  <c r="AG88" i="17"/>
  <c r="R88" i="17"/>
  <c r="AS87" i="17"/>
  <c r="AE87" i="17"/>
  <c r="R87" i="17"/>
  <c r="AR86" i="17"/>
  <c r="AE86" i="17"/>
  <c r="P86" i="17"/>
  <c r="AR85" i="17"/>
  <c r="AD85" i="17"/>
  <c r="P85" i="17"/>
  <c r="AP84" i="17"/>
  <c r="AD84" i="17"/>
  <c r="O84" i="17"/>
  <c r="AO83" i="17"/>
  <c r="AB83" i="17"/>
  <c r="N83" i="17"/>
  <c r="AO82" i="17"/>
  <c r="AA82" i="17"/>
  <c r="M82" i="17"/>
  <c r="AN81" i="17"/>
  <c r="AA81" i="17"/>
  <c r="L81" i="17"/>
  <c r="AM80" i="17"/>
  <c r="Z80" i="17"/>
  <c r="L80" i="17"/>
  <c r="AL79" i="17"/>
  <c r="Z79" i="17"/>
  <c r="AZ78" i="17"/>
  <c r="AL78" i="17"/>
  <c r="X78" i="17"/>
  <c r="AZ77" i="17"/>
  <c r="AK77" i="17"/>
  <c r="X77" i="17"/>
  <c r="AX76" i="17"/>
  <c r="AI76" i="17"/>
  <c r="W76" i="17"/>
  <c r="AW75" i="17"/>
  <c r="AI75" i="17"/>
  <c r="V75" i="17"/>
  <c r="AW74" i="17"/>
  <c r="AH74" i="17"/>
  <c r="U74" i="17"/>
  <c r="AV73" i="17"/>
  <c r="AH73" i="17"/>
  <c r="T73" i="17"/>
  <c r="AU72" i="17"/>
  <c r="AG72" i="17"/>
  <c r="T72" i="17"/>
  <c r="AT71" i="17"/>
  <c r="AF71" i="17"/>
  <c r="S71" i="17"/>
  <c r="AT70" i="17"/>
  <c r="AE70" i="17"/>
  <c r="S70" i="17"/>
  <c r="AS69" i="17"/>
  <c r="AD69" i="17"/>
  <c r="Q69" i="17"/>
  <c r="AQ68" i="17"/>
  <c r="AD68" i="17"/>
  <c r="P68" i="17"/>
  <c r="AQ67" i="17"/>
  <c r="AB67" i="17"/>
  <c r="P67" i="17"/>
  <c r="AP66" i="17"/>
  <c r="AB66" i="17"/>
  <c r="O66" i="17"/>
  <c r="AP65" i="17"/>
  <c r="AA65" i="17"/>
  <c r="N65" i="17"/>
  <c r="AO64" i="17"/>
  <c r="AA64" i="17"/>
  <c r="M64" i="17"/>
  <c r="AN63" i="17"/>
  <c r="Z63" i="17"/>
  <c r="M63" i="17"/>
  <c r="AM62" i="17"/>
  <c r="X62" i="17"/>
  <c r="L62" i="17"/>
  <c r="AL61" i="17"/>
  <c r="X61" i="17"/>
  <c r="AY60" i="17"/>
  <c r="AL60" i="17"/>
  <c r="W60" i="17"/>
  <c r="AY59" i="17"/>
  <c r="AJ59" i="17"/>
  <c r="W59" i="17"/>
  <c r="AX58" i="17"/>
  <c r="AJ58" i="17"/>
  <c r="U58" i="17"/>
  <c r="AX57" i="17"/>
  <c r="AI57" i="17"/>
  <c r="U57" i="17"/>
  <c r="AW56" i="17"/>
  <c r="AI56" i="17"/>
  <c r="T56" i="17"/>
  <c r="AV55" i="17"/>
  <c r="AH55" i="17"/>
  <c r="S55" i="17"/>
  <c r="AU54" i="17"/>
  <c r="AF54" i="17"/>
  <c r="S54" i="17"/>
  <c r="AT53" i="17"/>
  <c r="AF53" i="17"/>
  <c r="Q53" i="17"/>
  <c r="AT52" i="17"/>
  <c r="AE52" i="17"/>
  <c r="Q52" i="17"/>
  <c r="AR51" i="17"/>
  <c r="AE51" i="17"/>
  <c r="P51" i="17"/>
  <c r="AR50" i="17"/>
  <c r="AC50" i="17"/>
  <c r="P50" i="17"/>
  <c r="AQ49" i="17"/>
  <c r="AC49" i="17"/>
  <c r="N49" i="17"/>
  <c r="AQ48" i="17"/>
  <c r="AB48" i="17"/>
  <c r="M48" i="17"/>
  <c r="AP47" i="17"/>
  <c r="AA47" i="17"/>
  <c r="M47" i="17"/>
  <c r="AN46" i="17"/>
  <c r="AA46" i="17"/>
  <c r="L46" i="17"/>
  <c r="AN45" i="17"/>
  <c r="Y45" i="17"/>
  <c r="L45" i="17"/>
  <c r="AM44" i="17"/>
  <c r="Y44" i="17"/>
  <c r="AY43" i="17"/>
  <c r="AM43" i="17"/>
  <c r="X43" i="17"/>
  <c r="AY42" i="17"/>
  <c r="AK42" i="17"/>
  <c r="X42" i="17"/>
  <c r="AX41" i="17"/>
  <c r="AK41" i="17"/>
  <c r="V41" i="17"/>
  <c r="AW40" i="17"/>
  <c r="AJ40" i="17"/>
  <c r="U40" i="17"/>
  <c r="AV39" i="17"/>
  <c r="AI39" i="17"/>
  <c r="U39" i="17"/>
  <c r="AU38" i="17"/>
  <c r="AI38" i="17"/>
  <c r="T38" i="17"/>
  <c r="AU37" i="17"/>
  <c r="AG37" i="17"/>
  <c r="T37" i="17"/>
  <c r="AT36" i="17"/>
  <c r="AG36" i="17"/>
  <c r="R36" i="17"/>
  <c r="AT35" i="17"/>
  <c r="AF35" i="17"/>
  <c r="R35" i="17"/>
  <c r="AR34" i="17"/>
  <c r="AF34" i="17"/>
  <c r="Q34" i="17"/>
  <c r="AQ33" i="17"/>
  <c r="AD33" i="17"/>
  <c r="P33" i="17"/>
  <c r="AQ32" i="17"/>
  <c r="AC32" i="17"/>
  <c r="O32" i="17"/>
  <c r="AQ31" i="17"/>
  <c r="AE31" i="17"/>
  <c r="T31" i="17"/>
  <c r="AW30" i="17"/>
  <c r="AK30" i="17"/>
  <c r="X30" i="17"/>
  <c r="M30" i="17"/>
  <c r="AO29" i="17"/>
  <c r="AD29" i="17"/>
  <c r="R29" i="17"/>
  <c r="AU28" i="17"/>
  <c r="AI28" i="17"/>
  <c r="W28" i="17"/>
  <c r="AY27" i="17"/>
  <c r="AN27" i="17"/>
  <c r="AB27" i="17"/>
  <c r="Q27" i="17"/>
  <c r="AS26" i="17"/>
  <c r="AH26" i="17"/>
  <c r="X26" i="17"/>
  <c r="M26" i="17"/>
  <c r="AR25" i="17"/>
  <c r="AG25" i="17"/>
  <c r="V25" i="17"/>
  <c r="L25" i="17"/>
  <c r="AQ24" i="17"/>
  <c r="AG24" i="17"/>
  <c r="V24" i="17"/>
  <c r="L24" i="17"/>
  <c r="AP23" i="17"/>
  <c r="AE23" i="17"/>
  <c r="U23" i="17"/>
  <c r="AZ22" i="17"/>
  <c r="AO22" i="17"/>
  <c r="AE22" i="17"/>
  <c r="U22" i="17"/>
  <c r="AX21" i="17"/>
  <c r="AN21" i="17"/>
  <c r="AD21" i="17"/>
  <c r="T21" i="17"/>
  <c r="AX20" i="17"/>
  <c r="AN20" i="17"/>
  <c r="AD20" i="17"/>
  <c r="R20" i="17"/>
  <c r="AW19" i="17"/>
  <c r="AM19" i="17"/>
  <c r="AB19" i="17"/>
  <c r="R19" i="17"/>
  <c r="AW18" i="17"/>
  <c r="AM18" i="17"/>
  <c r="AA18" i="17"/>
  <c r="Q18" i="17"/>
  <c r="AV17" i="17"/>
  <c r="AK17" i="17"/>
  <c r="AA17" i="17"/>
  <c r="Q17" i="17"/>
  <c r="AU16" i="17"/>
  <c r="AJ16" i="17"/>
  <c r="Z16" i="17"/>
  <c r="O16" i="17"/>
  <c r="AT15" i="17"/>
  <c r="AJ15" i="17"/>
  <c r="Z15" i="17"/>
  <c r="O15" i="17"/>
  <c r="AS14" i="17"/>
  <c r="AI14" i="17"/>
  <c r="X14" i="17"/>
  <c r="N14" i="17"/>
  <c r="AS13" i="17"/>
  <c r="AH13" i="17"/>
  <c r="X13" i="17"/>
  <c r="M13" i="17"/>
  <c r="AQ12" i="17"/>
  <c r="AG12" i="17"/>
  <c r="W12" i="17"/>
  <c r="M12" i="17"/>
  <c r="AQ11" i="17"/>
  <c r="AG11" i="17"/>
  <c r="V11" i="17"/>
  <c r="AZ10" i="17"/>
  <c r="AP10" i="17"/>
  <c r="AF10" i="17"/>
  <c r="U10" i="17"/>
  <c r="K264" i="17"/>
  <c r="K254" i="17"/>
  <c r="K242" i="17"/>
  <c r="K232" i="17"/>
  <c r="K222" i="17"/>
  <c r="K212" i="17"/>
  <c r="K201" i="17"/>
  <c r="K191" i="17"/>
  <c r="K181" i="17"/>
  <c r="K169" i="17"/>
  <c r="K159" i="17"/>
  <c r="K149" i="17"/>
  <c r="K138" i="17"/>
  <c r="K128" i="17"/>
  <c r="K118" i="17"/>
  <c r="K108" i="17"/>
  <c r="K96" i="17"/>
  <c r="K86" i="17"/>
  <c r="K76" i="17"/>
  <c r="K65" i="17"/>
  <c r="K55" i="17"/>
  <c r="K45" i="17"/>
  <c r="K34" i="17"/>
  <c r="K23" i="17"/>
  <c r="K13" i="17"/>
  <c r="J257" i="17"/>
  <c r="J247" i="17"/>
  <c r="J237" i="17"/>
  <c r="J227" i="17"/>
  <c r="J216" i="17"/>
  <c r="J205" i="17"/>
  <c r="J195" i="17"/>
  <c r="J184" i="17"/>
  <c r="J174" i="17"/>
  <c r="J164" i="17"/>
  <c r="J153" i="17"/>
  <c r="J143" i="17"/>
  <c r="J132" i="17"/>
  <c r="J121" i="17"/>
  <c r="J111" i="17"/>
  <c r="J101" i="17"/>
  <c r="J91" i="17"/>
  <c r="J80" i="17"/>
  <c r="J70" i="17"/>
  <c r="J59" i="17"/>
  <c r="J48" i="17"/>
  <c r="J38" i="17"/>
  <c r="J28" i="17"/>
  <c r="J17" i="17"/>
  <c r="I262" i="17"/>
  <c r="I252" i="17"/>
  <c r="I240" i="17"/>
  <c r="I230" i="17"/>
  <c r="I220" i="17"/>
  <c r="I210" i="17"/>
  <c r="I199" i="17"/>
  <c r="I189" i="17"/>
  <c r="I179" i="17"/>
  <c r="I167" i="17"/>
  <c r="I157" i="17"/>
  <c r="I147" i="17"/>
  <c r="I136" i="17"/>
  <c r="I126" i="17"/>
  <c r="I116" i="17"/>
  <c r="I106" i="17"/>
  <c r="I94" i="17"/>
  <c r="I84" i="17"/>
  <c r="I74" i="17"/>
  <c r="I63" i="17"/>
  <c r="I53" i="17"/>
  <c r="I43" i="17"/>
  <c r="I32" i="17"/>
  <c r="I21" i="17"/>
  <c r="I11" i="17"/>
  <c r="H255" i="17"/>
  <c r="H245" i="17"/>
  <c r="H235" i="17"/>
  <c r="H225" i="17"/>
  <c r="H214" i="17"/>
  <c r="H203" i="17"/>
  <c r="H193" i="17"/>
  <c r="H182" i="17"/>
  <c r="H172" i="17"/>
  <c r="H162" i="17"/>
  <c r="H151" i="17"/>
  <c r="H141" i="17"/>
  <c r="H130" i="17"/>
  <c r="H119" i="17"/>
  <c r="H109" i="17"/>
  <c r="H99" i="17"/>
  <c r="H89" i="17"/>
  <c r="H78" i="17"/>
  <c r="H68" i="17"/>
  <c r="H57" i="17"/>
  <c r="H46" i="17"/>
  <c r="H36" i="17"/>
  <c r="H26" i="17"/>
  <c r="G261" i="17"/>
  <c r="G251" i="17"/>
  <c r="G241" i="17"/>
  <c r="G229" i="17"/>
  <c r="G219" i="17"/>
  <c r="G209" i="17"/>
  <c r="G199" i="17"/>
  <c r="G188" i="17"/>
  <c r="G178" i="17"/>
  <c r="G168" i="17"/>
  <c r="G156" i="17"/>
  <c r="G146" i="17"/>
  <c r="G136" i="17"/>
  <c r="G125" i="17"/>
  <c r="G115" i="17"/>
  <c r="G105" i="17"/>
  <c r="G95" i="17"/>
  <c r="G83" i="17"/>
  <c r="G73" i="17"/>
  <c r="G63" i="17"/>
  <c r="G52" i="17"/>
  <c r="G42" i="17"/>
  <c r="G32" i="17"/>
  <c r="G21" i="17"/>
  <c r="G10" i="17"/>
  <c r="F255" i="17"/>
  <c r="F244" i="17"/>
  <c r="F234" i="17"/>
  <c r="F224" i="17"/>
  <c r="F214" i="17"/>
  <c r="F203" i="17"/>
  <c r="F192" i="17"/>
  <c r="F182" i="17"/>
  <c r="F171" i="17"/>
  <c r="F161" i="17"/>
  <c r="F151" i="17"/>
  <c r="F140" i="17"/>
  <c r="F130" i="17"/>
  <c r="F119" i="17"/>
  <c r="F108" i="17"/>
  <c r="F98" i="17"/>
  <c r="F88" i="17"/>
  <c r="F78" i="17"/>
  <c r="F67" i="17"/>
  <c r="F57" i="17"/>
  <c r="F46" i="17"/>
  <c r="F35" i="17"/>
  <c r="F25" i="17"/>
  <c r="F15" i="17"/>
  <c r="E259" i="17"/>
  <c r="E249" i="17"/>
  <c r="E239" i="17"/>
  <c r="E227" i="17"/>
  <c r="E217" i="17"/>
  <c r="E207" i="17"/>
  <c r="E197" i="17"/>
  <c r="E186" i="17"/>
  <c r="E176" i="17"/>
  <c r="E166" i="17"/>
  <c r="E154" i="17"/>
  <c r="E144" i="17"/>
  <c r="E134" i="17"/>
  <c r="E123" i="17"/>
  <c r="E113" i="17"/>
  <c r="E103" i="17"/>
  <c r="E93" i="17"/>
  <c r="E81" i="17"/>
  <c r="E71" i="17"/>
  <c r="E61" i="17"/>
  <c r="E51" i="17"/>
  <c r="E42" i="17"/>
  <c r="E33" i="17"/>
  <c r="E24" i="17"/>
  <c r="E14" i="17"/>
  <c r="D260" i="17"/>
  <c r="D251" i="17"/>
  <c r="D242" i="17"/>
  <c r="D233" i="17"/>
  <c r="D224" i="17"/>
  <c r="D215" i="17"/>
  <c r="D205" i="17"/>
  <c r="D196" i="17"/>
  <c r="D187" i="17"/>
  <c r="D178" i="17"/>
  <c r="D169" i="17"/>
  <c r="D160" i="17"/>
  <c r="D151" i="17"/>
  <c r="D141" i="17"/>
  <c r="D132" i="17"/>
  <c r="D123" i="17"/>
  <c r="D114" i="17"/>
  <c r="D105" i="17"/>
  <c r="D96" i="17"/>
  <c r="D87" i="17"/>
  <c r="D77" i="17"/>
  <c r="D68" i="17"/>
  <c r="D59" i="17"/>
  <c r="D50" i="17"/>
  <c r="D41" i="17"/>
  <c r="D32" i="17"/>
  <c r="D23" i="17"/>
  <c r="D13" i="17"/>
  <c r="C259" i="17"/>
  <c r="C250" i="17"/>
  <c r="C241" i="17"/>
  <c r="C232" i="17"/>
  <c r="C223" i="17"/>
  <c r="C214" i="17"/>
  <c r="C204" i="17"/>
  <c r="C195" i="17"/>
  <c r="C186" i="17"/>
  <c r="C177" i="17"/>
  <c r="C168" i="17"/>
  <c r="C159" i="17"/>
  <c r="C150" i="17"/>
  <c r="C140" i="17"/>
  <c r="C131" i="17"/>
  <c r="C122" i="17"/>
  <c r="C113" i="17"/>
  <c r="C104" i="17"/>
  <c r="C95" i="17"/>
  <c r="C86" i="17"/>
  <c r="C76" i="17"/>
  <c r="C67" i="17"/>
  <c r="C58" i="17"/>
  <c r="C49" i="17"/>
  <c r="C40" i="17"/>
  <c r="C31" i="17"/>
  <c r="C22" i="17"/>
  <c r="C12" i="17"/>
  <c r="B258" i="17"/>
  <c r="B249" i="17"/>
  <c r="B240" i="17"/>
  <c r="B231" i="17"/>
  <c r="B222" i="17"/>
  <c r="B213" i="17"/>
  <c r="B203" i="17"/>
  <c r="B194" i="17"/>
  <c r="B185" i="17"/>
  <c r="B176" i="17"/>
  <c r="B167" i="17"/>
  <c r="B158" i="17"/>
  <c r="B149" i="17"/>
  <c r="B139" i="17"/>
  <c r="B130" i="17"/>
  <c r="B121" i="17"/>
  <c r="B112" i="17"/>
  <c r="B103" i="17"/>
  <c r="B94" i="17"/>
  <c r="B85" i="17"/>
  <c r="B75" i="17"/>
  <c r="B66" i="17"/>
  <c r="B57" i="17"/>
  <c r="B48" i="17"/>
  <c r="B39" i="17"/>
  <c r="B30" i="17"/>
  <c r="B21" i="17"/>
  <c r="B11" i="17"/>
  <c r="AY263" i="17"/>
  <c r="AR262" i="17"/>
  <c r="AH261" i="17"/>
  <c r="Y260" i="17"/>
  <c r="W259" i="17"/>
  <c r="AY257" i="17"/>
  <c r="AN256" i="17"/>
  <c r="AH255" i="17"/>
  <c r="Z254" i="17"/>
  <c r="T253" i="17"/>
  <c r="L252" i="17"/>
  <c r="AP250" i="17"/>
  <c r="AD249" i="17"/>
  <c r="AE248" i="17"/>
  <c r="AA247" i="17"/>
  <c r="W246" i="17"/>
  <c r="U245" i="17"/>
  <c r="V244" i="17"/>
  <c r="R243" i="17"/>
  <c r="N242" i="17"/>
  <c r="M241" i="17"/>
  <c r="AV239" i="17"/>
  <c r="L239" i="17"/>
  <c r="AY237" i="17"/>
  <c r="AP236" i="17"/>
  <c r="AQ235" i="17"/>
  <c r="AO234" i="17"/>
  <c r="AT233" i="17"/>
  <c r="AY232" i="17"/>
  <c r="AZ231" i="17"/>
  <c r="N231" i="17"/>
  <c r="X230" i="17"/>
  <c r="AB229" i="17"/>
  <c r="AJ228" i="17"/>
  <c r="AT227" i="17"/>
  <c r="M227" i="17"/>
  <c r="W226" i="17"/>
  <c r="AF225" i="17"/>
  <c r="AN224" i="17"/>
  <c r="AT223" i="17"/>
  <c r="S223" i="17"/>
  <c r="Z222" i="17"/>
  <c r="AE221" i="17"/>
  <c r="AN220" i="17"/>
  <c r="AX219" i="17"/>
  <c r="R219" i="17"/>
  <c r="Z218" i="17"/>
  <c r="AI217" i="17"/>
  <c r="AO216" i="17"/>
  <c r="M216" i="17"/>
  <c r="U215" i="17"/>
  <c r="Z214" i="17"/>
  <c r="AL213" i="17"/>
  <c r="AS212" i="17"/>
  <c r="M212" i="17"/>
  <c r="X211" i="17"/>
  <c r="AD210" i="17"/>
  <c r="AK209" i="17"/>
  <c r="AY208" i="17"/>
  <c r="P208" i="17"/>
  <c r="Y207" i="17"/>
  <c r="AF206" i="17"/>
  <c r="AT205" i="17"/>
  <c r="S205" i="17"/>
  <c r="AG204" i="17"/>
  <c r="AS203" i="17"/>
  <c r="P203" i="17"/>
  <c r="AG202" i="17"/>
  <c r="AR201" i="17"/>
  <c r="P201" i="17"/>
  <c r="AD200" i="17"/>
  <c r="AQ199" i="17"/>
  <c r="Q199" i="17"/>
  <c r="AE198" i="17"/>
  <c r="AU197" i="17"/>
  <c r="V197" i="17"/>
  <c r="AO196" i="17"/>
  <c r="Q196" i="17"/>
  <c r="AF195" i="17"/>
  <c r="AW194" i="17"/>
  <c r="Z194" i="17"/>
  <c r="AQ193" i="17"/>
  <c r="R193" i="17"/>
  <c r="AG192" i="17"/>
  <c r="AZ191" i="17"/>
  <c r="AH191" i="17"/>
  <c r="L191" i="17"/>
  <c r="AD190" i="17"/>
  <c r="AX189" i="17"/>
  <c r="AD189" i="17"/>
  <c r="AX188" i="17"/>
  <c r="AB188" i="17"/>
  <c r="AV187" i="17"/>
  <c r="Y187" i="17"/>
  <c r="AU186" i="17"/>
  <c r="Z186" i="17"/>
  <c r="AS185" i="17"/>
  <c r="W185" i="17"/>
  <c r="AR184" i="17"/>
  <c r="W184" i="17"/>
  <c r="AP183" i="17"/>
  <c r="U183" i="17"/>
  <c r="AN182" i="17"/>
  <c r="V182" i="17"/>
  <c r="AN181" i="17"/>
  <c r="R181" i="17"/>
  <c r="AK180" i="17"/>
  <c r="Q180" i="17"/>
  <c r="AK179" i="17"/>
  <c r="Q179" i="17"/>
  <c r="AI178" i="17"/>
  <c r="L178" i="17"/>
  <c r="AJ177" i="17"/>
  <c r="M177" i="17"/>
  <c r="AE176" i="17"/>
  <c r="AX175" i="17"/>
  <c r="AD175" i="17"/>
  <c r="AX174" i="17"/>
  <c r="AD174" i="17"/>
  <c r="AV173" i="17"/>
  <c r="Z173" i="17"/>
  <c r="AW172" i="17"/>
  <c r="Z172" i="17"/>
  <c r="AS171" i="17"/>
  <c r="Y171" i="17"/>
  <c r="AR170" i="17"/>
  <c r="W170" i="17"/>
  <c r="AR169" i="17"/>
  <c r="U169" i="17"/>
  <c r="AN168" i="17"/>
  <c r="V168" i="17"/>
  <c r="AN167" i="17"/>
  <c r="R167" i="17"/>
  <c r="AM166" i="17"/>
  <c r="Q166" i="17"/>
  <c r="AL165" i="17"/>
  <c r="Q165" i="17"/>
  <c r="AI164" i="17"/>
  <c r="M164" i="17"/>
  <c r="AJ163" i="17"/>
  <c r="N163" i="17"/>
  <c r="AG162" i="17"/>
  <c r="L162" i="17"/>
  <c r="AF161" i="17"/>
  <c r="AZ160" i="17"/>
  <c r="AE160" i="17"/>
  <c r="AV159" i="17"/>
  <c r="Z159" i="17"/>
  <c r="AX158" i="17"/>
  <c r="AA158" i="17"/>
  <c r="AT157" i="17"/>
  <c r="Y157" i="17"/>
  <c r="AS156" i="17"/>
  <c r="X156" i="17"/>
  <c r="AR155" i="17"/>
  <c r="V155" i="17"/>
  <c r="AO154" i="17"/>
  <c r="V154" i="17"/>
  <c r="AP153" i="17"/>
  <c r="S153" i="17"/>
  <c r="AM152" i="17"/>
  <c r="S152" i="17"/>
  <c r="AL151" i="17"/>
  <c r="Q151" i="17"/>
  <c r="AK150" i="17"/>
  <c r="N150" i="17"/>
  <c r="AJ149" i="17"/>
  <c r="O149" i="17"/>
  <c r="AG148" i="17"/>
  <c r="L148" i="17"/>
  <c r="AG147" i="17"/>
  <c r="L147" i="17"/>
  <c r="AE146" i="17"/>
  <c r="AZ145" i="17"/>
  <c r="AH145" i="17"/>
  <c r="O145" i="17"/>
  <c r="AM144" i="17"/>
  <c r="T144" i="17"/>
  <c r="AR143" i="17"/>
  <c r="X143" i="17"/>
  <c r="AT142" i="17"/>
  <c r="AD142" i="17"/>
  <c r="AY141" i="17"/>
  <c r="AG141" i="17"/>
  <c r="P141" i="17"/>
  <c r="AM140" i="17"/>
  <c r="S140" i="17"/>
  <c r="AQ139" i="17"/>
  <c r="Y139" i="17"/>
  <c r="AU138" i="17"/>
  <c r="AC138" i="17"/>
  <c r="AZ137" i="17"/>
  <c r="AH137" i="17"/>
  <c r="P137" i="17"/>
  <c r="AL136" i="17"/>
  <c r="V136" i="17"/>
  <c r="AV135" i="17"/>
  <c r="AF135" i="17"/>
  <c r="O135" i="17"/>
  <c r="AP134" i="17"/>
  <c r="Y134" i="17"/>
  <c r="AW133" i="17"/>
  <c r="AH133" i="17"/>
  <c r="Q133" i="17"/>
  <c r="AQ132" i="17"/>
  <c r="AA132" i="17"/>
  <c r="AZ131" i="17"/>
  <c r="AI131" i="17"/>
  <c r="U131" i="17"/>
  <c r="AS130" i="17"/>
  <c r="AC130" i="17"/>
  <c r="N130" i="17"/>
  <c r="AM129" i="17"/>
  <c r="V129" i="17"/>
  <c r="AV128" i="17"/>
  <c r="AF128" i="17"/>
  <c r="P128" i="17"/>
  <c r="AO127" i="17"/>
  <c r="Y127" i="17"/>
  <c r="AX126" i="17"/>
  <c r="AI126" i="17"/>
  <c r="R126" i="17"/>
  <c r="AP125" i="17"/>
  <c r="AB125" i="17"/>
  <c r="AZ124" i="17"/>
  <c r="AJ124" i="17"/>
  <c r="T124" i="17"/>
  <c r="AT123" i="17"/>
  <c r="AC123" i="17"/>
  <c r="N123" i="17"/>
  <c r="AL122" i="17"/>
  <c r="W122" i="17"/>
  <c r="AV121" i="17"/>
  <c r="AF121" i="17"/>
  <c r="O121" i="17"/>
  <c r="AQ120" i="17"/>
  <c r="Y120" i="17"/>
  <c r="AX119" i="17"/>
  <c r="AJ119" i="17"/>
  <c r="T119" i="17"/>
  <c r="AQ118" i="17"/>
  <c r="AC118" i="17"/>
  <c r="M118" i="17"/>
  <c r="AK117" i="17"/>
  <c r="X117" i="17"/>
  <c r="AX116" i="17"/>
  <c r="AK116" i="17"/>
  <c r="W116" i="17"/>
  <c r="AX115" i="17"/>
  <c r="AI115" i="17"/>
  <c r="W115" i="17"/>
  <c r="AW114" i="17"/>
  <c r="AI114" i="17"/>
  <c r="U114" i="17"/>
  <c r="AW113" i="17"/>
  <c r="AH113" i="17"/>
  <c r="U113" i="17"/>
  <c r="AU112" i="17"/>
  <c r="AH112" i="17"/>
  <c r="T112" i="17"/>
  <c r="AU111" i="17"/>
  <c r="AF111" i="17"/>
  <c r="T111" i="17"/>
  <c r="AT110" i="17"/>
  <c r="AE110" i="17"/>
  <c r="S110" i="17"/>
  <c r="AS109" i="17"/>
  <c r="AE109" i="17"/>
  <c r="Q109" i="17"/>
  <c r="AS108" i="17"/>
  <c r="AD108" i="17"/>
  <c r="Q108" i="17"/>
  <c r="AQ107" i="17"/>
  <c r="AD107" i="17"/>
  <c r="P107" i="17"/>
  <c r="AQ106" i="17"/>
  <c r="AB106" i="17"/>
  <c r="P106" i="17"/>
  <c r="AP105" i="17"/>
  <c r="AB105" i="17"/>
  <c r="N105" i="17"/>
  <c r="AP104" i="17"/>
  <c r="AA104" i="17"/>
  <c r="N104" i="17"/>
  <c r="AN103" i="17"/>
  <c r="Z103" i="17"/>
  <c r="M103" i="17"/>
  <c r="AM102" i="17"/>
  <c r="Y102" i="17"/>
  <c r="L102" i="17"/>
  <c r="AM101" i="17"/>
  <c r="X101" i="17"/>
  <c r="L101" i="17"/>
  <c r="AL100" i="17"/>
  <c r="X100" i="17"/>
  <c r="AY99" i="17"/>
  <c r="AL99" i="17"/>
  <c r="W99" i="17"/>
  <c r="AY98" i="17"/>
  <c r="AJ98" i="17"/>
  <c r="W98" i="17"/>
  <c r="AX97" i="17"/>
  <c r="AJ97" i="17"/>
  <c r="U97" i="17"/>
  <c r="AX96" i="17"/>
  <c r="AI96" i="17"/>
  <c r="T96" i="17"/>
  <c r="AV95" i="17"/>
  <c r="AH95" i="17"/>
  <c r="T95" i="17"/>
  <c r="AU94" i="17"/>
  <c r="AG94" i="17"/>
  <c r="S94" i="17"/>
  <c r="AU93" i="17"/>
  <c r="AF93" i="17"/>
  <c r="R93" i="17"/>
  <c r="AT92" i="17"/>
  <c r="AF92" i="17"/>
  <c r="Q92" i="17"/>
  <c r="AT91" i="17"/>
  <c r="AE91" i="17"/>
  <c r="Q91" i="17"/>
  <c r="AR90" i="17"/>
  <c r="AE90" i="17"/>
  <c r="P90" i="17"/>
  <c r="AR89" i="17"/>
  <c r="AC89" i="17"/>
  <c r="N89" i="17"/>
  <c r="AQ88" i="17"/>
  <c r="AB88" i="17"/>
  <c r="N88" i="17"/>
  <c r="AP87" i="17"/>
  <c r="AB87" i="17"/>
  <c r="M87" i="17"/>
  <c r="AO86" i="17"/>
  <c r="AA86" i="17"/>
  <c r="M86" i="17"/>
  <c r="AN85" i="17"/>
  <c r="Z85" i="17"/>
  <c r="L85" i="17"/>
  <c r="AN84" i="17"/>
  <c r="Y84" i="17"/>
  <c r="AZ83" i="17"/>
  <c r="AM83" i="17"/>
  <c r="Y83" i="17"/>
  <c r="AY82" i="17"/>
  <c r="AM82" i="17"/>
  <c r="X82" i="17"/>
  <c r="AX81" i="17"/>
  <c r="AK81" i="17"/>
  <c r="V81" i="17"/>
  <c r="AX80" i="17"/>
  <c r="AJ80" i="17"/>
  <c r="V80" i="17"/>
  <c r="AV79" i="17"/>
  <c r="AJ79" i="17"/>
  <c r="U79" i="17"/>
  <c r="AV78" i="17"/>
  <c r="AI78" i="17"/>
  <c r="U78" i="17"/>
  <c r="AU77" i="17"/>
  <c r="AH77" i="17"/>
  <c r="T77" i="17"/>
  <c r="AU76" i="17"/>
  <c r="AG76" i="17"/>
  <c r="S76" i="17"/>
  <c r="AT75" i="17"/>
  <c r="AG75" i="17"/>
  <c r="R75" i="17"/>
  <c r="AR74" i="17"/>
  <c r="AF74" i="17"/>
  <c r="Q74" i="17"/>
  <c r="AR73" i="17"/>
  <c r="AD73" i="17"/>
  <c r="Q73" i="17"/>
  <c r="AQ72" i="17"/>
  <c r="AD72" i="17"/>
  <c r="O72" i="17"/>
  <c r="AQ71" i="17"/>
  <c r="AC71" i="17"/>
  <c r="O71" i="17"/>
  <c r="AO70" i="17"/>
  <c r="AC70" i="17"/>
  <c r="N70" i="17"/>
  <c r="AO69" i="17"/>
  <c r="AB69" i="17"/>
  <c r="N69" i="17"/>
  <c r="AN68" i="17"/>
  <c r="AA68" i="17"/>
  <c r="M68" i="17"/>
  <c r="AM67" i="17"/>
  <c r="Z67" i="17"/>
  <c r="AZ66" i="17"/>
  <c r="AM66" i="17"/>
  <c r="Y66" i="17"/>
  <c r="AZ65" i="17"/>
  <c r="AK65" i="17"/>
  <c r="Y65" i="17"/>
  <c r="AY64" i="17"/>
  <c r="AK64" i="17"/>
  <c r="W64" i="17"/>
  <c r="AY63" i="17"/>
  <c r="AJ63" i="17"/>
  <c r="W63" i="17"/>
  <c r="AW62" i="17"/>
  <c r="AJ62" i="17"/>
  <c r="V62" i="17"/>
  <c r="AW61" i="17"/>
  <c r="AH61" i="17"/>
  <c r="V61" i="17"/>
  <c r="AV60" i="17"/>
  <c r="AG60" i="17"/>
  <c r="U60" i="17"/>
  <c r="AU59" i="17"/>
  <c r="AG59" i="17"/>
  <c r="S59" i="17"/>
  <c r="AU58" i="17"/>
  <c r="AF58" i="17"/>
  <c r="S58" i="17"/>
  <c r="AS57" i="17"/>
  <c r="AF57" i="17"/>
  <c r="R57" i="17"/>
  <c r="AS56" i="17"/>
  <c r="AD56" i="17"/>
  <c r="R56" i="17"/>
  <c r="AR55" i="17"/>
  <c r="AD55" i="17"/>
  <c r="P55" i="17"/>
  <c r="AR54" i="17"/>
  <c r="AC54" i="17"/>
  <c r="P54" i="17"/>
  <c r="AP53" i="17"/>
  <c r="AB53" i="17"/>
  <c r="O53" i="17"/>
  <c r="AO52" i="17"/>
  <c r="AA52" i="17"/>
  <c r="N52" i="17"/>
  <c r="AO51" i="17"/>
  <c r="Z51" i="17"/>
  <c r="N51" i="17"/>
  <c r="AN50" i="17"/>
  <c r="Z50" i="17"/>
  <c r="L50" i="17"/>
  <c r="AN49" i="17"/>
  <c r="Y49" i="17"/>
  <c r="L49" i="17"/>
  <c r="AL48" i="17"/>
  <c r="Y48" i="17"/>
  <c r="AZ47" i="17"/>
  <c r="AL47" i="17"/>
  <c r="W47" i="17"/>
  <c r="AZ46" i="17"/>
  <c r="AK46" i="17"/>
  <c r="V46" i="17"/>
  <c r="AX45" i="17"/>
  <c r="AJ45" i="17"/>
  <c r="V45" i="17"/>
  <c r="AW44" i="17"/>
  <c r="AI44" i="17"/>
  <c r="U44" i="17"/>
  <c r="AW43" i="17"/>
  <c r="AH43" i="17"/>
  <c r="T43" i="17"/>
  <c r="AV42" i="17"/>
  <c r="AH42" i="17"/>
  <c r="S42" i="17"/>
  <c r="AV41" i="17"/>
  <c r="AG41" i="17"/>
  <c r="S41" i="17"/>
  <c r="AT40" i="17"/>
  <c r="AG40" i="17"/>
  <c r="R40" i="17"/>
  <c r="AT39" i="17"/>
  <c r="AE39" i="17"/>
  <c r="P39" i="17"/>
  <c r="AS38" i="17"/>
  <c r="AD38" i="17"/>
  <c r="P38" i="17"/>
  <c r="AR37" i="17"/>
  <c r="AD37" i="17"/>
  <c r="O37" i="17"/>
  <c r="AQ36" i="17"/>
  <c r="AC36" i="17"/>
  <c r="O36" i="17"/>
  <c r="AP35" i="17"/>
  <c r="AB35" i="17"/>
  <c r="N35" i="17"/>
  <c r="AP34" i="17"/>
  <c r="AA34" i="17"/>
  <c r="M34" i="17"/>
  <c r="AO33" i="17"/>
  <c r="AA33" i="17"/>
  <c r="L33" i="17"/>
  <c r="AO32" i="17"/>
  <c r="Z32" i="17"/>
  <c r="AZ31" i="17"/>
  <c r="AN31" i="17"/>
  <c r="AC31" i="17"/>
  <c r="R31" i="17"/>
  <c r="AS30" i="17"/>
  <c r="AG30" i="17"/>
  <c r="V30" i="17"/>
  <c r="AX29" i="17"/>
  <c r="AM29" i="17"/>
  <c r="AB29" i="17"/>
  <c r="O29" i="17"/>
  <c r="AQ28" i="17"/>
  <c r="AF28" i="17"/>
  <c r="S28" i="17"/>
  <c r="AW27" i="17"/>
  <c r="AL27" i="17"/>
  <c r="Z27" i="17"/>
  <c r="N27" i="17"/>
  <c r="AP26" i="17"/>
  <c r="AF26" i="17"/>
  <c r="U26" i="17"/>
  <c r="AY25" i="17"/>
  <c r="AO25" i="17"/>
  <c r="AD25" i="17"/>
  <c r="T25" i="17"/>
  <c r="AY24" i="17"/>
  <c r="AO24" i="17"/>
  <c r="AD24" i="17"/>
  <c r="S24" i="17"/>
  <c r="AX23" i="17"/>
  <c r="AM23" i="17"/>
  <c r="AC23" i="17"/>
  <c r="S23" i="17"/>
  <c r="AW22" i="17"/>
  <c r="AM22" i="17"/>
  <c r="AB22" i="17"/>
  <c r="Q22" i="17"/>
  <c r="AV21" i="17"/>
  <c r="AL21" i="17"/>
  <c r="AB21" i="17"/>
  <c r="Q21" i="17"/>
  <c r="AV20" i="17"/>
  <c r="AK20" i="17"/>
  <c r="Z20" i="17"/>
  <c r="P20" i="17"/>
  <c r="AU19" i="17"/>
  <c r="AJ19" i="17"/>
  <c r="Z19" i="17"/>
  <c r="P19" i="17"/>
  <c r="AS18" i="17"/>
  <c r="AI18" i="17"/>
  <c r="Y18" i="17"/>
  <c r="O18" i="17"/>
  <c r="AS17" i="17"/>
  <c r="AI17" i="17"/>
  <c r="Y17" i="17"/>
  <c r="M17" i="17"/>
  <c r="AR16" i="17"/>
  <c r="AH16" i="17"/>
  <c r="W16" i="17"/>
  <c r="M16" i="17"/>
  <c r="AR15" i="17"/>
  <c r="AH15" i="17"/>
  <c r="V15" i="17"/>
  <c r="L15" i="17"/>
  <c r="AQ14" i="17"/>
  <c r="AF14" i="17"/>
  <c r="V14" i="17"/>
  <c r="L14" i="17"/>
  <c r="AP13" i="17"/>
  <c r="AE13" i="17"/>
  <c r="U13" i="17"/>
  <c r="AY12" i="17"/>
  <c r="AO12" i="17"/>
  <c r="AE12" i="17"/>
  <c r="U12" i="17"/>
  <c r="AY11" i="17"/>
  <c r="AN11" i="17"/>
  <c r="AD11" i="17"/>
  <c r="S11" i="17"/>
  <c r="AX10" i="17"/>
  <c r="AN10" i="17"/>
  <c r="AC10" i="17"/>
  <c r="S10" i="17"/>
  <c r="K261" i="17"/>
  <c r="K250" i="17"/>
  <c r="K240" i="17"/>
  <c r="K230" i="17"/>
  <c r="K220" i="17"/>
  <c r="K209" i="17"/>
  <c r="K199" i="17"/>
  <c r="K188" i="17"/>
  <c r="K177" i="17"/>
  <c r="K167" i="17"/>
  <c r="K157" i="17"/>
  <c r="K146" i="17"/>
  <c r="K136" i="17"/>
  <c r="K126" i="17"/>
  <c r="K114" i="17"/>
  <c r="K104" i="17"/>
  <c r="K94" i="17"/>
  <c r="K84" i="17"/>
  <c r="K73" i="17"/>
  <c r="K63" i="17"/>
  <c r="K53" i="17"/>
  <c r="K41" i="17"/>
  <c r="K31" i="17"/>
  <c r="K21" i="17"/>
  <c r="K10" i="17"/>
  <c r="J255" i="17"/>
  <c r="J245" i="17"/>
  <c r="J235" i="17"/>
  <c r="J223" i="17"/>
  <c r="J213" i="17"/>
  <c r="J203" i="17"/>
  <c r="J192" i="17"/>
  <c r="J182" i="17"/>
  <c r="J172" i="17"/>
  <c r="J161" i="17"/>
  <c r="J150" i="17"/>
  <c r="J140" i="17"/>
  <c r="J129" i="17"/>
  <c r="J119" i="17"/>
  <c r="J109" i="17"/>
  <c r="J99" i="17"/>
  <c r="J88" i="17"/>
  <c r="J77" i="17"/>
  <c r="J67" i="17"/>
  <c r="J56" i="17"/>
  <c r="J46" i="17"/>
  <c r="J36" i="17"/>
  <c r="J25" i="17"/>
  <c r="J15" i="17"/>
  <c r="I259" i="17"/>
  <c r="I248" i="17"/>
  <c r="I238" i="17"/>
  <c r="I228" i="17"/>
  <c r="I218" i="17"/>
  <c r="I207" i="17"/>
  <c r="I197" i="17"/>
  <c r="I186" i="17"/>
  <c r="I175" i="17"/>
  <c r="I165" i="17"/>
  <c r="I155" i="17"/>
  <c r="I144" i="17"/>
  <c r="I134" i="17"/>
  <c r="I124" i="17"/>
  <c r="I112" i="17"/>
  <c r="I102" i="17"/>
  <c r="I92" i="17"/>
  <c r="I82" i="17"/>
  <c r="I71" i="17"/>
  <c r="I61" i="17"/>
  <c r="I51" i="17"/>
  <c r="I39" i="17"/>
  <c r="I29" i="17"/>
  <c r="I19" i="17"/>
  <c r="H263" i="17"/>
  <c r="H253" i="17"/>
  <c r="H243" i="17"/>
  <c r="H233" i="17"/>
  <c r="H221" i="17"/>
  <c r="H211" i="17"/>
  <c r="H201" i="17"/>
  <c r="H190" i="17"/>
  <c r="H180" i="17"/>
  <c r="H170" i="17"/>
  <c r="H159" i="17"/>
  <c r="H148" i="17"/>
  <c r="H138" i="17"/>
  <c r="H127" i="17"/>
  <c r="H117" i="17"/>
  <c r="H107" i="17"/>
  <c r="H97" i="17"/>
  <c r="H86" i="17"/>
  <c r="H75" i="17"/>
  <c r="H65" i="17"/>
  <c r="H54" i="17"/>
  <c r="H44" i="17"/>
  <c r="H34" i="17"/>
  <c r="H14" i="17"/>
  <c r="G259" i="17"/>
  <c r="G248" i="17"/>
  <c r="G237" i="17"/>
  <c r="G227" i="17"/>
  <c r="G217" i="17"/>
  <c r="G207" i="17"/>
  <c r="G196" i="17"/>
  <c r="G186" i="17"/>
  <c r="G175" i="17"/>
  <c r="G164" i="17"/>
  <c r="G154" i="17"/>
  <c r="G144" i="17"/>
  <c r="G133" i="17"/>
  <c r="G123" i="17"/>
  <c r="G113" i="17"/>
  <c r="G101" i="17"/>
  <c r="G91" i="17"/>
  <c r="G81" i="17"/>
  <c r="G71" i="17"/>
  <c r="G60" i="17"/>
  <c r="G50" i="17"/>
  <c r="G40" i="17"/>
  <c r="G28" i="17"/>
  <c r="G18" i="17"/>
  <c r="F263" i="17"/>
  <c r="F252" i="17"/>
  <c r="F242" i="17"/>
  <c r="F232" i="17"/>
  <c r="F222" i="17"/>
  <c r="F210" i="17"/>
  <c r="F200" i="17"/>
  <c r="F190" i="17"/>
  <c r="F179" i="17"/>
  <c r="F169" i="17"/>
  <c r="F159" i="17"/>
  <c r="F148" i="17"/>
  <c r="F137" i="17"/>
  <c r="F127" i="17"/>
  <c r="F116" i="17"/>
  <c r="F106" i="17"/>
  <c r="F96" i="17"/>
  <c r="F86" i="17"/>
  <c r="F75" i="17"/>
  <c r="F64" i="17"/>
  <c r="F54" i="17"/>
  <c r="F43" i="17"/>
  <c r="F33" i="17"/>
  <c r="F23" i="17"/>
  <c r="F12" i="17"/>
  <c r="E257" i="17"/>
  <c r="E246" i="17"/>
  <c r="E235" i="17"/>
  <c r="E225" i="17"/>
  <c r="E215" i="17"/>
  <c r="E205" i="17"/>
  <c r="E194" i="17"/>
  <c r="E184" i="17"/>
  <c r="E173" i="17"/>
  <c r="E162" i="17"/>
  <c r="E152" i="17"/>
  <c r="E142" i="17"/>
  <c r="E131" i="17"/>
  <c r="E121" i="17"/>
  <c r="E111" i="17"/>
  <c r="E99" i="17"/>
  <c r="E89" i="17"/>
  <c r="E79" i="17"/>
  <c r="E69" i="17"/>
  <c r="E58" i="17"/>
  <c r="E49" i="17"/>
  <c r="E40" i="17"/>
  <c r="E30" i="17"/>
  <c r="E21" i="17"/>
  <c r="E12" i="17"/>
  <c r="D258" i="17"/>
  <c r="D249" i="17"/>
  <c r="D240" i="17"/>
  <c r="D231" i="17"/>
  <c r="D221" i="17"/>
  <c r="D212" i="17"/>
  <c r="D203" i="17"/>
  <c r="D194" i="17"/>
  <c r="D185" i="17"/>
  <c r="D176" i="17"/>
  <c r="D167" i="17"/>
  <c r="D157" i="17"/>
  <c r="D148" i="17"/>
  <c r="D139" i="17"/>
  <c r="D130" i="17"/>
  <c r="D121" i="17"/>
  <c r="D112" i="17"/>
  <c r="D103" i="17"/>
  <c r="D93" i="17"/>
  <c r="D84" i="17"/>
  <c r="D75" i="17"/>
  <c r="D66" i="17"/>
  <c r="D57" i="17"/>
  <c r="D48" i="17"/>
  <c r="D39" i="17"/>
  <c r="D29" i="17"/>
  <c r="D20" i="17"/>
  <c r="D11" i="17"/>
  <c r="C257" i="17"/>
  <c r="C248" i="17"/>
  <c r="C239" i="17"/>
  <c r="C230" i="17"/>
  <c r="C220" i="17"/>
  <c r="C211" i="17"/>
  <c r="C202" i="17"/>
  <c r="C193" i="17"/>
  <c r="C184" i="17"/>
  <c r="C175" i="17"/>
  <c r="C166" i="17"/>
  <c r="C156" i="17"/>
  <c r="C147" i="17"/>
  <c r="C138" i="17"/>
  <c r="C129" i="17"/>
  <c r="C120" i="17"/>
  <c r="C111" i="17"/>
  <c r="C102" i="17"/>
  <c r="C92" i="17"/>
  <c r="C83" i="17"/>
  <c r="C74" i="17"/>
  <c r="C65" i="17"/>
  <c r="C56" i="17"/>
  <c r="C47" i="17"/>
  <c r="C38" i="17"/>
  <c r="C28" i="17"/>
  <c r="C19" i="17"/>
  <c r="C10" i="17"/>
  <c r="B256" i="17"/>
  <c r="B247" i="17"/>
  <c r="B238" i="17"/>
  <c r="B229" i="17"/>
  <c r="B219" i="17"/>
  <c r="B210" i="17"/>
  <c r="B201" i="17"/>
  <c r="B192" i="17"/>
  <c r="B183" i="17"/>
  <c r="B174" i="17"/>
  <c r="B165" i="17"/>
  <c r="B155" i="17"/>
  <c r="B146" i="17"/>
  <c r="B137" i="17"/>
  <c r="B128" i="17"/>
  <c r="B119" i="17"/>
  <c r="B110" i="17"/>
  <c r="B101" i="17"/>
  <c r="B91" i="17"/>
  <c r="B82" i="17"/>
  <c r="B73" i="17"/>
  <c r="B64" i="17"/>
  <c r="B55" i="17"/>
  <c r="B46" i="17"/>
  <c r="B37" i="17"/>
  <c r="B27" i="17"/>
  <c r="B18" i="17"/>
  <c r="AG264" i="17"/>
  <c r="AC262" i="17"/>
  <c r="AC260" i="17"/>
  <c r="AN258" i="17"/>
  <c r="AM256" i="17"/>
  <c r="AR254" i="17"/>
  <c r="AS252" i="17"/>
  <c r="L251" i="17"/>
  <c r="V249" i="17"/>
  <c r="S247" i="17"/>
  <c r="AK245" i="17"/>
  <c r="AW243" i="17"/>
  <c r="R242" i="17"/>
  <c r="AL240" i="17"/>
  <c r="AV238" i="17"/>
  <c r="X237" i="17"/>
  <c r="AG235" i="17"/>
  <c r="AU233" i="17"/>
  <c r="AI232" i="17"/>
  <c r="AZ230" i="17"/>
  <c r="AN229" i="17"/>
  <c r="AF228" i="17"/>
  <c r="V227" i="17"/>
  <c r="AY225" i="17"/>
  <c r="AH224" i="17"/>
  <c r="Z223" i="17"/>
  <c r="N222" i="17"/>
  <c r="AT220" i="17"/>
  <c r="AM219" i="17"/>
  <c r="Y218" i="17"/>
  <c r="P217" i="17"/>
  <c r="AQ215" i="17"/>
  <c r="AD214" i="17"/>
  <c r="X213" i="17"/>
  <c r="AY211" i="17"/>
  <c r="AP210" i="17"/>
  <c r="AG209" i="17"/>
  <c r="U208" i="17"/>
  <c r="N207" i="17"/>
  <c r="AQ205" i="17"/>
  <c r="AO204" i="17"/>
  <c r="AO203" i="17"/>
  <c r="AJ202" i="17"/>
  <c r="AG201" i="17"/>
  <c r="AB200" i="17"/>
  <c r="AB199" i="17"/>
  <c r="W198" i="17"/>
  <c r="Y197" i="17"/>
  <c r="AD196" i="17"/>
  <c r="AC195" i="17"/>
  <c r="AG194" i="17"/>
  <c r="AI193" i="17"/>
  <c r="AL192" i="17"/>
  <c r="AV191" i="17"/>
  <c r="T191" i="17"/>
  <c r="AC190" i="17"/>
  <c r="AO189" i="17"/>
  <c r="R189" i="17"/>
  <c r="AA188" i="17"/>
  <c r="AN187" i="17"/>
  <c r="L187" i="17"/>
  <c r="V186" i="17"/>
  <c r="AL185" i="17"/>
  <c r="AZ184" i="17"/>
  <c r="T184" i="17"/>
  <c r="AF183" i="17"/>
  <c r="AX182" i="17"/>
  <c r="R182" i="17"/>
  <c r="AE181" i="17"/>
  <c r="AR180" i="17"/>
  <c r="L180" i="17"/>
  <c r="AC179" i="17"/>
  <c r="AQ178" i="17"/>
  <c r="AY177" i="17"/>
  <c r="Z177" i="17"/>
  <c r="AO176" i="17"/>
  <c r="AW175" i="17"/>
  <c r="W175" i="17"/>
  <c r="AI174" i="17"/>
  <c r="AT173" i="17"/>
  <c r="V173" i="17"/>
  <c r="AH172" i="17"/>
  <c r="AR171" i="17"/>
  <c r="P171" i="17"/>
  <c r="AG170" i="17"/>
  <c r="AQ169" i="17"/>
  <c r="M169" i="17"/>
  <c r="AA168" i="17"/>
  <c r="AK167" i="17"/>
  <c r="L167" i="17"/>
  <c r="Y166" i="17"/>
  <c r="AI165" i="17"/>
  <c r="AV164" i="17"/>
  <c r="X164" i="17"/>
  <c r="AH163" i="17"/>
  <c r="AT162" i="17"/>
  <c r="S162" i="17"/>
  <c r="AA161" i="17"/>
  <c r="AR160" i="17"/>
  <c r="P160" i="17"/>
  <c r="Y159" i="17"/>
  <c r="AN158" i="17"/>
  <c r="O158" i="17"/>
  <c r="X157" i="17"/>
  <c r="AM156" i="17"/>
  <c r="AY155" i="17"/>
  <c r="S155" i="17"/>
  <c r="AK154" i="17"/>
  <c r="AX153" i="17"/>
  <c r="R153" i="17"/>
  <c r="AD152" i="17"/>
  <c r="AU151" i="17"/>
  <c r="P151" i="17"/>
  <c r="AC150" i="17"/>
  <c r="AO149" i="17"/>
  <c r="AX148" i="17"/>
  <c r="AA148" i="17"/>
  <c r="AN147" i="17"/>
  <c r="AW146" i="17"/>
  <c r="U146" i="17"/>
  <c r="AP145" i="17"/>
  <c r="N145" i="17"/>
  <c r="AE144" i="17"/>
  <c r="AW143" i="17"/>
  <c r="V143" i="17"/>
  <c r="AO142" i="17"/>
  <c r="R142" i="17"/>
  <c r="AF141" i="17"/>
  <c r="AW140" i="17"/>
  <c r="AB140" i="17"/>
  <c r="AP139" i="17"/>
  <c r="R139" i="17"/>
  <c r="AJ138" i="17"/>
  <c r="AV137" i="17"/>
  <c r="AC137" i="17"/>
  <c r="AT136" i="17"/>
  <c r="T136" i="17"/>
  <c r="AN135" i="17"/>
  <c r="W135" i="17"/>
  <c r="AM134" i="17"/>
  <c r="R134" i="17"/>
  <c r="AM133" i="17"/>
  <c r="O133" i="17"/>
  <c r="AK132" i="17"/>
  <c r="Q132" i="17"/>
  <c r="AH131" i="17"/>
  <c r="M131" i="17"/>
  <c r="AJ130" i="17"/>
  <c r="L130" i="17"/>
  <c r="AF129" i="17"/>
  <c r="L129" i="17"/>
  <c r="AC128" i="17"/>
  <c r="AZ127" i="17"/>
  <c r="AE127" i="17"/>
  <c r="AV126" i="17"/>
  <c r="AA126" i="17"/>
  <c r="AX125" i="17"/>
  <c r="AA125" i="17"/>
  <c r="AU124" i="17"/>
  <c r="Z124" i="17"/>
  <c r="AQ123" i="17"/>
  <c r="Y123" i="17"/>
  <c r="AS122" i="17"/>
  <c r="V122" i="17"/>
  <c r="AP121" i="17"/>
  <c r="W121" i="17"/>
  <c r="AO120" i="17"/>
  <c r="T120" i="17"/>
  <c r="AN119" i="17"/>
  <c r="O119" i="17"/>
  <c r="AT263" i="17"/>
  <c r="L262" i="17"/>
  <c r="N260" i="17"/>
  <c r="U258" i="17"/>
  <c r="Z256" i="17"/>
  <c r="R254" i="17"/>
  <c r="Y252" i="17"/>
  <c r="AE250" i="17"/>
  <c r="AK248" i="17"/>
  <c r="AX246" i="17"/>
  <c r="R245" i="17"/>
  <c r="AK243" i="17"/>
  <c r="AS241" i="17"/>
  <c r="M240" i="17"/>
  <c r="AF238" i="17"/>
  <c r="AO236" i="17"/>
  <c r="L235" i="17"/>
  <c r="AJ233" i="17"/>
  <c r="T232" i="17"/>
  <c r="AU230" i="17"/>
  <c r="W229" i="17"/>
  <c r="N228" i="17"/>
  <c r="AR226" i="17"/>
  <c r="AI225" i="17"/>
  <c r="AA224" i="17"/>
  <c r="L223" i="17"/>
  <c r="AV221" i="17"/>
  <c r="AJ220" i="17"/>
  <c r="V219" i="17"/>
  <c r="L218" i="17"/>
  <c r="AL216" i="17"/>
  <c r="AE215" i="17"/>
  <c r="W214" i="17"/>
  <c r="L213" i="17"/>
  <c r="AP211" i="17"/>
  <c r="Z210" i="17"/>
  <c r="P209" i="17"/>
  <c r="AT207" i="17"/>
  <c r="AL206" i="17"/>
  <c r="AK205" i="17"/>
  <c r="AE204" i="17"/>
  <c r="AD203" i="17"/>
  <c r="X202" i="17"/>
  <c r="R201" i="17"/>
  <c r="S200" i="17"/>
  <c r="M199" i="17"/>
  <c r="R198" i="17"/>
  <c r="Q197" i="17"/>
  <c r="T196" i="17"/>
  <c r="Y195" i="17"/>
  <c r="S194" i="17"/>
  <c r="Y193" i="17"/>
  <c r="AC192" i="17"/>
  <c r="AM191" i="17"/>
  <c r="AV190" i="17"/>
  <c r="Y190" i="17"/>
  <c r="AL189" i="17"/>
  <c r="AU188" i="17"/>
  <c r="R188" i="17"/>
  <c r="AJ187" i="17"/>
  <c r="AS186" i="17"/>
  <c r="Q186" i="17"/>
  <c r="AE185" i="17"/>
  <c r="AN184" i="17"/>
  <c r="O184" i="17"/>
  <c r="AD183" i="17"/>
  <c r="AL182" i="17"/>
  <c r="AH263" i="17"/>
  <c r="Z261" i="17"/>
  <c r="AE259" i="17"/>
  <c r="AI257" i="17"/>
  <c r="AP255" i="17"/>
  <c r="AX253" i="17"/>
  <c r="AV251" i="17"/>
  <c r="P250" i="17"/>
  <c r="R248" i="17"/>
  <c r="Z246" i="17"/>
  <c r="AO244" i="17"/>
  <c r="AY242" i="17"/>
  <c r="AE241" i="17"/>
  <c r="AQ239" i="17"/>
  <c r="M238" i="17"/>
  <c r="AF236" i="17"/>
  <c r="AG234" i="17"/>
  <c r="T233" i="17"/>
  <c r="AT231" i="17"/>
  <c r="Y230" i="17"/>
  <c r="N229" i="17"/>
  <c r="AO227" i="17"/>
  <c r="AI226" i="17"/>
  <c r="W225" i="17"/>
  <c r="AX223" i="17"/>
  <c r="AP222" i="17"/>
  <c r="AC221" i="17"/>
  <c r="W220" i="17"/>
  <c r="AX218" i="17"/>
  <c r="AO217" i="17"/>
  <c r="AI216" i="17"/>
  <c r="M215" i="17"/>
  <c r="AW213" i="17"/>
  <c r="AL212" i="17"/>
  <c r="Z211" i="17"/>
  <c r="S210" i="17"/>
  <c r="AT208" i="17"/>
  <c r="AL207" i="17"/>
  <c r="AB206" i="17"/>
  <c r="W205" i="17"/>
  <c r="R204" i="17"/>
  <c r="O203" i="17"/>
  <c r="N202" i="17"/>
  <c r="M201" i="17"/>
  <c r="AY199" i="17"/>
  <c r="AU198" i="17"/>
  <c r="AQ197" i="17"/>
  <c r="AU196" i="17"/>
  <c r="AW195" i="17"/>
  <c r="AY194" i="17"/>
  <c r="Q194" i="17"/>
  <c r="P193" i="17"/>
  <c r="U192" i="17"/>
  <c r="AE191" i="17"/>
  <c r="AS190" i="17"/>
  <c r="Q190" i="17"/>
  <c r="Y189" i="17"/>
  <c r="AQ188" i="17"/>
  <c r="P188" i="17"/>
  <c r="X187" i="17"/>
  <c r="AK186" i="17"/>
  <c r="N186" i="17"/>
  <c r="V185" i="17"/>
  <c r="AJ184" i="17"/>
  <c r="AW183" i="17"/>
  <c r="R183" i="17"/>
  <c r="AH182" i="17"/>
  <c r="AV181" i="17"/>
  <c r="Q181" i="17"/>
  <c r="AB180" i="17"/>
  <c r="AT179" i="17"/>
  <c r="N179" i="17"/>
  <c r="AA178" i="17"/>
  <c r="AM177" i="17"/>
  <c r="AW176" i="17"/>
  <c r="Y176" i="17"/>
  <c r="AL175" i="17"/>
  <c r="AV174" i="17"/>
  <c r="R174" i="17"/>
  <c r="AJ173" i="17"/>
  <c r="AS172" i="17"/>
  <c r="Q172" i="17"/>
  <c r="AF171" i="17"/>
  <c r="AO170" i="17"/>
  <c r="O170" i="17"/>
  <c r="AD169" i="17"/>
  <c r="AM168" i="17"/>
  <c r="L168" i="17"/>
  <c r="AC167" i="17"/>
  <c r="AL166" i="17"/>
  <c r="AY165" i="17"/>
  <c r="V165" i="17"/>
  <c r="M264" i="17"/>
  <c r="R261" i="17"/>
  <c r="AP257" i="17"/>
  <c r="N255" i="17"/>
  <c r="AM251" i="17"/>
  <c r="AN248" i="17"/>
  <c r="O246" i="17"/>
  <c r="W243" i="17"/>
  <c r="AQ240" i="17"/>
  <c r="AM237" i="17"/>
  <c r="Y235" i="17"/>
  <c r="AX232" i="17"/>
  <c r="AC230" i="17"/>
  <c r="AH228" i="17"/>
  <c r="X226" i="17"/>
  <c r="AF224" i="17"/>
  <c r="AB222" i="17"/>
  <c r="Z220" i="17"/>
  <c r="AA218" i="17"/>
  <c r="V216" i="17"/>
  <c r="X214" i="17"/>
  <c r="AC212" i="17"/>
  <c r="W210" i="17"/>
  <c r="AB208" i="17"/>
  <c r="W206" i="17"/>
  <c r="AK204" i="17"/>
  <c r="AY202" i="17"/>
  <c r="O201" i="17"/>
  <c r="AG199" i="17"/>
  <c r="AO197" i="17"/>
  <c r="X196" i="17"/>
  <c r="AR194" i="17"/>
  <c r="S193" i="17"/>
  <c r="AW191" i="17"/>
  <c r="AP190" i="17"/>
  <c r="AM189" i="17"/>
  <c r="AI188" i="17"/>
  <c r="AB187" i="17"/>
  <c r="AB186" i="17"/>
  <c r="T185" i="17"/>
  <c r="P184" i="17"/>
  <c r="M183" i="17"/>
  <c r="AY181" i="17"/>
  <c r="N181" i="17"/>
  <c r="U180" i="17"/>
  <c r="U179" i="17"/>
  <c r="Y178" i="17"/>
  <c r="AB177" i="17"/>
  <c r="AD176" i="17"/>
  <c r="AJ175" i="17"/>
  <c r="AN174" i="17"/>
  <c r="AO173" i="17"/>
  <c r="AP172" i="17"/>
  <c r="AT171" i="17"/>
  <c r="AZ170" i="17"/>
  <c r="M170" i="17"/>
  <c r="R169" i="17"/>
  <c r="T168" i="17"/>
  <c r="T167" i="17"/>
  <c r="Z166" i="17"/>
  <c r="AD165" i="17"/>
  <c r="AF164" i="17"/>
  <c r="AS163" i="17"/>
  <c r="AX162" i="17"/>
  <c r="V162" i="17"/>
  <c r="Z161" i="17"/>
  <c r="AK160" i="17"/>
  <c r="AS159" i="17"/>
  <c r="N159" i="17"/>
  <c r="U158" i="17"/>
  <c r="AG157" i="17"/>
  <c r="AN156" i="17"/>
  <c r="AS155" i="17"/>
  <c r="N155" i="17"/>
  <c r="W154" i="17"/>
  <c r="AF153" i="17"/>
  <c r="AO152" i="17"/>
  <c r="AZ151" i="17"/>
  <c r="R151" i="17"/>
  <c r="Z150" i="17"/>
  <c r="AH149" i="17"/>
  <c r="AS148" i="17"/>
  <c r="AZ147" i="17"/>
  <c r="X147" i="17"/>
  <c r="AD146" i="17"/>
  <c r="AQ145" i="17"/>
  <c r="L145" i="17"/>
  <c r="AC144" i="17"/>
  <c r="AM143" i="17"/>
  <c r="N143" i="17"/>
  <c r="Y142" i="17"/>
  <c r="AP141" i="17"/>
  <c r="AZ140" i="17"/>
  <c r="T140" i="17"/>
  <c r="AI139" i="17"/>
  <c r="AW138" i="17"/>
  <c r="U138" i="17"/>
  <c r="AI137" i="17"/>
  <c r="AV136" i="17"/>
  <c r="X136" i="17"/>
  <c r="AM135" i="17"/>
  <c r="N135" i="17"/>
  <c r="AG134" i="17"/>
  <c r="AV133" i="17"/>
  <c r="Y133" i="17"/>
  <c r="AP132" i="17"/>
  <c r="S132" i="17"/>
  <c r="AG131" i="17"/>
  <c r="AZ130" i="17"/>
  <c r="Z130" i="17"/>
  <c r="AR129" i="17"/>
  <c r="T129" i="17"/>
  <c r="AL128" i="17"/>
  <c r="L128" i="17"/>
  <c r="AC127" i="17"/>
  <c r="AT126" i="17"/>
  <c r="U126" i="17"/>
  <c r="AM125" i="17"/>
  <c r="O125" i="17"/>
  <c r="AF124" i="17"/>
  <c r="AW123" i="17"/>
  <c r="V123" i="17"/>
  <c r="AJ122" i="17"/>
  <c r="O122" i="17"/>
  <c r="AC121" i="17"/>
  <c r="AW120" i="17"/>
  <c r="W120" i="17"/>
  <c r="AP119" i="17"/>
  <c r="N119" i="17"/>
  <c r="AI118" i="17"/>
  <c r="O118" i="17"/>
  <c r="AH117" i="17"/>
  <c r="P117" i="17"/>
  <c r="AL116" i="17"/>
  <c r="S116" i="17"/>
  <c r="AQ115" i="17"/>
  <c r="X115" i="17"/>
  <c r="AS114" i="17"/>
  <c r="AB114" i="17"/>
  <c r="AY113" i="17"/>
  <c r="AF113" i="17"/>
  <c r="M113" i="17"/>
  <c r="AI112" i="17"/>
  <c r="Q112" i="17"/>
  <c r="AN111" i="17"/>
  <c r="U111" i="17"/>
  <c r="AQ110" i="17"/>
  <c r="Y110" i="17"/>
  <c r="AV109" i="17"/>
  <c r="AC109" i="17"/>
  <c r="AY108" i="17"/>
  <c r="AE108" i="17"/>
  <c r="M108" i="17"/>
  <c r="AL107" i="17"/>
  <c r="Q107" i="17"/>
  <c r="AM106" i="17"/>
  <c r="U106" i="17"/>
  <c r="AR105" i="17"/>
  <c r="Y105" i="17"/>
  <c r="AU104" i="17"/>
  <c r="AB104" i="17"/>
  <c r="AY103" i="17"/>
  <c r="AH103" i="17"/>
  <c r="N103" i="17"/>
  <c r="AJ102" i="17"/>
  <c r="S102" i="17"/>
  <c r="AO101" i="17"/>
  <c r="V101" i="17"/>
  <c r="AS100" i="17"/>
  <c r="Y100" i="17"/>
  <c r="AV99" i="17"/>
  <c r="AE99" i="17"/>
  <c r="AZ98" i="17"/>
  <c r="AG98" i="17"/>
  <c r="P98" i="17"/>
  <c r="AL97" i="17"/>
  <c r="S97" i="17"/>
  <c r="AP96" i="17"/>
  <c r="V96" i="17"/>
  <c r="AS95" i="17"/>
  <c r="AB95" i="17"/>
  <c r="AW94" i="17"/>
  <c r="AC94" i="17"/>
  <c r="M94" i="17"/>
  <c r="AJ93" i="17"/>
  <c r="O93" i="17"/>
  <c r="AL92" i="17"/>
  <c r="R92" i="17"/>
  <c r="AO91" i="17"/>
  <c r="X91" i="17"/>
  <c r="AS90" i="17"/>
  <c r="Z90" i="17"/>
  <c r="AX89" i="17"/>
  <c r="AF89" i="17"/>
  <c r="L89" i="17"/>
  <c r="AI88" i="17"/>
  <c r="O88" i="17"/>
  <c r="AL87" i="17"/>
  <c r="U87" i="17"/>
  <c r="AQ86" i="17"/>
  <c r="W86" i="17"/>
  <c r="AU85" i="17"/>
  <c r="AC85" i="17"/>
  <c r="AX84" i="17"/>
  <c r="AF84" i="17"/>
  <c r="M84" i="17"/>
  <c r="AI83" i="17"/>
  <c r="R83" i="17"/>
  <c r="AN82" i="17"/>
  <c r="T82" i="17"/>
  <c r="AR81" i="17"/>
  <c r="Z81" i="17"/>
  <c r="AU80" i="17"/>
  <c r="AC80" i="17"/>
  <c r="AX79" i="17"/>
  <c r="AE79" i="17"/>
  <c r="O79" i="17"/>
  <c r="AJ78" i="17"/>
  <c r="P78" i="17"/>
  <c r="AN77" i="17"/>
  <c r="V77" i="17"/>
  <c r="AQ76" i="17"/>
  <c r="Y76" i="17"/>
  <c r="AU75" i="17"/>
  <c r="AB75" i="17"/>
  <c r="AZ74" i="17"/>
  <c r="AG74" i="17"/>
  <c r="M74" i="17"/>
  <c r="AK73" i="17"/>
  <c r="S73" i="17"/>
  <c r="AO72" i="17"/>
  <c r="V72" i="17"/>
  <c r="AR71" i="17"/>
  <c r="Z71" i="17"/>
  <c r="AW70" i="17"/>
  <c r="AD70" i="17"/>
  <c r="AZ69" i="17"/>
  <c r="AH69" i="17"/>
  <c r="P69" i="17"/>
  <c r="AL68" i="17"/>
  <c r="S68" i="17"/>
  <c r="AO67" i="17"/>
  <c r="W67" i="17"/>
  <c r="AU66" i="17"/>
  <c r="AA66" i="17"/>
  <c r="AV65" i="17"/>
  <c r="AF65" i="17"/>
  <c r="M65" i="17"/>
  <c r="AH64" i="17"/>
  <c r="O64" i="17"/>
  <c r="AK63" i="17"/>
  <c r="S63" i="17"/>
  <c r="AQ62" i="17"/>
  <c r="W62" i="17"/>
  <c r="AS61" i="17"/>
  <c r="AB61" i="17"/>
  <c r="AX60" i="17"/>
  <c r="AE60" i="17"/>
  <c r="M60" i="17"/>
  <c r="AH59" i="17"/>
  <c r="P59" i="17"/>
  <c r="AN58" i="17"/>
  <c r="T58" i="17"/>
  <c r="AP57" i="17"/>
  <c r="Y57" i="17"/>
  <c r="AU56" i="17"/>
  <c r="AB56" i="17"/>
  <c r="AY55" i="17"/>
  <c r="AE55" i="17"/>
  <c r="M55" i="17"/>
  <c r="AK54" i="17"/>
  <c r="Q54" i="17"/>
  <c r="AM53" i="17"/>
  <c r="V53" i="17"/>
  <c r="AS52" i="17"/>
  <c r="Y52" i="17"/>
  <c r="AV51" i="17"/>
  <c r="AA51" i="17"/>
  <c r="AX50" i="17"/>
  <c r="AH50" i="17"/>
  <c r="M50" i="17"/>
  <c r="AI49" i="17"/>
  <c r="R49" i="17"/>
  <c r="AO48" i="17"/>
  <c r="U48" i="17"/>
  <c r="AR47" i="17"/>
  <c r="X47" i="17"/>
  <c r="AU46" i="17"/>
  <c r="AD46" i="17"/>
  <c r="AZ45" i="17"/>
  <c r="AF45" i="17"/>
  <c r="O45" i="17"/>
  <c r="AL44" i="17"/>
  <c r="R44" i="17"/>
  <c r="AO43" i="17"/>
  <c r="V43" i="17"/>
  <c r="AR42" i="17"/>
  <c r="AA42" i="17"/>
  <c r="AW41" i="17"/>
  <c r="AC41" i="17"/>
  <c r="L41" i="17"/>
  <c r="AI40" i="17"/>
  <c r="O40" i="17"/>
  <c r="AL39" i="17"/>
  <c r="S39" i="17"/>
  <c r="AO38" i="17"/>
  <c r="X38" i="17"/>
  <c r="AT37" i="17"/>
  <c r="Y37" i="17"/>
  <c r="AX36" i="17"/>
  <c r="AF36" i="17"/>
  <c r="AZ35" i="17"/>
  <c r="AH35" i="17"/>
  <c r="O35" i="17"/>
  <c r="AK34" i="17"/>
  <c r="T34" i="17"/>
  <c r="AP33" i="17"/>
  <c r="V33" i="17"/>
  <c r="AT32" i="17"/>
  <c r="AB32" i="17"/>
  <c r="AX31" i="17"/>
  <c r="AH31" i="17"/>
  <c r="S31" i="17"/>
  <c r="AQ30" i="17"/>
  <c r="AB30" i="17"/>
  <c r="AZ29" i="17"/>
  <c r="AK29" i="17"/>
  <c r="U29" i="17"/>
  <c r="AT28" i="17"/>
  <c r="AC28" i="17"/>
  <c r="O28" i="17"/>
  <c r="AM27" i="17"/>
  <c r="V27" i="17"/>
  <c r="AW26" i="17"/>
  <c r="AG26" i="17"/>
  <c r="R26" i="17"/>
  <c r="AT25" i="17"/>
  <c r="AF25" i="17"/>
  <c r="R25" i="17"/>
  <c r="AS24" i="17"/>
  <c r="AE24" i="17"/>
  <c r="P263" i="17"/>
  <c r="V260" i="17"/>
  <c r="Z257" i="17"/>
  <c r="L254" i="17"/>
  <c r="W251" i="17"/>
  <c r="AW247" i="17"/>
  <c r="AA245" i="17"/>
  <c r="AS242" i="17"/>
  <c r="AT239" i="17"/>
  <c r="AG237" i="17"/>
  <c r="AF234" i="17"/>
  <c r="Z232" i="17"/>
  <c r="AZ229" i="17"/>
  <c r="AX227" i="17"/>
  <c r="L226" i="17"/>
  <c r="AP223" i="17"/>
  <c r="L222" i="17"/>
  <c r="AQ219" i="17"/>
  <c r="AW217" i="17"/>
  <c r="AZ215" i="17"/>
  <c r="AN213" i="17"/>
  <c r="AU211" i="17"/>
  <c r="AN209" i="17"/>
  <c r="AR207" i="17"/>
  <c r="M206" i="17"/>
  <c r="O204" i="17"/>
  <c r="AD202" i="17"/>
  <c r="AN200" i="17"/>
  <c r="AX198" i="17"/>
  <c r="AG197" i="17"/>
  <c r="AU195" i="17"/>
  <c r="AD194" i="17"/>
  <c r="AV192" i="17"/>
  <c r="AK191" i="17"/>
  <c r="AF190" i="17"/>
  <c r="X189" i="17"/>
  <c r="X188" i="17"/>
  <c r="U187" i="17"/>
  <c r="O186" i="17"/>
  <c r="L185" i="17"/>
  <c r="AS183" i="17"/>
  <c r="AP182" i="17"/>
  <c r="AP181" i="17"/>
  <c r="AW180" i="17"/>
  <c r="AX179" i="17"/>
  <c r="AY178" i="17"/>
  <c r="O178" i="17"/>
  <c r="T177" i="17"/>
  <c r="U176" i="17"/>
  <c r="Y175" i="17"/>
  <c r="AA174" i="17"/>
  <c r="AB173" i="17"/>
  <c r="AJ172" i="17"/>
  <c r="AN171" i="17"/>
  <c r="AM170" i="17"/>
  <c r="AS169" i="17"/>
  <c r="AY168" i="17"/>
  <c r="AZ167" i="17"/>
  <c r="P167" i="17"/>
  <c r="M166" i="17"/>
  <c r="R165" i="17"/>
  <c r="AB164" i="17"/>
  <c r="AK163" i="17"/>
  <c r="AR162" i="17"/>
  <c r="AY161" i="17"/>
  <c r="W161" i="17"/>
  <c r="AC160" i="17"/>
  <c r="AL159" i="17"/>
  <c r="AU158" i="17"/>
  <c r="P158" i="17"/>
  <c r="T157" i="17"/>
  <c r="AG156" i="17"/>
  <c r="AL155" i="17"/>
  <c r="AY154" i="17"/>
  <c r="O154" i="17"/>
  <c r="AC153" i="17"/>
  <c r="AJ152" i="17"/>
  <c r="AN151" i="17"/>
  <c r="AV150" i="17"/>
  <c r="Q150" i="17"/>
  <c r="Z149" i="17"/>
  <c r="AI148" i="17"/>
  <c r="AR147" i="17"/>
  <c r="M147" i="17"/>
  <c r="T146" i="17"/>
  <c r="AE145" i="17"/>
  <c r="AT144" i="17"/>
  <c r="S144" i="17"/>
  <c r="AG143" i="17"/>
  <c r="AS142" i="17"/>
  <c r="S142" i="17"/>
  <c r="AE141" i="17"/>
  <c r="AR140" i="17"/>
  <c r="Q140" i="17"/>
  <c r="AF139" i="17"/>
  <c r="AQ138" i="17"/>
  <c r="R138" i="17"/>
  <c r="AD137" i="17"/>
  <c r="AN136" i="17"/>
  <c r="Q136" i="17"/>
  <c r="AH135" i="17"/>
  <c r="L135" i="17"/>
  <c r="AA134" i="17"/>
  <c r="AR133" i="17"/>
  <c r="V133" i="17"/>
  <c r="AI132" i="17"/>
  <c r="AX131" i="17"/>
  <c r="AC131" i="17"/>
  <c r="AQ130" i="17"/>
  <c r="U130" i="17"/>
  <c r="AI129" i="17"/>
  <c r="N129" i="17"/>
  <c r="AB128" i="17"/>
  <c r="AU127" i="17"/>
  <c r="U127" i="17"/>
  <c r="AM126" i="17"/>
  <c r="O126" i="17"/>
  <c r="AF125" i="17"/>
  <c r="AV124" i="17"/>
  <c r="X124" i="17"/>
  <c r="AN123" i="17"/>
  <c r="P123" i="17"/>
  <c r="AH122" i="17"/>
  <c r="AX121" i="17"/>
  <c r="AA121" i="17"/>
  <c r="AP262" i="17"/>
  <c r="X259" i="17"/>
  <c r="AJ256" i="17"/>
  <c r="W253" i="17"/>
  <c r="V250" i="17"/>
  <c r="AE247" i="17"/>
  <c r="AJ244" i="17"/>
  <c r="M242" i="17"/>
  <c r="X239" i="17"/>
  <c r="AN236" i="17"/>
  <c r="T234" i="17"/>
  <c r="AM231" i="17"/>
  <c r="AJ229" i="17"/>
  <c r="AE227" i="17"/>
  <c r="AB225" i="17"/>
  <c r="AL223" i="17"/>
  <c r="AA221" i="17"/>
  <c r="AF219" i="17"/>
  <c r="AA217" i="17"/>
  <c r="Z215" i="17"/>
  <c r="AC213" i="17"/>
  <c r="V211" i="17"/>
  <c r="AB209" i="17"/>
  <c r="W207" i="17"/>
  <c r="AF205" i="17"/>
  <c r="AP203" i="17"/>
  <c r="AY201" i="17"/>
  <c r="X200" i="17"/>
  <c r="AF198" i="17"/>
  <c r="P197" i="17"/>
  <c r="AH195" i="17"/>
  <c r="AY193" i="17"/>
  <c r="AD192" i="17"/>
  <c r="X191" i="17"/>
  <c r="S190" i="17"/>
  <c r="T189" i="17"/>
  <c r="AZ187" i="17"/>
  <c r="AX186" i="17"/>
  <c r="AQ185" i="17"/>
  <c r="AK184" i="17"/>
  <c r="AK183" i="17"/>
  <c r="AE182" i="17"/>
  <c r="AF181" i="17"/>
  <c r="AJ180" i="17"/>
  <c r="AL179" i="17"/>
  <c r="AS178" i="17"/>
  <c r="AV177" i="17"/>
  <c r="AT176" i="17"/>
  <c r="N176" i="17"/>
  <c r="R175" i="17"/>
  <c r="Q174" i="17"/>
  <c r="W173" i="17"/>
  <c r="W172" i="17"/>
  <c r="AA171" i="17"/>
  <c r="AI170" i="17"/>
  <c r="AH169" i="17"/>
  <c r="AL168" i="17"/>
  <c r="AR167" i="17"/>
  <c r="AU166" i="17"/>
  <c r="AW165" i="17"/>
  <c r="AY164" i="17"/>
  <c r="P164" i="17"/>
  <c r="Z163" i="17"/>
  <c r="AH162" i="17"/>
  <c r="AR161" i="17"/>
  <c r="L161" i="17"/>
  <c r="U160" i="17"/>
  <c r="AD159" i="17"/>
  <c r="AL158" i="17"/>
  <c r="AR157" i="17"/>
  <c r="N157" i="17"/>
  <c r="U156" i="17"/>
  <c r="AG155" i="17"/>
  <c r="AM154" i="17"/>
  <c r="AZ153" i="17"/>
  <c r="P153" i="17"/>
  <c r="AA152" i="17"/>
  <c r="AF151" i="17"/>
  <c r="AT150" i="17"/>
  <c r="AY149" i="17"/>
  <c r="W149" i="17"/>
  <c r="AC148" i="17"/>
  <c r="AJ147" i="17"/>
  <c r="AS146" i="17"/>
  <c r="M146" i="17"/>
  <c r="AA145" i="17"/>
  <c r="AO144" i="17"/>
  <c r="N144" i="17"/>
  <c r="AB143" i="17"/>
  <c r="AM142" i="17"/>
  <c r="AW141" i="17"/>
  <c r="X141" i="17"/>
  <c r="AJ140" i="17"/>
  <c r="AZ139" i="17"/>
  <c r="U139" i="17"/>
  <c r="AL138" i="17"/>
  <c r="AU137" i="17"/>
  <c r="U137" i="17"/>
  <c r="AI136" i="17"/>
  <c r="L136" i="17"/>
  <c r="Z135" i="17"/>
  <c r="AT134" i="17"/>
  <c r="U134" i="17"/>
  <c r="AI133" i="17"/>
  <c r="L133" i="17"/>
  <c r="AC132" i="17"/>
  <c r="AT131" i="17"/>
  <c r="V131" i="17"/>
  <c r="AM130" i="17"/>
  <c r="O130" i="17"/>
  <c r="AE129" i="17"/>
  <c r="AU128" i="17"/>
  <c r="X128" i="17"/>
  <c r="AN127" i="17"/>
  <c r="R127" i="17"/>
  <c r="AG126" i="17"/>
  <c r="AY125" i="17"/>
  <c r="X125" i="17"/>
  <c r="AR124" i="17"/>
  <c r="Q124" i="17"/>
  <c r="AK123" i="17"/>
  <c r="AY122" i="17"/>
  <c r="AC122" i="17"/>
  <c r="AS121" i="17"/>
  <c r="R121" i="17"/>
  <c r="AI120" i="17"/>
  <c r="AZ119" i="17"/>
  <c r="AB119" i="17"/>
  <c r="AS118" i="17"/>
  <c r="X118" i="17"/>
  <c r="AT117" i="17"/>
  <c r="Y117" i="17"/>
  <c r="AU116" i="17"/>
  <c r="AD116" i="17"/>
  <c r="AZ115" i="17"/>
  <c r="AG115" i="17"/>
  <c r="O115" i="17"/>
  <c r="AJ114" i="17"/>
  <c r="R114" i="17"/>
  <c r="AP113" i="17"/>
  <c r="V113" i="17"/>
  <c r="AR112" i="17"/>
  <c r="AA112" i="17"/>
  <c r="AX111" i="17"/>
  <c r="AD111" i="17"/>
  <c r="L111" i="17"/>
  <c r="AG110" i="17"/>
  <c r="O110" i="17"/>
  <c r="AM109" i="17"/>
  <c r="T109" i="17"/>
  <c r="AN108" i="17"/>
  <c r="X108" i="17"/>
  <c r="AU107" i="17"/>
  <c r="Z107" i="17"/>
  <c r="AW106" i="17"/>
  <c r="AC106" i="17"/>
  <c r="AZ105" i="17"/>
  <c r="AI105" i="17"/>
  <c r="P105" i="17"/>
  <c r="AK104" i="17"/>
  <c r="T104" i="17"/>
  <c r="AQ103" i="17"/>
  <c r="W103" i="17"/>
  <c r="AT102" i="17"/>
  <c r="AA102" i="17"/>
  <c r="AW101" i="17"/>
  <c r="AF101" i="17"/>
  <c r="M101" i="17"/>
  <c r="AH100" i="17"/>
  <c r="Q100" i="17"/>
  <c r="AN99" i="17"/>
  <c r="T99" i="17"/>
  <c r="AQ98" i="17"/>
  <c r="X98" i="17"/>
  <c r="AT97" i="17"/>
  <c r="AC97" i="17"/>
  <c r="AY96" i="17"/>
  <c r="AE96" i="17"/>
  <c r="N96" i="17"/>
  <c r="AK95" i="17"/>
  <c r="R95" i="17"/>
  <c r="AN94" i="17"/>
  <c r="T94" i="17"/>
  <c r="AP93" i="17"/>
  <c r="Z93" i="17"/>
  <c r="AU92" i="17"/>
  <c r="AA92" i="17"/>
  <c r="AY91" i="17"/>
  <c r="AG91" i="17"/>
  <c r="N91" i="17"/>
  <c r="AJ90" i="17"/>
  <c r="Q90" i="17"/>
  <c r="AN89" i="17"/>
  <c r="V89" i="17"/>
  <c r="AR88" i="17"/>
  <c r="Y88" i="17"/>
  <c r="AV87" i="17"/>
  <c r="AD87" i="17"/>
  <c r="AZ86" i="17"/>
  <c r="AG86" i="17"/>
  <c r="N86" i="17"/>
  <c r="AK85" i="17"/>
  <c r="T85" i="17"/>
  <c r="AO84" i="17"/>
  <c r="V84" i="17"/>
  <c r="AT83" i="17"/>
  <c r="AA83" i="17"/>
  <c r="AW82" i="17"/>
  <c r="AE82" i="17"/>
  <c r="AZ81" i="17"/>
  <c r="AH81" i="17"/>
  <c r="Q81" i="17"/>
  <c r="AL80" i="17"/>
  <c r="R80" i="17"/>
  <c r="AQ79" i="17"/>
  <c r="X79" i="17"/>
  <c r="AS78" i="17"/>
  <c r="AA78" i="17"/>
  <c r="AV77" i="17"/>
  <c r="AD77" i="17"/>
  <c r="M77" i="17"/>
  <c r="AH76" i="17"/>
  <c r="O76" i="17"/>
  <c r="AM75" i="17"/>
  <c r="T75" i="17"/>
  <c r="AP74" i="17"/>
  <c r="X74" i="17"/>
  <c r="AS73" i="17"/>
  <c r="AA73" i="17"/>
  <c r="AY72" i="17"/>
  <c r="AE72" i="17"/>
  <c r="L72" i="17"/>
  <c r="AJ71" i="17"/>
  <c r="R71" i="17"/>
  <c r="AM70" i="17"/>
  <c r="U70" i="17"/>
  <c r="AP69" i="17"/>
  <c r="X69" i="17"/>
  <c r="AV68" i="17"/>
  <c r="AC68" i="17"/>
  <c r="AX67" i="17"/>
  <c r="AG67" i="17"/>
  <c r="O67" i="17"/>
  <c r="AR264" i="17"/>
  <c r="P259" i="17"/>
  <c r="AL254" i="17"/>
  <c r="Y249" i="17"/>
  <c r="AZ244" i="17"/>
  <c r="AS240" i="17"/>
  <c r="S236" i="17"/>
  <c r="AM232" i="17"/>
  <c r="L229" i="17"/>
  <c r="AN225" i="17"/>
  <c r="AK222" i="17"/>
  <c r="M219" i="17"/>
  <c r="N216" i="17"/>
  <c r="AN212" i="17"/>
  <c r="AJ209" i="17"/>
  <c r="AD206" i="17"/>
  <c r="AI203" i="17"/>
  <c r="AX200" i="17"/>
  <c r="T198" i="17"/>
  <c r="AS195" i="17"/>
  <c r="AH193" i="17"/>
  <c r="V191" i="17"/>
  <c r="AH189" i="17"/>
  <c r="AQ187" i="17"/>
  <c r="AT185" i="17"/>
  <c r="X184" i="17"/>
  <c r="Y182" i="17"/>
  <c r="AZ180" i="17"/>
  <c r="AD179" i="17"/>
  <c r="AX177" i="17"/>
  <c r="AG176" i="17"/>
  <c r="L175" i="17"/>
  <c r="AL173" i="17"/>
  <c r="P172" i="17"/>
  <c r="AJ170" i="17"/>
  <c r="S169" i="17"/>
  <c r="AG167" i="17"/>
  <c r="V166" i="17"/>
  <c r="AR164" i="17"/>
  <c r="AB163" i="17"/>
  <c r="Z162" i="17"/>
  <c r="AV160" i="17"/>
  <c r="AP159" i="17"/>
  <c r="AE158" i="17"/>
  <c r="P157" i="17"/>
  <c r="M156" i="17"/>
  <c r="AL154" i="17"/>
  <c r="AE153" i="17"/>
  <c r="N152" i="17"/>
  <c r="AU150" i="17"/>
  <c r="AL149" i="17"/>
  <c r="W148" i="17"/>
  <c r="U147" i="17"/>
  <c r="AT145" i="17"/>
  <c r="AS144" i="17"/>
  <c r="AO143" i="17"/>
  <c r="AH142" i="17"/>
  <c r="AH141" i="17"/>
  <c r="AE140" i="17"/>
  <c r="AC139" i="17"/>
  <c r="Z138" i="17"/>
  <c r="R137" i="17"/>
  <c r="S136" i="17"/>
  <c r="X135" i="17"/>
  <c r="V134" i="17"/>
  <c r="Z133" i="17"/>
  <c r="Z132" i="17"/>
  <c r="AF131" i="17"/>
  <c r="AD130" i="17"/>
  <c r="AH129" i="17"/>
  <c r="AM128" i="17"/>
  <c r="AL127" i="17"/>
  <c r="AP126" i="17"/>
  <c r="AO125" i="17"/>
  <c r="AS124" i="17"/>
  <c r="AY123" i="17"/>
  <c r="AU122" i="17"/>
  <c r="M122" i="17"/>
  <c r="M121" i="17"/>
  <c r="V120" i="17"/>
  <c r="AE119" i="17"/>
  <c r="AO118" i="17"/>
  <c r="AX117" i="17"/>
  <c r="AB117" i="17"/>
  <c r="AS116" i="17"/>
  <c r="AK263" i="17"/>
  <c r="AV258" i="17"/>
  <c r="AM253" i="17"/>
  <c r="X249" i="17"/>
  <c r="Z244" i="17"/>
  <c r="Z240" i="17"/>
  <c r="AW235" i="17"/>
  <c r="AU231" i="17"/>
  <c r="AK228" i="17"/>
  <c r="M225" i="17"/>
  <c r="R222" i="17"/>
  <c r="AW218" i="17"/>
  <c r="AM215" i="17"/>
  <c r="AH212" i="17"/>
  <c r="AZ208" i="17"/>
  <c r="O206" i="17"/>
  <c r="S203" i="17"/>
  <c r="AG200" i="17"/>
  <c r="AZ197" i="17"/>
  <c r="AA195" i="17"/>
  <c r="L193" i="17"/>
  <c r="O191" i="17"/>
  <c r="W189" i="17"/>
  <c r="AK187" i="17"/>
  <c r="AP185" i="17"/>
  <c r="M184" i="17"/>
  <c r="W182" i="17"/>
  <c r="AO180" i="17"/>
  <c r="AA179" i="17"/>
  <c r="AS177" i="17"/>
  <c r="AB176" i="17"/>
  <c r="AS174" i="17"/>
  <c r="Y173" i="17"/>
  <c r="O172" i="17"/>
  <c r="Y170" i="17"/>
  <c r="AZ168" i="17"/>
  <c r="AE167" i="17"/>
  <c r="AZ165" i="17"/>
  <c r="AN164" i="17"/>
  <c r="Y163" i="17"/>
  <c r="N162" i="17"/>
  <c r="AT160" i="17"/>
  <c r="AK159" i="17"/>
  <c r="W158" i="17"/>
  <c r="AZ156" i="17"/>
  <c r="AQ155" i="17"/>
  <c r="AE154" i="17"/>
  <c r="T153" i="17"/>
  <c r="L152" i="17"/>
  <c r="AN150" i="17"/>
  <c r="AB149" i="17"/>
  <c r="S148" i="17"/>
  <c r="AT146" i="17"/>
  <c r="AS145" i="17"/>
  <c r="AI144" i="17"/>
  <c r="AH143" i="17"/>
  <c r="AE142" i="17"/>
  <c r="AA141" i="17"/>
  <c r="AC140" i="17"/>
  <c r="T139" i="17"/>
  <c r="S138" i="17"/>
  <c r="O137" i="17"/>
  <c r="O136" i="17"/>
  <c r="P135" i="17"/>
  <c r="Q134" i="17"/>
  <c r="X133" i="17"/>
  <c r="X132" i="17"/>
  <c r="Y131" i="17"/>
  <c r="AB130" i="17"/>
  <c r="AD129" i="17"/>
  <c r="AI128" i="17"/>
  <c r="AG127" i="17"/>
  <c r="AK126" i="17"/>
  <c r="AN125" i="17"/>
  <c r="AK124" i="17"/>
  <c r="AO123" i="17"/>
  <c r="AT122" i="17"/>
  <c r="AU121" i="17"/>
  <c r="L121" i="17"/>
  <c r="Q120" i="17"/>
  <c r="Z119" i="17"/>
  <c r="AN118" i="17"/>
  <c r="AW117" i="17"/>
  <c r="W117" i="17"/>
  <c r="AQ116" i="17"/>
  <c r="P116" i="17"/>
  <c r="AF115" i="17"/>
  <c r="AU114" i="17"/>
  <c r="W114" i="17"/>
  <c r="AO113" i="17"/>
  <c r="N113" i="17"/>
  <c r="AD112" i="17"/>
  <c r="AR111" i="17"/>
  <c r="W111" i="17"/>
  <c r="AM110" i="17"/>
  <c r="L110" i="17"/>
  <c r="AD109" i="17"/>
  <c r="AU108" i="17"/>
  <c r="U108" i="17"/>
  <c r="AM107" i="17"/>
  <c r="L107" i="17"/>
  <c r="AA106" i="17"/>
  <c r="AV105" i="17"/>
  <c r="U105" i="17"/>
  <c r="AJ104" i="17"/>
  <c r="L104" i="17"/>
  <c r="AB103" i="17"/>
  <c r="AS102" i="17"/>
  <c r="U102" i="17"/>
  <c r="AH101" i="17"/>
  <c r="AY100" i="17"/>
  <c r="AD100" i="17"/>
  <c r="AQ99" i="17"/>
  <c r="S99" i="17"/>
  <c r="AH98" i="17"/>
  <c r="AY97" i="17"/>
  <c r="AB97" i="17"/>
  <c r="AQ96" i="17"/>
  <c r="R96" i="17"/>
  <c r="AE95" i="17"/>
  <c r="AZ94" i="17"/>
  <c r="AA94" i="17"/>
  <c r="AN93" i="17"/>
  <c r="Q93" i="17"/>
  <c r="AH92" i="17"/>
  <c r="AW91" i="17"/>
  <c r="Z91" i="17"/>
  <c r="AO90" i="17"/>
  <c r="O90" i="17"/>
  <c r="AI89" i="17"/>
  <c r="AX88" i="17"/>
  <c r="W88" i="17"/>
  <c r="AN87" i="17"/>
  <c r="N87" i="17"/>
  <c r="AF86" i="17"/>
  <c r="AW85" i="17"/>
  <c r="V85" i="17"/>
  <c r="AM84" i="17"/>
  <c r="Q84" i="17"/>
  <c r="AE83" i="17"/>
  <c r="AV82" i="17"/>
  <c r="U82" i="17"/>
  <c r="AL81" i="17"/>
  <c r="P81" i="17"/>
  <c r="AD80" i="17"/>
  <c r="AT79" i="17"/>
  <c r="S79" i="17"/>
  <c r="AM78" i="17"/>
  <c r="N78" i="17"/>
  <c r="AB77" i="17"/>
  <c r="AS76" i="17"/>
  <c r="V76" i="17"/>
  <c r="AJ75" i="17"/>
  <c r="L75" i="17"/>
  <c r="AB74" i="17"/>
  <c r="AQ73" i="17"/>
  <c r="U73" i="17"/>
  <c r="AK72" i="17"/>
  <c r="AZ71" i="17"/>
  <c r="AB71" i="17"/>
  <c r="AQ70" i="17"/>
  <c r="T70" i="17"/>
  <c r="AK69" i="17"/>
  <c r="AX68" i="17"/>
  <c r="Y68" i="17"/>
  <c r="AT67" i="17"/>
  <c r="R67" i="17"/>
  <c r="AJ66" i="17"/>
  <c r="P66" i="17"/>
  <c r="AI65" i="17"/>
  <c r="P65" i="17"/>
  <c r="AG64" i="17"/>
  <c r="L64" i="17"/>
  <c r="AF63" i="17"/>
  <c r="AZ62" i="17"/>
  <c r="AE62" i="17"/>
  <c r="AZ61" i="17"/>
  <c r="AE61" i="17"/>
  <c r="AT60" i="17"/>
  <c r="AA60" i="17"/>
  <c r="AR59" i="17"/>
  <c r="Z59" i="17"/>
  <c r="AR58" i="17"/>
  <c r="Z58" i="17"/>
  <c r="AQ57" i="17"/>
  <c r="V57" i="17"/>
  <c r="AO56" i="17"/>
  <c r="U56" i="17"/>
  <c r="AN55" i="17"/>
  <c r="U55" i="17"/>
  <c r="AM54" i="17"/>
  <c r="T54" i="17"/>
  <c r="AK53" i="17"/>
  <c r="P53" i="17"/>
  <c r="AK52" i="17"/>
  <c r="P52" i="17"/>
  <c r="AI51" i="17"/>
  <c r="O51" i="17"/>
  <c r="AI50" i="17"/>
  <c r="AZ49" i="17"/>
  <c r="AG49" i="17"/>
  <c r="AZ48" i="17"/>
  <c r="AE48" i="17"/>
  <c r="AY47" i="17"/>
  <c r="AE47" i="17"/>
  <c r="AW46" i="17"/>
  <c r="AC46" i="17"/>
  <c r="AU45" i="17"/>
  <c r="AC45" i="17"/>
  <c r="AT44" i="17"/>
  <c r="AA44" i="17"/>
  <c r="AR43" i="17"/>
  <c r="Z43" i="17"/>
  <c r="AP42" i="17"/>
  <c r="T42" i="17"/>
  <c r="AO41" i="17"/>
  <c r="T41" i="17"/>
  <c r="AM40" i="17"/>
  <c r="S40" i="17"/>
  <c r="AM39" i="17"/>
  <c r="O39" i="17"/>
  <c r="AK38" i="17"/>
  <c r="O38" i="17"/>
  <c r="AK37" i="17"/>
  <c r="N37" i="17"/>
  <c r="AI36" i="17"/>
  <c r="N36" i="17"/>
  <c r="AG35" i="17"/>
  <c r="AZ34" i="17"/>
  <c r="AG34" i="17"/>
  <c r="AY33" i="17"/>
  <c r="AF33" i="17"/>
  <c r="AY32" i="17"/>
  <c r="AE32" i="17"/>
  <c r="AV31" i="17"/>
  <c r="AD31" i="17"/>
  <c r="L31" i="17"/>
  <c r="AI30" i="17"/>
  <c r="Q30" i="17"/>
  <c r="AN29" i="17"/>
  <c r="V29" i="17"/>
  <c r="AP28" i="17"/>
  <c r="Z28" i="17"/>
  <c r="AV27" i="17"/>
  <c r="AE27" i="17"/>
  <c r="AZ26" i="17"/>
  <c r="AJ26" i="17"/>
  <c r="S26" i="17"/>
  <c r="AS25" i="17"/>
  <c r="AB25" i="17"/>
  <c r="M25" i="17"/>
  <c r="AK24" i="17"/>
  <c r="W24" i="17"/>
  <c r="AV23" i="17"/>
  <c r="AJ23" i="17"/>
  <c r="V23" i="17"/>
  <c r="AV22" i="17"/>
  <c r="AI22" i="17"/>
  <c r="V22" i="17"/>
  <c r="AU21" i="17"/>
  <c r="AH21" i="17"/>
  <c r="U21" i="17"/>
  <c r="AT20" i="17"/>
  <c r="AG20" i="17"/>
  <c r="U20" i="17"/>
  <c r="AT19" i="17"/>
  <c r="AF19" i="17"/>
  <c r="S19" i="17"/>
  <c r="AR18" i="17"/>
  <c r="AF18" i="17"/>
  <c r="R18" i="17"/>
  <c r="AR17" i="17"/>
  <c r="AD17" i="17"/>
  <c r="R17" i="17"/>
  <c r="AQ16" i="17"/>
  <c r="AD16" i="17"/>
  <c r="Q16" i="17"/>
  <c r="AQ15" i="17"/>
  <c r="AC15" i="17"/>
  <c r="P15" i="17"/>
  <c r="AO14" i="17"/>
  <c r="AC14" i="17"/>
  <c r="O14" i="17"/>
  <c r="AN13" i="17"/>
  <c r="AB13" i="17"/>
  <c r="O13" i="17"/>
  <c r="AN12" i="17"/>
  <c r="Z12" i="17"/>
  <c r="N12" i="17"/>
  <c r="AM11" i="17"/>
  <c r="Z11" i="17"/>
  <c r="L11" i="17"/>
  <c r="AM10" i="17"/>
  <c r="Y10" i="17"/>
  <c r="L10" i="17"/>
  <c r="K249" i="17"/>
  <c r="K237" i="17"/>
  <c r="K223" i="17"/>
  <c r="K208" i="17"/>
  <c r="K194" i="17"/>
  <c r="K182" i="17"/>
  <c r="K166" i="17"/>
  <c r="K153" i="17"/>
  <c r="K140" i="17"/>
  <c r="K124" i="17"/>
  <c r="K111" i="17"/>
  <c r="K98" i="17"/>
  <c r="K82" i="17"/>
  <c r="K69" i="17"/>
  <c r="K56" i="17"/>
  <c r="K40" i="17"/>
  <c r="K28" i="17"/>
  <c r="K14" i="17"/>
  <c r="J254" i="17"/>
  <c r="J240" i="17"/>
  <c r="J228" i="17"/>
  <c r="J212" i="17"/>
  <c r="J199" i="17"/>
  <c r="J185" i="17"/>
  <c r="J171" i="17"/>
  <c r="J157" i="17"/>
  <c r="J144" i="17"/>
  <c r="J128" i="17"/>
  <c r="J116" i="17"/>
  <c r="J102" i="17"/>
  <c r="J86" i="17"/>
  <c r="J73" i="17"/>
  <c r="J61" i="17"/>
  <c r="J45" i="17"/>
  <c r="J31" i="17"/>
  <c r="J19" i="17"/>
  <c r="I258" i="17"/>
  <c r="I245" i="17"/>
  <c r="I231" i="17"/>
  <c r="I216" i="17"/>
  <c r="I203" i="17"/>
  <c r="I190" i="17"/>
  <c r="I174" i="17"/>
  <c r="I162" i="17"/>
  <c r="I148" i="17"/>
  <c r="I133" i="17"/>
  <c r="I119" i="17"/>
  <c r="I107" i="17"/>
  <c r="I91" i="17"/>
  <c r="I78" i="17"/>
  <c r="I64" i="17"/>
  <c r="I48" i="17"/>
  <c r="I36" i="17"/>
  <c r="I23" i="17"/>
  <c r="H262" i="17"/>
  <c r="H249" i="17"/>
  <c r="H236" i="17"/>
  <c r="H220" i="17"/>
  <c r="H207" i="17"/>
  <c r="H194" i="17"/>
  <c r="H179" i="17"/>
  <c r="H165" i="17"/>
  <c r="H153" i="17"/>
  <c r="H137" i="17"/>
  <c r="H124" i="17"/>
  <c r="H110" i="17"/>
  <c r="H95" i="17"/>
  <c r="H82" i="17"/>
  <c r="H69" i="17"/>
  <c r="H53" i="17"/>
  <c r="H41" i="17"/>
  <c r="H27" i="17"/>
  <c r="G257" i="17"/>
  <c r="G244" i="17"/>
  <c r="G232" i="17"/>
  <c r="G216" i="17"/>
  <c r="G202" i="17"/>
  <c r="G189" i="17"/>
  <c r="G173" i="17"/>
  <c r="G161" i="17"/>
  <c r="G147" i="17"/>
  <c r="G132" i="17"/>
  <c r="G119" i="17"/>
  <c r="G106" i="17"/>
  <c r="G90" i="17"/>
  <c r="G77" i="17"/>
  <c r="G64" i="17"/>
  <c r="G49" i="17"/>
  <c r="G35" i="17"/>
  <c r="G23" i="17"/>
  <c r="F262" i="17"/>
  <c r="F249" i="17"/>
  <c r="F235" i="17"/>
  <c r="F219" i="17"/>
  <c r="F207" i="17"/>
  <c r="F194" i="17"/>
  <c r="F178" i="17"/>
  <c r="F164" i="17"/>
  <c r="F152" i="17"/>
  <c r="F136" i="17"/>
  <c r="F123" i="17"/>
  <c r="F110" i="17"/>
  <c r="F95" i="17"/>
  <c r="F81" i="17"/>
  <c r="F68" i="17"/>
  <c r="F52" i="17"/>
  <c r="F40" i="17"/>
  <c r="F26" i="17"/>
  <c r="F11" i="17"/>
  <c r="E253" i="17"/>
  <c r="E240" i="17"/>
  <c r="E224" i="17"/>
  <c r="E211" i="17"/>
  <c r="E198" i="17"/>
  <c r="E182" i="17"/>
  <c r="E169" i="17"/>
  <c r="E157" i="17"/>
  <c r="E141" i="17"/>
  <c r="E127" i="17"/>
  <c r="E114" i="17"/>
  <c r="E98" i="17"/>
  <c r="E86" i="17"/>
  <c r="E72" i="17"/>
  <c r="E57" i="17"/>
  <c r="E45" i="17"/>
  <c r="E34" i="17"/>
  <c r="E20" i="17"/>
  <c r="D264" i="17"/>
  <c r="D252" i="17"/>
  <c r="D239" i="17"/>
  <c r="D227" i="17"/>
  <c r="D216" i="17"/>
  <c r="D202" i="17"/>
  <c r="D191" i="17"/>
  <c r="D179" i="17"/>
  <c r="D165" i="17"/>
  <c r="D154" i="17"/>
  <c r="D143" i="17"/>
  <c r="D129" i="17"/>
  <c r="D117" i="17"/>
  <c r="D106" i="17"/>
  <c r="D92" i="17"/>
  <c r="D81" i="17"/>
  <c r="D69" i="17"/>
  <c r="D56" i="17"/>
  <c r="D44" i="17"/>
  <c r="D33" i="17"/>
  <c r="D19" i="17"/>
  <c r="C263" i="17"/>
  <c r="C251" i="17"/>
  <c r="C238" i="17"/>
  <c r="C226" i="17"/>
  <c r="C215" i="17"/>
  <c r="C201" i="17"/>
  <c r="C190" i="17"/>
  <c r="C178" i="17"/>
  <c r="C164" i="17"/>
  <c r="C153" i="17"/>
  <c r="C142" i="17"/>
  <c r="C128" i="17"/>
  <c r="C116" i="17"/>
  <c r="C105" i="17"/>
  <c r="C91" i="17"/>
  <c r="C80" i="17"/>
  <c r="C68" i="17"/>
  <c r="C55" i="17"/>
  <c r="C43" i="17"/>
  <c r="C32" i="17"/>
  <c r="C18" i="17"/>
  <c r="B262" i="17"/>
  <c r="B250" i="17"/>
  <c r="B237" i="17"/>
  <c r="B225" i="17"/>
  <c r="B214" i="17"/>
  <c r="B200" i="17"/>
  <c r="B189" i="17"/>
  <c r="B177" i="17"/>
  <c r="B163" i="17"/>
  <c r="B152" i="17"/>
  <c r="B141" i="17"/>
  <c r="B127" i="17"/>
  <c r="B115" i="17"/>
  <c r="B104" i="17"/>
  <c r="B90" i="17"/>
  <c r="B79" i="17"/>
  <c r="B67" i="17"/>
  <c r="B54" i="17"/>
  <c r="B42" i="17"/>
  <c r="B31" i="17"/>
  <c r="B17" i="17"/>
  <c r="W262" i="17"/>
  <c r="AD257" i="17"/>
  <c r="AR252" i="17"/>
  <c r="AO247" i="17"/>
  <c r="AS243" i="17"/>
  <c r="M239" i="17"/>
  <c r="AY234" i="17"/>
  <c r="S231" i="17"/>
  <c r="AM227" i="17"/>
  <c r="AR224" i="17"/>
  <c r="W221" i="17"/>
  <c r="Q218" i="17"/>
  <c r="AX214" i="17"/>
  <c r="AG211" i="17"/>
  <c r="AK208" i="17"/>
  <c r="P205" i="17"/>
  <c r="AN202" i="17"/>
  <c r="AL199" i="17"/>
  <c r="S197" i="17"/>
  <c r="AU194" i="17"/>
  <c r="AA192" i="17"/>
  <c r="AO190" i="17"/>
  <c r="AR188" i="17"/>
  <c r="P187" i="17"/>
  <c r="AA185" i="17"/>
  <c r="AE183" i="17"/>
  <c r="AX181" i="17"/>
  <c r="Z180" i="17"/>
  <c r="AT178" i="17"/>
  <c r="AE177" i="17"/>
  <c r="AU175" i="17"/>
  <c r="AF174" i="17"/>
  <c r="L173" i="17"/>
  <c r="AI171" i="17"/>
  <c r="R170" i="17"/>
  <c r="AI168" i="17"/>
  <c r="Q167" i="17"/>
  <c r="AM165" i="17"/>
  <c r="Y164" i="17"/>
  <c r="Q163" i="17"/>
  <c r="AM161" i="17"/>
  <c r="AF160" i="17"/>
  <c r="W159" i="17"/>
  <c r="AU157" i="17"/>
  <c r="AO156" i="17"/>
  <c r="AF155" i="17"/>
  <c r="T154" i="17"/>
  <c r="AW152" i="17"/>
  <c r="AJ151" i="17"/>
  <c r="AE150" i="17"/>
  <c r="Q149" i="17"/>
  <c r="AW147" i="17"/>
  <c r="AK146" i="17"/>
  <c r="AD145" i="17"/>
  <c r="AD144" i="17"/>
  <c r="U143" i="17"/>
  <c r="U142" i="17"/>
  <c r="R141" i="17"/>
  <c r="P140" i="17"/>
  <c r="N139" i="17"/>
  <c r="AS137" i="17"/>
  <c r="AU136" i="17"/>
  <c r="AU135" i="17"/>
  <c r="AV134" i="17"/>
  <c r="AY133" i="17"/>
  <c r="AZ132" i="17"/>
  <c r="O132" i="17"/>
  <c r="P131" i="17"/>
  <c r="S130" i="17"/>
  <c r="U129" i="17"/>
  <c r="W128" i="17"/>
  <c r="V127" i="17"/>
  <c r="Z126" i="17"/>
  <c r="AD125" i="17"/>
  <c r="AH124" i="17"/>
  <c r="AD123" i="17"/>
  <c r="AI122" i="17"/>
  <c r="AL121" i="17"/>
  <c r="AR120" i="17"/>
  <c r="AV119" i="17"/>
  <c r="V119" i="17"/>
  <c r="AE118" i="17"/>
  <c r="AR117" i="17"/>
  <c r="Q117" i="17"/>
  <c r="AH116" i="17"/>
  <c r="AV115" i="17"/>
  <c r="Z115" i="17"/>
  <c r="AQ114" i="17"/>
  <c r="P114" i="17"/>
  <c r="AG113" i="17"/>
  <c r="AX112" i="17"/>
  <c r="Y112" i="17"/>
  <c r="AP111" i="17"/>
  <c r="O111" i="17"/>
  <c r="AD110" i="17"/>
  <c r="AX109" i="17"/>
  <c r="X109" i="17"/>
  <c r="AM108" i="17"/>
  <c r="P108" i="17"/>
  <c r="AE107" i="17"/>
  <c r="AV106" i="17"/>
  <c r="Y106" i="17"/>
  <c r="AL105" i="17"/>
  <c r="M105" i="17"/>
  <c r="AH104" i="17"/>
  <c r="AU103" i="17"/>
  <c r="V103" i="17"/>
  <c r="AK102" i="17"/>
  <c r="N102" i="17"/>
  <c r="AE101" i="17"/>
  <c r="AT100" i="17"/>
  <c r="U100" i="17"/>
  <c r="AH99" i="17"/>
  <c r="N99" i="17"/>
  <c r="AC98" i="17"/>
  <c r="AQ97" i="17"/>
  <c r="T97" i="17"/>
  <c r="AK96" i="17"/>
  <c r="AZ95" i="17"/>
  <c r="AC95" i="17"/>
  <c r="AR94" i="17"/>
  <c r="Q94" i="17"/>
  <c r="AL93" i="17"/>
  <c r="L93" i="17"/>
  <c r="Z92" i="17"/>
  <c r="AR91" i="17"/>
  <c r="R91" i="17"/>
  <c r="AI90" i="17"/>
  <c r="L90" i="17"/>
  <c r="Z89" i="17"/>
  <c r="AP88" i="17"/>
  <c r="U88" i="17"/>
  <c r="AI87" i="17"/>
  <c r="AY86" i="17"/>
  <c r="X86" i="17"/>
  <c r="AO85" i="17"/>
  <c r="R85" i="17"/>
  <c r="AG84" i="17"/>
  <c r="AW83" i="17"/>
  <c r="V83" i="17"/>
  <c r="AP82" i="17"/>
  <c r="Q82" i="17"/>
  <c r="AD81" i="17"/>
  <c r="AW80" i="17"/>
  <c r="Y80" i="17"/>
  <c r="AM79" i="17"/>
  <c r="P79" i="17"/>
  <c r="AE78" i="17"/>
  <c r="AT77" i="17"/>
  <c r="Y77" i="17"/>
  <c r="AN76" i="17"/>
  <c r="N76" i="17"/>
  <c r="AE75" i="17"/>
  <c r="AU74" i="17"/>
  <c r="W74" i="17"/>
  <c r="AN73" i="17"/>
  <c r="L73" i="17"/>
  <c r="AC72" i="17"/>
  <c r="AV71" i="17"/>
  <c r="U71" i="17"/>
  <c r="AL70" i="17"/>
  <c r="L70" i="17"/>
  <c r="AC69" i="17"/>
  <c r="AU68" i="17"/>
  <c r="U68" i="17"/>
  <c r="AJ67" i="17"/>
  <c r="AX66" i="17"/>
  <c r="AF66" i="17"/>
  <c r="AX65" i="17"/>
  <c r="AB65" i="17"/>
  <c r="AU64" i="17"/>
  <c r="AB64" i="17"/>
  <c r="AT63" i="17"/>
  <c r="AA63" i="17"/>
  <c r="AT62" i="17"/>
  <c r="AA62" i="17"/>
  <c r="AR61" i="17"/>
  <c r="W61" i="17"/>
  <c r="AP60" i="17"/>
  <c r="V60" i="17"/>
  <c r="AP59" i="17"/>
  <c r="V59" i="17"/>
  <c r="AO58" i="17"/>
  <c r="R58" i="17"/>
  <c r="AN57" i="17"/>
  <c r="Q57" i="17"/>
  <c r="AL56" i="17"/>
  <c r="Q56" i="17"/>
  <c r="AK55" i="17"/>
  <c r="O55" i="17"/>
  <c r="AJ54" i="17"/>
  <c r="L54" i="17"/>
  <c r="AH53" i="17"/>
  <c r="L53" i="17"/>
  <c r="AH52" i="17"/>
  <c r="AY51" i="17"/>
  <c r="AG51" i="17"/>
  <c r="AV50" i="17"/>
  <c r="AA50" i="17"/>
  <c r="AV49" i="17"/>
  <c r="Z49" i="17"/>
  <c r="AT48" i="17"/>
  <c r="Z48" i="17"/>
  <c r="AS47" i="17"/>
  <c r="V47" i="17"/>
  <c r="AR46" i="17"/>
  <c r="U46" i="17"/>
  <c r="AP45" i="17"/>
  <c r="U45" i="17"/>
  <c r="AP44" i="17"/>
  <c r="S44" i="17"/>
  <c r="AN43" i="17"/>
  <c r="Q43" i="17"/>
  <c r="AM42" i="17"/>
  <c r="Q42" i="17"/>
  <c r="AL41" i="17"/>
  <c r="P41" i="17"/>
  <c r="AK40" i="17"/>
  <c r="N40" i="17"/>
  <c r="AH39" i="17"/>
  <c r="M39" i="17"/>
  <c r="AG38" i="17"/>
  <c r="L38" i="17"/>
  <c r="AF37" i="17"/>
  <c r="L37" i="17"/>
  <c r="Z36" i="17"/>
  <c r="AW35" i="17"/>
  <c r="Y35" i="17"/>
  <c r="AV34" i="17"/>
  <c r="Y34" i="17"/>
  <c r="AV33" i="17"/>
  <c r="X33" i="17"/>
  <c r="AR32" i="17"/>
  <c r="V32" i="17"/>
  <c r="AS31" i="17"/>
  <c r="X31" i="17"/>
  <c r="AY30" i="17"/>
  <c r="AE30" i="17"/>
  <c r="N30" i="17"/>
  <c r="AG29" i="17"/>
  <c r="Q29" i="17"/>
  <c r="AN28" i="17"/>
  <c r="V28" i="17"/>
  <c r="AT27" i="17"/>
  <c r="AA27" i="17"/>
  <c r="AX26" i="17"/>
  <c r="AE26" i="17"/>
  <c r="P26" i="17"/>
  <c r="AN25" i="17"/>
  <c r="Z25" i="17"/>
  <c r="AX24" i="17"/>
  <c r="AI24" i="17"/>
  <c r="R24" i="17"/>
  <c r="AT23" i="17"/>
  <c r="AF23" i="17"/>
  <c r="R23" i="17"/>
  <c r="AS22" i="17"/>
  <c r="AF22" i="17"/>
  <c r="P22" i="17"/>
  <c r="AS21" i="17"/>
  <c r="AE21" i="17"/>
  <c r="P21" i="17"/>
  <c r="AQ20" i="17"/>
  <c r="AE20" i="17"/>
  <c r="O20" i="17"/>
  <c r="AQ19" i="17"/>
  <c r="AD19" i="17"/>
  <c r="N19" i="17"/>
  <c r="AP18" i="17"/>
  <c r="AC18" i="17"/>
  <c r="M18" i="17"/>
  <c r="AO17" i="17"/>
  <c r="AB17" i="17"/>
  <c r="L17" i="17"/>
  <c r="AO16" i="17"/>
  <c r="AA16" i="17"/>
  <c r="L16" i="17"/>
  <c r="AM15" i="17"/>
  <c r="AA15" i="17"/>
  <c r="AZ14" i="17"/>
  <c r="AM14" i="17"/>
  <c r="Y14" i="17"/>
  <c r="AZ13" i="17"/>
  <c r="AL13" i="17"/>
  <c r="Y13" i="17"/>
  <c r="AX12" i="17"/>
  <c r="AL12" i="17"/>
  <c r="X12" i="17"/>
  <c r="AW11" i="17"/>
  <c r="AJ11" i="17"/>
  <c r="X11" i="17"/>
  <c r="AW10" i="17"/>
  <c r="AI10" i="17"/>
  <c r="W10" i="17"/>
  <c r="K260" i="17"/>
  <c r="K247" i="17"/>
  <c r="K233" i="17"/>
  <c r="K218" i="17"/>
  <c r="K205" i="17"/>
  <c r="K192" i="17"/>
  <c r="K176" i="17"/>
  <c r="K164" i="17"/>
  <c r="K150" i="17"/>
  <c r="K135" i="17"/>
  <c r="K121" i="17"/>
  <c r="K109" i="17"/>
  <c r="K93" i="17"/>
  <c r="K80" i="17"/>
  <c r="K66" i="17"/>
  <c r="K50" i="17"/>
  <c r="K38" i="17"/>
  <c r="K25" i="17"/>
  <c r="J264" i="17"/>
  <c r="J251" i="17"/>
  <c r="J238" i="17"/>
  <c r="J222" i="17"/>
  <c r="J209" i="17"/>
  <c r="J196" i="17"/>
  <c r="J181" i="17"/>
  <c r="J167" i="17"/>
  <c r="J155" i="17"/>
  <c r="J139" i="17"/>
  <c r="J126" i="17"/>
  <c r="J112" i="17"/>
  <c r="J97" i="17"/>
  <c r="J84" i="17"/>
  <c r="J71" i="17"/>
  <c r="J55" i="17"/>
  <c r="J43" i="17"/>
  <c r="J29" i="17"/>
  <c r="J13" i="17"/>
  <c r="I255" i="17"/>
  <c r="I243" i="17"/>
  <c r="I227" i="17"/>
  <c r="I213" i="17"/>
  <c r="I200" i="17"/>
  <c r="I184" i="17"/>
  <c r="I172" i="17"/>
  <c r="I158" i="17"/>
  <c r="I143" i="17"/>
  <c r="I130" i="17"/>
  <c r="I117" i="17"/>
  <c r="I101" i="17"/>
  <c r="I88" i="17"/>
  <c r="I75" i="17"/>
  <c r="I60" i="17"/>
  <c r="I46" i="17"/>
  <c r="I34" i="17"/>
  <c r="I18" i="17"/>
  <c r="H260" i="17"/>
  <c r="H246" i="17"/>
  <c r="H230" i="17"/>
  <c r="H218" i="17"/>
  <c r="H205" i="17"/>
  <c r="H189" i="17"/>
  <c r="H175" i="17"/>
  <c r="H163" i="17"/>
  <c r="H147" i="17"/>
  <c r="H134" i="17"/>
  <c r="H121" i="17"/>
  <c r="H106" i="17"/>
  <c r="H92" i="17"/>
  <c r="H79" i="17"/>
  <c r="H63" i="17"/>
  <c r="H51" i="17"/>
  <c r="H37" i="17"/>
  <c r="H13" i="17"/>
  <c r="G255" i="17"/>
  <c r="G242" i="17"/>
  <c r="G226" i="17"/>
  <c r="G213" i="17"/>
  <c r="G200" i="17"/>
  <c r="G184" i="17"/>
  <c r="G171" i="17"/>
  <c r="G159" i="17"/>
  <c r="G143" i="17"/>
  <c r="G129" i="17"/>
  <c r="G116" i="17"/>
  <c r="G100" i="17"/>
  <c r="G88" i="17"/>
  <c r="G74" i="17"/>
  <c r="G59" i="17"/>
  <c r="G45" i="17"/>
  <c r="G33" i="17"/>
  <c r="G17" i="17"/>
  <c r="F259" i="17"/>
  <c r="F246" i="17"/>
  <c r="F231" i="17"/>
  <c r="F217" i="17"/>
  <c r="F204" i="17"/>
  <c r="F188" i="17"/>
  <c r="F176" i="17"/>
  <c r="F162" i="17"/>
  <c r="F146" i="17"/>
  <c r="F134" i="17"/>
  <c r="F121" i="17"/>
  <c r="F105" i="17"/>
  <c r="F91" i="17"/>
  <c r="F79" i="17"/>
  <c r="F63" i="17"/>
  <c r="F50" i="17"/>
  <c r="F36" i="17"/>
  <c r="F22" i="17"/>
  <c r="E263" i="17"/>
  <c r="E250" i="17"/>
  <c r="E234" i="17"/>
  <c r="E222" i="17"/>
  <c r="E208" i="17"/>
  <c r="E193" i="17"/>
  <c r="E179" i="17"/>
  <c r="E167" i="17"/>
  <c r="E151" i="17"/>
  <c r="E138" i="17"/>
  <c r="E125" i="17"/>
  <c r="E109" i="17"/>
  <c r="E96" i="17"/>
  <c r="E83" i="17"/>
  <c r="E67" i="17"/>
  <c r="E54" i="17"/>
  <c r="E43" i="17"/>
  <c r="E29" i="17"/>
  <c r="E18" i="17"/>
  <c r="D261" i="17"/>
  <c r="D248" i="17"/>
  <c r="D236" i="17"/>
  <c r="D225" i="17"/>
  <c r="D211" i="17"/>
  <c r="D200" i="17"/>
  <c r="D188" i="17"/>
  <c r="D175" i="17"/>
  <c r="D163" i="17"/>
  <c r="D152" i="17"/>
  <c r="D138" i="17"/>
  <c r="D127" i="17"/>
  <c r="D115" i="17"/>
  <c r="D101" i="17"/>
  <c r="D90" i="17"/>
  <c r="D79" i="17"/>
  <c r="D65" i="17"/>
  <c r="D53" i="17"/>
  <c r="D42" i="17"/>
  <c r="D28" i="17"/>
  <c r="D17" i="17"/>
  <c r="C260" i="17"/>
  <c r="C247" i="17"/>
  <c r="C235" i="17"/>
  <c r="C224" i="17"/>
  <c r="C210" i="17"/>
  <c r="C199" i="17"/>
  <c r="C187" i="17"/>
  <c r="C174" i="17"/>
  <c r="C162" i="17"/>
  <c r="C151" i="17"/>
  <c r="C137" i="17"/>
  <c r="C126" i="17"/>
  <c r="C114" i="17"/>
  <c r="C100" i="17"/>
  <c r="C89" i="17"/>
  <c r="C78" i="17"/>
  <c r="C64" i="17"/>
  <c r="C52" i="17"/>
  <c r="C41" i="17"/>
  <c r="C27" i="17"/>
  <c r="C16" i="17"/>
  <c r="B259" i="17"/>
  <c r="B246" i="17"/>
  <c r="B234" i="17"/>
  <c r="B223" i="17"/>
  <c r="B209" i="17"/>
  <c r="B198" i="17"/>
  <c r="B186" i="17"/>
  <c r="B173" i="17"/>
  <c r="B161" i="17"/>
  <c r="B150" i="17"/>
  <c r="B136" i="17"/>
  <c r="B125" i="17"/>
  <c r="B113" i="17"/>
  <c r="B99" i="17"/>
  <c r="B88" i="17"/>
  <c r="B77" i="17"/>
  <c r="B63" i="17"/>
  <c r="B51" i="17"/>
  <c r="B40" i="17"/>
  <c r="B26" i="17"/>
  <c r="B15" i="17"/>
  <c r="W261" i="17"/>
  <c r="AX255" i="17"/>
  <c r="Y251" i="17"/>
  <c r="AT246" i="17"/>
  <c r="AA242" i="17"/>
  <c r="W238" i="17"/>
  <c r="AP233" i="17"/>
  <c r="R230" i="17"/>
  <c r="AW226" i="17"/>
  <c r="AM223" i="17"/>
  <c r="AM220" i="17"/>
  <c r="W217" i="17"/>
  <c r="T214" i="17"/>
  <c r="AX210" i="17"/>
  <c r="Z207" i="17"/>
  <c r="AZ204" i="17"/>
  <c r="AO201" i="17"/>
  <c r="R199" i="17"/>
  <c r="AM196" i="17"/>
  <c r="R194" i="17"/>
  <c r="AX191" i="17"/>
  <c r="N190" i="17"/>
  <c r="AC188" i="17"/>
  <c r="AJ186" i="17"/>
  <c r="AU184" i="17"/>
  <c r="O183" i="17"/>
  <c r="AD181" i="17"/>
  <c r="AY179" i="17"/>
  <c r="AE178" i="17"/>
  <c r="P177" i="17"/>
  <c r="AM175" i="17"/>
  <c r="P174" i="17"/>
  <c r="AM172" i="17"/>
  <c r="T171" i="17"/>
  <c r="AL169" i="17"/>
  <c r="W168" i="17"/>
  <c r="AO166" i="17"/>
  <c r="AA165" i="17"/>
  <c r="AY163" i="17"/>
  <c r="AQ162" i="17"/>
  <c r="AJ161" i="17"/>
  <c r="S160" i="17"/>
  <c r="AY158" i="17"/>
  <c r="AO157" i="17"/>
  <c r="Y156" i="17"/>
  <c r="R155" i="17"/>
  <c r="AR153" i="17"/>
  <c r="AL152" i="17"/>
  <c r="AB151" i="17"/>
  <c r="M150" i="17"/>
  <c r="AU148" i="17"/>
  <c r="AA147" i="17"/>
  <c r="Z146" i="17"/>
  <c r="V145" i="17"/>
  <c r="P144" i="17"/>
  <c r="O143" i="17"/>
  <c r="AV141" i="17"/>
  <c r="AV140" i="17"/>
  <c r="AS139" i="17"/>
  <c r="AO138" i="17"/>
  <c r="AP137" i="17"/>
  <c r="AG136" i="17"/>
  <c r="AL135" i="17"/>
  <c r="AK134" i="17"/>
  <c r="AP133" i="17"/>
  <c r="AR132" i="17"/>
  <c r="AR131" i="17"/>
  <c r="AW130" i="17"/>
  <c r="AV129" i="17"/>
  <c r="AY128" i="17"/>
  <c r="N128" i="17"/>
  <c r="P127" i="17"/>
  <c r="P126" i="17"/>
  <c r="S125" i="17"/>
  <c r="S124" i="17"/>
  <c r="AA123" i="17"/>
  <c r="Y122" i="17"/>
  <c r="AB121" i="17"/>
  <c r="AG120" i="17"/>
  <c r="AT119" i="17"/>
  <c r="L119" i="17"/>
  <c r="V118" i="17"/>
  <c r="AJ117" i="17"/>
  <c r="M117" i="17"/>
  <c r="AA116" i="17"/>
  <c r="AR115" i="17"/>
  <c r="R115" i="17"/>
  <c r="AH114" i="17"/>
  <c r="L114" i="17"/>
  <c r="AA113" i="17"/>
  <c r="AQ112" i="17"/>
  <c r="S112" i="17"/>
  <c r="AH111" i="17"/>
  <c r="AZ110" i="17"/>
  <c r="AB110" i="17"/>
  <c r="AO109" i="17"/>
  <c r="P109" i="17"/>
  <c r="AK108" i="17"/>
  <c r="AX107" i="17"/>
  <c r="Y107" i="17"/>
  <c r="AN106" i="17"/>
  <c r="Q106" i="17"/>
  <c r="AH105" i="17"/>
  <c r="AW104" i="17"/>
  <c r="Y104" i="17"/>
  <c r="AL103" i="17"/>
  <c r="P103" i="17"/>
  <c r="AG102" i="17"/>
  <c r="AU101" i="17"/>
  <c r="W101" i="17"/>
  <c r="AO100" i="17"/>
  <c r="O100" i="17"/>
  <c r="AF99" i="17"/>
  <c r="AU98" i="17"/>
  <c r="T98" i="17"/>
  <c r="AO97" i="17"/>
  <c r="N97" i="17"/>
  <c r="AC96" i="17"/>
  <c r="AU95" i="17"/>
  <c r="U95" i="17"/>
  <c r="AL94" i="17"/>
  <c r="O94" i="17"/>
  <c r="AC93" i="17"/>
  <c r="AS92" i="17"/>
  <c r="X92" i="17"/>
  <c r="AL91" i="17"/>
  <c r="L91" i="17"/>
  <c r="AA90" i="17"/>
  <c r="AS89" i="17"/>
  <c r="U89" i="17"/>
  <c r="AJ88" i="17"/>
  <c r="L88" i="17"/>
  <c r="Z87" i="17"/>
  <c r="AS86" i="17"/>
  <c r="U86" i="17"/>
  <c r="AH85" i="17"/>
  <c r="AY84" i="17"/>
  <c r="AA84" i="17"/>
  <c r="AQ83" i="17"/>
  <c r="S83" i="17"/>
  <c r="AH82" i="17"/>
  <c r="AW81" i="17"/>
  <c r="AB81" i="17"/>
  <c r="AQ80" i="17"/>
  <c r="Q80" i="17"/>
  <c r="AI79" i="17"/>
  <c r="AW78" i="17"/>
  <c r="Y78" i="17"/>
  <c r="AR77" i="17"/>
  <c r="P77" i="17"/>
  <c r="AF76" i="17"/>
  <c r="AZ75" i="17"/>
  <c r="Y75" i="17"/>
  <c r="AO74" i="17"/>
  <c r="O74" i="17"/>
  <c r="AG73" i="17"/>
  <c r="AX72" i="17"/>
  <c r="W72" i="17"/>
  <c r="AM71" i="17"/>
  <c r="L71" i="17"/>
  <c r="AF70" i="17"/>
  <c r="AV69" i="17"/>
  <c r="U69" i="17"/>
  <c r="AM68" i="17"/>
  <c r="O68" i="17"/>
  <c r="AD67" i="17"/>
  <c r="AV66" i="17"/>
  <c r="X66" i="17"/>
  <c r="AS65" i="17"/>
  <c r="X65" i="17"/>
  <c r="AS64" i="17"/>
  <c r="V64" i="17"/>
  <c r="AR63" i="17"/>
  <c r="V63" i="17"/>
  <c r="AO62" i="17"/>
  <c r="S62" i="17"/>
  <c r="AO61" i="17"/>
  <c r="Q61" i="17"/>
  <c r="AN60" i="17"/>
  <c r="Q60" i="17"/>
  <c r="AN59" i="17"/>
  <c r="N59" i="17"/>
  <c r="AG58" i="17"/>
  <c r="L58" i="17"/>
  <c r="AG57" i="17"/>
  <c r="L57" i="17"/>
  <c r="AE56" i="17"/>
  <c r="AZ55" i="17"/>
  <c r="AB55" i="17"/>
  <c r="AW54" i="17"/>
  <c r="AB54" i="17"/>
  <c r="AW53" i="17"/>
  <c r="Z53" i="17"/>
  <c r="AV52" i="17"/>
  <c r="Z52" i="17"/>
  <c r="AT51" i="17"/>
  <c r="X51" i="17"/>
  <c r="AS50" i="17"/>
  <c r="W50" i="17"/>
  <c r="AR49" i="17"/>
  <c r="V49" i="17"/>
  <c r="AR48" i="17"/>
  <c r="T48" i="17"/>
  <c r="AN47" i="17"/>
  <c r="T47" i="17"/>
  <c r="AM46" i="17"/>
  <c r="S46" i="17"/>
  <c r="AM45" i="17"/>
  <c r="Q45" i="17"/>
  <c r="AG44" i="17"/>
  <c r="O44" i="17"/>
  <c r="AF43" i="17"/>
  <c r="N43" i="17"/>
  <c r="AE42" i="17"/>
  <c r="L42" i="17"/>
  <c r="AD41" i="17"/>
  <c r="AY40" i="17"/>
  <c r="AB40" i="17"/>
  <c r="AX39" i="17"/>
  <c r="AB39" i="17"/>
  <c r="AV38" i="17"/>
  <c r="AA38" i="17"/>
  <c r="AV37" i="17"/>
  <c r="X37" i="17"/>
  <c r="AS36" i="17"/>
  <c r="X36" i="17"/>
  <c r="AQ35" i="17"/>
  <c r="W35" i="17"/>
  <c r="AQ34" i="17"/>
  <c r="W34" i="17"/>
  <c r="AN33" i="17"/>
  <c r="T33" i="17"/>
  <c r="AL32" i="17"/>
  <c r="S32" i="17"/>
  <c r="AM31" i="17"/>
  <c r="V31" i="17"/>
  <c r="AR30" i="17"/>
  <c r="AA30" i="17"/>
  <c r="AV29" i="17"/>
  <c r="AE29" i="17"/>
  <c r="L29" i="17"/>
  <c r="AK28" i="17"/>
  <c r="Q28" i="17"/>
  <c r="AO27" i="17"/>
  <c r="T27" i="17"/>
  <c r="AR26" i="17"/>
  <c r="AA26" i="17"/>
  <c r="L26" i="17"/>
  <c r="AK25" i="17"/>
  <c r="U25" i="17"/>
  <c r="AT24" i="17"/>
  <c r="AB24" i="17"/>
  <c r="O24" i="17"/>
  <c r="AR23" i="17"/>
  <c r="AB23" i="17"/>
  <c r="N23" i="17"/>
  <c r="AQ22" i="17"/>
  <c r="AA22" i="17"/>
  <c r="N22" i="17"/>
  <c r="AO21" i="17"/>
  <c r="Z21" i="17"/>
  <c r="M21" i="17"/>
  <c r="AO20" i="17"/>
  <c r="Y20" i="17"/>
  <c r="M20" i="17"/>
  <c r="AN19" i="17"/>
  <c r="Y19" i="17"/>
  <c r="AZ18" i="17"/>
  <c r="AN18" i="17"/>
  <c r="X18" i="17"/>
  <c r="AZ17" i="17"/>
  <c r="AL17" i="17"/>
  <c r="V17" i="17"/>
  <c r="AY16" i="17"/>
  <c r="AL16" i="17"/>
  <c r="V16" i="17"/>
  <c r="AX15" i="17"/>
  <c r="AK15" i="17"/>
  <c r="U15" i="17"/>
  <c r="AW14" i="17"/>
  <c r="AJ14" i="17"/>
  <c r="U14" i="17"/>
  <c r="AV13" i="17"/>
  <c r="AJ13" i="17"/>
  <c r="T13" i="17"/>
  <c r="AV12" i="17"/>
  <c r="AH12" i="17"/>
  <c r="S12" i="17"/>
  <c r="AU11" i="17"/>
  <c r="AH11" i="17"/>
  <c r="R11" i="17"/>
  <c r="AU10" i="17"/>
  <c r="AG10" i="17"/>
  <c r="Q10" i="17"/>
  <c r="K257" i="17"/>
  <c r="K245" i="17"/>
  <c r="K229" i="17"/>
  <c r="K215" i="17"/>
  <c r="K202" i="17"/>
  <c r="K186" i="17"/>
  <c r="K174" i="17"/>
  <c r="K160" i="17"/>
  <c r="K145" i="17"/>
  <c r="K132" i="17"/>
  <c r="K119" i="17"/>
  <c r="K103" i="17"/>
  <c r="K90" i="17"/>
  <c r="K77" i="17"/>
  <c r="K62" i="17"/>
  <c r="K48" i="17"/>
  <c r="K36" i="17"/>
  <c r="K20" i="17"/>
  <c r="J262" i="17"/>
  <c r="J248" i="17"/>
  <c r="J232" i="17"/>
  <c r="J220" i="17"/>
  <c r="J207" i="17"/>
  <c r="J191" i="17"/>
  <c r="J177" i="17"/>
  <c r="J165" i="17"/>
  <c r="J149" i="17"/>
  <c r="J136" i="17"/>
  <c r="J123" i="17"/>
  <c r="J108" i="17"/>
  <c r="J94" i="17"/>
  <c r="J81" i="17"/>
  <c r="J65" i="17"/>
  <c r="J53" i="17"/>
  <c r="J39" i="17"/>
  <c r="J24" i="17"/>
  <c r="J11" i="17"/>
  <c r="I253" i="17"/>
  <c r="I237" i="17"/>
  <c r="I224" i="17"/>
  <c r="I211" i="17"/>
  <c r="I195" i="17"/>
  <c r="I182" i="17"/>
  <c r="I170" i="17"/>
  <c r="I154" i="17"/>
  <c r="I140" i="17"/>
  <c r="I127" i="17"/>
  <c r="I111" i="17"/>
  <c r="I99" i="17"/>
  <c r="I85" i="17"/>
  <c r="I70" i="17"/>
  <c r="I56" i="17"/>
  <c r="I44" i="17"/>
  <c r="I28" i="17"/>
  <c r="I15" i="17"/>
  <c r="H257" i="17"/>
  <c r="H242" i="17"/>
  <c r="H228" i="17"/>
  <c r="H215" i="17"/>
  <c r="H199" i="17"/>
  <c r="H187" i="17"/>
  <c r="H173" i="17"/>
  <c r="H157" i="17"/>
  <c r="H145" i="17"/>
  <c r="H132" i="17"/>
  <c r="H116" i="17"/>
  <c r="H102" i="17"/>
  <c r="H90" i="17"/>
  <c r="H74" i="17"/>
  <c r="H61" i="17"/>
  <c r="H47" i="17"/>
  <c r="H33" i="17"/>
  <c r="H10" i="17"/>
  <c r="G252" i="17"/>
  <c r="G236" i="17"/>
  <c r="G224" i="17"/>
  <c r="G210" i="17"/>
  <c r="G195" i="17"/>
  <c r="G181" i="17"/>
  <c r="G169" i="17"/>
  <c r="G153" i="17"/>
  <c r="G140" i="17"/>
  <c r="G127" i="17"/>
  <c r="G111" i="17"/>
  <c r="G98" i="17"/>
  <c r="G85" i="17"/>
  <c r="G69" i="17"/>
  <c r="G56" i="17"/>
  <c r="G43" i="17"/>
  <c r="G27" i="17"/>
  <c r="G15" i="17"/>
  <c r="F256" i="17"/>
  <c r="F241" i="17"/>
  <c r="F227" i="17"/>
  <c r="F215" i="17"/>
  <c r="F199" i="17"/>
  <c r="F186" i="17"/>
  <c r="F172" i="17"/>
  <c r="F158" i="17"/>
  <c r="F144" i="17"/>
  <c r="F131" i="17"/>
  <c r="F115" i="17"/>
  <c r="F103" i="17"/>
  <c r="F89" i="17"/>
  <c r="F73" i="17"/>
  <c r="F60" i="17"/>
  <c r="F48" i="17"/>
  <c r="F32" i="17"/>
  <c r="F18" i="17"/>
  <c r="E261" i="17"/>
  <c r="E245" i="17"/>
  <c r="E232" i="17"/>
  <c r="E218" i="17"/>
  <c r="E203" i="17"/>
  <c r="E190" i="17"/>
  <c r="E177" i="17"/>
  <c r="E161" i="17"/>
  <c r="E149" i="17"/>
  <c r="E135" i="17"/>
  <c r="E120" i="17"/>
  <c r="E106" i="17"/>
  <c r="E94" i="17"/>
  <c r="E78" i="17"/>
  <c r="E65" i="17"/>
  <c r="E52" i="17"/>
  <c r="E38" i="17"/>
  <c r="E27" i="17"/>
  <c r="E16" i="17"/>
  <c r="D257" i="17"/>
  <c r="D245" i="17"/>
  <c r="D234" i="17"/>
  <c r="D220" i="17"/>
  <c r="D209" i="17"/>
  <c r="D197" i="17"/>
  <c r="D184" i="17"/>
  <c r="D172" i="17"/>
  <c r="D161" i="17"/>
  <c r="D147" i="17"/>
  <c r="D136" i="17"/>
  <c r="D124" i="17"/>
  <c r="D111" i="17"/>
  <c r="D99" i="17"/>
  <c r="D88" i="17"/>
  <c r="D74" i="17"/>
  <c r="D63" i="17"/>
  <c r="D51" i="17"/>
  <c r="D37" i="17"/>
  <c r="D26" i="17"/>
  <c r="D15" i="17"/>
  <c r="C256" i="17"/>
  <c r="C244" i="17"/>
  <c r="C233" i="17"/>
  <c r="C219" i="17"/>
  <c r="C208" i="17"/>
  <c r="C196" i="17"/>
  <c r="C183" i="17"/>
  <c r="C171" i="17"/>
  <c r="C160" i="17"/>
  <c r="C146" i="17"/>
  <c r="C135" i="17"/>
  <c r="C123" i="17"/>
  <c r="C110" i="17"/>
  <c r="C98" i="17"/>
  <c r="C87" i="17"/>
  <c r="C73" i="17"/>
  <c r="C62" i="17"/>
  <c r="C50" i="17"/>
  <c r="C36" i="17"/>
  <c r="C25" i="17"/>
  <c r="C14" i="17"/>
  <c r="B255" i="17"/>
  <c r="B243" i="17"/>
  <c r="B232" i="17"/>
  <c r="B218" i="17"/>
  <c r="B207" i="17"/>
  <c r="B195" i="17"/>
  <c r="B182" i="17"/>
  <c r="B170" i="17"/>
  <c r="B159" i="17"/>
  <c r="B145" i="17"/>
  <c r="B134" i="17"/>
  <c r="B122" i="17"/>
  <c r="B109" i="17"/>
  <c r="B97" i="17"/>
  <c r="B86" i="17"/>
  <c r="B72" i="17"/>
  <c r="B61" i="17"/>
  <c r="B49" i="17"/>
  <c r="B35" i="17"/>
  <c r="B24" i="17"/>
  <c r="B13" i="17"/>
  <c r="AX262" i="17"/>
  <c r="M253" i="17"/>
  <c r="AX243" i="17"/>
  <c r="AN235" i="17"/>
  <c r="Y228" i="17"/>
  <c r="AJ221" i="17"/>
  <c r="AY214" i="17"/>
  <c r="AN208" i="17"/>
  <c r="AZ202" i="17"/>
  <c r="AL197" i="17"/>
  <c r="AR192" i="17"/>
  <c r="AY188" i="17"/>
  <c r="AH185" i="17"/>
  <c r="N182" i="17"/>
  <c r="R179" i="17"/>
  <c r="Q176" i="17"/>
  <c r="Q173" i="17"/>
  <c r="U170" i="17"/>
  <c r="AD167" i="17"/>
  <c r="AE164" i="17"/>
  <c r="AU161" i="17"/>
  <c r="X159" i="17"/>
  <c r="AX156" i="17"/>
  <c r="AB154" i="17"/>
  <c r="AX151" i="17"/>
  <c r="Y149" i="17"/>
  <c r="AP146" i="17"/>
  <c r="AF144" i="17"/>
  <c r="AC142" i="17"/>
  <c r="R140" i="17"/>
  <c r="O138" i="17"/>
  <c r="AW135" i="17"/>
  <c r="P134" i="17"/>
  <c r="T132" i="17"/>
  <c r="Y130" i="17"/>
  <c r="AA128" i="17"/>
  <c r="AD126" i="17"/>
  <c r="AI124" i="17"/>
  <c r="AQ122" i="17"/>
  <c r="AT120" i="17"/>
  <c r="X119" i="17"/>
  <c r="AU117" i="17"/>
  <c r="AI116" i="17"/>
  <c r="AJ115" i="17"/>
  <c r="AO114" i="17"/>
  <c r="AQ113" i="17"/>
  <c r="AO112" i="17"/>
  <c r="AQ111" i="17"/>
  <c r="AR110" i="17"/>
  <c r="AP109" i="17"/>
  <c r="AW108" i="17"/>
  <c r="AW107" i="17"/>
  <c r="AY106" i="17"/>
  <c r="AX105" i="17"/>
  <c r="AZ104" i="17"/>
  <c r="O104" i="17"/>
  <c r="L103" i="17"/>
  <c r="P102" i="17"/>
  <c r="R101" i="17"/>
  <c r="S100" i="17"/>
  <c r="V99" i="17"/>
  <c r="S98" i="17"/>
  <c r="V97" i="17"/>
  <c r="AA96" i="17"/>
  <c r="AA95" i="17"/>
  <c r="AB94" i="17"/>
  <c r="AB93" i="17"/>
  <c r="AC92" i="17"/>
  <c r="AB91" i="17"/>
  <c r="AG90" i="17"/>
  <c r="AJ89" i="17"/>
  <c r="AH88" i="17"/>
  <c r="AJ87" i="17"/>
  <c r="AK86" i="17"/>
  <c r="AM85" i="17"/>
  <c r="AQ84" i="17"/>
  <c r="AN83" i="17"/>
  <c r="AR82" i="17"/>
  <c r="AT81" i="17"/>
  <c r="AS80" i="17"/>
  <c r="AU79" i="17"/>
  <c r="AU78" i="17"/>
  <c r="M78" i="17"/>
  <c r="L77" i="17"/>
  <c r="M76" i="17"/>
  <c r="O75" i="17"/>
  <c r="L74" i="17"/>
  <c r="N73" i="17"/>
  <c r="S72" i="17"/>
  <c r="T71" i="17"/>
  <c r="V70" i="17"/>
  <c r="T69" i="17"/>
  <c r="W68" i="17"/>
  <c r="Y67" i="17"/>
  <c r="AC66" i="17"/>
  <c r="AJ65" i="17"/>
  <c r="AQ64" i="17"/>
  <c r="AU63" i="17"/>
  <c r="O63" i="17"/>
  <c r="U62" i="17"/>
  <c r="AF61" i="17"/>
  <c r="AI60" i="17"/>
  <c r="AQ59" i="17"/>
  <c r="AY58" i="17"/>
  <c r="O58" i="17"/>
  <c r="AA57" i="17"/>
  <c r="AC56" i="17"/>
  <c r="AM55" i="17"/>
  <c r="AT54" i="17"/>
  <c r="AX53" i="17"/>
  <c r="R53" i="17"/>
  <c r="W52" i="17"/>
  <c r="AH51" i="17"/>
  <c r="AK50" i="17"/>
  <c r="AS49" i="17"/>
  <c r="M49" i="17"/>
  <c r="R48" i="17"/>
  <c r="AD47" i="17"/>
  <c r="AG46" i="17"/>
  <c r="AO45" i="17"/>
  <c r="AV44" i="17"/>
  <c r="AZ43" i="17"/>
  <c r="S43" i="17"/>
  <c r="AB42" i="17"/>
  <c r="AI41" i="17"/>
  <c r="AQ40" i="17"/>
  <c r="AU39" i="17"/>
  <c r="N39" i="17"/>
  <c r="W38" i="17"/>
  <c r="AB37" i="17"/>
  <c r="AK36" i="17"/>
  <c r="AO35" i="17"/>
  <c r="AY34" i="17"/>
  <c r="O34" i="17"/>
  <c r="U33" i="17"/>
  <c r="AG32" i="17"/>
  <c r="AL31" i="17"/>
  <c r="AZ30" i="17"/>
  <c r="T30" i="17"/>
  <c r="AF29" i="17"/>
  <c r="AW28" i="17"/>
  <c r="P28" i="17"/>
  <c r="AD27" i="17"/>
  <c r="AN26" i="17"/>
  <c r="O26" i="17"/>
  <c r="AC25" i="17"/>
  <c r="AR24" i="17"/>
  <c r="U24" i="17"/>
  <c r="AL23" i="17"/>
  <c r="P23" i="17"/>
  <c r="AJ22" i="17"/>
  <c r="M22" i="17"/>
  <c r="AF21" i="17"/>
  <c r="AY20" i="17"/>
  <c r="AA20" i="17"/>
  <c r="AV19" i="17"/>
  <c r="W19" i="17"/>
  <c r="AQ18" i="17"/>
  <c r="U18" i="17"/>
  <c r="AN17" i="17"/>
  <c r="S17" i="17"/>
  <c r="AI16" i="17"/>
  <c r="N16" i="17"/>
  <c r="AE15" i="17"/>
  <c r="AY14" i="17"/>
  <c r="AD14" i="17"/>
  <c r="AU13" i="17"/>
  <c r="Z13" i="17"/>
  <c r="AS12" i="17"/>
  <c r="V12" i="17"/>
  <c r="AT261" i="17"/>
  <c r="P252" i="17"/>
  <c r="AW242" i="17"/>
  <c r="AC234" i="17"/>
  <c r="X227" i="17"/>
  <c r="AZ220" i="17"/>
  <c r="AQ214" i="17"/>
  <c r="AY207" i="17"/>
  <c r="T202" i="17"/>
  <c r="AP196" i="17"/>
  <c r="O192" i="17"/>
  <c r="AM188" i="17"/>
  <c r="N185" i="17"/>
  <c r="AI181" i="17"/>
  <c r="AM178" i="17"/>
  <c r="AR175" i="17"/>
  <c r="AY172" i="17"/>
  <c r="AX169" i="17"/>
  <c r="AW166" i="17"/>
  <c r="AZ163" i="17"/>
  <c r="AL161" i="17"/>
  <c r="Q159" i="17"/>
  <c r="AJ156" i="17"/>
  <c r="L154" i="17"/>
  <c r="AE151" i="17"/>
  <c r="AV148" i="17"/>
  <c r="AG146" i="17"/>
  <c r="U144" i="17"/>
  <c r="N142" i="17"/>
  <c r="AW139" i="17"/>
  <c r="AR137" i="17"/>
  <c r="AR135" i="17"/>
  <c r="AU133" i="17"/>
  <c r="AV131" i="17"/>
  <c r="AY129" i="17"/>
  <c r="Q128" i="17"/>
  <c r="Y126" i="17"/>
  <c r="AB124" i="17"/>
  <c r="AG122" i="17"/>
  <c r="AK120" i="17"/>
  <c r="M119" i="17"/>
  <c r="AM117" i="17"/>
  <c r="AF116" i="17"/>
  <c r="AH115" i="17"/>
  <c r="AF114" i="17"/>
  <c r="AI113" i="17"/>
  <c r="AM112" i="17"/>
  <c r="AM111" i="17"/>
  <c r="AN110" i="17"/>
  <c r="AN109" i="17"/>
  <c r="AP108" i="17"/>
  <c r="AO107" i="17"/>
  <c r="AS106" i="17"/>
  <c r="AW105" i="17"/>
  <c r="AT104" i="17"/>
  <c r="AV103" i="17"/>
  <c r="AY102" i="17"/>
  <c r="AZ101" i="17"/>
  <c r="O101" i="17"/>
  <c r="AZ99" i="17"/>
  <c r="P99" i="17"/>
  <c r="R98" i="17"/>
  <c r="R97" i="17"/>
  <c r="S96" i="17"/>
  <c r="S95" i="17"/>
  <c r="Y94" i="17"/>
  <c r="X93" i="17"/>
  <c r="Y92" i="17"/>
  <c r="AA91" i="17"/>
  <c r="Y90" i="17"/>
  <c r="AA89" i="17"/>
  <c r="AE88" i="17"/>
  <c r="AF87" i="17"/>
  <c r="AI86" i="17"/>
  <c r="AF85" i="17"/>
  <c r="AI84" i="17"/>
  <c r="AL83" i="17"/>
  <c r="AJ82" i="17"/>
  <c r="AO81" i="17"/>
  <c r="AO80" i="17"/>
  <c r="AS79" i="17"/>
  <c r="AR78" i="17"/>
  <c r="AS77" i="17"/>
  <c r="AV76" i="17"/>
  <c r="AR75" i="17"/>
  <c r="AY74" i="17"/>
  <c r="AZ73" i="17"/>
  <c r="AZ72" i="17"/>
  <c r="M72" i="17"/>
  <c r="AZ70" i="17"/>
  <c r="P70" i="17"/>
  <c r="R69" i="17"/>
  <c r="R68" i="17"/>
  <c r="S67" i="17"/>
  <c r="U66" i="17"/>
  <c r="AH65" i="17"/>
  <c r="AL64" i="17"/>
  <c r="AS63" i="17"/>
  <c r="N63" i="17"/>
  <c r="O62" i="17"/>
  <c r="Y61" i="17"/>
  <c r="AF60" i="17"/>
  <c r="AO59" i="17"/>
  <c r="AW58" i="17"/>
  <c r="AZ57" i="17"/>
  <c r="S57" i="17"/>
  <c r="AA56" i="17"/>
  <c r="AJ55" i="17"/>
  <c r="AN54" i="17"/>
  <c r="AV53" i="17"/>
  <c r="N53" i="17"/>
  <c r="L260" i="17"/>
  <c r="AN249" i="17"/>
  <c r="U241" i="17"/>
  <c r="AZ232" i="17"/>
  <c r="R226" i="17"/>
  <c r="AN219" i="17"/>
  <c r="O213" i="17"/>
  <c r="AQ206" i="17"/>
  <c r="AC201" i="17"/>
  <c r="AY195" i="17"/>
  <c r="AB191" i="17"/>
  <c r="AS187" i="17"/>
  <c r="AF184" i="17"/>
  <c r="S181" i="17"/>
  <c r="V178" i="17"/>
  <c r="V175" i="17"/>
  <c r="T172" i="17"/>
  <c r="Z169" i="17"/>
  <c r="AD166" i="17"/>
  <c r="AN163" i="17"/>
  <c r="S161" i="17"/>
  <c r="AH158" i="17"/>
  <c r="R156" i="17"/>
  <c r="AH153" i="17"/>
  <c r="AY150" i="17"/>
  <c r="AF148" i="17"/>
  <c r="AV145" i="17"/>
  <c r="AS143" i="17"/>
  <c r="AQ141" i="17"/>
  <c r="AG139" i="17"/>
  <c r="X137" i="17"/>
  <c r="Y135" i="17"/>
  <c r="AE133" i="17"/>
  <c r="AK131" i="17"/>
  <c r="AP129" i="17"/>
  <c r="AP127" i="17"/>
  <c r="AT125" i="17"/>
  <c r="M124" i="17"/>
  <c r="R122" i="17"/>
  <c r="AB120" i="17"/>
  <c r="AP118" i="17"/>
  <c r="AE117" i="17"/>
  <c r="V116" i="17"/>
  <c r="V115" i="17"/>
  <c r="Z114" i="17"/>
  <c r="Y113" i="17"/>
  <c r="AC112" i="17"/>
  <c r="AC111" i="17"/>
  <c r="AC110" i="17"/>
  <c r="AF109" i="17"/>
  <c r="AC108" i="17"/>
  <c r="AI107" i="17"/>
  <c r="AJ106" i="17"/>
  <c r="AK105" i="17"/>
  <c r="AL104" i="17"/>
  <c r="AK103" i="17"/>
  <c r="AQ102" i="17"/>
  <c r="AR101" i="17"/>
  <c r="AQ100" i="17"/>
  <c r="AT99" i="17"/>
  <c r="AR98" i="17"/>
  <c r="AW97" i="17"/>
  <c r="AU96" i="17"/>
  <c r="AX95" i="17"/>
  <c r="M95" i="17"/>
  <c r="AX93" i="17"/>
  <c r="N93" i="17"/>
  <c r="O92" i="17"/>
  <c r="O91" i="17"/>
  <c r="W90" i="17"/>
  <c r="Q89" i="17"/>
  <c r="V88" i="17"/>
  <c r="V87" i="17"/>
  <c r="V86" i="17"/>
  <c r="W85" i="17"/>
  <c r="W84" i="17"/>
  <c r="AD83" i="17"/>
  <c r="AC82" i="17"/>
  <c r="AC81" i="17"/>
  <c r="AG80" i="17"/>
  <c r="AC79" i="17"/>
  <c r="AG78" i="17"/>
  <c r="AJ77" i="17"/>
  <c r="AL76" i="17"/>
  <c r="AP75" i="17"/>
  <c r="AM74" i="17"/>
  <c r="AP73" i="17"/>
  <c r="AP72" i="17"/>
  <c r="AP71" i="17"/>
  <c r="AV70" i="17"/>
  <c r="AU69" i="17"/>
  <c r="AW68" i="17"/>
  <c r="AV67" i="17"/>
  <c r="AW66" i="17"/>
  <c r="R66" i="17"/>
  <c r="T65" i="17"/>
  <c r="AD64" i="17"/>
  <c r="AI63" i="17"/>
  <c r="AS62" i="17"/>
  <c r="M62" i="17"/>
  <c r="O61" i="17"/>
  <c r="X60" i="17"/>
  <c r="AE59" i="17"/>
  <c r="AM58" i="17"/>
  <c r="AW57" i="17"/>
  <c r="AY56" i="17"/>
  <c r="S56" i="17"/>
  <c r="Z55" i="17"/>
  <c r="AD54" i="17"/>
  <c r="AN53" i="17"/>
  <c r="AU52" i="17"/>
  <c r="AS256" i="17"/>
  <c r="AZ246" i="17"/>
  <c r="AJ238" i="17"/>
  <c r="AW230" i="17"/>
  <c r="U224" i="17"/>
  <c r="AB217" i="17"/>
  <c r="M211" i="17"/>
  <c r="L205" i="17"/>
  <c r="AK199" i="17"/>
  <c r="AM194" i="17"/>
  <c r="AA190" i="17"/>
  <c r="AP186" i="17"/>
  <c r="X183" i="17"/>
  <c r="X180" i="17"/>
  <c r="W177" i="17"/>
  <c r="X174" i="17"/>
  <c r="V171" i="17"/>
  <c r="AE168" i="17"/>
  <c r="AE165" i="17"/>
  <c r="AU162" i="17"/>
  <c r="X160" i="17"/>
  <c r="AQ157" i="17"/>
  <c r="AA155" i="17"/>
  <c r="AU152" i="17"/>
  <c r="X150" i="17"/>
  <c r="AP147" i="17"/>
  <c r="X145" i="17"/>
  <c r="Q143" i="17"/>
  <c r="N141" i="17"/>
  <c r="AT138" i="17"/>
  <c r="AJ136" i="17"/>
  <c r="AQ134" i="17"/>
  <c r="AY132" i="17"/>
  <c r="L131" i="17"/>
  <c r="S129" i="17"/>
  <c r="T127" i="17"/>
  <c r="T125" i="17"/>
  <c r="AB123" i="17"/>
  <c r="AJ121" i="17"/>
  <c r="AU119" i="17"/>
  <c r="Z118" i="17"/>
  <c r="O117" i="17"/>
  <c r="N116" i="17"/>
  <c r="N115" i="17"/>
  <c r="M114" i="17"/>
  <c r="Q113" i="17"/>
  <c r="M112" i="17"/>
  <c r="R111" i="17"/>
  <c r="T110" i="17"/>
  <c r="V109" i="17"/>
  <c r="Z108" i="17"/>
  <c r="W107" i="17"/>
  <c r="Z106" i="17"/>
  <c r="Z105" i="17"/>
  <c r="Z104" i="17"/>
  <c r="AF103" i="17"/>
  <c r="AF102" i="17"/>
  <c r="AG101" i="17"/>
  <c r="AG100" i="17"/>
  <c r="AG99" i="17"/>
  <c r="AM98" i="17"/>
  <c r="AG97" i="17"/>
  <c r="AO96" i="17"/>
  <c r="AN95" i="17"/>
  <c r="AO94" i="17"/>
  <c r="AT93" i="17"/>
  <c r="AP92" i="17"/>
  <c r="AU91" i="17"/>
  <c r="AW90" i="17"/>
  <c r="AV89" i="17"/>
  <c r="AZ88" i="17"/>
  <c r="AY87" i="17"/>
  <c r="L87" i="17"/>
  <c r="L86" i="17"/>
  <c r="M85" i="17"/>
  <c r="R84" i="17"/>
  <c r="Q83" i="17"/>
  <c r="R82" i="17"/>
  <c r="S81" i="17"/>
  <c r="T80" i="17"/>
  <c r="AA79" i="17"/>
  <c r="W78" i="17"/>
  <c r="Z77" i="17"/>
  <c r="Z76" i="17"/>
  <c r="Z75" i="17"/>
  <c r="AE74" i="17"/>
  <c r="AC73" i="17"/>
  <c r="AH72" i="17"/>
  <c r="AH71" i="17"/>
  <c r="AI70" i="17"/>
  <c r="AL69" i="17"/>
  <c r="AK68" i="17"/>
  <c r="AL67" i="17"/>
  <c r="AN66" i="17"/>
  <c r="AT65" i="17"/>
  <c r="Q65" i="17"/>
  <c r="T64" i="17"/>
  <c r="AC63" i="17"/>
  <c r="AG62" i="17"/>
  <c r="AP61" i="17"/>
  <c r="M61" i="17"/>
  <c r="N60" i="17"/>
  <c r="X59" i="17"/>
  <c r="AC58" i="17"/>
  <c r="AK57" i="17"/>
  <c r="AP56" i="17"/>
  <c r="AX55" i="17"/>
  <c r="R55" i="17"/>
  <c r="Y54" i="17"/>
  <c r="AD53" i="17"/>
  <c r="AV260" i="17"/>
  <c r="AK241" i="17"/>
  <c r="AP226" i="17"/>
  <c r="AJ213" i="17"/>
  <c r="AJ201" i="17"/>
  <c r="AP191" i="17"/>
  <c r="AI184" i="17"/>
  <c r="AD178" i="17"/>
  <c r="AE172" i="17"/>
  <c r="AG166" i="17"/>
  <c r="X161" i="17"/>
  <c r="S156" i="17"/>
  <c r="X151" i="17"/>
  <c r="R146" i="17"/>
  <c r="AR141" i="17"/>
  <c r="AE137" i="17"/>
  <c r="AG133" i="17"/>
  <c r="AT129" i="17"/>
  <c r="AZ125" i="17"/>
  <c r="S122" i="17"/>
  <c r="AY118" i="17"/>
  <c r="Y116" i="17"/>
  <c r="AE114" i="17"/>
  <c r="AE112" i="17"/>
  <c r="AL110" i="17"/>
  <c r="AL108" i="17"/>
  <c r="AK106" i="17"/>
  <c r="AR104" i="17"/>
  <c r="AU102" i="17"/>
  <c r="AV100" i="17"/>
  <c r="AX98" i="17"/>
  <c r="L97" i="17"/>
  <c r="O95" i="17"/>
  <c r="T93" i="17"/>
  <c r="W91" i="17"/>
  <c r="X89" i="17"/>
  <c r="W87" i="17"/>
  <c r="AE85" i="17"/>
  <c r="AF83" i="17"/>
  <c r="AJ81" i="17"/>
  <c r="AK79" i="17"/>
  <c r="AL77" i="17"/>
  <c r="AQ75" i="17"/>
  <c r="AY73" i="17"/>
  <c r="AY71" i="17"/>
  <c r="AX69" i="17"/>
  <c r="AY67" i="17"/>
  <c r="S66" i="17"/>
  <c r="AJ64" i="17"/>
  <c r="AU62" i="17"/>
  <c r="T61" i="17"/>
  <c r="AF59" i="17"/>
  <c r="AY57" i="17"/>
  <c r="W56" i="17"/>
  <c r="AL54" i="17"/>
  <c r="AW52" i="17"/>
  <c r="AW51" i="17"/>
  <c r="L51" i="17"/>
  <c r="Q50" i="17"/>
  <c r="P49" i="17"/>
  <c r="O48" i="17"/>
  <c r="P47" i="17"/>
  <c r="T46" i="17"/>
  <c r="W45" i="17"/>
  <c r="AC44" i="17"/>
  <c r="AD43" i="17"/>
  <c r="AC42" i="17"/>
  <c r="AB41" i="17"/>
  <c r="AC40" i="17"/>
  <c r="AK39" i="17"/>
  <c r="AL38" i="17"/>
  <c r="AN37" i="17"/>
  <c r="AP36" i="17"/>
  <c r="AU35" i="17"/>
  <c r="AS34" i="17"/>
  <c r="AX33" i="17"/>
  <c r="AZ32" i="17"/>
  <c r="M32" i="17"/>
  <c r="U31" i="17"/>
  <c r="AC30" i="17"/>
  <c r="AL29" i="17"/>
  <c r="AO28" i="17"/>
  <c r="AX27" i="17"/>
  <c r="R27" i="17"/>
  <c r="Z26" i="17"/>
  <c r="AL25" i="17"/>
  <c r="AZ24" i="17"/>
  <c r="Y24" i="17"/>
  <c r="AK23" i="17"/>
  <c r="L23" i="17"/>
  <c r="Y22" i="17"/>
  <c r="AR21" i="17"/>
  <c r="R21" i="17"/>
  <c r="AH20" i="17"/>
  <c r="AX19" i="17"/>
  <c r="V19" i="17"/>
  <c r="AJ18" i="17"/>
  <c r="L18" i="17"/>
  <c r="AC17" i="17"/>
  <c r="AS16" i="17"/>
  <c r="T16" i="17"/>
  <c r="AI15" i="17"/>
  <c r="AV14" i="17"/>
  <c r="W14" i="17"/>
  <c r="AM13" i="17"/>
  <c r="P13" i="17"/>
  <c r="AD12" i="17"/>
  <c r="AT11" i="17"/>
  <c r="Y11" i="17"/>
  <c r="AQ10" i="17"/>
  <c r="T10" i="17"/>
  <c r="K252" i="17"/>
  <c r="K228" i="17"/>
  <c r="K206" i="17"/>
  <c r="K184" i="17"/>
  <c r="K162" i="17"/>
  <c r="K141" i="17"/>
  <c r="K117" i="17"/>
  <c r="K95" i="17"/>
  <c r="K72" i="17"/>
  <c r="K49" i="17"/>
  <c r="K29" i="17"/>
  <c r="J260" i="17"/>
  <c r="J239" i="17"/>
  <c r="J217" i="17"/>
  <c r="J193" i="17"/>
  <c r="J173" i="17"/>
  <c r="J148" i="17"/>
  <c r="J127" i="17"/>
  <c r="J104" i="17"/>
  <c r="J83" i="17"/>
  <c r="J62" i="17"/>
  <c r="J37" i="17"/>
  <c r="J16" i="17"/>
  <c r="I247" i="17"/>
  <c r="I226" i="17"/>
  <c r="I204" i="17"/>
  <c r="I181" i="17"/>
  <c r="I160" i="17"/>
  <c r="I138" i="17"/>
  <c r="I115" i="17"/>
  <c r="I93" i="17"/>
  <c r="I69" i="17"/>
  <c r="I47" i="17"/>
  <c r="I26" i="17"/>
  <c r="H258" i="17"/>
  <c r="H237" i="17"/>
  <c r="H212" i="17"/>
  <c r="H191" i="17"/>
  <c r="H169" i="17"/>
  <c r="H146" i="17"/>
  <c r="H125" i="17"/>
  <c r="H101" i="17"/>
  <c r="H81" i="17"/>
  <c r="H59" i="17"/>
  <c r="H35" i="17"/>
  <c r="G260" i="17"/>
  <c r="G235" i="17"/>
  <c r="G215" i="17"/>
  <c r="G192" i="17"/>
  <c r="G170" i="17"/>
  <c r="G149" i="17"/>
  <c r="G124" i="17"/>
  <c r="G104" i="17"/>
  <c r="G80" i="17"/>
  <c r="G58" i="17"/>
  <c r="G36" i="17"/>
  <c r="G13" i="17"/>
  <c r="F247" i="17"/>
  <c r="F225" i="17"/>
  <c r="F201" i="17"/>
  <c r="F180" i="17"/>
  <c r="F155" i="17"/>
  <c r="F135" i="17"/>
  <c r="F113" i="17"/>
  <c r="F90" i="17"/>
  <c r="F70" i="17"/>
  <c r="F44" i="17"/>
  <c r="F24" i="17"/>
  <c r="E255" i="17"/>
  <c r="E233" i="17"/>
  <c r="E213" i="17"/>
  <c r="E189" i="17"/>
  <c r="E168" i="17"/>
  <c r="E145" i="17"/>
  <c r="E122" i="17"/>
  <c r="E102" i="17"/>
  <c r="E77" i="17"/>
  <c r="E56" i="17"/>
  <c r="E36" i="17"/>
  <c r="E17" i="17"/>
  <c r="D253" i="17"/>
  <c r="D232" i="17"/>
  <c r="D213" i="17"/>
  <c r="D193" i="17"/>
  <c r="D173" i="17"/>
  <c r="D155" i="17"/>
  <c r="D135" i="17"/>
  <c r="D116" i="17"/>
  <c r="D97" i="17"/>
  <c r="D76" i="17"/>
  <c r="D58" i="17"/>
  <c r="D36" i="17"/>
  <c r="D18" i="17"/>
  <c r="C254" i="17"/>
  <c r="C234" i="17"/>
  <c r="C216" i="17"/>
  <c r="C194" i="17"/>
  <c r="C176" i="17"/>
  <c r="C155" i="17"/>
  <c r="C136" i="17"/>
  <c r="C118" i="17"/>
  <c r="C97" i="17"/>
  <c r="C79" i="17"/>
  <c r="C59" i="17"/>
  <c r="C39" i="17"/>
  <c r="C20" i="17"/>
  <c r="B254" i="17"/>
  <c r="B235" i="17"/>
  <c r="B216" i="17"/>
  <c r="B197" i="17"/>
  <c r="B178" i="17"/>
  <c r="B157" i="17"/>
  <c r="B138" i="17"/>
  <c r="B118" i="17"/>
  <c r="B98" i="17"/>
  <c r="B80" i="17"/>
  <c r="B59" i="17"/>
  <c r="B41" i="17"/>
  <c r="B22" i="17"/>
  <c r="AC255" i="17"/>
  <c r="AI237" i="17"/>
  <c r="U223" i="17"/>
  <c r="AM210" i="17"/>
  <c r="AL198" i="17"/>
  <c r="AW189" i="17"/>
  <c r="AY182" i="17"/>
  <c r="AS176" i="17"/>
  <c r="L171" i="17"/>
  <c r="P165" i="17"/>
  <c r="M160" i="17"/>
  <c r="AZ154" i="17"/>
  <c r="AX149" i="17"/>
  <c r="P145" i="17"/>
  <c r="AO140" i="17"/>
  <c r="AD136" i="17"/>
  <c r="AN132" i="17"/>
  <c r="AR128" i="17"/>
  <c r="R125" i="17"/>
  <c r="X121" i="17"/>
  <c r="S118" i="17"/>
  <c r="AT115" i="17"/>
  <c r="AS113" i="17"/>
  <c r="L112" i="17"/>
  <c r="R108" i="17"/>
  <c r="S106" i="17"/>
  <c r="W104" i="17"/>
  <c r="X102" i="17"/>
  <c r="AF100" i="17"/>
  <c r="AF98" i="17"/>
  <c r="AG96" i="17"/>
  <c r="AJ94" i="17"/>
  <c r="AN92" i="17"/>
  <c r="AQ90" i="17"/>
  <c r="AT88" i="17"/>
  <c r="AV86" i="17"/>
  <c r="AW84" i="17"/>
  <c r="AZ82" i="17"/>
  <c r="R81" i="17"/>
  <c r="R79" i="17"/>
  <c r="Q77" i="17"/>
  <c r="X75" i="17"/>
  <c r="Y73" i="17"/>
  <c r="AD71" i="17"/>
  <c r="AF69" i="17"/>
  <c r="AI67" i="17"/>
  <c r="AR65" i="17"/>
  <c r="R64" i="17"/>
  <c r="AF62" i="17"/>
  <c r="AS60" i="17"/>
  <c r="R59" i="17"/>
  <c r="AD57" i="17"/>
  <c r="AT55" i="17"/>
  <c r="AL52" i="17"/>
  <c r="AM51" i="17"/>
  <c r="AQ50" i="17"/>
  <c r="AP49" i="17"/>
  <c r="AS48" i="17"/>
  <c r="AV47" i="17"/>
  <c r="L47" i="17"/>
  <c r="M46" i="17"/>
  <c r="M45" i="17"/>
  <c r="Q44" i="17"/>
  <c r="P43" i="17"/>
  <c r="R42" i="17"/>
  <c r="Y41" i="17"/>
  <c r="Z40" i="17"/>
  <c r="Z39" i="17"/>
  <c r="AB38" i="17"/>
  <c r="AH37" i="17"/>
  <c r="AH36" i="17"/>
  <c r="AJ35" i="17"/>
  <c r="AI34" i="17"/>
  <c r="AK33" i="17"/>
  <c r="AP32" i="17"/>
  <c r="AT31" i="17"/>
  <c r="S30" i="17"/>
  <c r="Z29" i="17"/>
  <c r="AG28" i="17"/>
  <c r="AP27" i="17"/>
  <c r="AY26" i="17"/>
  <c r="W26" i="17"/>
  <c r="AI25" i="17"/>
  <c r="AP24" i="17"/>
  <c r="N24" i="17"/>
  <c r="AD23" i="17"/>
  <c r="AT22" i="17"/>
  <c r="W22" i="17"/>
  <c r="AK21" i="17"/>
  <c r="L21" i="17"/>
  <c r="X20" i="17"/>
  <c r="AO19" i="17"/>
  <c r="Q19" i="17"/>
  <c r="AW17" i="17"/>
  <c r="U17" i="17"/>
  <c r="AM16" i="17"/>
  <c r="AZ15" i="17"/>
  <c r="AB15" i="17"/>
  <c r="AR14" i="17"/>
  <c r="Q14" i="17"/>
  <c r="AG13" i="17"/>
  <c r="AW12" i="17"/>
  <c r="Y12" i="17"/>
  <c r="AP11" i="17"/>
  <c r="Q11" i="17"/>
  <c r="O10" i="17"/>
  <c r="K246" i="17"/>
  <c r="K224" i="17"/>
  <c r="K200" i="17"/>
  <c r="K178" i="17"/>
  <c r="K156" i="17"/>
  <c r="AC258" i="17"/>
  <c r="AN239" i="17"/>
  <c r="AZ224" i="17"/>
  <c r="P212" i="17"/>
  <c r="L200" i="17"/>
  <c r="AT190" i="17"/>
  <c r="AO183" i="17"/>
  <c r="AK177" i="17"/>
  <c r="AQ171" i="17"/>
  <c r="AU165" i="17"/>
  <c r="AO160" i="17"/>
  <c r="AH155" i="17"/>
  <c r="AG150" i="17"/>
  <c r="AI145" i="17"/>
  <c r="V141" i="17"/>
  <c r="AZ136" i="17"/>
  <c r="N133" i="17"/>
  <c r="W129" i="17"/>
  <c r="AJ125" i="17"/>
  <c r="AM121" i="17"/>
  <c r="AG118" i="17"/>
  <c r="Q116" i="17"/>
  <c r="T114" i="17"/>
  <c r="U112" i="17"/>
  <c r="V110" i="17"/>
  <c r="AA108" i="17"/>
  <c r="AI106" i="17"/>
  <c r="AI104" i="17"/>
  <c r="AI102" i="17"/>
  <c r="AI100" i="17"/>
  <c r="AP98" i="17"/>
  <c r="AS96" i="17"/>
  <c r="AT94" i="17"/>
  <c r="AX92" i="17"/>
  <c r="AY90" i="17"/>
  <c r="M89" i="17"/>
  <c r="T87" i="17"/>
  <c r="U85" i="17"/>
  <c r="T83" i="17"/>
  <c r="T81" i="17"/>
  <c r="AB79" i="17"/>
  <c r="AG77" i="17"/>
  <c r="AH75" i="17"/>
  <c r="AI73" i="17"/>
  <c r="AL71" i="17"/>
  <c r="AM69" i="17"/>
  <c r="AU67" i="17"/>
  <c r="M66" i="17"/>
  <c r="Y64" i="17"/>
  <c r="AK62" i="17"/>
  <c r="N61" i="17"/>
  <c r="AB59" i="17"/>
  <c r="AO57" i="17"/>
  <c r="M56" i="17"/>
  <c r="AA54" i="17"/>
  <c r="AM52" i="17"/>
  <c r="AQ51" i="17"/>
  <c r="AU50" i="17"/>
  <c r="AX49" i="17"/>
  <c r="AW48" i="17"/>
  <c r="L48" i="17"/>
  <c r="N47" i="17"/>
  <c r="P46" i="17"/>
  <c r="T45" i="17"/>
  <c r="V44" i="17"/>
  <c r="AB43" i="17"/>
  <c r="Z42" i="17"/>
  <c r="Z41" i="17"/>
  <c r="AA40" i="17"/>
  <c r="AC39" i="17"/>
  <c r="AJ38" i="17"/>
  <c r="AL37" i="17"/>
  <c r="AM36" i="17"/>
  <c r="AM35" i="17"/>
  <c r="AO34" i="17"/>
  <c r="AS33" i="17"/>
  <c r="AX32" i="17"/>
  <c r="AY31" i="17"/>
  <c r="N31" i="17"/>
  <c r="W30" i="17"/>
  <c r="AC29" i="17"/>
  <c r="AL28" i="17"/>
  <c r="AU27" i="17"/>
  <c r="O27" i="17"/>
  <c r="Y26" i="17"/>
  <c r="AJ25" i="17"/>
  <c r="AW24" i="17"/>
  <c r="Q24" i="17"/>
  <c r="AI23" i="17"/>
  <c r="AY22" i="17"/>
  <c r="X22" i="17"/>
  <c r="AM21" i="17"/>
  <c r="N21" i="17"/>
  <c r="AF20" i="17"/>
  <c r="AR19" i="17"/>
  <c r="T19" i="17"/>
  <c r="AH18" i="17"/>
  <c r="AX17" i="17"/>
  <c r="Z17" i="17"/>
  <c r="AP16" i="17"/>
  <c r="R16" i="17"/>
  <c r="AD15" i="17"/>
  <c r="AU14" i="17"/>
  <c r="T14" i="17"/>
  <c r="AK13" i="17"/>
  <c r="L13" i="17"/>
  <c r="AC12" i="17"/>
  <c r="AR11" i="17"/>
  <c r="T11" i="17"/>
  <c r="AO10" i="17"/>
  <c r="P10" i="17"/>
  <c r="K248" i="17"/>
  <c r="K226" i="17"/>
  <c r="K204" i="17"/>
  <c r="K183" i="17"/>
  <c r="K158" i="17"/>
  <c r="K137" i="17"/>
  <c r="K113" i="17"/>
  <c r="K92" i="17"/>
  <c r="K71" i="17"/>
  <c r="K47" i="17"/>
  <c r="K26" i="17"/>
  <c r="J259" i="17"/>
  <c r="J236" i="17"/>
  <c r="J214" i="17"/>
  <c r="J190" i="17"/>
  <c r="J168" i="17"/>
  <c r="J147" i="17"/>
  <c r="J125" i="17"/>
  <c r="J103" i="17"/>
  <c r="J79" i="17"/>
  <c r="J57" i="17"/>
  <c r="J35" i="17"/>
  <c r="J12" i="17"/>
  <c r="I246" i="17"/>
  <c r="I222" i="17"/>
  <c r="I202" i="17"/>
  <c r="I180" i="17"/>
  <c r="I156" i="17"/>
  <c r="I135" i="17"/>
  <c r="I110" i="17"/>
  <c r="I90" i="17"/>
  <c r="I67" i="17"/>
  <c r="I45" i="17"/>
  <c r="I24" i="17"/>
  <c r="H254" i="17"/>
  <c r="H234" i="17"/>
  <c r="H210" i="17"/>
  <c r="H188" i="17"/>
  <c r="H166" i="17"/>
  <c r="H143" i="17"/>
  <c r="H123" i="17"/>
  <c r="H100" i="17"/>
  <c r="H77" i="17"/>
  <c r="H55" i="17"/>
  <c r="H31" i="17"/>
  <c r="G256" i="17"/>
  <c r="G234" i="17"/>
  <c r="G211" i="17"/>
  <c r="G191" i="17"/>
  <c r="G165" i="17"/>
  <c r="G145" i="17"/>
  <c r="G122" i="17"/>
  <c r="G99" i="17"/>
  <c r="G79" i="17"/>
  <c r="G55" i="17"/>
  <c r="G34" i="17"/>
  <c r="G12" i="17"/>
  <c r="F243" i="17"/>
  <c r="F223" i="17"/>
  <c r="F198" i="17"/>
  <c r="F177" i="17"/>
  <c r="F154" i="17"/>
  <c r="F132" i="17"/>
  <c r="F112" i="17"/>
  <c r="F87" i="17"/>
  <c r="F66" i="17"/>
  <c r="F42" i="17"/>
  <c r="F20" i="17"/>
  <c r="E254" i="17"/>
  <c r="E231" i="17"/>
  <c r="E209" i="17"/>
  <c r="E187" i="17"/>
  <c r="E163" i="17"/>
  <c r="E143" i="17"/>
  <c r="E118" i="17"/>
  <c r="E97" i="17"/>
  <c r="E75" i="17"/>
  <c r="E53" i="17"/>
  <c r="E35" i="17"/>
  <c r="E13" i="17"/>
  <c r="D250" i="17"/>
  <c r="D229" i="17"/>
  <c r="D210" i="17"/>
  <c r="D192" i="17"/>
  <c r="D171" i="17"/>
  <c r="D153" i="17"/>
  <c r="D133" i="17"/>
  <c r="D113" i="17"/>
  <c r="D95" i="17"/>
  <c r="D73" i="17"/>
  <c r="D55" i="17"/>
  <c r="D35" i="17"/>
  <c r="D16" i="17"/>
  <c r="C252" i="17"/>
  <c r="C231" i="17"/>
  <c r="C212" i="17"/>
  <c r="C192" i="17"/>
  <c r="C172" i="17"/>
  <c r="C154" i="17"/>
  <c r="C134" i="17"/>
  <c r="C115" i="17"/>
  <c r="C96" i="17"/>
  <c r="C75" i="17"/>
  <c r="C57" i="17"/>
  <c r="C35" i="17"/>
  <c r="C17" i="17"/>
  <c r="B253" i="17"/>
  <c r="B233" i="17"/>
  <c r="B215" i="17"/>
  <c r="B193" i="17"/>
  <c r="B175" i="17"/>
  <c r="B154" i="17"/>
  <c r="B135" i="17"/>
  <c r="B117" i="17"/>
  <c r="B96" i="17"/>
  <c r="B78" i="17"/>
  <c r="B58" i="17"/>
  <c r="B38" i="17"/>
  <c r="B19" i="17"/>
  <c r="Q110" i="17"/>
  <c r="V54" i="17"/>
  <c r="M31" i="17"/>
  <c r="AG18" i="17"/>
  <c r="Y255" i="17"/>
  <c r="AR236" i="17"/>
  <c r="AX222" i="17"/>
  <c r="AZ209" i="17"/>
  <c r="AD198" i="17"/>
  <c r="AU189" i="17"/>
  <c r="AI182" i="17"/>
  <c r="AR176" i="17"/>
  <c r="AX170" i="17"/>
  <c r="AU164" i="17"/>
  <c r="AT159" i="17"/>
  <c r="AQ154" i="17"/>
  <c r="AT149" i="17"/>
  <c r="AU144" i="17"/>
  <c r="AF140" i="17"/>
  <c r="AC136" i="17"/>
  <c r="AG132" i="17"/>
  <c r="AO128" i="17"/>
  <c r="AX124" i="17"/>
  <c r="N121" i="17"/>
  <c r="R118" i="17"/>
  <c r="AP115" i="17"/>
  <c r="AR113" i="17"/>
  <c r="AZ111" i="17"/>
  <c r="AZ109" i="17"/>
  <c r="AY107" i="17"/>
  <c r="O106" i="17"/>
  <c r="R104" i="17"/>
  <c r="W102" i="17"/>
  <c r="W100" i="17"/>
  <c r="AB98" i="17"/>
  <c r="AB96" i="17"/>
  <c r="AE94" i="17"/>
  <c r="AK92" i="17"/>
  <c r="AK90" i="17"/>
  <c r="AM88" i="17"/>
  <c r="AN86" i="17"/>
  <c r="AT84" i="17"/>
  <c r="AX82" i="17"/>
  <c r="AY80" i="17"/>
  <c r="M79" i="17"/>
  <c r="O77" i="17"/>
  <c r="P75" i="17"/>
  <c r="X73" i="17"/>
  <c r="W71" i="17"/>
  <c r="Z69" i="17"/>
  <c r="AA67" i="17"/>
  <c r="AL65" i="17"/>
  <c r="N64" i="17"/>
  <c r="AC62" i="17"/>
  <c r="AO60" i="17"/>
  <c r="L59" i="17"/>
  <c r="AB57" i="17"/>
  <c r="AP55" i="17"/>
  <c r="N54" i="17"/>
  <c r="AI52" i="17"/>
  <c r="AJ51" i="17"/>
  <c r="AJ50" i="17"/>
  <c r="AJ49" i="17"/>
  <c r="AJ48" i="17"/>
  <c r="AQ47" i="17"/>
  <c r="AS46" i="17"/>
  <c r="AW45" i="17"/>
  <c r="AY44" i="17"/>
  <c r="AX43" i="17"/>
  <c r="AZ42" i="17"/>
  <c r="P42" i="17"/>
  <c r="Q41" i="17"/>
  <c r="Y40" i="17"/>
  <c r="X39" i="17"/>
  <c r="Y38" i="17"/>
  <c r="W37" i="17"/>
  <c r="Y36" i="17"/>
  <c r="AE35" i="17"/>
  <c r="AH34" i="17"/>
  <c r="AH33" i="17"/>
  <c r="AJ32" i="17"/>
  <c r="AP31" i="17"/>
  <c r="AU30" i="17"/>
  <c r="P30" i="17"/>
  <c r="W29" i="17"/>
  <c r="AE28" i="17"/>
  <c r="AJ27" i="17"/>
  <c r="AU26" i="17"/>
  <c r="Q26" i="17"/>
  <c r="AA25" i="17"/>
  <c r="AM24" i="17"/>
  <c r="M24" i="17"/>
  <c r="AA23" i="17"/>
  <c r="AR22" i="17"/>
  <c r="S22" i="17"/>
  <c r="AJ21" i="17"/>
  <c r="AW20" i="17"/>
  <c r="W20" i="17"/>
  <c r="AL19" i="17"/>
  <c r="L19" i="17"/>
  <c r="AE18" i="17"/>
  <c r="AT17" i="17"/>
  <c r="T17" i="17"/>
  <c r="AG16" i="17"/>
  <c r="AV15" i="17"/>
  <c r="X15" i="17"/>
  <c r="AN14" i="17"/>
  <c r="P14" i="17"/>
  <c r="AD13" i="17"/>
  <c r="AU12" i="17"/>
  <c r="Q12" i="17"/>
  <c r="AL11" i="17"/>
  <c r="P11" i="17"/>
  <c r="AH10" i="17"/>
  <c r="M10" i="17"/>
  <c r="K241" i="17"/>
  <c r="K221" i="17"/>
  <c r="K197" i="17"/>
  <c r="K175" i="17"/>
  <c r="K154" i="17"/>
  <c r="K130" i="17"/>
  <c r="K110" i="17"/>
  <c r="K87" i="17"/>
  <c r="K64" i="17"/>
  <c r="K44" i="17"/>
  <c r="K18" i="17"/>
  <c r="J253" i="17"/>
  <c r="J230" i="17"/>
  <c r="J208" i="17"/>
  <c r="J187" i="17"/>
  <c r="J163" i="17"/>
  <c r="J141" i="17"/>
  <c r="J118" i="17"/>
  <c r="J95" i="17"/>
  <c r="J75" i="17"/>
  <c r="J52" i="17"/>
  <c r="J30" i="17"/>
  <c r="I263" i="17"/>
  <c r="I239" i="17"/>
  <c r="I219" i="17"/>
  <c r="I194" i="17"/>
  <c r="I173" i="17"/>
  <c r="I151" i="17"/>
  <c r="I128" i="17"/>
  <c r="I108" i="17"/>
  <c r="I83" i="17"/>
  <c r="I62" i="17"/>
  <c r="I38" i="17"/>
  <c r="I16" i="17"/>
  <c r="H251" i="17"/>
  <c r="H227" i="17"/>
  <c r="H206" i="17"/>
  <c r="H183" i="17"/>
  <c r="H161" i="17"/>
  <c r="H139" i="17"/>
  <c r="H115" i="17"/>
  <c r="H93" i="17"/>
  <c r="H71" i="17"/>
  <c r="H50" i="17"/>
  <c r="H28" i="17"/>
  <c r="G250" i="17"/>
  <c r="G228" i="17"/>
  <c r="G205" i="17"/>
  <c r="G183" i="17"/>
  <c r="G162" i="17"/>
  <c r="G138" i="17"/>
  <c r="G117" i="17"/>
  <c r="G96" i="17"/>
  <c r="G72" i="17"/>
  <c r="G51" i="17"/>
  <c r="G26" i="17"/>
  <c r="F260" i="17"/>
  <c r="F238" i="17"/>
  <c r="F216" i="17"/>
  <c r="F195" i="17"/>
  <c r="F170" i="17"/>
  <c r="F150" i="17"/>
  <c r="F126" i="17"/>
  <c r="F104" i="17"/>
  <c r="F82" i="17"/>
  <c r="F59" i="17"/>
  <c r="F39" i="17"/>
  <c r="F16" i="17"/>
  <c r="E248" i="17"/>
  <c r="E226" i="17"/>
  <c r="E202" i="17"/>
  <c r="E181" i="17"/>
  <c r="E159" i="17"/>
  <c r="E136" i="17"/>
  <c r="E115" i="17"/>
  <c r="E90" i="17"/>
  <c r="E70" i="17"/>
  <c r="E48" i="17"/>
  <c r="E28" i="17"/>
  <c r="E10" i="17"/>
  <c r="D244" i="17"/>
  <c r="D226" i="17"/>
  <c r="D207" i="17"/>
  <c r="D186" i="17"/>
  <c r="D168" i="17"/>
  <c r="D146" i="17"/>
  <c r="D128" i="17"/>
  <c r="D108" i="17"/>
  <c r="D89" i="17"/>
  <c r="D71" i="17"/>
  <c r="D49" i="17"/>
  <c r="D31" i="17"/>
  <c r="D10" i="17"/>
  <c r="C246" i="17"/>
  <c r="C227" i="17"/>
  <c r="C207" i="17"/>
  <c r="C188" i="17"/>
  <c r="C169" i="17"/>
  <c r="C148" i="17"/>
  <c r="C130" i="17"/>
  <c r="C108" i="17"/>
  <c r="C90" i="17"/>
  <c r="C71" i="17"/>
  <c r="C51" i="17"/>
  <c r="C33" i="17"/>
  <c r="C11" i="17"/>
  <c r="B248" i="17"/>
  <c r="B227" i="17"/>
  <c r="B208" i="17"/>
  <c r="B190" i="17"/>
  <c r="B169" i="17"/>
  <c r="B151" i="17"/>
  <c r="B131" i="17"/>
  <c r="B111" i="17"/>
  <c r="B93" i="17"/>
  <c r="B71" i="17"/>
  <c r="B53" i="17"/>
  <c r="B33" i="17"/>
  <c r="B14" i="17"/>
  <c r="X248" i="17"/>
  <c r="AF231" i="17"/>
  <c r="AJ218" i="17"/>
  <c r="AM205" i="17"/>
  <c r="P195" i="17"/>
  <c r="V187" i="17"/>
  <c r="AG180" i="17"/>
  <c r="AQ174" i="17"/>
  <c r="AQ168" i="17"/>
  <c r="T163" i="17"/>
  <c r="S158" i="17"/>
  <c r="M153" i="17"/>
  <c r="O148" i="17"/>
  <c r="AF143" i="17"/>
  <c r="Q139" i="17"/>
  <c r="M135" i="17"/>
  <c r="T131" i="17"/>
  <c r="AF127" i="17"/>
  <c r="AL123" i="17"/>
  <c r="P120" i="17"/>
  <c r="U117" i="17"/>
  <c r="P115" i="17"/>
  <c r="T113" i="17"/>
  <c r="Z111" i="17"/>
  <c r="Z109" i="17"/>
  <c r="AB107" i="17"/>
  <c r="AC105" i="17"/>
  <c r="AI103" i="17"/>
  <c r="AK101" i="17"/>
  <c r="AP99" i="17"/>
  <c r="AP97" i="17"/>
  <c r="AP95" i="17"/>
  <c r="AV93" i="17"/>
  <c r="N92" i="17"/>
  <c r="M90" i="17"/>
  <c r="M88" i="17"/>
  <c r="S86" i="17"/>
  <c r="U84" i="17"/>
  <c r="Z82" i="17"/>
  <c r="AA80" i="17"/>
  <c r="AC78" i="17"/>
  <c r="AD76" i="17"/>
  <c r="AI74" i="17"/>
  <c r="AM72" i="17"/>
  <c r="AN70" i="17"/>
  <c r="AO68" i="17"/>
  <c r="AS66" i="17"/>
  <c r="R65" i="17"/>
  <c r="AH63" i="17"/>
  <c r="AT61" i="17"/>
  <c r="S60" i="17"/>
  <c r="AE58" i="17"/>
  <c r="AX56" i="17"/>
  <c r="W55" i="17"/>
  <c r="AJ53" i="17"/>
  <c r="U52" i="17"/>
  <c r="W51" i="17"/>
  <c r="Y50" i="17"/>
  <c r="AF49" i="17"/>
  <c r="AH48" i="17"/>
  <c r="AH47" i="17"/>
  <c r="AI46" i="17"/>
  <c r="AG45" i="17"/>
  <c r="AN44" i="17"/>
  <c r="AP43" i="17"/>
  <c r="AU42" i="17"/>
  <c r="AT41" i="17"/>
  <c r="AU40" i="17"/>
  <c r="AZ39" i="17"/>
  <c r="AZ38" i="17"/>
  <c r="N38" i="17"/>
  <c r="P37" i="17"/>
  <c r="U36" i="17"/>
  <c r="V35" i="17"/>
  <c r="X34" i="17"/>
  <c r="AC33" i="17"/>
  <c r="W32" i="17"/>
  <c r="AF31" i="17"/>
  <c r="AN30" i="17"/>
  <c r="AU29" i="17"/>
  <c r="M29" i="17"/>
  <c r="Y28" i="17"/>
  <c r="AF27" i="17"/>
  <c r="AK26" i="17"/>
  <c r="AW25" i="17"/>
  <c r="S25" i="17"/>
  <c r="AH24" i="17"/>
  <c r="AU23" i="17"/>
  <c r="W23" i="17"/>
  <c r="AK22" i="17"/>
  <c r="L22" i="17"/>
  <c r="Y21" i="17"/>
  <c r="AP20" i="17"/>
  <c r="Q20" i="17"/>
  <c r="AH19" i="17"/>
  <c r="AX18" i="17"/>
  <c r="W18" i="17"/>
  <c r="AJ17" i="17"/>
  <c r="AZ16" i="17"/>
  <c r="AC16" i="17"/>
  <c r="AS15" i="17"/>
  <c r="S15" i="17"/>
  <c r="AG14" i="17"/>
  <c r="AW13" i="17"/>
  <c r="V13" i="17"/>
  <c r="AM12" i="17"/>
  <c r="O12" i="17"/>
  <c r="AE11" i="17"/>
  <c r="AY10" i="17"/>
  <c r="AB10" i="17"/>
  <c r="K258" i="17"/>
  <c r="K238" i="17"/>
  <c r="K214" i="17"/>
  <c r="K193" i="17"/>
  <c r="K172" i="17"/>
  <c r="K148" i="17"/>
  <c r="K127" i="17"/>
  <c r="K102" i="17"/>
  <c r="K81" i="17"/>
  <c r="K58" i="17"/>
  <c r="K37" i="17"/>
  <c r="K16" i="17"/>
  <c r="J246" i="17"/>
  <c r="J225" i="17"/>
  <c r="J201" i="17"/>
  <c r="J180" i="17"/>
  <c r="J158" i="17"/>
  <c r="J135" i="17"/>
  <c r="J113" i="17"/>
  <c r="J92" i="17"/>
  <c r="J68" i="17"/>
  <c r="J47" i="17"/>
  <c r="J22" i="17"/>
  <c r="I256" i="17"/>
  <c r="I235" i="17"/>
  <c r="I212" i="17"/>
  <c r="I191" i="17"/>
  <c r="I166" i="17"/>
  <c r="I146" i="17"/>
  <c r="I122" i="17"/>
  <c r="I100" i="17"/>
  <c r="I79" i="17"/>
  <c r="I55" i="17"/>
  <c r="I35" i="17"/>
  <c r="I12" i="17"/>
  <c r="H244" i="17"/>
  <c r="H223" i="17"/>
  <c r="H198" i="17"/>
  <c r="H178" i="17"/>
  <c r="H155" i="17"/>
  <c r="H133" i="17"/>
  <c r="H111" i="17"/>
  <c r="H87" i="17"/>
  <c r="H66" i="17"/>
  <c r="H43" i="17"/>
  <c r="H11" i="17"/>
  <c r="G245" i="17"/>
  <c r="G223" i="17"/>
  <c r="G201" i="17"/>
  <c r="G179" i="17"/>
  <c r="G155" i="17"/>
  <c r="G135" i="17"/>
  <c r="G109" i="17"/>
  <c r="G89" i="17"/>
  <c r="G67" i="17"/>
  <c r="G44" i="17"/>
  <c r="G24" i="17"/>
  <c r="F254" i="17"/>
  <c r="F233" i="17"/>
  <c r="F209" i="17"/>
  <c r="F187" i="17"/>
  <c r="F167" i="17"/>
  <c r="F143" i="17"/>
  <c r="F122" i="17"/>
  <c r="F99" i="17"/>
  <c r="F76" i="17"/>
  <c r="F55" i="17"/>
  <c r="F31" i="17"/>
  <c r="E264" i="17"/>
  <c r="E242" i="17"/>
  <c r="E221" i="17"/>
  <c r="E199" i="17"/>
  <c r="E175" i="17"/>
  <c r="E153" i="17"/>
  <c r="E130" i="17"/>
  <c r="E107" i="17"/>
  <c r="E87" i="17"/>
  <c r="E63" i="17"/>
  <c r="E44" i="17"/>
  <c r="E25" i="17"/>
  <c r="D259" i="17"/>
  <c r="D241" i="17"/>
  <c r="D219" i="17"/>
  <c r="D201" i="17"/>
  <c r="D181" i="17"/>
  <c r="D162" i="17"/>
  <c r="D144" i="17"/>
  <c r="D122" i="17"/>
  <c r="D104" i="17"/>
  <c r="D83" i="17"/>
  <c r="D64" i="17"/>
  <c r="D45" i="17"/>
  <c r="D25" i="17"/>
  <c r="C262" i="17"/>
  <c r="C242" i="17"/>
  <c r="C222" i="17"/>
  <c r="C203" i="17"/>
  <c r="C182" i="17"/>
  <c r="C163" i="17"/>
  <c r="C144" i="17"/>
  <c r="C124" i="17"/>
  <c r="C106" i="17"/>
  <c r="C84" i="17"/>
  <c r="C66" i="17"/>
  <c r="C46" i="17"/>
  <c r="C26" i="17"/>
  <c r="B263" i="17"/>
  <c r="B242" i="17"/>
  <c r="B224" i="17"/>
  <c r="B205" i="17"/>
  <c r="B184" i="17"/>
  <c r="B166" i="17"/>
  <c r="B144" i="17"/>
  <c r="B126" i="17"/>
  <c r="B106" i="17"/>
  <c r="B87" i="17"/>
  <c r="B69" i="17"/>
  <c r="B47" i="17"/>
  <c r="B29" i="17"/>
  <c r="AI250" i="17"/>
  <c r="AJ216" i="17"/>
  <c r="AH186" i="17"/>
  <c r="AE169" i="17"/>
  <c r="AB157" i="17"/>
  <c r="AW142" i="17"/>
  <c r="AQ131" i="17"/>
  <c r="M123" i="17"/>
  <c r="AZ114" i="17"/>
  <c r="AL109" i="17"/>
  <c r="S105" i="17"/>
  <c r="AD99" i="17"/>
  <c r="P94" i="17"/>
  <c r="AK89" i="17"/>
  <c r="AX83" i="17"/>
  <c r="AO78" i="17"/>
  <c r="T74" i="17"/>
  <c r="AG68" i="17"/>
  <c r="AQ63" i="17"/>
  <c r="AX59" i="17"/>
  <c r="AY54" i="17"/>
  <c r="Y51" i="17"/>
  <c r="U49" i="17"/>
  <c r="AE46" i="17"/>
  <c r="AV43" i="17"/>
  <c r="AN41" i="17"/>
  <c r="AT38" i="17"/>
  <c r="W36" i="17"/>
  <c r="AZ33" i="17"/>
  <c r="AB31" i="17"/>
  <c r="T29" i="17"/>
  <c r="S27" i="17"/>
  <c r="Q25" i="17"/>
  <c r="Z23" i="17"/>
  <c r="AT21" i="17"/>
  <c r="N20" i="17"/>
  <c r="Z18" i="17"/>
  <c r="AW16" i="17"/>
  <c r="R15" i="17"/>
  <c r="AC13" i="17"/>
  <c r="AV11" i="17"/>
  <c r="AE10" i="17"/>
  <c r="K231" i="17"/>
  <c r="K168" i="17"/>
  <c r="K120" i="17"/>
  <c r="K74" i="17"/>
  <c r="K30" i="17"/>
  <c r="J241" i="17"/>
  <c r="J198" i="17"/>
  <c r="J152" i="17"/>
  <c r="J107" i="17"/>
  <c r="J63" i="17"/>
  <c r="J20" i="17"/>
  <c r="I229" i="17"/>
  <c r="I183" i="17"/>
  <c r="I139" i="17"/>
  <c r="I96" i="17"/>
  <c r="I52" i="17"/>
  <c r="H261" i="17"/>
  <c r="H217" i="17"/>
  <c r="H171" i="17"/>
  <c r="H126" i="17"/>
  <c r="H83" i="17"/>
  <c r="H38" i="17"/>
  <c r="G239" i="17"/>
  <c r="G193" i="17"/>
  <c r="G151" i="17"/>
  <c r="G107" i="17"/>
  <c r="G61" i="17"/>
  <c r="G16" i="17"/>
  <c r="F226" i="17"/>
  <c r="F183" i="17"/>
  <c r="F139" i="17"/>
  <c r="F94" i="17"/>
  <c r="F49" i="17"/>
  <c r="E258" i="17"/>
  <c r="E214" i="17"/>
  <c r="E170" i="17"/>
  <c r="E126" i="17"/>
  <c r="E80" i="17"/>
  <c r="E37" i="17"/>
  <c r="D255" i="17"/>
  <c r="D217" i="17"/>
  <c r="D177" i="17"/>
  <c r="D137" i="17"/>
  <c r="D98" i="17"/>
  <c r="D60" i="17"/>
  <c r="D21" i="17"/>
  <c r="C236" i="17"/>
  <c r="C198" i="17"/>
  <c r="C158" i="17"/>
  <c r="C119" i="17"/>
  <c r="C81" i="17"/>
  <c r="C42" i="17"/>
  <c r="B257" i="17"/>
  <c r="B217" i="17"/>
  <c r="B179" i="17"/>
  <c r="B142" i="17"/>
  <c r="B102" i="17"/>
  <c r="B62" i="17"/>
  <c r="B23" i="17"/>
  <c r="Q246" i="17"/>
  <c r="S207" i="17"/>
  <c r="R186" i="17"/>
  <c r="N168" i="17"/>
  <c r="AK153" i="17"/>
  <c r="AQ142" i="17"/>
  <c r="AP130" i="17"/>
  <c r="AF120" i="17"/>
  <c r="AR114" i="17"/>
  <c r="N109" i="17"/>
  <c r="AT103" i="17"/>
  <c r="X99" i="17"/>
  <c r="AM93" i="17"/>
  <c r="Z88" i="17"/>
  <c r="AV83" i="17"/>
  <c r="Q78" i="17"/>
  <c r="AR72" i="17"/>
  <c r="AE68" i="17"/>
  <c r="X63" i="17"/>
  <c r="AP58" i="17"/>
  <c r="AV54" i="17"/>
  <c r="T51" i="17"/>
  <c r="AI48" i="17"/>
  <c r="X46" i="17"/>
  <c r="AL43" i="17"/>
  <c r="N41" i="17"/>
  <c r="AR38" i="17"/>
  <c r="P36" i="17"/>
  <c r="AG33" i="17"/>
  <c r="W31" i="17"/>
  <c r="AY28" i="17"/>
  <c r="AO26" i="17"/>
  <c r="N25" i="17"/>
  <c r="T23" i="17"/>
  <c r="AC21" i="17"/>
  <c r="AZ19" i="17"/>
  <c r="T18" i="17"/>
  <c r="AE16" i="17"/>
  <c r="M15" i="17"/>
  <c r="R13" i="17"/>
  <c r="AI11" i="17"/>
  <c r="Z10" i="17"/>
  <c r="K217" i="17"/>
  <c r="K165" i="17"/>
  <c r="K112" i="17"/>
  <c r="K68" i="17"/>
  <c r="K22" i="17"/>
  <c r="J231" i="17"/>
  <c r="J189" i="17"/>
  <c r="J145" i="17"/>
  <c r="J100" i="17"/>
  <c r="J54" i="17"/>
  <c r="I264" i="17"/>
  <c r="I221" i="17"/>
  <c r="I176" i="17"/>
  <c r="I131" i="17"/>
  <c r="I87" i="17"/>
  <c r="I42" i="17"/>
  <c r="H252" i="17"/>
  <c r="H209" i="17"/>
  <c r="H164" i="17"/>
  <c r="H118" i="17"/>
  <c r="H73" i="17"/>
  <c r="H29" i="17"/>
  <c r="G233" i="17"/>
  <c r="G187" i="17"/>
  <c r="G141" i="17"/>
  <c r="G97" i="17"/>
  <c r="G53" i="17"/>
  <c r="F264" i="17"/>
  <c r="F218" i="17"/>
  <c r="F174" i="17"/>
  <c r="F128" i="17"/>
  <c r="F84" i="17"/>
  <c r="F41" i="17"/>
  <c r="E251" i="17"/>
  <c r="E206" i="17"/>
  <c r="E160" i="17"/>
  <c r="E117" i="17"/>
  <c r="E74" i="17"/>
  <c r="E32" i="17"/>
  <c r="D247" i="17"/>
  <c r="D208" i="17"/>
  <c r="D170" i="17"/>
  <c r="D131" i="17"/>
  <c r="D91" i="17"/>
  <c r="L246" i="17"/>
  <c r="Y204" i="17"/>
  <c r="AB181" i="17"/>
  <c r="AV167" i="17"/>
  <c r="AB152" i="17"/>
  <c r="AL139" i="17"/>
  <c r="AL130" i="17"/>
  <c r="AK119" i="17"/>
  <c r="AD113" i="17"/>
  <c r="L109" i="17"/>
  <c r="X103" i="17"/>
  <c r="M98" i="17"/>
  <c r="AD93" i="17"/>
  <c r="AT87" i="17"/>
  <c r="AF82" i="17"/>
  <c r="O78" i="17"/>
  <c r="Z72" i="17"/>
  <c r="Q67" i="17"/>
  <c r="P63" i="17"/>
  <c r="AB58" i="17"/>
  <c r="AS53" i="17"/>
  <c r="Q51" i="17"/>
  <c r="AD48" i="17"/>
  <c r="AR45" i="17"/>
  <c r="AE43" i="17"/>
  <c r="AS40" i="17"/>
  <c r="Q38" i="17"/>
  <c r="AY35" i="17"/>
  <c r="S33" i="17"/>
  <c r="AO30" i="17"/>
  <c r="AX28" i="17"/>
  <c r="AI26" i="17"/>
  <c r="AJ24" i="17"/>
  <c r="M23" i="17"/>
  <c r="W21" i="17"/>
  <c r="AI19" i="17"/>
  <c r="P18" i="17"/>
  <c r="Y16" i="17"/>
  <c r="AL14" i="17"/>
  <c r="Q13" i="17"/>
  <c r="AB11" i="17"/>
  <c r="X10" i="17"/>
  <c r="K213" i="17"/>
  <c r="K151" i="17"/>
  <c r="K105" i="17"/>
  <c r="K60" i="17"/>
  <c r="K17" i="17"/>
  <c r="J229" i="17"/>
  <c r="J183" i="17"/>
  <c r="J137" i="17"/>
  <c r="J93" i="17"/>
  <c r="J49" i="17"/>
  <c r="I261" i="17"/>
  <c r="I215" i="17"/>
  <c r="I171" i="17"/>
  <c r="I125" i="17"/>
  <c r="I80" i="17"/>
  <c r="I37" i="17"/>
  <c r="H247" i="17"/>
  <c r="H202" i="17"/>
  <c r="H156" i="17"/>
  <c r="H114" i="17"/>
  <c r="H70" i="17"/>
  <c r="H25" i="17"/>
  <c r="G225" i="17"/>
  <c r="G180" i="17"/>
  <c r="G137" i="17"/>
  <c r="G92" i="17"/>
  <c r="G47" i="17"/>
  <c r="F258" i="17"/>
  <c r="F212" i="17"/>
  <c r="F168" i="17"/>
  <c r="F124" i="17"/>
  <c r="F80" i="17"/>
  <c r="F34" i="17"/>
  <c r="E243" i="17"/>
  <c r="E200" i="17"/>
  <c r="E158" i="17"/>
  <c r="E112" i="17"/>
  <c r="E66" i="17"/>
  <c r="E26" i="17"/>
  <c r="D243" i="17"/>
  <c r="D204" i="17"/>
  <c r="D164" i="17"/>
  <c r="D125" i="17"/>
  <c r="AG233" i="17"/>
  <c r="L204" i="17"/>
  <c r="AW179" i="17"/>
  <c r="AW163" i="17"/>
  <c r="V152" i="17"/>
  <c r="AD138" i="17"/>
  <c r="AW127" i="17"/>
  <c r="AG119" i="17"/>
  <c r="L113" i="17"/>
  <c r="AN107" i="17"/>
  <c r="T103" i="17"/>
  <c r="AF97" i="17"/>
  <c r="P92" i="17"/>
  <c r="AR87" i="17"/>
  <c r="P82" i="17"/>
  <c r="AP76" i="17"/>
  <c r="U72" i="17"/>
  <c r="AK66" i="17"/>
  <c r="N62" i="17"/>
  <c r="W58" i="17"/>
  <c r="Y53" i="17"/>
  <c r="AF50" i="17"/>
  <c r="V48" i="17"/>
  <c r="AE45" i="17"/>
  <c r="AW42" i="17"/>
  <c r="AL40" i="17"/>
  <c r="AX37" i="17"/>
  <c r="X35" i="17"/>
  <c r="M33" i="17"/>
  <c r="AL30" i="17"/>
  <c r="AA28" i="17"/>
  <c r="AB26" i="17"/>
  <c r="AA24" i="17"/>
  <c r="AN22" i="17"/>
  <c r="V21" i="17"/>
  <c r="AE19" i="17"/>
  <c r="AQ17" i="17"/>
  <c r="U16" i="17"/>
  <c r="AE14" i="17"/>
  <c r="AP12" i="17"/>
  <c r="AA11" i="17"/>
  <c r="K263" i="17"/>
  <c r="K210" i="17"/>
  <c r="K144" i="17"/>
  <c r="K101" i="17"/>
  <c r="K57" i="17"/>
  <c r="K12" i="17"/>
  <c r="J221" i="17"/>
  <c r="J176" i="17"/>
  <c r="J134" i="17"/>
  <c r="J89" i="17"/>
  <c r="J44" i="17"/>
  <c r="I254" i="17"/>
  <c r="I208" i="17"/>
  <c r="I164" i="17"/>
  <c r="I120" i="17"/>
  <c r="I76" i="17"/>
  <c r="I30" i="17"/>
  <c r="H239" i="17"/>
  <c r="H197" i="17"/>
  <c r="H154" i="17"/>
  <c r="H108" i="17"/>
  <c r="H62" i="17"/>
  <c r="G264" i="17"/>
  <c r="G220" i="17"/>
  <c r="G177" i="17"/>
  <c r="G131" i="17"/>
  <c r="G87" i="17"/>
  <c r="G41" i="17"/>
  <c r="F251" i="17"/>
  <c r="F208" i="17"/>
  <c r="F163" i="17"/>
  <c r="F118" i="17"/>
  <c r="F72" i="17"/>
  <c r="F30" i="17"/>
  <c r="E241" i="17"/>
  <c r="E195" i="17"/>
  <c r="E150" i="17"/>
  <c r="E105" i="17"/>
  <c r="E62" i="17"/>
  <c r="E22" i="17"/>
  <c r="D237" i="17"/>
  <c r="D199" i="17"/>
  <c r="D159" i="17"/>
  <c r="D120" i="17"/>
  <c r="Q229" i="17"/>
  <c r="AR193" i="17"/>
  <c r="Z175" i="17"/>
  <c r="AC162" i="17"/>
  <c r="Z147" i="17"/>
  <c r="AC135" i="17"/>
  <c r="AU126" i="17"/>
  <c r="AV116" i="17"/>
  <c r="AE111" i="17"/>
  <c r="O107" i="17"/>
  <c r="Y101" i="17"/>
  <c r="Q96" i="17"/>
  <c r="AJ91" i="17"/>
  <c r="AX85" i="17"/>
  <c r="AI80" i="17"/>
  <c r="P76" i="17"/>
  <c r="AB70" i="17"/>
  <c r="Z65" i="17"/>
  <c r="AG61" i="17"/>
  <c r="AM56" i="17"/>
  <c r="AC52" i="17"/>
  <c r="S50" i="17"/>
  <c r="AF47" i="17"/>
  <c r="AQ44" i="17"/>
  <c r="AJ42" i="17"/>
  <c r="AR39" i="17"/>
  <c r="V37" i="17"/>
  <c r="L35" i="17"/>
  <c r="T32" i="17"/>
  <c r="AW29" i="17"/>
  <c r="M28" i="17"/>
  <c r="AV25" i="17"/>
  <c r="AY23" i="17"/>
  <c r="AD22" i="17"/>
  <c r="AM20" i="17"/>
  <c r="AY18" i="17"/>
  <c r="AF17" i="17"/>
  <c r="AN15" i="17"/>
  <c r="M14" i="17"/>
  <c r="AF12" i="17"/>
  <c r="AV10" i="17"/>
  <c r="K255" i="17"/>
  <c r="K190" i="17"/>
  <c r="K133" i="17"/>
  <c r="K89" i="17"/>
  <c r="K46" i="17"/>
  <c r="J256" i="17"/>
  <c r="J211" i="17"/>
  <c r="J166" i="17"/>
  <c r="J120" i="17"/>
  <c r="J76" i="17"/>
  <c r="J33" i="17"/>
  <c r="I244" i="17"/>
  <c r="I198" i="17"/>
  <c r="I152" i="17"/>
  <c r="I109" i="17"/>
  <c r="I66" i="17"/>
  <c r="I20" i="17"/>
  <c r="H229" i="17"/>
  <c r="H185" i="17"/>
  <c r="H142" i="17"/>
  <c r="H98" i="17"/>
  <c r="H52" i="17"/>
  <c r="G253" i="17"/>
  <c r="G208" i="17"/>
  <c r="G163" i="17"/>
  <c r="G120" i="17"/>
  <c r="G76" i="17"/>
  <c r="G31" i="17"/>
  <c r="F240" i="17"/>
  <c r="F196" i="17"/>
  <c r="F153" i="17"/>
  <c r="F107" i="17"/>
  <c r="F62" i="17"/>
  <c r="F17" i="17"/>
  <c r="E230" i="17"/>
  <c r="E185" i="17"/>
  <c r="E139" i="17"/>
  <c r="E95" i="17"/>
  <c r="E50" i="17"/>
  <c r="E11" i="17"/>
  <c r="D228" i="17"/>
  <c r="D189" i="17"/>
  <c r="D149" i="17"/>
  <c r="D109" i="17"/>
  <c r="B32" i="17"/>
  <c r="B74" i="17"/>
  <c r="B120" i="17"/>
  <c r="B162" i="17"/>
  <c r="B206" i="17"/>
  <c r="B251" i="17"/>
  <c r="C44" i="17"/>
  <c r="C88" i="17"/>
  <c r="C132" i="17"/>
  <c r="C179" i="17"/>
  <c r="C218" i="17"/>
  <c r="C264" i="17"/>
  <c r="D52" i="17"/>
  <c r="D107" i="17"/>
  <c r="D218" i="17"/>
  <c r="E59" i="17"/>
  <c r="E178" i="17"/>
  <c r="F51" i="17"/>
  <c r="F160" i="17"/>
  <c r="G25" i="17"/>
  <c r="G152" i="17"/>
  <c r="G263" i="17"/>
  <c r="H135" i="17"/>
  <c r="I10" i="17"/>
  <c r="I118" i="17"/>
  <c r="I236" i="17"/>
  <c r="J110" i="17"/>
  <c r="J219" i="17"/>
  <c r="K85" i="17"/>
  <c r="K236" i="17"/>
  <c r="AI12" i="17"/>
  <c r="P17" i="17"/>
  <c r="AW21" i="17"/>
  <c r="AX25" i="17"/>
  <c r="R32" i="17"/>
  <c r="W39" i="17"/>
  <c r="AD45" i="17"/>
  <c r="R52" i="17"/>
  <c r="AT64" i="17"/>
  <c r="X76" i="17"/>
  <c r="X90" i="17"/>
  <c r="X105" i="17"/>
  <c r="AG117" i="17"/>
  <c r="Y147" i="17"/>
  <c r="Q188" i="17"/>
  <c r="B43" i="17"/>
  <c r="B83" i="17"/>
  <c r="B129" i="17"/>
  <c r="B171" i="17"/>
  <c r="B221" i="17"/>
  <c r="B264" i="17"/>
  <c r="C54" i="17"/>
  <c r="C99" i="17"/>
  <c r="C143" i="17"/>
  <c r="C185" i="17"/>
  <c r="C228" i="17"/>
  <c r="D24" i="17"/>
  <c r="D67" i="17"/>
  <c r="D140" i="17"/>
  <c r="D235" i="17"/>
  <c r="E88" i="17"/>
  <c r="E216" i="17"/>
  <c r="F71" i="17"/>
  <c r="F191" i="17"/>
  <c r="G65" i="17"/>
  <c r="G172" i="17"/>
  <c r="H45" i="17"/>
  <c r="H174" i="17"/>
  <c r="I27" i="17"/>
  <c r="I149" i="17"/>
  <c r="J21" i="17"/>
  <c r="J131" i="17"/>
  <c r="J249" i="17"/>
  <c r="K122" i="17"/>
  <c r="K256" i="17"/>
  <c r="AT13" i="17"/>
  <c r="AO18" i="17"/>
  <c r="AG22" i="17"/>
  <c r="AI27" i="17"/>
  <c r="S34" i="17"/>
  <c r="Q40" i="17"/>
  <c r="U47" i="17"/>
  <c r="AA55" i="17"/>
  <c r="AH66" i="17"/>
  <c r="O80" i="17"/>
  <c r="AD95" i="17"/>
  <c r="T107" i="17"/>
  <c r="O124" i="17"/>
  <c r="AI157" i="17"/>
  <c r="AF196" i="17"/>
  <c r="B45" i="17"/>
  <c r="B89" i="17"/>
  <c r="B133" i="17"/>
  <c r="B181" i="17"/>
  <c r="B226" i="17"/>
  <c r="C15" i="17"/>
  <c r="C60" i="17"/>
  <c r="C103" i="17"/>
  <c r="C145" i="17"/>
  <c r="C191" i="17"/>
  <c r="C240" i="17"/>
  <c r="D27" i="17"/>
  <c r="D72" i="17"/>
  <c r="D145" i="17"/>
  <c r="D256" i="17"/>
  <c r="E104" i="17"/>
  <c r="E223" i="17"/>
  <c r="F97" i="17"/>
  <c r="F206" i="17"/>
  <c r="G68" i="17"/>
  <c r="G197" i="17"/>
  <c r="H60" i="17"/>
  <c r="H181" i="17"/>
  <c r="I54" i="17"/>
  <c r="I163" i="17"/>
  <c r="J27" i="17"/>
  <c r="J156" i="17"/>
  <c r="J263" i="17"/>
  <c r="K129" i="17"/>
  <c r="AK10" i="17"/>
  <c r="AA14" i="17"/>
  <c r="AV18" i="17"/>
  <c r="AN23" i="17"/>
  <c r="R28" i="17"/>
  <c r="AC34" i="17"/>
  <c r="AQ41" i="17"/>
  <c r="AI47" i="17"/>
  <c r="AK56" i="17"/>
  <c r="AY68" i="17"/>
  <c r="AV81" i="17"/>
  <c r="AM95" i="17"/>
  <c r="AV110" i="17"/>
  <c r="AY126" i="17"/>
  <c r="AP158" i="17"/>
  <c r="AS216" i="17"/>
  <c r="B50" i="17"/>
  <c r="B95" i="17"/>
  <c r="B143" i="17"/>
  <c r="B187" i="17"/>
  <c r="B230" i="17"/>
  <c r="C23" i="17"/>
  <c r="C63" i="17"/>
  <c r="C107" i="17"/>
  <c r="C152" i="17"/>
  <c r="C200" i="17"/>
  <c r="C243" i="17"/>
  <c r="D34" i="17"/>
  <c r="D80" i="17"/>
  <c r="D156" i="17"/>
  <c r="D263" i="17"/>
  <c r="E129" i="17"/>
  <c r="E237" i="17"/>
  <c r="F100" i="17"/>
  <c r="F228" i="17"/>
  <c r="G82" i="17"/>
  <c r="G204" i="17"/>
  <c r="H84" i="17"/>
  <c r="H196" i="17"/>
  <c r="I58" i="17"/>
  <c r="I188" i="17"/>
  <c r="J40" i="17"/>
  <c r="J159" i="17"/>
  <c r="K32" i="17"/>
  <c r="K142" i="17"/>
  <c r="AR10" i="17"/>
  <c r="T15" i="17"/>
  <c r="AA19" i="17"/>
  <c r="AS23" i="17"/>
  <c r="AP29" i="17"/>
  <c r="T35" i="17"/>
  <c r="AY41" i="17"/>
  <c r="X49" i="17"/>
  <c r="N57" i="17"/>
  <c r="X70" i="17"/>
  <c r="AE84" i="17"/>
  <c r="AD97" i="17"/>
  <c r="M111" i="17"/>
  <c r="AE134" i="17"/>
  <c r="AD162" i="17"/>
  <c r="O220" i="17"/>
  <c r="B10" i="17"/>
  <c r="B56" i="17"/>
  <c r="B105" i="17"/>
  <c r="B147" i="17"/>
  <c r="B191" i="17"/>
  <c r="B239" i="17"/>
  <c r="C24" i="17"/>
  <c r="C70" i="17"/>
  <c r="C112" i="17"/>
  <c r="C161" i="17"/>
  <c r="C206" i="17"/>
  <c r="C249" i="17"/>
  <c r="D40" i="17"/>
  <c r="D82" i="17"/>
  <c r="D180" i="17"/>
  <c r="E19" i="17"/>
  <c r="E133" i="17"/>
  <c r="E262" i="17"/>
  <c r="F114" i="17"/>
  <c r="F236" i="17"/>
  <c r="G108" i="17"/>
  <c r="G218" i="17"/>
  <c r="H91" i="17"/>
  <c r="H219" i="17"/>
  <c r="I72" i="17"/>
  <c r="I192" i="17"/>
  <c r="J64" i="17"/>
  <c r="J175" i="17"/>
  <c r="K39" i="17"/>
  <c r="K173" i="17"/>
  <c r="O11" i="17"/>
  <c r="AL15" i="17"/>
  <c r="V20" i="17"/>
  <c r="Z24" i="17"/>
  <c r="AS29" i="17"/>
  <c r="AU36" i="17"/>
  <c r="AN42" i="17"/>
  <c r="AH49" i="17"/>
  <c r="AZ59" i="17"/>
  <c r="AY70" i="17"/>
  <c r="AS85" i="17"/>
  <c r="AX99" i="17"/>
  <c r="AS112" i="17"/>
  <c r="AH134" i="17"/>
  <c r="AR173" i="17"/>
  <c r="AV229" i="17"/>
  <c r="W6" i="18" l="1" a="1"/>
  <c r="W6" i="18" s="1"/>
  <c r="L6" i="18" a="1"/>
  <c r="L6" i="18" s="1"/>
  <c r="AA6" i="18" a="1"/>
  <c r="AA6" i="18" s="1"/>
  <c r="P6" i="18" a="1"/>
  <c r="P6" i="18" s="1"/>
  <c r="S6" i="18" a="1"/>
  <c r="S6" i="18" s="1"/>
  <c r="AF6" i="18" a="1"/>
  <c r="AF6" i="18" s="1"/>
  <c r="D6" i="18" a="1"/>
  <c r="D6" i="18" s="1"/>
  <c r="I6" i="18" a="1"/>
  <c r="I6" i="18" s="1"/>
  <c r="AK6" i="18" a="1"/>
  <c r="AK6" i="18" s="1"/>
  <c r="AL6" i="18" a="1"/>
  <c r="AL6" i="18" s="1"/>
  <c r="O6" i="18" a="1"/>
  <c r="O6" i="18" s="1"/>
  <c r="V6" i="18" a="1"/>
  <c r="V6" i="18" s="1"/>
  <c r="AP6" i="18" a="1"/>
  <c r="AP6" i="18" s="1"/>
  <c r="Q6" i="18" a="1"/>
  <c r="Q6" i="18" s="1"/>
  <c r="AQ6" i="18" a="1"/>
  <c r="AQ6" i="18" s="1"/>
  <c r="F6" i="18" a="1"/>
  <c r="F6" i="18" s="1"/>
  <c r="AY6" i="18" a="1"/>
  <c r="AY6" i="18" s="1"/>
  <c r="M6" i="18" a="1"/>
  <c r="M6" i="18" s="1"/>
  <c r="Z6" i="18" a="1"/>
  <c r="Z6" i="18" s="1"/>
  <c r="AM6" i="18" a="1"/>
  <c r="AM6" i="18" s="1"/>
  <c r="AZ6" i="18" a="1"/>
  <c r="AZ6" i="18" s="1"/>
  <c r="C6" i="18" a="1"/>
  <c r="C6" i="18" s="1"/>
  <c r="AV6" i="18" a="1"/>
  <c r="AV6" i="18" s="1"/>
  <c r="J6" i="18" a="1"/>
  <c r="J6" i="18" s="1"/>
  <c r="AW6" i="18" a="1"/>
  <c r="AW6" i="18" s="1"/>
  <c r="AX6" i="18" a="1"/>
  <c r="AX6" i="18" s="1"/>
  <c r="E6" i="18" a="1"/>
  <c r="E6" i="18" s="1"/>
  <c r="R6" i="18" a="1"/>
  <c r="R6" i="18" s="1"/>
  <c r="AE6" i="18" a="1"/>
  <c r="AE6" i="18" s="1"/>
  <c r="AR6" i="18" a="1"/>
  <c r="AR6" i="18" s="1"/>
  <c r="AG6" i="18" a="1"/>
  <c r="AG6" i="18" s="1"/>
  <c r="U6" i="18" a="1"/>
  <c r="U6" i="18" s="1"/>
  <c r="AH6" i="18" a="1"/>
  <c r="AH6" i="18" s="1"/>
  <c r="N6" i="18" a="1"/>
  <c r="N6" i="18" s="1"/>
  <c r="AN6" i="18" a="1"/>
  <c r="AN6" i="18" s="1"/>
  <c r="B6" i="18" a="1"/>
  <c r="B6" i="18" s="1"/>
  <c r="AO6" i="18" a="1"/>
  <c r="AO6" i="18" s="1"/>
  <c r="AJ6" i="18" a="1"/>
  <c r="AJ6" i="18" s="1"/>
  <c r="K6" i="18" a="1"/>
  <c r="K6" i="18" s="1"/>
  <c r="Y6" i="18" a="1"/>
  <c r="Y6" i="18" s="1"/>
  <c r="G6" i="18" a="1"/>
  <c r="G6" i="18" s="1"/>
  <c r="T6" i="18" a="1"/>
  <c r="T6" i="18" s="1"/>
  <c r="AT6" i="18" a="1"/>
  <c r="AT6" i="18" s="1"/>
  <c r="H6" i="18" a="1"/>
  <c r="H6" i="18" s="1"/>
  <c r="D6" i="19" a="1"/>
  <c r="D6" i="19" s="1"/>
  <c r="Z6" i="19" a="1"/>
  <c r="Z6" i="19" s="1"/>
  <c r="AY6" i="19" a="1"/>
  <c r="AY6" i="19" s="1"/>
  <c r="Y6" i="19" a="1"/>
  <c r="Y6" i="19" s="1"/>
  <c r="S6" i="19" a="1"/>
  <c r="S6" i="19" s="1"/>
  <c r="AL6" i="19" a="1"/>
  <c r="AL6" i="19" s="1"/>
  <c r="B6" i="19" a="1"/>
  <c r="B6" i="19" s="1"/>
  <c r="AJ6" i="19" a="1"/>
  <c r="AJ6" i="19" s="1"/>
  <c r="AD6" i="19" a="1"/>
  <c r="AD6" i="19" s="1"/>
  <c r="F6" i="19" a="1"/>
  <c r="F6" i="19" s="1"/>
  <c r="G6" i="19" a="1"/>
  <c r="G6" i="19" s="1"/>
  <c r="AM6" i="19" a="1"/>
  <c r="AM6" i="19" s="1"/>
  <c r="AI6" i="19" a="1"/>
  <c r="AI6" i="19" s="1"/>
  <c r="AP6" i="19" a="1"/>
  <c r="AP6" i="19" s="1"/>
  <c r="AE6" i="19" a="1"/>
  <c r="AE6" i="19" s="1"/>
  <c r="AO6" i="19" a="1"/>
  <c r="AO6" i="19" s="1"/>
  <c r="K6" i="19" a="1"/>
  <c r="K6" i="19" s="1"/>
  <c r="AT6" i="19" a="1"/>
  <c r="AT6" i="19" s="1"/>
  <c r="Q6" i="19" a="1"/>
  <c r="Q6" i="19" s="1"/>
  <c r="AQ6" i="19" a="1"/>
  <c r="AQ6" i="19" s="1"/>
  <c r="AV6" i="19" a="1"/>
  <c r="AV6" i="19" s="1"/>
  <c r="X6" i="19" a="1"/>
  <c r="X6" i="19" s="1"/>
  <c r="P6" i="19" a="1"/>
  <c r="P6" i="19" s="1"/>
  <c r="AN6" i="19" a="1"/>
  <c r="AN6" i="19" s="1"/>
  <c r="T6" i="19" a="1"/>
  <c r="T6" i="19" s="1"/>
  <c r="N6" i="19" a="1"/>
  <c r="N6" i="19" s="1"/>
  <c r="AS6" i="19" a="1"/>
  <c r="AS6" i="19" s="1"/>
  <c r="AC6" i="19" a="1"/>
  <c r="AC6" i="19" s="1"/>
  <c r="AK6" i="19" a="1"/>
  <c r="AK6" i="19" s="1"/>
  <c r="AX6" i="19" a="1"/>
  <c r="AX6" i="19" s="1"/>
  <c r="AU6" i="19" a="1"/>
  <c r="AU6" i="19" s="1"/>
  <c r="M6" i="19" a="1"/>
  <c r="M6" i="19" s="1"/>
  <c r="I6" i="19" a="1"/>
  <c r="I6" i="19" s="1"/>
  <c r="J6" i="19" a="1"/>
  <c r="J6" i="19" s="1"/>
  <c r="R6" i="19" a="1"/>
  <c r="R6" i="19" s="1"/>
  <c r="AZ6" i="19" a="1"/>
  <c r="AZ6" i="19" s="1"/>
  <c r="H6" i="19" a="1"/>
  <c r="H6" i="19" s="1"/>
  <c r="O6" i="19" a="1"/>
  <c r="O6" i="19" s="1"/>
  <c r="AR6" i="19" a="1"/>
  <c r="AR6" i="19" s="1"/>
  <c r="AA6" i="19" a="1"/>
  <c r="AA6" i="19" s="1"/>
  <c r="W6" i="19" a="1"/>
  <c r="W6" i="19" s="1"/>
  <c r="AF6" i="19" a="1"/>
  <c r="AF6" i="19" s="1"/>
  <c r="U6" i="19" a="1"/>
  <c r="U6" i="19" s="1"/>
  <c r="AH6" i="19" a="1"/>
  <c r="AH6" i="19" s="1"/>
  <c r="V6" i="19" a="1"/>
  <c r="V6" i="19" s="1"/>
  <c r="AB6" i="19" a="1"/>
  <c r="AB6" i="19" s="1"/>
  <c r="L6" i="19" a="1"/>
  <c r="L6" i="19" s="1"/>
  <c r="E6" i="19" a="1"/>
  <c r="E6" i="19" s="1"/>
  <c r="AG6" i="19" a="1"/>
  <c r="AG6" i="19" s="1"/>
  <c r="C6" i="19" a="1"/>
  <c r="C6" i="19" s="1"/>
  <c r="AW6" i="19" a="1"/>
  <c r="AW6" i="19" s="1"/>
  <c r="AO6" i="20" a="1"/>
  <c r="AO6" i="20" s="1"/>
  <c r="AA6" i="20" a="1"/>
  <c r="AA6" i="20" s="1"/>
  <c r="AC6" i="20" a="1"/>
  <c r="AC6" i="20" s="1"/>
  <c r="I6" i="20" a="1"/>
  <c r="I6" i="20" s="1"/>
  <c r="AX6" i="20" a="1"/>
  <c r="AX6" i="20" s="1"/>
  <c r="AW6" i="20" a="1"/>
  <c r="AW6" i="20" s="1"/>
  <c r="AN6" i="20" a="1"/>
  <c r="AN6" i="20" s="1"/>
  <c r="S6" i="20" a="1"/>
  <c r="S6" i="20" s="1"/>
  <c r="U6" i="20" a="1"/>
  <c r="U6" i="20" s="1"/>
  <c r="AS6" i="20" a="1"/>
  <c r="AS6" i="20" s="1"/>
  <c r="AG6" i="20" a="1"/>
  <c r="AG6" i="20" s="1"/>
  <c r="C6" i="20" a="1"/>
  <c r="C6" i="20" s="1"/>
  <c r="AS6" i="18" a="1"/>
  <c r="AS6" i="18" s="1"/>
  <c r="H6" i="20" a="1"/>
  <c r="H6" i="20" s="1"/>
  <c r="AD6" i="18" a="1"/>
  <c r="AD6" i="18" s="1"/>
  <c r="AK6" i="20" a="1"/>
  <c r="AK6" i="20" s="1"/>
  <c r="P6" i="20" a="1"/>
  <c r="P6" i="20" s="1"/>
  <c r="AQ6" i="20" a="1"/>
  <c r="AQ6" i="20" s="1"/>
  <c r="T6" i="20" a="1"/>
  <c r="T6" i="20" s="1"/>
  <c r="J6" i="20" a="1"/>
  <c r="J6" i="20" s="1"/>
  <c r="X6" i="20" a="1"/>
  <c r="X6" i="20" s="1"/>
  <c r="AZ6" i="20" a="1"/>
  <c r="AZ6" i="20" s="1"/>
  <c r="AB6" i="20" a="1"/>
  <c r="AB6" i="20" s="1"/>
  <c r="B6" i="20" a="1"/>
  <c r="B6" i="20" s="1"/>
  <c r="M6" i="20" a="1"/>
  <c r="M6" i="20" s="1"/>
  <c r="L6" i="20" a="1"/>
  <c r="L6" i="20" s="1"/>
  <c r="AL6" i="20" a="1"/>
  <c r="AL6" i="20" s="1"/>
  <c r="G6" i="20" a="1"/>
  <c r="G6" i="20" s="1"/>
  <c r="AB6" i="18" a="1"/>
  <c r="AB6" i="18" s="1"/>
  <c r="AC6" i="18" a="1"/>
  <c r="AC6" i="18" s="1"/>
  <c r="X6" i="18" a="1"/>
  <c r="X6" i="18" s="1"/>
  <c r="AU6" i="18" a="1"/>
  <c r="AU6" i="18" s="1"/>
  <c r="AI6" i="18" a="1"/>
  <c r="AI6" i="18" s="1"/>
  <c r="AY6" i="20" a="1"/>
  <c r="AY6" i="20" s="1"/>
  <c r="AD6" i="20" a="1"/>
  <c r="AD6" i="20" s="1"/>
  <c r="AH6" i="20" a="1"/>
  <c r="AH6" i="20" s="1"/>
  <c r="F6" i="20" a="1"/>
  <c r="F6" i="20" s="1"/>
  <c r="D6" i="20" a="1"/>
  <c r="D6" i="20" s="1"/>
  <c r="O6" i="20" a="1"/>
  <c r="O6" i="20" s="1"/>
  <c r="AF6" i="20" a="1"/>
  <c r="AF6" i="20" s="1"/>
  <c r="AJ6" i="20" a="1"/>
  <c r="AJ6" i="20" s="1"/>
  <c r="AT6" i="20" a="1"/>
  <c r="AT6" i="20" s="1"/>
  <c r="W6" i="20" a="1"/>
  <c r="W6" i="20" s="1"/>
  <c r="K6" i="20" a="1"/>
  <c r="K6" i="20" s="1"/>
  <c r="Q6" i="20" a="1"/>
  <c r="Q6" i="20" s="1"/>
  <c r="N6" i="20" a="1"/>
  <c r="N6" i="20" s="1"/>
  <c r="V6" i="20" a="1"/>
  <c r="V6" i="20" s="1"/>
  <c r="AR6" i="20" a="1"/>
  <c r="AR6" i="20" s="1"/>
  <c r="AE6" i="20" a="1"/>
  <c r="AE6" i="20" s="1"/>
  <c r="Y6" i="20" a="1"/>
  <c r="Y6" i="20" s="1"/>
  <c r="AV6" i="20" a="1"/>
  <c r="AV6" i="20" s="1"/>
  <c r="Z6" i="20" a="1"/>
  <c r="Z6" i="20" s="1"/>
  <c r="AM6" i="20" a="1"/>
  <c r="AM6" i="20" s="1"/>
  <c r="E6" i="20" a="1"/>
  <c r="E6" i="20" s="1"/>
  <c r="AI6" i="20" a="1"/>
  <c r="AI6" i="20" s="1"/>
  <c r="AP6" i="20" a="1"/>
  <c r="AP6" i="20" s="1"/>
  <c r="R6" i="20" a="1"/>
  <c r="R6" i="20" s="1"/>
  <c r="AU6" i="20" a="1"/>
  <c r="AU6" i="20" s="1"/>
  <c r="AP6" i="17" a="1"/>
  <c r="AP6" i="17" s="1"/>
  <c r="AV6" i="17" a="1"/>
  <c r="AV6" i="17" s="1"/>
  <c r="O6" i="17" a="1"/>
  <c r="O6" i="17" s="1"/>
  <c r="AF6" i="17" a="1"/>
  <c r="AF6" i="17" s="1"/>
  <c r="Z6" i="17" a="1"/>
  <c r="Z6" i="17" s="1"/>
  <c r="AZ6" i="17" a="1"/>
  <c r="AZ6" i="17" s="1"/>
  <c r="K6" i="17" a="1"/>
  <c r="K6" i="17" s="1"/>
  <c r="AM6" i="17" a="1"/>
  <c r="AM6" i="17" s="1"/>
  <c r="L6" i="17" a="1"/>
  <c r="L6" i="17" s="1"/>
  <c r="M6" i="17" a="1"/>
  <c r="M6" i="17" s="1"/>
  <c r="AE6" i="17" a="1"/>
  <c r="AE6" i="17" s="1"/>
  <c r="G6" i="17" a="1"/>
  <c r="G6" i="17" s="1"/>
  <c r="AI6" i="17" a="1"/>
  <c r="AI6" i="17" s="1"/>
  <c r="S6" i="17" a="1"/>
  <c r="S6" i="17" s="1"/>
  <c r="V6" i="17" a="1"/>
  <c r="V6" i="17" s="1"/>
  <c r="N6" i="17" a="1"/>
  <c r="N6" i="17" s="1"/>
  <c r="AR6" i="17" a="1"/>
  <c r="AR6" i="17" s="1"/>
  <c r="AO6" i="17" a="1"/>
  <c r="AO6" i="17" s="1"/>
  <c r="AL6" i="17" a="1"/>
  <c r="AL6" i="17" s="1"/>
  <c r="X6" i="17" a="1"/>
  <c r="X6" i="17" s="1"/>
  <c r="R6" i="17" a="1"/>
  <c r="R6" i="17" s="1"/>
  <c r="AT6" i="17" a="1"/>
  <c r="AT6" i="17" s="1"/>
  <c r="Y6" i="17" a="1"/>
  <c r="Y6" i="17" s="1"/>
  <c r="AY6" i="17" a="1"/>
  <c r="AY6" i="17" s="1"/>
  <c r="AJ6" i="17" a="1"/>
  <c r="AJ6" i="17" s="1"/>
  <c r="U6" i="17" a="1"/>
  <c r="U6" i="17" s="1"/>
  <c r="W6" i="17" a="1"/>
  <c r="W6" i="17" s="1"/>
  <c r="AW6" i="17" a="1"/>
  <c r="AW6" i="17" s="1"/>
  <c r="AB6" i="17" a="1"/>
  <c r="AB6" i="17" s="1"/>
  <c r="C6" i="17" a="1"/>
  <c r="C6" i="17" s="1"/>
  <c r="AD6" i="17" a="1"/>
  <c r="AD6" i="17" s="1"/>
  <c r="AU6" i="17" a="1"/>
  <c r="AU6" i="17" s="1"/>
  <c r="AK6" i="17" a="1"/>
  <c r="AK6" i="17" s="1"/>
  <c r="AQ6" i="17" a="1"/>
  <c r="AQ6" i="17" s="1"/>
  <c r="F6" i="17" a="1"/>
  <c r="F6" i="17" s="1"/>
  <c r="AH6" i="17" a="1"/>
  <c r="AH6" i="17" s="1"/>
  <c r="D6" i="17" a="1"/>
  <c r="D6" i="17" s="1"/>
  <c r="AN6" i="17" a="1"/>
  <c r="AN6" i="17" s="1"/>
  <c r="J6" i="17" a="1"/>
  <c r="J6" i="17" s="1"/>
  <c r="AA6" i="17" a="1"/>
  <c r="AA6" i="17" s="1"/>
  <c r="T6" i="17" a="1"/>
  <c r="T6" i="17" s="1"/>
  <c r="AG6" i="17" a="1"/>
  <c r="AG6" i="17" s="1"/>
  <c r="AX6" i="17" a="1"/>
  <c r="AX6" i="17" s="1"/>
  <c r="Q6" i="17" a="1"/>
  <c r="Q6" i="17" s="1"/>
  <c r="AS6" i="17" a="1"/>
  <c r="AS6" i="17" s="1"/>
  <c r="I6" i="17" a="1"/>
  <c r="I6" i="17" s="1"/>
  <c r="P6" i="17" a="1"/>
  <c r="P6" i="17" s="1"/>
  <c r="B6" i="17" a="1"/>
  <c r="B6" i="17" s="1"/>
  <c r="H6" i="17" a="1"/>
  <c r="H6" i="17" s="1"/>
  <c r="AC6" i="17" a="1"/>
  <c r="AC6" i="17" s="1"/>
  <c r="E6" i="17" a="1"/>
  <c r="E6" i="17" s="1"/>
  <c r="L32" i="16"/>
  <c r="Z27" i="16"/>
  <c r="AM27" i="16" s="1"/>
  <c r="Z17" i="16"/>
  <c r="Z41" i="15"/>
  <c r="BE36" i="15"/>
  <c r="BH35" i="15"/>
  <c r="BE35" i="15"/>
  <c r="Z35" i="15"/>
  <c r="BH34" i="15"/>
  <c r="BE34" i="15"/>
  <c r="BH33" i="15"/>
  <c r="BE33" i="15"/>
  <c r="BH32" i="15"/>
  <c r="BE32" i="15"/>
  <c r="BH31" i="15"/>
  <c r="BE31" i="15"/>
  <c r="BH30" i="15"/>
  <c r="BE30" i="15"/>
  <c r="BH29" i="15"/>
  <c r="BE29" i="15"/>
  <c r="Z29" i="15"/>
  <c r="BH28" i="15"/>
  <c r="BE28" i="15"/>
  <c r="BH27" i="15"/>
  <c r="BE27" i="15"/>
  <c r="BH26" i="15"/>
  <c r="BE26" i="15"/>
  <c r="BH25" i="15"/>
  <c r="BE25" i="15"/>
  <c r="BH24" i="15"/>
  <c r="BE24" i="15"/>
  <c r="Z18" i="15"/>
  <c r="AM16" i="15" s="1"/>
  <c r="W7" i="18"/>
  <c r="T7" i="18"/>
  <c r="H7" i="20"/>
  <c r="AW7" i="18"/>
  <c r="Z7" i="20"/>
  <c r="Z7" i="18"/>
  <c r="H7" i="18"/>
  <c r="F7" i="20"/>
  <c r="T7" i="20"/>
  <c r="AV7" i="18"/>
  <c r="AF7" i="20"/>
  <c r="AJ7" i="20"/>
  <c r="AY7" i="20"/>
  <c r="AF7" i="18"/>
  <c r="O7" i="20"/>
  <c r="AM7" i="20"/>
  <c r="AL7" i="18"/>
  <c r="N7" i="18"/>
  <c r="C7" i="18"/>
  <c r="AN7" i="18"/>
  <c r="AB7" i="20"/>
  <c r="G7" i="18"/>
  <c r="AO7" i="18"/>
  <c r="AC7" i="18"/>
  <c r="AL7" i="20"/>
  <c r="AV7" i="20"/>
  <c r="N7" i="20"/>
  <c r="X7" i="18"/>
  <c r="AE7" i="18"/>
  <c r="AK7" i="20"/>
  <c r="B7" i="20"/>
  <c r="J7" i="18"/>
  <c r="AO7" i="20"/>
  <c r="P7" i="18"/>
  <c r="AC7" i="20"/>
  <c r="AZ7" i="18"/>
  <c r="AX7" i="18"/>
  <c r="O7" i="18"/>
  <c r="C7" i="20"/>
  <c r="AT7" i="18"/>
  <c r="E7" i="18"/>
  <c r="AJ7" i="18"/>
  <c r="AP7" i="20"/>
  <c r="AE7" i="20"/>
  <c r="Y7" i="20"/>
  <c r="Q7" i="18"/>
  <c r="AA7" i="18"/>
  <c r="I7" i="20"/>
  <c r="AD7" i="20"/>
  <c r="AU7" i="20"/>
  <c r="J7" i="20"/>
  <c r="AG7" i="18"/>
  <c r="G7" i="20"/>
  <c r="F7" i="18"/>
  <c r="AR7" i="18"/>
  <c r="AZ7" i="20"/>
  <c r="K7" i="20"/>
  <c r="AK7" i="18"/>
  <c r="S7" i="18"/>
  <c r="U7" i="18"/>
  <c r="AA7" i="20"/>
  <c r="V7" i="18"/>
  <c r="AR7" i="20"/>
  <c r="D7" i="18"/>
  <c r="AS7" i="20"/>
  <c r="AW7" i="20"/>
  <c r="AM7" i="18"/>
  <c r="E7" i="20"/>
  <c r="P7" i="20"/>
  <c r="R7" i="18"/>
  <c r="U7" i="20"/>
  <c r="Y7" i="18"/>
  <c r="AX7" i="20"/>
  <c r="AG7" i="20"/>
  <c r="D7" i="20"/>
  <c r="L7" i="18"/>
  <c r="W7" i="20"/>
  <c r="Q7" i="20"/>
  <c r="M7" i="20"/>
  <c r="AY7" i="18"/>
  <c r="AP7" i="18"/>
  <c r="AQ7" i="20"/>
  <c r="K7" i="18"/>
  <c r="AT7" i="20"/>
  <c r="M7" i="18"/>
  <c r="AB7" i="18"/>
  <c r="AQ7" i="18"/>
  <c r="AU7" i="18"/>
  <c r="AI7" i="18"/>
  <c r="L7" i="20"/>
  <c r="AS7" i="18"/>
  <c r="AD7" i="18"/>
  <c r="X7" i="20"/>
  <c r="AN7" i="20"/>
  <c r="R7" i="20"/>
  <c r="I7" i="18"/>
  <c r="AH7" i="18"/>
  <c r="B7" i="18"/>
  <c r="AH7" i="20"/>
  <c r="S7" i="20"/>
  <c r="AI7" i="20"/>
  <c r="V7" i="20"/>
  <c r="AL7" i="19"/>
  <c r="M7" i="19"/>
  <c r="AB7" i="19"/>
  <c r="X7" i="19"/>
  <c r="AS7" i="19"/>
  <c r="R7" i="19"/>
  <c r="AP7" i="19"/>
  <c r="AN7" i="19"/>
  <c r="AZ7" i="19"/>
  <c r="AV7" i="19"/>
  <c r="H7" i="19"/>
  <c r="Y7" i="19"/>
  <c r="AH7" i="19"/>
  <c r="AU7" i="19"/>
  <c r="D7" i="19"/>
  <c r="AJ7" i="19"/>
  <c r="AM7" i="19"/>
  <c r="Q7" i="19"/>
  <c r="AD7" i="19"/>
  <c r="AX7" i="19"/>
  <c r="AK7" i="19"/>
  <c r="AI7" i="19"/>
  <c r="U7" i="19"/>
  <c r="AC7" i="19"/>
  <c r="AY7" i="19"/>
  <c r="E7" i="19"/>
  <c r="I7" i="19"/>
  <c r="O7" i="19"/>
  <c r="AO7" i="19"/>
  <c r="AQ7" i="19"/>
  <c r="AA7" i="19"/>
  <c r="T7" i="19"/>
  <c r="AE7" i="19"/>
  <c r="AR7" i="19"/>
  <c r="K7" i="19"/>
  <c r="S7" i="19"/>
  <c r="B7" i="19"/>
  <c r="P7" i="19"/>
  <c r="G7" i="19"/>
  <c r="L7" i="19"/>
  <c r="AG7" i="19"/>
  <c r="Z7" i="19"/>
  <c r="AT7" i="19"/>
  <c r="N7" i="19"/>
  <c r="C7" i="19"/>
  <c r="W7" i="19"/>
  <c r="F7" i="19"/>
  <c r="AF7" i="19"/>
  <c r="AW7" i="19"/>
  <c r="V7" i="19"/>
  <c r="J7" i="19"/>
  <c r="C7" i="17"/>
  <c r="AH7" i="17"/>
  <c r="AI7" i="17"/>
  <c r="AF7" i="17"/>
  <c r="I7" i="17"/>
  <c r="AW7" i="17"/>
  <c r="Q7" i="17"/>
  <c r="AD7" i="17"/>
  <c r="AJ7" i="17"/>
  <c r="AQ7" i="17"/>
  <c r="M7" i="17"/>
  <c r="AR7" i="17"/>
  <c r="Y7" i="17"/>
  <c r="G7" i="17"/>
  <c r="D7" i="17"/>
  <c r="AG7" i="17"/>
  <c r="O7" i="17"/>
  <c r="AB7" i="17"/>
  <c r="K7" i="17"/>
  <c r="P7" i="17"/>
  <c r="F7" i="17"/>
  <c r="T7" i="17"/>
  <c r="AO7" i="17"/>
  <c r="R7" i="17"/>
  <c r="N7" i="17"/>
  <c r="W7" i="17"/>
  <c r="AE7" i="17"/>
  <c r="AL7" i="17"/>
  <c r="AV7" i="17"/>
  <c r="AY7" i="17"/>
  <c r="L7" i="17"/>
  <c r="AK7" i="17"/>
  <c r="AA7" i="17"/>
  <c r="X7" i="17"/>
  <c r="AZ7" i="17"/>
  <c r="AT7" i="17"/>
  <c r="S7" i="17"/>
  <c r="AP7" i="17"/>
  <c r="AU7" i="17"/>
  <c r="V7" i="17"/>
  <c r="AX7" i="17"/>
  <c r="AM7" i="17"/>
  <c r="Z7" i="17"/>
  <c r="AN7" i="17"/>
  <c r="J7" i="17"/>
  <c r="B7" i="17"/>
  <c r="U7" i="17"/>
  <c r="H7" i="17"/>
  <c r="AC7" i="17"/>
  <c r="E7" i="17"/>
  <c r="AS7" i="17"/>
  <c r="B4" i="18" l="1"/>
  <c r="B4" i="19"/>
  <c r="Z19" i="15"/>
  <c r="B4" i="20"/>
  <c r="B4" i="17"/>
  <c r="Z22" i="16"/>
  <c r="Z24" i="16" s="1"/>
  <c r="Z24" i="15"/>
  <c r="Z26" i="15" s="1"/>
  <c r="AM26" i="15" s="1"/>
  <c r="Z26" i="16" l="1"/>
  <c r="Z28" i="16" s="1"/>
  <c r="AM24" i="16"/>
  <c r="BF16" i="16"/>
  <c r="Z28" i="15"/>
  <c r="AM28" i="15" s="1"/>
  <c r="BF17" i="15"/>
  <c r="AM21" i="15" s="1"/>
  <c r="AR26" i="15"/>
  <c r="Z22" i="12"/>
  <c r="AM22" i="12" s="1"/>
  <c r="Z12" i="12"/>
  <c r="AM26" i="16" l="1"/>
  <c r="AS25" i="16" s="1"/>
  <c r="AM18" i="16"/>
  <c r="Z30" i="15"/>
  <c r="Z34" i="15" s="1"/>
  <c r="AR24" i="16"/>
  <c r="Z30" i="16"/>
  <c r="Z35" i="16" s="1"/>
  <c r="M35" i="16" s="1"/>
  <c r="AM28" i="16"/>
  <c r="AS27" i="16" s="1"/>
  <c r="AS27" i="15"/>
  <c r="BH29" i="11"/>
  <c r="BH28" i="11"/>
  <c r="BH27" i="11"/>
  <c r="BH26" i="11"/>
  <c r="BH25" i="11"/>
  <c r="BH24" i="11"/>
  <c r="BH23" i="11"/>
  <c r="BH22" i="11"/>
  <c r="BH21" i="11"/>
  <c r="BH20" i="11"/>
  <c r="BH19" i="11"/>
  <c r="BH18" i="11"/>
  <c r="Z31" i="16" l="1"/>
  <c r="Z32" i="15"/>
  <c r="AM32" i="15" s="1"/>
  <c r="BF15" i="15" s="1"/>
  <c r="Z36" i="15"/>
  <c r="AL34" i="15"/>
  <c r="AS31" i="15" s="1"/>
  <c r="Z35" i="11"/>
  <c r="Z29" i="11"/>
  <c r="Z23" i="11"/>
  <c r="Z12" i="11"/>
  <c r="O32" i="16" l="1"/>
  <c r="Z32" i="16" s="1"/>
  <c r="Z40" i="16" s="1"/>
  <c r="Z41" i="16" s="1"/>
  <c r="AM31" i="16"/>
  <c r="Z44" i="16"/>
  <c r="L37" i="15"/>
  <c r="O37" i="15" s="1"/>
  <c r="Z37" i="15" s="1"/>
  <c r="Z49" i="15" s="1"/>
  <c r="AL36" i="15"/>
  <c r="Z48" i="15"/>
  <c r="Z13" i="11"/>
  <c r="AL35" i="16" l="1"/>
  <c r="Z46" i="16"/>
  <c r="Z44" i="15"/>
  <c r="Z45" i="15" s="1"/>
  <c r="Z39" i="15"/>
  <c r="Z50" i="15"/>
  <c r="Z47" i="16" l="1"/>
  <c r="Z51" i="15"/>
  <c r="L27" i="12"/>
  <c r="BG8" i="12"/>
  <c r="Z17" i="12" s="1"/>
  <c r="Z19" i="12" s="1"/>
  <c r="BE30" i="11"/>
  <c r="BE29" i="11"/>
  <c r="BE28" i="11"/>
  <c r="BE27" i="11"/>
  <c r="BE26" i="11"/>
  <c r="BE25" i="11"/>
  <c r="BE24" i="11"/>
  <c r="BE23" i="11"/>
  <c r="BE22" i="11"/>
  <c r="BE21" i="11"/>
  <c r="BE20" i="11"/>
  <c r="BE19" i="11"/>
  <c r="BE18" i="11"/>
  <c r="Z18" i="11"/>
  <c r="Z20" i="11" s="1"/>
  <c r="BF11" i="11" s="1"/>
  <c r="AM19" i="12" l="1"/>
  <c r="BF11" i="12"/>
  <c r="Z21" i="12"/>
  <c r="AM21" i="12" s="1"/>
  <c r="AM20" i="11"/>
  <c r="Z22" i="11"/>
  <c r="AM13" i="12" l="1"/>
  <c r="AS20" i="12"/>
  <c r="Z23" i="12"/>
  <c r="AM23" i="12" s="1"/>
  <c r="AS22" i="12" s="1"/>
  <c r="AR19" i="12"/>
  <c r="AM22" i="11"/>
  <c r="Z24" i="11"/>
  <c r="AM15" i="11"/>
  <c r="Z25" i="12" l="1"/>
  <c r="Z26" i="12" s="1"/>
  <c r="AS21" i="11"/>
  <c r="Z26" i="11"/>
  <c r="AM26" i="11" s="1"/>
  <c r="Z28" i="11"/>
  <c r="AR20" i="11"/>
  <c r="L31" i="11" l="1"/>
  <c r="BF9" i="11"/>
  <c r="Z38" i="12"/>
  <c r="O27" i="12"/>
  <c r="Z27" i="12" s="1"/>
  <c r="Z29" i="12" s="1"/>
  <c r="AM26" i="12"/>
  <c r="Z30" i="11"/>
  <c r="AL28" i="11"/>
  <c r="AS25" i="11" s="1"/>
  <c r="O31" i="11" l="1"/>
  <c r="Z39" i="12"/>
  <c r="Z40" i="12" s="1"/>
  <c r="Z34" i="12"/>
  <c r="Z35" i="12" s="1"/>
  <c r="AL30" i="11"/>
  <c r="Z42" i="11"/>
  <c r="Z41" i="12" l="1"/>
  <c r="Z31" i="11"/>
  <c r="Z38" i="11"/>
  <c r="Z39" i="11" s="1"/>
  <c r="Z43" i="11" l="1"/>
  <c r="Z44" i="11" s="1"/>
  <c r="Z45" i="11" s="1"/>
  <c r="Z3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ty.desakkhamphou</author>
  </authors>
  <commentList>
    <comment ref="C4" authorId="0" shapeId="0" xr:uid="{00000000-0006-0000-0600-000001000000}">
      <text>
        <r>
          <rPr>
            <b/>
            <sz val="9"/>
            <color indexed="81"/>
            <rFont val="Tahoma"/>
            <family val="2"/>
          </rPr>
          <t xml:space="preserve">ty.desakkhamphou:
Index and Match formula was failing for unknown reason - changed to Hlookup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ty.desakkhamphou</author>
  </authors>
  <commentList>
    <comment ref="G4" authorId="0" shapeId="0" xr:uid="{00000000-0006-0000-0900-000001000000}">
      <text>
        <r>
          <rPr>
            <b/>
            <sz val="9"/>
            <color indexed="81"/>
            <rFont val="Tahoma"/>
            <family val="2"/>
          </rPr>
          <t>ty.desakkhamphou:</t>
        </r>
        <r>
          <rPr>
            <sz val="9"/>
            <color indexed="81"/>
            <rFont val="Tahoma"/>
            <family val="2"/>
          </rPr>
          <t xml:space="preserve">
Count each unique county by year and state</t>
        </r>
      </text>
    </comment>
  </commentList>
</comments>
</file>

<file path=xl/sharedStrings.xml><?xml version="1.0" encoding="utf-8"?>
<sst xmlns="http://schemas.openxmlformats.org/spreadsheetml/2006/main" count="7867" uniqueCount="2238">
  <si>
    <t>1) Required Guaranty &amp; Down Payment</t>
  </si>
  <si>
    <t>A</t>
  </si>
  <si>
    <t>B</t>
  </si>
  <si>
    <t>C</t>
  </si>
  <si>
    <t>D</t>
  </si>
  <si>
    <t>Sales Price</t>
  </si>
  <si>
    <t>Appraised Value</t>
  </si>
  <si>
    <t>Lesser of Sales Price/Appraisal</t>
  </si>
  <si>
    <t>Required 25% Coverage (Based on Lower of Sales Price/Appraised Value)</t>
  </si>
  <si>
    <t>2) Available Guaranty</t>
  </si>
  <si>
    <t>E</t>
  </si>
  <si>
    <t>F</t>
  </si>
  <si>
    <t>G</t>
  </si>
  <si>
    <t>H</t>
  </si>
  <si>
    <t>State:</t>
  </si>
  <si>
    <t>County:</t>
  </si>
  <si>
    <t>Less: Previously Used Entitlement Not Restorable</t>
  </si>
  <si>
    <t>Available Entitlement &amp; Guaranty</t>
  </si>
  <si>
    <t>3) Down Payment</t>
  </si>
  <si>
    <t>I</t>
  </si>
  <si>
    <t>J</t>
  </si>
  <si>
    <t>K</t>
  </si>
  <si>
    <t>L</t>
  </si>
  <si>
    <t>M</t>
  </si>
  <si>
    <t>Down Payment Due from Guaranty Shortfall:</t>
  </si>
  <si>
    <t>Down Payment Due from Appraisal Shortfall:</t>
  </si>
  <si>
    <t>Required Down Payment</t>
  </si>
  <si>
    <t>Veteran's Additional Down Payment</t>
  </si>
  <si>
    <t>4) Maximum Loan Amount</t>
  </si>
  <si>
    <t>N</t>
  </si>
  <si>
    <t>O</t>
  </si>
  <si>
    <t>P</t>
  </si>
  <si>
    <t>Q</t>
  </si>
  <si>
    <t>R</t>
  </si>
  <si>
    <t>Less: Veteran's Additional Down Payment:</t>
  </si>
  <si>
    <t>Base Loan Amount before Funding Fee</t>
  </si>
  <si>
    <t>Total Note Loan Amount</t>
  </si>
  <si>
    <t>Borrower:</t>
  </si>
  <si>
    <t>Loan Number:</t>
  </si>
  <si>
    <t xml:space="preserve"> = </t>
  </si>
  <si>
    <t>Type of Veteran:</t>
  </si>
  <si>
    <t>County Limit (For Maximum Potential Guaranty Calc)</t>
  </si>
  <si>
    <t>$</t>
  </si>
  <si>
    <t>x 25%</t>
  </si>
  <si>
    <t xml:space="preserve"> - </t>
  </si>
  <si>
    <t xml:space="preserve"> = Q(2)</t>
  </si>
  <si>
    <t>a</t>
  </si>
  <si>
    <t>b</t>
  </si>
  <si>
    <t>c</t>
  </si>
  <si>
    <t>d</t>
  </si>
  <si>
    <t>e</t>
  </si>
  <si>
    <t>Purchase Price</t>
  </si>
  <si>
    <t>Est. Prepaids</t>
  </si>
  <si>
    <t>Est. Closing Costs &amp; Discount Points</t>
  </si>
  <si>
    <t>Funding Fee</t>
  </si>
  <si>
    <t>Total Costs</t>
  </si>
  <si>
    <t>f</t>
  </si>
  <si>
    <t>g</t>
  </si>
  <si>
    <t>h</t>
  </si>
  <si>
    <t>i</t>
  </si>
  <si>
    <t>j</t>
  </si>
  <si>
    <t>k</t>
  </si>
  <si>
    <t>Seller-paid costs</t>
  </si>
  <si>
    <t>Other credits</t>
  </si>
  <si>
    <t>Base Loan Amount (excluding Funding Fee financed)</t>
  </si>
  <si>
    <t>Funding Fee financed</t>
  </si>
  <si>
    <t>Total Credits</t>
  </si>
  <si>
    <t>Cash from Borrower</t>
  </si>
  <si>
    <t>Q(1)</t>
  </si>
  <si>
    <t>p</t>
  </si>
  <si>
    <t>Q(2)</t>
  </si>
  <si>
    <t>e - j</t>
  </si>
  <si>
    <t>Purchase And Construction Loans</t>
  </si>
  <si>
    <t>Type of Veteran</t>
  </si>
  <si>
    <t>Regular Military</t>
  </si>
  <si>
    <t>Reserves/National Guard</t>
  </si>
  <si>
    <t>Down Payment</t>
  </si>
  <si>
    <t>Percentage for First Time Use</t>
  </si>
  <si>
    <t>Percentage for Subsequent Use</t>
  </si>
  <si>
    <t>10% or more</t>
  </si>
  <si>
    <t>0-4.99%</t>
  </si>
  <si>
    <r>
      <t xml:space="preserve">VA Funding Fee = </t>
    </r>
    <r>
      <rPr>
        <sz val="7.5"/>
        <color theme="3"/>
        <rFont val="Tahoma"/>
        <family val="2"/>
      </rPr>
      <t>Q(1)</t>
    </r>
  </si>
  <si>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</si>
  <si>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</si>
  <si>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</si>
  <si>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</si>
  <si>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</si>
  <si>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</si>
  <si>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</si>
  <si>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</si>
  <si>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</si>
  <si>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</si>
  <si>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</si>
  <si>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</si>
  <si>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</si>
  <si>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</si>
  <si>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</si>
  <si>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</si>
  <si>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</si>
  <si>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</si>
  <si>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</si>
  <si>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</si>
  <si>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</si>
  <si>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</si>
  <si>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</si>
  <si>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</si>
  <si>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</si>
  <si>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</si>
  <si>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</si>
  <si>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</si>
  <si>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</si>
  <si>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</si>
  <si>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</si>
  <si>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</si>
  <si>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</si>
  <si>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</si>
  <si>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</si>
  <si>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</si>
  <si>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</si>
  <si>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</si>
  <si>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</si>
  <si>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</si>
  <si>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</si>
  <si>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</si>
  <si>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</si>
  <si>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</si>
  <si>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</si>
  <si>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</si>
  <si>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</si>
  <si>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</si>
  <si>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</si>
  <si>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</si>
  <si>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</si>
  <si>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County Name</t>
  </si>
  <si>
    <t>AK</t>
  </si>
  <si>
    <t>CA</t>
  </si>
  <si>
    <t>CO</t>
  </si>
  <si>
    <t>CT</t>
  </si>
  <si>
    <t>DC</t>
  </si>
  <si>
    <t>FL</t>
  </si>
  <si>
    <t>GA</t>
  </si>
  <si>
    <t>HI</t>
  </si>
  <si>
    <t>ID</t>
  </si>
  <si>
    <t>MD</t>
  </si>
  <si>
    <t>BALTIMORE CITY</t>
  </si>
  <si>
    <t>MA</t>
  </si>
  <si>
    <t>NH</t>
  </si>
  <si>
    <t>NJ</t>
  </si>
  <si>
    <t>NY</t>
  </si>
  <si>
    <t>NC</t>
  </si>
  <si>
    <t>PA</t>
  </si>
  <si>
    <t>RI</t>
  </si>
  <si>
    <t>TN</t>
  </si>
  <si>
    <t>UT</t>
  </si>
  <si>
    <t>VA</t>
  </si>
  <si>
    <t>WA</t>
  </si>
  <si>
    <t>WV</t>
  </si>
  <si>
    <t>WY</t>
  </si>
  <si>
    <t>State</t>
  </si>
  <si>
    <t>AL</t>
  </si>
  <si>
    <t>AZ</t>
  </si>
  <si>
    <t>AR</t>
  </si>
  <si>
    <t>DE</t>
  </si>
  <si>
    <t>IL</t>
  </si>
  <si>
    <t>IN</t>
  </si>
  <si>
    <t>IA</t>
  </si>
  <si>
    <t>KS</t>
  </si>
  <si>
    <t>KY</t>
  </si>
  <si>
    <t>LA</t>
  </si>
  <si>
    <t>ME</t>
  </si>
  <si>
    <t>MI</t>
  </si>
  <si>
    <t>MN</t>
  </si>
  <si>
    <t>MS</t>
  </si>
  <si>
    <t>MO</t>
  </si>
  <si>
    <t>MT</t>
  </si>
  <si>
    <t>NE</t>
  </si>
  <si>
    <t>NV</t>
  </si>
  <si>
    <t>NM</t>
  </si>
  <si>
    <t>ND</t>
  </si>
  <si>
    <t>OH</t>
  </si>
  <si>
    <t>OK</t>
  </si>
  <si>
    <t>OR</t>
  </si>
  <si>
    <t>SC</t>
  </si>
  <si>
    <t>SD</t>
  </si>
  <si>
    <t>TX</t>
  </si>
  <si>
    <t>VT</t>
  </si>
  <si>
    <t>WI</t>
  </si>
  <si>
    <t>Veteran Type</t>
  </si>
  <si>
    <t>Regular - First Time Use</t>
  </si>
  <si>
    <t>Regular - Subsequent Use</t>
  </si>
  <si>
    <t>Reserves/National Guard - First Time Use</t>
  </si>
  <si>
    <t>Reserves/National Guard - Subsequent Use</t>
  </si>
  <si>
    <t>Exempt</t>
  </si>
  <si>
    <t>None</t>
  </si>
  <si>
    <t>5% or more</t>
  </si>
  <si>
    <t>5-9.99%</t>
  </si>
  <si>
    <t>DownPayment Calcu</t>
  </si>
  <si>
    <t>VAFF Calc</t>
  </si>
  <si>
    <r>
      <t xml:space="preserve">Maximum </t>
    </r>
    <r>
      <rPr>
        <u/>
        <sz val="8"/>
        <color theme="1"/>
        <rFont val="Tahoma"/>
        <family val="2"/>
      </rPr>
      <t>Potential</t>
    </r>
    <r>
      <rPr>
        <sz val="8"/>
        <color theme="1"/>
        <rFont val="Tahoma"/>
        <family val="2"/>
      </rPr>
      <t xml:space="preserve"> Guaranty</t>
    </r>
  </si>
  <si>
    <t>If H&lt;D, then H-D</t>
  </si>
  <si>
    <t>Desired Loan Amount</t>
  </si>
  <si>
    <t>Guaranty Shortfall:</t>
  </si>
  <si>
    <t>If A&lt;B, then A-B</t>
  </si>
  <si>
    <t>3) Veteran's Down Payment and Equity Calculation</t>
  </si>
  <si>
    <t>Total Investment From Borrower</t>
  </si>
  <si>
    <t>Refinance Payoff</t>
  </si>
  <si>
    <t>5) Cash to Close</t>
  </si>
  <si>
    <t>6) Funding Fee Table Loans Funding after December 31, 2011</t>
  </si>
  <si>
    <t xml:space="preserve">e - j </t>
  </si>
  <si>
    <t xml:space="preserve">Q (2) </t>
  </si>
  <si>
    <t xml:space="preserve">p </t>
  </si>
  <si>
    <t xml:space="preserve"> = Q (2) </t>
  </si>
  <si>
    <t xml:space="preserve">x 25% </t>
  </si>
  <si>
    <t xml:space="preserve">Down Payment Total = </t>
  </si>
  <si>
    <r>
      <rPr>
        <sz val="8"/>
        <color theme="1"/>
        <rFont val="Tahoma"/>
        <family val="2"/>
      </rPr>
      <t>Max Allowable</t>
    </r>
    <r>
      <rPr>
        <b/>
        <sz val="8"/>
        <color theme="1"/>
        <rFont val="Tahoma"/>
        <family val="2"/>
      </rPr>
      <t xml:space="preserve"> Base Loan</t>
    </r>
    <r>
      <rPr>
        <sz val="8"/>
        <color theme="1"/>
        <rFont val="Tahoma"/>
        <family val="2"/>
      </rPr>
      <t xml:space="preserve"> Amount for this transaction</t>
    </r>
    <r>
      <rPr>
        <sz val="9"/>
        <color theme="1"/>
        <rFont val="Tahoma"/>
        <family val="2"/>
      </rPr>
      <t xml:space="preserve">        </t>
    </r>
    <r>
      <rPr>
        <sz val="7.5"/>
        <color theme="3"/>
        <rFont val="Tahoma"/>
        <family val="2"/>
      </rPr>
      <t>A-K</t>
    </r>
  </si>
  <si>
    <t>% Guaranty Shortfall</t>
  </si>
  <si>
    <t>% of Total Down Payment</t>
  </si>
  <si>
    <t>LTV (B)</t>
  </si>
  <si>
    <r>
      <t xml:space="preserve">VA Loan Limit Calculator for </t>
    </r>
    <r>
      <rPr>
        <b/>
        <sz val="10"/>
        <color rgb="FFFFFF00"/>
        <rFont val="Tahoma"/>
        <family val="2"/>
      </rPr>
      <t xml:space="preserve">CASH-OUT REFI </t>
    </r>
    <r>
      <rPr>
        <b/>
        <sz val="10"/>
        <color theme="0"/>
        <rFont val="Tahoma"/>
        <family val="2"/>
      </rPr>
      <t>Base Loan Amounts &gt; $144,000</t>
    </r>
  </si>
  <si>
    <r>
      <t xml:space="preserve">VA Loan Limit Calculator for </t>
    </r>
    <r>
      <rPr>
        <b/>
        <sz val="10"/>
        <color theme="9"/>
        <rFont val="Tahoma"/>
        <family val="2"/>
      </rPr>
      <t>PURCHASE</t>
    </r>
    <r>
      <rPr>
        <b/>
        <sz val="10"/>
        <color theme="0"/>
        <rFont val="Tahoma"/>
        <family val="2"/>
      </rPr>
      <t xml:space="preserve"> Base Loan Amounts &gt; $144,000</t>
    </r>
  </si>
  <si>
    <t xml:space="preserve">This information is published and/or provided by Plaza Home Mortgage, Inc. as a courtesy to its customers and is meant for instructional purposes only. None of the information provided is intended to be legal advice in any context. Plaza makes every effort to provide accurate information; however, Plaza does not guarantee, warrant, insure or promise that it is correct; and any effort to blame Plaza if this information proves to be incorrect will be vigorously defended. Each customer is highly encouraged to seek the advice of legal counsel prior to distributing any of the information provided herein. Any unauthorized use, dissemination or distribution of this document is strictly prohibited.  
Plaza Home Mortgage, Inc. is an Equal Housing Opportunity Lender. This is not a commitment to lend. Information is intended for mortgage professionals only and not intended for public use or distribution. Terms and conditions of programs are subject to change at any time. Refer to Plaza’s underwriting and program guidelines for loan specific details and all eligibility requirements. © 2016 Plaza Home Mortgage, Inc. All rights reserved. Company NMLS #2113.
</t>
  </si>
  <si>
    <t xml:space="preserve">If G&lt;C, then C-G </t>
  </si>
  <si>
    <t>Required 25% Coverage (Based on Desired loan amount)</t>
  </si>
  <si>
    <t>Required Investment</t>
  </si>
  <si>
    <t>If H &gt;I, then H-I</t>
  </si>
  <si>
    <t xml:space="preserve">If B&gt;A, then B-A </t>
  </si>
  <si>
    <t>Available Equity</t>
  </si>
  <si>
    <r>
      <rPr>
        <sz val="8"/>
        <color theme="1"/>
        <rFont val="Tahoma"/>
        <family val="2"/>
      </rPr>
      <t>Max Allowable Base Loan Amount for this transaction</t>
    </r>
    <r>
      <rPr>
        <sz val="9"/>
        <color theme="1"/>
        <rFont val="Tahoma"/>
        <family val="2"/>
      </rPr>
      <t xml:space="preserve">        </t>
    </r>
    <r>
      <rPr>
        <sz val="7.5"/>
        <color theme="3"/>
        <rFont val="Tahoma"/>
        <family val="2"/>
      </rPr>
      <t>A-J</t>
    </r>
  </si>
  <si>
    <t>BARBOUR</t>
  </si>
  <si>
    <t>KUSILVAK CENSUS AREA</t>
  </si>
  <si>
    <t>ST. LOUIS CITY</t>
  </si>
  <si>
    <t>CARSON CITY</t>
  </si>
  <si>
    <t>One-Unit Limit</t>
  </si>
  <si>
    <t>END</t>
  </si>
  <si>
    <t>Year</t>
  </si>
  <si>
    <t>Count</t>
  </si>
  <si>
    <t>Count List LookUp Code</t>
  </si>
  <si>
    <t>Loan Limit LookUp Code</t>
  </si>
  <si>
    <t>List Bottom</t>
  </si>
  <si>
    <t>Active Address</t>
  </si>
  <si>
    <t>Active State</t>
  </si>
  <si>
    <t>Active Year</t>
  </si>
  <si>
    <t>&lt; Used for Indirect on front sheet data drop downs</t>
  </si>
  <si>
    <t>List Address</t>
  </si>
  <si>
    <t>Sheet Name</t>
  </si>
  <si>
    <t>County Lists-Current Yr (Purch)</t>
  </si>
  <si>
    <t>County Lists-Current Yr (Refi)</t>
  </si>
  <si>
    <t>County List-Previous Yr (Purch)</t>
  </si>
  <si>
    <t>County List-Previous Yr (Refi)</t>
  </si>
  <si>
    <t>Last Data Row:</t>
  </si>
  <si>
    <r>
      <t xml:space="preserve">When updating to new year, add information to columns A,C,D,F. Copy down formulas in gray. Update range end in name manager - </t>
    </r>
    <r>
      <rPr>
        <b/>
        <i/>
        <sz val="11"/>
        <color theme="1"/>
        <rFont val="Calibri"/>
        <family val="2"/>
        <scheme val="minor"/>
      </rPr>
      <t xml:space="preserve">'LookUpTable_CountyLoanLimit_AllYears' </t>
    </r>
    <r>
      <rPr>
        <i/>
        <sz val="11"/>
        <color theme="1"/>
        <rFont val="Calibri"/>
        <family val="2"/>
        <scheme val="minor"/>
      </rPr>
      <t xml:space="preserve">&amp; </t>
    </r>
    <r>
      <rPr>
        <b/>
        <i/>
        <sz val="11"/>
        <color theme="1"/>
        <rFont val="Calibri"/>
        <family val="2"/>
        <scheme val="minor"/>
      </rPr>
      <t>'LookUpTable_CountyName_AllYears'</t>
    </r>
  </si>
  <si>
    <t xml:space="preserve">  Purchase Base Loan Amount Greater than $144,000</t>
  </si>
  <si>
    <r>
      <t xml:space="preserve">Maximum </t>
    </r>
    <r>
      <rPr>
        <u/>
        <sz val="8"/>
        <color theme="1"/>
        <rFont val="Arial"/>
        <family val="2"/>
      </rPr>
      <t>Potential</t>
    </r>
    <r>
      <rPr>
        <sz val="8"/>
        <color theme="1"/>
        <rFont val="Arial"/>
        <family val="2"/>
      </rPr>
      <t xml:space="preserve"> Guaranty</t>
    </r>
  </si>
  <si>
    <r>
      <rPr>
        <sz val="8"/>
        <color theme="1"/>
        <rFont val="Arial"/>
        <family val="2"/>
      </rPr>
      <t>Max Allowable</t>
    </r>
    <r>
      <rPr>
        <b/>
        <sz val="8"/>
        <color theme="1"/>
        <rFont val="Arial"/>
        <family val="2"/>
      </rPr>
      <t xml:space="preserve"> Base Loan</t>
    </r>
    <r>
      <rPr>
        <sz val="8"/>
        <color theme="1"/>
        <rFont val="Arial"/>
        <family val="2"/>
      </rPr>
      <t xml:space="preserve"> Amount for this transaction</t>
    </r>
    <r>
      <rPr>
        <sz val="9"/>
        <color theme="1"/>
        <rFont val="Arial"/>
        <family val="2"/>
      </rPr>
      <t xml:space="preserve">        </t>
    </r>
    <r>
      <rPr>
        <sz val="7.5"/>
        <color theme="3"/>
        <rFont val="Arial"/>
        <family val="2"/>
      </rPr>
      <t>A-K</t>
    </r>
  </si>
  <si>
    <r>
      <t xml:space="preserve">VA Funding Fee = </t>
    </r>
    <r>
      <rPr>
        <sz val="7.5"/>
        <color theme="3"/>
        <rFont val="Arial"/>
        <family val="2"/>
      </rPr>
      <t>Q(1)</t>
    </r>
  </si>
  <si>
    <t>6) Funding Fee Table Loans Funding</t>
  </si>
  <si>
    <r>
      <rPr>
        <sz val="8"/>
        <color theme="1"/>
        <rFont val="Arial"/>
        <family val="2"/>
      </rPr>
      <t>Max Allowable Base Loan Amount for this transaction</t>
    </r>
    <r>
      <rPr>
        <sz val="9"/>
        <color theme="1"/>
        <rFont val="Arial"/>
        <family val="2"/>
      </rPr>
      <t xml:space="preserve">        </t>
    </r>
    <r>
      <rPr>
        <sz val="7.5"/>
        <color theme="3"/>
        <rFont val="Arial"/>
        <family val="2"/>
      </rPr>
      <t>A-J</t>
    </r>
  </si>
  <si>
    <t>Cash-Out Refinance Base Loan Amount Greater than $144,000</t>
  </si>
  <si>
    <t>FF will be:</t>
  </si>
  <si>
    <t>Not Financed</t>
  </si>
  <si>
    <t>Financed*</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</si>
  <si>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</si>
  <si>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</si>
  <si>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</si>
  <si>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</si>
  <si>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</si>
  <si>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</si>
  <si>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</si>
  <si>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</si>
  <si>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</si>
  <si>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</si>
  <si>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</si>
  <si>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</si>
  <si>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</si>
  <si>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</si>
  <si>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</si>
  <si>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</si>
  <si>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</si>
  <si>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</si>
  <si>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</si>
  <si>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</si>
  <si>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</si>
  <si>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</si>
  <si>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</si>
  <si>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</si>
  <si>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WRANGELL CITY AND BOROUGH</t>
  </si>
  <si>
    <t>YAKUTAT CITY AND BOROUGH</t>
  </si>
  <si>
    <t>YUKON-KOYUKUK CENSUS AREA</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</si>
  <si>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</si>
  <si>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</si>
  <si>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</si>
  <si>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</si>
  <si>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</si>
  <si>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</si>
  <si>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</si>
  <si>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</si>
  <si>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</si>
  <si>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</si>
  <si>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</si>
  <si>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</si>
  <si>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</si>
  <si>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</si>
  <si>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</si>
  <si>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</si>
  <si>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</si>
  <si>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</si>
  <si>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</si>
  <si>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</si>
  <si>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</si>
  <si>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</si>
  <si>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</si>
  <si>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</si>
  <si>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</si>
  <si>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</si>
  <si>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</si>
  <si>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</si>
  <si>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</si>
  <si>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</si>
  <si>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</si>
  <si>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</si>
  <si>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</si>
  <si>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</si>
  <si>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</si>
  <si>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</si>
  <si>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</si>
  <si>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</si>
  <si>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</si>
  <si>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</si>
  <si>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</si>
  <si>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</si>
  <si>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</si>
  <si>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</si>
  <si>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</si>
  <si>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</si>
  <si>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</si>
  <si>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</si>
  <si>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</si>
  <si>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</si>
  <si>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</si>
  <si>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</si>
  <si>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</si>
  <si>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</si>
  <si>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</si>
  <si>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</si>
  <si>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</si>
  <si>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</si>
  <si>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</si>
  <si>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</si>
  <si>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</si>
  <si>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</si>
  <si>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</si>
  <si>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</si>
  <si>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</si>
  <si>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</si>
  <si>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</si>
  <si>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</si>
  <si>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</si>
  <si>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</si>
  <si>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</si>
  <si>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</si>
  <si>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</si>
  <si>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</si>
  <si>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</si>
  <si>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</si>
  <si>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</si>
  <si>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</si>
  <si>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</si>
  <si>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</si>
  <si>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</si>
  <si>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</si>
  <si>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</si>
  <si>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</si>
  <si>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</si>
  <si>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</si>
  <si>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</si>
  <si>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</si>
  <si>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</si>
  <si>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</si>
  <si>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</si>
  <si>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</si>
  <si>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</si>
  <si>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</si>
  <si>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</si>
  <si>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</si>
  <si>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</si>
  <si>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</si>
  <si>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</si>
  <si>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</si>
  <si>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</si>
  <si>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</si>
  <si>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*Calculator should ONLY be used when Veteran has unrestored entitlement*</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</si>
  <si>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</si>
  <si>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</si>
  <si>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</si>
  <si>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</si>
  <si>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</si>
  <si>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</si>
  <si>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</si>
  <si>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</si>
  <si>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</si>
  <si>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</si>
  <si>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</si>
  <si>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</si>
  <si>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</si>
  <si>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</si>
  <si>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</si>
  <si>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</si>
  <si>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</si>
  <si>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</si>
  <si>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</si>
  <si>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</si>
  <si>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</si>
  <si>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</si>
  <si>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</si>
  <si>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</si>
  <si>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</si>
  <si>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</si>
  <si>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</si>
  <si>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</si>
  <si>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</si>
  <si>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</si>
  <si>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</si>
  <si>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</si>
  <si>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</si>
  <si>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</si>
  <si>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</si>
  <si>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</si>
  <si>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</si>
  <si>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</si>
  <si>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</si>
  <si>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</si>
  <si>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</si>
  <si>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</si>
  <si>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</si>
  <si>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</si>
  <si>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</si>
  <si>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</si>
  <si>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</si>
  <si>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</si>
  <si>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</si>
  <si>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</si>
  <si>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</si>
  <si>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</si>
  <si>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</si>
  <si>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</si>
  <si>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</si>
  <si>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</si>
  <si>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</si>
  <si>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</si>
  <si>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</si>
  <si>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</si>
  <si>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</si>
  <si>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</si>
  <si>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</si>
  <si>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</si>
  <si>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</si>
  <si>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</si>
  <si>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</si>
  <si>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</si>
  <si>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</si>
  <si>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</si>
  <si>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</si>
  <si>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</si>
  <si>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</si>
  <si>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</si>
  <si>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</si>
  <si>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</si>
  <si>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</si>
  <si>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</si>
  <si>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</si>
  <si>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</si>
  <si>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</si>
  <si>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</si>
  <si>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</si>
  <si>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</si>
  <si>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</si>
  <si>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</si>
  <si>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</si>
  <si>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</si>
  <si>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</si>
  <si>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</si>
  <si>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</si>
  <si>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</si>
  <si>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</si>
  <si>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</si>
  <si>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</si>
  <si>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</si>
  <si>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</si>
  <si>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</si>
  <si>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</si>
  <si>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</si>
  <si>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</si>
  <si>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</si>
  <si>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</si>
  <si>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</si>
  <si>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</si>
  <si>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</si>
  <si>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</si>
  <si>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</si>
  <si>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</si>
  <si>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</si>
  <si>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</si>
  <si>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</si>
  <si>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</si>
  <si>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</si>
  <si>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</si>
  <si>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</si>
  <si>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</si>
  <si>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</si>
  <si>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</si>
  <si>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</si>
  <si>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</si>
  <si>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</si>
  <si>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</si>
  <si>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</si>
  <si>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</si>
  <si>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</si>
  <si>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</si>
  <si>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</si>
  <si>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</si>
  <si>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</si>
  <si>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</si>
  <si>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</si>
  <si>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</si>
  <si>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</si>
  <si>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</si>
  <si>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</si>
  <si>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</si>
  <si>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</si>
  <si>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</si>
  <si>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</si>
  <si>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</si>
  <si>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</si>
  <si>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</si>
  <si>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</si>
  <si>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</si>
  <si>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</si>
  <si>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</si>
  <si>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</si>
  <si>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</si>
  <si>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</si>
  <si>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</si>
  <si>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</si>
  <si>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</si>
  <si>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</si>
  <si>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</si>
  <si>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</si>
  <si>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</si>
  <si>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</si>
  <si>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</si>
  <si>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</si>
  <si>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</si>
  <si>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</si>
  <si>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</si>
  <si>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</si>
  <si>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</si>
  <si>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</si>
  <si>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</si>
  <si>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</si>
  <si>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</si>
  <si>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</si>
  <si>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</si>
  <si>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</si>
  <si>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</si>
  <si>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</si>
  <si>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</si>
  <si>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</si>
  <si>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</si>
  <si>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</si>
  <si>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</si>
  <si>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</si>
  <si>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</si>
  <si>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</si>
  <si>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</si>
  <si>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</si>
  <si>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</si>
  <si>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</si>
  <si>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</si>
  <si>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</si>
  <si>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</si>
  <si>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</si>
  <si>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</si>
  <si>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</si>
  <si>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</si>
  <si>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</si>
  <si>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</si>
  <si>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</si>
  <si>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</si>
  <si>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</si>
  <si>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</si>
  <si>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</si>
  <si>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</si>
  <si>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</si>
  <si>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</si>
  <si>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</si>
  <si>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</si>
  <si>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</si>
  <si>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</si>
  <si>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</si>
  <si>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</si>
  <si>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</si>
  <si>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</si>
  <si>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</si>
  <si>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</si>
  <si>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</si>
  <si>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</si>
  <si>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</si>
  <si>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</si>
  <si>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</si>
  <si>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</si>
  <si>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</si>
  <si>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</si>
  <si>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</si>
  <si>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</si>
  <si>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</si>
  <si>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</si>
  <si>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</si>
  <si>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</si>
  <si>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</si>
  <si>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</si>
  <si>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</si>
  <si>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</si>
  <si>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</si>
  <si>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</si>
  <si>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</si>
  <si>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</si>
  <si>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</si>
  <si>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</si>
  <si>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</si>
  <si>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</si>
  <si>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</si>
  <si>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</si>
  <si>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</si>
  <si>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</si>
  <si>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</si>
  <si>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</si>
  <si>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</si>
  <si>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</si>
  <si>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</si>
  <si>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</si>
  <si>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</si>
  <si>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</si>
  <si>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</si>
  <si>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</si>
  <si>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</si>
  <si>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</si>
  <si>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</si>
  <si>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</si>
  <si>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</si>
  <si>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</si>
  <si>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</si>
  <si>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</si>
  <si>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</si>
  <si>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</si>
  <si>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</si>
  <si>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</si>
  <si>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</si>
  <si>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</si>
  <si>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</si>
  <si>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</si>
  <si>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</si>
  <si>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</si>
  <si>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</si>
  <si>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</si>
  <si>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</si>
  <si>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</si>
  <si>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</si>
  <si>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</si>
  <si>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</si>
  <si>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</si>
  <si>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</si>
  <si>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</si>
  <si>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</si>
  <si>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</si>
  <si>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</si>
  <si>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</si>
  <si>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</si>
  <si>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</si>
  <si>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</si>
  <si>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</si>
  <si>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</si>
  <si>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</si>
  <si>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</si>
  <si>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</si>
  <si>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</si>
  <si>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</si>
  <si>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</si>
  <si>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</si>
  <si>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</si>
  <si>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</si>
  <si>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</si>
  <si>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</si>
  <si>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</si>
  <si>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</si>
  <si>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</si>
  <si>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</si>
  <si>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</si>
  <si>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</si>
  <si>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</si>
  <si>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</si>
  <si>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</si>
  <si>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</si>
  <si>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</si>
  <si>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</si>
  <si>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</si>
  <si>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</si>
  <si>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</si>
  <si>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</si>
  <si>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</si>
  <si>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</si>
  <si>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</si>
  <si>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</si>
  <si>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</si>
  <si>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</si>
  <si>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</si>
  <si>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</si>
  <si>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</si>
  <si>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</si>
  <si>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</si>
  <si>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</si>
  <si>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</si>
  <si>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</si>
  <si>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</si>
  <si>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</si>
  <si>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</si>
  <si>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</si>
  <si>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</si>
  <si>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</si>
  <si>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</si>
  <si>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</si>
  <si>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</si>
  <si>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</si>
  <si>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</si>
  <si>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</si>
  <si>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</si>
  <si>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</si>
  <si>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</si>
  <si>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</si>
  <si>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</si>
  <si>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</si>
  <si>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</si>
  <si>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</si>
  <si>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</si>
  <si>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</si>
  <si>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</si>
  <si>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</si>
  <si>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</si>
  <si>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</si>
  <si>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</si>
  <si>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</si>
  <si>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</si>
  <si>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</si>
  <si>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</si>
  <si>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</si>
  <si>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</si>
  <si>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</si>
  <si>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</si>
  <si>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</si>
  <si>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</si>
  <si>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</si>
  <si>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</si>
  <si>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</si>
  <si>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</si>
  <si>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</si>
  <si>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</si>
  <si>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</si>
  <si>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</si>
  <si>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</si>
  <si>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</si>
  <si>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</si>
  <si>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</si>
  <si>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</si>
  <si>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</si>
  <si>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</si>
  <si>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</si>
  <si>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</si>
  <si>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</si>
  <si>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</si>
  <si>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</si>
  <si>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</si>
  <si>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</si>
  <si>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</si>
  <si>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</si>
  <si>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</si>
  <si>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</si>
  <si>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</si>
  <si>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</si>
  <si>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</si>
  <si>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</si>
  <si>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</si>
  <si>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</si>
  <si>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</si>
  <si>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</si>
  <si>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</si>
  <si>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</si>
  <si>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</si>
  <si>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</si>
  <si>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</si>
  <si>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</si>
  <si>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</si>
  <si>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</si>
  <si>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</si>
  <si>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</si>
  <si>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</si>
  <si>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</si>
  <si>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</si>
  <si>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</si>
  <si>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</si>
  <si>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</si>
  <si>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</si>
  <si>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</si>
  <si>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</si>
  <si>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</si>
  <si>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</si>
  <si>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</si>
  <si>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</si>
  <si>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</si>
  <si>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</si>
  <si>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</si>
  <si>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</si>
  <si>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</si>
  <si>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</si>
  <si>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</si>
  <si>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</si>
  <si>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</si>
  <si>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</si>
  <si>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</si>
  <si>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</si>
  <si>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</si>
  <si>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</si>
  <si>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</si>
  <si>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</si>
  <si>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</si>
  <si>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</si>
  <si>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</si>
  <si>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</si>
  <si>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</si>
  <si>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</si>
  <si>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</si>
  <si>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</si>
  <si>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</si>
  <si>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</si>
  <si>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</si>
  <si>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</si>
  <si>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</si>
  <si>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</si>
  <si>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</si>
  <si>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</si>
  <si>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</si>
  <si>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</si>
  <si>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</si>
  <si>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</si>
  <si>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</si>
  <si>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</si>
  <si>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</si>
  <si>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</si>
  <si>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</si>
  <si>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</si>
  <si>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</si>
  <si>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</si>
  <si>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</si>
  <si>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</si>
  <si>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</si>
  <si>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</si>
  <si>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</si>
  <si>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</si>
  <si>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</si>
  <si>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</si>
  <si>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</si>
  <si>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</si>
  <si>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</si>
  <si>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</si>
  <si>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</si>
  <si>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</si>
  <si>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</si>
  <si>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</si>
  <si>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</si>
  <si>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</si>
  <si>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</si>
  <si>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</si>
  <si>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</si>
  <si>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</si>
  <si>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</si>
  <si>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</si>
  <si>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</si>
  <si>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</si>
  <si>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</si>
  <si>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</si>
  <si>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</si>
  <si>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</si>
  <si>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</si>
  <si>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</si>
  <si>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</si>
  <si>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</si>
  <si>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</si>
  <si>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</si>
  <si>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</si>
  <si>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</si>
  <si>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</si>
  <si>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</si>
  <si>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</si>
  <si>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</si>
  <si>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</si>
  <si>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</si>
  <si>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</si>
  <si>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</si>
  <si>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</si>
  <si>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</si>
  <si>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</si>
  <si>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</si>
  <si>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</si>
  <si>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</si>
  <si>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</si>
  <si>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</si>
  <si>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</si>
  <si>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</si>
  <si>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</si>
  <si>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</si>
  <si>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</si>
  <si>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</si>
  <si>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</si>
  <si>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</si>
  <si>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</si>
  <si>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</si>
  <si>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</si>
  <si>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</si>
  <si>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</si>
  <si>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</si>
  <si>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</si>
  <si>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</si>
  <si>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</si>
  <si>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</si>
  <si>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</si>
  <si>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</si>
  <si>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</si>
  <si>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</si>
  <si>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</si>
  <si>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</si>
  <si>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</si>
  <si>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</si>
  <si>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</si>
  <si>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</si>
  <si>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</si>
  <si>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</si>
  <si>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</si>
  <si>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</si>
  <si>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</si>
  <si>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</si>
  <si>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</si>
  <si>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</si>
  <si>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</si>
  <si>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</si>
  <si>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</si>
  <si>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</si>
  <si>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</si>
  <si>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</si>
  <si>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</si>
  <si>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</si>
  <si>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</si>
  <si>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</si>
  <si>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</si>
  <si>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</si>
  <si>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</si>
  <si>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</si>
  <si>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</si>
  <si>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</si>
  <si>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</si>
  <si>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</si>
  <si>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</si>
  <si>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</si>
  <si>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</si>
  <si>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</si>
  <si>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</si>
  <si>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</si>
  <si>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</si>
  <si>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</si>
  <si>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</si>
  <si>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</si>
  <si>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</si>
  <si>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</si>
  <si>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</si>
  <si>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</si>
  <si>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</si>
  <si>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</si>
  <si>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</si>
  <si>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</si>
  <si>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</si>
  <si>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</si>
  <si>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</si>
  <si>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</si>
  <si>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</si>
  <si>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</si>
  <si>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</si>
  <si>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</si>
  <si>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</si>
  <si>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</si>
  <si>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</si>
  <si>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</si>
  <si>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</si>
  <si>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</si>
  <si>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</si>
  <si>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</si>
  <si>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</si>
  <si>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</si>
  <si>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</si>
  <si>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</si>
  <si>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</si>
  <si>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</si>
  <si>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</si>
  <si>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</si>
  <si>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</si>
  <si>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</si>
  <si>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</si>
  <si>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</si>
  <si>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</si>
  <si>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</si>
  <si>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</si>
  <si>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</si>
  <si>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</si>
  <si>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</si>
  <si>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</si>
  <si>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</si>
  <si>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</si>
  <si>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</si>
  <si>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</si>
  <si>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</si>
  <si>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</si>
  <si>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</si>
  <si>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</si>
  <si>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</si>
  <si>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</si>
  <si>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</si>
  <si>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</si>
  <si>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</si>
  <si>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</si>
  <si>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</si>
  <si>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</si>
  <si>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</si>
  <si>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</si>
  <si>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</si>
  <si>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</si>
  <si>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</si>
  <si>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</si>
  <si>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</si>
  <si>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</si>
  <si>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</si>
  <si>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</si>
  <si>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</si>
  <si>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</si>
  <si>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</si>
  <si>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</si>
  <si>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</si>
  <si>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</si>
  <si>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</si>
  <si>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</si>
  <si>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</si>
  <si>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</si>
  <si>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</si>
  <si>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</si>
  <si>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</si>
  <si>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</si>
  <si>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</si>
  <si>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</si>
  <si>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</si>
  <si>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</si>
  <si>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</si>
  <si>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</si>
  <si>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</si>
  <si>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</si>
  <si>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</si>
  <si>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</si>
  <si>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</si>
  <si>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</si>
  <si>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</si>
  <si>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</si>
  <si>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</si>
  <si>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</si>
  <si>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</si>
  <si>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</si>
  <si>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</si>
  <si>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</si>
  <si>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</si>
  <si>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</si>
  <si>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</si>
  <si>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</si>
  <si>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</si>
  <si>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</si>
  <si>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</si>
  <si>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</si>
  <si>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</si>
  <si>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</si>
  <si>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</si>
  <si>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</si>
  <si>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</si>
  <si>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</si>
  <si>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</si>
  <si>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</si>
  <si>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</si>
  <si>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</si>
  <si>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</si>
  <si>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</si>
  <si>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</si>
  <si>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</si>
  <si>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</si>
  <si>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</si>
  <si>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</si>
  <si>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</si>
  <si>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</si>
  <si>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</si>
  <si>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</si>
  <si>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</si>
  <si>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</si>
  <si>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</si>
  <si>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</si>
  <si>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</si>
  <si>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</si>
  <si>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</si>
  <si>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</si>
  <si>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</si>
  <si>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</si>
  <si>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</si>
  <si>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</si>
  <si>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</si>
  <si>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</si>
  <si>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</si>
  <si>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</si>
  <si>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</si>
  <si>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</si>
  <si>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</si>
  <si>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</si>
  <si>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</si>
  <si>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</si>
  <si>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</si>
  <si>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</si>
  <si>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</si>
  <si>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</si>
  <si>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</si>
  <si>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</si>
  <si>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</si>
  <si>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</si>
  <si>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</si>
  <si>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</si>
  <si>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</si>
  <si>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</si>
  <si>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</si>
  <si>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</si>
  <si>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</si>
  <si>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</si>
  <si>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</si>
  <si>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</si>
  <si>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</si>
  <si>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</si>
  <si>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</si>
  <si>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</si>
  <si>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</si>
  <si>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</si>
  <si>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</si>
  <si>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</si>
  <si>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</si>
  <si>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</si>
  <si>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</si>
  <si>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</si>
  <si>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</si>
  <si>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</si>
  <si>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</si>
  <si>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</si>
  <si>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</si>
  <si>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</si>
  <si>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</si>
  <si>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</si>
  <si>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</si>
  <si>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</si>
  <si>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</si>
  <si>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</si>
  <si>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</si>
  <si>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</si>
  <si>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</si>
  <si>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</si>
  <si>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</si>
  <si>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</si>
  <si>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</si>
  <si>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</si>
  <si>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</si>
  <si>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</si>
  <si>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</si>
  <si>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</si>
  <si>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</si>
  <si>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</si>
  <si>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</si>
  <si>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</si>
  <si>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</si>
  <si>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</si>
  <si>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</si>
  <si>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</si>
  <si>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</si>
  <si>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</si>
  <si>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</si>
  <si>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</si>
  <si>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</si>
  <si>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</si>
  <si>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</si>
  <si>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</si>
  <si>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</si>
  <si>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</si>
  <si>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</si>
  <si>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</si>
  <si>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</si>
  <si>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</si>
  <si>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</si>
  <si>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</si>
  <si>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</si>
  <si>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</si>
  <si>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</si>
  <si>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</si>
  <si>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</si>
  <si>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</si>
  <si>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</si>
  <si>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</si>
  <si>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</si>
  <si>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</si>
  <si>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</si>
  <si>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</si>
  <si>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</si>
  <si>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</si>
  <si>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</si>
  <si>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</si>
  <si>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</si>
  <si>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</si>
  <si>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</si>
  <si>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</si>
  <si>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</si>
  <si>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</si>
  <si>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</si>
  <si>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</si>
  <si>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</si>
  <si>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</si>
  <si>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</si>
  <si>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</si>
  <si>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</si>
  <si>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</si>
  <si>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</si>
  <si>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</si>
  <si>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</si>
  <si>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</si>
  <si>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</si>
  <si>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</si>
  <si>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</si>
  <si>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</si>
  <si>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</si>
  <si>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</si>
  <si>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</si>
  <si>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</si>
  <si>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</si>
  <si>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</si>
  <si>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</si>
  <si>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</si>
  <si>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</si>
  <si>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</si>
  <si>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</si>
  <si>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</si>
  <si>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</si>
  <si>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</si>
  <si>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</si>
  <si>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</si>
  <si>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</si>
  <si>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</si>
  <si>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</si>
  <si>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</si>
  <si>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</si>
  <si>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</si>
  <si>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</si>
  <si>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</si>
  <si>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</si>
  <si>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</si>
  <si>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</si>
  <si>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</si>
  <si>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</si>
  <si>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</si>
  <si>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</si>
  <si>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</si>
  <si>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</si>
  <si>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</si>
  <si>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</si>
  <si>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</si>
  <si>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</si>
  <si>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</si>
  <si>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</si>
  <si>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</si>
  <si>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</si>
  <si>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</si>
  <si>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</si>
  <si>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</si>
  <si>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</si>
  <si>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</si>
  <si>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</si>
  <si>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</si>
  <si>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</si>
  <si>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</si>
  <si>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</si>
  <si>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</si>
  <si>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</si>
  <si>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</si>
  <si>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</si>
  <si>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</si>
  <si>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</si>
  <si>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</si>
  <si>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</si>
  <si>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</si>
  <si>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</si>
  <si>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</si>
  <si>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</si>
  <si>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</si>
  <si>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</si>
  <si>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</si>
  <si>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</si>
  <si>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</si>
  <si>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</si>
  <si>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</si>
  <si>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</si>
  <si>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</si>
  <si>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</si>
  <si>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</si>
  <si>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</si>
  <si>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</si>
  <si>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</si>
  <si>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</si>
  <si>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</si>
  <si>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</si>
  <si>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</si>
  <si>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</si>
  <si>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</si>
  <si>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</si>
  <si>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</si>
  <si>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</si>
  <si>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</si>
  <si>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</si>
  <si>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</si>
  <si>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</si>
  <si>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</si>
  <si>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</si>
  <si>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</si>
  <si>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</si>
  <si>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</si>
  <si>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</si>
  <si>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</si>
  <si>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</si>
  <si>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</si>
  <si>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</si>
  <si>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</si>
  <si>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</si>
  <si>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</si>
  <si>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</si>
  <si>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</si>
  <si>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</si>
  <si>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</si>
  <si>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</si>
  <si>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</si>
  <si>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</si>
  <si>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</si>
  <si>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</si>
  <si>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</si>
  <si>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</si>
  <si>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</si>
  <si>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</si>
  <si>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</si>
  <si>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</si>
  <si>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</si>
  <si>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</si>
  <si>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</si>
  <si>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</si>
  <si>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</si>
  <si>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</si>
  <si>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</si>
  <si>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</si>
  <si>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</si>
  <si>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</si>
  <si>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</si>
  <si>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</si>
  <si>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</si>
  <si>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</si>
  <si>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</si>
  <si>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</si>
  <si>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</si>
  <si>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</si>
  <si>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</si>
  <si>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</si>
  <si>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</si>
  <si>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</si>
  <si>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</si>
  <si>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</si>
  <si>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</si>
  <si>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</si>
  <si>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</si>
  <si>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</si>
  <si>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</si>
  <si>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</si>
  <si>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</si>
  <si>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</si>
  <si>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</si>
  <si>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</si>
  <si>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</si>
  <si>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</si>
  <si>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</si>
  <si>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</si>
  <si>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</si>
  <si>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</si>
  <si>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</si>
  <si>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</si>
  <si>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</si>
  <si>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</si>
  <si>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</si>
  <si>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</si>
  <si>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</si>
  <si>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</si>
  <si>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</si>
  <si>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</si>
  <si>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</si>
  <si>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</si>
  <si>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</si>
  <si>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</si>
  <si>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</si>
  <si>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</si>
  <si>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</si>
  <si>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</si>
  <si>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</si>
  <si>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</si>
  <si>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</si>
  <si>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</si>
  <si>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</si>
  <si>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</si>
  <si>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</si>
  <si>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</si>
  <si>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</si>
  <si>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</si>
  <si>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</si>
  <si>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</si>
  <si>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</si>
  <si>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</si>
  <si>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</si>
  <si>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</si>
  <si>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</si>
  <si>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</si>
  <si>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</si>
  <si>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</si>
  <si>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</si>
  <si>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</si>
  <si>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</si>
  <si>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</si>
  <si>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</si>
  <si>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</si>
  <si>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</si>
  <si>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</si>
  <si>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</si>
  <si>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</si>
  <si>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DONA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</si>
  <si>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</si>
  <si>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</si>
  <si>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</si>
  <si>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</si>
  <si>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</si>
  <si>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</si>
  <si>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</si>
  <si>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</si>
  <si>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</si>
  <si>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</si>
  <si>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</si>
  <si>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</si>
  <si>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</si>
  <si>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</si>
  <si>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</si>
  <si>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</si>
  <si>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</si>
  <si>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</si>
  <si>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</si>
  <si>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</si>
  <si>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</si>
  <si>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</si>
  <si>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</si>
  <si>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</si>
  <si>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</si>
  <si>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</si>
  <si>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</si>
  <si>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</si>
  <si>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</si>
  <si>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</si>
  <si>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</si>
  <si>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</si>
  <si>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</si>
  <si>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</si>
  <si>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</si>
  <si>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</si>
  <si>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</si>
  <si>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</si>
  <si>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</si>
  <si>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</si>
  <si>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</si>
  <si>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</si>
  <si>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</si>
  <si>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</si>
  <si>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</si>
  <si>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</si>
  <si>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</si>
  <si>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</si>
  <si>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</si>
  <si>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</si>
  <si>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</si>
  <si>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</si>
  <si>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</si>
  <si>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</si>
  <si>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</si>
  <si>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</si>
  <si>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</si>
  <si>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</si>
  <si>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</si>
  <si>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</si>
  <si>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</si>
  <si>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</si>
  <si>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</si>
  <si>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</si>
  <si>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</si>
  <si>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</si>
  <si>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</si>
  <si>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</si>
  <si>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</si>
  <si>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</si>
  <si>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</si>
  <si>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</si>
  <si>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</si>
  <si>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</si>
  <si>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</si>
  <si>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</si>
  <si>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</si>
  <si>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</si>
  <si>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</si>
  <si>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</si>
  <si>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</si>
  <si>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</si>
  <si>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</si>
  <si>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</si>
  <si>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</si>
  <si>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</si>
  <si>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</si>
  <si>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</si>
  <si>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</si>
  <si>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</si>
  <si>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</si>
  <si>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</si>
  <si>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</si>
  <si>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</si>
  <si>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</si>
  <si>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</si>
  <si>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</si>
  <si>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</si>
  <si>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</si>
  <si>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</si>
  <si>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</si>
  <si>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</si>
  <si>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</si>
  <si>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</si>
  <si>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</si>
  <si>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</si>
  <si>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</si>
  <si>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</si>
  <si>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</si>
  <si>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</si>
  <si>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</si>
  <si>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</si>
  <si>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</si>
  <si>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</si>
  <si>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</si>
  <si>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</si>
  <si>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</si>
  <si>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</si>
  <si>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</si>
  <si>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</si>
  <si>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</si>
  <si>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</si>
  <si>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</si>
  <si>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</si>
  <si>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</si>
  <si>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</si>
  <si>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</si>
  <si>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</si>
  <si>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</si>
  <si>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</si>
  <si>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</si>
  <si>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</si>
  <si>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</si>
  <si>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</si>
  <si>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</si>
  <si>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</si>
  <si>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</si>
  <si>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</si>
  <si>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</si>
  <si>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</si>
  <si>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</si>
  <si>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</si>
  <si>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</si>
  <si>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</si>
  <si>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</si>
  <si>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</si>
  <si>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</si>
  <si>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</si>
  <si>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</si>
  <si>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</si>
  <si>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</si>
  <si>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</si>
  <si>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</si>
  <si>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</si>
  <si>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</si>
  <si>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</si>
  <si>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</si>
  <si>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</si>
  <si>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</si>
  <si>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</si>
  <si>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</si>
  <si>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</si>
  <si>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</si>
  <si>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</si>
  <si>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</si>
  <si>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</si>
  <si>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</si>
  <si>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</si>
  <si>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</si>
  <si>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</si>
  <si>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</si>
  <si>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</si>
  <si>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</si>
  <si>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</si>
  <si>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</si>
  <si>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</si>
  <si>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</si>
  <si>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</si>
  <si>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</si>
  <si>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</si>
  <si>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</si>
  <si>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</si>
  <si>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</si>
  <si>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</si>
  <si>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</si>
  <si>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</si>
  <si>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</si>
  <si>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</si>
  <si>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</si>
  <si>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</si>
  <si>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</si>
  <si>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</si>
  <si>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</si>
  <si>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</si>
  <si>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</si>
  <si>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</si>
  <si>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</si>
  <si>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</si>
  <si>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</si>
  <si>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</si>
  <si>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</si>
  <si>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</si>
  <si>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</si>
  <si>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</si>
  <si>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</si>
  <si>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</si>
  <si>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</si>
  <si>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</si>
  <si>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</si>
  <si>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</si>
  <si>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</si>
  <si>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</si>
  <si>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</si>
  <si>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</si>
  <si>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</si>
  <si>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</si>
  <si>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</si>
  <si>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</si>
  <si>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</si>
  <si>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</si>
  <si>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</si>
  <si>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</si>
  <si>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</si>
  <si>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</si>
  <si>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</si>
  <si>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</si>
  <si>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</si>
  <si>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</si>
  <si>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</si>
  <si>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</si>
  <si>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</si>
  <si>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</si>
  <si>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</si>
  <si>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</si>
  <si>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</si>
  <si>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</si>
  <si>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</si>
  <si>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</si>
  <si>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</si>
  <si>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</si>
  <si>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</si>
  <si>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</si>
  <si>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</si>
  <si>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</si>
  <si>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</si>
  <si>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</si>
  <si>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</si>
  <si>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</si>
  <si>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</si>
  <si>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</si>
  <si>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</si>
  <si>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</si>
  <si>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</si>
  <si>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</si>
  <si>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</si>
  <si>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</si>
  <si>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</si>
  <si>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</si>
  <si>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</si>
  <si>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</si>
  <si>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</si>
  <si>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</si>
  <si>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</si>
  <si>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</si>
  <si>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</si>
  <si>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</si>
  <si>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</si>
  <si>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</si>
  <si>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</si>
  <si>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</si>
  <si>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</si>
  <si>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</si>
  <si>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</si>
  <si>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</si>
  <si>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</si>
  <si>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</si>
  <si>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</si>
  <si>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</si>
  <si>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</si>
  <si>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</si>
  <si>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</si>
  <si>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</si>
  <si>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</si>
  <si>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</si>
  <si>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</si>
  <si>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</si>
  <si>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</si>
  <si>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</si>
  <si>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</si>
  <si>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</si>
  <si>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</si>
  <si>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</si>
  <si>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</si>
  <si>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</si>
  <si>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</si>
  <si>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</si>
  <si>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</si>
  <si>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</si>
  <si>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</si>
  <si>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</si>
  <si>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</si>
  <si>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</si>
  <si>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</si>
  <si>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</si>
  <si>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</si>
  <si>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</si>
  <si>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</si>
  <si>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</si>
  <si>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</si>
  <si>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</si>
  <si>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</si>
  <si>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</si>
  <si>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</si>
  <si>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</si>
  <si>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</si>
  <si>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</si>
  <si>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</si>
  <si>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</si>
  <si>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</si>
  <si>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</si>
  <si>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</si>
  <si>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</si>
  <si>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</si>
  <si>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</si>
  <si>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</si>
  <si>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</si>
  <si>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</si>
  <si>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</si>
  <si>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</si>
  <si>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</si>
  <si>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</si>
  <si>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</si>
  <si>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</si>
  <si>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</si>
  <si>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</si>
  <si>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</si>
  <si>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</si>
  <si>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</si>
  <si>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</si>
  <si>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</si>
  <si>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</si>
  <si>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</si>
  <si>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</si>
  <si>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</si>
  <si>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</si>
  <si>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</si>
  <si>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</si>
  <si>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</si>
  <si>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</si>
  <si>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</si>
  <si>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</si>
  <si>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</si>
  <si>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</si>
  <si>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</si>
  <si>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</si>
  <si>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</si>
  <si>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</si>
  <si>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</si>
  <si>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</si>
  <si>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</si>
  <si>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</si>
  <si>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</si>
  <si>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</si>
  <si>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</si>
  <si>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</si>
  <si>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</si>
  <si>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</si>
  <si>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</si>
  <si>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</si>
  <si>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</si>
  <si>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</si>
  <si>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</si>
  <si>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</si>
  <si>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</si>
  <si>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</si>
  <si>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</si>
  <si>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</si>
  <si>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</si>
  <si>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</si>
  <si>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</si>
  <si>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</si>
  <si>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</si>
  <si>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</si>
  <si>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</si>
  <si>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</si>
  <si>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</si>
  <si>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</si>
  <si>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</si>
  <si>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</si>
  <si>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</si>
  <si>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</si>
  <si>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</si>
  <si>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</si>
  <si>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</si>
  <si>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</si>
  <si>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</si>
  <si>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</si>
  <si>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</si>
  <si>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</si>
  <si>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</si>
  <si>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</si>
  <si>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</si>
  <si>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</si>
  <si>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</si>
  <si>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</si>
  <si>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</si>
  <si>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</si>
  <si>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</si>
  <si>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</si>
  <si>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</si>
  <si>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</si>
  <si>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</si>
  <si>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</si>
  <si>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</si>
  <si>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</si>
  <si>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</si>
  <si>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</si>
  <si>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</si>
  <si>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</si>
  <si>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</si>
  <si>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</si>
  <si>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</si>
  <si>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</si>
  <si>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</si>
  <si>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</si>
  <si>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</si>
  <si>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</si>
  <si>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</si>
  <si>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</si>
  <si>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</si>
  <si>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</si>
  <si>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</si>
  <si>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</si>
  <si>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</si>
  <si>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</si>
  <si>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</si>
  <si>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</si>
  <si>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</si>
  <si>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</si>
  <si>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</si>
  <si>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</si>
  <si>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</si>
  <si>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</si>
  <si>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</si>
  <si>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</si>
  <si>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</si>
  <si>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</si>
  <si>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</si>
  <si>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</si>
  <si>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</si>
  <si>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</si>
  <si>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</si>
  <si>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</si>
  <si>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</si>
  <si>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</si>
  <si>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</si>
  <si>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</si>
  <si>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</si>
  <si>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</si>
  <si>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</si>
  <si>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</si>
  <si>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</si>
  <si>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</si>
  <si>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</si>
  <si>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</si>
  <si>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</si>
  <si>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</si>
  <si>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</si>
  <si>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</si>
  <si>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</si>
  <si>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</si>
  <si>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</si>
  <si>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</si>
  <si>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</si>
  <si>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</si>
  <si>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</si>
  <si>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</si>
  <si>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</si>
  <si>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</si>
  <si>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</si>
  <si>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</si>
  <si>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</si>
  <si>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</si>
  <si>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</si>
  <si>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</si>
  <si>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</si>
  <si>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</si>
  <si>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</si>
  <si>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</si>
  <si>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</si>
  <si>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</si>
  <si>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</si>
  <si>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</si>
  <si>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</si>
  <si>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</si>
  <si>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</si>
  <si>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</si>
  <si>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</si>
  <si>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</si>
  <si>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</si>
  <si>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</si>
  <si>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</si>
  <si>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</si>
  <si>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</si>
  <si>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</si>
  <si>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</si>
  <si>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</si>
  <si>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</si>
  <si>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</si>
  <si>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</si>
  <si>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</si>
  <si>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</si>
  <si>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</si>
  <si>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</si>
  <si>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</si>
  <si>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</si>
  <si>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</si>
  <si>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</si>
  <si>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</si>
  <si>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</si>
  <si>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</si>
  <si>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</si>
  <si>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</si>
  <si>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</si>
  <si>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</si>
  <si>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</si>
  <si>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</si>
  <si>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</si>
  <si>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</si>
  <si>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</si>
  <si>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</si>
  <si>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</si>
  <si>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</si>
  <si>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</si>
  <si>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</si>
  <si>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</si>
  <si>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</si>
  <si>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</si>
  <si>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</si>
  <si>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</si>
  <si>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</si>
  <si>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</si>
  <si>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</si>
  <si>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</si>
  <si>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</si>
  <si>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</si>
  <si>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</si>
  <si>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</si>
  <si>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</si>
  <si>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</si>
  <si>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</si>
  <si>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</si>
  <si>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</si>
  <si>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</si>
  <si>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</si>
  <si>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</si>
  <si>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</si>
  <si>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</si>
  <si>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</si>
  <si>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</si>
  <si>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</si>
  <si>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</si>
  <si>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</si>
  <si>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</si>
  <si>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</si>
  <si>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</si>
  <si>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</si>
  <si>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</si>
  <si>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</si>
  <si>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</si>
  <si>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</si>
  <si>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</si>
  <si>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</si>
  <si>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</si>
  <si>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</si>
  <si>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</si>
  <si>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</si>
  <si>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</si>
  <si>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</si>
  <si>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</si>
  <si>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</si>
  <si>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</si>
  <si>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</si>
  <si>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</si>
  <si>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</si>
  <si>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</si>
  <si>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</si>
  <si>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</si>
  <si>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</si>
  <si>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</si>
  <si>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</si>
  <si>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</si>
  <si>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</si>
  <si>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</si>
  <si>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</si>
  <si>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</si>
  <si>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</si>
  <si>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</si>
  <si>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</si>
  <si>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</si>
  <si>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</si>
  <si>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</si>
  <si>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</si>
  <si>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</si>
  <si>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</si>
  <si>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</si>
  <si>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</si>
  <si>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</si>
  <si>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</si>
  <si>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</si>
  <si>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</si>
  <si>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</si>
  <si>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</si>
  <si>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</si>
  <si>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</si>
  <si>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</si>
  <si>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</si>
  <si>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</si>
  <si>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</si>
  <si>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</si>
  <si>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</si>
  <si>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</si>
  <si>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</si>
  <si>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</si>
  <si>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</si>
  <si>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</si>
  <si>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</si>
  <si>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</si>
  <si>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</si>
  <si>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</si>
  <si>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</si>
  <si>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</si>
  <si>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</si>
  <si>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</si>
  <si>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</si>
  <si>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</si>
  <si>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</si>
  <si>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</si>
  <si>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</si>
  <si>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</si>
  <si>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</si>
  <si>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</si>
  <si>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</si>
  <si>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</si>
  <si>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</si>
  <si>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</si>
  <si>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</si>
  <si>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</si>
  <si>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</si>
  <si>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</si>
  <si>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</si>
  <si>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</si>
  <si>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</si>
  <si>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</si>
  <si>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</si>
  <si>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</si>
  <si>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</si>
  <si>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</si>
  <si>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</si>
  <si>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</si>
  <si>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</si>
  <si>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</si>
  <si>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</si>
  <si>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</si>
  <si>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</si>
  <si>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</si>
  <si>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</si>
  <si>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</si>
  <si>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</si>
  <si>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</si>
  <si>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</si>
  <si>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</si>
  <si>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</si>
  <si>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</si>
  <si>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</si>
  <si>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</si>
  <si>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</si>
  <si>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</si>
  <si>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EASTERN DISTRICT</t>
  </si>
  <si>
    <t>MANU'A DISTRICT</t>
  </si>
  <si>
    <t>ROSE ISLAND</t>
  </si>
  <si>
    <t>SWAINS ISLAND</t>
  </si>
  <si>
    <t>WESTERN DISTRICT</t>
  </si>
  <si>
    <t>GUAM</t>
  </si>
  <si>
    <t>NORTHERN ISLANDS MUNICIPALITY</t>
  </si>
  <si>
    <t>ROTA MUNICIPALITY</t>
  </si>
  <si>
    <t>SAIPAN MUNICIPALITY</t>
  </si>
  <si>
    <t>TINIAN MUNICIPALITY</t>
  </si>
  <si>
    <t>ADJUNTAS MUNICIPIO</t>
  </si>
  <si>
    <t>AGUADA MUNICIPIO</t>
  </si>
  <si>
    <t>AGUADILLA MUNICIPIO</t>
  </si>
  <si>
    <t>AGUAS BUENAS MUNICIPIO</t>
  </si>
  <si>
    <t>AIBONITO MUNICIPIO</t>
  </si>
  <si>
    <t>ANASCO MUNICIPIO</t>
  </si>
  <si>
    <t>ARECIBO MUNICIPIO</t>
  </si>
  <si>
    <t>ARROYO MUNICIPIO</t>
  </si>
  <si>
    <t>BARCELONETA MUNICIPIO</t>
  </si>
  <si>
    <t>BARRANQUITAS MUNICIPIO</t>
  </si>
  <si>
    <t>BAYAMON MUNICIPIO</t>
  </si>
  <si>
    <t>CABO ROJO MUNICIPIO</t>
  </si>
  <si>
    <t>CAGUAS MUNICIPIO</t>
  </si>
  <si>
    <t>CAMUY MUNICIPIO</t>
  </si>
  <si>
    <t>CANOVANAS MUNICIPIO</t>
  </si>
  <si>
    <t>CAROLINA MUNICIPIO</t>
  </si>
  <si>
    <t>CATANO MUNICIPIO</t>
  </si>
  <si>
    <t>CAYEY MUNICIPIO</t>
  </si>
  <si>
    <t>CEIBA MUNICIPIO</t>
  </si>
  <si>
    <t>CIALES MUNICIPIO</t>
  </si>
  <si>
    <t>CIDRA MUNICIPIO</t>
  </si>
  <si>
    <t>COAMO MUNICIPIO</t>
  </si>
  <si>
    <t>COMERIO MUNICIPIO</t>
  </si>
  <si>
    <t>COROZAL MUNICIPIO</t>
  </si>
  <si>
    <t>CULEBRA MUNICIPIO</t>
  </si>
  <si>
    <t>DORADO MUNICIPIO</t>
  </si>
  <si>
    <t>FAJARDO MUNICIPIO</t>
  </si>
  <si>
    <t>FLORIDA MUNICIPIO</t>
  </si>
  <si>
    <t>GUANICA MUNICIPIO</t>
  </si>
  <si>
    <t>GUAYAMA MUNICIPIO</t>
  </si>
  <si>
    <t>GUAYANILLA MUNICIPIO</t>
  </si>
  <si>
    <t>GUAYNABO MUNICIPIO</t>
  </si>
  <si>
    <t>GURABO MUNICIPIO</t>
  </si>
  <si>
    <t>HATILLO MUNICIPIO</t>
  </si>
  <si>
    <t>HORMIGUEROS MUNICIPIO</t>
  </si>
  <si>
    <t>HUMACAO MUNICIPIO</t>
  </si>
  <si>
    <t>ISABELA MUNICIPIO</t>
  </si>
  <si>
    <t>JAYUYA MUNICIPIO</t>
  </si>
  <si>
    <t>JUANA DIAZ MUNICIPIO</t>
  </si>
  <si>
    <t>JUNCOS MUNICIPIO</t>
  </si>
  <si>
    <t>LAJAS MUNICIPIO</t>
  </si>
  <si>
    <t>LARES MUNICIPIO</t>
  </si>
  <si>
    <t>LAS MARIAS MUNICIPIO</t>
  </si>
  <si>
    <t>LAS PIEDRAS MUNICIPIO</t>
  </si>
  <si>
    <t>LOIZA MUNICIPIO</t>
  </si>
  <si>
    <t>LUQUILLO MUNICIPIO</t>
  </si>
  <si>
    <t>MANATI MUNICIPIO</t>
  </si>
  <si>
    <t>MARICAO MUNICIPIO</t>
  </si>
  <si>
    <t>MAUNABO MUNICIPIO</t>
  </si>
  <si>
    <t>MAYAGUEZ MUNICIPIO</t>
  </si>
  <si>
    <t>MOCA MUNICIPIO</t>
  </si>
  <si>
    <t>MOROVIS MUNICIPIO</t>
  </si>
  <si>
    <t>NAGUABO MUNICIPIO</t>
  </si>
  <si>
    <t>NARANJITO MUNICIPIO</t>
  </si>
  <si>
    <t>OROCOVIS MUNICIPIO</t>
  </si>
  <si>
    <t>PATILLAS MUNICIPIO</t>
  </si>
  <si>
    <t>PENUELAS MUNICIPIO</t>
  </si>
  <si>
    <t>PONCE MUNICIPIO</t>
  </si>
  <si>
    <t>QUEBRADILLAS MUNICIPIO</t>
  </si>
  <si>
    <t>RINCON MUNICIPIO</t>
  </si>
  <si>
    <t>RIO GRANDE MUNICIPIO</t>
  </si>
  <si>
    <t>SABANA GRANDE MUNICIPIO</t>
  </si>
  <si>
    <t>SALINAS MUNICIPIO</t>
  </si>
  <si>
    <t>SAN GERMAN MUNICIPIO</t>
  </si>
  <si>
    <t>SAN JUAN MUNICIPIO</t>
  </si>
  <si>
    <t>SAN LORENZO MUNICIPIO</t>
  </si>
  <si>
    <t>SAN SEBASTIAN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</si>
  <si>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</si>
  <si>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</si>
  <si>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</si>
  <si>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</si>
  <si>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</si>
  <si>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</si>
  <si>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</si>
  <si>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</si>
  <si>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</si>
  <si>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</si>
  <si>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</si>
  <si>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ST. CROIX ISLAND</t>
  </si>
  <si>
    <t>ST. JOHN ISLAND</t>
  </si>
  <si>
    <t>ST. THOMAS ISLAND</t>
  </si>
  <si>
    <t>AS</t>
  </si>
  <si>
    <t>GU</t>
  </si>
  <si>
    <t>MP</t>
  </si>
  <si>
    <t>PR</t>
  </si>
  <si>
    <t>VI</t>
  </si>
  <si>
    <t>CHUGACH CENSUS AREA</t>
  </si>
  <si>
    <t>COPPER RIVER CENSUS AREA</t>
  </si>
  <si>
    <t>Less than 5%</t>
  </si>
  <si>
    <t>The Loan Amount (with funding fee included) may not exceed $1,500,000</t>
  </si>
  <si>
    <t>Revised 3/5/2024</t>
  </si>
  <si>
    <t>Regular Military/Reserves/National Guard</t>
  </si>
  <si>
    <t>The  Loan Amount (with funding fee included) may not exceed $1,500,000</t>
  </si>
  <si>
    <t>The maximum LTV available at FLCBank is 90%</t>
  </si>
  <si>
    <t>Regular Military/Reservist/National Guard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</si>
</sst>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00"/>
    <numFmt numFmtId="165" formatCode="_(* #,##0_);_(* \(#,##0\);_(* &quot;-&quot;??_);_(@_)"/>
  </numFmts>
  <fonts count="85" x14ac:knownFonts="1">
    <font>
      <sz val="11"/>
      <color theme="1"/>
      <name val="Calibri"/>
      <family val="2"/>
      <scheme val="minor"/>
    </font>
    <font>
      <sz val="10"/>
      <color theme="1"/>
      <name val="Tahoma"/>
      <family val="2"/>
    </font>
    <font>
      <b/>
      <sz val="10"/>
      <color theme="0"/>
      <name val="Tahoma"/>
      <family val="2"/>
    </font>
    <font>
      <b/>
      <sz val="8"/>
      <color rgb="FFC00000"/>
      <name val="Tahoma"/>
      <family val="2"/>
    </font>
    <font>
      <sz val="9"/>
      <color theme="1"/>
      <name val="Tahoma"/>
      <family val="2"/>
    </font>
    <font>
      <sz val="8"/>
      <color theme="1"/>
      <name val="Tahoma"/>
      <family val="2"/>
    </font>
    <font>
      <b/>
      <sz val="9"/>
      <color theme="1"/>
      <name val="Tahoma"/>
      <family val="2"/>
    </font>
    <font>
      <sz val="9"/>
      <name val="Tahoma"/>
      <family val="2"/>
    </font>
    <font>
      <b/>
      <sz val="8"/>
      <color theme="1"/>
      <name val="Tahoma"/>
      <family val="2"/>
    </font>
    <font>
      <b/>
      <sz val="8"/>
      <color theme="3" tint="0.39997558519241921"/>
      <name val="Tahoma"/>
      <family val="2"/>
    </font>
    <font>
      <sz val="6"/>
      <color theme="1"/>
      <name val="Calibri"/>
      <family val="2"/>
      <scheme val="minor"/>
    </font>
    <font>
      <sz val="7.5"/>
      <color theme="3"/>
      <name val="Tahoma"/>
      <family val="2"/>
    </font>
    <font>
      <b/>
      <i/>
      <sz val="8"/>
      <color theme="1"/>
      <name val="Tahoma"/>
      <family val="2"/>
    </font>
    <font>
      <sz val="8"/>
      <name val="Arial"/>
      <family val="2"/>
    </font>
    <font>
      <b/>
      <sz val="10"/>
      <name val="MS Sans Serif"/>
      <family val="2"/>
    </font>
    <font>
      <sz val="10"/>
      <name val="MS Sans Serif"/>
      <family val="2"/>
    </font>
    <font>
      <b/>
      <sz val="7.5"/>
      <color rgb="FFC00000"/>
      <name val="Tahoma"/>
      <family val="2"/>
    </font>
    <font>
      <sz val="7.5"/>
      <color rgb="FFC00000"/>
      <name val="Tahoma"/>
      <family val="2"/>
    </font>
    <font>
      <sz val="11"/>
      <color theme="1"/>
      <name val="Calibri"/>
      <family val="2"/>
      <scheme val="minor"/>
    </font>
    <font>
      <sz val="7.5"/>
      <color theme="1"/>
      <name val="Tahoma"/>
      <family val="2"/>
    </font>
    <font>
      <b/>
      <sz val="10"/>
      <color theme="1"/>
      <name val="Tahoma"/>
      <family val="2"/>
    </font>
    <font>
      <u/>
      <sz val="8"/>
      <color theme="1"/>
      <name val="Tahoma"/>
      <family val="2"/>
    </font>
    <font>
      <b/>
      <sz val="8"/>
      <color rgb="FFFF0000"/>
      <name val="Calibri"/>
      <family val="2"/>
      <scheme val="minor"/>
    </font>
    <font>
      <sz val="9"/>
      <color rgb="FFFF0000"/>
      <name val="Tahoma"/>
      <family val="2"/>
    </font>
    <font>
      <b/>
      <sz val="7.5"/>
      <color theme="1"/>
      <name val="Calibri"/>
      <family val="2"/>
      <scheme val="minor"/>
    </font>
    <font>
      <b/>
      <sz val="7.5"/>
      <color theme="3"/>
      <name val="Tahoma"/>
      <family val="2"/>
    </font>
    <font>
      <b/>
      <sz val="9"/>
      <color theme="1"/>
      <name val="Calibri"/>
      <family val="2"/>
      <scheme val="minor"/>
    </font>
    <font>
      <i/>
      <sz val="9"/>
      <color theme="1"/>
      <name val="Tahoma"/>
      <family val="2"/>
    </font>
    <font>
      <i/>
      <sz val="8"/>
      <color theme="1"/>
      <name val="Tahoma"/>
      <family val="2"/>
    </font>
    <font>
      <b/>
      <sz val="9"/>
      <name val="Tahoma"/>
      <family val="2"/>
    </font>
    <font>
      <sz val="9"/>
      <color theme="1"/>
      <name val="Calibri"/>
      <family val="2"/>
      <scheme val="minor"/>
    </font>
    <font>
      <sz val="8"/>
      <name val="Arial"/>
      <family val="2"/>
    </font>
    <font>
      <b/>
      <sz val="10"/>
      <color rgb="FFFFFF00"/>
      <name val="Tahoma"/>
      <family val="2"/>
    </font>
    <font>
      <b/>
      <sz val="10"/>
      <color theme="9"/>
      <name val="Tahoma"/>
      <family val="2"/>
    </font>
    <font>
      <b/>
      <sz val="8"/>
      <color theme="0"/>
      <name val="Tahoma"/>
      <family val="2"/>
    </font>
    <font>
      <sz val="8"/>
      <color theme="1"/>
      <name val="Calibri"/>
      <family val="2"/>
      <scheme val="minor"/>
    </font>
    <font>
      <b/>
      <sz val="7.5"/>
      <color rgb="FFFF0000"/>
      <name val="Calibri"/>
      <family val="2"/>
      <scheme val="minor"/>
    </font>
    <font>
      <sz val="9"/>
      <name val="Calibri"/>
      <family val="2"/>
      <scheme val="minor"/>
    </font>
    <font>
      <b/>
      <sz val="11"/>
      <color theme="1"/>
      <name val="Calibri"/>
      <family val="2"/>
      <scheme val="minor"/>
    </font>
    <font>
      <b/>
      <sz val="7.5"/>
      <color theme="1"/>
      <name val="Tahoma"/>
      <family val="2"/>
    </font>
    <font>
      <sz val="6"/>
      <color theme="1"/>
      <name val="Tahoma"/>
      <family val="2"/>
    </font>
    <font>
      <sz val="10"/>
      <color theme="1"/>
      <name val="Calibri"/>
      <family val="2"/>
      <scheme val="minor"/>
    </font>
    <font>
      <b/>
      <sz val="10"/>
      <color theme="1"/>
      <name val="Calibri"/>
      <family val="2"/>
      <scheme val="minor"/>
    </font>
    <font>
      <sz val="10"/>
      <color theme="0"/>
      <name val="Tahoma"/>
      <family val="2"/>
    </font>
    <font>
      <sz val="9"/>
      <color indexed="81"/>
      <name val="Tahoma"/>
      <family val="2"/>
    </font>
    <font>
      <b/>
      <sz val="9"/>
      <color indexed="81"/>
      <name val="Tahoma"/>
      <family val="2"/>
    </font>
    <font>
      <i/>
      <sz val="10"/>
      <color theme="1"/>
      <name val="Calibri"/>
      <family val="2"/>
      <scheme val="minor"/>
    </font>
    <font>
      <b/>
      <sz val="11"/>
      <color theme="0"/>
      <name val="Tahoma"/>
      <family val="2"/>
    </font>
    <font>
      <b/>
      <sz val="12"/>
      <color theme="0"/>
      <name val="Tahoma"/>
      <family val="2"/>
    </font>
    <font>
      <sz val="11"/>
      <color theme="0"/>
      <name val="Calibri"/>
      <family val="2"/>
      <scheme val="minor"/>
    </font>
    <font>
      <i/>
      <sz val="11"/>
      <color theme="1"/>
      <name val="Calibri"/>
      <family val="2"/>
      <scheme val="minor"/>
    </font>
    <font>
      <b/>
      <i/>
      <sz val="11"/>
      <color theme="1"/>
      <name val="Calibri"/>
      <family val="2"/>
      <scheme val="minor"/>
    </font>
    <font>
      <b/>
      <sz val="12"/>
      <color rgb="FF00B096"/>
      <name val="Arial"/>
      <family val="2"/>
    </font>
    <font>
      <sz val="11"/>
      <color theme="1"/>
      <name val="Arial"/>
      <family val="2"/>
    </font>
    <font>
      <b/>
      <sz val="11"/>
      <color rgb="FF707271"/>
      <name val="Century Gothic"/>
      <family val="2"/>
    </font>
    <font>
      <b/>
      <sz val="7.5"/>
      <color theme="1"/>
      <name val="Arial Narrow"/>
      <family val="2"/>
    </font>
    <font>
      <b/>
      <sz val="7.5"/>
      <color theme="1"/>
      <name val="Arial"/>
      <family val="2"/>
    </font>
    <font>
      <b/>
      <sz val="8"/>
      <color theme="1"/>
      <name val="Arial"/>
      <family val="2"/>
    </font>
    <font>
      <b/>
      <sz val="10"/>
      <color theme="0"/>
      <name val="Arial"/>
      <family val="2"/>
    </font>
    <font>
      <sz val="8"/>
      <color theme="1"/>
      <name val="Arial"/>
      <family val="2"/>
    </font>
    <font>
      <sz val="9"/>
      <color theme="1"/>
      <name val="Arial"/>
      <family val="2"/>
    </font>
    <font>
      <b/>
      <sz val="9"/>
      <color theme="1"/>
      <name val="Arial"/>
      <family val="2"/>
    </font>
    <font>
      <sz val="7.5"/>
      <color theme="3"/>
      <name val="Arial"/>
      <family val="2"/>
    </font>
    <font>
      <b/>
      <sz val="8"/>
      <color rgb="FFFF0000"/>
      <name val="Arial"/>
      <family val="2"/>
    </font>
    <font>
      <i/>
      <sz val="8"/>
      <color theme="1"/>
      <name val="Arial"/>
      <family val="2"/>
    </font>
    <font>
      <b/>
      <i/>
      <sz val="8"/>
      <color theme="1"/>
      <name val="Arial"/>
      <family val="2"/>
    </font>
    <font>
      <u/>
      <sz val="8"/>
      <color theme="1"/>
      <name val="Arial"/>
      <family val="2"/>
    </font>
    <font>
      <sz val="10"/>
      <color theme="1"/>
      <name val="Arial"/>
      <family val="2"/>
    </font>
    <font>
      <sz val="9"/>
      <color rgb="FFFF0000"/>
      <name val="Arial"/>
      <family val="2"/>
    </font>
    <font>
      <i/>
      <sz val="9"/>
      <color theme="1"/>
      <name val="Arial"/>
      <family val="2"/>
    </font>
    <font>
      <sz val="9"/>
      <name val="Arial"/>
      <family val="2"/>
    </font>
    <font>
      <b/>
      <sz val="7.5"/>
      <color theme="3"/>
      <name val="Arial"/>
      <family val="2"/>
    </font>
    <font>
      <sz val="7.5"/>
      <color theme="1"/>
      <name val="Arial"/>
      <family val="2"/>
    </font>
    <font>
      <b/>
      <sz val="9"/>
      <name val="Arial"/>
      <family val="2"/>
    </font>
    <font>
      <b/>
      <sz val="8"/>
      <color theme="0"/>
      <name val="Arial"/>
      <family val="2"/>
    </font>
    <font>
      <b/>
      <sz val="8"/>
      <name val="Arial"/>
      <family val="2"/>
    </font>
    <font>
      <sz val="6"/>
      <color theme="1"/>
      <name val="Arial"/>
      <family val="2"/>
    </font>
    <font>
      <b/>
      <sz val="7.5"/>
      <color rgb="FFFF0000"/>
      <name val="Arial"/>
      <family val="2"/>
    </font>
    <font>
      <sz val="8"/>
      <color rgb="FFFF0000"/>
      <name val="Arial"/>
      <family val="2"/>
    </font>
    <font>
      <b/>
      <sz val="7.5"/>
      <color rgb="FF004C43"/>
      <name val="Arial"/>
      <family val="2"/>
    </font>
    <font>
      <b/>
      <sz val="8"/>
      <color rgb="FF004C43"/>
      <name val="Arial"/>
      <family val="2"/>
    </font>
    <font>
      <b/>
      <i/>
      <sz val="10"/>
      <color rgb="FF707271"/>
      <name val="Century Gothic"/>
      <family val="2"/>
    </font>
    <font>
      <b/>
      <sz val="20"/>
      <color theme="0"/>
      <name val="Arial"/>
      <family val="2"/>
    </font>
    <font>
      <b/>
      <sz val="20"/>
      <color theme="3"/>
      <name val="Century Gothic"/>
      <family val="2"/>
    </font>
    <font>
      <b/>
      <sz val="7.5"/>
      <name val="Tahoma"/>
      <family val="2"/>
    </font>
  </fonts>
  <fills count="10">
    <fill>
      <patternFill patternType="none"/>
    </fill>
    <fill>
      <patternFill patternType="gray125"/>
    </fill>
    <fill>
      <patternFill patternType="solid">
        <fgColor theme="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22"/>
        <bgColor indexed="64"/>
      </patternFill>
    </fill>
    <fill>
      <patternFill patternType="solid">
        <fgColor theme="6" tint="0.79998168889431442"/>
        <bgColor indexed="64"/>
      </patternFill>
    </fill>
    <fill>
      <patternFill patternType="solid">
        <fgColor theme="0"/>
        <bgColor indexed="64"/>
      </patternFill>
    </fill>
  </fills>
  <borders count="110">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style="thin">
        <color indexed="64"/>
      </right>
      <top style="double">
        <color rgb="FF00B050"/>
      </top>
      <bottom style="double">
        <color rgb="FF00B050"/>
      </bottom>
      <diagonal/>
    </border>
    <border>
      <left style="thin">
        <color indexed="64"/>
      </left>
      <right style="thin">
        <color indexed="64"/>
      </right>
      <top style="double">
        <color rgb="FF00B050"/>
      </top>
      <bottom style="double">
        <color rgb="FF00B050"/>
      </bottom>
      <diagonal/>
    </border>
    <border>
      <left style="thin">
        <color indexed="64"/>
      </left>
      <right style="double">
        <color rgb="FF00B050"/>
      </right>
      <top style="double">
        <color rgb="FF00B050"/>
      </top>
      <bottom style="double">
        <color rgb="FF00B05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double">
        <color rgb="FF00B050"/>
      </bottom>
      <diagonal/>
    </border>
    <border>
      <left/>
      <right/>
      <top style="thin">
        <color indexed="64"/>
      </top>
      <bottom style="double">
        <color rgb="FF00B050"/>
      </bottom>
      <diagonal/>
    </border>
    <border>
      <left/>
      <right style="thin">
        <color indexed="64"/>
      </right>
      <top style="thin">
        <color indexed="64"/>
      </top>
      <bottom style="double">
        <color rgb="FF00B050"/>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right style="thin">
        <color indexed="64"/>
      </right>
      <top style="double">
        <color rgb="FF00B050"/>
      </top>
      <bottom style="double">
        <color rgb="FF00B050"/>
      </bottom>
      <diagonal/>
    </border>
    <border>
      <left style="medium">
        <color theme="1" tint="0.499984740745262"/>
      </left>
      <right/>
      <top style="medium">
        <color theme="1" tint="0.499984740745262"/>
      </top>
      <bottom/>
      <diagonal/>
    </border>
    <border>
      <left/>
      <right/>
      <top style="medium">
        <color theme="1" tint="0.499984740745262"/>
      </top>
      <bottom/>
      <diagonal/>
    </border>
    <border>
      <left style="thin">
        <color theme="0"/>
      </left>
      <right style="medium">
        <color theme="1" tint="0.499984740745262"/>
      </right>
      <top style="medium">
        <color theme="1" tint="0.499984740745262"/>
      </top>
      <bottom style="thin">
        <color theme="0"/>
      </bottom>
      <diagonal/>
    </border>
    <border>
      <left style="medium">
        <color theme="1" tint="0.499984740745262"/>
      </left>
      <right/>
      <top/>
      <bottom/>
      <diagonal/>
    </border>
    <border>
      <left style="thin">
        <color theme="0"/>
      </left>
      <right style="medium">
        <color theme="1" tint="0.499984740745262"/>
      </right>
      <top style="thin">
        <color theme="0"/>
      </top>
      <bottom style="thin">
        <color theme="0"/>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style="thin">
        <color theme="0"/>
      </left>
      <right style="medium">
        <color theme="1" tint="0.499984740745262"/>
      </right>
      <top style="thin">
        <color theme="0"/>
      </top>
      <bottom style="medium">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indexed="64"/>
      </left>
      <right style="thin">
        <color indexed="64"/>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indexed="64"/>
      </bottom>
      <diagonal/>
    </border>
    <border>
      <left style="thin">
        <color indexed="64"/>
      </left>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0" tint="-0.499984740745262"/>
      </left>
      <right style="thin">
        <color indexed="64"/>
      </right>
      <top style="thin">
        <color theme="0" tint="-0.499984740745262"/>
      </top>
      <bottom/>
      <diagonal/>
    </border>
    <border>
      <left style="thin">
        <color indexed="64"/>
      </left>
      <right style="thin">
        <color indexed="64"/>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indexed="64"/>
      </left>
      <right/>
      <top style="thin">
        <color theme="0" tint="-0.499984740745262"/>
      </top>
      <bottom style="thin">
        <color indexed="64"/>
      </bottom>
      <diagonal/>
    </border>
    <border>
      <left style="thin">
        <color indexed="64"/>
      </left>
      <right/>
      <top style="thin">
        <color indexed="64"/>
      </top>
      <bottom style="thin">
        <color theme="0" tint="-0.499984740745262"/>
      </bottom>
      <diagonal/>
    </border>
    <border>
      <left style="thin">
        <color theme="0" tint="-0.499984740745262"/>
      </left>
      <right style="thin">
        <color indexed="64"/>
      </right>
      <top style="thin">
        <color theme="0" tint="-0.34998626667073579"/>
      </top>
      <bottom style="thin">
        <color theme="0" tint="-0.34998626667073579"/>
      </bottom>
      <diagonal/>
    </border>
    <border>
      <left style="thin">
        <color theme="0" tint="-0.499984740745262"/>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bottom style="thin">
        <color theme="0" tint="-0.499984740745262"/>
      </bottom>
      <diagonal/>
    </border>
    <border>
      <left style="thin">
        <color theme="0" tint="-0.499984740745262"/>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top style="thin">
        <color theme="0" tint="-0.499984740745262"/>
      </top>
      <bottom/>
      <diagonal/>
    </border>
    <border>
      <left style="thin">
        <color indexed="64"/>
      </left>
      <right/>
      <top/>
      <bottom style="thin">
        <color theme="0" tint="-0.34998626667073579"/>
      </bottom>
      <diagonal/>
    </border>
    <border>
      <left style="thin">
        <color indexed="64"/>
      </left>
      <right/>
      <top style="thin">
        <color theme="0" tint="-0.34998626667073579"/>
      </top>
      <bottom/>
      <diagonal/>
    </border>
    <border>
      <left style="thin">
        <color indexed="64"/>
      </left>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499984740745262"/>
      </bottom>
      <diagonal/>
    </border>
    <border>
      <left/>
      <right/>
      <top style="thin">
        <color theme="0" tint="-0.34998626667073579"/>
      </top>
      <bottom style="thin">
        <color theme="0" tint="-0.499984740745262"/>
      </bottom>
      <diagonal/>
    </border>
    <border>
      <left/>
      <right style="thin">
        <color theme="0" tint="-0.499984740745262"/>
      </right>
      <top style="thin">
        <color theme="0" tint="-0.34998626667073579"/>
      </top>
      <bottom style="thin">
        <color theme="0" tint="-0.499984740745262"/>
      </bottom>
      <diagonal/>
    </border>
  </borders>
  <cellStyleXfs count="8">
    <xf numFmtId="0" fontId="0" fillId="0" borderId="0"/>
    <xf numFmtId="0" fontId="13" fillId="0" borderId="0"/>
    <xf numFmtId="44" fontId="18" fillId="0" borderId="0" applyFont="0" applyFill="0" applyBorder="0" applyAlignment="0" applyProtection="0"/>
    <xf numFmtId="9" fontId="18" fillId="0" borderId="0" applyFont="0" applyFill="0" applyBorder="0" applyAlignment="0" applyProtection="0"/>
    <xf numFmtId="0" fontId="31" fillId="0" borderId="0"/>
    <xf numFmtId="44" fontId="13" fillId="0" borderId="0" applyFont="0" applyFill="0" applyBorder="0" applyAlignment="0" applyProtection="0"/>
    <xf numFmtId="9" fontId="13" fillId="0" borderId="0" applyFont="0" applyFill="0" applyBorder="0" applyAlignment="0" applyProtection="0"/>
    <xf numFmtId="43" fontId="18" fillId="0" borderId="0" applyFont="0" applyFill="0" applyBorder="0" applyAlignment="0" applyProtection="0"/>
  </cellStyleXfs>
  <cellXfs count="734">
    <xf numFmtId="0" fontId="0" fillId="0" borderId="0" xfId="0"/>
    <xf numFmtId="0" fontId="1" fillId="0" borderId="0" xfId="0" applyFont="1"/>
    <xf numFmtId="0" fontId="5" fillId="0" borderId="0" xfId="0" applyFont="1"/>
    <xf numFmtId="0" fontId="14" fillId="7" borderId="0" xfId="0" applyFont="1" applyFill="1" applyAlignment="1">
      <alignment horizontal="center" vertical="top" wrapText="1"/>
    </xf>
    <xf numFmtId="0" fontId="15" fillId="0" borderId="0" xfId="0" quotePrefix="1" applyFont="1" applyAlignment="1">
      <alignment horizontal="center"/>
    </xf>
    <xf numFmtId="0" fontId="0" fillId="5" borderId="0" xfId="0" applyFill="1"/>
    <xf numFmtId="10" fontId="1" fillId="0" borderId="0" xfId="3" applyNumberFormat="1" applyFont="1"/>
    <xf numFmtId="0" fontId="1" fillId="0" borderId="29" xfId="0" applyFont="1" applyBorder="1"/>
    <xf numFmtId="10" fontId="1" fillId="0" borderId="30" xfId="3" applyNumberFormat="1" applyFont="1" applyBorder="1"/>
    <xf numFmtId="10" fontId="1" fillId="0" borderId="32" xfId="3" applyNumberFormat="1" applyFont="1" applyBorder="1"/>
    <xf numFmtId="0" fontId="1" fillId="0" borderId="34" xfId="0" applyFont="1" applyBorder="1"/>
    <xf numFmtId="10" fontId="1" fillId="0" borderId="35" xfId="3" applyNumberFormat="1" applyFont="1" applyBorder="1"/>
    <xf numFmtId="0" fontId="20" fillId="0" borderId="0" xfId="0" applyFont="1"/>
    <xf numFmtId="0" fontId="1" fillId="0" borderId="0" xfId="3" applyNumberFormat="1" applyFont="1"/>
    <xf numFmtId="0" fontId="5" fillId="0" borderId="28" xfId="0" applyFont="1" applyBorder="1" applyAlignment="1">
      <alignment horizontal="right"/>
    </xf>
    <xf numFmtId="0" fontId="5" fillId="0" borderId="30" xfId="0" applyFont="1" applyBorder="1" applyAlignment="1">
      <alignment horizontal="right"/>
    </xf>
    <xf numFmtId="9" fontId="5" fillId="0" borderId="31" xfId="0" applyNumberFormat="1" applyFont="1" applyBorder="1" applyAlignment="1">
      <alignment horizontal="right"/>
    </xf>
    <xf numFmtId="0" fontId="5" fillId="0" borderId="32" xfId="0" applyFont="1" applyBorder="1" applyAlignment="1">
      <alignment horizontal="right"/>
    </xf>
    <xf numFmtId="9" fontId="5" fillId="0" borderId="32" xfId="0" applyNumberFormat="1" applyFont="1" applyBorder="1" applyAlignment="1">
      <alignment horizontal="right"/>
    </xf>
    <xf numFmtId="9" fontId="5" fillId="0" borderId="33" xfId="0" applyNumberFormat="1" applyFont="1" applyBorder="1" applyAlignment="1">
      <alignment horizontal="right"/>
    </xf>
    <xf numFmtId="9" fontId="5" fillId="0" borderId="35" xfId="0" applyNumberFormat="1" applyFont="1" applyBorder="1" applyAlignment="1">
      <alignment horizontal="right"/>
    </xf>
    <xf numFmtId="9" fontId="5" fillId="0" borderId="0" xfId="0" applyNumberFormat="1" applyFont="1"/>
    <xf numFmtId="0" fontId="6" fillId="3" borderId="4" xfId="0" applyFont="1" applyFill="1" applyBorder="1" applyAlignment="1" applyProtection="1">
      <alignment horizontal="left"/>
      <protection hidden="1"/>
    </xf>
    <xf numFmtId="0" fontId="6" fillId="3" borderId="5" xfId="0" applyFont="1" applyFill="1" applyBorder="1" applyAlignment="1" applyProtection="1">
      <alignment horizontal="left"/>
      <protection hidden="1"/>
    </xf>
    <xf numFmtId="0" fontId="6" fillId="3" borderId="6" xfId="0" applyFont="1" applyFill="1" applyBorder="1" applyAlignment="1" applyProtection="1">
      <alignment horizontal="left"/>
      <protection hidden="1"/>
    </xf>
    <xf numFmtId="0" fontId="1" fillId="0" borderId="0" xfId="0" applyFont="1" applyProtection="1">
      <protection hidden="1"/>
    </xf>
    <xf numFmtId="0" fontId="3" fillId="0" borderId="0" xfId="0" applyFont="1" applyAlignment="1" applyProtection="1">
      <alignment vertical="center"/>
      <protection hidden="1"/>
    </xf>
    <xf numFmtId="0" fontId="10" fillId="0" borderId="8" xfId="0" applyFont="1" applyBorder="1" applyAlignment="1" applyProtection="1">
      <alignment horizontal="center" vertical="center" wrapText="1"/>
      <protection hidden="1"/>
    </xf>
    <xf numFmtId="0" fontId="5" fillId="0" borderId="7" xfId="0" applyFont="1" applyBorder="1" applyAlignment="1" applyProtection="1">
      <alignment vertical="center"/>
      <protection hidden="1"/>
    </xf>
    <xf numFmtId="0" fontId="4" fillId="0" borderId="8" xfId="0" applyFont="1" applyBorder="1" applyProtection="1">
      <protection hidden="1"/>
    </xf>
    <xf numFmtId="0" fontId="5" fillId="0" borderId="8" xfId="0" applyFont="1" applyBorder="1" applyAlignment="1" applyProtection="1">
      <alignment horizontal="left" vertical="center"/>
      <protection hidden="1"/>
    </xf>
    <xf numFmtId="0" fontId="4" fillId="0" borderId="3" xfId="0" applyFont="1" applyBorder="1" applyAlignment="1" applyProtection="1">
      <alignment horizontal="center" vertical="center"/>
      <protection hidden="1"/>
    </xf>
    <xf numFmtId="0" fontId="5" fillId="0" borderId="7" xfId="0" applyFont="1" applyBorder="1" applyProtection="1">
      <protection hidden="1"/>
    </xf>
    <xf numFmtId="0" fontId="4" fillId="0" borderId="9" xfId="0" applyFont="1" applyBorder="1" applyProtection="1">
      <protection hidden="1"/>
    </xf>
    <xf numFmtId="0" fontId="6" fillId="0" borderId="10" xfId="0" applyFont="1" applyBorder="1" applyProtection="1">
      <protection hidden="1"/>
    </xf>
    <xf numFmtId="0" fontId="12" fillId="0" borderId="11" xfId="0" applyFont="1" applyBorder="1" applyProtection="1">
      <protection hidden="1"/>
    </xf>
    <xf numFmtId="0" fontId="4" fillId="0" borderId="11" xfId="0" applyFont="1" applyBorder="1" applyProtection="1">
      <protection hidden="1"/>
    </xf>
    <xf numFmtId="0" fontId="5" fillId="0" borderId="11" xfId="0" applyFont="1" applyBorder="1" applyProtection="1">
      <protection hidden="1"/>
    </xf>
    <xf numFmtId="0" fontId="12" fillId="0" borderId="11" xfId="0" applyFont="1" applyBorder="1" applyAlignment="1" applyProtection="1">
      <alignment horizontal="right"/>
      <protection hidden="1"/>
    </xf>
    <xf numFmtId="0" fontId="11" fillId="0" borderId="12" xfId="0" applyFont="1" applyBorder="1" applyAlignment="1" applyProtection="1">
      <alignment horizontal="center" vertical="center"/>
      <protection hidden="1"/>
    </xf>
    <xf numFmtId="0" fontId="4" fillId="0" borderId="5" xfId="0" applyFont="1" applyBorder="1" applyProtection="1">
      <protection hidden="1"/>
    </xf>
    <xf numFmtId="0" fontId="4" fillId="0" borderId="0" xfId="0" applyFont="1" applyProtection="1">
      <protection hidden="1"/>
    </xf>
    <xf numFmtId="0" fontId="11" fillId="0" borderId="8" xfId="0" applyFont="1" applyBorder="1" applyAlignment="1" applyProtection="1">
      <alignment horizontal="right"/>
      <protection hidden="1"/>
    </xf>
    <xf numFmtId="0" fontId="4" fillId="0" borderId="10" xfId="0" applyFont="1" applyBorder="1" applyProtection="1">
      <protection hidden="1"/>
    </xf>
    <xf numFmtId="0" fontId="11" fillId="0" borderId="5" xfId="0" applyFont="1" applyBorder="1" applyAlignment="1" applyProtection="1">
      <alignment horizontal="right"/>
      <protection hidden="1"/>
    </xf>
    <xf numFmtId="0" fontId="11" fillId="0" borderId="6" xfId="0" applyFont="1" applyBorder="1" applyAlignment="1" applyProtection="1">
      <alignment horizontal="right"/>
      <protection hidden="1"/>
    </xf>
    <xf numFmtId="0" fontId="11" fillId="0" borderId="11" xfId="0" applyFont="1" applyBorder="1" applyAlignment="1" applyProtection="1">
      <alignment horizontal="right"/>
      <protection hidden="1"/>
    </xf>
    <xf numFmtId="0" fontId="5" fillId="0" borderId="4" xfId="0" applyFont="1" applyBorder="1" applyProtection="1">
      <protection hidden="1"/>
    </xf>
    <xf numFmtId="0" fontId="5" fillId="0" borderId="5" xfId="0" applyFont="1" applyBorder="1" applyProtection="1">
      <protection hidden="1"/>
    </xf>
    <xf numFmtId="0" fontId="11" fillId="0" borderId="5" xfId="0" applyFont="1" applyBorder="1" applyAlignment="1" applyProtection="1">
      <alignment horizontal="center"/>
      <protection hidden="1"/>
    </xf>
    <xf numFmtId="0" fontId="6" fillId="0" borderId="3" xfId="0" applyFont="1" applyBorder="1" applyAlignment="1" applyProtection="1">
      <alignment horizontal="center" vertical="center"/>
      <protection hidden="1"/>
    </xf>
    <xf numFmtId="0" fontId="8" fillId="0" borderId="4" xfId="0" applyFont="1" applyBorder="1" applyProtection="1">
      <protection hidden="1"/>
    </xf>
    <xf numFmtId="0" fontId="11" fillId="0" borderId="11" xfId="0" applyFont="1" applyBorder="1" applyAlignment="1" applyProtection="1">
      <alignment horizontal="center"/>
      <protection hidden="1"/>
    </xf>
    <xf numFmtId="0" fontId="1" fillId="0" borderId="5" xfId="0" applyFont="1" applyBorder="1" applyProtection="1">
      <protection hidden="1"/>
    </xf>
    <xf numFmtId="0" fontId="4" fillId="0" borderId="13" xfId="0" applyFont="1" applyBorder="1" applyAlignment="1" applyProtection="1">
      <alignment horizontal="center" vertical="center"/>
      <protection hidden="1"/>
    </xf>
    <xf numFmtId="0" fontId="5" fillId="0" borderId="10" xfId="0" applyFont="1" applyBorder="1" applyProtection="1">
      <protection hidden="1"/>
    </xf>
    <xf numFmtId="0" fontId="1" fillId="0" borderId="11" xfId="0" applyFont="1" applyBorder="1" applyProtection="1">
      <protection hidden="1"/>
    </xf>
    <xf numFmtId="0" fontId="6" fillId="0" borderId="0" xfId="0" applyFont="1" applyAlignment="1" applyProtection="1">
      <alignment vertical="center"/>
      <protection hidden="1"/>
    </xf>
    <xf numFmtId="0" fontId="6" fillId="0" borderId="2" xfId="0" applyFont="1" applyBorder="1" applyAlignment="1" applyProtection="1">
      <alignment vertical="center"/>
      <protection hidden="1"/>
    </xf>
    <xf numFmtId="0" fontId="4" fillId="0" borderId="2" xfId="0" applyFont="1" applyBorder="1" applyProtection="1">
      <protection hidden="1"/>
    </xf>
    <xf numFmtId="0" fontId="0" fillId="0" borderId="0" xfId="0" applyProtection="1">
      <protection hidden="1"/>
    </xf>
    <xf numFmtId="0" fontId="23" fillId="0" borderId="0" xfId="0" applyFont="1" applyAlignment="1" applyProtection="1">
      <alignment vertical="top"/>
      <protection hidden="1"/>
    </xf>
    <xf numFmtId="0" fontId="24" fillId="0" borderId="0" xfId="0" applyFont="1" applyAlignment="1" applyProtection="1">
      <alignment horizontal="left" vertical="top"/>
      <protection hidden="1"/>
    </xf>
    <xf numFmtId="10" fontId="24" fillId="0" borderId="0" xfId="3" applyNumberFormat="1" applyFont="1" applyFill="1" applyBorder="1" applyAlignment="1" applyProtection="1">
      <alignment horizontal="left" vertical="top"/>
      <protection hidden="1"/>
    </xf>
    <xf numFmtId="10" fontId="24" fillId="0" borderId="0" xfId="3" applyNumberFormat="1" applyFont="1" applyFill="1" applyBorder="1" applyAlignment="1" applyProtection="1">
      <alignment horizontal="centerContinuous" vertical="top"/>
      <protection hidden="1"/>
    </xf>
    <xf numFmtId="10" fontId="5" fillId="0" borderId="0" xfId="3" applyNumberFormat="1" applyFont="1" applyFill="1" applyBorder="1" applyAlignment="1" applyProtection="1">
      <alignment horizontal="centerContinuous"/>
      <protection hidden="1"/>
    </xf>
    <xf numFmtId="0" fontId="24" fillId="0" borderId="0" xfId="0" applyFont="1" applyAlignment="1" applyProtection="1">
      <alignment vertical="center"/>
      <protection hidden="1"/>
    </xf>
    <xf numFmtId="0" fontId="5" fillId="0" borderId="0" xfId="0" applyFont="1" applyAlignment="1" applyProtection="1">
      <alignment vertical="center"/>
      <protection hidden="1"/>
    </xf>
    <xf numFmtId="0" fontId="1" fillId="0" borderId="2" xfId="0" applyFont="1" applyBorder="1" applyProtection="1">
      <protection hidden="1"/>
    </xf>
    <xf numFmtId="0" fontId="1" fillId="0" borderId="7" xfId="0" applyFont="1" applyBorder="1" applyProtection="1">
      <protection hidden="1"/>
    </xf>
    <xf numFmtId="0" fontId="1" fillId="0" borderId="8" xfId="0" applyFont="1" applyBorder="1" applyProtection="1">
      <protection hidden="1"/>
    </xf>
    <xf numFmtId="0" fontId="1" fillId="0" borderId="9" xfId="0" applyFont="1" applyBorder="1" applyProtection="1">
      <protection hidden="1"/>
    </xf>
    <xf numFmtId="0" fontId="1" fillId="0" borderId="1" xfId="0" applyFont="1" applyBorder="1" applyProtection="1">
      <protection hidden="1"/>
    </xf>
    <xf numFmtId="0" fontId="1" fillId="0" borderId="10" xfId="0" applyFont="1" applyBorder="1" applyProtection="1">
      <protection hidden="1"/>
    </xf>
    <xf numFmtId="0" fontId="1" fillId="0" borderId="12" xfId="0" applyFont="1" applyBorder="1" applyProtection="1">
      <protection hidden="1"/>
    </xf>
    <xf numFmtId="0" fontId="11" fillId="0" borderId="0" xfId="0" applyFont="1" applyAlignment="1" applyProtection="1">
      <alignment horizontal="right"/>
      <protection hidden="1"/>
    </xf>
    <xf numFmtId="0" fontId="5" fillId="0" borderId="0" xfId="0" applyFont="1" applyProtection="1">
      <protection hidden="1"/>
    </xf>
    <xf numFmtId="0" fontId="11" fillId="0" borderId="0" xfId="0" applyFont="1" applyAlignment="1" applyProtection="1">
      <alignment horizontal="center"/>
      <protection hidden="1"/>
    </xf>
    <xf numFmtId="0" fontId="6" fillId="0" borderId="14" xfId="0" applyFont="1" applyBorder="1" applyAlignment="1" applyProtection="1">
      <alignment horizontal="center" vertical="center"/>
      <protection hidden="1"/>
    </xf>
    <xf numFmtId="0" fontId="5" fillId="0" borderId="4" xfId="0" applyFont="1" applyBorder="1" applyAlignment="1" applyProtection="1">
      <alignment vertical="center"/>
      <protection hidden="1"/>
    </xf>
    <xf numFmtId="0" fontId="1" fillId="0" borderId="5" xfId="0" applyFont="1" applyBorder="1" applyAlignment="1" applyProtection="1">
      <alignment vertical="center"/>
      <protection hidden="1"/>
    </xf>
    <xf numFmtId="0" fontId="8" fillId="0" borderId="4" xfId="0" applyFont="1" applyBorder="1" applyAlignment="1" applyProtection="1">
      <alignment vertical="center"/>
      <protection hidden="1"/>
    </xf>
    <xf numFmtId="0" fontId="5" fillId="0" borderId="10" xfId="0" applyFont="1" applyBorder="1" applyAlignment="1" applyProtection="1">
      <alignment vertical="center"/>
      <protection hidden="1"/>
    </xf>
    <xf numFmtId="0" fontId="1" fillId="0" borderId="11" xfId="0" applyFont="1" applyBorder="1" applyAlignment="1" applyProtection="1">
      <alignment vertical="center"/>
      <protection hidden="1"/>
    </xf>
    <xf numFmtId="0" fontId="8" fillId="0" borderId="7" xfId="0" applyFont="1" applyBorder="1" applyAlignment="1" applyProtection="1">
      <alignment vertical="center"/>
      <protection hidden="1"/>
    </xf>
    <xf numFmtId="0" fontId="1" fillId="0" borderId="8" xfId="0" applyFont="1" applyBorder="1" applyAlignment="1" applyProtection="1">
      <alignment vertical="center"/>
      <protection hidden="1"/>
    </xf>
    <xf numFmtId="0" fontId="4" fillId="0" borderId="5" xfId="0" applyFont="1" applyBorder="1" applyAlignment="1" applyProtection="1">
      <alignment vertical="center"/>
      <protection hidden="1"/>
    </xf>
    <xf numFmtId="0" fontId="11" fillId="0" borderId="5" xfId="0" applyFont="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11" fillId="0" borderId="0" xfId="0" applyFont="1" applyAlignment="1" applyProtection="1">
      <alignment horizontal="right" vertical="center"/>
      <protection hidden="1"/>
    </xf>
    <xf numFmtId="0" fontId="11" fillId="0" borderId="0" xfId="0" applyFont="1" applyAlignment="1" applyProtection="1">
      <alignment horizontal="center" vertical="center"/>
      <protection hidden="1"/>
    </xf>
    <xf numFmtId="0" fontId="11" fillId="0" borderId="8" xfId="0" applyFont="1" applyBorder="1" applyAlignment="1" applyProtection="1">
      <alignment horizontal="right" vertical="center"/>
      <protection hidden="1"/>
    </xf>
    <xf numFmtId="0" fontId="11" fillId="0" borderId="11" xfId="0" applyFont="1" applyBorder="1" applyAlignment="1" applyProtection="1">
      <alignment horizontal="center" vertical="center"/>
      <protection hidden="1"/>
    </xf>
    <xf numFmtId="0" fontId="11" fillId="0" borderId="6" xfId="0" applyFont="1" applyBorder="1" applyAlignment="1" applyProtection="1">
      <alignment horizontal="right" vertical="center"/>
      <protection hidden="1"/>
    </xf>
    <xf numFmtId="0" fontId="11" fillId="0" borderId="5" xfId="0" applyFont="1" applyBorder="1" applyAlignment="1" applyProtection="1">
      <alignment horizontal="right" vertical="center"/>
      <protection hidden="1"/>
    </xf>
    <xf numFmtId="0" fontId="11" fillId="0" borderId="11" xfId="0" applyFont="1" applyBorder="1" applyAlignment="1" applyProtection="1">
      <alignment horizontal="right" vertical="center"/>
      <protection hidden="1"/>
    </xf>
    <xf numFmtId="0" fontId="24" fillId="0" borderId="0" xfId="0" applyFont="1" applyProtection="1">
      <protection hidden="1"/>
    </xf>
    <xf numFmtId="0" fontId="24" fillId="0" borderId="0" xfId="0" applyFont="1" applyAlignment="1" applyProtection="1">
      <alignment horizontal="left"/>
      <protection hidden="1"/>
    </xf>
    <xf numFmtId="0" fontId="9" fillId="0" borderId="0" xfId="0" applyFont="1" applyProtection="1">
      <protection hidden="1"/>
    </xf>
    <xf numFmtId="0" fontId="11" fillId="0" borderId="6" xfId="0" applyFont="1" applyBorder="1" applyAlignment="1" applyProtection="1">
      <alignment horizontal="center"/>
      <protection hidden="1"/>
    </xf>
    <xf numFmtId="0" fontId="28" fillId="0" borderId="0" xfId="0" applyFont="1" applyProtection="1">
      <protection hidden="1"/>
    </xf>
    <xf numFmtId="0" fontId="6" fillId="0" borderId="0" xfId="0" applyFont="1" applyProtection="1">
      <protection hidden="1"/>
    </xf>
    <xf numFmtId="0" fontId="28" fillId="0" borderId="10" xfId="0" applyFont="1" applyBorder="1" applyProtection="1">
      <protection hidden="1"/>
    </xf>
    <xf numFmtId="0" fontId="11" fillId="0" borderId="12" xfId="0" applyFont="1" applyBorder="1" applyAlignment="1" applyProtection="1">
      <alignment horizontal="right"/>
      <protection hidden="1"/>
    </xf>
    <xf numFmtId="0" fontId="6" fillId="0" borderId="5" xfId="0" applyFont="1" applyBorder="1" applyProtection="1">
      <protection hidden="1"/>
    </xf>
    <xf numFmtId="0" fontId="25" fillId="0" borderId="5" xfId="0" applyFont="1" applyBorder="1" applyAlignment="1" applyProtection="1">
      <alignment horizontal="center"/>
      <protection hidden="1"/>
    </xf>
    <xf numFmtId="0" fontId="28" fillId="0" borderId="4" xfId="0" applyFont="1" applyBorder="1" applyProtection="1">
      <protection hidden="1"/>
    </xf>
    <xf numFmtId="0" fontId="24" fillId="0" borderId="0" xfId="0" applyFont="1" applyAlignment="1" applyProtection="1">
      <alignment vertical="center" wrapText="1"/>
      <protection hidden="1"/>
    </xf>
    <xf numFmtId="0" fontId="24" fillId="0" borderId="0" xfId="0" applyFont="1" applyAlignment="1" applyProtection="1">
      <alignment wrapText="1"/>
      <protection hidden="1"/>
    </xf>
    <xf numFmtId="0" fontId="24" fillId="0" borderId="0" xfId="0" applyFont="1" applyAlignment="1" applyProtection="1">
      <alignment horizontal="centerContinuous" vertical="center"/>
      <protection hidden="1"/>
    </xf>
    <xf numFmtId="0" fontId="4" fillId="0" borderId="0" xfId="0" applyFont="1" applyAlignment="1" applyProtection="1">
      <alignment horizontal="centerContinuous"/>
      <protection hidden="1"/>
    </xf>
    <xf numFmtId="0" fontId="5" fillId="0" borderId="0" xfId="0" applyFont="1" applyAlignment="1" applyProtection="1">
      <alignment horizontal="centerContinuous" vertical="center"/>
      <protection hidden="1"/>
    </xf>
    <xf numFmtId="0" fontId="19" fillId="0" borderId="0" xfId="0" applyFont="1" applyAlignment="1" applyProtection="1">
      <alignment vertical="center" wrapText="1"/>
      <protection hidden="1"/>
    </xf>
    <xf numFmtId="0" fontId="24" fillId="0" borderId="1" xfId="0" applyFont="1" applyBorder="1" applyAlignment="1" applyProtection="1">
      <alignment vertical="center" wrapText="1"/>
      <protection hidden="1"/>
    </xf>
    <xf numFmtId="0" fontId="39" fillId="0" borderId="0" xfId="0" applyFont="1" applyProtection="1">
      <protection hidden="1"/>
    </xf>
    <xf numFmtId="0" fontId="10" fillId="0" borderId="0" xfId="0" applyFont="1" applyAlignment="1" applyProtection="1">
      <alignment vertical="center"/>
      <protection hidden="1"/>
    </xf>
    <xf numFmtId="0" fontId="10" fillId="0" borderId="8" xfId="0" applyFont="1" applyBorder="1" applyAlignment="1" applyProtection="1">
      <alignment wrapText="1"/>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10" fillId="0" borderId="0" xfId="0" applyFont="1" applyAlignment="1" applyProtection="1">
      <alignment wrapText="1"/>
      <protection hidden="1"/>
    </xf>
    <xf numFmtId="0" fontId="5" fillId="0" borderId="49" xfId="0" applyFont="1" applyBorder="1"/>
    <xf numFmtId="0" fontId="5" fillId="0" borderId="50" xfId="0" applyFont="1" applyBorder="1"/>
    <xf numFmtId="10" fontId="5" fillId="4" borderId="51" xfId="3" applyNumberFormat="1" applyFont="1" applyFill="1" applyBorder="1"/>
    <xf numFmtId="0" fontId="5" fillId="0" borderId="52" xfId="0" applyFont="1" applyBorder="1"/>
    <xf numFmtId="10" fontId="5" fillId="4" borderId="53" xfId="3" applyNumberFormat="1" applyFont="1" applyFill="1" applyBorder="1"/>
    <xf numFmtId="0" fontId="5" fillId="0" borderId="54" xfId="0" applyFont="1" applyBorder="1"/>
    <xf numFmtId="0" fontId="5" fillId="0" borderId="55" xfId="0" applyFont="1" applyBorder="1"/>
    <xf numFmtId="9" fontId="5" fillId="0" borderId="55" xfId="0" applyNumberFormat="1" applyFont="1" applyBorder="1"/>
    <xf numFmtId="10" fontId="5" fillId="4" borderId="56" xfId="3" applyNumberFormat="1" applyFont="1" applyFill="1" applyBorder="1"/>
    <xf numFmtId="0" fontId="8" fillId="0" borderId="0" xfId="0" applyFont="1"/>
    <xf numFmtId="10" fontId="26" fillId="0" borderId="0" xfId="0" applyNumberFormat="1" applyFont="1" applyAlignment="1" applyProtection="1">
      <alignment horizontal="center" vertical="center"/>
      <protection hidden="1"/>
    </xf>
    <xf numFmtId="0" fontId="41" fillId="0" borderId="0" xfId="0" applyFont="1"/>
    <xf numFmtId="0" fontId="42" fillId="0" borderId="11" xfId="0" applyFont="1" applyBorder="1"/>
    <xf numFmtId="0" fontId="41" fillId="0" borderId="0" xfId="0" applyFont="1" applyAlignment="1">
      <alignment horizontal="left"/>
    </xf>
    <xf numFmtId="0" fontId="41" fillId="0" borderId="9" xfId="0" applyFont="1" applyBorder="1" applyAlignment="1">
      <alignment horizontal="left"/>
    </xf>
    <xf numFmtId="0" fontId="41" fillId="0" borderId="2" xfId="0" applyFont="1" applyBorder="1" applyAlignment="1">
      <alignment horizontal="left"/>
    </xf>
    <xf numFmtId="0" fontId="42" fillId="0" borderId="12" xfId="0" applyFont="1" applyBorder="1" applyAlignment="1">
      <alignment horizontal="left"/>
    </xf>
    <xf numFmtId="0" fontId="41" fillId="6" borderId="0" xfId="0" applyFont="1" applyFill="1" applyAlignment="1">
      <alignment horizontal="left"/>
    </xf>
    <xf numFmtId="0" fontId="43" fillId="0" borderId="0" xfId="0" applyFont="1" applyAlignment="1" applyProtection="1">
      <alignment horizontal="left" vertical="top"/>
      <protection hidden="1"/>
    </xf>
    <xf numFmtId="0" fontId="43" fillId="0" borderId="0" xfId="0" applyFont="1" applyProtection="1">
      <protection hidden="1"/>
    </xf>
    <xf numFmtId="0" fontId="43" fillId="9" borderId="0" xfId="0" applyFont="1" applyFill="1" applyProtection="1">
      <protection hidden="1"/>
    </xf>
    <xf numFmtId="0" fontId="41" fillId="4" borderId="57" xfId="0" applyFont="1" applyFill="1" applyBorder="1" applyAlignment="1">
      <alignment horizontal="left"/>
    </xf>
    <xf numFmtId="0" fontId="41" fillId="4" borderId="57" xfId="0" applyFont="1" applyFill="1" applyBorder="1" applyAlignment="1">
      <alignment horizontal="center"/>
    </xf>
    <xf numFmtId="0" fontId="42" fillId="4" borderId="57" xfId="0" applyFont="1" applyFill="1" applyBorder="1"/>
    <xf numFmtId="0" fontId="42" fillId="3" borderId="57" xfId="0" applyFont="1" applyFill="1" applyBorder="1" applyAlignment="1">
      <alignment horizontal="left"/>
    </xf>
    <xf numFmtId="0" fontId="46" fillId="0" borderId="0" xfId="0" applyFont="1"/>
    <xf numFmtId="0" fontId="17" fillId="0" borderId="0" xfId="0" applyFont="1" applyAlignment="1" applyProtection="1">
      <alignment vertical="center" wrapText="1"/>
      <protection hidden="1"/>
    </xf>
    <xf numFmtId="0" fontId="47" fillId="2" borderId="0" xfId="0"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0" fillId="4" borderId="0" xfId="0" applyFill="1"/>
    <xf numFmtId="0" fontId="0" fillId="0" borderId="58" xfId="0" applyBorder="1"/>
    <xf numFmtId="0" fontId="38" fillId="0" borderId="58" xfId="0" applyFont="1" applyBorder="1" applyAlignment="1">
      <alignment horizontal="left"/>
    </xf>
    <xf numFmtId="0" fontId="38" fillId="4" borderId="58" xfId="0" applyFont="1" applyFill="1" applyBorder="1" applyAlignment="1">
      <alignment horizontal="left"/>
    </xf>
    <xf numFmtId="0" fontId="38" fillId="0" borderId="58" xfId="0" applyFont="1" applyBorder="1"/>
    <xf numFmtId="165" fontId="0" fillId="4" borderId="58" xfId="7" applyNumberFormat="1" applyFont="1" applyFill="1" applyBorder="1"/>
    <xf numFmtId="0" fontId="50" fillId="0" borderId="0" xfId="0" applyFont="1"/>
    <xf numFmtId="0" fontId="52" fillId="0" borderId="0" xfId="0" applyFont="1" applyAlignment="1">
      <alignment horizontal="left" vertical="center"/>
    </xf>
    <xf numFmtId="0" fontId="57" fillId="0" borderId="0" xfId="0" applyFont="1" applyProtection="1">
      <protection hidden="1"/>
    </xf>
    <xf numFmtId="0" fontId="1" fillId="0" borderId="59" xfId="0" applyFont="1" applyBorder="1"/>
    <xf numFmtId="0" fontId="1" fillId="0" borderId="59" xfId="0" applyFont="1" applyBorder="1" applyProtection="1">
      <protection hidden="1"/>
    </xf>
    <xf numFmtId="0" fontId="60" fillId="0" borderId="8" xfId="0" applyFont="1" applyBorder="1" applyProtection="1">
      <protection hidden="1"/>
    </xf>
    <xf numFmtId="0" fontId="61" fillId="0" borderId="0" xfId="0" applyFont="1" applyAlignment="1" applyProtection="1">
      <alignment vertical="center"/>
      <protection hidden="1"/>
    </xf>
    <xf numFmtId="0" fontId="60" fillId="0" borderId="0" xfId="0" applyFont="1" applyProtection="1">
      <protection hidden="1"/>
    </xf>
    <xf numFmtId="0" fontId="65" fillId="0" borderId="11" xfId="0" applyFont="1" applyBorder="1" applyProtection="1">
      <protection hidden="1"/>
    </xf>
    <xf numFmtId="0" fontId="60" fillId="0" borderId="11" xfId="0" applyFont="1" applyBorder="1" applyProtection="1">
      <protection hidden="1"/>
    </xf>
    <xf numFmtId="0" fontId="59" fillId="0" borderId="11" xfId="0" applyFont="1" applyBorder="1" applyProtection="1">
      <protection hidden="1"/>
    </xf>
    <xf numFmtId="0" fontId="65" fillId="0" borderId="11" xfId="0" applyFont="1" applyBorder="1" applyAlignment="1" applyProtection="1">
      <alignment horizontal="right"/>
      <protection hidden="1"/>
    </xf>
    <xf numFmtId="0" fontId="59" fillId="0" borderId="0" xfId="0" applyFont="1" applyProtection="1">
      <protection hidden="1"/>
    </xf>
    <xf numFmtId="0" fontId="62" fillId="0" borderId="0" xfId="0" applyFont="1" applyAlignment="1" applyProtection="1">
      <alignment horizontal="right"/>
      <protection hidden="1"/>
    </xf>
    <xf numFmtId="0" fontId="56" fillId="0" borderId="0" xfId="0" applyFont="1" applyProtection="1">
      <protection hidden="1"/>
    </xf>
    <xf numFmtId="0" fontId="64" fillId="0" borderId="0" xfId="0" applyFont="1" applyProtection="1">
      <protection hidden="1"/>
    </xf>
    <xf numFmtId="0" fontId="61" fillId="0" borderId="0" xfId="0" applyFont="1" applyProtection="1">
      <protection hidden="1"/>
    </xf>
    <xf numFmtId="0" fontId="62" fillId="0" borderId="0" xfId="0" applyFont="1" applyAlignment="1" applyProtection="1">
      <alignment horizontal="center"/>
      <protection hidden="1"/>
    </xf>
    <xf numFmtId="0" fontId="68" fillId="0" borderId="0" xfId="0" applyFont="1" applyAlignment="1" applyProtection="1">
      <alignment vertical="top"/>
      <protection hidden="1"/>
    </xf>
    <xf numFmtId="0" fontId="56" fillId="0" borderId="0" xfId="0" applyFont="1" applyAlignment="1" applyProtection="1">
      <alignment horizontal="left" vertical="top"/>
      <protection hidden="1"/>
    </xf>
    <xf numFmtId="0" fontId="56" fillId="0" borderId="0" xfId="0" applyFont="1" applyAlignment="1" applyProtection="1">
      <alignment vertical="center" wrapText="1"/>
      <protection hidden="1"/>
    </xf>
    <xf numFmtId="0" fontId="56" fillId="0" borderId="0" xfId="0" applyFont="1" applyAlignment="1" applyProtection="1">
      <alignment vertical="center"/>
      <protection hidden="1"/>
    </xf>
    <xf numFmtId="0" fontId="67" fillId="0" borderId="0" xfId="0" applyFont="1" applyProtection="1">
      <protection hidden="1"/>
    </xf>
    <xf numFmtId="0" fontId="72" fillId="0" borderId="0" xfId="0" applyFont="1" applyAlignment="1" applyProtection="1">
      <alignment vertical="center" wrapText="1"/>
      <protection hidden="1"/>
    </xf>
    <xf numFmtId="0" fontId="75" fillId="0" borderId="0" xfId="0" applyFont="1" applyProtection="1">
      <protection hidden="1"/>
    </xf>
    <xf numFmtId="0" fontId="61" fillId="0" borderId="66" xfId="0" applyFont="1" applyBorder="1" applyAlignment="1" applyProtection="1">
      <alignment vertical="center"/>
      <protection hidden="1"/>
    </xf>
    <xf numFmtId="0" fontId="60" fillId="0" borderId="66" xfId="0" applyFont="1" applyBorder="1" applyProtection="1">
      <protection hidden="1"/>
    </xf>
    <xf numFmtId="0" fontId="56" fillId="0" borderId="0" xfId="0" applyFont="1" applyAlignment="1" applyProtection="1">
      <alignment horizontal="left"/>
      <protection hidden="1"/>
    </xf>
    <xf numFmtId="0" fontId="53" fillId="0" borderId="0" xfId="0" applyFont="1" applyProtection="1">
      <protection hidden="1"/>
    </xf>
    <xf numFmtId="0" fontId="53" fillId="0" borderId="0" xfId="0" applyFont="1"/>
    <xf numFmtId="0" fontId="67" fillId="0" borderId="66" xfId="0" applyFont="1" applyBorder="1" applyProtection="1">
      <protection hidden="1"/>
    </xf>
    <xf numFmtId="0" fontId="67" fillId="0" borderId="67" xfId="0" applyFont="1" applyBorder="1" applyProtection="1">
      <protection hidden="1"/>
    </xf>
    <xf numFmtId="0" fontId="67" fillId="0" borderId="68" xfId="0" applyFont="1" applyBorder="1" applyProtection="1">
      <protection hidden="1"/>
    </xf>
    <xf numFmtId="0" fontId="67" fillId="0" borderId="69" xfId="0" applyFont="1" applyBorder="1" applyProtection="1">
      <protection hidden="1"/>
    </xf>
    <xf numFmtId="0" fontId="67" fillId="0" borderId="70" xfId="0" applyFont="1" applyBorder="1" applyProtection="1">
      <protection hidden="1"/>
    </xf>
    <xf numFmtId="0" fontId="59" fillId="0" borderId="71" xfId="0" applyFont="1" applyBorder="1" applyAlignment="1" applyProtection="1">
      <alignment vertical="center"/>
      <protection hidden="1"/>
    </xf>
    <xf numFmtId="0" fontId="60" fillId="0" borderId="72" xfId="0" applyFont="1" applyBorder="1" applyProtection="1">
      <protection hidden="1"/>
    </xf>
    <xf numFmtId="0" fontId="60" fillId="0" borderId="73" xfId="0" applyFont="1" applyBorder="1" applyProtection="1">
      <protection hidden="1"/>
    </xf>
    <xf numFmtId="0" fontId="59" fillId="0" borderId="71" xfId="0" applyFont="1" applyBorder="1" applyAlignment="1" applyProtection="1">
      <alignment horizontal="left" vertical="center"/>
      <protection hidden="1"/>
    </xf>
    <xf numFmtId="0" fontId="59" fillId="0" borderId="62" xfId="0" applyFont="1" applyBorder="1" applyAlignment="1" applyProtection="1">
      <alignment vertical="center"/>
      <protection hidden="1"/>
    </xf>
    <xf numFmtId="0" fontId="60" fillId="0" borderId="63" xfId="0" applyFont="1" applyBorder="1" applyProtection="1">
      <protection hidden="1"/>
    </xf>
    <xf numFmtId="0" fontId="60" fillId="0" borderId="64" xfId="0" applyFont="1" applyBorder="1" applyProtection="1">
      <protection hidden="1"/>
    </xf>
    <xf numFmtId="0" fontId="60" fillId="0" borderId="78" xfId="0" applyFont="1" applyBorder="1" applyAlignment="1" applyProtection="1">
      <alignment horizontal="center" vertical="center"/>
      <protection hidden="1"/>
    </xf>
    <xf numFmtId="0" fontId="60" fillId="0" borderId="61" xfId="0" applyFont="1" applyBorder="1" applyAlignment="1" applyProtection="1">
      <alignment horizontal="center" vertical="center"/>
      <protection hidden="1"/>
    </xf>
    <xf numFmtId="0" fontId="59" fillId="0" borderId="71" xfId="0" applyFont="1" applyBorder="1" applyProtection="1">
      <protection hidden="1"/>
    </xf>
    <xf numFmtId="0" fontId="59" fillId="0" borderId="72" xfId="0" applyFont="1" applyBorder="1" applyProtection="1">
      <protection hidden="1"/>
    </xf>
    <xf numFmtId="0" fontId="62" fillId="0" borderId="73" xfId="0" applyFont="1" applyBorder="1" applyAlignment="1" applyProtection="1">
      <alignment horizontal="center"/>
      <protection hidden="1"/>
    </xf>
    <xf numFmtId="0" fontId="59" fillId="0" borderId="62" xfId="0" applyFont="1" applyBorder="1" applyProtection="1">
      <protection hidden="1"/>
    </xf>
    <xf numFmtId="0" fontId="59" fillId="0" borderId="63" xfId="0" applyFont="1" applyBorder="1" applyProtection="1">
      <protection hidden="1"/>
    </xf>
    <xf numFmtId="0" fontId="62" fillId="0" borderId="64" xfId="0" applyFont="1" applyBorder="1" applyAlignment="1" applyProtection="1">
      <alignment horizontal="center"/>
      <protection hidden="1"/>
    </xf>
    <xf numFmtId="0" fontId="62" fillId="0" borderId="11" xfId="0" applyFont="1" applyBorder="1" applyAlignment="1" applyProtection="1">
      <alignment horizontal="center" vertical="center"/>
      <protection hidden="1"/>
    </xf>
    <xf numFmtId="0" fontId="61" fillId="0" borderId="11" xfId="0" applyFont="1" applyBorder="1" applyProtection="1">
      <protection hidden="1"/>
    </xf>
    <xf numFmtId="0" fontId="60" fillId="0" borderId="69" xfId="0" applyFont="1" applyBorder="1" applyProtection="1">
      <protection hidden="1"/>
    </xf>
    <xf numFmtId="0" fontId="59" fillId="0" borderId="69" xfId="0" applyFont="1" applyBorder="1" applyProtection="1">
      <protection hidden="1"/>
    </xf>
    <xf numFmtId="0" fontId="65" fillId="0" borderId="69" xfId="0" applyFont="1" applyBorder="1" applyAlignment="1" applyProtection="1">
      <alignment horizontal="right"/>
      <protection hidden="1"/>
    </xf>
    <xf numFmtId="0" fontId="62" fillId="0" borderId="70" xfId="0" applyFont="1" applyBorder="1" applyAlignment="1" applyProtection="1">
      <alignment horizontal="center" vertical="center"/>
      <protection hidden="1"/>
    </xf>
    <xf numFmtId="0" fontId="61" fillId="0" borderId="68" xfId="0" applyFont="1" applyBorder="1" applyProtection="1">
      <protection hidden="1"/>
    </xf>
    <xf numFmtId="0" fontId="65" fillId="0" borderId="69" xfId="0" applyFont="1" applyBorder="1" applyProtection="1">
      <protection hidden="1"/>
    </xf>
    <xf numFmtId="0" fontId="62" fillId="0" borderId="66" xfId="0" applyFont="1" applyBorder="1" applyAlignment="1" applyProtection="1">
      <alignment horizontal="center"/>
      <protection hidden="1"/>
    </xf>
    <xf numFmtId="0" fontId="62" fillId="0" borderId="70" xfId="0" applyFont="1" applyBorder="1" applyAlignment="1" applyProtection="1">
      <alignment horizontal="right"/>
      <protection hidden="1"/>
    </xf>
    <xf numFmtId="0" fontId="64" fillId="0" borderId="71" xfId="0" applyFont="1" applyBorder="1" applyProtection="1">
      <protection hidden="1"/>
    </xf>
    <xf numFmtId="0" fontId="60" fillId="0" borderId="88" xfId="0" applyFont="1" applyBorder="1" applyAlignment="1" applyProtection="1">
      <alignment horizontal="center" vertical="center"/>
      <protection hidden="1"/>
    </xf>
    <xf numFmtId="0" fontId="59" fillId="0" borderId="67" xfId="0" applyFont="1" applyBorder="1" applyProtection="1">
      <protection hidden="1"/>
    </xf>
    <xf numFmtId="0" fontId="62" fillId="0" borderId="73" xfId="0" applyFont="1" applyBorder="1" applyAlignment="1" applyProtection="1">
      <alignment horizontal="right"/>
      <protection hidden="1"/>
    </xf>
    <xf numFmtId="0" fontId="61" fillId="0" borderId="78" xfId="0" applyFont="1" applyBorder="1" applyAlignment="1" applyProtection="1">
      <alignment horizontal="center" vertical="center"/>
      <protection hidden="1"/>
    </xf>
    <xf numFmtId="0" fontId="60" fillId="0" borderId="94" xfId="0" applyFont="1" applyBorder="1" applyAlignment="1" applyProtection="1">
      <alignment horizontal="center" vertical="center"/>
      <protection hidden="1"/>
    </xf>
    <xf numFmtId="0" fontId="62" fillId="0" borderId="66" xfId="0" applyFont="1" applyBorder="1" applyAlignment="1" applyProtection="1">
      <alignment horizontal="right"/>
      <protection hidden="1"/>
    </xf>
    <xf numFmtId="0" fontId="67" fillId="0" borderId="72" xfId="0" applyFont="1" applyBorder="1" applyProtection="1">
      <protection hidden="1"/>
    </xf>
    <xf numFmtId="0" fontId="61" fillId="0" borderId="62" xfId="0" applyFont="1" applyBorder="1" applyAlignment="1" applyProtection="1">
      <alignment vertical="center"/>
      <protection hidden="1"/>
    </xf>
    <xf numFmtId="0" fontId="61" fillId="0" borderId="63" xfId="0" applyFont="1" applyBorder="1" applyAlignment="1" applyProtection="1">
      <alignment vertical="center"/>
      <protection hidden="1"/>
    </xf>
    <xf numFmtId="0" fontId="61" fillId="0" borderId="64" xfId="0" applyFont="1" applyBorder="1" applyAlignment="1" applyProtection="1">
      <alignment vertical="center"/>
      <protection hidden="1"/>
    </xf>
    <xf numFmtId="0" fontId="60" fillId="0" borderId="67" xfId="0" applyFont="1" applyBorder="1" applyProtection="1">
      <protection hidden="1"/>
    </xf>
    <xf numFmtId="0" fontId="56" fillId="0" borderId="67" xfId="0" applyFont="1" applyBorder="1" applyAlignment="1" applyProtection="1">
      <alignment vertical="center" wrapText="1"/>
      <protection hidden="1"/>
    </xf>
    <xf numFmtId="0" fontId="61" fillId="0" borderId="67" xfId="0" applyFont="1" applyBorder="1" applyAlignment="1" applyProtection="1">
      <alignment vertical="center"/>
      <protection hidden="1"/>
    </xf>
    <xf numFmtId="0" fontId="53" fillId="0" borderId="67" xfId="0" applyFont="1" applyBorder="1" applyProtection="1">
      <protection hidden="1"/>
    </xf>
    <xf numFmtId="0" fontId="53" fillId="0" borderId="67" xfId="0" applyFont="1" applyBorder="1"/>
    <xf numFmtId="0" fontId="40" fillId="0" borderId="0" xfId="0" applyFont="1" applyAlignment="1" applyProtection="1">
      <alignment vertical="center" wrapText="1"/>
      <protection hidden="1"/>
    </xf>
    <xf numFmtId="0" fontId="55" fillId="0" borderId="0" xfId="0" applyFont="1" applyAlignment="1" applyProtection="1">
      <alignment horizontal="left" vertical="top"/>
      <protection hidden="1"/>
    </xf>
    <xf numFmtId="0" fontId="67" fillId="0" borderId="0" xfId="0" applyFont="1"/>
    <xf numFmtId="0" fontId="57" fillId="0" borderId="71" xfId="0" applyFont="1" applyBorder="1" applyProtection="1">
      <protection hidden="1"/>
    </xf>
    <xf numFmtId="0" fontId="61" fillId="0" borderId="72" xfId="0" applyFont="1" applyBorder="1" applyProtection="1">
      <protection hidden="1"/>
    </xf>
    <xf numFmtId="0" fontId="71" fillId="0" borderId="73" xfId="0" applyFont="1" applyBorder="1" applyAlignment="1" applyProtection="1">
      <alignment horizontal="center"/>
      <protection hidden="1"/>
    </xf>
    <xf numFmtId="0" fontId="64" fillId="0" borderId="69" xfId="0" applyFont="1" applyBorder="1" applyProtection="1">
      <protection hidden="1"/>
    </xf>
    <xf numFmtId="0" fontId="57" fillId="0" borderId="72" xfId="0" applyFont="1" applyBorder="1" applyProtection="1">
      <protection hidden="1"/>
    </xf>
    <xf numFmtId="0" fontId="61" fillId="0" borderId="61" xfId="0" applyFont="1" applyBorder="1" applyAlignment="1" applyProtection="1">
      <alignment horizontal="center" vertical="center"/>
      <protection hidden="1"/>
    </xf>
    <xf numFmtId="0" fontId="59" fillId="0" borderId="61" xfId="0" applyFont="1" applyBorder="1" applyAlignment="1" applyProtection="1">
      <alignment horizontal="left" vertical="center"/>
      <protection hidden="1"/>
    </xf>
    <xf numFmtId="0" fontId="60" fillId="0" borderId="61" xfId="0" applyFont="1" applyBorder="1" applyProtection="1">
      <protection hidden="1"/>
    </xf>
    <xf numFmtId="0" fontId="62" fillId="0" borderId="72" xfId="0" applyFont="1" applyBorder="1" applyAlignment="1" applyProtection="1">
      <alignment horizontal="center"/>
      <protection hidden="1"/>
    </xf>
    <xf numFmtId="0" fontId="17" fillId="0" borderId="0" xfId="0" applyFont="1" applyAlignment="1" applyProtection="1">
      <alignment wrapText="1"/>
      <protection hidden="1"/>
    </xf>
    <xf numFmtId="0" fontId="1" fillId="0" borderId="67" xfId="0" applyFont="1" applyBorder="1"/>
    <xf numFmtId="0" fontId="1" fillId="0" borderId="67" xfId="0" applyFont="1" applyBorder="1" applyProtection="1">
      <protection hidden="1"/>
    </xf>
    <xf numFmtId="0" fontId="49" fillId="0" borderId="0" xfId="0" applyFont="1"/>
    <xf numFmtId="0" fontId="59" fillId="0" borderId="0" xfId="0" applyFont="1" applyAlignment="1" applyProtection="1">
      <alignment vertical="center"/>
      <protection hidden="1"/>
    </xf>
    <xf numFmtId="0" fontId="62" fillId="0" borderId="0" xfId="0" applyFont="1" applyAlignment="1" applyProtection="1">
      <alignment horizontal="right" vertical="center"/>
      <protection hidden="1"/>
    </xf>
    <xf numFmtId="0" fontId="60" fillId="0" borderId="5" xfId="0" applyFont="1" applyBorder="1" applyProtection="1">
      <protection hidden="1"/>
    </xf>
    <xf numFmtId="0" fontId="62" fillId="0" borderId="5" xfId="0" applyFont="1" applyBorder="1" applyAlignment="1" applyProtection="1">
      <alignment horizontal="center" vertical="center"/>
      <protection hidden="1"/>
    </xf>
    <xf numFmtId="0" fontId="62" fillId="0" borderId="0" xfId="0" applyFont="1" applyAlignment="1" applyProtection="1">
      <alignment horizontal="center" vertical="center"/>
      <protection hidden="1"/>
    </xf>
    <xf numFmtId="10" fontId="61" fillId="0" borderId="0" xfId="0" applyNumberFormat="1" applyFont="1" applyAlignment="1" applyProtection="1">
      <alignment horizontal="center" vertical="center"/>
      <protection hidden="1"/>
    </xf>
    <xf numFmtId="0" fontId="56" fillId="0" borderId="0" xfId="0" applyFont="1" applyAlignment="1" applyProtection="1">
      <alignment wrapText="1"/>
      <protection hidden="1"/>
    </xf>
    <xf numFmtId="10" fontId="56" fillId="0" borderId="0" xfId="3" applyNumberFormat="1" applyFont="1" applyFill="1" applyBorder="1" applyAlignment="1" applyProtection="1">
      <alignment horizontal="left" vertical="top"/>
      <protection hidden="1"/>
    </xf>
    <xf numFmtId="10" fontId="56" fillId="0" borderId="0" xfId="3" applyNumberFormat="1" applyFont="1" applyFill="1" applyBorder="1" applyAlignment="1" applyProtection="1">
      <alignment horizontal="centerContinuous" vertical="top"/>
      <protection hidden="1"/>
    </xf>
    <xf numFmtId="10" fontId="59" fillId="0" borderId="0" xfId="3" applyNumberFormat="1" applyFont="1" applyFill="1" applyBorder="1" applyAlignment="1" applyProtection="1">
      <alignment horizontal="centerContinuous"/>
      <protection hidden="1"/>
    </xf>
    <xf numFmtId="0" fontId="10" fillId="0" borderId="0" xfId="0" applyFont="1" applyAlignment="1" applyProtection="1">
      <alignment horizontal="center" vertical="center" wrapText="1"/>
      <protection hidden="1"/>
    </xf>
    <xf numFmtId="0" fontId="59" fillId="0" borderId="8" xfId="0" applyFont="1" applyBorder="1" applyAlignment="1" applyProtection="1">
      <alignment vertical="center"/>
      <protection hidden="1"/>
    </xf>
    <xf numFmtId="0" fontId="59" fillId="0" borderId="5" xfId="0" applyFont="1" applyBorder="1" applyAlignment="1" applyProtection="1">
      <alignment vertical="center"/>
      <protection hidden="1"/>
    </xf>
    <xf numFmtId="0" fontId="57" fillId="0" borderId="0" xfId="0" applyFont="1" applyAlignment="1" applyProtection="1">
      <alignment vertical="center"/>
      <protection hidden="1"/>
    </xf>
    <xf numFmtId="0" fontId="67" fillId="0" borderId="0" xfId="0" applyFont="1" applyAlignment="1" applyProtection="1">
      <alignment vertical="center"/>
      <protection hidden="1"/>
    </xf>
    <xf numFmtId="0" fontId="57" fillId="0" borderId="72" xfId="0" applyFont="1" applyBorder="1" applyAlignment="1" applyProtection="1">
      <alignment vertical="center"/>
      <protection hidden="1"/>
    </xf>
    <xf numFmtId="0" fontId="67" fillId="0" borderId="72" xfId="0" applyFont="1" applyBorder="1" applyAlignment="1" applyProtection="1">
      <alignment vertical="center"/>
      <protection hidden="1"/>
    </xf>
    <xf numFmtId="0" fontId="62" fillId="0" borderId="73" xfId="0" applyFont="1" applyBorder="1" applyAlignment="1" applyProtection="1">
      <alignment horizontal="right" vertical="center"/>
      <protection hidden="1"/>
    </xf>
    <xf numFmtId="0" fontId="65" fillId="0" borderId="0" xfId="0" applyFont="1" applyAlignment="1" applyProtection="1">
      <alignment horizontal="right"/>
      <protection hidden="1"/>
    </xf>
    <xf numFmtId="0" fontId="62" fillId="0" borderId="73" xfId="0" applyFont="1" applyBorder="1" applyAlignment="1" applyProtection="1">
      <alignment horizontal="center" vertical="center"/>
      <protection hidden="1"/>
    </xf>
    <xf numFmtId="0" fontId="59" fillId="0" borderId="72" xfId="0" applyFont="1" applyBorder="1" applyAlignment="1" applyProtection="1">
      <alignment vertical="center"/>
      <protection hidden="1"/>
    </xf>
    <xf numFmtId="0" fontId="60" fillId="0" borderId="72" xfId="0" applyFont="1" applyBorder="1" applyAlignment="1" applyProtection="1">
      <alignment vertical="center"/>
      <protection hidden="1"/>
    </xf>
    <xf numFmtId="0" fontId="59" fillId="0" borderId="11" xfId="0" applyFont="1" applyBorder="1" applyAlignment="1" applyProtection="1">
      <alignment vertical="center"/>
      <protection hidden="1"/>
    </xf>
    <xf numFmtId="0" fontId="62" fillId="0" borderId="11" xfId="0" applyFont="1" applyBorder="1" applyAlignment="1" applyProtection="1">
      <alignment horizontal="right" vertical="center"/>
      <protection hidden="1"/>
    </xf>
    <xf numFmtId="0" fontId="62" fillId="0" borderId="8" xfId="0" applyFont="1" applyBorder="1" applyAlignment="1" applyProtection="1">
      <alignment horizontal="right" vertical="center"/>
      <protection hidden="1"/>
    </xf>
    <xf numFmtId="0" fontId="40" fillId="0" borderId="0" xfId="0" applyFont="1" applyProtection="1">
      <protection hidden="1"/>
    </xf>
    <xf numFmtId="0" fontId="72" fillId="0" borderId="0" xfId="0"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78" fillId="0" borderId="72" xfId="0" applyFont="1" applyBorder="1" applyProtection="1">
      <protection hidden="1"/>
    </xf>
    <xf numFmtId="0" fontId="77" fillId="0" borderId="67" xfId="0" applyFont="1" applyBorder="1" applyAlignment="1" applyProtection="1">
      <alignment vertical="top" wrapText="1"/>
      <protection hidden="1"/>
    </xf>
    <xf numFmtId="0" fontId="77" fillId="0" borderId="0" xfId="0" applyFont="1" applyAlignment="1" applyProtection="1">
      <alignment vertical="top" wrapText="1"/>
      <protection hidden="1"/>
    </xf>
    <xf numFmtId="0" fontId="77" fillId="0" borderId="66" xfId="0" applyFont="1" applyBorder="1" applyAlignment="1" applyProtection="1">
      <alignment vertical="top" wrapText="1"/>
      <protection hidden="1"/>
    </xf>
    <xf numFmtId="0" fontId="60" fillId="8" borderId="61" xfId="0" applyFont="1" applyFill="1" applyBorder="1" applyAlignment="1" applyProtection="1">
      <alignment horizontal="center" vertical="center"/>
      <protection locked="0"/>
    </xf>
    <xf numFmtId="0" fontId="72" fillId="8" borderId="61" xfId="0" applyFont="1" applyFill="1" applyBorder="1" applyAlignment="1" applyProtection="1">
      <alignment horizontal="center" vertical="center"/>
      <protection locked="0"/>
    </xf>
    <xf numFmtId="0" fontId="82" fillId="0" borderId="0" xfId="0" applyFont="1" applyAlignment="1">
      <alignment horizontal="left" vertical="center"/>
    </xf>
    <xf numFmtId="0" fontId="81" fillId="0" borderId="0" xfId="0" applyFont="1" applyAlignment="1">
      <alignment horizontal="left" vertical="center"/>
    </xf>
    <xf numFmtId="0" fontId="54" fillId="0" borderId="0" xfId="0" applyFont="1" applyAlignment="1">
      <alignment horizontal="left" vertical="center"/>
    </xf>
    <xf numFmtId="0" fontId="40" fillId="0" borderId="0" xfId="0" applyFont="1" applyAlignment="1" applyProtection="1">
      <alignment horizontal="left" vertical="center" wrapText="1"/>
      <protection hidden="1"/>
    </xf>
    <xf numFmtId="0" fontId="59" fillId="0" borderId="62" xfId="0" applyFont="1" applyBorder="1" applyAlignment="1" applyProtection="1">
      <alignment horizontal="center" vertical="center"/>
      <protection hidden="1"/>
    </xf>
    <xf numFmtId="0" fontId="59" fillId="0" borderId="63" xfId="0" applyFont="1" applyBorder="1" applyAlignment="1" applyProtection="1">
      <alignment horizontal="center" vertical="center"/>
      <protection hidden="1"/>
    </xf>
    <xf numFmtId="0" fontId="59" fillId="0" borderId="64" xfId="0" applyFont="1" applyBorder="1" applyAlignment="1" applyProtection="1">
      <alignment horizontal="center" vertical="center"/>
      <protection hidden="1"/>
    </xf>
    <xf numFmtId="10" fontId="59" fillId="0" borderId="62" xfId="0" applyNumberFormat="1" applyFont="1" applyBorder="1" applyAlignment="1" applyProtection="1">
      <alignment horizontal="center"/>
      <protection hidden="1"/>
    </xf>
    <xf numFmtId="10" fontId="59" fillId="0" borderId="63" xfId="0" applyNumberFormat="1" applyFont="1" applyBorder="1" applyAlignment="1" applyProtection="1">
      <alignment horizontal="center"/>
      <protection hidden="1"/>
    </xf>
    <xf numFmtId="10" fontId="59" fillId="0" borderId="64" xfId="0" applyNumberFormat="1" applyFont="1" applyBorder="1" applyAlignment="1" applyProtection="1">
      <alignment horizontal="center"/>
      <protection hidden="1"/>
    </xf>
    <xf numFmtId="0" fontId="59" fillId="0" borderId="67"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66" xfId="0" applyFont="1" applyBorder="1" applyAlignment="1" applyProtection="1">
      <alignment horizontal="center" vertical="center"/>
      <protection hidden="1"/>
    </xf>
    <xf numFmtId="10" fontId="59" fillId="0" borderId="67" xfId="0" applyNumberFormat="1" applyFont="1" applyBorder="1" applyAlignment="1" applyProtection="1">
      <alignment horizontal="center"/>
      <protection hidden="1"/>
    </xf>
    <xf numFmtId="10" fontId="59" fillId="0" borderId="0" xfId="0" applyNumberFormat="1" applyFont="1" applyAlignment="1" applyProtection="1">
      <alignment horizontal="center"/>
      <protection hidden="1"/>
    </xf>
    <xf numFmtId="10" fontId="59" fillId="0" borderId="66" xfId="0" applyNumberFormat="1" applyFont="1" applyBorder="1" applyAlignment="1" applyProtection="1">
      <alignment horizontal="center"/>
      <protection hidden="1"/>
    </xf>
    <xf numFmtId="0" fontId="59" fillId="0" borderId="68" xfId="0" applyFont="1" applyBorder="1" applyAlignment="1" applyProtection="1">
      <alignment horizontal="center" vertical="center"/>
      <protection hidden="1"/>
    </xf>
    <xf numFmtId="0" fontId="59" fillId="0" borderId="69" xfId="0" applyFont="1" applyBorder="1" applyAlignment="1" applyProtection="1">
      <alignment horizontal="center" vertical="center"/>
      <protection hidden="1"/>
    </xf>
    <xf numFmtId="0" fontId="59" fillId="0" borderId="70" xfId="0" applyFont="1" applyBorder="1" applyAlignment="1" applyProtection="1">
      <alignment horizontal="center" vertical="center"/>
      <protection hidden="1"/>
    </xf>
    <xf numFmtId="10" fontId="59" fillId="0" borderId="68" xfId="0" applyNumberFormat="1" applyFont="1" applyBorder="1" applyAlignment="1" applyProtection="1">
      <alignment horizontal="center"/>
      <protection hidden="1"/>
    </xf>
    <xf numFmtId="10" fontId="59" fillId="0" borderId="69" xfId="0" applyNumberFormat="1" applyFont="1" applyBorder="1" applyAlignment="1" applyProtection="1">
      <alignment horizontal="center"/>
      <protection hidden="1"/>
    </xf>
    <xf numFmtId="10" fontId="59" fillId="0" borderId="70" xfId="0" applyNumberFormat="1" applyFont="1" applyBorder="1" applyAlignment="1" applyProtection="1">
      <alignment horizontal="center"/>
      <protection hidden="1"/>
    </xf>
    <xf numFmtId="44" fontId="61" fillId="0" borderId="90" xfId="2" applyFont="1" applyFill="1" applyBorder="1" applyAlignment="1" applyProtection="1">
      <alignment horizontal="center"/>
      <protection hidden="1"/>
    </xf>
    <xf numFmtId="44" fontId="61" fillId="0" borderId="91" xfId="2" applyFont="1" applyFill="1" applyBorder="1" applyAlignment="1" applyProtection="1">
      <alignment horizontal="center"/>
      <protection hidden="1"/>
    </xf>
    <xf numFmtId="44" fontId="61" fillId="0" borderId="100" xfId="2" applyFont="1" applyFill="1" applyBorder="1" applyAlignment="1" applyProtection="1">
      <alignment horizontal="center"/>
      <protection hidden="1"/>
    </xf>
    <xf numFmtId="44" fontId="60" fillId="0" borderId="92" xfId="2" applyFont="1" applyFill="1" applyBorder="1" applyAlignment="1" applyProtection="1">
      <alignment horizontal="center"/>
      <protection hidden="1"/>
    </xf>
    <xf numFmtId="44" fontId="60" fillId="0" borderId="93" xfId="2" applyFont="1" applyFill="1" applyBorder="1" applyAlignment="1" applyProtection="1">
      <alignment horizontal="center"/>
      <protection hidden="1"/>
    </xf>
    <xf numFmtId="44" fontId="60" fillId="0" borderId="80" xfId="2" applyFont="1" applyFill="1" applyBorder="1" applyAlignment="1" applyProtection="1">
      <alignment horizontal="center"/>
      <protection hidden="1"/>
    </xf>
    <xf numFmtId="4" fontId="60" fillId="8" borderId="101" xfId="0" applyNumberFormat="1" applyFont="1" applyFill="1" applyBorder="1" applyAlignment="1" applyProtection="1">
      <alignment horizontal="center"/>
      <protection locked="0"/>
    </xf>
    <xf numFmtId="4" fontId="60" fillId="8" borderId="102" xfId="0" applyNumberFormat="1" applyFont="1" applyFill="1" applyBorder="1" applyAlignment="1" applyProtection="1">
      <alignment horizontal="center"/>
      <protection locked="0"/>
    </xf>
    <xf numFmtId="4" fontId="60" fillId="8" borderId="104" xfId="0" applyNumberFormat="1" applyFont="1" applyFill="1" applyBorder="1" applyAlignment="1" applyProtection="1">
      <alignment horizontal="center"/>
      <protection locked="0"/>
    </xf>
    <xf numFmtId="4" fontId="60" fillId="8" borderId="98" xfId="0" applyNumberFormat="1" applyFont="1" applyFill="1" applyBorder="1" applyAlignment="1" applyProtection="1">
      <alignment horizontal="center"/>
      <protection locked="0"/>
    </xf>
    <xf numFmtId="4" fontId="60" fillId="8" borderId="99" xfId="0" applyNumberFormat="1" applyFont="1" applyFill="1" applyBorder="1" applyAlignment="1" applyProtection="1">
      <alignment horizontal="center"/>
      <protection locked="0"/>
    </xf>
    <xf numFmtId="4" fontId="60" fillId="8" borderId="105" xfId="0" applyNumberFormat="1" applyFont="1" applyFill="1" applyBorder="1" applyAlignment="1" applyProtection="1">
      <alignment horizontal="center"/>
      <protection locked="0"/>
    </xf>
    <xf numFmtId="44" fontId="60" fillId="0" borderId="92" xfId="2" applyFont="1" applyBorder="1" applyAlignment="1" applyProtection="1">
      <alignment horizontal="center"/>
      <protection hidden="1"/>
    </xf>
    <xf numFmtId="44" fontId="60" fillId="0" borderId="93" xfId="2" applyFont="1" applyBorder="1" applyAlignment="1" applyProtection="1">
      <alignment horizontal="center"/>
      <protection hidden="1"/>
    </xf>
    <xf numFmtId="44" fontId="60" fillId="0" borderId="80" xfId="2" applyFont="1" applyBorder="1" applyAlignment="1" applyProtection="1">
      <alignment horizontal="center"/>
      <protection hidden="1"/>
    </xf>
    <xf numFmtId="44" fontId="61" fillId="0" borderId="89" xfId="2" applyFont="1" applyFill="1" applyBorder="1" applyAlignment="1" applyProtection="1">
      <alignment horizontal="center"/>
      <protection hidden="1"/>
    </xf>
    <xf numFmtId="44" fontId="61" fillId="0" borderId="15" xfId="2" applyFont="1" applyFill="1" applyBorder="1" applyAlignment="1" applyProtection="1">
      <alignment horizontal="center"/>
      <protection hidden="1"/>
    </xf>
    <xf numFmtId="44" fontId="61" fillId="0" borderId="1" xfId="2" applyFont="1" applyFill="1" applyBorder="1" applyAlignment="1" applyProtection="1">
      <alignment horizontal="center"/>
      <protection hidden="1"/>
    </xf>
    <xf numFmtId="4" fontId="60" fillId="8" borderId="97" xfId="0" applyNumberFormat="1" applyFont="1" applyFill="1" applyBorder="1" applyAlignment="1" applyProtection="1">
      <alignment horizontal="center"/>
      <protection locked="0"/>
    </xf>
    <xf numFmtId="4" fontId="60" fillId="8" borderId="60" xfId="0" applyNumberFormat="1" applyFont="1" applyFill="1" applyBorder="1" applyAlignment="1" applyProtection="1">
      <alignment horizontal="center"/>
      <protection locked="0"/>
    </xf>
    <xf numFmtId="4" fontId="60" fillId="8" borderId="106" xfId="0" applyNumberFormat="1" applyFont="1" applyFill="1" applyBorder="1" applyAlignment="1" applyProtection="1">
      <alignment horizontal="center"/>
      <protection locked="0"/>
    </xf>
    <xf numFmtId="44" fontId="60" fillId="0" borderId="89" xfId="2" applyFont="1" applyFill="1" applyBorder="1" applyAlignment="1" applyProtection="1">
      <alignment horizontal="center"/>
      <protection hidden="1"/>
    </xf>
    <xf numFmtId="44" fontId="60" fillId="0" borderId="15" xfId="2" applyFont="1" applyFill="1" applyBorder="1" applyAlignment="1" applyProtection="1">
      <alignment horizontal="center"/>
      <protection hidden="1"/>
    </xf>
    <xf numFmtId="44" fontId="60" fillId="0" borderId="1" xfId="2" applyFont="1" applyFill="1" applyBorder="1" applyAlignment="1" applyProtection="1">
      <alignment horizontal="center"/>
      <protection hidden="1"/>
    </xf>
    <xf numFmtId="44" fontId="61" fillId="0" borderId="92" xfId="2" applyFont="1" applyFill="1" applyBorder="1" applyAlignment="1" applyProtection="1">
      <alignment horizontal="center"/>
      <protection hidden="1"/>
    </xf>
    <xf numFmtId="44" fontId="61" fillId="0" borderId="93" xfId="2" applyFont="1" applyFill="1" applyBorder="1" applyAlignment="1" applyProtection="1">
      <alignment horizontal="center"/>
      <protection hidden="1"/>
    </xf>
    <xf numFmtId="44" fontId="61" fillId="0" borderId="80" xfId="2" applyFont="1" applyFill="1" applyBorder="1" applyAlignment="1" applyProtection="1">
      <alignment horizontal="center"/>
      <protection hidden="1"/>
    </xf>
    <xf numFmtId="44" fontId="73" fillId="0" borderId="89" xfId="0" applyNumberFormat="1" applyFont="1" applyBorder="1" applyAlignment="1" applyProtection="1">
      <alignment horizontal="center"/>
      <protection hidden="1"/>
    </xf>
    <xf numFmtId="0" fontId="73" fillId="0" borderId="15" xfId="0" applyFont="1" applyBorder="1" applyAlignment="1" applyProtection="1">
      <alignment horizontal="center"/>
      <protection hidden="1"/>
    </xf>
    <xf numFmtId="0" fontId="73" fillId="0" borderId="1" xfId="0" applyFont="1" applyBorder="1" applyAlignment="1" applyProtection="1">
      <alignment horizontal="center"/>
      <protection hidden="1"/>
    </xf>
    <xf numFmtId="0" fontId="60" fillId="0" borderId="71" xfId="0" applyFont="1" applyBorder="1" applyAlignment="1" applyProtection="1">
      <alignment horizontal="center" vertical="top"/>
      <protection hidden="1"/>
    </xf>
    <xf numFmtId="0" fontId="60" fillId="0" borderId="72" xfId="0" applyFont="1" applyBorder="1" applyAlignment="1" applyProtection="1">
      <alignment horizontal="center" vertical="top"/>
      <protection hidden="1"/>
    </xf>
    <xf numFmtId="0" fontId="60" fillId="0" borderId="73" xfId="0" applyFont="1" applyBorder="1" applyAlignment="1" applyProtection="1">
      <alignment horizontal="center" vertical="top"/>
      <protection hidden="1"/>
    </xf>
    <xf numFmtId="44" fontId="60" fillId="0" borderId="86" xfId="0" applyNumberFormat="1" applyFont="1" applyBorder="1" applyAlignment="1" applyProtection="1">
      <alignment horizontal="center"/>
      <protection hidden="1"/>
    </xf>
    <xf numFmtId="0" fontId="60" fillId="0" borderId="87" xfId="0" applyFont="1" applyBorder="1" applyAlignment="1" applyProtection="1">
      <alignment horizontal="center"/>
      <protection hidden="1"/>
    </xf>
    <xf numFmtId="0" fontId="60" fillId="0" borderId="103" xfId="0" applyFont="1" applyBorder="1" applyAlignment="1" applyProtection="1">
      <alignment horizontal="center"/>
      <protection hidden="1"/>
    </xf>
    <xf numFmtId="10" fontId="60" fillId="0" borderId="71" xfId="3" applyNumberFormat="1" applyFont="1" applyFill="1" applyBorder="1" applyAlignment="1" applyProtection="1">
      <alignment horizontal="center"/>
      <protection hidden="1"/>
    </xf>
    <xf numFmtId="10" fontId="60" fillId="0" borderId="72" xfId="3" applyNumberFormat="1" applyFont="1" applyFill="1" applyBorder="1" applyAlignment="1" applyProtection="1">
      <alignment horizontal="center"/>
      <protection hidden="1"/>
    </xf>
    <xf numFmtId="10" fontId="60" fillId="0" borderId="73" xfId="3" applyNumberFormat="1" applyFont="1" applyFill="1" applyBorder="1" applyAlignment="1" applyProtection="1">
      <alignment horizontal="center"/>
      <protection hidden="1"/>
    </xf>
    <xf numFmtId="44" fontId="60" fillId="0" borderId="92" xfId="0" applyNumberFormat="1" applyFont="1" applyBorder="1" applyAlignment="1" applyProtection="1">
      <alignment horizontal="center"/>
      <protection hidden="1"/>
    </xf>
    <xf numFmtId="0" fontId="60" fillId="0" borderId="93" xfId="0" applyFont="1" applyBorder="1" applyAlignment="1" applyProtection="1">
      <alignment horizontal="center"/>
      <protection hidden="1"/>
    </xf>
    <xf numFmtId="0" fontId="60" fillId="0" borderId="80" xfId="0" applyFont="1" applyBorder="1" applyAlignment="1" applyProtection="1">
      <alignment horizontal="center"/>
      <protection hidden="1"/>
    </xf>
    <xf numFmtId="0" fontId="60" fillId="0" borderId="79" xfId="0" applyFont="1" applyBorder="1" applyAlignment="1" applyProtection="1">
      <alignment horizontal="center" vertical="center"/>
      <protection hidden="1"/>
    </xf>
    <xf numFmtId="0" fontId="60" fillId="0" borderId="77" xfId="0" applyFont="1" applyBorder="1" applyAlignment="1" applyProtection="1">
      <alignment horizontal="center" vertical="center"/>
      <protection hidden="1"/>
    </xf>
    <xf numFmtId="44" fontId="60" fillId="0" borderId="67" xfId="0" applyNumberFormat="1" applyFont="1" applyBorder="1" applyAlignment="1" applyProtection="1">
      <alignment horizontal="center"/>
      <protection hidden="1"/>
    </xf>
    <xf numFmtId="0" fontId="60" fillId="0" borderId="0" xfId="0" applyFont="1" applyAlignment="1" applyProtection="1">
      <alignment horizontal="center"/>
      <protection hidden="1"/>
    </xf>
    <xf numFmtId="0" fontId="60" fillId="0" borderId="66" xfId="0" applyFont="1" applyBorder="1" applyAlignment="1" applyProtection="1">
      <alignment horizontal="center"/>
      <protection hidden="1"/>
    </xf>
    <xf numFmtId="44" fontId="60" fillId="0" borderId="81" xfId="2" applyFont="1" applyFill="1" applyBorder="1" applyAlignment="1" applyProtection="1">
      <alignment horizontal="center"/>
      <protection hidden="1"/>
    </xf>
    <xf numFmtId="44" fontId="60" fillId="0" borderId="82" xfId="2" applyFont="1" applyFill="1" applyBorder="1" applyAlignment="1" applyProtection="1">
      <alignment horizontal="center"/>
      <protection hidden="1"/>
    </xf>
    <xf numFmtId="44" fontId="60" fillId="0" borderId="95" xfId="2" applyFont="1" applyFill="1" applyBorder="1" applyAlignment="1" applyProtection="1">
      <alignment horizontal="center"/>
      <protection hidden="1"/>
    </xf>
    <xf numFmtId="44" fontId="60" fillId="0" borderId="83" xfId="2" applyFont="1" applyFill="1" applyBorder="1" applyAlignment="1" applyProtection="1">
      <alignment horizontal="center"/>
      <protection hidden="1"/>
    </xf>
    <xf numFmtId="44" fontId="60" fillId="0" borderId="84" xfId="2" applyFont="1" applyFill="1" applyBorder="1" applyAlignment="1" applyProtection="1">
      <alignment horizontal="center"/>
      <protection hidden="1"/>
    </xf>
    <xf numFmtId="44" fontId="60" fillId="0" borderId="96" xfId="2" applyFont="1" applyFill="1" applyBorder="1" applyAlignment="1" applyProtection="1">
      <alignment horizontal="center"/>
      <protection hidden="1"/>
    </xf>
    <xf numFmtId="0" fontId="72" fillId="8" borderId="71" xfId="0" applyFont="1" applyFill="1" applyBorder="1" applyAlignment="1" applyProtection="1">
      <alignment horizontal="center" vertical="center"/>
      <protection locked="0"/>
    </xf>
    <xf numFmtId="0" fontId="72" fillId="8" borderId="72" xfId="0" applyFont="1" applyFill="1" applyBorder="1" applyAlignment="1" applyProtection="1">
      <alignment horizontal="center" vertical="center"/>
      <protection locked="0"/>
    </xf>
    <xf numFmtId="0" fontId="72" fillId="8" borderId="73" xfId="0" applyFont="1" applyFill="1" applyBorder="1" applyAlignment="1" applyProtection="1">
      <alignment horizontal="center" vertical="center"/>
      <protection locked="0"/>
    </xf>
    <xf numFmtId="44" fontId="60" fillId="0" borderId="62" xfId="2" applyFont="1" applyFill="1" applyBorder="1" applyAlignment="1" applyProtection="1">
      <alignment horizontal="left"/>
      <protection hidden="1"/>
    </xf>
    <xf numFmtId="44" fontId="60" fillId="0" borderId="63" xfId="2" applyFont="1" applyFill="1" applyBorder="1" applyAlignment="1" applyProtection="1">
      <alignment horizontal="left"/>
      <protection hidden="1"/>
    </xf>
    <xf numFmtId="44" fontId="69" fillId="0" borderId="71" xfId="2" applyFont="1" applyFill="1" applyBorder="1" applyAlignment="1" applyProtection="1">
      <alignment horizontal="left"/>
      <protection hidden="1"/>
    </xf>
    <xf numFmtId="44" fontId="69" fillId="0" borderId="72" xfId="2" applyFont="1" applyFill="1" applyBorder="1" applyAlignment="1" applyProtection="1">
      <alignment horizontal="left"/>
      <protection hidden="1"/>
    </xf>
    <xf numFmtId="39" fontId="70" fillId="8" borderId="67" xfId="2" applyNumberFormat="1" applyFont="1" applyFill="1" applyBorder="1" applyAlignment="1" applyProtection="1">
      <alignment horizontal="center"/>
      <protection locked="0"/>
    </xf>
    <xf numFmtId="39" fontId="70" fillId="8" borderId="0" xfId="2" applyNumberFormat="1" applyFont="1" applyFill="1" applyBorder="1" applyAlignment="1" applyProtection="1">
      <alignment horizontal="center"/>
      <protection locked="0"/>
    </xf>
    <xf numFmtId="10" fontId="61" fillId="0" borderId="71" xfId="3" applyNumberFormat="1" applyFont="1" applyFill="1" applyBorder="1" applyAlignment="1" applyProtection="1">
      <alignment horizontal="center"/>
      <protection hidden="1"/>
    </xf>
    <xf numFmtId="10" fontId="61" fillId="0" borderId="72" xfId="3" applyNumberFormat="1" applyFont="1" applyFill="1" applyBorder="1" applyAlignment="1" applyProtection="1">
      <alignment horizontal="center"/>
      <protection hidden="1"/>
    </xf>
    <xf numFmtId="10" fontId="61" fillId="0" borderId="73" xfId="3" applyNumberFormat="1" applyFont="1" applyFill="1" applyBorder="1" applyAlignment="1" applyProtection="1">
      <alignment horizontal="center"/>
      <protection hidden="1"/>
    </xf>
    <xf numFmtId="164" fontId="61" fillId="0" borderId="71" xfId="2" applyNumberFormat="1" applyFont="1" applyBorder="1" applyAlignment="1" applyProtection="1">
      <alignment horizontal="right"/>
      <protection hidden="1"/>
    </xf>
    <xf numFmtId="164" fontId="61" fillId="0" borderId="72" xfId="2" applyNumberFormat="1" applyFont="1" applyBorder="1" applyAlignment="1" applyProtection="1">
      <alignment horizontal="right"/>
      <protection hidden="1"/>
    </xf>
    <xf numFmtId="44" fontId="60" fillId="0" borderId="86" xfId="2" applyFont="1" applyFill="1" applyBorder="1" applyAlignment="1" applyProtection="1">
      <alignment horizontal="left"/>
      <protection hidden="1"/>
    </xf>
    <xf numFmtId="44" fontId="60" fillId="0" borderId="87" xfId="2" applyFont="1" applyFill="1" applyBorder="1" applyAlignment="1" applyProtection="1">
      <alignment horizontal="left"/>
      <protection hidden="1"/>
    </xf>
    <xf numFmtId="44" fontId="60" fillId="0" borderId="103" xfId="2" applyFont="1" applyFill="1" applyBorder="1" applyAlignment="1" applyProtection="1">
      <alignment horizontal="left"/>
      <protection hidden="1"/>
    </xf>
    <xf numFmtId="0" fontId="63" fillId="0" borderId="0" xfId="0" applyFont="1" applyAlignment="1" applyProtection="1">
      <alignment horizontal="center" vertical="center" wrapText="1"/>
      <protection hidden="1"/>
    </xf>
    <xf numFmtId="0" fontId="63" fillId="0" borderId="66" xfId="0" applyFont="1" applyBorder="1" applyAlignment="1" applyProtection="1">
      <alignment horizontal="center" vertical="center" wrapText="1"/>
      <protection hidden="1"/>
    </xf>
    <xf numFmtId="0" fontId="60" fillId="0" borderId="85" xfId="0" applyFont="1" applyBorder="1" applyAlignment="1" applyProtection="1">
      <alignment horizontal="center" vertical="center"/>
      <protection hidden="1"/>
    </xf>
    <xf numFmtId="0" fontId="60" fillId="0" borderId="65" xfId="0" applyFont="1" applyBorder="1" applyAlignment="1" applyProtection="1">
      <alignment horizontal="center" vertical="center"/>
      <protection hidden="1"/>
    </xf>
    <xf numFmtId="44" fontId="60" fillId="0" borderId="62" xfId="2" applyFont="1" applyFill="1" applyBorder="1" applyAlignment="1" applyProtection="1">
      <alignment horizontal="center"/>
      <protection hidden="1"/>
    </xf>
    <xf numFmtId="44" fontId="60" fillId="0" borderId="63" xfId="2" applyFont="1" applyFill="1" applyBorder="1" applyAlignment="1" applyProtection="1">
      <alignment horizontal="center"/>
      <protection hidden="1"/>
    </xf>
    <xf numFmtId="44" fontId="60" fillId="0" borderId="67" xfId="2" applyFont="1" applyFill="1" applyBorder="1" applyAlignment="1" applyProtection="1">
      <alignment horizontal="center"/>
      <protection hidden="1"/>
    </xf>
    <xf numFmtId="44" fontId="60" fillId="0" borderId="0" xfId="2" applyFont="1" applyFill="1" applyBorder="1" applyAlignment="1" applyProtection="1">
      <alignment horizontal="center"/>
      <protection hidden="1"/>
    </xf>
    <xf numFmtId="0" fontId="60" fillId="8" borderId="71" xfId="0" applyFont="1" applyFill="1" applyBorder="1" applyAlignment="1" applyProtection="1">
      <alignment horizontal="center"/>
      <protection locked="0"/>
    </xf>
    <xf numFmtId="0" fontId="60" fillId="8" borderId="72" xfId="0" applyFont="1" applyFill="1" applyBorder="1" applyAlignment="1" applyProtection="1">
      <alignment horizontal="center"/>
      <protection locked="0"/>
    </xf>
    <xf numFmtId="0" fontId="60" fillId="8" borderId="73" xfId="0" applyFont="1" applyFill="1" applyBorder="1" applyAlignment="1" applyProtection="1">
      <alignment horizontal="center"/>
      <protection locked="0"/>
    </xf>
    <xf numFmtId="0" fontId="59" fillId="8" borderId="71" xfId="0" applyFont="1" applyFill="1" applyBorder="1" applyAlignment="1" applyProtection="1">
      <alignment horizontal="left" vertical="center"/>
      <protection locked="0"/>
    </xf>
    <xf numFmtId="0" fontId="59" fillId="8" borderId="72" xfId="0" applyFont="1" applyFill="1" applyBorder="1" applyAlignment="1" applyProtection="1">
      <alignment horizontal="left" vertical="center"/>
      <protection locked="0"/>
    </xf>
    <xf numFmtId="0" fontId="59" fillId="8" borderId="73" xfId="0" applyFont="1" applyFill="1" applyBorder="1" applyAlignment="1" applyProtection="1">
      <alignment horizontal="left" vertical="center"/>
      <protection locked="0"/>
    </xf>
    <xf numFmtId="44" fontId="60" fillId="0" borderId="71" xfId="2" applyFont="1" applyFill="1" applyBorder="1" applyAlignment="1" applyProtection="1">
      <alignment horizontal="center"/>
      <protection hidden="1"/>
    </xf>
    <xf numFmtId="44" fontId="60" fillId="0" borderId="72" xfId="2" applyFont="1" applyFill="1" applyBorder="1" applyAlignment="1" applyProtection="1">
      <alignment horizontal="center"/>
      <protection hidden="1"/>
    </xf>
    <xf numFmtId="4" fontId="60" fillId="8" borderId="71" xfId="0" applyNumberFormat="1" applyFont="1" applyFill="1" applyBorder="1" applyAlignment="1" applyProtection="1">
      <alignment horizontal="center"/>
      <protection locked="0"/>
    </xf>
    <xf numFmtId="4" fontId="60" fillId="8" borderId="72" xfId="0" applyNumberFormat="1" applyFont="1" applyFill="1" applyBorder="1" applyAlignment="1" applyProtection="1">
      <alignment horizontal="center"/>
      <protection locked="0"/>
    </xf>
    <xf numFmtId="44" fontId="61" fillId="0" borderId="67" xfId="2" applyFont="1" applyFill="1" applyBorder="1" applyAlignment="1" applyProtection="1">
      <alignment horizontal="center"/>
      <protection hidden="1"/>
    </xf>
    <xf numFmtId="44" fontId="61" fillId="0" borderId="0" xfId="2" applyFont="1" applyFill="1" applyBorder="1" applyAlignment="1" applyProtection="1">
      <alignment horizontal="center"/>
      <protection hidden="1"/>
    </xf>
    <xf numFmtId="4" fontId="60" fillId="8" borderId="75" xfId="0" applyNumberFormat="1" applyFont="1" applyFill="1" applyBorder="1" applyAlignment="1" applyProtection="1">
      <alignment horizontal="center"/>
      <protection locked="0"/>
    </xf>
    <xf numFmtId="4" fontId="60" fillId="8" borderId="76" xfId="0" applyNumberFormat="1" applyFont="1" applyFill="1" applyBorder="1" applyAlignment="1" applyProtection="1">
      <alignment horizontal="center"/>
      <protection locked="0"/>
    </xf>
    <xf numFmtId="4" fontId="60" fillId="8" borderId="74" xfId="0" applyNumberFormat="1" applyFont="1" applyFill="1" applyBorder="1" applyAlignment="1" applyProtection="1">
      <alignment horizontal="center"/>
      <protection locked="0"/>
    </xf>
    <xf numFmtId="44" fontId="60" fillId="0" borderId="61" xfId="2" applyFont="1" applyFill="1" applyBorder="1" applyAlignment="1" applyProtection="1">
      <alignment horizontal="center"/>
      <protection hidden="1"/>
    </xf>
    <xf numFmtId="0" fontId="64" fillId="0" borderId="62" xfId="0" applyFont="1" applyBorder="1" applyAlignment="1" applyProtection="1">
      <alignment vertical="center" wrapText="1"/>
      <protection hidden="1"/>
    </xf>
    <xf numFmtId="0" fontId="64" fillId="0" borderId="63" xfId="0" applyFont="1" applyBorder="1" applyAlignment="1" applyProtection="1">
      <alignment vertical="center" wrapText="1"/>
      <protection hidden="1"/>
    </xf>
    <xf numFmtId="0" fontId="64" fillId="0" borderId="68" xfId="0" applyFont="1" applyBorder="1" applyAlignment="1" applyProtection="1">
      <alignment vertical="center" wrapText="1"/>
      <protection hidden="1"/>
    </xf>
    <xf numFmtId="0" fontId="64" fillId="0" borderId="69" xfId="0" applyFont="1" applyBorder="1" applyAlignment="1" applyProtection="1">
      <alignment vertical="center" wrapText="1"/>
      <protection hidden="1"/>
    </xf>
    <xf numFmtId="0" fontId="62" fillId="0" borderId="63" xfId="0" applyFont="1" applyBorder="1" applyAlignment="1" applyProtection="1">
      <alignment horizontal="right" wrapText="1"/>
      <protection hidden="1"/>
    </xf>
    <xf numFmtId="0" fontId="62" fillId="0" borderId="64" xfId="0" applyFont="1" applyBorder="1" applyAlignment="1" applyProtection="1">
      <alignment horizontal="right" wrapText="1"/>
      <protection hidden="1"/>
    </xf>
    <xf numFmtId="0" fontId="62" fillId="0" borderId="69" xfId="0" applyFont="1" applyBorder="1" applyAlignment="1" applyProtection="1">
      <alignment horizontal="right" wrapText="1"/>
      <protection hidden="1"/>
    </xf>
    <xf numFmtId="0" fontId="62" fillId="0" borderId="70" xfId="0" applyFont="1" applyBorder="1" applyAlignment="1" applyProtection="1">
      <alignment horizontal="right" wrapText="1"/>
      <protection hidden="1"/>
    </xf>
    <xf numFmtId="44" fontId="61" fillId="0" borderId="81" xfId="0" applyNumberFormat="1" applyFont="1" applyBorder="1" applyAlignment="1" applyProtection="1">
      <alignment horizontal="center"/>
      <protection hidden="1"/>
    </xf>
    <xf numFmtId="0" fontId="61" fillId="0" borderId="82" xfId="0" applyFont="1" applyBorder="1" applyAlignment="1" applyProtection="1">
      <alignment horizontal="center"/>
      <protection hidden="1"/>
    </xf>
    <xf numFmtId="0" fontId="61" fillId="0" borderId="95" xfId="0" applyFont="1" applyBorder="1" applyAlignment="1" applyProtection="1">
      <alignment horizontal="center"/>
      <protection hidden="1"/>
    </xf>
    <xf numFmtId="0" fontId="61" fillId="0" borderId="83" xfId="0" applyFont="1" applyBorder="1" applyAlignment="1" applyProtection="1">
      <alignment horizontal="center"/>
      <protection hidden="1"/>
    </xf>
    <xf numFmtId="0" fontId="61" fillId="0" borderId="84" xfId="0" applyFont="1" applyBorder="1" applyAlignment="1" applyProtection="1">
      <alignment horizontal="center"/>
      <protection hidden="1"/>
    </xf>
    <xf numFmtId="0" fontId="61" fillId="0" borderId="96" xfId="0" applyFont="1" applyBorder="1" applyAlignment="1" applyProtection="1">
      <alignment horizontal="center"/>
      <protection hidden="1"/>
    </xf>
    <xf numFmtId="0" fontId="80" fillId="0" borderId="63" xfId="0" applyFont="1" applyBorder="1" applyAlignment="1" applyProtection="1">
      <alignment horizontal="center" vertical="center" wrapText="1"/>
      <protection hidden="1"/>
    </xf>
    <xf numFmtId="0" fontId="80" fillId="0" borderId="0" xfId="0" applyFont="1" applyAlignment="1" applyProtection="1">
      <alignment horizontal="center" vertical="center" wrapText="1"/>
      <protection hidden="1"/>
    </xf>
    <xf numFmtId="44" fontId="70" fillId="0" borderId="78" xfId="0" applyNumberFormat="1" applyFont="1" applyBorder="1" applyAlignment="1" applyProtection="1">
      <alignment horizontal="center"/>
      <protection hidden="1"/>
    </xf>
    <xf numFmtId="0" fontId="70" fillId="0" borderId="78" xfId="0" applyFont="1" applyBorder="1" applyAlignment="1" applyProtection="1">
      <alignment horizontal="center"/>
      <protection hidden="1"/>
    </xf>
    <xf numFmtId="4" fontId="60" fillId="8" borderId="88" xfId="0" applyNumberFormat="1" applyFont="1" applyFill="1" applyBorder="1" applyAlignment="1" applyProtection="1">
      <alignment horizontal="center"/>
      <protection locked="0"/>
    </xf>
    <xf numFmtId="4" fontId="60" fillId="8" borderId="61" xfId="0" applyNumberFormat="1" applyFont="1" applyFill="1" applyBorder="1" applyAlignment="1" applyProtection="1">
      <alignment horizontal="center"/>
      <protection locked="0"/>
    </xf>
    <xf numFmtId="44" fontId="69" fillId="0" borderId="61" xfId="2" applyFont="1" applyFill="1" applyBorder="1" applyAlignment="1" applyProtection="1">
      <alignment horizontal="center"/>
      <protection hidden="1"/>
    </xf>
    <xf numFmtId="0" fontId="57" fillId="0" borderId="67" xfId="0" applyFont="1" applyBorder="1" applyAlignment="1" applyProtection="1">
      <alignment horizontal="center" vertical="center" wrapText="1"/>
      <protection hidden="1"/>
    </xf>
    <xf numFmtId="0" fontId="57" fillId="0" borderId="68" xfId="0" applyFont="1" applyBorder="1" applyAlignment="1" applyProtection="1">
      <alignment horizontal="center" vertical="center" wrapText="1"/>
      <protection hidden="1"/>
    </xf>
    <xf numFmtId="0" fontId="57" fillId="0" borderId="69" xfId="0" applyFont="1" applyBorder="1" applyAlignment="1" applyProtection="1">
      <alignment horizontal="center" vertical="center" wrapText="1"/>
      <protection hidden="1"/>
    </xf>
    <xf numFmtId="10" fontId="59" fillId="0" borderId="68" xfId="0" applyNumberFormat="1" applyFont="1" applyBorder="1" applyAlignment="1" applyProtection="1">
      <alignment horizontal="center" vertical="center"/>
      <protection hidden="1"/>
    </xf>
    <xf numFmtId="10" fontId="59" fillId="0" borderId="69" xfId="0" applyNumberFormat="1" applyFont="1" applyBorder="1" applyAlignment="1" applyProtection="1">
      <alignment horizontal="center" vertical="center"/>
      <protection hidden="1"/>
    </xf>
    <xf numFmtId="10" fontId="59" fillId="0" borderId="70" xfId="0" applyNumberFormat="1" applyFont="1" applyBorder="1" applyAlignment="1" applyProtection="1">
      <alignment horizontal="center" vertical="center"/>
      <protection hidden="1"/>
    </xf>
    <xf numFmtId="44" fontId="60" fillId="0" borderId="78" xfId="2" applyFont="1" applyFill="1" applyBorder="1" applyAlignment="1" applyProtection="1">
      <alignment horizontal="center"/>
      <protection hidden="1"/>
    </xf>
    <xf numFmtId="10" fontId="59" fillId="0" borderId="62" xfId="0" applyNumberFormat="1" applyFont="1" applyBorder="1" applyAlignment="1" applyProtection="1">
      <alignment horizontal="center" vertical="center"/>
      <protection hidden="1"/>
    </xf>
    <xf numFmtId="10" fontId="59" fillId="0" borderId="63" xfId="0" applyNumberFormat="1" applyFont="1" applyBorder="1" applyAlignment="1" applyProtection="1">
      <alignment horizontal="center" vertical="center"/>
      <protection hidden="1"/>
    </xf>
    <xf numFmtId="10" fontId="59" fillId="0" borderId="64" xfId="0" applyNumberFormat="1" applyFont="1" applyBorder="1" applyAlignment="1" applyProtection="1">
      <alignment horizontal="center" vertical="center"/>
      <protection hidden="1"/>
    </xf>
    <xf numFmtId="0" fontId="79" fillId="0" borderId="67" xfId="0" applyFont="1" applyBorder="1" applyAlignment="1" applyProtection="1">
      <alignment horizontal="center" wrapText="1"/>
      <protection hidden="1"/>
    </xf>
    <xf numFmtId="0" fontId="79" fillId="0" borderId="0" xfId="0" applyFont="1" applyAlignment="1" applyProtection="1">
      <alignment horizontal="center" wrapText="1"/>
      <protection hidden="1"/>
    </xf>
    <xf numFmtId="0" fontId="79" fillId="0" borderId="66" xfId="0" applyFont="1" applyBorder="1" applyAlignment="1" applyProtection="1">
      <alignment horizontal="center" wrapText="1"/>
      <protection hidden="1"/>
    </xf>
    <xf numFmtId="10" fontId="59" fillId="0" borderId="68" xfId="3" applyNumberFormat="1" applyFont="1" applyFill="1" applyBorder="1" applyAlignment="1" applyProtection="1">
      <alignment horizontal="center"/>
      <protection hidden="1"/>
    </xf>
    <xf numFmtId="10" fontId="59" fillId="0" borderId="69" xfId="3" applyNumberFormat="1" applyFont="1" applyFill="1" applyBorder="1" applyAlignment="1" applyProtection="1">
      <alignment horizontal="center"/>
      <protection hidden="1"/>
    </xf>
    <xf numFmtId="10" fontId="59" fillId="0" borderId="70" xfId="3" applyNumberFormat="1" applyFont="1" applyFill="1" applyBorder="1" applyAlignment="1" applyProtection="1">
      <alignment horizontal="center"/>
      <protection hidden="1"/>
    </xf>
    <xf numFmtId="44" fontId="60" fillId="0" borderId="68" xfId="0" applyNumberFormat="1" applyFont="1" applyBorder="1" applyAlignment="1" applyProtection="1">
      <alignment horizontal="center"/>
      <protection hidden="1"/>
    </xf>
    <xf numFmtId="0" fontId="60" fillId="0" borderId="69" xfId="0" applyFont="1" applyBorder="1" applyAlignment="1" applyProtection="1">
      <alignment horizontal="center"/>
      <protection hidden="1"/>
    </xf>
    <xf numFmtId="0" fontId="60" fillId="0" borderId="70" xfId="0" applyFont="1" applyBorder="1" applyAlignment="1" applyProtection="1">
      <alignment horizontal="center"/>
      <protection hidden="1"/>
    </xf>
    <xf numFmtId="0" fontId="79" fillId="0" borderId="67" xfId="0" applyFont="1" applyBorder="1" applyAlignment="1" applyProtection="1">
      <alignment horizontal="center" vertical="top" wrapText="1"/>
      <protection hidden="1"/>
    </xf>
    <xf numFmtId="0" fontId="79" fillId="0" borderId="0" xfId="0" applyFont="1" applyAlignment="1" applyProtection="1">
      <alignment horizontal="center" vertical="top" wrapText="1"/>
      <protection hidden="1"/>
    </xf>
    <xf numFmtId="0" fontId="79" fillId="0" borderId="66" xfId="0" applyFont="1" applyBorder="1" applyAlignment="1" applyProtection="1">
      <alignment horizontal="center" vertical="top" wrapText="1"/>
      <protection hidden="1"/>
    </xf>
    <xf numFmtId="44" fontId="60" fillId="0" borderId="64" xfId="2" applyFont="1" applyFill="1" applyBorder="1" applyAlignment="1" applyProtection="1">
      <alignment horizontal="center"/>
      <protection hidden="1"/>
    </xf>
    <xf numFmtId="44" fontId="60" fillId="0" borderId="66" xfId="2" applyFont="1" applyFill="1" applyBorder="1" applyAlignment="1" applyProtection="1">
      <alignment horizontal="center"/>
      <protection hidden="1"/>
    </xf>
    <xf numFmtId="44" fontId="60" fillId="0" borderId="68" xfId="2" applyFont="1" applyFill="1" applyBorder="1" applyAlignment="1" applyProtection="1">
      <alignment horizontal="center"/>
      <protection hidden="1"/>
    </xf>
    <xf numFmtId="44" fontId="60" fillId="0" borderId="69" xfId="2" applyFont="1" applyFill="1" applyBorder="1" applyAlignment="1" applyProtection="1">
      <alignment horizontal="center"/>
      <protection hidden="1"/>
    </xf>
    <xf numFmtId="44" fontId="60" fillId="0" borderId="70" xfId="2" applyFont="1" applyFill="1" applyBorder="1" applyAlignment="1" applyProtection="1">
      <alignment horizontal="center"/>
      <protection hidden="1"/>
    </xf>
    <xf numFmtId="0" fontId="77" fillId="0" borderId="67" xfId="0" applyFont="1" applyBorder="1" applyAlignment="1" applyProtection="1">
      <alignment horizontal="center" vertical="top" wrapText="1"/>
      <protection hidden="1"/>
    </xf>
    <xf numFmtId="0" fontId="77" fillId="0" borderId="0" xfId="0" applyFont="1" applyAlignment="1" applyProtection="1">
      <alignment horizontal="center" vertical="top" wrapText="1"/>
      <protection hidden="1"/>
    </xf>
    <xf numFmtId="0" fontId="77" fillId="0" borderId="66" xfId="0" applyFont="1" applyBorder="1" applyAlignment="1" applyProtection="1">
      <alignment horizontal="center" vertical="top" wrapText="1"/>
      <protection hidden="1"/>
    </xf>
    <xf numFmtId="0" fontId="60" fillId="0" borderId="71" xfId="0" applyFont="1" applyBorder="1" applyAlignment="1" applyProtection="1">
      <alignment horizontal="center" vertical="center"/>
      <protection hidden="1"/>
    </xf>
    <xf numFmtId="0" fontId="60" fillId="0" borderId="72" xfId="0" applyFont="1" applyBorder="1" applyAlignment="1" applyProtection="1">
      <alignment horizontal="center" vertical="center"/>
      <protection hidden="1"/>
    </xf>
    <xf numFmtId="0" fontId="60" fillId="0" borderId="73" xfId="0" applyFont="1" applyBorder="1" applyAlignment="1" applyProtection="1">
      <alignment horizontal="center" vertical="center"/>
      <protection hidden="1"/>
    </xf>
    <xf numFmtId="44" fontId="60" fillId="0" borderId="61" xfId="0" applyNumberFormat="1" applyFont="1" applyBorder="1" applyAlignment="1" applyProtection="1">
      <alignment horizontal="center"/>
      <protection hidden="1"/>
    </xf>
    <xf numFmtId="0" fontId="60" fillId="0" borderId="61" xfId="0" applyFont="1" applyBorder="1" applyAlignment="1" applyProtection="1">
      <alignment horizontal="center"/>
      <protection hidden="1"/>
    </xf>
    <xf numFmtId="0" fontId="61" fillId="0" borderId="78" xfId="0" applyFont="1" applyBorder="1" applyAlignment="1" applyProtection="1">
      <alignment horizontal="center" vertical="center"/>
      <protection hidden="1"/>
    </xf>
    <xf numFmtId="0" fontId="61" fillId="0" borderId="94" xfId="0" applyFont="1" applyBorder="1" applyAlignment="1" applyProtection="1">
      <alignment horizontal="center" vertical="center"/>
      <protection hidden="1"/>
    </xf>
    <xf numFmtId="0" fontId="61" fillId="0" borderId="88" xfId="0" applyFont="1" applyBorder="1" applyAlignment="1" applyProtection="1">
      <alignment horizontal="center" vertical="center"/>
      <protection hidden="1"/>
    </xf>
    <xf numFmtId="10" fontId="60" fillId="0" borderId="61" xfId="3" applyNumberFormat="1" applyFont="1" applyFill="1" applyBorder="1" applyAlignment="1" applyProtection="1">
      <alignment horizontal="center"/>
      <protection hidden="1"/>
    </xf>
    <xf numFmtId="44" fontId="60" fillId="0" borderId="61" xfId="2" applyFont="1" applyBorder="1" applyAlignment="1" applyProtection="1">
      <alignment horizontal="left"/>
      <protection hidden="1"/>
    </xf>
    <xf numFmtId="0" fontId="76" fillId="0" borderId="0" xfId="0" applyFont="1" applyAlignment="1" applyProtection="1">
      <alignment horizontal="center" vertical="center" wrapText="1"/>
      <protection hidden="1"/>
    </xf>
    <xf numFmtId="44" fontId="60" fillId="0" borderId="78" xfId="2" applyFont="1" applyBorder="1" applyAlignment="1" applyProtection="1">
      <alignment horizontal="left"/>
      <protection hidden="1"/>
    </xf>
    <xf numFmtId="10" fontId="60" fillId="0" borderId="88" xfId="3" applyNumberFormat="1" applyFont="1" applyFill="1" applyBorder="1" applyAlignment="1" applyProtection="1">
      <alignment horizontal="center"/>
      <protection hidden="1"/>
    </xf>
    <xf numFmtId="10" fontId="61" fillId="0" borderId="71" xfId="0" applyNumberFormat="1" applyFont="1" applyBorder="1" applyAlignment="1" applyProtection="1">
      <alignment horizontal="center" vertical="center"/>
      <protection hidden="1"/>
    </xf>
    <xf numFmtId="10" fontId="61" fillId="0" borderId="72" xfId="0" applyNumberFormat="1" applyFont="1" applyBorder="1" applyAlignment="1" applyProtection="1">
      <alignment horizontal="center" vertical="center"/>
      <protection hidden="1"/>
    </xf>
    <xf numFmtId="10" fontId="61" fillId="0" borderId="73" xfId="0" applyNumberFormat="1" applyFont="1" applyBorder="1" applyAlignment="1" applyProtection="1">
      <alignment horizontal="center" vertical="center"/>
      <protection hidden="1"/>
    </xf>
    <xf numFmtId="44" fontId="60" fillId="0" borderId="88" xfId="2" applyFont="1" applyBorder="1" applyAlignment="1" applyProtection="1">
      <alignment horizontal="left"/>
      <protection hidden="1"/>
    </xf>
    <xf numFmtId="10" fontId="60" fillId="0" borderId="78" xfId="3" applyNumberFormat="1" applyFont="1" applyFill="1" applyBorder="1" applyAlignment="1" applyProtection="1">
      <alignment horizontal="center"/>
      <protection hidden="1"/>
    </xf>
    <xf numFmtId="0" fontId="77" fillId="0" borderId="0" xfId="0" applyFont="1" applyAlignment="1" applyProtection="1">
      <alignment horizontal="center" vertical="center" wrapText="1"/>
      <protection hidden="1"/>
    </xf>
    <xf numFmtId="0" fontId="60" fillId="0" borderId="88" xfId="0" applyFont="1" applyBorder="1" applyAlignment="1" applyProtection="1">
      <alignment horizontal="center" vertical="center"/>
      <protection hidden="1"/>
    </xf>
    <xf numFmtId="0" fontId="60" fillId="0" borderId="61" xfId="0" applyFont="1" applyBorder="1" applyAlignment="1" applyProtection="1">
      <alignment horizontal="center" vertical="center"/>
      <protection hidden="1"/>
    </xf>
    <xf numFmtId="44" fontId="60" fillId="0" borderId="88" xfId="2" applyFont="1" applyBorder="1" applyAlignment="1" applyProtection="1">
      <alignment horizontal="center"/>
      <protection hidden="1"/>
    </xf>
    <xf numFmtId="44" fontId="60" fillId="0" borderId="61" xfId="2" applyFont="1" applyBorder="1" applyAlignment="1" applyProtection="1">
      <alignment horizontal="center"/>
      <protection hidden="1"/>
    </xf>
    <xf numFmtId="10" fontId="70" fillId="0" borderId="61" xfId="3" applyNumberFormat="1" applyFont="1" applyFill="1" applyBorder="1" applyAlignment="1" applyProtection="1">
      <alignment horizontal="center"/>
      <protection hidden="1"/>
    </xf>
    <xf numFmtId="0" fontId="59" fillId="0" borderId="62" xfId="0" applyFont="1" applyBorder="1" applyAlignment="1" applyProtection="1">
      <alignment vertical="center" wrapText="1"/>
      <protection hidden="1"/>
    </xf>
    <xf numFmtId="0" fontId="59" fillId="0" borderId="63" xfId="0" applyFont="1" applyBorder="1" applyAlignment="1" applyProtection="1">
      <alignment vertical="center" wrapText="1"/>
      <protection hidden="1"/>
    </xf>
    <xf numFmtId="0" fontId="59" fillId="0" borderId="68" xfId="0" applyFont="1" applyBorder="1" applyAlignment="1" applyProtection="1">
      <alignment vertical="center" wrapText="1"/>
      <protection hidden="1"/>
    </xf>
    <xf numFmtId="0" fontId="59" fillId="0" borderId="69" xfId="0" applyFont="1" applyBorder="1" applyAlignment="1" applyProtection="1">
      <alignment vertical="center" wrapText="1"/>
      <protection hidden="1"/>
    </xf>
    <xf numFmtId="0" fontId="8" fillId="0" borderId="3"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10" fontId="5" fillId="0" borderId="7" xfId="0" applyNumberFormat="1" applyFont="1" applyBorder="1" applyAlignment="1" applyProtection="1">
      <alignment horizontal="center"/>
      <protection hidden="1"/>
    </xf>
    <xf numFmtId="10" fontId="5" fillId="0" borderId="8" xfId="0" applyNumberFormat="1" applyFont="1" applyBorder="1" applyAlignment="1" applyProtection="1">
      <alignment horizontal="center"/>
      <protection hidden="1"/>
    </xf>
    <xf numFmtId="10" fontId="5" fillId="0" borderId="9" xfId="0" applyNumberFormat="1" applyFont="1" applyBorder="1" applyAlignment="1" applyProtection="1">
      <alignment horizontal="center"/>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10" fontId="5" fillId="0" borderId="1" xfId="0" applyNumberFormat="1" applyFont="1" applyBorder="1" applyAlignment="1" applyProtection="1">
      <alignment horizontal="center"/>
      <protection hidden="1"/>
    </xf>
    <xf numFmtId="10" fontId="5" fillId="0" borderId="0" xfId="0" applyNumberFormat="1" applyFont="1" applyAlignment="1" applyProtection="1">
      <alignment horizontal="center"/>
      <protection hidden="1"/>
    </xf>
    <xf numFmtId="10" fontId="5" fillId="0" borderId="2" xfId="0" applyNumberFormat="1" applyFont="1" applyBorder="1" applyAlignment="1" applyProtection="1">
      <alignment horizontal="center"/>
      <protection hidden="1"/>
    </xf>
    <xf numFmtId="0" fontId="5" fillId="0" borderId="0" xfId="0" applyFont="1" applyAlignment="1" applyProtection="1">
      <alignment horizontal="center"/>
      <protection hidden="1"/>
    </xf>
    <xf numFmtId="0" fontId="5" fillId="0" borderId="2" xfId="0" applyFont="1" applyBorder="1" applyAlignment="1" applyProtection="1">
      <alignment horizont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12" xfId="0" applyFont="1" applyBorder="1" applyAlignment="1" applyProtection="1">
      <alignment horizontal="center" vertical="center"/>
      <protection hidden="1"/>
    </xf>
    <xf numFmtId="10" fontId="5" fillId="0" borderId="10" xfId="0" applyNumberFormat="1" applyFont="1" applyBorder="1" applyAlignment="1" applyProtection="1">
      <alignment horizontal="center"/>
      <protection hidden="1"/>
    </xf>
    <xf numFmtId="10" fontId="5" fillId="0" borderId="11" xfId="0" applyNumberFormat="1" applyFont="1" applyBorder="1" applyAlignment="1" applyProtection="1">
      <alignment horizontal="center"/>
      <protection hidden="1"/>
    </xf>
    <xf numFmtId="10" fontId="5" fillId="0" borderId="12" xfId="0" applyNumberFormat="1"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0" fontId="8" fillId="0" borderId="3" xfId="0" applyFont="1" applyBorder="1" applyAlignment="1" applyProtection="1">
      <alignment horizontal="center" vertical="center"/>
      <protection hidden="1"/>
    </xf>
    <xf numFmtId="44" fontId="6" fillId="0" borderId="22" xfId="2" applyFont="1" applyFill="1" applyBorder="1" applyAlignment="1" applyProtection="1">
      <alignment horizontal="center"/>
      <protection hidden="1"/>
    </xf>
    <xf numFmtId="44" fontId="6" fillId="0" borderId="23" xfId="2" applyFont="1" applyFill="1" applyBorder="1" applyAlignment="1" applyProtection="1">
      <alignment horizontal="center"/>
      <protection hidden="1"/>
    </xf>
    <xf numFmtId="44" fontId="6" fillId="0" borderId="24" xfId="2" applyFont="1" applyFill="1" applyBorder="1" applyAlignment="1" applyProtection="1">
      <alignment horizontal="center"/>
      <protection hidden="1"/>
    </xf>
    <xf numFmtId="0" fontId="6" fillId="3" borderId="4" xfId="0" applyFont="1" applyFill="1" applyBorder="1" applyAlignment="1" applyProtection="1">
      <alignment horizontal="left"/>
      <protection hidden="1"/>
    </xf>
    <xf numFmtId="0" fontId="6" fillId="3" borderId="5" xfId="0" applyFont="1" applyFill="1" applyBorder="1" applyAlignment="1" applyProtection="1">
      <alignment horizontal="left"/>
      <protection hidden="1"/>
    </xf>
    <xf numFmtId="0" fontId="6" fillId="3" borderId="11" xfId="0" applyFont="1" applyFill="1" applyBorder="1" applyAlignment="1" applyProtection="1">
      <alignment horizontal="left"/>
      <protection hidden="1"/>
    </xf>
    <xf numFmtId="0" fontId="6" fillId="3" borderId="6" xfId="0" applyFont="1" applyFill="1" applyBorder="1" applyAlignment="1" applyProtection="1">
      <alignment horizontal="left"/>
      <protection hidden="1"/>
    </xf>
    <xf numFmtId="0" fontId="34" fillId="2" borderId="3"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wrapText="1"/>
      <protection hidden="1"/>
    </xf>
    <xf numFmtId="44" fontId="6" fillId="0" borderId="14" xfId="2" applyFont="1" applyFill="1" applyBorder="1" applyAlignment="1" applyProtection="1">
      <alignment horizontal="center"/>
      <protection hidden="1"/>
    </xf>
    <xf numFmtId="0" fontId="6" fillId="3" borderId="3" xfId="0" applyFont="1" applyFill="1" applyBorder="1" applyAlignment="1" applyProtection="1">
      <alignment horizontal="left" vertical="center"/>
      <protection hidden="1"/>
    </xf>
    <xf numFmtId="0" fontId="6" fillId="3" borderId="14" xfId="0" applyFont="1" applyFill="1" applyBorder="1" applyAlignment="1" applyProtection="1">
      <alignment horizontal="left" vertical="center"/>
      <protection hidden="1"/>
    </xf>
    <xf numFmtId="0" fontId="6" fillId="3" borderId="13" xfId="0" applyFont="1" applyFill="1" applyBorder="1" applyAlignment="1" applyProtection="1">
      <alignment horizontal="left" vertical="center"/>
      <protection hidden="1"/>
    </xf>
    <xf numFmtId="44" fontId="4" fillId="0" borderId="14" xfId="2" applyFont="1" applyFill="1" applyBorder="1" applyAlignment="1" applyProtection="1">
      <alignment horizontal="center"/>
      <protection hidden="1"/>
    </xf>
    <xf numFmtId="4" fontId="4" fillId="8" borderId="19" xfId="0" applyNumberFormat="1" applyFont="1" applyFill="1" applyBorder="1" applyAlignment="1" applyProtection="1">
      <alignment horizontal="center"/>
      <protection locked="0"/>
    </xf>
    <xf numFmtId="4" fontId="4" fillId="8" borderId="20" xfId="0" applyNumberFormat="1" applyFont="1" applyFill="1" applyBorder="1" applyAlignment="1" applyProtection="1">
      <alignment horizontal="center"/>
      <protection locked="0"/>
    </xf>
    <xf numFmtId="4" fontId="4" fillId="8" borderId="21" xfId="0" applyNumberFormat="1" applyFont="1" applyFill="1" applyBorder="1" applyAlignment="1" applyProtection="1">
      <alignment horizontal="center"/>
      <protection locked="0"/>
    </xf>
    <xf numFmtId="44" fontId="4" fillId="0" borderId="15" xfId="2" applyFont="1" applyBorder="1" applyAlignment="1" applyProtection="1">
      <alignment horizontal="center"/>
      <protection hidden="1"/>
    </xf>
    <xf numFmtId="44" fontId="29" fillId="0" borderId="3" xfId="0" applyNumberFormat="1" applyFont="1" applyBorder="1" applyAlignment="1" applyProtection="1">
      <alignment horizontal="center"/>
      <protection hidden="1"/>
    </xf>
    <xf numFmtId="0" fontId="29" fillId="0" borderId="3" xfId="0" applyFont="1" applyBorder="1" applyAlignment="1" applyProtection="1">
      <alignment horizontal="center"/>
      <protection hidden="1"/>
    </xf>
    <xf numFmtId="44" fontId="6" fillId="0" borderId="9" xfId="2" applyFont="1" applyFill="1" applyBorder="1" applyAlignment="1" applyProtection="1">
      <alignment horizontal="center"/>
      <protection hidden="1"/>
    </xf>
    <xf numFmtId="44" fontId="4" fillId="0" borderId="13" xfId="2" applyFont="1" applyBorder="1" applyAlignment="1" applyProtection="1">
      <alignment horizontal="center"/>
      <protection hidden="1"/>
    </xf>
    <xf numFmtId="0" fontId="4" fillId="0" borderId="3" xfId="0" applyFont="1" applyBorder="1" applyAlignment="1" applyProtection="1">
      <alignment horizontal="center" vertical="center"/>
      <protection hidden="1"/>
    </xf>
    <xf numFmtId="10" fontId="5" fillId="0" borderId="7" xfId="3" applyNumberFormat="1" applyFont="1" applyFill="1" applyBorder="1" applyAlignment="1" applyProtection="1">
      <alignment horizontal="center" vertical="center"/>
      <protection hidden="1"/>
    </xf>
    <xf numFmtId="10" fontId="5" fillId="0" borderId="8" xfId="3" applyNumberFormat="1" applyFont="1" applyFill="1" applyBorder="1" applyAlignment="1" applyProtection="1">
      <alignment horizontal="center" vertical="center"/>
      <protection hidden="1"/>
    </xf>
    <xf numFmtId="10" fontId="5" fillId="0" borderId="9" xfId="3" applyNumberFormat="1" applyFont="1" applyFill="1" applyBorder="1" applyAlignment="1" applyProtection="1">
      <alignment horizontal="center" vertical="center"/>
      <protection hidden="1"/>
    </xf>
    <xf numFmtId="44" fontId="4" fillId="0" borderId="7" xfId="0" applyNumberFormat="1" applyFont="1" applyBorder="1" applyAlignment="1" applyProtection="1">
      <alignment horizontal="center"/>
      <protection hidden="1"/>
    </xf>
    <xf numFmtId="0" fontId="4" fillId="0" borderId="8" xfId="0" applyFont="1" applyBorder="1" applyAlignment="1" applyProtection="1">
      <alignment horizontal="center"/>
      <protection hidden="1"/>
    </xf>
    <xf numFmtId="0" fontId="4" fillId="0" borderId="9" xfId="0" applyFont="1" applyBorder="1" applyAlignment="1" applyProtection="1">
      <alignment horizontal="center"/>
      <protection hidden="1"/>
    </xf>
    <xf numFmtId="44" fontId="4" fillId="0" borderId="3" xfId="2" applyFont="1" applyFill="1" applyBorder="1" applyAlignment="1" applyProtection="1">
      <alignment horizontal="center"/>
      <protection hidden="1"/>
    </xf>
    <xf numFmtId="0" fontId="19" fillId="8" borderId="16" xfId="0" applyFont="1" applyFill="1" applyBorder="1" applyAlignment="1" applyProtection="1">
      <alignment horizontal="center" vertical="center"/>
      <protection locked="0"/>
    </xf>
    <xf numFmtId="0" fontId="19" fillId="8" borderId="17" xfId="0" applyFont="1" applyFill="1" applyBorder="1" applyAlignment="1" applyProtection="1">
      <alignment horizontal="center" vertical="center"/>
      <protection locked="0"/>
    </xf>
    <xf numFmtId="0" fontId="19" fillId="8" borderId="48" xfId="0" applyFont="1" applyFill="1" applyBorder="1" applyAlignment="1" applyProtection="1">
      <alignment horizontal="center" vertical="center"/>
      <protection locked="0"/>
    </xf>
    <xf numFmtId="0" fontId="4" fillId="0" borderId="4"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44" fontId="4" fillId="0" borderId="3" xfId="0" applyNumberFormat="1" applyFont="1" applyBorder="1" applyAlignment="1" applyProtection="1">
      <alignment horizontal="center"/>
      <protection hidden="1"/>
    </xf>
    <xf numFmtId="0" fontId="4" fillId="0" borderId="3" xfId="0" applyFont="1" applyBorder="1" applyAlignment="1" applyProtection="1">
      <alignment horizontal="center"/>
      <protection hidden="1"/>
    </xf>
    <xf numFmtId="10" fontId="30" fillId="0" borderId="26" xfId="3" applyNumberFormat="1" applyFont="1" applyFill="1" applyBorder="1" applyAlignment="1" applyProtection="1">
      <alignment horizontal="center"/>
      <protection hidden="1"/>
    </xf>
    <xf numFmtId="10" fontId="30" fillId="0" borderId="27" xfId="3" applyNumberFormat="1" applyFont="1" applyFill="1" applyBorder="1" applyAlignment="1" applyProtection="1">
      <alignment horizontal="center"/>
      <protection hidden="1"/>
    </xf>
    <xf numFmtId="44" fontId="6" fillId="0" borderId="3" xfId="2" applyFont="1" applyFill="1" applyBorder="1" applyAlignment="1" applyProtection="1">
      <alignment horizontal="center"/>
      <protection hidden="1"/>
    </xf>
    <xf numFmtId="44" fontId="27" fillId="0" borderId="7" xfId="2" applyFont="1" applyFill="1" applyBorder="1" applyAlignment="1" applyProtection="1">
      <alignment horizontal="left"/>
      <protection hidden="1"/>
    </xf>
    <xf numFmtId="44" fontId="27" fillId="0" borderId="8" xfId="2" applyFont="1" applyFill="1" applyBorder="1" applyAlignment="1" applyProtection="1">
      <alignment horizontal="left"/>
      <protection hidden="1"/>
    </xf>
    <xf numFmtId="44" fontId="27" fillId="0" borderId="9" xfId="2" applyFont="1" applyFill="1" applyBorder="1" applyAlignment="1" applyProtection="1">
      <alignment horizontal="left"/>
      <protection hidden="1"/>
    </xf>
    <xf numFmtId="39" fontId="7" fillId="8" borderId="16" xfId="2" applyNumberFormat="1" applyFont="1" applyFill="1" applyBorder="1" applyAlignment="1" applyProtection="1">
      <alignment horizontal="center"/>
      <protection locked="0"/>
    </xf>
    <xf numFmtId="39" fontId="7" fillId="8" borderId="17" xfId="2" applyNumberFormat="1" applyFont="1" applyFill="1" applyBorder="1" applyAlignment="1" applyProtection="1">
      <alignment horizontal="center"/>
      <protection locked="0"/>
    </xf>
    <xf numFmtId="39" fontId="7" fillId="8" borderId="18" xfId="2" applyNumberFormat="1" applyFont="1" applyFill="1" applyBorder="1" applyAlignment="1" applyProtection="1">
      <alignment horizontal="center"/>
      <protection locked="0"/>
    </xf>
    <xf numFmtId="10" fontId="26" fillId="0" borderId="25" xfId="3" applyNumberFormat="1" applyFont="1" applyFill="1" applyBorder="1" applyAlignment="1" applyProtection="1">
      <alignment horizontal="center"/>
      <protection hidden="1"/>
    </xf>
    <xf numFmtId="10" fontId="26" fillId="0" borderId="26" xfId="3" applyNumberFormat="1" applyFont="1" applyFill="1" applyBorder="1" applyAlignment="1" applyProtection="1">
      <alignment horizontal="center"/>
      <protection hidden="1"/>
    </xf>
    <xf numFmtId="10" fontId="26" fillId="0" borderId="27" xfId="3" applyNumberFormat="1" applyFont="1" applyFill="1" applyBorder="1" applyAlignment="1" applyProtection="1">
      <alignment horizontal="center"/>
      <protection hidden="1"/>
    </xf>
    <xf numFmtId="164" fontId="6" fillId="0" borderId="1" xfId="2" applyNumberFormat="1" applyFont="1" applyBorder="1" applyAlignment="1" applyProtection="1">
      <alignment horizontal="right"/>
      <protection hidden="1"/>
    </xf>
    <xf numFmtId="164" fontId="6" fillId="0" borderId="0" xfId="2" applyNumberFormat="1" applyFont="1" applyBorder="1" applyAlignment="1" applyProtection="1">
      <alignment horizontal="right"/>
      <protection hidden="1"/>
    </xf>
    <xf numFmtId="164" fontId="6" fillId="0" borderId="2" xfId="2" applyNumberFormat="1" applyFont="1" applyBorder="1" applyAlignment="1" applyProtection="1">
      <alignment horizontal="right"/>
      <protection hidden="1"/>
    </xf>
    <xf numFmtId="10" fontId="30" fillId="0" borderId="25" xfId="3" applyNumberFormat="1" applyFont="1" applyFill="1" applyBorder="1" applyAlignment="1" applyProtection="1">
      <alignment horizontal="center"/>
      <protection hidden="1"/>
    </xf>
    <xf numFmtId="0" fontId="6" fillId="3" borderId="4" xfId="0" applyFont="1" applyFill="1" applyBorder="1" applyAlignment="1" applyProtection="1">
      <alignment horizontal="left" vertical="center"/>
      <protection hidden="1"/>
    </xf>
    <xf numFmtId="0" fontId="6" fillId="3" borderId="5"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44" fontId="4" fillId="0" borderId="3" xfId="2" applyFont="1" applyFill="1" applyBorder="1" applyAlignment="1" applyProtection="1">
      <alignment horizontal="left"/>
      <protection hidden="1"/>
    </xf>
    <xf numFmtId="0" fontId="6" fillId="3" borderId="11" xfId="0" applyFont="1" applyFill="1" applyBorder="1" applyAlignment="1" applyProtection="1">
      <alignment horizontal="left" vertical="center"/>
      <protection hidden="1"/>
    </xf>
    <xf numFmtId="0" fontId="6" fillId="3" borderId="12" xfId="0" applyFont="1" applyFill="1" applyBorder="1" applyAlignment="1" applyProtection="1">
      <alignment horizontal="left" vertical="center"/>
      <protection hidden="1"/>
    </xf>
    <xf numFmtId="0" fontId="22" fillId="0" borderId="0" xfId="0" applyFont="1" applyAlignment="1" applyProtection="1">
      <alignment horizontal="center" vertical="center" wrapText="1"/>
      <protection hidden="1"/>
    </xf>
    <xf numFmtId="0" fontId="22" fillId="0" borderId="2" xfId="0" applyFont="1" applyBorder="1" applyAlignment="1" applyProtection="1">
      <alignment horizontal="center" vertical="center" wrapText="1"/>
      <protection hidden="1"/>
    </xf>
    <xf numFmtId="44" fontId="4" fillId="0" borderId="7" xfId="2" applyFont="1" applyFill="1" applyBorder="1" applyAlignment="1" applyProtection="1">
      <alignment horizontal="center"/>
      <protection hidden="1"/>
    </xf>
    <xf numFmtId="44" fontId="4" fillId="0" borderId="8" xfId="2" applyFont="1" applyFill="1" applyBorder="1" applyAlignment="1" applyProtection="1">
      <alignment horizontal="center"/>
      <protection hidden="1"/>
    </xf>
    <xf numFmtId="44" fontId="4" fillId="0" borderId="9" xfId="2" applyFont="1" applyFill="1" applyBorder="1" applyAlignment="1" applyProtection="1">
      <alignment horizontal="center"/>
      <protection hidden="1"/>
    </xf>
    <xf numFmtId="44" fontId="4" fillId="0" borderId="10" xfId="2" applyFont="1" applyFill="1" applyBorder="1" applyAlignment="1" applyProtection="1">
      <alignment horizontal="center"/>
      <protection hidden="1"/>
    </xf>
    <xf numFmtId="44" fontId="4" fillId="0" borderId="11" xfId="2" applyFont="1" applyFill="1" applyBorder="1" applyAlignment="1" applyProtection="1">
      <alignment horizontal="center"/>
      <protection hidden="1"/>
    </xf>
    <xf numFmtId="44" fontId="4" fillId="0" borderId="12" xfId="2" applyFont="1" applyFill="1" applyBorder="1" applyAlignment="1" applyProtection="1">
      <alignment horizontal="center"/>
      <protection hidden="1"/>
    </xf>
    <xf numFmtId="0" fontId="4" fillId="8" borderId="16" xfId="0" applyFont="1" applyFill="1" applyBorder="1" applyAlignment="1" applyProtection="1">
      <alignment horizontal="center"/>
      <protection locked="0"/>
    </xf>
    <xf numFmtId="0" fontId="4" fillId="8" borderId="17" xfId="0" applyFont="1" applyFill="1" applyBorder="1" applyAlignment="1" applyProtection="1">
      <alignment horizontal="center"/>
      <protection locked="0"/>
    </xf>
    <xf numFmtId="0" fontId="4" fillId="8" borderId="18" xfId="0" applyFont="1" applyFill="1" applyBorder="1" applyAlignment="1" applyProtection="1">
      <alignment horizontal="center"/>
      <protection locked="0"/>
    </xf>
    <xf numFmtId="0" fontId="35" fillId="8" borderId="16" xfId="0" applyFont="1" applyFill="1" applyBorder="1" applyAlignment="1" applyProtection="1">
      <alignment horizontal="left" vertical="center"/>
      <protection locked="0"/>
    </xf>
    <xf numFmtId="0" fontId="35" fillId="8" borderId="17" xfId="0" applyFont="1" applyFill="1" applyBorder="1" applyAlignment="1" applyProtection="1">
      <alignment horizontal="left" vertical="center"/>
      <protection locked="0"/>
    </xf>
    <xf numFmtId="0" fontId="35" fillId="8" borderId="18" xfId="0" applyFont="1" applyFill="1" applyBorder="1" applyAlignment="1" applyProtection="1">
      <alignment horizontal="left" vertical="center"/>
      <protection locked="0"/>
    </xf>
    <xf numFmtId="4" fontId="4" fillId="8" borderId="16" xfId="0" applyNumberFormat="1" applyFont="1" applyFill="1" applyBorder="1" applyAlignment="1" applyProtection="1">
      <alignment horizontal="center"/>
      <protection locked="0"/>
    </xf>
    <xf numFmtId="4" fontId="4" fillId="8" borderId="17" xfId="0" applyNumberFormat="1" applyFont="1" applyFill="1" applyBorder="1" applyAlignment="1" applyProtection="1">
      <alignment horizontal="center"/>
      <protection locked="0"/>
    </xf>
    <xf numFmtId="4" fontId="4" fillId="8" borderId="18" xfId="0" applyNumberFormat="1" applyFont="1" applyFill="1" applyBorder="1" applyAlignment="1" applyProtection="1">
      <alignment horizontal="center"/>
      <protection locked="0"/>
    </xf>
    <xf numFmtId="44" fontId="6" fillId="0" borderId="1" xfId="2" applyFont="1" applyFill="1" applyBorder="1" applyAlignment="1" applyProtection="1">
      <alignment horizontal="center"/>
      <protection hidden="1"/>
    </xf>
    <xf numFmtId="44" fontId="6" fillId="0" borderId="0" xfId="2" applyFont="1" applyFill="1" applyBorder="1" applyAlignment="1" applyProtection="1">
      <alignment horizontal="center"/>
      <protection hidden="1"/>
    </xf>
    <xf numFmtId="44" fontId="6" fillId="0" borderId="2" xfId="2" applyFont="1" applyFill="1" applyBorder="1" applyAlignment="1" applyProtection="1">
      <alignment horizontal="center"/>
      <protection hidden="1"/>
    </xf>
    <xf numFmtId="10" fontId="26" fillId="0" borderId="25" xfId="0" applyNumberFormat="1" applyFont="1" applyBorder="1" applyAlignment="1" applyProtection="1">
      <alignment horizontal="center" vertical="center"/>
      <protection hidden="1"/>
    </xf>
    <xf numFmtId="0" fontId="26" fillId="0" borderId="26" xfId="0" applyFont="1" applyBorder="1" applyAlignment="1" applyProtection="1">
      <alignment horizontal="center" vertical="center"/>
      <protection hidden="1"/>
    </xf>
    <xf numFmtId="0" fontId="26" fillId="0" borderId="27" xfId="0" applyFont="1" applyBorder="1" applyAlignment="1" applyProtection="1">
      <alignment horizontal="center" vertical="center"/>
      <protection hidden="1"/>
    </xf>
    <xf numFmtId="44" fontId="4" fillId="0" borderId="4" xfId="2" applyFont="1" applyFill="1" applyBorder="1" applyAlignment="1" applyProtection="1">
      <alignment horizontal="left"/>
      <protection hidden="1"/>
    </xf>
    <xf numFmtId="44" fontId="4" fillId="0" borderId="5" xfId="2" applyFont="1" applyFill="1" applyBorder="1" applyAlignment="1" applyProtection="1">
      <alignment horizontal="left"/>
      <protection hidden="1"/>
    </xf>
    <xf numFmtId="44" fontId="4" fillId="0" borderId="6" xfId="2" applyFont="1" applyFill="1" applyBorder="1" applyAlignment="1" applyProtection="1">
      <alignment horizontal="left"/>
      <protection hidden="1"/>
    </xf>
    <xf numFmtId="0" fontId="28" fillId="0" borderId="7" xfId="0" applyFont="1" applyBorder="1" applyAlignment="1" applyProtection="1">
      <alignment vertical="center" wrapText="1"/>
      <protection hidden="1"/>
    </xf>
    <xf numFmtId="0" fontId="28" fillId="0" borderId="8" xfId="0" applyFont="1" applyBorder="1" applyAlignment="1" applyProtection="1">
      <alignment vertical="center" wrapText="1"/>
      <protection hidden="1"/>
    </xf>
    <xf numFmtId="0" fontId="28" fillId="0" borderId="10" xfId="0" applyFont="1" applyBorder="1" applyAlignment="1" applyProtection="1">
      <alignment vertical="center" wrapText="1"/>
      <protection hidden="1"/>
    </xf>
    <xf numFmtId="0" fontId="28" fillId="0" borderId="11" xfId="0" applyFont="1" applyBorder="1" applyAlignment="1" applyProtection="1">
      <alignment vertical="center" wrapText="1"/>
      <protection hidden="1"/>
    </xf>
    <xf numFmtId="0" fontId="11" fillId="0" borderId="8" xfId="0" applyFont="1" applyBorder="1" applyAlignment="1" applyProtection="1">
      <alignment horizontal="right" wrapText="1"/>
      <protection hidden="1"/>
    </xf>
    <xf numFmtId="0" fontId="11" fillId="0" borderId="11" xfId="0" applyFont="1" applyBorder="1" applyAlignment="1" applyProtection="1">
      <alignment horizontal="right" wrapText="1"/>
      <protection hidden="1"/>
    </xf>
    <xf numFmtId="44" fontId="6" fillId="0" borderId="3" xfId="0" applyNumberFormat="1" applyFont="1" applyBorder="1" applyAlignment="1" applyProtection="1">
      <alignment horizontal="center"/>
      <protection hidden="1"/>
    </xf>
    <xf numFmtId="0" fontId="6" fillId="0" borderId="3" xfId="0" applyFont="1" applyBorder="1" applyAlignment="1" applyProtection="1">
      <alignment horizontal="center"/>
      <protection hidden="1"/>
    </xf>
    <xf numFmtId="0" fontId="6" fillId="3" borderId="8" xfId="0" applyFont="1" applyFill="1" applyBorder="1" applyAlignment="1" applyProtection="1">
      <alignment horizontal="left" vertical="center"/>
      <protection hidden="1"/>
    </xf>
    <xf numFmtId="0" fontId="6" fillId="3" borderId="0" xfId="0" applyFont="1" applyFill="1" applyAlignment="1" applyProtection="1">
      <alignment horizontal="left" vertical="center"/>
      <protection hidden="1"/>
    </xf>
    <xf numFmtId="0" fontId="6" fillId="3" borderId="2" xfId="0" applyFont="1" applyFill="1" applyBorder="1" applyAlignment="1" applyProtection="1">
      <alignment horizontal="left" vertical="center"/>
      <protection hidden="1"/>
    </xf>
    <xf numFmtId="0" fontId="16" fillId="0" borderId="0" xfId="0" applyFont="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2" fillId="2" borderId="0" xfId="0" applyFont="1" applyFill="1" applyAlignment="1" applyProtection="1">
      <alignment horizontal="center"/>
      <protection hidden="1"/>
    </xf>
    <xf numFmtId="0" fontId="40" fillId="0" borderId="0" xfId="0" applyFont="1" applyAlignment="1" applyProtection="1">
      <alignment horizontal="left" wrapText="1"/>
      <protection hidden="1"/>
    </xf>
    <xf numFmtId="0" fontId="8" fillId="0" borderId="7"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10" fontId="5" fillId="0" borderId="7" xfId="0" applyNumberFormat="1" applyFont="1" applyBorder="1" applyAlignment="1" applyProtection="1">
      <alignment horizontal="center" vertical="center"/>
      <protection hidden="1"/>
    </xf>
    <xf numFmtId="10" fontId="5" fillId="0" borderId="8" xfId="0" applyNumberFormat="1" applyFont="1" applyBorder="1" applyAlignment="1" applyProtection="1">
      <alignment horizontal="center" vertical="center"/>
      <protection hidden="1"/>
    </xf>
    <xf numFmtId="10" fontId="5" fillId="0" borderId="9" xfId="0" applyNumberFormat="1" applyFont="1" applyBorder="1" applyAlignment="1" applyProtection="1">
      <alignment horizontal="center" vertical="center"/>
      <protection hidden="1"/>
    </xf>
    <xf numFmtId="10" fontId="5" fillId="0" borderId="10" xfId="0" applyNumberFormat="1" applyFont="1" applyBorder="1" applyAlignment="1" applyProtection="1">
      <alignment horizontal="center" vertical="center"/>
      <protection hidden="1"/>
    </xf>
    <xf numFmtId="10" fontId="5" fillId="0" borderId="11" xfId="0" applyNumberFormat="1" applyFont="1" applyBorder="1" applyAlignment="1" applyProtection="1">
      <alignment horizontal="center" vertical="center"/>
      <protection hidden="1"/>
    </xf>
    <xf numFmtId="10" fontId="5" fillId="0" borderId="12" xfId="0" applyNumberFormat="1" applyFont="1" applyBorder="1" applyAlignment="1" applyProtection="1">
      <alignment horizontal="center" vertical="center"/>
      <protection hidden="1"/>
    </xf>
    <xf numFmtId="44" fontId="27" fillId="0" borderId="14" xfId="2" applyFont="1" applyFill="1" applyBorder="1" applyAlignment="1" applyProtection="1">
      <alignment horizontal="center"/>
      <protection hidden="1"/>
    </xf>
    <xf numFmtId="44" fontId="4" fillId="0" borderId="42" xfId="2" applyFont="1" applyFill="1" applyBorder="1" applyAlignment="1" applyProtection="1">
      <alignment horizontal="center"/>
      <protection hidden="1"/>
    </xf>
    <xf numFmtId="44" fontId="4" fillId="0" borderId="43" xfId="2" applyFont="1" applyFill="1" applyBorder="1" applyAlignment="1" applyProtection="1">
      <alignment horizontal="center"/>
      <protection hidden="1"/>
    </xf>
    <xf numFmtId="44" fontId="4" fillId="0" borderId="44" xfId="2" applyFont="1" applyFill="1" applyBorder="1" applyAlignment="1" applyProtection="1">
      <alignment horizontal="center"/>
      <protection hidden="1"/>
    </xf>
    <xf numFmtId="0" fontId="34" fillId="2" borderId="4" xfId="0" applyFont="1" applyFill="1" applyBorder="1" applyAlignment="1" applyProtection="1">
      <alignment horizontal="center" vertical="center"/>
      <protection hidden="1"/>
    </xf>
    <xf numFmtId="0" fontId="34" fillId="2" borderId="5" xfId="0" applyFont="1" applyFill="1" applyBorder="1" applyAlignment="1" applyProtection="1">
      <alignment horizontal="center" vertical="center"/>
      <protection hidden="1"/>
    </xf>
    <xf numFmtId="0" fontId="34" fillId="2" borderId="6" xfId="0" applyFont="1" applyFill="1" applyBorder="1" applyAlignment="1" applyProtection="1">
      <alignment horizontal="center" vertical="center"/>
      <protection hidden="1"/>
    </xf>
    <xf numFmtId="0" fontId="34" fillId="2" borderId="4" xfId="0" applyFont="1" applyFill="1" applyBorder="1" applyAlignment="1" applyProtection="1">
      <alignment horizontal="center" vertical="center" wrapText="1"/>
      <protection hidden="1"/>
    </xf>
    <xf numFmtId="0" fontId="34" fillId="2" borderId="5" xfId="0" applyFont="1" applyFill="1" applyBorder="1" applyAlignment="1" applyProtection="1">
      <alignment horizontal="center" vertical="center" wrapText="1"/>
      <protection hidden="1"/>
    </xf>
    <xf numFmtId="0" fontId="34" fillId="2" borderId="6" xfId="0" applyFont="1" applyFill="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0"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44" fontId="7" fillId="0" borderId="39" xfId="0" applyNumberFormat="1" applyFont="1" applyBorder="1" applyAlignment="1" applyProtection="1">
      <alignment horizontal="center"/>
      <protection hidden="1"/>
    </xf>
    <xf numFmtId="0" fontId="7" fillId="0" borderId="40" xfId="0" applyFont="1" applyBorder="1" applyAlignment="1" applyProtection="1">
      <alignment horizontal="center"/>
      <protection hidden="1"/>
    </xf>
    <xf numFmtId="0" fontId="7" fillId="0" borderId="41" xfId="0" applyFont="1" applyBorder="1" applyAlignment="1" applyProtection="1">
      <alignment horizontal="center"/>
      <protection hidden="1"/>
    </xf>
    <xf numFmtId="44" fontId="4" fillId="0" borderId="15" xfId="2" applyFont="1" applyFill="1" applyBorder="1" applyAlignment="1" applyProtection="1">
      <alignment horizontal="center"/>
      <protection hidden="1"/>
    </xf>
    <xf numFmtId="44" fontId="27" fillId="0" borderId="9" xfId="2" applyFont="1" applyFill="1" applyBorder="1" applyAlignment="1" applyProtection="1">
      <alignment horizontal="center"/>
      <protection hidden="1"/>
    </xf>
    <xf numFmtId="44" fontId="4" fillId="0" borderId="13" xfId="2" applyFont="1" applyFill="1" applyBorder="1" applyAlignment="1" applyProtection="1">
      <alignment horizontal="center"/>
      <protection hidden="1"/>
    </xf>
    <xf numFmtId="44" fontId="4" fillId="0" borderId="4" xfId="2" applyFont="1" applyFill="1" applyBorder="1" applyAlignment="1" applyProtection="1">
      <alignment horizontal="center"/>
      <protection hidden="1"/>
    </xf>
    <xf numFmtId="44" fontId="4" fillId="0" borderId="5" xfId="2" applyFont="1" applyFill="1" applyBorder="1" applyAlignment="1" applyProtection="1">
      <alignment horizontal="center"/>
      <protection hidden="1"/>
    </xf>
    <xf numFmtId="44" fontId="4" fillId="0" borderId="6" xfId="2" applyFont="1" applyFill="1" applyBorder="1" applyAlignment="1" applyProtection="1">
      <alignment horizontal="center"/>
      <protection hidden="1"/>
    </xf>
    <xf numFmtId="10" fontId="30" fillId="0" borderId="45" xfId="3" applyNumberFormat="1" applyFont="1" applyFill="1" applyBorder="1" applyAlignment="1" applyProtection="1">
      <alignment horizontal="center"/>
      <protection hidden="1"/>
    </xf>
    <xf numFmtId="10" fontId="30" fillId="0" borderId="46" xfId="3" applyNumberFormat="1" applyFont="1" applyFill="1" applyBorder="1" applyAlignment="1" applyProtection="1">
      <alignment horizontal="center"/>
      <protection hidden="1"/>
    </xf>
    <xf numFmtId="10" fontId="30" fillId="0" borderId="47" xfId="3" applyNumberFormat="1" applyFont="1" applyFill="1" applyBorder="1" applyAlignment="1" applyProtection="1">
      <alignment horizontal="center"/>
      <protection hidden="1"/>
    </xf>
    <xf numFmtId="10" fontId="5" fillId="0" borderId="36" xfId="3" applyNumberFormat="1" applyFont="1" applyFill="1" applyBorder="1" applyAlignment="1" applyProtection="1">
      <alignment horizontal="center"/>
      <protection hidden="1"/>
    </xf>
    <xf numFmtId="10" fontId="5" fillId="0" borderId="37" xfId="3" applyNumberFormat="1" applyFont="1" applyFill="1" applyBorder="1" applyAlignment="1" applyProtection="1">
      <alignment horizontal="center"/>
      <protection hidden="1"/>
    </xf>
    <xf numFmtId="10" fontId="5" fillId="0" borderId="38" xfId="3" applyNumberFormat="1" applyFont="1" applyFill="1" applyBorder="1" applyAlignment="1" applyProtection="1">
      <alignment horizontal="center"/>
      <protection hidden="1"/>
    </xf>
    <xf numFmtId="44" fontId="4" fillId="0" borderId="1" xfId="2" applyFont="1" applyFill="1" applyBorder="1" applyAlignment="1" applyProtection="1">
      <alignment horizontal="center"/>
      <protection hidden="1"/>
    </xf>
    <xf numFmtId="44" fontId="4" fillId="0" borderId="0" xfId="2" applyFont="1" applyFill="1" applyBorder="1" applyAlignment="1" applyProtection="1">
      <alignment horizontal="center"/>
      <protection hidden="1"/>
    </xf>
    <xf numFmtId="44" fontId="4" fillId="0" borderId="2" xfId="2" applyFont="1" applyFill="1" applyBorder="1" applyAlignment="1" applyProtection="1">
      <alignment horizontal="center"/>
      <protection hidden="1"/>
    </xf>
    <xf numFmtId="0" fontId="4" fillId="0" borderId="4" xfId="0" applyFont="1" applyBorder="1" applyAlignment="1" applyProtection="1">
      <alignment horizontal="center" vertical="center"/>
      <protection hidden="1"/>
    </xf>
    <xf numFmtId="0" fontId="4" fillId="0" borderId="5" xfId="0" applyFont="1" applyBorder="1" applyAlignment="1" applyProtection="1">
      <alignment horizontal="center" vertical="center"/>
      <protection hidden="1"/>
    </xf>
    <xf numFmtId="44" fontId="4" fillId="0" borderId="4" xfId="0" applyNumberFormat="1"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6" xfId="0" applyFont="1" applyBorder="1" applyAlignment="1" applyProtection="1">
      <alignment horizontal="center"/>
      <protection hidden="1"/>
    </xf>
    <xf numFmtId="0" fontId="40" fillId="0" borderId="0" xfId="0" applyFont="1" applyAlignment="1" applyProtection="1">
      <alignment horizontal="center" vertical="center" wrapText="1"/>
      <protection hidden="1"/>
    </xf>
    <xf numFmtId="0" fontId="5" fillId="0" borderId="7" xfId="0" applyFont="1" applyBorder="1" applyAlignment="1" applyProtection="1">
      <alignment vertical="center" wrapText="1"/>
      <protection hidden="1"/>
    </xf>
    <xf numFmtId="0" fontId="5" fillId="0" borderId="8" xfId="0" applyFont="1" applyBorder="1" applyAlignment="1" applyProtection="1">
      <alignment vertical="center" wrapText="1"/>
      <protection hidden="1"/>
    </xf>
    <xf numFmtId="0" fontId="5" fillId="0" borderId="10" xfId="0" applyFont="1" applyBorder="1" applyAlignment="1" applyProtection="1">
      <alignment vertical="center" wrapText="1"/>
      <protection hidden="1"/>
    </xf>
    <xf numFmtId="0" fontId="5" fillId="0" borderId="11" xfId="0" applyFont="1" applyBorder="1" applyAlignment="1" applyProtection="1">
      <alignment vertical="center" wrapText="1"/>
      <protection hidden="1"/>
    </xf>
    <xf numFmtId="0" fontId="11" fillId="0" borderId="9" xfId="0" applyFont="1" applyBorder="1" applyAlignment="1" applyProtection="1">
      <alignment horizontal="right" wrapText="1"/>
      <protection hidden="1"/>
    </xf>
    <xf numFmtId="0" fontId="11" fillId="0" borderId="12" xfId="0" applyFont="1" applyBorder="1" applyAlignment="1" applyProtection="1">
      <alignment horizontal="right" wrapText="1"/>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4" fillId="0" borderId="12" xfId="0" applyFont="1" applyBorder="1" applyAlignment="1" applyProtection="1">
      <alignment horizontal="center"/>
      <protection hidden="1"/>
    </xf>
    <xf numFmtId="0" fontId="5" fillId="8" borderId="16" xfId="0" applyFont="1" applyFill="1" applyBorder="1" applyAlignment="1" applyProtection="1">
      <alignment horizontal="left" vertical="center"/>
      <protection locked="0"/>
    </xf>
    <xf numFmtId="0" fontId="5" fillId="8" borderId="17" xfId="0" applyFont="1" applyFill="1" applyBorder="1" applyAlignment="1" applyProtection="1">
      <alignment horizontal="left" vertical="center"/>
      <protection locked="0"/>
    </xf>
    <xf numFmtId="0" fontId="5" fillId="8" borderId="18" xfId="0" applyFont="1" applyFill="1" applyBorder="1" applyAlignment="1" applyProtection="1">
      <alignment horizontal="left" vertical="center"/>
      <protection locked="0"/>
    </xf>
    <xf numFmtId="44" fontId="4" fillId="0" borderId="7" xfId="2" applyFont="1" applyBorder="1" applyAlignment="1" applyProtection="1">
      <alignment horizontal="center"/>
      <protection hidden="1"/>
    </xf>
    <xf numFmtId="44" fontId="4" fillId="0" borderId="8" xfId="2" applyFont="1" applyBorder="1" applyAlignment="1" applyProtection="1">
      <alignment horizontal="center"/>
      <protection hidden="1"/>
    </xf>
    <xf numFmtId="44" fontId="4" fillId="0" borderId="9" xfId="2" applyFont="1" applyBorder="1" applyAlignment="1" applyProtection="1">
      <alignment horizontal="center"/>
      <protection hidden="1"/>
    </xf>
    <xf numFmtId="44" fontId="4" fillId="0" borderId="10" xfId="2" applyFont="1" applyBorder="1" applyAlignment="1" applyProtection="1">
      <alignment horizontal="center"/>
      <protection hidden="1"/>
    </xf>
    <xf numFmtId="44" fontId="4" fillId="0" borderId="11" xfId="2" applyFont="1" applyBorder="1" applyAlignment="1" applyProtection="1">
      <alignment horizontal="center"/>
      <protection hidden="1"/>
    </xf>
    <xf numFmtId="44" fontId="4" fillId="0" borderId="12" xfId="2" applyFont="1" applyBorder="1" applyAlignment="1" applyProtection="1">
      <alignment horizontal="center"/>
      <protection hidden="1"/>
    </xf>
    <xf numFmtId="0" fontId="16" fillId="0" borderId="0" xfId="0" applyFont="1" applyAlignment="1" applyProtection="1">
      <alignment horizontal="left" wrapText="1"/>
      <protection hidden="1"/>
    </xf>
    <xf numFmtId="0" fontId="17" fillId="0" borderId="0" xfId="0" applyFont="1" applyAlignment="1" applyProtection="1">
      <alignment horizontal="left" wrapText="1"/>
      <protection hidden="1"/>
    </xf>
    <xf numFmtId="44" fontId="4" fillId="0" borderId="3" xfId="2" applyFont="1" applyBorder="1" applyAlignment="1" applyProtection="1">
      <alignment horizontal="left"/>
      <protection hidden="1"/>
    </xf>
    <xf numFmtId="10" fontId="37" fillId="0" borderId="45" xfId="3" applyNumberFormat="1" applyFont="1" applyFill="1" applyBorder="1" applyAlignment="1" applyProtection="1">
      <alignment horizontal="center"/>
      <protection hidden="1"/>
    </xf>
    <xf numFmtId="10" fontId="37" fillId="0" borderId="46" xfId="3" applyNumberFormat="1" applyFont="1" applyFill="1" applyBorder="1" applyAlignment="1" applyProtection="1">
      <alignment horizontal="center"/>
      <protection hidden="1"/>
    </xf>
    <xf numFmtId="10" fontId="37" fillId="0" borderId="47" xfId="3" applyNumberFormat="1" applyFont="1" applyFill="1" applyBorder="1" applyAlignment="1" applyProtection="1">
      <alignment horizontal="center"/>
      <protection hidden="1"/>
    </xf>
    <xf numFmtId="0" fontId="36" fillId="0" borderId="0" xfId="0" applyFont="1" applyAlignment="1" applyProtection="1">
      <alignment horizontal="center" vertical="center" wrapText="1"/>
      <protection hidden="1"/>
    </xf>
    <xf numFmtId="10" fontId="26" fillId="0" borderId="26" xfId="0" applyNumberFormat="1" applyFont="1" applyBorder="1" applyAlignment="1" applyProtection="1">
      <alignment horizontal="center" vertical="center"/>
      <protection hidden="1"/>
    </xf>
    <xf numFmtId="10" fontId="26" fillId="0" borderId="27" xfId="0" applyNumberFormat="1" applyFont="1" applyBorder="1" applyAlignment="1" applyProtection="1">
      <alignment horizontal="center" vertical="center"/>
      <protection hidden="1"/>
    </xf>
    <xf numFmtId="44" fontId="4" fillId="0" borderId="14" xfId="2" applyFont="1" applyBorder="1" applyAlignment="1" applyProtection="1">
      <alignment horizontal="left"/>
      <protection hidden="1"/>
    </xf>
    <xf numFmtId="0" fontId="83" fillId="0" borderId="0" xfId="0" applyFont="1" applyAlignment="1">
      <alignment horizontal="left" vertical="center"/>
    </xf>
    <xf numFmtId="0" fontId="16" fillId="0" borderId="0" xfId="0" applyFont="1" applyAlignment="1" applyProtection="1">
      <alignment vertical="center"/>
      <protection hidden="1"/>
    </xf>
    <xf numFmtId="0" fontId="16" fillId="0" borderId="0" xfId="0" applyFont="1" applyAlignment="1" applyProtection="1">
      <alignment vertical="center"/>
      <protection hidden="1"/>
    </xf>
    <xf numFmtId="0" fontId="58" fillId="3" borderId="62" xfId="0" applyFont="1" applyFill="1" applyBorder="1" applyAlignment="1" applyProtection="1">
      <alignment horizontal="center"/>
      <protection hidden="1"/>
    </xf>
    <xf numFmtId="0" fontId="58" fillId="3" borderId="63" xfId="0" applyFont="1" applyFill="1" applyBorder="1" applyAlignment="1" applyProtection="1">
      <alignment horizontal="center"/>
      <protection hidden="1"/>
    </xf>
    <xf numFmtId="0" fontId="58" fillId="3" borderId="64" xfId="0" applyFont="1" applyFill="1" applyBorder="1" applyAlignment="1" applyProtection="1">
      <alignment horizontal="center"/>
      <protection hidden="1"/>
    </xf>
    <xf numFmtId="0" fontId="61" fillId="3" borderId="71" xfId="0" applyFont="1" applyFill="1" applyBorder="1" applyAlignment="1" applyProtection="1">
      <alignment horizontal="left" vertical="center"/>
      <protection hidden="1"/>
    </xf>
    <xf numFmtId="0" fontId="61" fillId="3" borderId="72" xfId="0" applyFont="1" applyFill="1" applyBorder="1" applyAlignment="1" applyProtection="1">
      <alignment horizontal="left" vertical="center"/>
      <protection hidden="1"/>
    </xf>
    <xf numFmtId="0" fontId="61" fillId="3" borderId="71" xfId="0" applyFont="1" applyFill="1" applyBorder="1" applyAlignment="1" applyProtection="1">
      <alignment horizontal="left"/>
      <protection hidden="1"/>
    </xf>
    <xf numFmtId="0" fontId="61" fillId="3" borderId="72" xfId="0" applyFont="1" applyFill="1" applyBorder="1" applyAlignment="1" applyProtection="1">
      <alignment horizontal="left"/>
      <protection hidden="1"/>
    </xf>
    <xf numFmtId="0" fontId="61" fillId="3" borderId="73" xfId="0" applyFont="1" applyFill="1" applyBorder="1" applyAlignment="1" applyProtection="1">
      <alignment horizontal="left"/>
      <protection hidden="1"/>
    </xf>
    <xf numFmtId="0" fontId="75" fillId="3" borderId="61" xfId="0" applyFont="1" applyFill="1" applyBorder="1" applyAlignment="1" applyProtection="1">
      <alignment horizontal="center" vertical="center"/>
      <protection hidden="1"/>
    </xf>
    <xf numFmtId="0" fontId="75" fillId="3" borderId="61" xfId="0" applyFont="1" applyFill="1" applyBorder="1" applyAlignment="1" applyProtection="1">
      <alignment horizontal="center" vertical="center" wrapText="1"/>
      <protection hidden="1"/>
    </xf>
    <xf numFmtId="0" fontId="1" fillId="0" borderId="0" xfId="0" applyFont="1" applyBorder="1" applyProtection="1">
      <protection hidden="1"/>
    </xf>
    <xf numFmtId="0" fontId="84" fillId="0" borderId="0" xfId="0" applyFont="1" applyAlignment="1" applyProtection="1">
      <alignment vertical="center"/>
      <protection hidden="1"/>
    </xf>
    <xf numFmtId="0" fontId="57" fillId="0" borderId="62" xfId="0" applyFont="1" applyBorder="1" applyAlignment="1" applyProtection="1">
      <alignment horizontal="center" vertical="center" wrapText="1"/>
      <protection hidden="1"/>
    </xf>
    <xf numFmtId="0" fontId="57" fillId="0" borderId="63" xfId="0" applyFont="1" applyBorder="1" applyAlignment="1" applyProtection="1">
      <alignment horizontal="center" vertical="center" wrapText="1"/>
      <protection hidden="1"/>
    </xf>
    <xf numFmtId="0" fontId="57" fillId="0" borderId="64" xfId="0" applyFont="1" applyBorder="1" applyAlignment="1" applyProtection="1">
      <alignment horizontal="center" vertical="center" wrapText="1"/>
      <protection hidden="1"/>
    </xf>
    <xf numFmtId="0" fontId="57" fillId="0" borderId="0" xfId="0" applyFont="1" applyBorder="1" applyAlignment="1" applyProtection="1">
      <alignment horizontal="center" vertical="center" wrapText="1"/>
      <protection hidden="1"/>
    </xf>
    <xf numFmtId="0" fontId="57" fillId="0" borderId="66" xfId="0" applyFont="1" applyBorder="1" applyAlignment="1" applyProtection="1">
      <alignment horizontal="center" vertical="center" wrapText="1"/>
      <protection hidden="1"/>
    </xf>
    <xf numFmtId="0" fontId="57" fillId="0" borderId="70" xfId="0" applyFont="1" applyBorder="1" applyAlignment="1" applyProtection="1">
      <alignment horizontal="center" vertical="center" wrapText="1"/>
      <protection hidden="1"/>
    </xf>
    <xf numFmtId="0" fontId="75" fillId="3" borderId="62" xfId="0" applyFont="1" applyFill="1" applyBorder="1" applyAlignment="1" applyProtection="1">
      <alignment horizontal="center" vertical="center" wrapText="1"/>
      <protection hidden="1"/>
    </xf>
    <xf numFmtId="0" fontId="75" fillId="3" borderId="63" xfId="0" applyFont="1" applyFill="1" applyBorder="1" applyAlignment="1" applyProtection="1">
      <alignment horizontal="center" vertical="center" wrapText="1"/>
      <protection hidden="1"/>
    </xf>
    <xf numFmtId="0" fontId="75" fillId="3" borderId="64" xfId="0" applyFont="1" applyFill="1" applyBorder="1" applyAlignment="1" applyProtection="1">
      <alignment horizontal="center" vertical="center" wrapText="1"/>
      <protection hidden="1"/>
    </xf>
    <xf numFmtId="0" fontId="75" fillId="3" borderId="68" xfId="0" applyFont="1" applyFill="1" applyBorder="1" applyAlignment="1" applyProtection="1">
      <alignment horizontal="center" vertical="center" wrapText="1"/>
      <protection hidden="1"/>
    </xf>
    <xf numFmtId="0" fontId="75" fillId="3" borderId="69" xfId="0" applyFont="1" applyFill="1" applyBorder="1" applyAlignment="1" applyProtection="1">
      <alignment horizontal="center" vertical="center" wrapText="1"/>
      <protection hidden="1"/>
    </xf>
    <xf numFmtId="0" fontId="75" fillId="3" borderId="70" xfId="0" applyFont="1" applyFill="1" applyBorder="1" applyAlignment="1" applyProtection="1">
      <alignment horizontal="center" vertical="center" wrapText="1"/>
      <protection hidden="1"/>
    </xf>
    <xf numFmtId="0" fontId="75" fillId="3" borderId="62" xfId="0" applyFont="1" applyFill="1" applyBorder="1" applyAlignment="1" applyProtection="1">
      <alignment horizontal="center" vertical="center"/>
      <protection hidden="1"/>
    </xf>
    <xf numFmtId="0" fontId="75" fillId="3" borderId="63" xfId="0" applyFont="1" applyFill="1" applyBorder="1" applyAlignment="1" applyProtection="1">
      <alignment horizontal="center" vertical="center"/>
      <protection hidden="1"/>
    </xf>
    <xf numFmtId="0" fontId="75" fillId="3" borderId="64" xfId="0" applyFont="1" applyFill="1" applyBorder="1" applyAlignment="1" applyProtection="1">
      <alignment horizontal="center" vertical="center"/>
      <protection hidden="1"/>
    </xf>
    <xf numFmtId="0" fontId="75" fillId="3" borderId="68" xfId="0" applyFont="1" applyFill="1" applyBorder="1" applyAlignment="1" applyProtection="1">
      <alignment horizontal="center" vertical="center"/>
      <protection hidden="1"/>
    </xf>
    <xf numFmtId="0" fontId="75" fillId="3" borderId="69" xfId="0" applyFont="1" applyFill="1" applyBorder="1" applyAlignment="1" applyProtection="1">
      <alignment horizontal="center" vertical="center"/>
      <protection hidden="1"/>
    </xf>
    <xf numFmtId="0" fontId="75" fillId="3" borderId="70" xfId="0" applyFont="1" applyFill="1" applyBorder="1" applyAlignment="1" applyProtection="1">
      <alignment horizontal="center" vertical="center"/>
      <protection hidden="1"/>
    </xf>
    <xf numFmtId="0" fontId="61" fillId="3" borderId="73" xfId="0" applyFont="1" applyFill="1" applyBorder="1" applyAlignment="1" applyProtection="1">
      <alignment horizontal="left" vertical="center"/>
      <protection hidden="1"/>
    </xf>
    <xf numFmtId="10" fontId="59" fillId="0" borderId="71" xfId="3" applyNumberFormat="1" applyFont="1" applyFill="1" applyBorder="1" applyAlignment="1" applyProtection="1">
      <alignment horizontal="center" vertical="center"/>
      <protection hidden="1"/>
    </xf>
    <xf numFmtId="10" fontId="59" fillId="0" borderId="72" xfId="3" applyNumberFormat="1" applyFont="1" applyFill="1" applyBorder="1" applyAlignment="1" applyProtection="1">
      <alignment horizontal="center" vertical="center"/>
      <protection hidden="1"/>
    </xf>
    <xf numFmtId="10" fontId="59" fillId="0" borderId="73" xfId="3" applyNumberFormat="1" applyFont="1" applyFill="1" applyBorder="1" applyAlignment="1" applyProtection="1">
      <alignment horizontal="center" vertical="center"/>
      <protection hidden="1"/>
    </xf>
    <xf numFmtId="0" fontId="60" fillId="8" borderId="107" xfId="0" applyFont="1" applyFill="1" applyBorder="1" applyAlignment="1" applyProtection="1">
      <alignment horizontal="center"/>
      <protection locked="0"/>
    </xf>
    <xf numFmtId="0" fontId="60" fillId="8" borderId="108" xfId="0" applyFont="1" applyFill="1" applyBorder="1" applyAlignment="1" applyProtection="1">
      <alignment horizontal="center"/>
      <protection locked="0"/>
    </xf>
    <xf numFmtId="0" fontId="60" fillId="8" borderId="109" xfId="0" applyFont="1" applyFill="1" applyBorder="1" applyAlignment="1" applyProtection="1">
      <alignment horizontal="center"/>
      <protection locked="0"/>
    </xf>
    <xf numFmtId="0" fontId="83" fillId="0" borderId="0" xfId="0" applyFont="1" applyAlignment="1">
      <alignment horizontal="left"/>
    </xf>
    <xf numFmtId="0" fontId="1" fillId="0" borderId="0" xfId="0" applyFont="1" applyAlignment="1" applyProtection="1">
      <alignment horizontal="left"/>
      <protection hidden="1"/>
    </xf>
    <xf numFmtId="0" fontId="20" fillId="0" borderId="0" xfId="0" applyFont="1" applyAlignment="1" applyProtection="1">
      <alignment horizontal="left"/>
      <protection hidden="1"/>
    </xf>
    <xf numFmtId="0" fontId="58" fillId="3" borderId="71" xfId="0" applyFont="1" applyFill="1" applyBorder="1" applyAlignment="1" applyProtection="1">
      <alignment horizontal="center"/>
      <protection hidden="1"/>
    </xf>
    <xf numFmtId="0" fontId="58" fillId="3" borderId="72" xfId="0" applyFont="1" applyFill="1" applyBorder="1" applyAlignment="1" applyProtection="1">
      <alignment horizontal="center"/>
      <protection hidden="1"/>
    </xf>
    <xf numFmtId="0" fontId="61" fillId="3" borderId="61" xfId="0" applyFont="1" applyFill="1" applyBorder="1" applyAlignment="1" applyProtection="1">
      <alignment horizontal="left" vertical="center"/>
      <protection hidden="1"/>
    </xf>
    <xf numFmtId="0" fontId="74" fillId="3" borderId="71" xfId="0" applyFont="1" applyFill="1" applyBorder="1" applyAlignment="1" applyProtection="1">
      <alignment horizontal="center" vertical="center"/>
      <protection hidden="1"/>
    </xf>
    <xf numFmtId="0" fontId="74" fillId="3" borderId="72" xfId="0" applyFont="1" applyFill="1" applyBorder="1" applyAlignment="1" applyProtection="1">
      <alignment horizontal="center" vertical="center"/>
      <protection hidden="1"/>
    </xf>
    <xf numFmtId="0" fontId="74" fillId="3" borderId="71" xfId="0" applyFont="1" applyFill="1" applyBorder="1" applyAlignment="1" applyProtection="1">
      <alignment horizontal="center" vertical="center" wrapText="1"/>
      <protection hidden="1"/>
    </xf>
    <xf numFmtId="0" fontId="74" fillId="3" borderId="72" xfId="0" applyFont="1" applyFill="1" applyBorder="1" applyAlignment="1" applyProtection="1">
      <alignment horizontal="center" vertical="center" wrapText="1"/>
      <protection hidden="1"/>
    </xf>
    <xf numFmtId="0" fontId="74" fillId="3" borderId="73" xfId="0" applyFont="1" applyFill="1" applyBorder="1" applyAlignment="1" applyProtection="1">
      <alignment horizontal="center" vertical="center" wrapText="1"/>
      <protection hidden="1"/>
    </xf>
  </cellXfs>
  <cellStyles count="8">
    <cellStyle name="Comma" xfId="7" builtinId="3"/>
    <cellStyle name="Currency" xfId="2" builtinId="4"/>
    <cellStyle name="Currency 2" xfId="5" xr:uid="{00000000-0005-0000-0000-000002000000}"/>
    <cellStyle name="Normal" xfId="0" builtinId="0"/>
    <cellStyle name="Normal 2" xfId="1" xr:uid="{00000000-0005-0000-0000-000004000000}"/>
    <cellStyle name="Normal 3" xfId="4" xr:uid="{00000000-0005-0000-0000-000005000000}"/>
    <cellStyle name="Percent" xfId="3" builtinId="5"/>
    <cellStyle name="Percent 2" xfId="6" xr:uid="{00000000-0005-0000-0000-000007000000}"/>
  </cellStyles>
  <dxfs count="4">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b/>
        <i val="0"/>
      </font>
      <fill>
        <patternFill patternType="gray0625">
          <fgColor rgb="FFFF505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5050"/>
      <color rgb="FFFF7C80"/>
      <color rgb="FF004C43"/>
      <color rgb="FF00B096"/>
      <color rgb="FF707271"/>
      <color rgb="FFF2E7D1"/>
      <color rgb="FFD3F6C6"/>
      <color rgb="FFFFFFCC"/>
      <color rgb="FFF2F2F2"/>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43</xdr:col>
      <xdr:colOff>9525</xdr:colOff>
      <xdr:row>27</xdr:row>
      <xdr:rowOff>114300</xdr:rowOff>
    </xdr:from>
    <xdr:to>
      <xdr:col>47</xdr:col>
      <xdr:colOff>38100</xdr:colOff>
      <xdr:row>30</xdr:row>
      <xdr:rowOff>0</xdr:rowOff>
    </xdr:to>
    <xdr:cxnSp macro="">
      <xdr:nvCxnSpPr>
        <xdr:cNvPr id="2" name="AutoShape 63">
          <a:extLst>
            <a:ext uri="{FF2B5EF4-FFF2-40B4-BE49-F238E27FC236}">
              <a16:creationId xmlns:a16="http://schemas.microsoft.com/office/drawing/2014/main" id="{00000000-0008-0000-0000-000002000000}"/>
            </a:ext>
          </a:extLst>
        </xdr:cNvPr>
        <xdr:cNvCxnSpPr>
          <a:cxnSpLocks noChangeShapeType="1"/>
        </xdr:cNvCxnSpPr>
      </xdr:nvCxnSpPr>
      <xdr:spPr bwMode="auto">
        <a:xfrm>
          <a:off x="5829300" y="3629025"/>
          <a:ext cx="561975" cy="419100"/>
        </a:xfrm>
        <a:prstGeom prst="bentConnector3">
          <a:avLst>
            <a:gd name="adj1" fmla="val 92222"/>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129268</xdr:colOff>
      <xdr:row>25</xdr:row>
      <xdr:rowOff>74840</xdr:rowOff>
    </xdr:from>
    <xdr:to>
      <xdr:col>45</xdr:col>
      <xdr:colOff>127571</xdr:colOff>
      <xdr:row>25</xdr:row>
      <xdr:rowOff>174683</xdr:rowOff>
    </xdr:to>
    <xdr:cxnSp macro="">
      <xdr:nvCxnSpPr>
        <xdr:cNvPr id="3" name="AutoShape 63">
          <a:extLst>
            <a:ext uri="{FF2B5EF4-FFF2-40B4-BE49-F238E27FC236}">
              <a16:creationId xmlns:a16="http://schemas.microsoft.com/office/drawing/2014/main" id="{00000000-0008-0000-0000-000003000000}"/>
            </a:ext>
          </a:extLst>
        </xdr:cNvPr>
        <xdr:cNvCxnSpPr>
          <a:cxnSpLocks noChangeShapeType="1"/>
        </xdr:cNvCxnSpPr>
      </xdr:nvCxnSpPr>
      <xdr:spPr bwMode="auto">
        <a:xfrm>
          <a:off x="5815693" y="3237140"/>
          <a:ext cx="398353" cy="99843"/>
        </a:xfrm>
        <a:prstGeom prst="bentConnector3">
          <a:avLst>
            <a:gd name="adj1" fmla="val 101883"/>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2721</xdr:colOff>
      <xdr:row>26</xdr:row>
      <xdr:rowOff>164308</xdr:rowOff>
    </xdr:from>
    <xdr:to>
      <xdr:col>47</xdr:col>
      <xdr:colOff>5102</xdr:colOff>
      <xdr:row>27</xdr:row>
      <xdr:rowOff>76200</xdr:rowOff>
    </xdr:to>
    <xdr:cxnSp macro="">
      <xdr:nvCxnSpPr>
        <xdr:cNvPr id="4" name="AutoShape 63">
          <a:extLst>
            <a:ext uri="{FF2B5EF4-FFF2-40B4-BE49-F238E27FC236}">
              <a16:creationId xmlns:a16="http://schemas.microsoft.com/office/drawing/2014/main" id="{00000000-0008-0000-0000-000004000000}"/>
            </a:ext>
          </a:extLst>
        </xdr:cNvPr>
        <xdr:cNvCxnSpPr>
          <a:cxnSpLocks noChangeShapeType="1"/>
        </xdr:cNvCxnSpPr>
      </xdr:nvCxnSpPr>
      <xdr:spPr bwMode="auto">
        <a:xfrm flipV="1">
          <a:off x="5822496" y="3507583"/>
          <a:ext cx="535781" cy="83342"/>
        </a:xfrm>
        <a:prstGeom prst="bentConnector3">
          <a:avLst>
            <a:gd name="adj1" fmla="val 74526"/>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121227</xdr:colOff>
      <xdr:row>31</xdr:row>
      <xdr:rowOff>5956</xdr:rowOff>
    </xdr:from>
    <xdr:to>
      <xdr:col>47</xdr:col>
      <xdr:colOff>11906</xdr:colOff>
      <xdr:row>33</xdr:row>
      <xdr:rowOff>69273</xdr:rowOff>
    </xdr:to>
    <xdr:cxnSp macro="">
      <xdr:nvCxnSpPr>
        <xdr:cNvPr id="5" name="AutoShape 63">
          <a:extLst>
            <a:ext uri="{FF2B5EF4-FFF2-40B4-BE49-F238E27FC236}">
              <a16:creationId xmlns:a16="http://schemas.microsoft.com/office/drawing/2014/main" id="{00000000-0008-0000-0000-000005000000}"/>
            </a:ext>
          </a:extLst>
        </xdr:cNvPr>
        <xdr:cNvCxnSpPr>
          <a:cxnSpLocks noChangeShapeType="1"/>
        </xdr:cNvCxnSpPr>
      </xdr:nvCxnSpPr>
      <xdr:spPr bwMode="auto">
        <a:xfrm flipV="1">
          <a:off x="5674302" y="4263631"/>
          <a:ext cx="690779" cy="434792"/>
        </a:xfrm>
        <a:prstGeom prst="bentConnector3">
          <a:avLst>
            <a:gd name="adj1" fmla="val 99111"/>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27</xdr:row>
      <xdr:rowOff>85355</xdr:rowOff>
    </xdr:from>
    <xdr:to>
      <xdr:col>37</xdr:col>
      <xdr:colOff>118872</xdr:colOff>
      <xdr:row>27</xdr:row>
      <xdr:rowOff>85356</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flipV="1">
          <a:off x="5019675" y="360008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xdr:colOff>
      <xdr:row>25</xdr:row>
      <xdr:rowOff>96612</xdr:rowOff>
    </xdr:from>
    <xdr:to>
      <xdr:col>37</xdr:col>
      <xdr:colOff>128397</xdr:colOff>
      <xdr:row>25</xdr:row>
      <xdr:rowOff>96613</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flipV="1">
          <a:off x="5029200" y="3258912"/>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5197</xdr:colOff>
      <xdr:row>31</xdr:row>
      <xdr:rowOff>87451</xdr:rowOff>
    </xdr:from>
    <xdr:to>
      <xdr:col>37</xdr:col>
      <xdr:colOff>124069</xdr:colOff>
      <xdr:row>31</xdr:row>
      <xdr:rowOff>87452</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flipV="1">
          <a:off x="5024872" y="4345126"/>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152400</xdr:colOff>
      <xdr:row>1</xdr:row>
      <xdr:rowOff>28575</xdr:rowOff>
    </xdr:from>
    <xdr:to>
      <xdr:col>10</xdr:col>
      <xdr:colOff>70537</xdr:colOff>
      <xdr:row>2</xdr:row>
      <xdr:rowOff>87022</xdr:rowOff>
    </xdr:to>
    <xdr:pic>
      <xdr:nvPicPr>
        <xdr:cNvPr id="6" name="Picture 5" descr="FLCBank logo_email">
          <a:extLst>
            <a:ext uri="{FF2B5EF4-FFF2-40B4-BE49-F238E27FC236}">
              <a16:creationId xmlns:a16="http://schemas.microsoft.com/office/drawing/2014/main" id="{FB2B9C27-B6B6-418A-87E6-53EBB64993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90500"/>
          <a:ext cx="1337362" cy="22037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9525</xdr:colOff>
      <xdr:row>27</xdr:row>
      <xdr:rowOff>85725</xdr:rowOff>
    </xdr:from>
    <xdr:to>
      <xdr:col>37</xdr:col>
      <xdr:colOff>128397</xdr:colOff>
      <xdr:row>27</xdr:row>
      <xdr:rowOff>85726</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flipV="1">
          <a:off x="4933950" y="386715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xdr:colOff>
      <xdr:row>23</xdr:row>
      <xdr:rowOff>76200</xdr:rowOff>
    </xdr:from>
    <xdr:to>
      <xdr:col>37</xdr:col>
      <xdr:colOff>128397</xdr:colOff>
      <xdr:row>23</xdr:row>
      <xdr:rowOff>76201</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flipV="1">
          <a:off x="4933950" y="316230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7795</xdr:colOff>
      <xdr:row>30</xdr:row>
      <xdr:rowOff>99577</xdr:rowOff>
    </xdr:from>
    <xdr:to>
      <xdr:col>37</xdr:col>
      <xdr:colOff>126667</xdr:colOff>
      <xdr:row>30</xdr:row>
      <xdr:rowOff>99578</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V="1">
          <a:off x="4932220" y="4414402"/>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7795</xdr:colOff>
      <xdr:row>25</xdr:row>
      <xdr:rowOff>84863</xdr:rowOff>
    </xdr:from>
    <xdr:to>
      <xdr:col>37</xdr:col>
      <xdr:colOff>126667</xdr:colOff>
      <xdr:row>25</xdr:row>
      <xdr:rowOff>84864</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flipV="1">
          <a:off x="4932220" y="3523388"/>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4333</xdr:colOff>
      <xdr:row>26</xdr:row>
      <xdr:rowOff>90058</xdr:rowOff>
    </xdr:from>
    <xdr:to>
      <xdr:col>37</xdr:col>
      <xdr:colOff>123205</xdr:colOff>
      <xdr:row>26</xdr:row>
      <xdr:rowOff>90059</xdr:rowOff>
    </xdr:to>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flipV="1">
          <a:off x="4928758" y="3700033"/>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8659</xdr:colOff>
      <xdr:row>24</xdr:row>
      <xdr:rowOff>86591</xdr:rowOff>
    </xdr:from>
    <xdr:to>
      <xdr:col>43</xdr:col>
      <xdr:colOff>112568</xdr:colOff>
      <xdr:row>24</xdr:row>
      <xdr:rowOff>155864</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flipV="1">
          <a:off x="5733184" y="3353666"/>
          <a:ext cx="103909" cy="6927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121228</xdr:colOff>
      <xdr:row>24</xdr:row>
      <xdr:rowOff>0</xdr:rowOff>
    </xdr:from>
    <xdr:to>
      <xdr:col>43</xdr:col>
      <xdr:colOff>112568</xdr:colOff>
      <xdr:row>24</xdr:row>
      <xdr:rowOff>69273</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5712403" y="3267075"/>
          <a:ext cx="124690" cy="6927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xdr:colOff>
      <xdr:row>0</xdr:row>
      <xdr:rowOff>152400</xdr:rowOff>
    </xdr:from>
    <xdr:to>
      <xdr:col>10</xdr:col>
      <xdr:colOff>16218</xdr:colOff>
      <xdr:row>2</xdr:row>
      <xdr:rowOff>49951</xdr:rowOff>
    </xdr:to>
    <xdr:pic>
      <xdr:nvPicPr>
        <xdr:cNvPr id="2" name="Picture 1" descr="FLCBank logo_email">
          <a:extLst>
            <a:ext uri="{FF2B5EF4-FFF2-40B4-BE49-F238E27FC236}">
              <a16:creationId xmlns:a16="http://schemas.microsoft.com/office/drawing/2014/main" id="{CF4105BC-C574-430C-8BE4-E20662EEA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52400"/>
          <a:ext cx="1321143" cy="2214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43</xdr:col>
      <xdr:colOff>9525</xdr:colOff>
      <xdr:row>21</xdr:row>
      <xdr:rowOff>114300</xdr:rowOff>
    </xdr:from>
    <xdr:to>
      <xdr:col>47</xdr:col>
      <xdr:colOff>38100</xdr:colOff>
      <xdr:row>24</xdr:row>
      <xdr:rowOff>0</xdr:rowOff>
    </xdr:to>
    <xdr:cxnSp macro="">
      <xdr:nvCxnSpPr>
        <xdr:cNvPr id="2" name="AutoShape 63">
          <a:extLst>
            <a:ext uri="{FF2B5EF4-FFF2-40B4-BE49-F238E27FC236}">
              <a16:creationId xmlns:a16="http://schemas.microsoft.com/office/drawing/2014/main" id="{00000000-0008-0000-0200-000002000000}"/>
            </a:ext>
          </a:extLst>
        </xdr:cNvPr>
        <xdr:cNvCxnSpPr>
          <a:cxnSpLocks noChangeShapeType="1"/>
        </xdr:cNvCxnSpPr>
      </xdr:nvCxnSpPr>
      <xdr:spPr bwMode="auto">
        <a:xfrm>
          <a:off x="5838825" y="3305175"/>
          <a:ext cx="561975" cy="419100"/>
        </a:xfrm>
        <a:prstGeom prst="bentConnector3">
          <a:avLst>
            <a:gd name="adj1" fmla="val 92222"/>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129268</xdr:colOff>
      <xdr:row>19</xdr:row>
      <xdr:rowOff>74840</xdr:rowOff>
    </xdr:from>
    <xdr:to>
      <xdr:col>45</xdr:col>
      <xdr:colOff>127571</xdr:colOff>
      <xdr:row>19</xdr:row>
      <xdr:rowOff>174683</xdr:rowOff>
    </xdr:to>
    <xdr:cxnSp macro="">
      <xdr:nvCxnSpPr>
        <xdr:cNvPr id="3" name="AutoShape 63">
          <a:extLst>
            <a:ext uri="{FF2B5EF4-FFF2-40B4-BE49-F238E27FC236}">
              <a16:creationId xmlns:a16="http://schemas.microsoft.com/office/drawing/2014/main" id="{00000000-0008-0000-0200-000003000000}"/>
            </a:ext>
          </a:extLst>
        </xdr:cNvPr>
        <xdr:cNvCxnSpPr>
          <a:cxnSpLocks noChangeShapeType="1"/>
        </xdr:cNvCxnSpPr>
      </xdr:nvCxnSpPr>
      <xdr:spPr bwMode="auto">
        <a:xfrm>
          <a:off x="5825218" y="2913290"/>
          <a:ext cx="398353" cy="99843"/>
        </a:xfrm>
        <a:prstGeom prst="bentConnector3">
          <a:avLst>
            <a:gd name="adj1" fmla="val 101883"/>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2721</xdr:colOff>
      <xdr:row>20</xdr:row>
      <xdr:rowOff>164308</xdr:rowOff>
    </xdr:from>
    <xdr:to>
      <xdr:col>47</xdr:col>
      <xdr:colOff>5102</xdr:colOff>
      <xdr:row>21</xdr:row>
      <xdr:rowOff>76200</xdr:rowOff>
    </xdr:to>
    <xdr:cxnSp macro="">
      <xdr:nvCxnSpPr>
        <xdr:cNvPr id="4" name="AutoShape 63">
          <a:extLst>
            <a:ext uri="{FF2B5EF4-FFF2-40B4-BE49-F238E27FC236}">
              <a16:creationId xmlns:a16="http://schemas.microsoft.com/office/drawing/2014/main" id="{00000000-0008-0000-0200-000004000000}"/>
            </a:ext>
          </a:extLst>
        </xdr:cNvPr>
        <xdr:cNvCxnSpPr>
          <a:cxnSpLocks noChangeShapeType="1"/>
        </xdr:cNvCxnSpPr>
      </xdr:nvCxnSpPr>
      <xdr:spPr bwMode="auto">
        <a:xfrm flipV="1">
          <a:off x="5832021" y="3183733"/>
          <a:ext cx="535781" cy="83342"/>
        </a:xfrm>
        <a:prstGeom prst="bentConnector3">
          <a:avLst>
            <a:gd name="adj1" fmla="val 74526"/>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121227</xdr:colOff>
      <xdr:row>25</xdr:row>
      <xdr:rowOff>5956</xdr:rowOff>
    </xdr:from>
    <xdr:to>
      <xdr:col>47</xdr:col>
      <xdr:colOff>11906</xdr:colOff>
      <xdr:row>27</xdr:row>
      <xdr:rowOff>69273</xdr:rowOff>
    </xdr:to>
    <xdr:cxnSp macro="">
      <xdr:nvCxnSpPr>
        <xdr:cNvPr id="5" name="AutoShape 63">
          <a:extLst>
            <a:ext uri="{FF2B5EF4-FFF2-40B4-BE49-F238E27FC236}">
              <a16:creationId xmlns:a16="http://schemas.microsoft.com/office/drawing/2014/main" id="{00000000-0008-0000-0200-000005000000}"/>
            </a:ext>
          </a:extLst>
        </xdr:cNvPr>
        <xdr:cNvCxnSpPr>
          <a:cxnSpLocks noChangeShapeType="1"/>
        </xdr:cNvCxnSpPr>
      </xdr:nvCxnSpPr>
      <xdr:spPr bwMode="auto">
        <a:xfrm flipV="1">
          <a:off x="5683827" y="3939781"/>
          <a:ext cx="690779" cy="434792"/>
        </a:xfrm>
        <a:prstGeom prst="bentConnector3">
          <a:avLst>
            <a:gd name="adj1" fmla="val 99111"/>
          </a:avLst>
        </a:prstGeom>
        <a:ln>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34637</xdr:colOff>
      <xdr:row>0</xdr:row>
      <xdr:rowOff>25977</xdr:rowOff>
    </xdr:from>
    <xdr:to>
      <xdr:col>11</xdr:col>
      <xdr:colOff>117762</xdr:colOff>
      <xdr:row>2</xdr:row>
      <xdr:rowOff>42429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578" y="25977"/>
          <a:ext cx="1416625" cy="340302"/>
        </a:xfrm>
        <a:prstGeom prst="rect">
          <a:avLst/>
        </a:prstGeom>
      </xdr:spPr>
    </xdr:pic>
    <xdr:clientData/>
  </xdr:twoCellAnchor>
  <xdr:twoCellAnchor>
    <xdr:from>
      <xdr:col>37</xdr:col>
      <xdr:colOff>0</xdr:colOff>
      <xdr:row>21</xdr:row>
      <xdr:rowOff>85355</xdr:rowOff>
    </xdr:from>
    <xdr:to>
      <xdr:col>37</xdr:col>
      <xdr:colOff>118872</xdr:colOff>
      <xdr:row>21</xdr:row>
      <xdr:rowOff>85356</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flipV="1">
          <a:off x="5029200" y="327623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xdr:colOff>
      <xdr:row>19</xdr:row>
      <xdr:rowOff>96612</xdr:rowOff>
    </xdr:from>
    <xdr:to>
      <xdr:col>37</xdr:col>
      <xdr:colOff>128397</xdr:colOff>
      <xdr:row>19</xdr:row>
      <xdr:rowOff>96613</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flipV="1">
          <a:off x="5038725" y="2935062"/>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5197</xdr:colOff>
      <xdr:row>25</xdr:row>
      <xdr:rowOff>87451</xdr:rowOff>
    </xdr:from>
    <xdr:to>
      <xdr:col>37</xdr:col>
      <xdr:colOff>124069</xdr:colOff>
      <xdr:row>25</xdr:row>
      <xdr:rowOff>87452</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5034397" y="4021276"/>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0</xdr:row>
      <xdr:rowOff>25977</xdr:rowOff>
    </xdr:from>
    <xdr:to>
      <xdr:col>12</xdr:col>
      <xdr:colOff>83126</xdr:colOff>
      <xdr:row>2</xdr:row>
      <xdr:rowOff>42429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578" y="25977"/>
          <a:ext cx="1416625" cy="340302"/>
        </a:xfrm>
        <a:prstGeom prst="rect">
          <a:avLst/>
        </a:prstGeom>
      </xdr:spPr>
    </xdr:pic>
    <xdr:clientData/>
  </xdr:twoCellAnchor>
  <xdr:twoCellAnchor>
    <xdr:from>
      <xdr:col>37</xdr:col>
      <xdr:colOff>9525</xdr:colOff>
      <xdr:row>22</xdr:row>
      <xdr:rowOff>85725</xdr:rowOff>
    </xdr:from>
    <xdr:to>
      <xdr:col>37</xdr:col>
      <xdr:colOff>128397</xdr:colOff>
      <xdr:row>22</xdr:row>
      <xdr:rowOff>85726</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flipV="1">
          <a:off x="5038725" y="388620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xdr:colOff>
      <xdr:row>18</xdr:row>
      <xdr:rowOff>76200</xdr:rowOff>
    </xdr:from>
    <xdr:to>
      <xdr:col>37</xdr:col>
      <xdr:colOff>128397</xdr:colOff>
      <xdr:row>18</xdr:row>
      <xdr:rowOff>76201</xdr:rowOff>
    </xdr:to>
    <xdr:cxnSp macro="">
      <xdr:nvCxnSpPr>
        <xdr:cNvPr id="8" name="Straight Connector 7">
          <a:extLst>
            <a:ext uri="{FF2B5EF4-FFF2-40B4-BE49-F238E27FC236}">
              <a16:creationId xmlns:a16="http://schemas.microsoft.com/office/drawing/2014/main" id="{00000000-0008-0000-0300-000008000000}"/>
            </a:ext>
          </a:extLst>
        </xdr:cNvPr>
        <xdr:cNvCxnSpPr/>
      </xdr:nvCxnSpPr>
      <xdr:spPr>
        <a:xfrm flipV="1">
          <a:off x="5038725" y="2657475"/>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7795</xdr:colOff>
      <xdr:row>25</xdr:row>
      <xdr:rowOff>99577</xdr:rowOff>
    </xdr:from>
    <xdr:to>
      <xdr:col>37</xdr:col>
      <xdr:colOff>126667</xdr:colOff>
      <xdr:row>25</xdr:row>
      <xdr:rowOff>99578</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5036995" y="3557152"/>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7795</xdr:colOff>
      <xdr:row>20</xdr:row>
      <xdr:rowOff>84863</xdr:rowOff>
    </xdr:from>
    <xdr:to>
      <xdr:col>37</xdr:col>
      <xdr:colOff>126667</xdr:colOff>
      <xdr:row>20</xdr:row>
      <xdr:rowOff>84864</xdr:rowOff>
    </xdr:to>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V="1">
          <a:off x="4908840" y="3539840"/>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4333</xdr:colOff>
      <xdr:row>21</xdr:row>
      <xdr:rowOff>90058</xdr:rowOff>
    </xdr:from>
    <xdr:to>
      <xdr:col>37</xdr:col>
      <xdr:colOff>123205</xdr:colOff>
      <xdr:row>21</xdr:row>
      <xdr:rowOff>90059</xdr:rowOff>
    </xdr:to>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V="1">
          <a:off x="4905378" y="3718217"/>
          <a:ext cx="11887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8659</xdr:colOff>
      <xdr:row>19</xdr:row>
      <xdr:rowOff>86591</xdr:rowOff>
    </xdr:from>
    <xdr:to>
      <xdr:col>43</xdr:col>
      <xdr:colOff>112568</xdr:colOff>
      <xdr:row>19</xdr:row>
      <xdr:rowOff>155864</xdr:rowOff>
    </xdr:to>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V="1">
          <a:off x="5689023" y="3368386"/>
          <a:ext cx="103909" cy="6927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121228</xdr:colOff>
      <xdr:row>19</xdr:row>
      <xdr:rowOff>0</xdr:rowOff>
    </xdr:from>
    <xdr:to>
      <xdr:col>43</xdr:col>
      <xdr:colOff>112568</xdr:colOff>
      <xdr:row>19</xdr:row>
      <xdr:rowOff>69273</xdr:rowOff>
    </xdr:to>
    <xdr:cxnSp macro="">
      <xdr:nvCxnSpPr>
        <xdr:cNvPr id="28" name="Straight Connector 27">
          <a:extLst>
            <a:ext uri="{FF2B5EF4-FFF2-40B4-BE49-F238E27FC236}">
              <a16:creationId xmlns:a16="http://schemas.microsoft.com/office/drawing/2014/main" id="{00000000-0008-0000-0300-00001C000000}"/>
            </a:ext>
          </a:extLst>
        </xdr:cNvPr>
        <xdr:cNvCxnSpPr/>
      </xdr:nvCxnSpPr>
      <xdr:spPr>
        <a:xfrm>
          <a:off x="5671705" y="3281795"/>
          <a:ext cx="121227" cy="6927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285750</xdr:colOff>
      <xdr:row>4</xdr:row>
      <xdr:rowOff>142875</xdr:rowOff>
    </xdr:from>
    <xdr:to>
      <xdr:col>16</xdr:col>
      <xdr:colOff>381000</xdr:colOff>
      <xdr:row>12</xdr:row>
      <xdr:rowOff>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10344150" y="904875"/>
          <a:ext cx="3143250" cy="1381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Annual</a:t>
          </a:r>
          <a:r>
            <a:rPr lang="en-US" sz="1100" baseline="0"/>
            <a:t> Update:</a:t>
          </a:r>
        </a:p>
        <a:p>
          <a:pPr algn="l"/>
          <a:r>
            <a:rPr lang="en-US" sz="1100" baseline="0"/>
            <a:t>1) Copy in new loan limits &amp; with new year in col A</a:t>
          </a:r>
        </a:p>
        <a:p>
          <a:pPr algn="l"/>
          <a:r>
            <a:rPr lang="en-US" sz="1100" baseline="0"/>
            <a:t>2) Update range referenced above for new bottom row of table</a:t>
          </a:r>
        </a:p>
        <a:p>
          <a:pPr algn="l"/>
          <a:r>
            <a:rPr lang="en-US" sz="1100" baseline="0"/>
            <a:t>3) Update the year on the calculation tabs (cell M2, named Year_Current_)</a:t>
          </a: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96"/>
  </sheetPr>
  <dimension ref="A1:FT83"/>
  <sheetViews>
    <sheetView showGridLines="0" showRowColHeaders="0" tabSelected="1" showRuler="0" view="pageLayout" zoomScale="124" zoomScaleNormal="100" zoomScalePageLayoutView="124" workbookViewId="0">
      <selection activeCell="C6" sqref="C6"/>
    </sheetView>
  </sheetViews>
  <sheetFormatPr defaultColWidth="0" defaultRowHeight="0" customHeight="1" zeroHeight="1" x14ac:dyDescent="0.2"/>
  <cols>
    <col min="1" max="1" width="3" style="1" customWidth="1"/>
    <col min="2" max="50" width="1.85546875" style="1" customWidth="1"/>
    <col min="51" max="51" width="1.7109375" style="1" customWidth="1"/>
    <col min="52" max="52" width="2" style="1" customWidth="1"/>
    <col min="53" max="56" width="1.85546875" style="1" hidden="1" customWidth="1"/>
    <col min="57" max="57" width="38.28515625" style="1" hidden="1" customWidth="1"/>
    <col min="58" max="58" width="37" style="1" hidden="1" customWidth="1"/>
    <col min="59" max="59" width="6.7109375" style="1" hidden="1" customWidth="1"/>
    <col min="60" max="60" width="10" style="1" hidden="1" customWidth="1"/>
    <col min="61" max="176" width="1.85546875" style="1" hidden="1" customWidth="1"/>
    <col min="177" max="16384" width="9.140625" style="1" hidden="1"/>
  </cols>
  <sheetData>
    <row r="1" spans="1:58" ht="12.75" customHeight="1" x14ac:dyDescent="0.2">
      <c r="L1" s="158"/>
    </row>
    <row r="2" spans="1:58" ht="12.75" customHeight="1" x14ac:dyDescent="0.25">
      <c r="L2" s="158"/>
      <c r="M2" s="282">
        <v>2024</v>
      </c>
      <c r="N2"/>
      <c r="O2"/>
      <c r="P2"/>
      <c r="Q2"/>
      <c r="R2"/>
      <c r="S2"/>
      <c r="T2"/>
      <c r="U2"/>
      <c r="V2"/>
      <c r="W2"/>
      <c r="X2"/>
      <c r="Y2"/>
      <c r="Z2"/>
      <c r="AA2"/>
      <c r="AB2"/>
      <c r="AC2"/>
      <c r="AD2"/>
      <c r="AE2"/>
      <c r="AF2"/>
      <c r="AG2"/>
      <c r="AH2"/>
      <c r="AI2"/>
      <c r="AJ2"/>
      <c r="AK2"/>
      <c r="AL2"/>
      <c r="AM2"/>
      <c r="AN2"/>
      <c r="AO2"/>
      <c r="AP2"/>
      <c r="AQ2"/>
      <c r="AR2"/>
      <c r="AS2"/>
      <c r="AT2"/>
      <c r="AU2"/>
      <c r="AV2"/>
      <c r="AW2"/>
      <c r="AX2"/>
      <c r="AY2"/>
    </row>
    <row r="3" spans="1:58" ht="12.75" customHeight="1" x14ac:dyDescent="0.2">
      <c r="L3" s="158"/>
      <c r="M3" s="683" t="str">
        <f>Year_Current_Purch&amp;" VA Loan Limit Calculator"</f>
        <v>2024 VA Loan Limit Calculator</v>
      </c>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156"/>
    </row>
    <row r="4" spans="1:58" ht="12.75" customHeight="1" x14ac:dyDescent="0.2">
      <c r="L4" s="158"/>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c r="AT4" s="683"/>
      <c r="AU4" s="683"/>
      <c r="AV4" s="683"/>
      <c r="AW4" s="683"/>
      <c r="AX4" s="683"/>
      <c r="AY4" s="156"/>
    </row>
    <row r="5" spans="1:58" ht="12.75" customHeight="1" x14ac:dyDescent="0.25">
      <c r="L5" s="158"/>
      <c r="M5" s="284" t="s">
        <v>251</v>
      </c>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row>
    <row r="6" spans="1:58" ht="12.75" customHeight="1" x14ac:dyDescent="0.2">
      <c r="L6" s="158"/>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row>
    <row r="7" spans="1:58" ht="12.75" customHeight="1" x14ac:dyDescent="0.2">
      <c r="A7" s="25"/>
      <c r="B7" s="25"/>
      <c r="C7" s="25"/>
      <c r="D7" s="25"/>
      <c r="E7" s="25"/>
      <c r="F7" s="25"/>
      <c r="G7" s="25"/>
      <c r="H7" s="25"/>
      <c r="I7" s="25"/>
      <c r="J7" s="25"/>
      <c r="K7" s="25"/>
      <c r="L7" s="159"/>
      <c r="M7" s="25"/>
      <c r="N7" s="697" t="s">
        <v>2235</v>
      </c>
      <c r="O7" s="685"/>
      <c r="P7" s="685"/>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146"/>
      <c r="AX7" s="146"/>
      <c r="AY7" s="146"/>
      <c r="AZ7" s="25"/>
    </row>
    <row r="8" spans="1:58" ht="12.75" customHeight="1" x14ac:dyDescent="0.2">
      <c r="A8" s="25"/>
      <c r="B8" s="25"/>
      <c r="C8" s="25"/>
      <c r="D8" s="25"/>
      <c r="E8" s="25"/>
      <c r="F8" s="25"/>
      <c r="G8" s="25"/>
      <c r="H8" s="25"/>
      <c r="I8" s="25"/>
      <c r="J8" s="25"/>
      <c r="K8" s="25"/>
      <c r="L8" s="696"/>
      <c r="M8" s="25"/>
      <c r="N8" s="684"/>
      <c r="O8" s="684"/>
      <c r="P8" s="684"/>
      <c r="Q8" s="684"/>
      <c r="R8" s="684"/>
      <c r="S8" s="684"/>
      <c r="T8" s="68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c r="AT8" s="684"/>
      <c r="AU8" s="684"/>
      <c r="AV8" s="684"/>
      <c r="AW8" s="146"/>
      <c r="AX8" s="146"/>
      <c r="AY8" s="146"/>
      <c r="AZ8" s="25"/>
    </row>
    <row r="9" spans="1:58" ht="12.75" customHeight="1" x14ac:dyDescent="0.2">
      <c r="A9" s="25"/>
      <c r="B9" s="26"/>
      <c r="C9" s="26"/>
      <c r="D9" s="26"/>
      <c r="E9" s="26"/>
      <c r="F9" s="26"/>
      <c r="G9" s="26"/>
      <c r="H9" s="26"/>
      <c r="I9" s="26"/>
      <c r="J9" s="26"/>
      <c r="K9" s="26"/>
      <c r="L9" s="26"/>
      <c r="M9" s="283" t="s">
        <v>390</v>
      </c>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146"/>
      <c r="AZ9" s="25"/>
    </row>
    <row r="10" spans="1:58" ht="5.25" customHeight="1" x14ac:dyDescent="0.2">
      <c r="A10" s="25"/>
      <c r="B10" s="25"/>
      <c r="C10" s="25"/>
      <c r="D10" s="25"/>
      <c r="E10" s="25"/>
      <c r="F10" s="25"/>
      <c r="G10" s="25"/>
      <c r="H10" s="25"/>
      <c r="I10" s="25"/>
      <c r="J10" s="25"/>
      <c r="K10" s="25"/>
      <c r="L10" s="25"/>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5"/>
      <c r="AZ10" s="25"/>
    </row>
    <row r="11" spans="1:58" ht="12.75" x14ac:dyDescent="0.2">
      <c r="A11" s="25"/>
      <c r="B11" s="157" t="s">
        <v>2233</v>
      </c>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row>
    <row r="12" spans="1:58" ht="8.25" customHeight="1" x14ac:dyDescent="0.2">
      <c r="A12" s="25"/>
      <c r="B12" s="138">
        <v>2017</v>
      </c>
      <c r="C12" s="139" t="str">
        <f>Year_Current_Purch&amp;"_"&amp;Current_Year_Purchase_State_Selection&amp;Current_Year_Purchase_County_Selection</f>
        <v>2024_</v>
      </c>
      <c r="D12" s="139"/>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row>
    <row r="13" spans="1:58" ht="12.75" x14ac:dyDescent="0.2">
      <c r="A13" s="25"/>
      <c r="B13" s="686"/>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8"/>
      <c r="AZ13" s="25"/>
    </row>
    <row r="14" spans="1:58" ht="12.75" x14ac:dyDescent="0.2">
      <c r="A14" s="25"/>
      <c r="B14" s="194" t="s">
        <v>37</v>
      </c>
      <c r="C14" s="195"/>
      <c r="D14" s="195"/>
      <c r="E14" s="195"/>
      <c r="F14" s="196"/>
      <c r="G14" s="720"/>
      <c r="H14" s="721"/>
      <c r="I14" s="721"/>
      <c r="J14" s="721"/>
      <c r="K14" s="721"/>
      <c r="L14" s="721"/>
      <c r="M14" s="721"/>
      <c r="N14" s="721"/>
      <c r="O14" s="721"/>
      <c r="P14" s="721"/>
      <c r="Q14" s="721"/>
      <c r="R14" s="721"/>
      <c r="S14" s="721"/>
      <c r="T14" s="721"/>
      <c r="U14" s="721"/>
      <c r="V14" s="721"/>
      <c r="W14" s="721"/>
      <c r="X14" s="721"/>
      <c r="Y14" s="722"/>
      <c r="Z14" s="240" t="s">
        <v>38</v>
      </c>
      <c r="AA14" s="241"/>
      <c r="AB14" s="241"/>
      <c r="AC14" s="241"/>
      <c r="AD14" s="241"/>
      <c r="AE14" s="241"/>
      <c r="AF14" s="720"/>
      <c r="AG14" s="721"/>
      <c r="AH14" s="721"/>
      <c r="AI14" s="721"/>
      <c r="AJ14" s="721"/>
      <c r="AK14" s="721"/>
      <c r="AL14" s="721"/>
      <c r="AM14" s="721"/>
      <c r="AN14" s="721"/>
      <c r="AO14" s="721"/>
      <c r="AP14" s="721"/>
      <c r="AQ14" s="721"/>
      <c r="AR14" s="721"/>
      <c r="AS14" s="721"/>
      <c r="AT14" s="721"/>
      <c r="AU14" s="721"/>
      <c r="AV14" s="721"/>
      <c r="AW14" s="721"/>
      <c r="AX14" s="721"/>
      <c r="AY14" s="722"/>
      <c r="AZ14" s="25"/>
    </row>
    <row r="15" spans="1:58" ht="12.75" x14ac:dyDescent="0.2">
      <c r="A15" s="25"/>
      <c r="B15" s="689" t="s">
        <v>0</v>
      </c>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716"/>
      <c r="AL15" s="223"/>
      <c r="AM15" s="224"/>
      <c r="AN15" s="224"/>
      <c r="AO15" s="224"/>
      <c r="AP15" s="224"/>
      <c r="AQ15" s="224"/>
      <c r="AR15" s="224"/>
      <c r="AS15" s="224"/>
      <c r="AT15" s="224"/>
      <c r="AU15" s="224"/>
      <c r="AV15" s="224"/>
      <c r="AW15" s="224"/>
      <c r="AX15" s="224"/>
      <c r="AY15" s="225"/>
      <c r="AZ15" s="25"/>
      <c r="BF15" s="1" t="e">
        <f>LOOKUP(Current_Year_Purchase_DownPayment_Percent,Current_Year_Purchase_Down_Payment_Calc)</f>
        <v>#N/A</v>
      </c>
    </row>
    <row r="16" spans="1:58" ht="14.25" customHeight="1" x14ac:dyDescent="0.2">
      <c r="A16" s="25"/>
      <c r="B16" s="197" t="s">
        <v>1</v>
      </c>
      <c r="C16" s="167" t="s">
        <v>5</v>
      </c>
      <c r="D16" s="167"/>
      <c r="E16" s="167"/>
      <c r="F16" s="167"/>
      <c r="G16" s="167"/>
      <c r="H16" s="167"/>
      <c r="I16" s="167"/>
      <c r="J16" s="167"/>
      <c r="K16" s="167"/>
      <c r="L16" s="167"/>
      <c r="M16" s="167"/>
      <c r="N16" s="167"/>
      <c r="O16" s="167"/>
      <c r="P16" s="167"/>
      <c r="Q16" s="167"/>
      <c r="R16" s="167"/>
      <c r="S16" s="167"/>
      <c r="T16" s="167"/>
      <c r="U16" s="167"/>
      <c r="V16" s="167"/>
      <c r="W16" s="167"/>
      <c r="X16" s="167"/>
      <c r="Y16" s="172" t="s">
        <v>42</v>
      </c>
      <c r="Z16" s="394"/>
      <c r="AA16" s="395"/>
      <c r="AB16" s="395"/>
      <c r="AC16" s="395"/>
      <c r="AD16" s="395"/>
      <c r="AE16" s="395"/>
      <c r="AF16" s="395"/>
      <c r="AG16" s="395"/>
      <c r="AH16" s="395"/>
      <c r="AI16" s="395"/>
      <c r="AJ16" s="395"/>
      <c r="AK16" s="395"/>
      <c r="AL16" s="226"/>
      <c r="AM16" s="374" t="str">
        <f>IF(Current_Year_Purchase_Lesser_SalesVSAppraisal_Price=0,"",IF(Current_Year_Purchase_Lesser_SalesVSAppraisal_Price&lt;144000,"ERROR (Line C): Loan Amount is less than $144,000, WRONG CALCULATOR!",""))</f>
        <v/>
      </c>
      <c r="AN16" s="374"/>
      <c r="AO16" s="374"/>
      <c r="AP16" s="374"/>
      <c r="AQ16" s="374"/>
      <c r="AR16" s="374"/>
      <c r="AS16" s="374"/>
      <c r="AT16" s="374"/>
      <c r="AU16" s="374"/>
      <c r="AV16" s="374"/>
      <c r="AW16" s="374"/>
      <c r="AX16" s="374"/>
      <c r="AY16" s="181"/>
      <c r="AZ16" s="25"/>
    </row>
    <row r="17" spans="1:60" ht="13.5" thickBot="1" x14ac:dyDescent="0.25">
      <c r="A17" s="25"/>
      <c r="B17" s="198" t="s">
        <v>2</v>
      </c>
      <c r="C17" s="202" t="s">
        <v>6</v>
      </c>
      <c r="D17" s="203"/>
      <c r="E17" s="203"/>
      <c r="F17" s="203"/>
      <c r="G17" s="203"/>
      <c r="H17" s="203"/>
      <c r="I17" s="203"/>
      <c r="J17" s="203"/>
      <c r="K17" s="203"/>
      <c r="L17" s="203"/>
      <c r="M17" s="203"/>
      <c r="N17" s="203"/>
      <c r="O17" s="203"/>
      <c r="P17" s="203"/>
      <c r="Q17" s="203"/>
      <c r="R17" s="203"/>
      <c r="S17" s="203"/>
      <c r="T17" s="203"/>
      <c r="U17" s="203"/>
      <c r="V17" s="203"/>
      <c r="W17" s="203"/>
      <c r="X17" s="203"/>
      <c r="Y17" s="204" t="s">
        <v>42</v>
      </c>
      <c r="Z17" s="396"/>
      <c r="AA17" s="396"/>
      <c r="AB17" s="396"/>
      <c r="AC17" s="396"/>
      <c r="AD17" s="396"/>
      <c r="AE17" s="396"/>
      <c r="AF17" s="396"/>
      <c r="AG17" s="396"/>
      <c r="AH17" s="396"/>
      <c r="AI17" s="396"/>
      <c r="AJ17" s="396"/>
      <c r="AK17" s="396"/>
      <c r="AL17" s="226"/>
      <c r="AM17" s="374"/>
      <c r="AN17" s="374"/>
      <c r="AO17" s="374"/>
      <c r="AP17" s="374"/>
      <c r="AQ17" s="374"/>
      <c r="AR17" s="374"/>
      <c r="AS17" s="374"/>
      <c r="AT17" s="374"/>
      <c r="AU17" s="374"/>
      <c r="AV17" s="374"/>
      <c r="AW17" s="374"/>
      <c r="AX17" s="374"/>
      <c r="AY17" s="181"/>
      <c r="AZ17" s="25"/>
      <c r="BF17" s="13" t="e">
        <f>Current_Year_Purchase_Available_Entitlement/Current_Year_Purchase_Lesser_SalesVSAppraisal_Price</f>
        <v>#VALUE!</v>
      </c>
      <c r="BG17" s="129" t="s">
        <v>196</v>
      </c>
    </row>
    <row r="18" spans="1:60" ht="12.75" x14ac:dyDescent="0.2">
      <c r="A18" s="25"/>
      <c r="B18" s="198" t="s">
        <v>3</v>
      </c>
      <c r="C18" s="199" t="s">
        <v>7</v>
      </c>
      <c r="D18" s="200"/>
      <c r="E18" s="200"/>
      <c r="F18" s="200"/>
      <c r="G18" s="200"/>
      <c r="H18" s="200"/>
      <c r="I18" s="200"/>
      <c r="J18" s="200"/>
      <c r="K18" s="200"/>
      <c r="L18" s="200"/>
      <c r="M18" s="200"/>
      <c r="N18" s="200"/>
      <c r="O18" s="200"/>
      <c r="P18" s="200"/>
      <c r="Q18" s="200"/>
      <c r="R18" s="200"/>
      <c r="S18" s="200"/>
      <c r="T18" s="200"/>
      <c r="U18" s="200"/>
      <c r="V18" s="200"/>
      <c r="W18" s="200"/>
      <c r="X18" s="200"/>
      <c r="Y18" s="242" t="s">
        <v>39</v>
      </c>
      <c r="Z18" s="397">
        <f>MIN(Current_Year_Purchase_Sales_Price,Current_Year_Purchase_Appraised_Value)</f>
        <v>0</v>
      </c>
      <c r="AA18" s="397"/>
      <c r="AB18" s="397"/>
      <c r="AC18" s="397"/>
      <c r="AD18" s="397"/>
      <c r="AE18" s="397"/>
      <c r="AF18" s="397"/>
      <c r="AG18" s="397"/>
      <c r="AH18" s="397"/>
      <c r="AI18" s="397"/>
      <c r="AJ18" s="397"/>
      <c r="AK18" s="397"/>
      <c r="AL18" s="226"/>
      <c r="AM18" s="374"/>
      <c r="AN18" s="374"/>
      <c r="AO18" s="374"/>
      <c r="AP18" s="374"/>
      <c r="AQ18" s="374"/>
      <c r="AR18" s="374"/>
      <c r="AS18" s="374"/>
      <c r="AT18" s="374"/>
      <c r="AU18" s="374"/>
      <c r="AV18" s="374"/>
      <c r="AW18" s="374"/>
      <c r="AX18" s="374"/>
      <c r="AY18" s="181"/>
      <c r="AZ18" s="25"/>
      <c r="BG18" s="14">
        <v>0</v>
      </c>
      <c r="BH18" s="15" t="s">
        <v>80</v>
      </c>
    </row>
    <row r="19" spans="1:60" ht="9.75" customHeight="1" x14ac:dyDescent="0.2">
      <c r="A19" s="25"/>
      <c r="B19" s="346" t="s">
        <v>4</v>
      </c>
      <c r="C19" s="398" t="s">
        <v>8</v>
      </c>
      <c r="D19" s="399"/>
      <c r="E19" s="399"/>
      <c r="F19" s="399"/>
      <c r="G19" s="399"/>
      <c r="H19" s="399"/>
      <c r="I19" s="399"/>
      <c r="J19" s="399"/>
      <c r="K19" s="399"/>
      <c r="L19" s="399"/>
      <c r="M19" s="399"/>
      <c r="N19" s="399"/>
      <c r="O19" s="399"/>
      <c r="P19" s="399"/>
      <c r="Q19" s="399"/>
      <c r="R19" s="399"/>
      <c r="S19" s="399"/>
      <c r="T19" s="399"/>
      <c r="U19" s="399"/>
      <c r="V19" s="399"/>
      <c r="W19" s="402" t="s">
        <v>43</v>
      </c>
      <c r="X19" s="402"/>
      <c r="Y19" s="403"/>
      <c r="Z19" s="406">
        <f>Current_Year_Purchase_Lesser_SalesVSAppraisal_Price*25%</f>
        <v>0</v>
      </c>
      <c r="AA19" s="407"/>
      <c r="AB19" s="407"/>
      <c r="AC19" s="407"/>
      <c r="AD19" s="407"/>
      <c r="AE19" s="407"/>
      <c r="AF19" s="407"/>
      <c r="AG19" s="407"/>
      <c r="AH19" s="407"/>
      <c r="AI19" s="407"/>
      <c r="AJ19" s="407"/>
      <c r="AK19" s="408"/>
      <c r="AL19" s="227"/>
      <c r="AM19" s="374"/>
      <c r="AN19" s="374"/>
      <c r="AO19" s="374"/>
      <c r="AP19" s="374"/>
      <c r="AQ19" s="374"/>
      <c r="AR19" s="374"/>
      <c r="AS19" s="374"/>
      <c r="AT19" s="374"/>
      <c r="AU19" s="374"/>
      <c r="AV19" s="374"/>
      <c r="AW19" s="374"/>
      <c r="AX19" s="374"/>
      <c r="AY19" s="181"/>
      <c r="AZ19" s="25"/>
      <c r="BG19" s="16">
        <v>0.05</v>
      </c>
      <c r="BH19" s="17" t="s">
        <v>195</v>
      </c>
    </row>
    <row r="20" spans="1:60" ht="15" customHeight="1" x14ac:dyDescent="0.2">
      <c r="A20" s="25"/>
      <c r="B20" s="347"/>
      <c r="C20" s="400"/>
      <c r="D20" s="401"/>
      <c r="E20" s="401"/>
      <c r="F20" s="401"/>
      <c r="G20" s="401"/>
      <c r="H20" s="401"/>
      <c r="I20" s="401"/>
      <c r="J20" s="401"/>
      <c r="K20" s="401"/>
      <c r="L20" s="401"/>
      <c r="M20" s="401"/>
      <c r="N20" s="401"/>
      <c r="O20" s="401"/>
      <c r="P20" s="401"/>
      <c r="Q20" s="401"/>
      <c r="R20" s="401"/>
      <c r="S20" s="401"/>
      <c r="T20" s="401"/>
      <c r="U20" s="401"/>
      <c r="V20" s="401"/>
      <c r="W20" s="404"/>
      <c r="X20" s="404"/>
      <c r="Y20" s="405"/>
      <c r="Z20" s="409"/>
      <c r="AA20" s="410"/>
      <c r="AB20" s="410"/>
      <c r="AC20" s="410"/>
      <c r="AD20" s="410"/>
      <c r="AE20" s="410"/>
      <c r="AF20" s="410"/>
      <c r="AG20" s="410"/>
      <c r="AH20" s="410"/>
      <c r="AI20" s="410"/>
      <c r="AJ20" s="410"/>
      <c r="AK20" s="411"/>
      <c r="AL20" s="227"/>
      <c r="AM20" s="175"/>
      <c r="AN20" s="175"/>
      <c r="AO20" s="175"/>
      <c r="AP20" s="175"/>
      <c r="AQ20" s="175"/>
      <c r="AR20" s="175"/>
      <c r="AS20" s="175"/>
      <c r="AT20" s="175"/>
      <c r="AU20" s="175"/>
      <c r="AV20" s="175"/>
      <c r="AW20" s="175"/>
      <c r="AX20" s="175"/>
      <c r="AY20" s="181"/>
      <c r="AZ20" s="25"/>
      <c r="BG20" s="16">
        <v>0.1</v>
      </c>
      <c r="BH20" s="18">
        <v>0.1</v>
      </c>
    </row>
    <row r="21" spans="1:60" ht="15" customHeight="1" x14ac:dyDescent="0.2">
      <c r="A21" s="25"/>
      <c r="B21" s="689" t="s">
        <v>9</v>
      </c>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716"/>
      <c r="AL21" s="228"/>
      <c r="AM21" s="374" t="str">
        <f>IFERROR(IF(AM26&gt;25%,IF(Current_Year_Purchase_Sales_Price&lt;=417000,"*Potential Guaranty coverage is "&amp;ROUND(Current_Year_Purchase_Actual_Guaranty_Percent*100,2)&amp;"% with entitlement based on County Loan Limit. However, VA guaranty max is 25% of loan amount.","*Base on County Loan Limit, Guaranty coverage is "&amp;ROUND(Current_Year_Purchase_Actual_Guaranty_Percent*100,2)&amp;"%. However, VA guaranty max is lesser of 25% loan limit or 25% of loan amount."),""),"")</f>
        <v/>
      </c>
      <c r="AN21" s="374"/>
      <c r="AO21" s="374"/>
      <c r="AP21" s="374"/>
      <c r="AQ21" s="374"/>
      <c r="AR21" s="374"/>
      <c r="AS21" s="374"/>
      <c r="AT21" s="374"/>
      <c r="AU21" s="374"/>
      <c r="AV21" s="374"/>
      <c r="AW21" s="374"/>
      <c r="AX21" s="374"/>
      <c r="AY21" s="375"/>
      <c r="AZ21" s="25"/>
      <c r="BG21" s="16">
        <v>1</v>
      </c>
      <c r="BH21" s="17"/>
    </row>
    <row r="22" spans="1:60" ht="13.5" customHeight="1" thickBot="1" x14ac:dyDescent="0.25">
      <c r="A22" s="25"/>
      <c r="B22" s="376" t="s">
        <v>10</v>
      </c>
      <c r="C22" s="202" t="s">
        <v>41</v>
      </c>
      <c r="D22" s="195"/>
      <c r="E22" s="195"/>
      <c r="F22" s="195"/>
      <c r="G22" s="195"/>
      <c r="H22" s="195"/>
      <c r="I22" s="195"/>
      <c r="J22" s="195"/>
      <c r="K22" s="195"/>
      <c r="L22" s="195"/>
      <c r="M22" s="195"/>
      <c r="N22" s="195"/>
      <c r="O22" s="195"/>
      <c r="P22" s="195"/>
      <c r="Q22" s="195"/>
      <c r="R22" s="195"/>
      <c r="S22" s="195"/>
      <c r="T22" s="195"/>
      <c r="U22" s="195"/>
      <c r="V22" s="195"/>
      <c r="W22" s="195"/>
      <c r="X22" s="195"/>
      <c r="Y22" s="196"/>
      <c r="Z22" s="378" t="str">
        <f>IFERROR(VLOOKUP(LoanLimit_Lookup_Current_Yr_Purch,LookUpTable_CountyLoanLimit_AllYears,2,FALSE),"")</f>
        <v/>
      </c>
      <c r="AA22" s="379"/>
      <c r="AB22" s="379"/>
      <c r="AC22" s="379"/>
      <c r="AD22" s="379"/>
      <c r="AE22" s="379"/>
      <c r="AF22" s="379"/>
      <c r="AG22" s="379"/>
      <c r="AH22" s="379"/>
      <c r="AI22" s="379"/>
      <c r="AJ22" s="379"/>
      <c r="AK22" s="379"/>
      <c r="AL22" s="226"/>
      <c r="AM22" s="374"/>
      <c r="AN22" s="374"/>
      <c r="AO22" s="374"/>
      <c r="AP22" s="374"/>
      <c r="AQ22" s="374"/>
      <c r="AR22" s="374"/>
      <c r="AS22" s="374"/>
      <c r="AT22" s="374"/>
      <c r="AU22" s="374"/>
      <c r="AV22" s="374"/>
      <c r="AW22" s="374"/>
      <c r="AX22" s="374"/>
      <c r="AY22" s="375"/>
      <c r="AZ22" s="25"/>
      <c r="BG22" s="19">
        <v>0</v>
      </c>
      <c r="BH22" s="20">
        <v>0</v>
      </c>
    </row>
    <row r="23" spans="1:60" ht="13.5" thickBot="1" x14ac:dyDescent="0.25">
      <c r="A23" s="25"/>
      <c r="B23" s="377"/>
      <c r="C23" s="211"/>
      <c r="D23" s="212" t="s">
        <v>14</v>
      </c>
      <c r="E23" s="207"/>
      <c r="F23" s="208"/>
      <c r="G23" s="382"/>
      <c r="H23" s="383"/>
      <c r="I23" s="384"/>
      <c r="J23" s="207"/>
      <c r="K23" s="207"/>
      <c r="L23" s="207"/>
      <c r="M23" s="209" t="s">
        <v>15</v>
      </c>
      <c r="N23" s="385"/>
      <c r="O23" s="386"/>
      <c r="P23" s="386"/>
      <c r="Q23" s="386"/>
      <c r="R23" s="386"/>
      <c r="S23" s="386"/>
      <c r="T23" s="386"/>
      <c r="U23" s="386"/>
      <c r="V23" s="386"/>
      <c r="W23" s="386"/>
      <c r="X23" s="387"/>
      <c r="Y23" s="210"/>
      <c r="Z23" s="380"/>
      <c r="AA23" s="381"/>
      <c r="AB23" s="381"/>
      <c r="AC23" s="381"/>
      <c r="AD23" s="381"/>
      <c r="AE23" s="381"/>
      <c r="AF23" s="381"/>
      <c r="AG23" s="381"/>
      <c r="AH23" s="381"/>
      <c r="AI23" s="381"/>
      <c r="AJ23" s="381"/>
      <c r="AK23" s="381"/>
      <c r="AL23" s="226"/>
      <c r="AM23" s="374"/>
      <c r="AN23" s="374"/>
      <c r="AO23" s="374"/>
      <c r="AP23" s="374"/>
      <c r="AQ23" s="374"/>
      <c r="AR23" s="374"/>
      <c r="AS23" s="374"/>
      <c r="AT23" s="374"/>
      <c r="AU23" s="374"/>
      <c r="AV23" s="374"/>
      <c r="AW23" s="374"/>
      <c r="AX23" s="374"/>
      <c r="AY23" s="375"/>
      <c r="AZ23" s="25"/>
      <c r="BE23" s="12" t="s">
        <v>197</v>
      </c>
    </row>
    <row r="24" spans="1:60" ht="12.75" x14ac:dyDescent="0.2">
      <c r="A24" s="25"/>
      <c r="B24" s="198" t="s">
        <v>11</v>
      </c>
      <c r="C24" s="167" t="s">
        <v>252</v>
      </c>
      <c r="D24" s="162"/>
      <c r="E24" s="162"/>
      <c r="F24" s="162"/>
      <c r="G24" s="162"/>
      <c r="H24" s="162"/>
      <c r="I24" s="162"/>
      <c r="J24" s="162"/>
      <c r="K24" s="162"/>
      <c r="L24" s="162"/>
      <c r="M24" s="162"/>
      <c r="N24" s="162"/>
      <c r="O24" s="162"/>
      <c r="P24" s="162"/>
      <c r="Q24" s="162"/>
      <c r="R24" s="162"/>
      <c r="S24" s="162"/>
      <c r="T24" s="162"/>
      <c r="U24" s="162"/>
      <c r="V24" s="162"/>
      <c r="W24" s="162"/>
      <c r="X24" s="162"/>
      <c r="Y24" s="168" t="s">
        <v>43</v>
      </c>
      <c r="Z24" s="388" t="str">
        <f>IFERROR(Current_Year_Purchase_County_Loan_Limit*25%,"")</f>
        <v/>
      </c>
      <c r="AA24" s="389"/>
      <c r="AB24" s="389"/>
      <c r="AC24" s="389"/>
      <c r="AD24" s="389"/>
      <c r="AE24" s="389"/>
      <c r="AF24" s="389"/>
      <c r="AG24" s="389"/>
      <c r="AH24" s="389"/>
      <c r="AI24" s="389"/>
      <c r="AJ24" s="389"/>
      <c r="AK24" s="389"/>
      <c r="AL24" s="226"/>
      <c r="AM24" s="374"/>
      <c r="AN24" s="374"/>
      <c r="AO24" s="374"/>
      <c r="AP24" s="374"/>
      <c r="AQ24" s="374"/>
      <c r="AR24" s="374"/>
      <c r="AS24" s="374"/>
      <c r="AT24" s="374"/>
      <c r="AU24" s="374"/>
      <c r="AV24" s="374"/>
      <c r="AW24" s="374"/>
      <c r="AX24" s="374"/>
      <c r="AY24" s="375"/>
      <c r="AZ24" s="25"/>
      <c r="BE24" s="120" t="str">
        <f>BF24&amp;BG24</f>
        <v>Regular - First Time Use0-4.99%</v>
      </c>
      <c r="BF24" s="121" t="s">
        <v>188</v>
      </c>
      <c r="BG24" s="121" t="s">
        <v>80</v>
      </c>
      <c r="BH24" s="122">
        <f>Y58</f>
        <v>2.1499999999999998E-2</v>
      </c>
    </row>
    <row r="25" spans="1:60" ht="12.75" x14ac:dyDescent="0.2">
      <c r="A25" s="25"/>
      <c r="B25" s="198" t="s">
        <v>12</v>
      </c>
      <c r="C25" s="199" t="s">
        <v>16</v>
      </c>
      <c r="D25" s="191"/>
      <c r="E25" s="191"/>
      <c r="F25" s="191"/>
      <c r="G25" s="191"/>
      <c r="H25" s="191"/>
      <c r="I25" s="191"/>
      <c r="J25" s="191"/>
      <c r="K25" s="191"/>
      <c r="L25" s="191"/>
      <c r="M25" s="191"/>
      <c r="N25" s="191"/>
      <c r="O25" s="191"/>
      <c r="P25" s="191"/>
      <c r="Q25" s="191"/>
      <c r="R25" s="191"/>
      <c r="S25" s="191"/>
      <c r="T25" s="191"/>
      <c r="U25" s="191"/>
      <c r="V25" s="191"/>
      <c r="W25" s="191"/>
      <c r="X25" s="191"/>
      <c r="Y25" s="201" t="s">
        <v>44</v>
      </c>
      <c r="Z25" s="390"/>
      <c r="AA25" s="391"/>
      <c r="AB25" s="391"/>
      <c r="AC25" s="391"/>
      <c r="AD25" s="391"/>
      <c r="AE25" s="391"/>
      <c r="AF25" s="391"/>
      <c r="AG25" s="391"/>
      <c r="AH25" s="391"/>
      <c r="AI25" s="391"/>
      <c r="AJ25" s="391"/>
      <c r="AK25" s="391"/>
      <c r="AL25" s="226"/>
      <c r="AM25" s="169"/>
      <c r="AN25" s="162"/>
      <c r="AO25" s="162"/>
      <c r="AP25" s="162"/>
      <c r="AQ25" s="162"/>
      <c r="AR25" s="162"/>
      <c r="AS25" s="162"/>
      <c r="AT25" s="162"/>
      <c r="AU25" s="162"/>
      <c r="AV25" s="162"/>
      <c r="AW25" s="162"/>
      <c r="AX25" s="162"/>
      <c r="AY25" s="181"/>
      <c r="AZ25" s="25"/>
      <c r="BE25" s="123" t="str">
        <f t="shared" ref="BE25:BE36" si="0">BF25&amp;BG25</f>
        <v>Regular - First Time Use5-9.99%</v>
      </c>
      <c r="BF25" s="2" t="s">
        <v>188</v>
      </c>
      <c r="BG25" s="2" t="s">
        <v>195</v>
      </c>
      <c r="BH25" s="124">
        <f>Y59</f>
        <v>1.4999999999999999E-2</v>
      </c>
    </row>
    <row r="26" spans="1:60" ht="12.75" x14ac:dyDescent="0.2">
      <c r="A26" s="25"/>
      <c r="B26" s="220" t="s">
        <v>13</v>
      </c>
      <c r="C26" s="170" t="s">
        <v>17</v>
      </c>
      <c r="D26" s="171"/>
      <c r="E26" s="162"/>
      <c r="F26" s="162"/>
      <c r="G26" s="162"/>
      <c r="H26" s="162"/>
      <c r="I26" s="162"/>
      <c r="J26" s="162"/>
      <c r="K26" s="162"/>
      <c r="L26" s="162"/>
      <c r="M26" s="162"/>
      <c r="N26" s="162"/>
      <c r="O26" s="162"/>
      <c r="P26" s="162"/>
      <c r="Q26" s="162"/>
      <c r="R26" s="162"/>
      <c r="S26" s="162"/>
      <c r="T26" s="162"/>
      <c r="U26" s="162"/>
      <c r="V26" s="162"/>
      <c r="W26" s="162"/>
      <c r="X26" s="162"/>
      <c r="Y26" s="172" t="s">
        <v>39</v>
      </c>
      <c r="Z26" s="392" t="str">
        <f>IFERROR(Current_Year_Purchase_Maximum_Potential_Guaranty-Current_Year_Purchase_Previously_Used_Entitlement_NotRestorable,"")</f>
        <v/>
      </c>
      <c r="AA26" s="393"/>
      <c r="AB26" s="393"/>
      <c r="AC26" s="393"/>
      <c r="AD26" s="393"/>
      <c r="AE26" s="393"/>
      <c r="AF26" s="393"/>
      <c r="AG26" s="393"/>
      <c r="AH26" s="393"/>
      <c r="AI26" s="393"/>
      <c r="AJ26" s="393"/>
      <c r="AK26" s="393"/>
      <c r="AL26" s="186"/>
      <c r="AM26" s="340" t="str">
        <f>IFERROR(Current_Year_Purchase_Available_Entitlement/Current_Year_Purchase_Lesser_SalesVSAppraisal_Price,"")</f>
        <v/>
      </c>
      <c r="AN26" s="341"/>
      <c r="AO26" s="341"/>
      <c r="AP26" s="341"/>
      <c r="AQ26" s="342"/>
      <c r="AR26" s="173" t="str">
        <f>IF(AM26="","",IF(AM26&gt;25%,"*",""))</f>
        <v/>
      </c>
      <c r="AS26" s="162"/>
      <c r="AT26" s="162"/>
      <c r="AU26" s="162"/>
      <c r="AV26" s="162"/>
      <c r="AW26" s="162"/>
      <c r="AX26" s="162"/>
      <c r="AY26" s="181"/>
      <c r="AZ26" s="25"/>
      <c r="BE26" s="123" t="str">
        <f t="shared" si="0"/>
        <v>Regular - First Time Use0.1</v>
      </c>
      <c r="BF26" s="2" t="s">
        <v>188</v>
      </c>
      <c r="BG26" s="21">
        <v>0.1</v>
      </c>
      <c r="BH26" s="124">
        <f>Y60</f>
        <v>1.2500000000000001E-2</v>
      </c>
    </row>
    <row r="27" spans="1:60" ht="12.75" x14ac:dyDescent="0.2">
      <c r="A27" s="25"/>
      <c r="B27" s="689" t="s">
        <v>18</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716"/>
      <c r="AL27" s="228"/>
      <c r="AM27" s="161"/>
      <c r="AN27" s="161"/>
      <c r="AO27" s="161"/>
      <c r="AP27" s="161"/>
      <c r="AQ27" s="161"/>
      <c r="AR27" s="161"/>
      <c r="AS27" s="462">
        <f t="shared" ref="AS27" si="1">IFERROR(SUM(AM26,AM28),"")</f>
        <v>0</v>
      </c>
      <c r="AT27" s="463"/>
      <c r="AU27" s="463"/>
      <c r="AV27" s="463"/>
      <c r="AW27" s="464"/>
      <c r="AX27" s="161"/>
      <c r="AY27" s="180"/>
      <c r="AZ27" s="25"/>
      <c r="BE27" s="123" t="str">
        <f t="shared" si="0"/>
        <v>Regular - Subsequent Use0-4.99%</v>
      </c>
      <c r="BF27" s="2" t="s">
        <v>189</v>
      </c>
      <c r="BG27" s="2" t="s">
        <v>80</v>
      </c>
      <c r="BH27" s="124">
        <f>AM58</f>
        <v>3.3000000000000002E-2</v>
      </c>
    </row>
    <row r="28" spans="1:60" ht="12.75" x14ac:dyDescent="0.2">
      <c r="A28" s="25"/>
      <c r="B28" s="198" t="s">
        <v>19</v>
      </c>
      <c r="C28" s="199" t="s">
        <v>24</v>
      </c>
      <c r="D28" s="191"/>
      <c r="E28" s="191"/>
      <c r="F28" s="191"/>
      <c r="G28" s="191"/>
      <c r="H28" s="191"/>
      <c r="I28" s="191"/>
      <c r="J28" s="191"/>
      <c r="K28" s="191"/>
      <c r="L28" s="191"/>
      <c r="M28" s="191"/>
      <c r="N28" s="191"/>
      <c r="O28" s="191"/>
      <c r="P28" s="191"/>
      <c r="Q28" s="191"/>
      <c r="R28" s="191"/>
      <c r="S28" s="191"/>
      <c r="T28" s="191"/>
      <c r="U28" s="191"/>
      <c r="V28" s="191"/>
      <c r="W28" s="191"/>
      <c r="X28" s="191"/>
      <c r="Y28" s="218" t="s">
        <v>199</v>
      </c>
      <c r="Z28" s="371">
        <f>IF(Current_Year_Purchase_Available_Entitlement&lt;Current_Year_Purchase_Required_25percent_Coverage,Current_Year_Purchase_Required_25percent_Coverage-Current_Year_Purchase_Available_Entitlement,0)</f>
        <v>0</v>
      </c>
      <c r="AA28" s="372"/>
      <c r="AB28" s="372"/>
      <c r="AC28" s="372"/>
      <c r="AD28" s="372"/>
      <c r="AE28" s="372"/>
      <c r="AF28" s="372"/>
      <c r="AG28" s="372"/>
      <c r="AH28" s="372"/>
      <c r="AI28" s="372"/>
      <c r="AJ28" s="372"/>
      <c r="AK28" s="373"/>
      <c r="AL28" s="186"/>
      <c r="AM28" s="340" t="str">
        <f>IFERROR(Current_Year_Purchase_Guaranty_Shortfall/Current_Year_Purchase_Lesser_SalesVSAppraisal_Price,"")</f>
        <v/>
      </c>
      <c r="AN28" s="341"/>
      <c r="AO28" s="341"/>
      <c r="AP28" s="341"/>
      <c r="AQ28" s="342"/>
      <c r="AR28" s="162"/>
      <c r="AS28" s="162"/>
      <c r="AT28" s="162"/>
      <c r="AU28" s="162"/>
      <c r="AV28" s="162"/>
      <c r="AW28" s="162"/>
      <c r="AX28" s="162"/>
      <c r="AY28" s="181"/>
      <c r="AZ28" s="25"/>
      <c r="BE28" s="123" t="str">
        <f t="shared" si="0"/>
        <v>Regular - Subsequent Use5-9.99%</v>
      </c>
      <c r="BF28" s="2" t="s">
        <v>189</v>
      </c>
      <c r="BG28" s="2" t="s">
        <v>195</v>
      </c>
      <c r="BH28" s="124">
        <f>AM59</f>
        <v>1.4999999999999999E-2</v>
      </c>
    </row>
    <row r="29" spans="1:60" ht="12.75" x14ac:dyDescent="0.2">
      <c r="A29" s="25"/>
      <c r="B29" s="216" t="s">
        <v>20</v>
      </c>
      <c r="C29" s="217" t="s">
        <v>25</v>
      </c>
      <c r="D29" s="162"/>
      <c r="E29" s="162"/>
      <c r="F29" s="162"/>
      <c r="G29" s="162"/>
      <c r="H29" s="162"/>
      <c r="I29" s="162"/>
      <c r="J29" s="162"/>
      <c r="K29" s="162"/>
      <c r="L29" s="162"/>
      <c r="M29" s="162"/>
      <c r="N29" s="162"/>
      <c r="O29" s="162"/>
      <c r="P29" s="162"/>
      <c r="Q29" s="162"/>
      <c r="R29" s="162"/>
      <c r="S29" s="162"/>
      <c r="T29" s="162"/>
      <c r="U29" s="162"/>
      <c r="V29" s="162"/>
      <c r="W29" s="162"/>
      <c r="X29" s="162"/>
      <c r="Y29" s="221" t="s">
        <v>202</v>
      </c>
      <c r="Z29" s="360">
        <f>IF(Current_Year_Purchase_Sales_Price&gt;Current_Year_Purchase_Appraised_Value,Current_Year_Purchase_Sales_Price-Current_Year_Purchase_Appraised_Value,0)</f>
        <v>0</v>
      </c>
      <c r="AA29" s="361"/>
      <c r="AB29" s="361"/>
      <c r="AC29" s="361"/>
      <c r="AD29" s="361"/>
      <c r="AE29" s="361"/>
      <c r="AF29" s="361"/>
      <c r="AG29" s="361"/>
      <c r="AH29" s="361"/>
      <c r="AI29" s="361"/>
      <c r="AJ29" s="361"/>
      <c r="AK29" s="361"/>
      <c r="AL29" s="226"/>
      <c r="AM29" s="232" t="s">
        <v>215</v>
      </c>
      <c r="AN29" s="174"/>
      <c r="AO29" s="162"/>
      <c r="AP29" s="162"/>
      <c r="AQ29" s="162"/>
      <c r="AR29" s="162"/>
      <c r="AS29" s="162"/>
      <c r="AT29" s="162"/>
      <c r="AU29" s="162"/>
      <c r="AV29" s="162"/>
      <c r="AW29" s="162"/>
      <c r="AX29" s="162"/>
      <c r="AY29" s="181"/>
      <c r="AZ29" s="25"/>
      <c r="BE29" s="123" t="str">
        <f t="shared" si="0"/>
        <v>Regular - Subsequent Use0.1</v>
      </c>
      <c r="BF29" s="2" t="s">
        <v>189</v>
      </c>
      <c r="BG29" s="21">
        <v>0.1</v>
      </c>
      <c r="BH29" s="124">
        <f>AM60</f>
        <v>1.2500000000000001E-2</v>
      </c>
    </row>
    <row r="30" spans="1:60" ht="14.25" x14ac:dyDescent="0.2">
      <c r="A30" s="25"/>
      <c r="B30" s="197" t="s">
        <v>21</v>
      </c>
      <c r="C30" s="215" t="s">
        <v>26</v>
      </c>
      <c r="D30" s="191"/>
      <c r="E30" s="191"/>
      <c r="F30" s="191"/>
      <c r="G30" s="191"/>
      <c r="H30" s="191"/>
      <c r="I30" s="191"/>
      <c r="J30" s="191"/>
      <c r="K30" s="191"/>
      <c r="L30" s="191"/>
      <c r="M30" s="191"/>
      <c r="N30" s="191"/>
      <c r="O30" s="191"/>
      <c r="P30" s="191"/>
      <c r="Q30" s="191"/>
      <c r="R30" s="191"/>
      <c r="S30" s="191"/>
      <c r="T30" s="191"/>
      <c r="U30" s="191"/>
      <c r="V30" s="191"/>
      <c r="W30" s="191"/>
      <c r="X30" s="191"/>
      <c r="Y30" s="201" t="s">
        <v>39</v>
      </c>
      <c r="Z30" s="362">
        <f>SUM(Current_Year_Purchase_Guaranty_Shortfall,Current_Year_Purchase_Appraisal_Shortfall)</f>
        <v>0</v>
      </c>
      <c r="AA30" s="363"/>
      <c r="AB30" s="363"/>
      <c r="AC30" s="363"/>
      <c r="AD30" s="363"/>
      <c r="AE30" s="363"/>
      <c r="AF30" s="363"/>
      <c r="AG30" s="363"/>
      <c r="AH30" s="363"/>
      <c r="AI30" s="363"/>
      <c r="AJ30" s="363"/>
      <c r="AK30" s="363"/>
      <c r="AL30" s="226"/>
      <c r="AM30" s="182"/>
      <c r="AN30" s="182"/>
      <c r="AO30" s="169"/>
      <c r="AP30" s="183"/>
      <c r="AQ30" s="183"/>
      <c r="AR30" s="162"/>
      <c r="AS30" s="162"/>
      <c r="AT30" s="162"/>
      <c r="AU30" s="162"/>
      <c r="AV30" s="162"/>
      <c r="AW30" s="162"/>
      <c r="AX30" s="162"/>
      <c r="AY30" s="181"/>
      <c r="AZ30" s="25"/>
      <c r="BE30" s="123" t="str">
        <f t="shared" si="0"/>
        <v>Reserves/National Guard - First Time Use0-4.99%</v>
      </c>
      <c r="BF30" s="2" t="s">
        <v>190</v>
      </c>
      <c r="BG30" s="2" t="s">
        <v>80</v>
      </c>
      <c r="BH30" s="124" t="e">
        <f>#REF!</f>
        <v>#REF!</v>
      </c>
    </row>
    <row r="31" spans="1:60" ht="14.25" x14ac:dyDescent="0.2">
      <c r="A31" s="25"/>
      <c r="B31" s="198" t="s">
        <v>22</v>
      </c>
      <c r="C31" s="217" t="s">
        <v>27</v>
      </c>
      <c r="D31" s="162"/>
      <c r="E31" s="162"/>
      <c r="F31" s="162"/>
      <c r="G31" s="162"/>
      <c r="H31" s="162"/>
      <c r="I31" s="162"/>
      <c r="J31" s="162"/>
      <c r="K31" s="162"/>
      <c r="L31" s="162"/>
      <c r="M31" s="162"/>
      <c r="N31" s="162"/>
      <c r="O31" s="162"/>
      <c r="P31" s="162"/>
      <c r="Q31" s="162"/>
      <c r="R31" s="162"/>
      <c r="S31" s="162"/>
      <c r="T31" s="162"/>
      <c r="U31" s="162"/>
      <c r="V31" s="162"/>
      <c r="W31" s="162"/>
      <c r="X31" s="162"/>
      <c r="Y31" s="213" t="s">
        <v>42</v>
      </c>
      <c r="Z31" s="364"/>
      <c r="AA31" s="365"/>
      <c r="AB31" s="365"/>
      <c r="AC31" s="365"/>
      <c r="AD31" s="365"/>
      <c r="AE31" s="365"/>
      <c r="AF31" s="365"/>
      <c r="AG31" s="365"/>
      <c r="AH31" s="365"/>
      <c r="AI31" s="365"/>
      <c r="AJ31" s="365"/>
      <c r="AK31" s="365"/>
      <c r="AL31" s="226"/>
      <c r="AM31" s="183"/>
      <c r="AN31" s="183"/>
      <c r="AO31" s="183"/>
      <c r="AP31" s="183"/>
      <c r="AQ31" s="183"/>
      <c r="AR31" s="162"/>
      <c r="AS31" s="366">
        <f t="shared" ref="AS31" si="2">IFERROR(SUM(AM28,AL34),"")</f>
        <v>0</v>
      </c>
      <c r="AT31" s="367"/>
      <c r="AU31" s="367"/>
      <c r="AV31" s="367"/>
      <c r="AW31" s="368"/>
      <c r="AX31" s="162"/>
      <c r="AY31" s="181"/>
      <c r="AZ31" s="25"/>
      <c r="BE31" s="123" t="str">
        <f t="shared" si="0"/>
        <v>Reserves/National Guard - First Time Use5-9.99%</v>
      </c>
      <c r="BF31" s="2" t="s">
        <v>190</v>
      </c>
      <c r="BG31" s="2" t="s">
        <v>195</v>
      </c>
      <c r="BH31" s="124" t="e">
        <f>#REF!</f>
        <v>#REF!</v>
      </c>
    </row>
    <row r="32" spans="1:60" ht="15.75" customHeight="1" x14ac:dyDescent="0.2">
      <c r="A32" s="25"/>
      <c r="B32" s="216" t="s">
        <v>23</v>
      </c>
      <c r="C32" s="215" t="s">
        <v>204</v>
      </c>
      <c r="D32" s="191"/>
      <c r="E32" s="191"/>
      <c r="F32" s="191"/>
      <c r="G32" s="191"/>
      <c r="H32" s="191"/>
      <c r="I32" s="191"/>
      <c r="J32" s="191"/>
      <c r="K32" s="191"/>
      <c r="L32" s="191"/>
      <c r="M32" s="191"/>
      <c r="N32" s="191"/>
      <c r="O32" s="191"/>
      <c r="P32" s="191"/>
      <c r="Q32" s="191"/>
      <c r="R32" s="191"/>
      <c r="S32" s="191"/>
      <c r="T32" s="191"/>
      <c r="U32" s="191"/>
      <c r="V32" s="191"/>
      <c r="W32" s="191"/>
      <c r="X32" s="191"/>
      <c r="Y32" s="218" t="s">
        <v>213</v>
      </c>
      <c r="Z32" s="369">
        <f>SUM(Current_Year_Purchase_Required_Down_Payment,Current_Year_Purchase_Veterans_Additional_DownPayment)</f>
        <v>0</v>
      </c>
      <c r="AA32" s="370"/>
      <c r="AB32" s="370"/>
      <c r="AC32" s="370"/>
      <c r="AD32" s="370"/>
      <c r="AE32" s="370"/>
      <c r="AF32" s="370"/>
      <c r="AG32" s="370"/>
      <c r="AH32" s="370"/>
      <c r="AI32" s="370"/>
      <c r="AJ32" s="370"/>
      <c r="AK32" s="370"/>
      <c r="AL32" s="229"/>
      <c r="AM32" s="340" t="str">
        <f>IFERROR(Current_Year_Purchase_Total_Down_Payment/Current_Year_Purchase_Sales_Price,"")</f>
        <v/>
      </c>
      <c r="AN32" s="341"/>
      <c r="AO32" s="341"/>
      <c r="AP32" s="341"/>
      <c r="AQ32" s="342"/>
      <c r="AR32" s="175"/>
      <c r="AS32" s="175"/>
      <c r="AT32" s="175"/>
      <c r="AU32" s="175"/>
      <c r="AV32" s="175"/>
      <c r="AW32" s="175"/>
      <c r="AX32" s="175"/>
      <c r="AY32" s="181"/>
      <c r="AZ32" s="25"/>
      <c r="BE32" s="123" t="str">
        <f t="shared" si="0"/>
        <v>Reserves/National Guard - First Time Use0.1</v>
      </c>
      <c r="BF32" s="2" t="s">
        <v>190</v>
      </c>
      <c r="BG32" s="21">
        <v>0.1</v>
      </c>
      <c r="BH32" s="124" t="e">
        <f>#REF!</f>
        <v>#REF!</v>
      </c>
    </row>
    <row r="33" spans="1:60" ht="12.75" x14ac:dyDescent="0.2">
      <c r="A33" s="25"/>
      <c r="B33" s="689" t="s">
        <v>28</v>
      </c>
      <c r="C33" s="690"/>
      <c r="D33" s="690"/>
      <c r="E33" s="690"/>
      <c r="F33" s="690"/>
      <c r="G33" s="690"/>
      <c r="H33" s="690"/>
      <c r="I33" s="690"/>
      <c r="J33" s="690"/>
      <c r="K33" s="690"/>
      <c r="L33" s="69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716"/>
      <c r="AL33" s="228"/>
      <c r="AM33" s="232" t="s">
        <v>216</v>
      </c>
      <c r="AN33" s="161"/>
      <c r="AO33" s="161"/>
      <c r="AP33" s="161"/>
      <c r="AQ33" s="161"/>
      <c r="AR33" s="175"/>
      <c r="AS33" s="175"/>
      <c r="AT33" s="175"/>
      <c r="AU33" s="175"/>
      <c r="AV33" s="175"/>
      <c r="AW33" s="175"/>
      <c r="AX33" s="175"/>
      <c r="AY33" s="180"/>
      <c r="AZ33" s="25"/>
      <c r="BE33" s="123" t="str">
        <f t="shared" si="0"/>
        <v>Reserves/National Guard - Subsequent Use0-4.99%</v>
      </c>
      <c r="BF33" s="2" t="s">
        <v>191</v>
      </c>
      <c r="BG33" s="2" t="s">
        <v>80</v>
      </c>
      <c r="BH33" s="124" t="e">
        <f>#REF!</f>
        <v>#REF!</v>
      </c>
    </row>
    <row r="34" spans="1:60" ht="12.75" customHeight="1" x14ac:dyDescent="0.2">
      <c r="A34" s="25"/>
      <c r="B34" s="198" t="s">
        <v>29</v>
      </c>
      <c r="C34" s="334" t="s">
        <v>253</v>
      </c>
      <c r="D34" s="335"/>
      <c r="E34" s="335"/>
      <c r="F34" s="335"/>
      <c r="G34" s="335"/>
      <c r="H34" s="335"/>
      <c r="I34" s="335"/>
      <c r="J34" s="335"/>
      <c r="K34" s="335"/>
      <c r="L34" s="335"/>
      <c r="M34" s="335"/>
      <c r="N34" s="335"/>
      <c r="O34" s="335"/>
      <c r="P34" s="335"/>
      <c r="Q34" s="335"/>
      <c r="R34" s="335"/>
      <c r="S34" s="335"/>
      <c r="T34" s="335"/>
      <c r="U34" s="335"/>
      <c r="V34" s="335"/>
      <c r="W34" s="335"/>
      <c r="X34" s="335"/>
      <c r="Y34" s="336"/>
      <c r="Z34" s="337">
        <f>Current_Year_Purchase_Sales_Price-Current_Year_Purchase_Required_Down_Payment</f>
        <v>0</v>
      </c>
      <c r="AA34" s="338"/>
      <c r="AB34" s="338"/>
      <c r="AC34" s="338"/>
      <c r="AD34" s="338"/>
      <c r="AE34" s="338"/>
      <c r="AF34" s="338"/>
      <c r="AG34" s="338"/>
      <c r="AH34" s="338"/>
      <c r="AI34" s="338"/>
      <c r="AJ34" s="338"/>
      <c r="AK34" s="339"/>
      <c r="AL34" s="340" t="str">
        <f>IFERROR(ROUNDDOWN(Current_Year_Purchase_Max_Allowable_Base_Ln_Amt/Current_Year_Purchase_Lesser_SalesVSAppraisal_Price,6),"")</f>
        <v/>
      </c>
      <c r="AM34" s="341"/>
      <c r="AN34" s="341"/>
      <c r="AO34" s="341"/>
      <c r="AP34" s="342"/>
      <c r="AQ34" s="162"/>
      <c r="AR34" s="162"/>
      <c r="AS34" s="162"/>
      <c r="AT34" s="162"/>
      <c r="AU34" s="162"/>
      <c r="AV34" s="162"/>
      <c r="AW34" s="162"/>
      <c r="AX34" s="162"/>
      <c r="AY34" s="181"/>
      <c r="AZ34" s="25"/>
      <c r="BE34" s="123" t="str">
        <f t="shared" si="0"/>
        <v>Reserves/National Guard - Subsequent Use5-9.99%</v>
      </c>
      <c r="BF34" s="2" t="s">
        <v>191</v>
      </c>
      <c r="BG34" s="2" t="s">
        <v>195</v>
      </c>
      <c r="BH34" s="124" t="e">
        <f>#REF!</f>
        <v>#REF!</v>
      </c>
    </row>
    <row r="35" spans="1:60" ht="12.75" x14ac:dyDescent="0.2">
      <c r="A35" s="25"/>
      <c r="B35" s="198" t="s">
        <v>30</v>
      </c>
      <c r="C35" s="167" t="s">
        <v>34</v>
      </c>
      <c r="D35" s="162"/>
      <c r="E35" s="162"/>
      <c r="F35" s="162"/>
      <c r="G35" s="162"/>
      <c r="H35" s="162"/>
      <c r="I35" s="162"/>
      <c r="J35" s="162"/>
      <c r="K35" s="162"/>
      <c r="L35" s="162"/>
      <c r="M35" s="162"/>
      <c r="N35" s="162"/>
      <c r="O35" s="162"/>
      <c r="P35" s="162"/>
      <c r="Q35" s="162"/>
      <c r="R35" s="162"/>
      <c r="S35" s="162"/>
      <c r="T35" s="162"/>
      <c r="U35" s="162"/>
      <c r="V35" s="162"/>
      <c r="W35" s="162"/>
      <c r="X35" s="162"/>
      <c r="Y35" s="168" t="s">
        <v>22</v>
      </c>
      <c r="Z35" s="343">
        <f>Current_Year_Purchase_Veterans_Additional_DownPayment</f>
        <v>0</v>
      </c>
      <c r="AA35" s="344"/>
      <c r="AB35" s="344"/>
      <c r="AC35" s="344"/>
      <c r="AD35" s="344"/>
      <c r="AE35" s="344"/>
      <c r="AF35" s="344"/>
      <c r="AG35" s="344"/>
      <c r="AH35" s="344"/>
      <c r="AI35" s="344"/>
      <c r="AJ35" s="344"/>
      <c r="AK35" s="345"/>
      <c r="AL35" s="226"/>
      <c r="AM35" s="162"/>
      <c r="AN35" s="162"/>
      <c r="AO35" s="162"/>
      <c r="AP35" s="162"/>
      <c r="AQ35" s="162"/>
      <c r="AR35" s="162"/>
      <c r="AS35" s="162"/>
      <c r="AT35" s="162"/>
      <c r="AU35" s="162"/>
      <c r="AV35" s="162"/>
      <c r="AW35" s="162"/>
      <c r="AX35" s="162"/>
      <c r="AY35" s="181"/>
      <c r="AZ35" s="25"/>
      <c r="BE35" s="123" t="str">
        <f t="shared" si="0"/>
        <v>Reserves/National Guard - Subsequent Use0.1</v>
      </c>
      <c r="BF35" s="2" t="s">
        <v>191</v>
      </c>
      <c r="BG35" s="21">
        <v>0.1</v>
      </c>
      <c r="BH35" s="124" t="e">
        <f>#REF!</f>
        <v>#REF!</v>
      </c>
    </row>
    <row r="36" spans="1:60" ht="13.5" thickBot="1" x14ac:dyDescent="0.25">
      <c r="A36" s="25"/>
      <c r="B36" s="198" t="s">
        <v>31</v>
      </c>
      <c r="C36" s="234" t="s">
        <v>35</v>
      </c>
      <c r="D36" s="235"/>
      <c r="E36" s="235"/>
      <c r="F36" s="235"/>
      <c r="G36" s="235"/>
      <c r="H36" s="235"/>
      <c r="I36" s="235"/>
      <c r="J36" s="235"/>
      <c r="K36" s="235"/>
      <c r="L36" s="235"/>
      <c r="M36" s="235"/>
      <c r="N36" s="235"/>
      <c r="O36" s="235"/>
      <c r="P36" s="235"/>
      <c r="Q36" s="235"/>
      <c r="R36" s="235"/>
      <c r="S36" s="235"/>
      <c r="T36" s="235"/>
      <c r="U36" s="235"/>
      <c r="V36" s="235"/>
      <c r="W36" s="235"/>
      <c r="X36" s="235"/>
      <c r="Y36" s="236" t="s">
        <v>39</v>
      </c>
      <c r="Z36" s="328">
        <f>IF(Current_Year_Purchase_Max_Allowable_Base_Ln_Amt-Current_Year_Purchase_Veterans_Additional_Down_Payment&gt;1500000,1500000,Current_Year_Purchase_Max_Allowable_Base_Ln_Amt-Current_Year_Purchase_Veterans_Additional_Down_Payment)</f>
        <v>0</v>
      </c>
      <c r="AA36" s="329"/>
      <c r="AB36" s="329"/>
      <c r="AC36" s="329"/>
      <c r="AD36" s="329"/>
      <c r="AE36" s="329"/>
      <c r="AF36" s="329"/>
      <c r="AG36" s="329"/>
      <c r="AH36" s="329"/>
      <c r="AI36" s="329"/>
      <c r="AJ36" s="329"/>
      <c r="AK36" s="330"/>
      <c r="AL36" s="340" t="str">
        <f>IFERROR(ROUNDDOWN(Current_Year_Purchase_Base_Ln_Amt_Before_VAFF/Current_Year_Purchase_Lesser_SalesVSAppraisal_Price,6),"")</f>
        <v/>
      </c>
      <c r="AM36" s="341"/>
      <c r="AN36" s="341"/>
      <c r="AO36" s="341"/>
      <c r="AP36" s="342"/>
      <c r="AQ36" s="176" t="s">
        <v>217</v>
      </c>
      <c r="AR36" s="162"/>
      <c r="AS36" s="162"/>
      <c r="AT36" s="162"/>
      <c r="AU36" s="162"/>
      <c r="AV36" s="162"/>
      <c r="AW36" s="162"/>
      <c r="AX36" s="162"/>
      <c r="AY36" s="181"/>
      <c r="AZ36" s="25"/>
      <c r="BE36" s="125" t="str">
        <f t="shared" si="0"/>
        <v>Exempt0</v>
      </c>
      <c r="BF36" s="126" t="s">
        <v>192</v>
      </c>
      <c r="BG36" s="127">
        <v>0</v>
      </c>
      <c r="BH36" s="128">
        <v>0</v>
      </c>
    </row>
    <row r="37" spans="1:60" ht="12.75" x14ac:dyDescent="0.2">
      <c r="A37" s="25"/>
      <c r="B37" s="346" t="s">
        <v>32</v>
      </c>
      <c r="C37" s="167" t="s">
        <v>254</v>
      </c>
      <c r="D37" s="162"/>
      <c r="E37" s="162"/>
      <c r="F37" s="162"/>
      <c r="G37" s="162"/>
      <c r="H37" s="162"/>
      <c r="I37" s="162"/>
      <c r="J37" s="162"/>
      <c r="K37" s="162"/>
      <c r="L37" s="717" t="str">
        <f>IFERROR(IF(Current_Year_Purchase_Veteran_Type_Selection="Exempt",0,VLOOKUP(Current_Year_Purchase_Veteran_Type_Selection&amp;LOOKUP(Current_Year_Purchase_DownPayment_Percent,Current_Year_Purchase_Down_Payment_Calc),Current_Year_Purchase_VAFF_Calculation,4,FALSE)),"")</f>
        <v/>
      </c>
      <c r="M37" s="718"/>
      <c r="N37" s="719"/>
      <c r="O37" s="348" t="str">
        <f>IFERROR(IF(Current_Year_Purchase_Percent_Funding_Fee="","", Current_Year_Purchase_Base_Ln_Amt_Before_VAFF*Current_Year_Purchase_Percent_Funding_Fee),"")</f>
        <v/>
      </c>
      <c r="P37" s="349"/>
      <c r="Q37" s="349"/>
      <c r="R37" s="349"/>
      <c r="S37" s="349"/>
      <c r="T37" s="349"/>
      <c r="U37" s="349"/>
      <c r="V37" s="350"/>
      <c r="W37" s="226"/>
      <c r="X37" s="162"/>
      <c r="Y37" s="221" t="s">
        <v>45</v>
      </c>
      <c r="Z37" s="351" t="str">
        <f>Current_Year_Purchase_Calc_Funding_Fee</f>
        <v/>
      </c>
      <c r="AA37" s="352"/>
      <c r="AB37" s="352"/>
      <c r="AC37" s="352"/>
      <c r="AD37" s="352"/>
      <c r="AE37" s="352"/>
      <c r="AF37" s="352"/>
      <c r="AG37" s="352"/>
      <c r="AH37" s="352"/>
      <c r="AI37" s="352"/>
      <c r="AJ37" s="352"/>
      <c r="AK37" s="353"/>
      <c r="AL37" s="226"/>
      <c r="AM37" s="162"/>
      <c r="AN37" s="162"/>
      <c r="AO37" s="162"/>
      <c r="AP37" s="162"/>
      <c r="AQ37" s="162"/>
      <c r="AR37" s="162"/>
      <c r="AS37" s="162"/>
      <c r="AT37" s="162"/>
      <c r="AU37" s="162"/>
      <c r="AV37" s="162"/>
      <c r="AW37" s="162"/>
      <c r="AX37" s="162"/>
      <c r="AY37" s="181"/>
      <c r="AZ37" s="25"/>
      <c r="BG37" s="6"/>
    </row>
    <row r="38" spans="1:60" ht="16.5" customHeight="1" x14ac:dyDescent="0.2">
      <c r="A38" s="25"/>
      <c r="B38" s="347"/>
      <c r="C38" s="207"/>
      <c r="D38" s="207"/>
      <c r="E38" s="207"/>
      <c r="F38" s="207"/>
      <c r="G38" s="207"/>
      <c r="H38" s="207"/>
      <c r="I38" s="207"/>
      <c r="J38" s="209" t="s">
        <v>40</v>
      </c>
      <c r="K38" s="357"/>
      <c r="L38" s="358"/>
      <c r="M38" s="358"/>
      <c r="N38" s="358"/>
      <c r="O38" s="358"/>
      <c r="P38" s="358"/>
      <c r="Q38" s="358"/>
      <c r="R38" s="358"/>
      <c r="S38" s="358"/>
      <c r="T38" s="358"/>
      <c r="U38" s="358"/>
      <c r="V38" s="358"/>
      <c r="W38" s="358"/>
      <c r="X38" s="358"/>
      <c r="Y38" s="359"/>
      <c r="Z38" s="354"/>
      <c r="AA38" s="355"/>
      <c r="AB38" s="355"/>
      <c r="AC38" s="355"/>
      <c r="AD38" s="355"/>
      <c r="AE38" s="355"/>
      <c r="AF38" s="355"/>
      <c r="AG38" s="355"/>
      <c r="AH38" s="355"/>
      <c r="AI38" s="355"/>
      <c r="AJ38" s="355"/>
      <c r="AK38" s="356"/>
      <c r="AL38" s="226"/>
      <c r="AM38" s="162"/>
      <c r="AN38" s="162"/>
      <c r="AO38" s="162"/>
      <c r="AP38" s="162"/>
      <c r="AQ38" s="162"/>
      <c r="AR38" s="162"/>
      <c r="AS38" s="162"/>
      <c r="AT38" s="162"/>
      <c r="AU38" s="162"/>
      <c r="AV38" s="162"/>
      <c r="AW38" s="162"/>
      <c r="AX38" s="162"/>
      <c r="AY38" s="181"/>
      <c r="AZ38" s="25"/>
    </row>
    <row r="39" spans="1:60" ht="14.25" x14ac:dyDescent="0.2">
      <c r="A39" s="25"/>
      <c r="B39" s="220" t="s">
        <v>33</v>
      </c>
      <c r="C39" s="170" t="s">
        <v>36</v>
      </c>
      <c r="D39" s="162"/>
      <c r="E39" s="162"/>
      <c r="F39" s="162"/>
      <c r="G39" s="162"/>
      <c r="H39" s="162"/>
      <c r="I39" s="162"/>
      <c r="J39" s="162"/>
      <c r="K39" s="162"/>
      <c r="L39" s="162"/>
      <c r="M39" s="162"/>
      <c r="N39" s="162"/>
      <c r="O39" s="162"/>
      <c r="P39" s="162"/>
      <c r="Q39" s="162"/>
      <c r="R39" s="162"/>
      <c r="S39" s="162"/>
      <c r="T39" s="162"/>
      <c r="U39" s="162"/>
      <c r="V39" s="162"/>
      <c r="W39" s="162"/>
      <c r="X39" s="162"/>
      <c r="Y39" s="172" t="s">
        <v>39</v>
      </c>
      <c r="Z39" s="331">
        <f>SUM(Current_Year_Purchase_Base_Ln_Amt_Before_VAFF,Current_Year_Purchase_VAFF)</f>
        <v>0</v>
      </c>
      <c r="AA39" s="332"/>
      <c r="AB39" s="332"/>
      <c r="AC39" s="332"/>
      <c r="AD39" s="332"/>
      <c r="AE39" s="332"/>
      <c r="AF39" s="332"/>
      <c r="AG39" s="332"/>
      <c r="AH39" s="332"/>
      <c r="AI39" s="332"/>
      <c r="AJ39" s="332"/>
      <c r="AK39" s="333"/>
      <c r="AL39" s="230"/>
      <c r="AM39" s="184"/>
      <c r="AN39" s="184"/>
      <c r="AO39" s="184"/>
      <c r="AP39" s="184"/>
      <c r="AQ39" s="184"/>
      <c r="AR39" s="184"/>
      <c r="AS39" s="162"/>
      <c r="AT39" s="162"/>
      <c r="AU39" s="162"/>
      <c r="AV39" s="162"/>
      <c r="AW39" s="162"/>
      <c r="AX39" s="162"/>
      <c r="AY39" s="181"/>
      <c r="AZ39" s="25"/>
    </row>
    <row r="40" spans="1:60" ht="12.75" x14ac:dyDescent="0.2">
      <c r="A40" s="25"/>
      <c r="B40" s="689" t="s">
        <v>206</v>
      </c>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716"/>
      <c r="AL40" s="186"/>
      <c r="AM40" s="177"/>
      <c r="AN40" s="177"/>
      <c r="AO40" s="177"/>
      <c r="AP40" s="177"/>
      <c r="AQ40" s="177"/>
      <c r="AR40" s="177"/>
      <c r="AS40" s="177"/>
      <c r="AT40" s="177"/>
      <c r="AU40" s="177"/>
      <c r="AV40" s="177"/>
      <c r="AW40" s="177"/>
      <c r="AX40" s="177"/>
      <c r="AY40" s="185"/>
      <c r="AZ40" s="25"/>
    </row>
    <row r="41" spans="1:60" ht="13.5" customHeight="1" x14ac:dyDescent="0.2">
      <c r="A41" s="25"/>
      <c r="B41" s="198" t="s">
        <v>46</v>
      </c>
      <c r="C41" s="200" t="s">
        <v>51</v>
      </c>
      <c r="D41" s="222"/>
      <c r="E41" s="222"/>
      <c r="F41" s="222"/>
      <c r="G41" s="222"/>
      <c r="H41" s="222"/>
      <c r="I41" s="222"/>
      <c r="J41" s="222"/>
      <c r="K41" s="222"/>
      <c r="L41" s="222"/>
      <c r="M41" s="222"/>
      <c r="N41" s="222"/>
      <c r="O41" s="222"/>
      <c r="P41" s="222"/>
      <c r="Q41" s="222"/>
      <c r="R41" s="222"/>
      <c r="S41" s="222"/>
      <c r="T41" s="222"/>
      <c r="U41" s="222"/>
      <c r="V41" s="222"/>
      <c r="W41" s="222"/>
      <c r="X41" s="222"/>
      <c r="Y41" s="218" t="s">
        <v>1</v>
      </c>
      <c r="Z41" s="307">
        <f>Current_Year_Purchase_Sales_Price</f>
        <v>0</v>
      </c>
      <c r="AA41" s="308"/>
      <c r="AB41" s="308"/>
      <c r="AC41" s="308"/>
      <c r="AD41" s="308"/>
      <c r="AE41" s="308"/>
      <c r="AF41" s="308"/>
      <c r="AG41" s="308"/>
      <c r="AH41" s="308"/>
      <c r="AI41" s="308"/>
      <c r="AJ41" s="308"/>
      <c r="AK41" s="309"/>
      <c r="AL41" s="186"/>
      <c r="AM41" s="178"/>
      <c r="AN41" s="178"/>
      <c r="AO41" s="178"/>
      <c r="AP41" s="178"/>
      <c r="AQ41" s="178"/>
      <c r="AR41" s="178"/>
      <c r="AS41" s="178"/>
      <c r="AT41" s="178"/>
      <c r="AU41" s="178"/>
      <c r="AV41" s="178"/>
      <c r="AW41" s="178"/>
      <c r="AX41" s="178"/>
      <c r="AY41" s="185"/>
      <c r="AZ41" s="25"/>
    </row>
    <row r="42" spans="1:60" ht="12.75" x14ac:dyDescent="0.2">
      <c r="A42" s="25"/>
      <c r="B42" s="198" t="s">
        <v>47</v>
      </c>
      <c r="C42" s="200" t="s">
        <v>52</v>
      </c>
      <c r="D42" s="222"/>
      <c r="E42" s="222"/>
      <c r="F42" s="222"/>
      <c r="G42" s="222"/>
      <c r="H42" s="222"/>
      <c r="I42" s="222"/>
      <c r="J42" s="222"/>
      <c r="K42" s="222"/>
      <c r="L42" s="222"/>
      <c r="M42" s="222"/>
      <c r="N42" s="222"/>
      <c r="O42" s="222"/>
      <c r="P42" s="222"/>
      <c r="Q42" s="222"/>
      <c r="R42" s="222"/>
      <c r="S42" s="222"/>
      <c r="T42" s="222"/>
      <c r="U42" s="222"/>
      <c r="V42" s="222"/>
      <c r="W42" s="222"/>
      <c r="X42" s="222"/>
      <c r="Y42" s="218" t="s">
        <v>42</v>
      </c>
      <c r="Z42" s="310"/>
      <c r="AA42" s="311"/>
      <c r="AB42" s="311"/>
      <c r="AC42" s="311"/>
      <c r="AD42" s="311"/>
      <c r="AE42" s="311"/>
      <c r="AF42" s="311"/>
      <c r="AG42" s="311"/>
      <c r="AH42" s="311"/>
      <c r="AI42" s="311"/>
      <c r="AJ42" s="311"/>
      <c r="AK42" s="312"/>
      <c r="AL42" s="186"/>
      <c r="AM42" s="178"/>
      <c r="AN42" s="178"/>
      <c r="AO42" s="178"/>
      <c r="AP42" s="178"/>
      <c r="AQ42" s="178"/>
      <c r="AR42" s="178"/>
      <c r="AS42" s="178"/>
      <c r="AT42" s="178"/>
      <c r="AU42" s="178"/>
      <c r="AV42" s="178"/>
      <c r="AW42" s="178"/>
      <c r="AX42" s="178"/>
      <c r="AY42" s="185"/>
      <c r="AZ42" s="25"/>
    </row>
    <row r="43" spans="1:60" ht="12.75" x14ac:dyDescent="0.2">
      <c r="A43" s="25"/>
      <c r="B43" s="198" t="s">
        <v>48</v>
      </c>
      <c r="C43" s="167" t="s">
        <v>53</v>
      </c>
      <c r="D43" s="177"/>
      <c r="E43" s="177"/>
      <c r="F43" s="177"/>
      <c r="G43" s="177"/>
      <c r="H43" s="177"/>
      <c r="I43" s="177"/>
      <c r="J43" s="177"/>
      <c r="K43" s="177"/>
      <c r="L43" s="177"/>
      <c r="M43" s="177"/>
      <c r="N43" s="177"/>
      <c r="O43" s="177"/>
      <c r="P43" s="177"/>
      <c r="Q43" s="177"/>
      <c r="R43" s="177"/>
      <c r="S43" s="177"/>
      <c r="T43" s="177"/>
      <c r="U43" s="177"/>
      <c r="V43" s="177"/>
      <c r="W43" s="177"/>
      <c r="X43" s="177"/>
      <c r="Y43" s="221" t="s">
        <v>42</v>
      </c>
      <c r="Z43" s="313"/>
      <c r="AA43" s="314"/>
      <c r="AB43" s="314"/>
      <c r="AC43" s="314"/>
      <c r="AD43" s="314"/>
      <c r="AE43" s="314"/>
      <c r="AF43" s="314"/>
      <c r="AG43" s="314"/>
      <c r="AH43" s="314"/>
      <c r="AI43" s="314"/>
      <c r="AJ43" s="314"/>
      <c r="AK43" s="315"/>
      <c r="AL43" s="186"/>
      <c r="AM43" s="178"/>
      <c r="AN43" s="178"/>
      <c r="AO43" s="178"/>
      <c r="AP43" s="178"/>
      <c r="AQ43" s="178"/>
      <c r="AR43" s="178"/>
      <c r="AS43" s="178"/>
      <c r="AT43" s="178"/>
      <c r="AU43" s="178"/>
      <c r="AV43" s="178"/>
      <c r="AW43" s="178"/>
      <c r="AX43" s="178"/>
      <c r="AY43" s="185"/>
      <c r="AZ43" s="25"/>
    </row>
    <row r="44" spans="1:60" ht="12.75" x14ac:dyDescent="0.2">
      <c r="A44" s="25"/>
      <c r="B44" s="198" t="s">
        <v>49</v>
      </c>
      <c r="C44" s="200" t="s">
        <v>54</v>
      </c>
      <c r="D44" s="222"/>
      <c r="E44" s="222"/>
      <c r="F44" s="222"/>
      <c r="G44" s="222"/>
      <c r="H44" s="222"/>
      <c r="I44" s="222"/>
      <c r="J44" s="222"/>
      <c r="K44" s="222"/>
      <c r="L44" s="222"/>
      <c r="M44" s="222"/>
      <c r="N44" s="222"/>
      <c r="O44" s="222"/>
      <c r="P44" s="222"/>
      <c r="Q44" s="222"/>
      <c r="R44" s="222"/>
      <c r="S44" s="222"/>
      <c r="T44" s="222"/>
      <c r="U44" s="222"/>
      <c r="V44" s="222"/>
      <c r="W44" s="222"/>
      <c r="X44" s="222"/>
      <c r="Y44" s="218" t="s">
        <v>68</v>
      </c>
      <c r="Z44" s="316" t="str">
        <f>Current_Year_Purchase_Calc_Funding_Fee</f>
        <v/>
      </c>
      <c r="AA44" s="317"/>
      <c r="AB44" s="317"/>
      <c r="AC44" s="317"/>
      <c r="AD44" s="317"/>
      <c r="AE44" s="317"/>
      <c r="AF44" s="317"/>
      <c r="AG44" s="317"/>
      <c r="AH44" s="317"/>
      <c r="AI44" s="317"/>
      <c r="AJ44" s="317"/>
      <c r="AK44" s="318"/>
      <c r="AL44" s="186"/>
      <c r="AM44" s="178"/>
      <c r="AN44" s="178"/>
      <c r="AO44" s="178"/>
      <c r="AP44" s="178"/>
      <c r="AQ44" s="178"/>
      <c r="AR44" s="178"/>
      <c r="AS44" s="178"/>
      <c r="AT44" s="178"/>
      <c r="AU44" s="178"/>
      <c r="AV44" s="178"/>
      <c r="AW44" s="178"/>
      <c r="AX44" s="178"/>
      <c r="AY44" s="185"/>
      <c r="AZ44" s="25"/>
    </row>
    <row r="45" spans="1:60" ht="12.75" x14ac:dyDescent="0.2">
      <c r="A45" s="25"/>
      <c r="B45" s="198" t="s">
        <v>50</v>
      </c>
      <c r="C45" s="238" t="s">
        <v>55</v>
      </c>
      <c r="D45" s="222"/>
      <c r="E45" s="222"/>
      <c r="F45" s="222"/>
      <c r="G45" s="222"/>
      <c r="H45" s="222"/>
      <c r="I45" s="222"/>
      <c r="J45" s="222"/>
      <c r="K45" s="222"/>
      <c r="L45" s="222"/>
      <c r="M45" s="222"/>
      <c r="N45" s="222"/>
      <c r="O45" s="222"/>
      <c r="P45" s="222"/>
      <c r="Q45" s="222"/>
      <c r="R45" s="222"/>
      <c r="S45" s="222"/>
      <c r="T45" s="222"/>
      <c r="U45" s="222"/>
      <c r="V45" s="222"/>
      <c r="W45" s="222"/>
      <c r="X45" s="222"/>
      <c r="Y45" s="218" t="s">
        <v>39</v>
      </c>
      <c r="Z45" s="319">
        <f>SUM(Current_Year_Purchase_Purchase_Price,Current_Year_Purchase_Estimated_Prepaids,Current_Year_Purchase_Estimated_CC_Discount_Pts,Current_Year_Purchase_Funding_Fee,)</f>
        <v>0</v>
      </c>
      <c r="AA45" s="320"/>
      <c r="AB45" s="320"/>
      <c r="AC45" s="320"/>
      <c r="AD45" s="320"/>
      <c r="AE45" s="320"/>
      <c r="AF45" s="320"/>
      <c r="AG45" s="320"/>
      <c r="AH45" s="320"/>
      <c r="AI45" s="320"/>
      <c r="AJ45" s="320"/>
      <c r="AK45" s="321"/>
      <c r="AL45" s="186"/>
      <c r="AM45" s="178"/>
      <c r="AN45" s="178"/>
      <c r="AO45" s="178"/>
      <c r="AP45" s="178"/>
      <c r="AQ45" s="178"/>
      <c r="AR45" s="178"/>
      <c r="AS45" s="178"/>
      <c r="AT45" s="178"/>
      <c r="AU45" s="178"/>
      <c r="AV45" s="178"/>
      <c r="AW45" s="178"/>
      <c r="AX45" s="178"/>
      <c r="AY45" s="185"/>
      <c r="AZ45" s="25"/>
    </row>
    <row r="46" spans="1:60" ht="12.75" x14ac:dyDescent="0.2">
      <c r="A46" s="25"/>
      <c r="B46" s="198" t="s">
        <v>56</v>
      </c>
      <c r="C46" s="200" t="s">
        <v>62</v>
      </c>
      <c r="D46" s="222"/>
      <c r="E46" s="222"/>
      <c r="F46" s="222"/>
      <c r="G46" s="222"/>
      <c r="H46" s="222"/>
      <c r="I46" s="222"/>
      <c r="J46" s="222"/>
      <c r="K46" s="222"/>
      <c r="L46" s="222"/>
      <c r="M46" s="222"/>
      <c r="N46" s="222"/>
      <c r="O46" s="222"/>
      <c r="P46" s="222"/>
      <c r="Q46" s="222"/>
      <c r="R46" s="222"/>
      <c r="S46" s="222"/>
      <c r="T46" s="222"/>
      <c r="U46" s="222"/>
      <c r="V46" s="222"/>
      <c r="W46" s="222"/>
      <c r="X46" s="222"/>
      <c r="Y46" s="218" t="s">
        <v>42</v>
      </c>
      <c r="Z46" s="322"/>
      <c r="AA46" s="323"/>
      <c r="AB46" s="323"/>
      <c r="AC46" s="323"/>
      <c r="AD46" s="323"/>
      <c r="AE46" s="323"/>
      <c r="AF46" s="323"/>
      <c r="AG46" s="323"/>
      <c r="AH46" s="323"/>
      <c r="AI46" s="323"/>
      <c r="AJ46" s="323"/>
      <c r="AK46" s="324"/>
      <c r="AL46" s="186"/>
      <c r="AM46" s="178"/>
      <c r="AN46" s="178"/>
      <c r="AO46" s="178"/>
      <c r="AP46" s="178"/>
      <c r="AQ46" s="178"/>
      <c r="AR46" s="178"/>
      <c r="AS46" s="178"/>
      <c r="AT46" s="178"/>
      <c r="AU46" s="178"/>
      <c r="AV46" s="178"/>
      <c r="AW46" s="178"/>
      <c r="AX46" s="178"/>
      <c r="AY46" s="185"/>
      <c r="AZ46" s="25"/>
    </row>
    <row r="47" spans="1:60" ht="12.75" x14ac:dyDescent="0.2">
      <c r="A47" s="25"/>
      <c r="B47" s="198" t="s">
        <v>57</v>
      </c>
      <c r="C47" s="167" t="s">
        <v>63</v>
      </c>
      <c r="D47" s="177"/>
      <c r="E47" s="177"/>
      <c r="F47" s="177"/>
      <c r="G47" s="177"/>
      <c r="H47" s="177"/>
      <c r="I47" s="177"/>
      <c r="J47" s="177"/>
      <c r="K47" s="177"/>
      <c r="L47" s="177"/>
      <c r="M47" s="177"/>
      <c r="N47" s="177"/>
      <c r="O47" s="177"/>
      <c r="P47" s="177"/>
      <c r="Q47" s="177"/>
      <c r="R47" s="177"/>
      <c r="S47" s="177"/>
      <c r="T47" s="177"/>
      <c r="U47" s="177"/>
      <c r="V47" s="177"/>
      <c r="W47" s="177"/>
      <c r="X47" s="177"/>
      <c r="Y47" s="221" t="s">
        <v>42</v>
      </c>
      <c r="Z47" s="313"/>
      <c r="AA47" s="314"/>
      <c r="AB47" s="314"/>
      <c r="AC47" s="314"/>
      <c r="AD47" s="314"/>
      <c r="AE47" s="314"/>
      <c r="AF47" s="314"/>
      <c r="AG47" s="314"/>
      <c r="AH47" s="314"/>
      <c r="AI47" s="314"/>
      <c r="AJ47" s="314"/>
      <c r="AK47" s="315"/>
      <c r="AL47" s="186"/>
      <c r="AM47" s="178"/>
      <c r="AN47" s="178"/>
      <c r="AO47" s="178"/>
      <c r="AP47" s="178"/>
      <c r="AQ47" s="178"/>
      <c r="AR47" s="178"/>
      <c r="AS47" s="178"/>
      <c r="AT47" s="178"/>
      <c r="AU47" s="178"/>
      <c r="AV47" s="178"/>
      <c r="AW47" s="178"/>
      <c r="AX47" s="178"/>
      <c r="AY47" s="185"/>
      <c r="AZ47" s="25"/>
    </row>
    <row r="48" spans="1:60" ht="12.75" x14ac:dyDescent="0.2">
      <c r="A48" s="25"/>
      <c r="B48" s="198" t="s">
        <v>58</v>
      </c>
      <c r="C48" s="200" t="s">
        <v>64</v>
      </c>
      <c r="D48" s="222"/>
      <c r="E48" s="222"/>
      <c r="F48" s="222"/>
      <c r="G48" s="222"/>
      <c r="H48" s="222"/>
      <c r="I48" s="222"/>
      <c r="J48" s="222"/>
      <c r="K48" s="222"/>
      <c r="L48" s="222"/>
      <c r="M48" s="222"/>
      <c r="N48" s="222"/>
      <c r="O48" s="222"/>
      <c r="P48" s="222"/>
      <c r="Q48" s="222"/>
      <c r="R48" s="222"/>
      <c r="S48" s="222"/>
      <c r="T48" s="222"/>
      <c r="U48" s="222"/>
      <c r="V48" s="222"/>
      <c r="W48" s="222"/>
      <c r="X48" s="222"/>
      <c r="Y48" s="218" t="s">
        <v>31</v>
      </c>
      <c r="Z48" s="316">
        <f>Current_Year_Purchase_Base_Ln_Amt_Before_VAFF</f>
        <v>0</v>
      </c>
      <c r="AA48" s="317"/>
      <c r="AB48" s="317"/>
      <c r="AC48" s="317"/>
      <c r="AD48" s="317"/>
      <c r="AE48" s="317"/>
      <c r="AF48" s="317"/>
      <c r="AG48" s="317"/>
      <c r="AH48" s="317"/>
      <c r="AI48" s="317"/>
      <c r="AJ48" s="317"/>
      <c r="AK48" s="318"/>
      <c r="AL48" s="186"/>
      <c r="AM48" s="178"/>
      <c r="AN48" s="178"/>
      <c r="AO48" s="178"/>
      <c r="AP48" s="178"/>
      <c r="AQ48" s="178"/>
      <c r="AR48" s="178"/>
      <c r="AS48" s="178"/>
      <c r="AT48" s="178"/>
      <c r="AU48" s="178"/>
      <c r="AV48" s="178"/>
      <c r="AW48" s="178"/>
      <c r="AX48" s="178"/>
      <c r="AY48" s="185"/>
      <c r="AZ48" s="25"/>
    </row>
    <row r="49" spans="1:52" ht="12.75" x14ac:dyDescent="0.2">
      <c r="A49" s="25"/>
      <c r="B49" s="198" t="s">
        <v>59</v>
      </c>
      <c r="C49" s="167" t="s">
        <v>65</v>
      </c>
      <c r="D49" s="177"/>
      <c r="E49" s="177"/>
      <c r="F49" s="177"/>
      <c r="G49" s="177"/>
      <c r="H49" s="177"/>
      <c r="I49" s="177"/>
      <c r="J49" s="177"/>
      <c r="K49" s="177"/>
      <c r="L49" s="177"/>
      <c r="M49" s="177"/>
      <c r="N49" s="177"/>
      <c r="O49" s="177"/>
      <c r="P49" s="177"/>
      <c r="Q49" s="177"/>
      <c r="R49" s="177"/>
      <c r="S49" s="177"/>
      <c r="T49" s="177"/>
      <c r="U49" s="177"/>
      <c r="V49" s="177"/>
      <c r="W49" s="177"/>
      <c r="X49" s="177"/>
      <c r="Y49" s="221" t="s">
        <v>70</v>
      </c>
      <c r="Z49" s="325" t="str">
        <f>IFERROR(ROUNDDOWN(Current_Year_Purchase_VAFF,0),"")</f>
        <v/>
      </c>
      <c r="AA49" s="326"/>
      <c r="AB49" s="326"/>
      <c r="AC49" s="326"/>
      <c r="AD49" s="326"/>
      <c r="AE49" s="326"/>
      <c r="AF49" s="326"/>
      <c r="AG49" s="326"/>
      <c r="AH49" s="326"/>
      <c r="AI49" s="326"/>
      <c r="AJ49" s="326"/>
      <c r="AK49" s="327"/>
      <c r="AL49" s="186"/>
      <c r="AM49" s="178"/>
      <c r="AN49" s="178"/>
      <c r="AO49" s="178"/>
      <c r="AP49" s="178"/>
      <c r="AQ49" s="178"/>
      <c r="AR49" s="178"/>
      <c r="AS49" s="178"/>
      <c r="AT49" s="178"/>
      <c r="AU49" s="178"/>
      <c r="AV49" s="178"/>
      <c r="AW49" s="178"/>
      <c r="AX49" s="178"/>
      <c r="AY49" s="185"/>
      <c r="AZ49" s="25"/>
    </row>
    <row r="50" spans="1:52" ht="12.75" x14ac:dyDescent="0.2">
      <c r="A50" s="25"/>
      <c r="B50" s="198" t="s">
        <v>60</v>
      </c>
      <c r="C50" s="238" t="s">
        <v>66</v>
      </c>
      <c r="D50" s="222"/>
      <c r="E50" s="222"/>
      <c r="F50" s="222"/>
      <c r="G50" s="222"/>
      <c r="H50" s="222"/>
      <c r="I50" s="222"/>
      <c r="J50" s="222"/>
      <c r="K50" s="222"/>
      <c r="L50" s="222"/>
      <c r="M50" s="222"/>
      <c r="N50" s="222"/>
      <c r="O50" s="222"/>
      <c r="P50" s="222"/>
      <c r="Q50" s="222"/>
      <c r="R50" s="222"/>
      <c r="S50" s="222"/>
      <c r="T50" s="222"/>
      <c r="U50" s="222"/>
      <c r="V50" s="222"/>
      <c r="W50" s="222"/>
      <c r="X50" s="222"/>
      <c r="Y50" s="218" t="s">
        <v>39</v>
      </c>
      <c r="Z50" s="328">
        <f>SUM(Current_Year_Purchase_Seller_Paid_Costs,Current_Year_Purchase_Other_Credits,Current_Year_Purchase_Base_Loan_Amount_Excl_Financed_FF,Current_Year_Purchase_Funding_Fee_Financed)</f>
        <v>0</v>
      </c>
      <c r="AA50" s="329"/>
      <c r="AB50" s="329"/>
      <c r="AC50" s="329"/>
      <c r="AD50" s="329"/>
      <c r="AE50" s="329"/>
      <c r="AF50" s="329"/>
      <c r="AG50" s="329"/>
      <c r="AH50" s="329"/>
      <c r="AI50" s="329"/>
      <c r="AJ50" s="329"/>
      <c r="AK50" s="330"/>
      <c r="AL50" s="186"/>
      <c r="AM50" s="178"/>
      <c r="AN50" s="178"/>
      <c r="AO50" s="178"/>
      <c r="AP50" s="178"/>
      <c r="AQ50" s="178"/>
      <c r="AR50" s="178"/>
      <c r="AS50" s="178"/>
      <c r="AT50" s="178"/>
      <c r="AU50" s="178"/>
      <c r="AV50" s="178"/>
      <c r="AW50" s="178"/>
      <c r="AX50" s="178"/>
      <c r="AY50" s="185"/>
      <c r="AZ50" s="25"/>
    </row>
    <row r="51" spans="1:52" ht="12.75" x14ac:dyDescent="0.2">
      <c r="A51" s="25"/>
      <c r="B51" s="198" t="s">
        <v>61</v>
      </c>
      <c r="C51" s="237" t="s">
        <v>67</v>
      </c>
      <c r="D51" s="188"/>
      <c r="E51" s="188"/>
      <c r="F51" s="188"/>
      <c r="G51" s="188"/>
      <c r="H51" s="188"/>
      <c r="I51" s="188"/>
      <c r="J51" s="188"/>
      <c r="K51" s="188"/>
      <c r="L51" s="188"/>
      <c r="M51" s="188"/>
      <c r="N51" s="188"/>
      <c r="O51" s="188"/>
      <c r="P51" s="188"/>
      <c r="Q51" s="188"/>
      <c r="R51" s="188"/>
      <c r="S51" s="188"/>
      <c r="T51" s="188"/>
      <c r="U51" s="188"/>
      <c r="V51" s="188"/>
      <c r="W51" s="188"/>
      <c r="X51" s="188"/>
      <c r="Y51" s="214" t="s">
        <v>71</v>
      </c>
      <c r="Z51" s="304">
        <f>Current_Year_Purchase_Total_Costs-Current_Year_Purchase_Total_Credits</f>
        <v>0</v>
      </c>
      <c r="AA51" s="305"/>
      <c r="AB51" s="305"/>
      <c r="AC51" s="305"/>
      <c r="AD51" s="305"/>
      <c r="AE51" s="305"/>
      <c r="AF51" s="305"/>
      <c r="AG51" s="305"/>
      <c r="AH51" s="305"/>
      <c r="AI51" s="305"/>
      <c r="AJ51" s="305"/>
      <c r="AK51" s="306"/>
      <c r="AL51" s="187"/>
      <c r="AM51" s="188"/>
      <c r="AN51" s="188"/>
      <c r="AO51" s="188"/>
      <c r="AP51" s="188"/>
      <c r="AQ51" s="188"/>
      <c r="AR51" s="188"/>
      <c r="AS51" s="188"/>
      <c r="AT51" s="188"/>
      <c r="AU51" s="188"/>
      <c r="AV51" s="188"/>
      <c r="AW51" s="188"/>
      <c r="AX51" s="188"/>
      <c r="AY51" s="189"/>
      <c r="AZ51" s="25"/>
    </row>
    <row r="52" spans="1:52" ht="12.75" x14ac:dyDescent="0.2">
      <c r="A52" s="25"/>
      <c r="B52" s="691" t="s">
        <v>255</v>
      </c>
      <c r="C52" s="692"/>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3"/>
      <c r="AZ52" s="25"/>
    </row>
    <row r="53" spans="1:52" ht="6" customHeight="1" x14ac:dyDescent="0.2">
      <c r="A53" s="25"/>
      <c r="B53" s="186"/>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85"/>
      <c r="AZ53" s="25"/>
    </row>
    <row r="54" spans="1:52" ht="10.5" customHeight="1" x14ac:dyDescent="0.2">
      <c r="A54" s="25"/>
      <c r="B54" s="186"/>
      <c r="C54" s="179" t="s">
        <v>72</v>
      </c>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85"/>
      <c r="AZ54" s="25"/>
    </row>
    <row r="55" spans="1:52" ht="6" customHeight="1" x14ac:dyDescent="0.2">
      <c r="A55" s="25"/>
      <c r="B55" s="186"/>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85"/>
      <c r="AZ55" s="25"/>
    </row>
    <row r="56" spans="1:52" ht="15" customHeight="1" x14ac:dyDescent="0.2">
      <c r="A56" s="25"/>
      <c r="B56" s="186"/>
      <c r="C56" s="177"/>
      <c r="D56" s="710" t="s">
        <v>73</v>
      </c>
      <c r="E56" s="711"/>
      <c r="F56" s="711"/>
      <c r="G56" s="711"/>
      <c r="H56" s="711"/>
      <c r="I56" s="711"/>
      <c r="J56" s="711"/>
      <c r="K56" s="711"/>
      <c r="L56" s="711"/>
      <c r="M56" s="711"/>
      <c r="N56" s="712"/>
      <c r="O56" s="694" t="s">
        <v>76</v>
      </c>
      <c r="P56" s="694"/>
      <c r="Q56" s="694"/>
      <c r="R56" s="694"/>
      <c r="S56" s="694"/>
      <c r="T56" s="694"/>
      <c r="U56" s="694"/>
      <c r="V56" s="694"/>
      <c r="W56" s="694"/>
      <c r="X56" s="694"/>
      <c r="Y56" s="695" t="s">
        <v>77</v>
      </c>
      <c r="Z56" s="695"/>
      <c r="AA56" s="695"/>
      <c r="AB56" s="695"/>
      <c r="AC56" s="695"/>
      <c r="AD56" s="695"/>
      <c r="AE56" s="695"/>
      <c r="AF56" s="695"/>
      <c r="AG56" s="695"/>
      <c r="AH56" s="695"/>
      <c r="AI56" s="695"/>
      <c r="AJ56" s="695"/>
      <c r="AK56" s="695"/>
      <c r="AL56" s="695"/>
      <c r="AM56" s="704" t="s">
        <v>78</v>
      </c>
      <c r="AN56" s="705"/>
      <c r="AO56" s="705"/>
      <c r="AP56" s="705"/>
      <c r="AQ56" s="705"/>
      <c r="AR56" s="705"/>
      <c r="AS56" s="705"/>
      <c r="AT56" s="705"/>
      <c r="AU56" s="705"/>
      <c r="AV56" s="705"/>
      <c r="AW56" s="706"/>
      <c r="AX56" s="177"/>
      <c r="AY56" s="185"/>
      <c r="AZ56" s="25"/>
    </row>
    <row r="57" spans="1:52" ht="12.75" x14ac:dyDescent="0.2">
      <c r="A57" s="25"/>
      <c r="B57" s="186"/>
      <c r="C57" s="177"/>
      <c r="D57" s="713"/>
      <c r="E57" s="714"/>
      <c r="F57" s="714"/>
      <c r="G57" s="714"/>
      <c r="H57" s="714"/>
      <c r="I57" s="714"/>
      <c r="J57" s="714"/>
      <c r="K57" s="714"/>
      <c r="L57" s="714"/>
      <c r="M57" s="714"/>
      <c r="N57" s="715"/>
      <c r="O57" s="694"/>
      <c r="P57" s="694"/>
      <c r="Q57" s="694"/>
      <c r="R57" s="694"/>
      <c r="S57" s="694"/>
      <c r="T57" s="694"/>
      <c r="U57" s="694"/>
      <c r="V57" s="694"/>
      <c r="W57" s="694"/>
      <c r="X57" s="694"/>
      <c r="Y57" s="695"/>
      <c r="Z57" s="695"/>
      <c r="AA57" s="695"/>
      <c r="AB57" s="695"/>
      <c r="AC57" s="695"/>
      <c r="AD57" s="695"/>
      <c r="AE57" s="695"/>
      <c r="AF57" s="695"/>
      <c r="AG57" s="695"/>
      <c r="AH57" s="695"/>
      <c r="AI57" s="695"/>
      <c r="AJ57" s="695"/>
      <c r="AK57" s="695"/>
      <c r="AL57" s="695"/>
      <c r="AM57" s="707"/>
      <c r="AN57" s="708"/>
      <c r="AO57" s="708"/>
      <c r="AP57" s="708"/>
      <c r="AQ57" s="708"/>
      <c r="AR57" s="708"/>
      <c r="AS57" s="708"/>
      <c r="AT57" s="708"/>
      <c r="AU57" s="708"/>
      <c r="AV57" s="708"/>
      <c r="AW57" s="709"/>
      <c r="AX57" s="177"/>
      <c r="AY57" s="185"/>
      <c r="AZ57" s="25"/>
    </row>
    <row r="58" spans="1:52" ht="12.75" customHeight="1" x14ac:dyDescent="0.2">
      <c r="A58" s="25"/>
      <c r="B58" s="186"/>
      <c r="C58" s="177"/>
      <c r="D58" s="698" t="s">
        <v>2234</v>
      </c>
      <c r="E58" s="699"/>
      <c r="F58" s="699"/>
      <c r="G58" s="699"/>
      <c r="H58" s="699"/>
      <c r="I58" s="699"/>
      <c r="J58" s="699"/>
      <c r="K58" s="699"/>
      <c r="L58" s="699"/>
      <c r="M58" s="699"/>
      <c r="N58" s="700"/>
      <c r="O58" s="286" t="s">
        <v>2231</v>
      </c>
      <c r="P58" s="287"/>
      <c r="Q58" s="287"/>
      <c r="R58" s="287"/>
      <c r="S58" s="287"/>
      <c r="T58" s="287"/>
      <c r="U58" s="287"/>
      <c r="V58" s="287"/>
      <c r="W58" s="287"/>
      <c r="X58" s="288"/>
      <c r="Y58" s="289">
        <v>2.1499999999999998E-2</v>
      </c>
      <c r="Z58" s="290"/>
      <c r="AA58" s="290"/>
      <c r="AB58" s="290"/>
      <c r="AC58" s="290"/>
      <c r="AD58" s="290"/>
      <c r="AE58" s="290"/>
      <c r="AF58" s="290"/>
      <c r="AG58" s="290"/>
      <c r="AH58" s="290"/>
      <c r="AI58" s="290"/>
      <c r="AJ58" s="290"/>
      <c r="AK58" s="290"/>
      <c r="AL58" s="291"/>
      <c r="AM58" s="289">
        <v>3.3000000000000002E-2</v>
      </c>
      <c r="AN58" s="290"/>
      <c r="AO58" s="290"/>
      <c r="AP58" s="290"/>
      <c r="AQ58" s="290"/>
      <c r="AR58" s="290"/>
      <c r="AS58" s="290"/>
      <c r="AT58" s="290"/>
      <c r="AU58" s="290"/>
      <c r="AV58" s="290"/>
      <c r="AW58" s="291"/>
      <c r="AX58" s="177"/>
      <c r="AY58" s="185"/>
      <c r="AZ58" s="25"/>
    </row>
    <row r="59" spans="1:52" ht="12.75" x14ac:dyDescent="0.2">
      <c r="A59" s="25"/>
      <c r="B59" s="186"/>
      <c r="C59" s="177"/>
      <c r="D59" s="419"/>
      <c r="E59" s="701"/>
      <c r="F59" s="701"/>
      <c r="G59" s="701"/>
      <c r="H59" s="701"/>
      <c r="I59" s="701"/>
      <c r="J59" s="701"/>
      <c r="K59" s="701"/>
      <c r="L59" s="701"/>
      <c r="M59" s="701"/>
      <c r="N59" s="702"/>
      <c r="O59" s="292" t="s">
        <v>194</v>
      </c>
      <c r="P59" s="293"/>
      <c r="Q59" s="293"/>
      <c r="R59" s="293"/>
      <c r="S59" s="293"/>
      <c r="T59" s="293"/>
      <c r="U59" s="293"/>
      <c r="V59" s="293"/>
      <c r="W59" s="293"/>
      <c r="X59" s="294"/>
      <c r="Y59" s="295">
        <v>1.4999999999999999E-2</v>
      </c>
      <c r="Z59" s="296"/>
      <c r="AA59" s="296"/>
      <c r="AB59" s="296"/>
      <c r="AC59" s="296"/>
      <c r="AD59" s="296"/>
      <c r="AE59" s="296"/>
      <c r="AF59" s="296"/>
      <c r="AG59" s="296"/>
      <c r="AH59" s="296"/>
      <c r="AI59" s="296"/>
      <c r="AJ59" s="296"/>
      <c r="AK59" s="296"/>
      <c r="AL59" s="297"/>
      <c r="AM59" s="295">
        <v>1.4999999999999999E-2</v>
      </c>
      <c r="AN59" s="296"/>
      <c r="AO59" s="296"/>
      <c r="AP59" s="296"/>
      <c r="AQ59" s="296"/>
      <c r="AR59" s="296"/>
      <c r="AS59" s="296"/>
      <c r="AT59" s="296"/>
      <c r="AU59" s="296"/>
      <c r="AV59" s="296"/>
      <c r="AW59" s="297"/>
      <c r="AX59" s="177"/>
      <c r="AY59" s="185"/>
      <c r="AZ59" s="25"/>
    </row>
    <row r="60" spans="1:52" ht="12.75" x14ac:dyDescent="0.2">
      <c r="A60" s="25"/>
      <c r="B60" s="186"/>
      <c r="C60" s="177"/>
      <c r="D60" s="420"/>
      <c r="E60" s="421"/>
      <c r="F60" s="421"/>
      <c r="G60" s="421"/>
      <c r="H60" s="421"/>
      <c r="I60" s="421"/>
      <c r="J60" s="421"/>
      <c r="K60" s="421"/>
      <c r="L60" s="421"/>
      <c r="M60" s="421"/>
      <c r="N60" s="703"/>
      <c r="O60" s="298" t="s">
        <v>79</v>
      </c>
      <c r="P60" s="299"/>
      <c r="Q60" s="299"/>
      <c r="R60" s="299"/>
      <c r="S60" s="299"/>
      <c r="T60" s="299"/>
      <c r="U60" s="299"/>
      <c r="V60" s="299"/>
      <c r="W60" s="299"/>
      <c r="X60" s="300"/>
      <c r="Y60" s="301">
        <v>1.2500000000000001E-2</v>
      </c>
      <c r="Z60" s="302"/>
      <c r="AA60" s="302"/>
      <c r="AB60" s="302"/>
      <c r="AC60" s="302"/>
      <c r="AD60" s="302"/>
      <c r="AE60" s="302"/>
      <c r="AF60" s="302"/>
      <c r="AG60" s="302"/>
      <c r="AH60" s="302"/>
      <c r="AI60" s="302"/>
      <c r="AJ60" s="302"/>
      <c r="AK60" s="302"/>
      <c r="AL60" s="303"/>
      <c r="AM60" s="301">
        <v>1.2500000000000001E-2</v>
      </c>
      <c r="AN60" s="302"/>
      <c r="AO60" s="302"/>
      <c r="AP60" s="302"/>
      <c r="AQ60" s="302"/>
      <c r="AR60" s="302"/>
      <c r="AS60" s="302"/>
      <c r="AT60" s="302"/>
      <c r="AU60" s="302"/>
      <c r="AV60" s="302"/>
      <c r="AW60" s="303"/>
      <c r="AX60" s="177"/>
      <c r="AY60" s="185"/>
      <c r="AZ60" s="25"/>
    </row>
    <row r="61" spans="1:52" ht="12.75" x14ac:dyDescent="0.2">
      <c r="A61" s="25"/>
      <c r="B61" s="187"/>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9"/>
      <c r="AZ61" s="25"/>
    </row>
    <row r="62" spans="1:52" ht="9" customHeight="1" x14ac:dyDescent="0.2">
      <c r="A62" s="25"/>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25"/>
    </row>
    <row r="63" spans="1:52" ht="12.75" customHeight="1" x14ac:dyDescent="0.2">
      <c r="A63" s="25"/>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25"/>
    </row>
    <row r="64" spans="1:52" ht="12.75" customHeight="1" x14ac:dyDescent="0.2">
      <c r="A64" s="25"/>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25"/>
    </row>
    <row r="65" spans="1:52" ht="12.75" customHeight="1" x14ac:dyDescent="0.2">
      <c r="A65" s="2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c r="AT65" s="285"/>
      <c r="AU65" s="285"/>
      <c r="AV65" s="285"/>
      <c r="AW65" s="285"/>
      <c r="AX65" s="285"/>
      <c r="AY65" s="285"/>
      <c r="AZ65" s="231"/>
    </row>
    <row r="66" spans="1:52" ht="12.75" customHeight="1" x14ac:dyDescent="0.2">
      <c r="A66" s="2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c r="AX66" s="285"/>
      <c r="AY66" s="285"/>
      <c r="AZ66" s="231"/>
    </row>
    <row r="67" spans="1:52" ht="12.75" customHeight="1" x14ac:dyDescent="0.2">
      <c r="A67" s="2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c r="AV67" s="285"/>
      <c r="AW67" s="285"/>
      <c r="AX67" s="285"/>
      <c r="AY67" s="285"/>
      <c r="AZ67" s="231"/>
    </row>
    <row r="68" spans="1:52" ht="6.75" customHeight="1" x14ac:dyDescent="0.2">
      <c r="A68" s="2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31"/>
    </row>
    <row r="69" spans="1:52" ht="12.75" customHeight="1" x14ac:dyDescent="0.2">
      <c r="A69" s="2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c r="AT69" s="285"/>
      <c r="AU69" s="231"/>
      <c r="AV69" s="231"/>
      <c r="AW69" s="231"/>
      <c r="AX69" s="231"/>
      <c r="AY69" s="231"/>
      <c r="AZ69" s="231"/>
    </row>
    <row r="70" spans="1:52" ht="12.75" customHeight="1" x14ac:dyDescent="0.2">
      <c r="A70" s="2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31"/>
      <c r="AV70" s="231"/>
      <c r="AW70" s="231"/>
      <c r="AX70" s="231"/>
      <c r="AY70" s="231"/>
      <c r="AZ70" s="231"/>
    </row>
    <row r="71" spans="1:52" ht="12.75" customHeight="1" x14ac:dyDescent="0.2">
      <c r="A71" s="2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31"/>
      <c r="AV71" s="231"/>
      <c r="AW71" s="231"/>
      <c r="AX71" s="231"/>
      <c r="AY71" s="231"/>
      <c r="AZ71" s="231"/>
    </row>
    <row r="72" spans="1:52" ht="12.75" customHeight="1" x14ac:dyDescent="0.2"/>
    <row r="77" spans="1:52" ht="12.75" hidden="1" customHeight="1" x14ac:dyDescent="0.2">
      <c r="AE77" s="233"/>
    </row>
    <row r="78" spans="1:52" ht="12.75" hidden="1" customHeight="1" x14ac:dyDescent="0.2">
      <c r="AE78" s="233"/>
    </row>
    <row r="79" spans="1:52" ht="12.75" hidden="1" customHeight="1" x14ac:dyDescent="0.2">
      <c r="AE79" s="233"/>
    </row>
    <row r="80" spans="1:52" ht="12.75" customHeight="1" x14ac:dyDescent="0.2"/>
    <row r="81" ht="12.75" customHeight="1" x14ac:dyDescent="0.2"/>
    <row r="82" ht="12.75" customHeight="1" x14ac:dyDescent="0.2"/>
    <row r="83" ht="0" hidden="1" customHeight="1" x14ac:dyDescent="0.2"/>
  </sheetData>
  <mergeCells count="80">
    <mergeCell ref="N7:AV7"/>
    <mergeCell ref="B33:AK33"/>
    <mergeCell ref="AS31:AW31"/>
    <mergeCell ref="AS27:AW27"/>
    <mergeCell ref="B15:AK15"/>
    <mergeCell ref="G14:Y14"/>
    <mergeCell ref="AF14:AY14"/>
    <mergeCell ref="Z16:AK16"/>
    <mergeCell ref="AM16:AX19"/>
    <mergeCell ref="Z17:AK17"/>
    <mergeCell ref="Z18:AK18"/>
    <mergeCell ref="B19:B20"/>
    <mergeCell ref="C19:V20"/>
    <mergeCell ref="W19:Y20"/>
    <mergeCell ref="Z19:AK20"/>
    <mergeCell ref="Z28:AK28"/>
    <mergeCell ref="AM28:AQ28"/>
    <mergeCell ref="B21:AK21"/>
    <mergeCell ref="AM21:AY24"/>
    <mergeCell ref="B22:B23"/>
    <mergeCell ref="Z22:AK23"/>
    <mergeCell ref="G23:I23"/>
    <mergeCell ref="N23:X23"/>
    <mergeCell ref="Z24:AK24"/>
    <mergeCell ref="Z25:AK25"/>
    <mergeCell ref="Z26:AK26"/>
    <mergeCell ref="AM26:AQ26"/>
    <mergeCell ref="B27:AK27"/>
    <mergeCell ref="Z29:AK29"/>
    <mergeCell ref="Z30:AK30"/>
    <mergeCell ref="Z31:AK31"/>
    <mergeCell ref="Z32:AK32"/>
    <mergeCell ref="AM32:AQ32"/>
    <mergeCell ref="Z39:AK39"/>
    <mergeCell ref="C34:Y34"/>
    <mergeCell ref="Z34:AK34"/>
    <mergeCell ref="AL34:AP34"/>
    <mergeCell ref="Z35:AK35"/>
    <mergeCell ref="Z36:AK36"/>
    <mergeCell ref="AL36:AP36"/>
    <mergeCell ref="B37:B38"/>
    <mergeCell ref="L37:N37"/>
    <mergeCell ref="O37:V37"/>
    <mergeCell ref="Z37:AK38"/>
    <mergeCell ref="K38:Y38"/>
    <mergeCell ref="Z51:AK51"/>
    <mergeCell ref="B40:AK40"/>
    <mergeCell ref="Z41:AK41"/>
    <mergeCell ref="Z42:AK42"/>
    <mergeCell ref="Z43:AK43"/>
    <mergeCell ref="Z44:AK44"/>
    <mergeCell ref="Z45:AK45"/>
    <mergeCell ref="Z46:AK46"/>
    <mergeCell ref="Z47:AK47"/>
    <mergeCell ref="Z48:AK48"/>
    <mergeCell ref="Z49:AK49"/>
    <mergeCell ref="Z50:AK50"/>
    <mergeCell ref="AM56:AW57"/>
    <mergeCell ref="M3:AX4"/>
    <mergeCell ref="AM60:AW60"/>
    <mergeCell ref="Y59:AL59"/>
    <mergeCell ref="AM59:AW59"/>
    <mergeCell ref="O60:X60"/>
    <mergeCell ref="Y60:AL60"/>
    <mergeCell ref="M9:AX10"/>
    <mergeCell ref="M5:AX6"/>
    <mergeCell ref="B13:AY13"/>
    <mergeCell ref="B69:AT71"/>
    <mergeCell ref="B68:AT68"/>
    <mergeCell ref="AU68:AY68"/>
    <mergeCell ref="B65:AY67"/>
    <mergeCell ref="D58:N60"/>
    <mergeCell ref="O58:X58"/>
    <mergeCell ref="Y58:AL58"/>
    <mergeCell ref="AM58:AW58"/>
    <mergeCell ref="O59:X59"/>
    <mergeCell ref="B52:AY52"/>
    <mergeCell ref="D56:N57"/>
    <mergeCell ref="O56:X57"/>
    <mergeCell ref="Y56:AL57"/>
  </mergeCells>
  <dataValidations disablePrompts="1" count="2">
    <dataValidation type="list" allowBlank="1" showInputMessage="1" showErrorMessage="1" sqref="G23:I23" xr:uid="{00000000-0002-0000-0000-000000000000}">
      <formula1>STATE</formula1>
    </dataValidation>
    <dataValidation type="list" allowBlank="1" showInputMessage="1" showErrorMessage="1" sqref="K38" xr:uid="{00000000-0002-0000-0000-000001000000}">
      <formula1>Veteran_Type</formula1>
    </dataValidation>
  </dataValidations>
  <pageMargins left="0.5" right="0.5" top="0.5" bottom="0.5" header="0.3" footer="0.3"/>
  <pageSetup paperSize="5" scale="96" orientation="portrait" r:id="rId1"/>
  <headerFooter>
    <oddHeader xml:space="preserve">&amp;C </oddHeader>
    <oddFooter>&amp;L&amp;"Arial,Bold"&amp;8VA Loan Calculator 2024 FM-667 rev. 22&amp;C&amp;"Arial,Bold"&amp;8Page &amp;P of &amp;N  1/26/2024&amp;R&amp;"Arial,Bold"&amp;10&amp;K707271www.plazahomemortgage.com</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2000000}">
          <x14:formula1>
            <xm:f>INDIRECT('County Lists-Current Yr (Purch)'!$B$4)</xm:f>
          </x14:formula1>
          <xm:sqref>N23:X23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A1:G12755"/>
  <sheetViews>
    <sheetView workbookViewId="0">
      <selection activeCell="B5" sqref="B5"/>
    </sheetView>
  </sheetViews>
  <sheetFormatPr defaultRowHeight="15" x14ac:dyDescent="0.25"/>
  <cols>
    <col min="1" max="1" width="14.7109375" customWidth="1"/>
    <col min="2" max="2" width="22.28515625" bestFit="1" customWidth="1"/>
    <col min="3" max="3" width="6.5703125" customWidth="1"/>
    <col min="4" max="4" width="22.5703125" bestFit="1" customWidth="1"/>
    <col min="5" max="5" width="24.85546875" bestFit="1" customWidth="1"/>
    <col min="6" max="6" width="14.140625" bestFit="1" customWidth="1"/>
  </cols>
  <sheetData>
    <row r="1" spans="1:7" x14ac:dyDescent="0.25">
      <c r="A1" s="155" t="s">
        <v>250</v>
      </c>
    </row>
    <row r="2" spans="1:7" x14ac:dyDescent="0.25">
      <c r="A2" s="150" t="s">
        <v>249</v>
      </c>
      <c r="B2" s="154">
        <f t="array" ref="B2">MAX(IF(A5:A15572&lt;&gt;"",ROW(A5:A15572),""))</f>
        <v>3238</v>
      </c>
    </row>
    <row r="4" spans="1:7" x14ac:dyDescent="0.25">
      <c r="A4" s="151" t="s">
        <v>234</v>
      </c>
      <c r="B4" s="152" t="s">
        <v>236</v>
      </c>
      <c r="C4" s="151" t="s">
        <v>158</v>
      </c>
      <c r="D4" s="151" t="s">
        <v>133</v>
      </c>
      <c r="E4" s="152" t="s">
        <v>237</v>
      </c>
      <c r="F4" s="153" t="s">
        <v>232</v>
      </c>
      <c r="G4" s="152" t="s">
        <v>235</v>
      </c>
    </row>
    <row r="5" spans="1:7" x14ac:dyDescent="0.25">
      <c r="A5">
        <v>2024</v>
      </c>
      <c r="B5" s="149" t="str">
        <f t="shared" ref="B5:B48" si="0">A5&amp;"_"&amp;C5&amp;G5</f>
        <v>2024_AL1</v>
      </c>
      <c r="C5" t="s">
        <v>159</v>
      </c>
      <c r="D5" t="s">
        <v>391</v>
      </c>
      <c r="E5" s="149" t="str">
        <f t="shared" ref="E5:E48" si="1">A5&amp;"_"&amp;C5&amp;D5</f>
        <v>2024_ALAUTAUGA COUNTY</v>
      </c>
      <c r="F5">
        <v>766550</v>
      </c>
      <c r="G5" s="149">
        <f t="array" ref="G5">SUM(IF(A5=A$5:A5,IF(C5=C$5:C5,1,0),0))</f>
        <v>1</v>
      </c>
    </row>
    <row r="6" spans="1:7" x14ac:dyDescent="0.25">
      <c r="A6">
        <v>2024</v>
      </c>
      <c r="B6" s="149" t="str">
        <f t="shared" si="0"/>
        <v>2024_AL2</v>
      </c>
      <c r="C6" t="s">
        <v>159</v>
      </c>
      <c r="D6" t="s">
        <v>392</v>
      </c>
      <c r="E6" s="149" t="str">
        <f t="shared" si="1"/>
        <v>2024_ALBALDWIN COUNTY</v>
      </c>
      <c r="F6">
        <v>766550</v>
      </c>
      <c r="G6" s="149">
        <f t="array" ref="G6">SUM(IF(A6=A$5:A6,IF(C6=C$5:C6,1,0),0))</f>
        <v>2</v>
      </c>
    </row>
    <row r="7" spans="1:7" x14ac:dyDescent="0.25">
      <c r="A7">
        <v>2024</v>
      </c>
      <c r="B7" s="149" t="str">
        <f t="shared" si="0"/>
        <v>2024_AL3</v>
      </c>
      <c r="C7" t="s">
        <v>159</v>
      </c>
      <c r="D7" t="s">
        <v>393</v>
      </c>
      <c r="E7" s="149" t="str">
        <f t="shared" si="1"/>
        <v>2024_ALBARBOUR COUNTY</v>
      </c>
      <c r="F7">
        <v>766550</v>
      </c>
      <c r="G7" s="149">
        <f t="array" ref="G7">SUM(IF(A7=A$5:A7,IF(C7=C$5:C7,1,0),0))</f>
        <v>3</v>
      </c>
    </row>
    <row r="8" spans="1:7" x14ac:dyDescent="0.25">
      <c r="A8">
        <v>2024</v>
      </c>
      <c r="B8" s="149" t="str">
        <f t="shared" si="0"/>
        <v>2024_AL4</v>
      </c>
      <c r="C8" t="s">
        <v>159</v>
      </c>
      <c r="D8" t="s">
        <v>394</v>
      </c>
      <c r="E8" s="149" t="str">
        <f t="shared" si="1"/>
        <v>2024_ALBIBB COUNTY</v>
      </c>
      <c r="F8">
        <v>766550</v>
      </c>
      <c r="G8" s="149">
        <f t="array" ref="G8">SUM(IF(A8=A$5:A8,IF(C8=C$5:C8,1,0),0))</f>
        <v>4</v>
      </c>
    </row>
    <row r="9" spans="1:7" x14ac:dyDescent="0.25">
      <c r="A9">
        <v>2024</v>
      </c>
      <c r="B9" s="149" t="str">
        <f t="shared" si="0"/>
        <v>2024_AL5</v>
      </c>
      <c r="C9" t="s">
        <v>159</v>
      </c>
      <c r="D9" t="s">
        <v>395</v>
      </c>
      <c r="E9" s="149" t="str">
        <f t="shared" si="1"/>
        <v>2024_ALBLOUNT COUNTY</v>
      </c>
      <c r="F9">
        <v>766550</v>
      </c>
      <c r="G9" s="149">
        <f t="array" ref="G9">SUM(IF(A9=A$5:A9,IF(C9=C$5:C9,1,0),0))</f>
        <v>5</v>
      </c>
    </row>
    <row r="10" spans="1:7" x14ac:dyDescent="0.25">
      <c r="A10">
        <v>2024</v>
      </c>
      <c r="B10" s="149" t="str">
        <f t="shared" si="0"/>
        <v>2024_AL6</v>
      </c>
      <c r="C10" t="s">
        <v>159</v>
      </c>
      <c r="D10" t="s">
        <v>396</v>
      </c>
      <c r="E10" s="149" t="str">
        <f t="shared" si="1"/>
        <v>2024_ALBULLOCK COUNTY</v>
      </c>
      <c r="F10">
        <v>766550</v>
      </c>
      <c r="G10" s="149">
        <f t="array" ref="G10">SUM(IF(A10=A$5:A10,IF(C10=C$5:C10,1,0),0))</f>
        <v>6</v>
      </c>
    </row>
    <row r="11" spans="1:7" x14ac:dyDescent="0.25">
      <c r="A11">
        <v>2024</v>
      </c>
      <c r="B11" s="149" t="str">
        <f t="shared" si="0"/>
        <v>2024_AL7</v>
      </c>
      <c r="C11" t="s">
        <v>159</v>
      </c>
      <c r="D11" t="s">
        <v>397</v>
      </c>
      <c r="E11" s="149" t="str">
        <f t="shared" si="1"/>
        <v>2024_ALBUTLER COUNTY</v>
      </c>
      <c r="F11">
        <v>766550</v>
      </c>
      <c r="G11" s="149">
        <f t="array" ref="G11">SUM(IF(A11=A$5:A11,IF(C11=C$5:C11,1,0),0))</f>
        <v>7</v>
      </c>
    </row>
    <row r="12" spans="1:7" x14ac:dyDescent="0.25">
      <c r="A12">
        <v>2024</v>
      </c>
      <c r="B12" s="149" t="str">
        <f t="shared" si="0"/>
        <v>2024_AL8</v>
      </c>
      <c r="C12" t="s">
        <v>159</v>
      </c>
      <c r="D12" t="s">
        <v>398</v>
      </c>
      <c r="E12" s="149" t="str">
        <f t="shared" si="1"/>
        <v>2024_ALCALHOUN COUNTY</v>
      </c>
      <c r="F12">
        <v>766550</v>
      </c>
      <c r="G12" s="149">
        <f t="array" ref="G12">SUM(IF(A12=A$5:A12,IF(C12=C$5:C12,1,0),0))</f>
        <v>8</v>
      </c>
    </row>
    <row r="13" spans="1:7" x14ac:dyDescent="0.25">
      <c r="A13">
        <v>2024</v>
      </c>
      <c r="B13" s="149" t="str">
        <f t="shared" si="0"/>
        <v>2024_AL9</v>
      </c>
      <c r="C13" t="s">
        <v>159</v>
      </c>
      <c r="D13" t="s">
        <v>399</v>
      </c>
      <c r="E13" s="149" t="str">
        <f t="shared" si="1"/>
        <v>2024_ALCHAMBERS COUNTY</v>
      </c>
      <c r="F13">
        <v>766550</v>
      </c>
      <c r="G13" s="149">
        <f t="array" ref="G13">SUM(IF(A13=A$5:A13,IF(C13=C$5:C13,1,0),0))</f>
        <v>9</v>
      </c>
    </row>
    <row r="14" spans="1:7" x14ac:dyDescent="0.25">
      <c r="A14">
        <v>2024</v>
      </c>
      <c r="B14" s="149" t="str">
        <f t="shared" si="0"/>
        <v>2024_AL10</v>
      </c>
      <c r="C14" t="s">
        <v>159</v>
      </c>
      <c r="D14" t="s">
        <v>400</v>
      </c>
      <c r="E14" s="149" t="str">
        <f t="shared" si="1"/>
        <v>2024_ALCHEROKEE COUNTY</v>
      </c>
      <c r="F14">
        <v>766550</v>
      </c>
      <c r="G14" s="149">
        <f t="array" ref="G14">SUM(IF(A14=A$5:A14,IF(C14=C$5:C14,1,0),0))</f>
        <v>10</v>
      </c>
    </row>
    <row r="15" spans="1:7" x14ac:dyDescent="0.25">
      <c r="A15">
        <v>2024</v>
      </c>
      <c r="B15" s="149" t="str">
        <f t="shared" si="0"/>
        <v>2024_AL11</v>
      </c>
      <c r="C15" t="s">
        <v>159</v>
      </c>
      <c r="D15" t="s">
        <v>401</v>
      </c>
      <c r="E15" s="149" t="str">
        <f t="shared" si="1"/>
        <v>2024_ALCHILTON COUNTY</v>
      </c>
      <c r="F15">
        <v>766550</v>
      </c>
      <c r="G15" s="149">
        <f t="array" ref="G15">SUM(IF(A15=A$5:A15,IF(C15=C$5:C15,1,0),0))</f>
        <v>11</v>
      </c>
    </row>
    <row r="16" spans="1:7" x14ac:dyDescent="0.25">
      <c r="A16">
        <v>2024</v>
      </c>
      <c r="B16" s="149" t="str">
        <f t="shared" si="0"/>
        <v>2024_AL12</v>
      </c>
      <c r="C16" t="s">
        <v>159</v>
      </c>
      <c r="D16" t="s">
        <v>402</v>
      </c>
      <c r="E16" s="149" t="str">
        <f t="shared" si="1"/>
        <v>2024_ALCHOCTAW COUNTY</v>
      </c>
      <c r="F16">
        <v>766550</v>
      </c>
      <c r="G16" s="149">
        <f t="array" ref="G16">SUM(IF(A16=A$5:A16,IF(C16=C$5:C16,1,0),0))</f>
        <v>12</v>
      </c>
    </row>
    <row r="17" spans="1:7" x14ac:dyDescent="0.25">
      <c r="A17">
        <v>2024</v>
      </c>
      <c r="B17" s="149" t="str">
        <f t="shared" si="0"/>
        <v>2024_AL13</v>
      </c>
      <c r="C17" t="s">
        <v>159</v>
      </c>
      <c r="D17" t="s">
        <v>403</v>
      </c>
      <c r="E17" s="149" t="str">
        <f t="shared" si="1"/>
        <v>2024_ALCLARKE COUNTY</v>
      </c>
      <c r="F17">
        <v>766550</v>
      </c>
      <c r="G17" s="149">
        <f t="array" ref="G17">SUM(IF(A17=A$5:A17,IF(C17=C$5:C17,1,0),0))</f>
        <v>13</v>
      </c>
    </row>
    <row r="18" spans="1:7" x14ac:dyDescent="0.25">
      <c r="A18">
        <v>2024</v>
      </c>
      <c r="B18" s="149" t="str">
        <f t="shared" si="0"/>
        <v>2024_AL14</v>
      </c>
      <c r="C18" t="s">
        <v>159</v>
      </c>
      <c r="D18" t="s">
        <v>404</v>
      </c>
      <c r="E18" s="149" t="str">
        <f t="shared" si="1"/>
        <v>2024_ALCLAY COUNTY</v>
      </c>
      <c r="F18">
        <v>766550</v>
      </c>
      <c r="G18" s="149">
        <f t="array" ref="G18">SUM(IF(A18=A$5:A18,IF(C18=C$5:C18,1,0),0))</f>
        <v>14</v>
      </c>
    </row>
    <row r="19" spans="1:7" x14ac:dyDescent="0.25">
      <c r="A19">
        <v>2024</v>
      </c>
      <c r="B19" s="149" t="str">
        <f t="shared" si="0"/>
        <v>2024_AL15</v>
      </c>
      <c r="C19" t="s">
        <v>159</v>
      </c>
      <c r="D19" t="s">
        <v>405</v>
      </c>
      <c r="E19" s="149" t="str">
        <f t="shared" si="1"/>
        <v>2024_ALCLEBURNE COUNTY</v>
      </c>
      <c r="F19">
        <v>766550</v>
      </c>
      <c r="G19" s="149">
        <f t="array" ref="G19">SUM(IF(A19=A$5:A19,IF(C19=C$5:C19,1,0),0))</f>
        <v>15</v>
      </c>
    </row>
    <row r="20" spans="1:7" x14ac:dyDescent="0.25">
      <c r="A20">
        <v>2024</v>
      </c>
      <c r="B20" s="149" t="str">
        <f t="shared" si="0"/>
        <v>2024_AL16</v>
      </c>
      <c r="C20" t="s">
        <v>159</v>
      </c>
      <c r="D20" t="s">
        <v>406</v>
      </c>
      <c r="E20" s="149" t="str">
        <f t="shared" si="1"/>
        <v>2024_ALCOFFEE COUNTY</v>
      </c>
      <c r="F20">
        <v>766550</v>
      </c>
      <c r="G20" s="149">
        <f t="array" ref="G20">SUM(IF(A20=A$5:A20,IF(C20=C$5:C20,1,0),0))</f>
        <v>16</v>
      </c>
    </row>
    <row r="21" spans="1:7" x14ac:dyDescent="0.25">
      <c r="A21">
        <v>2024</v>
      </c>
      <c r="B21" s="149" t="str">
        <f t="shared" si="0"/>
        <v>2024_AL17</v>
      </c>
      <c r="C21" t="s">
        <v>159</v>
      </c>
      <c r="D21" t="s">
        <v>407</v>
      </c>
      <c r="E21" s="149" t="str">
        <f t="shared" si="1"/>
        <v>2024_ALCOLBERT COUNTY</v>
      </c>
      <c r="F21">
        <v>766550</v>
      </c>
      <c r="G21" s="149">
        <f t="array" ref="G21">SUM(IF(A21=A$5:A21,IF(C21=C$5:C21,1,0),0))</f>
        <v>17</v>
      </c>
    </row>
    <row r="22" spans="1:7" x14ac:dyDescent="0.25">
      <c r="A22">
        <v>2024</v>
      </c>
      <c r="B22" s="149" t="str">
        <f t="shared" si="0"/>
        <v>2024_AL18</v>
      </c>
      <c r="C22" t="s">
        <v>159</v>
      </c>
      <c r="D22" t="s">
        <v>408</v>
      </c>
      <c r="E22" s="149" t="str">
        <f t="shared" si="1"/>
        <v>2024_ALCONECUH COUNTY</v>
      </c>
      <c r="F22">
        <v>766550</v>
      </c>
      <c r="G22" s="149">
        <f t="array" ref="G22">SUM(IF(A22=A$5:A22,IF(C22=C$5:C22,1,0),0))</f>
        <v>18</v>
      </c>
    </row>
    <row r="23" spans="1:7" x14ac:dyDescent="0.25">
      <c r="A23">
        <v>2024</v>
      </c>
      <c r="B23" s="149" t="str">
        <f t="shared" si="0"/>
        <v>2024_AL19</v>
      </c>
      <c r="C23" t="s">
        <v>159</v>
      </c>
      <c r="D23" t="s">
        <v>409</v>
      </c>
      <c r="E23" s="149" t="str">
        <f t="shared" si="1"/>
        <v>2024_ALCOOSA COUNTY</v>
      </c>
      <c r="F23">
        <v>766550</v>
      </c>
      <c r="G23" s="149">
        <f t="array" ref="G23">SUM(IF(A23=A$5:A23,IF(C23=C$5:C23,1,0),0))</f>
        <v>19</v>
      </c>
    </row>
    <row r="24" spans="1:7" x14ac:dyDescent="0.25">
      <c r="A24">
        <v>2024</v>
      </c>
      <c r="B24" s="149" t="str">
        <f t="shared" si="0"/>
        <v>2024_AL20</v>
      </c>
      <c r="C24" t="s">
        <v>159</v>
      </c>
      <c r="D24" t="s">
        <v>410</v>
      </c>
      <c r="E24" s="149" t="str">
        <f t="shared" si="1"/>
        <v>2024_ALCOVINGTON COUNTY</v>
      </c>
      <c r="F24">
        <v>766550</v>
      </c>
      <c r="G24" s="149">
        <f t="array" ref="G24">SUM(IF(A24=A$5:A24,IF(C24=C$5:C24,1,0),0))</f>
        <v>20</v>
      </c>
    </row>
    <row r="25" spans="1:7" x14ac:dyDescent="0.25">
      <c r="A25">
        <v>2024</v>
      </c>
      <c r="B25" s="149" t="str">
        <f t="shared" si="0"/>
        <v>2024_AL21</v>
      </c>
      <c r="C25" t="s">
        <v>159</v>
      </c>
      <c r="D25" t="s">
        <v>411</v>
      </c>
      <c r="E25" s="149" t="str">
        <f t="shared" si="1"/>
        <v>2024_ALCRENSHAW COUNTY</v>
      </c>
      <c r="F25">
        <v>766550</v>
      </c>
      <c r="G25" s="149">
        <f t="array" ref="G25">SUM(IF(A25=A$5:A25,IF(C25=C$5:C25,1,0),0))</f>
        <v>21</v>
      </c>
    </row>
    <row r="26" spans="1:7" x14ac:dyDescent="0.25">
      <c r="A26">
        <v>2024</v>
      </c>
      <c r="B26" s="149" t="str">
        <f t="shared" si="0"/>
        <v>2024_AL22</v>
      </c>
      <c r="C26" t="s">
        <v>159</v>
      </c>
      <c r="D26" t="s">
        <v>412</v>
      </c>
      <c r="E26" s="149" t="str">
        <f t="shared" si="1"/>
        <v>2024_ALCULLMAN COUNTY</v>
      </c>
      <c r="F26">
        <v>766550</v>
      </c>
      <c r="G26" s="149">
        <f t="array" ref="G26">SUM(IF(A26=A$5:A26,IF(C26=C$5:C26,1,0),0))</f>
        <v>22</v>
      </c>
    </row>
    <row r="27" spans="1:7" x14ac:dyDescent="0.25">
      <c r="A27">
        <v>2024</v>
      </c>
      <c r="B27" s="149" t="str">
        <f t="shared" si="0"/>
        <v>2024_AL23</v>
      </c>
      <c r="C27" t="s">
        <v>159</v>
      </c>
      <c r="D27" t="s">
        <v>413</v>
      </c>
      <c r="E27" s="149" t="str">
        <f t="shared" si="1"/>
        <v>2024_ALDALE COUNTY</v>
      </c>
      <c r="F27">
        <v>766550</v>
      </c>
      <c r="G27" s="149">
        <f t="array" ref="G27">SUM(IF(A27=A$5:A27,IF(C27=C$5:C27,1,0),0))</f>
        <v>23</v>
      </c>
    </row>
    <row r="28" spans="1:7" x14ac:dyDescent="0.25">
      <c r="A28">
        <v>2024</v>
      </c>
      <c r="B28" s="149" t="str">
        <f t="shared" si="0"/>
        <v>2024_AL24</v>
      </c>
      <c r="C28" t="s">
        <v>159</v>
      </c>
      <c r="D28" t="s">
        <v>414</v>
      </c>
      <c r="E28" s="149" t="str">
        <f t="shared" si="1"/>
        <v>2024_ALDALLAS COUNTY</v>
      </c>
      <c r="F28">
        <v>766550</v>
      </c>
      <c r="G28" s="149">
        <f t="array" ref="G28">SUM(IF(A28=A$5:A28,IF(C28=C$5:C28,1,0),0))</f>
        <v>24</v>
      </c>
    </row>
    <row r="29" spans="1:7" x14ac:dyDescent="0.25">
      <c r="A29">
        <v>2024</v>
      </c>
      <c r="B29" s="149" t="str">
        <f t="shared" si="0"/>
        <v>2024_AL25</v>
      </c>
      <c r="C29" t="s">
        <v>159</v>
      </c>
      <c r="D29" t="s">
        <v>415</v>
      </c>
      <c r="E29" s="149" t="str">
        <f t="shared" si="1"/>
        <v>2024_ALDEKALB COUNTY</v>
      </c>
      <c r="F29">
        <v>766550</v>
      </c>
      <c r="G29" s="149">
        <f t="array" ref="G29">SUM(IF(A29=A$5:A29,IF(C29=C$5:C29,1,0),0))</f>
        <v>25</v>
      </c>
    </row>
    <row r="30" spans="1:7" x14ac:dyDescent="0.25">
      <c r="A30">
        <v>2024</v>
      </c>
      <c r="B30" s="149" t="str">
        <f t="shared" si="0"/>
        <v>2024_AL26</v>
      </c>
      <c r="C30" t="s">
        <v>159</v>
      </c>
      <c r="D30" t="s">
        <v>416</v>
      </c>
      <c r="E30" s="149" t="str">
        <f t="shared" si="1"/>
        <v>2024_ALELMORE COUNTY</v>
      </c>
      <c r="F30">
        <v>766550</v>
      </c>
      <c r="G30" s="149">
        <f t="array" ref="G30">SUM(IF(A30=A$5:A30,IF(C30=C$5:C30,1,0),0))</f>
        <v>26</v>
      </c>
    </row>
    <row r="31" spans="1:7" x14ac:dyDescent="0.25">
      <c r="A31">
        <v>2024</v>
      </c>
      <c r="B31" s="149" t="str">
        <f t="shared" si="0"/>
        <v>2024_AL27</v>
      </c>
      <c r="C31" t="s">
        <v>159</v>
      </c>
      <c r="D31" t="s">
        <v>417</v>
      </c>
      <c r="E31" s="149" t="str">
        <f t="shared" si="1"/>
        <v>2024_ALESCAMBIA COUNTY</v>
      </c>
      <c r="F31">
        <v>766550</v>
      </c>
      <c r="G31" s="149">
        <f t="array" ref="G31">SUM(IF(A31=A$5:A31,IF(C31=C$5:C31,1,0),0))</f>
        <v>27</v>
      </c>
    </row>
    <row r="32" spans="1:7" x14ac:dyDescent="0.25">
      <c r="A32">
        <v>2024</v>
      </c>
      <c r="B32" s="149" t="str">
        <f t="shared" si="0"/>
        <v>2024_AL28</v>
      </c>
      <c r="C32" t="s">
        <v>159</v>
      </c>
      <c r="D32" t="s">
        <v>418</v>
      </c>
      <c r="E32" s="149" t="str">
        <f t="shared" si="1"/>
        <v>2024_ALETOWAH COUNTY</v>
      </c>
      <c r="F32">
        <v>766550</v>
      </c>
      <c r="G32" s="149">
        <f t="array" ref="G32">SUM(IF(A32=A$5:A32,IF(C32=C$5:C32,1,0),0))</f>
        <v>28</v>
      </c>
    </row>
    <row r="33" spans="1:7" x14ac:dyDescent="0.25">
      <c r="A33">
        <v>2024</v>
      </c>
      <c r="B33" s="149" t="str">
        <f t="shared" si="0"/>
        <v>2024_AL29</v>
      </c>
      <c r="C33" t="s">
        <v>159</v>
      </c>
      <c r="D33" t="s">
        <v>419</v>
      </c>
      <c r="E33" s="149" t="str">
        <f t="shared" si="1"/>
        <v>2024_ALFAYETTE COUNTY</v>
      </c>
      <c r="F33">
        <v>766550</v>
      </c>
      <c r="G33" s="149">
        <f t="array" ref="G33">SUM(IF(A33=A$5:A33,IF(C33=C$5:C33,1,0),0))</f>
        <v>29</v>
      </c>
    </row>
    <row r="34" spans="1:7" x14ac:dyDescent="0.25">
      <c r="A34">
        <v>2024</v>
      </c>
      <c r="B34" s="149" t="str">
        <f t="shared" si="0"/>
        <v>2024_AL30</v>
      </c>
      <c r="C34" t="s">
        <v>159</v>
      </c>
      <c r="D34" t="s">
        <v>420</v>
      </c>
      <c r="E34" s="149" t="str">
        <f t="shared" si="1"/>
        <v>2024_ALFRANKLIN COUNTY</v>
      </c>
      <c r="F34">
        <v>766550</v>
      </c>
      <c r="G34" s="149">
        <f t="array" ref="G34">SUM(IF(A34=A$5:A34,IF(C34=C$5:C34,1,0),0))</f>
        <v>30</v>
      </c>
    </row>
    <row r="35" spans="1:7" x14ac:dyDescent="0.25">
      <c r="A35">
        <v>2024</v>
      </c>
      <c r="B35" s="149" t="str">
        <f t="shared" si="0"/>
        <v>2024_AL31</v>
      </c>
      <c r="C35" t="s">
        <v>159</v>
      </c>
      <c r="D35" t="s">
        <v>421</v>
      </c>
      <c r="E35" s="149" t="str">
        <f t="shared" si="1"/>
        <v>2024_ALGENEVA COUNTY</v>
      </c>
      <c r="F35">
        <v>766550</v>
      </c>
      <c r="G35" s="149">
        <f t="array" ref="G35">SUM(IF(A35=A$5:A35,IF(C35=C$5:C35,1,0),0))</f>
        <v>31</v>
      </c>
    </row>
    <row r="36" spans="1:7" x14ac:dyDescent="0.25">
      <c r="A36">
        <v>2024</v>
      </c>
      <c r="B36" s="149" t="str">
        <f t="shared" si="0"/>
        <v>2024_AL32</v>
      </c>
      <c r="C36" t="s">
        <v>159</v>
      </c>
      <c r="D36" t="s">
        <v>422</v>
      </c>
      <c r="E36" s="149" t="str">
        <f t="shared" si="1"/>
        <v>2024_ALGREENE COUNTY</v>
      </c>
      <c r="F36">
        <v>766550</v>
      </c>
      <c r="G36" s="149">
        <f t="array" ref="G36">SUM(IF(A36=A$5:A36,IF(C36=C$5:C36,1,0),0))</f>
        <v>32</v>
      </c>
    </row>
    <row r="37" spans="1:7" x14ac:dyDescent="0.25">
      <c r="A37">
        <v>2024</v>
      </c>
      <c r="B37" s="149" t="str">
        <f t="shared" si="0"/>
        <v>2024_AL33</v>
      </c>
      <c r="C37" t="s">
        <v>159</v>
      </c>
      <c r="D37" t="s">
        <v>423</v>
      </c>
      <c r="E37" s="149" t="str">
        <f t="shared" si="1"/>
        <v>2024_ALHALE COUNTY</v>
      </c>
      <c r="F37">
        <v>766550</v>
      </c>
      <c r="G37" s="149">
        <f t="array" ref="G37">SUM(IF(A37=A$5:A37,IF(C37=C$5:C37,1,0),0))</f>
        <v>33</v>
      </c>
    </row>
    <row r="38" spans="1:7" x14ac:dyDescent="0.25">
      <c r="A38">
        <v>2024</v>
      </c>
      <c r="B38" s="149" t="str">
        <f t="shared" si="0"/>
        <v>2024_AL34</v>
      </c>
      <c r="C38" t="s">
        <v>159</v>
      </c>
      <c r="D38" t="s">
        <v>424</v>
      </c>
      <c r="E38" s="149" t="str">
        <f t="shared" si="1"/>
        <v>2024_ALHENRY COUNTY</v>
      </c>
      <c r="F38">
        <v>766550</v>
      </c>
      <c r="G38" s="149">
        <f t="array" ref="G38">SUM(IF(A38=A$5:A38,IF(C38=C$5:C38,1,0),0))</f>
        <v>34</v>
      </c>
    </row>
    <row r="39" spans="1:7" x14ac:dyDescent="0.25">
      <c r="A39">
        <v>2024</v>
      </c>
      <c r="B39" s="149" t="str">
        <f t="shared" si="0"/>
        <v>2024_AL35</v>
      </c>
      <c r="C39" t="s">
        <v>159</v>
      </c>
      <c r="D39" t="s">
        <v>425</v>
      </c>
      <c r="E39" s="149" t="str">
        <f t="shared" si="1"/>
        <v>2024_ALHOUSTON COUNTY</v>
      </c>
      <c r="F39">
        <v>766550</v>
      </c>
      <c r="G39" s="149">
        <f t="array" ref="G39">SUM(IF(A39=A$5:A39,IF(C39=C$5:C39,1,0),0))</f>
        <v>35</v>
      </c>
    </row>
    <row r="40" spans="1:7" x14ac:dyDescent="0.25">
      <c r="A40">
        <v>2024</v>
      </c>
      <c r="B40" s="149" t="str">
        <f t="shared" si="0"/>
        <v>2024_AL36</v>
      </c>
      <c r="C40" t="s">
        <v>159</v>
      </c>
      <c r="D40" t="s">
        <v>426</v>
      </c>
      <c r="E40" s="149" t="str">
        <f t="shared" si="1"/>
        <v>2024_ALJACKSON COUNTY</v>
      </c>
      <c r="F40">
        <v>766550</v>
      </c>
      <c r="G40" s="149">
        <f t="array" ref="G40">SUM(IF(A40=A$5:A40,IF(C40=C$5:C40,1,0),0))</f>
        <v>36</v>
      </c>
    </row>
    <row r="41" spans="1:7" x14ac:dyDescent="0.25">
      <c r="A41">
        <v>2024</v>
      </c>
      <c r="B41" s="149" t="str">
        <f t="shared" si="0"/>
        <v>2024_AL37</v>
      </c>
      <c r="C41" t="s">
        <v>159</v>
      </c>
      <c r="D41" t="s">
        <v>427</v>
      </c>
      <c r="E41" s="149" t="str">
        <f t="shared" si="1"/>
        <v>2024_ALJEFFERSON COUNTY</v>
      </c>
      <c r="F41">
        <v>766550</v>
      </c>
      <c r="G41" s="149">
        <f t="array" ref="G41">SUM(IF(A41=A$5:A41,IF(C41=C$5:C41,1,0),0))</f>
        <v>37</v>
      </c>
    </row>
    <row r="42" spans="1:7" x14ac:dyDescent="0.25">
      <c r="A42">
        <v>2024</v>
      </c>
      <c r="B42" s="149" t="str">
        <f t="shared" si="0"/>
        <v>2024_AL38</v>
      </c>
      <c r="C42" t="s">
        <v>159</v>
      </c>
      <c r="D42" t="s">
        <v>428</v>
      </c>
      <c r="E42" s="149" t="str">
        <f t="shared" si="1"/>
        <v>2024_ALLAMAR COUNTY</v>
      </c>
      <c r="F42">
        <v>766550</v>
      </c>
      <c r="G42" s="149">
        <f t="array" ref="G42">SUM(IF(A42=A$5:A42,IF(C42=C$5:C42,1,0),0))</f>
        <v>38</v>
      </c>
    </row>
    <row r="43" spans="1:7" x14ac:dyDescent="0.25">
      <c r="A43">
        <v>2024</v>
      </c>
      <c r="B43" s="149" t="str">
        <f t="shared" si="0"/>
        <v>2024_AL39</v>
      </c>
      <c r="C43" t="s">
        <v>159</v>
      </c>
      <c r="D43" t="s">
        <v>429</v>
      </c>
      <c r="E43" s="149" t="str">
        <f t="shared" si="1"/>
        <v>2024_ALLAUDERDALE COUNTY</v>
      </c>
      <c r="F43">
        <v>766550</v>
      </c>
      <c r="G43" s="149">
        <f t="array" ref="G43">SUM(IF(A43=A$5:A43,IF(C43=C$5:C43,1,0),0))</f>
        <v>39</v>
      </c>
    </row>
    <row r="44" spans="1:7" x14ac:dyDescent="0.25">
      <c r="A44">
        <v>2024</v>
      </c>
      <c r="B44" s="149" t="str">
        <f t="shared" si="0"/>
        <v>2024_AL40</v>
      </c>
      <c r="C44" t="s">
        <v>159</v>
      </c>
      <c r="D44" t="s">
        <v>430</v>
      </c>
      <c r="E44" s="149" t="str">
        <f t="shared" si="1"/>
        <v>2024_ALLAWRENCE COUNTY</v>
      </c>
      <c r="F44">
        <v>766550</v>
      </c>
      <c r="G44" s="149">
        <f t="array" ref="G44">SUM(IF(A44=A$5:A44,IF(C44=C$5:C44,1,0),0))</f>
        <v>40</v>
      </c>
    </row>
    <row r="45" spans="1:7" x14ac:dyDescent="0.25">
      <c r="A45">
        <v>2024</v>
      </c>
      <c r="B45" s="149" t="str">
        <f t="shared" si="0"/>
        <v>2024_AL41</v>
      </c>
      <c r="C45" t="s">
        <v>159</v>
      </c>
      <c r="D45" t="s">
        <v>431</v>
      </c>
      <c r="E45" s="149" t="str">
        <f t="shared" si="1"/>
        <v>2024_ALLEE COUNTY</v>
      </c>
      <c r="F45">
        <v>766550</v>
      </c>
      <c r="G45" s="149">
        <f t="array" ref="G45">SUM(IF(A45=A$5:A45,IF(C45=C$5:C45,1,0),0))</f>
        <v>41</v>
      </c>
    </row>
    <row r="46" spans="1:7" x14ac:dyDescent="0.25">
      <c r="A46">
        <v>2024</v>
      </c>
      <c r="B46" s="149" t="str">
        <f t="shared" si="0"/>
        <v>2024_AL42</v>
      </c>
      <c r="C46" t="s">
        <v>159</v>
      </c>
      <c r="D46" t="s">
        <v>432</v>
      </c>
      <c r="E46" s="149" t="str">
        <f t="shared" si="1"/>
        <v>2024_ALLIMESTONE COUNTY</v>
      </c>
      <c r="F46">
        <v>766550</v>
      </c>
      <c r="G46" s="149">
        <f t="array" ref="G46">SUM(IF(A46=A$5:A46,IF(C46=C$5:C46,1,0),0))</f>
        <v>42</v>
      </c>
    </row>
    <row r="47" spans="1:7" x14ac:dyDescent="0.25">
      <c r="A47">
        <v>2024</v>
      </c>
      <c r="B47" s="149" t="str">
        <f t="shared" si="0"/>
        <v>2024_AL43</v>
      </c>
      <c r="C47" t="s">
        <v>159</v>
      </c>
      <c r="D47" t="s">
        <v>433</v>
      </c>
      <c r="E47" s="149" t="str">
        <f t="shared" si="1"/>
        <v>2024_ALLOWNDES COUNTY</v>
      </c>
      <c r="F47">
        <v>766550</v>
      </c>
      <c r="G47" s="149">
        <f t="array" ref="G47">SUM(IF(A47=A$5:A47,IF(C47=C$5:C47,1,0),0))</f>
        <v>43</v>
      </c>
    </row>
    <row r="48" spans="1:7" x14ac:dyDescent="0.25">
      <c r="A48">
        <v>2024</v>
      </c>
      <c r="B48" s="149" t="str">
        <f t="shared" si="0"/>
        <v>2024_AL44</v>
      </c>
      <c r="C48" t="s">
        <v>159</v>
      </c>
      <c r="D48" t="s">
        <v>434</v>
      </c>
      <c r="E48" s="149" t="str">
        <f t="shared" si="1"/>
        <v>2024_ALMACON COUNTY</v>
      </c>
      <c r="F48">
        <v>766550</v>
      </c>
      <c r="G48" s="149">
        <f t="array" ref="G48">SUM(IF(A48=A$5:A48,IF(C48=C$5:C48,1,0),0))</f>
        <v>44</v>
      </c>
    </row>
    <row r="49" spans="1:7" x14ac:dyDescent="0.25">
      <c r="A49">
        <v>2024</v>
      </c>
      <c r="B49" s="149" t="str">
        <f t="shared" ref="B49:B112" si="2">A49&amp;"_"&amp;C49&amp;G49</f>
        <v>2024_AL45</v>
      </c>
      <c r="C49" t="s">
        <v>159</v>
      </c>
      <c r="D49" t="s">
        <v>435</v>
      </c>
      <c r="E49" s="149" t="str">
        <f t="shared" ref="E49:E112" si="3">A49&amp;"_"&amp;C49&amp;D49</f>
        <v>2024_ALMADISON COUNTY</v>
      </c>
      <c r="F49">
        <v>766550</v>
      </c>
      <c r="G49" s="149">
        <f t="array" ref="G49">SUM(IF(A49=A$5:A49,IF(C49=C$5:C49,1,0),0))</f>
        <v>45</v>
      </c>
    </row>
    <row r="50" spans="1:7" x14ac:dyDescent="0.25">
      <c r="A50">
        <v>2024</v>
      </c>
      <c r="B50" s="149" t="str">
        <f t="shared" si="2"/>
        <v>2024_AL46</v>
      </c>
      <c r="C50" t="s">
        <v>159</v>
      </c>
      <c r="D50" t="s">
        <v>436</v>
      </c>
      <c r="E50" s="149" t="str">
        <f t="shared" si="3"/>
        <v>2024_ALMARENGO COUNTY</v>
      </c>
      <c r="F50">
        <v>766550</v>
      </c>
      <c r="G50" s="149">
        <f t="array" ref="G50">SUM(IF(A50=A$5:A50,IF(C50=C$5:C50,1,0),0))</f>
        <v>46</v>
      </c>
    </row>
    <row r="51" spans="1:7" x14ac:dyDescent="0.25">
      <c r="A51">
        <v>2024</v>
      </c>
      <c r="B51" s="149" t="str">
        <f t="shared" si="2"/>
        <v>2024_AL47</v>
      </c>
      <c r="C51" t="s">
        <v>159</v>
      </c>
      <c r="D51" t="s">
        <v>437</v>
      </c>
      <c r="E51" s="149" t="str">
        <f t="shared" si="3"/>
        <v>2024_ALMARION COUNTY</v>
      </c>
      <c r="F51">
        <v>766550</v>
      </c>
      <c r="G51" s="149">
        <f t="array" ref="G51">SUM(IF(A51=A$5:A51,IF(C51=C$5:C51,1,0),0))</f>
        <v>47</v>
      </c>
    </row>
    <row r="52" spans="1:7" x14ac:dyDescent="0.25">
      <c r="A52">
        <v>2024</v>
      </c>
      <c r="B52" s="149" t="str">
        <f t="shared" si="2"/>
        <v>2024_AL48</v>
      </c>
      <c r="C52" t="s">
        <v>159</v>
      </c>
      <c r="D52" t="s">
        <v>438</v>
      </c>
      <c r="E52" s="149" t="str">
        <f t="shared" si="3"/>
        <v>2024_ALMARSHALL COUNTY</v>
      </c>
      <c r="F52">
        <v>766550</v>
      </c>
      <c r="G52" s="149">
        <f t="array" ref="G52">SUM(IF(A52=A$5:A52,IF(C52=C$5:C52,1,0),0))</f>
        <v>48</v>
      </c>
    </row>
    <row r="53" spans="1:7" x14ac:dyDescent="0.25">
      <c r="A53">
        <v>2024</v>
      </c>
      <c r="B53" s="149" t="str">
        <f t="shared" si="2"/>
        <v>2024_AL49</v>
      </c>
      <c r="C53" t="s">
        <v>159</v>
      </c>
      <c r="D53" t="s">
        <v>439</v>
      </c>
      <c r="E53" s="149" t="str">
        <f t="shared" si="3"/>
        <v>2024_ALMOBILE COUNTY</v>
      </c>
      <c r="F53">
        <v>766550</v>
      </c>
      <c r="G53" s="149">
        <f t="array" ref="G53">SUM(IF(A53=A$5:A53,IF(C53=C$5:C53,1,0),0))</f>
        <v>49</v>
      </c>
    </row>
    <row r="54" spans="1:7" x14ac:dyDescent="0.25">
      <c r="A54">
        <v>2024</v>
      </c>
      <c r="B54" s="149" t="str">
        <f t="shared" si="2"/>
        <v>2024_AL50</v>
      </c>
      <c r="C54" t="s">
        <v>159</v>
      </c>
      <c r="D54" t="s">
        <v>440</v>
      </c>
      <c r="E54" s="149" t="str">
        <f t="shared" si="3"/>
        <v>2024_ALMONROE COUNTY</v>
      </c>
      <c r="F54">
        <v>766550</v>
      </c>
      <c r="G54" s="149">
        <f t="array" ref="G54">SUM(IF(A54=A$5:A54,IF(C54=C$5:C54,1,0),0))</f>
        <v>50</v>
      </c>
    </row>
    <row r="55" spans="1:7" x14ac:dyDescent="0.25">
      <c r="A55">
        <v>2024</v>
      </c>
      <c r="B55" s="149" t="str">
        <f t="shared" si="2"/>
        <v>2024_AL51</v>
      </c>
      <c r="C55" t="s">
        <v>159</v>
      </c>
      <c r="D55" t="s">
        <v>441</v>
      </c>
      <c r="E55" s="149" t="str">
        <f t="shared" si="3"/>
        <v>2024_ALMONTGOMERY COUNTY</v>
      </c>
      <c r="F55">
        <v>766550</v>
      </c>
      <c r="G55" s="149">
        <f t="array" ref="G55">SUM(IF(A55=A$5:A55,IF(C55=C$5:C55,1,0),0))</f>
        <v>51</v>
      </c>
    </row>
    <row r="56" spans="1:7" x14ac:dyDescent="0.25">
      <c r="A56">
        <v>2024</v>
      </c>
      <c r="B56" s="149" t="str">
        <f t="shared" si="2"/>
        <v>2024_AL52</v>
      </c>
      <c r="C56" t="s">
        <v>159</v>
      </c>
      <c r="D56" t="s">
        <v>442</v>
      </c>
      <c r="E56" s="149" t="str">
        <f t="shared" si="3"/>
        <v>2024_ALMORGAN COUNTY</v>
      </c>
      <c r="F56">
        <v>766550</v>
      </c>
      <c r="G56" s="149">
        <f t="array" ref="G56">SUM(IF(A56=A$5:A56,IF(C56=C$5:C56,1,0),0))</f>
        <v>52</v>
      </c>
    </row>
    <row r="57" spans="1:7" x14ac:dyDescent="0.25">
      <c r="A57">
        <v>2024</v>
      </c>
      <c r="B57" s="149" t="str">
        <f t="shared" si="2"/>
        <v>2024_AL53</v>
      </c>
      <c r="C57" t="s">
        <v>159</v>
      </c>
      <c r="D57" t="s">
        <v>443</v>
      </c>
      <c r="E57" s="149" t="str">
        <f t="shared" si="3"/>
        <v>2024_ALPERRY COUNTY</v>
      </c>
      <c r="F57">
        <v>766550</v>
      </c>
      <c r="G57" s="149">
        <f t="array" ref="G57">SUM(IF(A57=A$5:A57,IF(C57=C$5:C57,1,0),0))</f>
        <v>53</v>
      </c>
    </row>
    <row r="58" spans="1:7" x14ac:dyDescent="0.25">
      <c r="A58">
        <v>2024</v>
      </c>
      <c r="B58" s="149" t="str">
        <f t="shared" si="2"/>
        <v>2024_AL54</v>
      </c>
      <c r="C58" t="s">
        <v>159</v>
      </c>
      <c r="D58" t="s">
        <v>444</v>
      </c>
      <c r="E58" s="149" t="str">
        <f t="shared" si="3"/>
        <v>2024_ALPICKENS COUNTY</v>
      </c>
      <c r="F58">
        <v>766550</v>
      </c>
      <c r="G58" s="149">
        <f t="array" ref="G58">SUM(IF(A58=A$5:A58,IF(C58=C$5:C58,1,0),0))</f>
        <v>54</v>
      </c>
    </row>
    <row r="59" spans="1:7" x14ac:dyDescent="0.25">
      <c r="A59">
        <v>2024</v>
      </c>
      <c r="B59" s="149" t="str">
        <f t="shared" si="2"/>
        <v>2024_AL55</v>
      </c>
      <c r="C59" t="s">
        <v>159</v>
      </c>
      <c r="D59" t="s">
        <v>445</v>
      </c>
      <c r="E59" s="149" t="str">
        <f t="shared" si="3"/>
        <v>2024_ALPIKE COUNTY</v>
      </c>
      <c r="F59">
        <v>766550</v>
      </c>
      <c r="G59" s="149">
        <f t="array" ref="G59">SUM(IF(A59=A$5:A59,IF(C59=C$5:C59,1,0),0))</f>
        <v>55</v>
      </c>
    </row>
    <row r="60" spans="1:7" x14ac:dyDescent="0.25">
      <c r="A60">
        <v>2024</v>
      </c>
      <c r="B60" s="149" t="str">
        <f t="shared" si="2"/>
        <v>2024_AL56</v>
      </c>
      <c r="C60" t="s">
        <v>159</v>
      </c>
      <c r="D60" t="s">
        <v>446</v>
      </c>
      <c r="E60" s="149" t="str">
        <f t="shared" si="3"/>
        <v>2024_ALRANDOLPH COUNTY</v>
      </c>
      <c r="F60">
        <v>766550</v>
      </c>
      <c r="G60" s="149">
        <f t="array" ref="G60">SUM(IF(A60=A$5:A60,IF(C60=C$5:C60,1,0),0))</f>
        <v>56</v>
      </c>
    </row>
    <row r="61" spans="1:7" x14ac:dyDescent="0.25">
      <c r="A61">
        <v>2024</v>
      </c>
      <c r="B61" s="149" t="str">
        <f t="shared" si="2"/>
        <v>2024_AL57</v>
      </c>
      <c r="C61" t="s">
        <v>159</v>
      </c>
      <c r="D61" t="s">
        <v>447</v>
      </c>
      <c r="E61" s="149" t="str">
        <f t="shared" si="3"/>
        <v>2024_ALRUSSELL COUNTY</v>
      </c>
      <c r="F61">
        <v>766550</v>
      </c>
      <c r="G61" s="149">
        <f t="array" ref="G61">SUM(IF(A61=A$5:A61,IF(C61=C$5:C61,1,0),0))</f>
        <v>57</v>
      </c>
    </row>
    <row r="62" spans="1:7" x14ac:dyDescent="0.25">
      <c r="A62">
        <v>2024</v>
      </c>
      <c r="B62" s="149" t="str">
        <f t="shared" si="2"/>
        <v>2024_AL58</v>
      </c>
      <c r="C62" t="s">
        <v>159</v>
      </c>
      <c r="D62" t="s">
        <v>448</v>
      </c>
      <c r="E62" s="149" t="str">
        <f t="shared" si="3"/>
        <v>2024_ALST. CLAIR COUNTY</v>
      </c>
      <c r="F62">
        <v>766550</v>
      </c>
      <c r="G62" s="149">
        <f t="array" ref="G62">SUM(IF(A62=A$5:A62,IF(C62=C$5:C62,1,0),0))</f>
        <v>58</v>
      </c>
    </row>
    <row r="63" spans="1:7" x14ac:dyDescent="0.25">
      <c r="A63">
        <v>2024</v>
      </c>
      <c r="B63" s="149" t="str">
        <f t="shared" si="2"/>
        <v>2024_AL59</v>
      </c>
      <c r="C63" t="s">
        <v>159</v>
      </c>
      <c r="D63" t="s">
        <v>449</v>
      </c>
      <c r="E63" s="149" t="str">
        <f t="shared" si="3"/>
        <v>2024_ALSHELBY COUNTY</v>
      </c>
      <c r="F63">
        <v>766550</v>
      </c>
      <c r="G63" s="149">
        <f t="array" ref="G63">SUM(IF(A63=A$5:A63,IF(C63=C$5:C63,1,0),0))</f>
        <v>59</v>
      </c>
    </row>
    <row r="64" spans="1:7" x14ac:dyDescent="0.25">
      <c r="A64">
        <v>2024</v>
      </c>
      <c r="B64" s="149" t="str">
        <f t="shared" si="2"/>
        <v>2024_AL60</v>
      </c>
      <c r="C64" t="s">
        <v>159</v>
      </c>
      <c r="D64" t="s">
        <v>450</v>
      </c>
      <c r="E64" s="149" t="str">
        <f t="shared" si="3"/>
        <v>2024_ALSUMTER COUNTY</v>
      </c>
      <c r="F64">
        <v>766550</v>
      </c>
      <c r="G64" s="149">
        <f t="array" ref="G64">SUM(IF(A64=A$5:A64,IF(C64=C$5:C64,1,0),0))</f>
        <v>60</v>
      </c>
    </row>
    <row r="65" spans="1:7" x14ac:dyDescent="0.25">
      <c r="A65">
        <v>2024</v>
      </c>
      <c r="B65" s="149" t="str">
        <f t="shared" si="2"/>
        <v>2024_AL61</v>
      </c>
      <c r="C65" t="s">
        <v>159</v>
      </c>
      <c r="D65" t="s">
        <v>451</v>
      </c>
      <c r="E65" s="149" t="str">
        <f t="shared" si="3"/>
        <v>2024_ALTALLADEGA COUNTY</v>
      </c>
      <c r="F65">
        <v>766550</v>
      </c>
      <c r="G65" s="149">
        <f t="array" ref="G65">SUM(IF(A65=A$5:A65,IF(C65=C$5:C65,1,0),0))</f>
        <v>61</v>
      </c>
    </row>
    <row r="66" spans="1:7" x14ac:dyDescent="0.25">
      <c r="A66">
        <v>2024</v>
      </c>
      <c r="B66" s="149" t="str">
        <f t="shared" si="2"/>
        <v>2024_AL62</v>
      </c>
      <c r="C66" t="s">
        <v>159</v>
      </c>
      <c r="D66" t="s">
        <v>452</v>
      </c>
      <c r="E66" s="149" t="str">
        <f t="shared" si="3"/>
        <v>2024_ALTALLAPOOSA COUNTY</v>
      </c>
      <c r="F66">
        <v>766550</v>
      </c>
      <c r="G66" s="149">
        <f t="array" ref="G66">SUM(IF(A66=A$5:A66,IF(C66=C$5:C66,1,0),0))</f>
        <v>62</v>
      </c>
    </row>
    <row r="67" spans="1:7" x14ac:dyDescent="0.25">
      <c r="A67">
        <v>2024</v>
      </c>
      <c r="B67" s="149" t="str">
        <f t="shared" si="2"/>
        <v>2024_AL63</v>
      </c>
      <c r="C67" t="s">
        <v>159</v>
      </c>
      <c r="D67" t="s">
        <v>453</v>
      </c>
      <c r="E67" s="149" t="str">
        <f t="shared" si="3"/>
        <v>2024_ALTUSCALOOSA COUNTY</v>
      </c>
      <c r="F67">
        <v>766550</v>
      </c>
      <c r="G67" s="149">
        <f t="array" ref="G67">SUM(IF(A67=A$5:A67,IF(C67=C$5:C67,1,0),0))</f>
        <v>63</v>
      </c>
    </row>
    <row r="68" spans="1:7" x14ac:dyDescent="0.25">
      <c r="A68">
        <v>2024</v>
      </c>
      <c r="B68" s="149" t="str">
        <f t="shared" si="2"/>
        <v>2024_AL64</v>
      </c>
      <c r="C68" t="s">
        <v>159</v>
      </c>
      <c r="D68" t="s">
        <v>454</v>
      </c>
      <c r="E68" s="149" t="str">
        <f t="shared" si="3"/>
        <v>2024_ALWALKER COUNTY</v>
      </c>
      <c r="F68">
        <v>766550</v>
      </c>
      <c r="G68" s="149">
        <f t="array" ref="G68">SUM(IF(A68=A$5:A68,IF(C68=C$5:C68,1,0),0))</f>
        <v>64</v>
      </c>
    </row>
    <row r="69" spans="1:7" x14ac:dyDescent="0.25">
      <c r="A69">
        <v>2024</v>
      </c>
      <c r="B69" s="149" t="str">
        <f t="shared" si="2"/>
        <v>2024_AL65</v>
      </c>
      <c r="C69" t="s">
        <v>159</v>
      </c>
      <c r="D69" t="s">
        <v>455</v>
      </c>
      <c r="E69" s="149" t="str">
        <f t="shared" si="3"/>
        <v>2024_ALWASHINGTON COUNTY</v>
      </c>
      <c r="F69">
        <v>766550</v>
      </c>
      <c r="G69" s="149">
        <f t="array" ref="G69">SUM(IF(A69=A$5:A69,IF(C69=C$5:C69,1,0),0))</f>
        <v>65</v>
      </c>
    </row>
    <row r="70" spans="1:7" x14ac:dyDescent="0.25">
      <c r="A70">
        <v>2024</v>
      </c>
      <c r="B70" s="149" t="str">
        <f t="shared" si="2"/>
        <v>2024_AL66</v>
      </c>
      <c r="C70" t="s">
        <v>159</v>
      </c>
      <c r="D70" t="s">
        <v>456</v>
      </c>
      <c r="E70" s="149" t="str">
        <f t="shared" si="3"/>
        <v>2024_ALWILCOX COUNTY</v>
      </c>
      <c r="F70">
        <v>766550</v>
      </c>
      <c r="G70" s="149">
        <f t="array" ref="G70">SUM(IF(A70=A$5:A70,IF(C70=C$5:C70,1,0),0))</f>
        <v>66</v>
      </c>
    </row>
    <row r="71" spans="1:7" x14ac:dyDescent="0.25">
      <c r="A71">
        <v>2024</v>
      </c>
      <c r="B71" s="149" t="str">
        <f t="shared" si="2"/>
        <v>2024_AL67</v>
      </c>
      <c r="C71" t="s">
        <v>159</v>
      </c>
      <c r="D71" t="s">
        <v>457</v>
      </c>
      <c r="E71" s="149" t="str">
        <f t="shared" si="3"/>
        <v>2024_ALWINSTON COUNTY</v>
      </c>
      <c r="F71">
        <v>766550</v>
      </c>
      <c r="G71" s="149">
        <f t="array" ref="G71">SUM(IF(A71=A$5:A71,IF(C71=C$5:C71,1,0),0))</f>
        <v>67</v>
      </c>
    </row>
    <row r="72" spans="1:7" x14ac:dyDescent="0.25">
      <c r="A72">
        <v>2024</v>
      </c>
      <c r="B72" s="149" t="str">
        <f t="shared" si="2"/>
        <v>2024_AK1</v>
      </c>
      <c r="C72" t="s">
        <v>134</v>
      </c>
      <c r="D72" t="s">
        <v>261</v>
      </c>
      <c r="E72" s="149" t="str">
        <f t="shared" si="3"/>
        <v>2024_AKALEUTIANS EAST BOROUGH</v>
      </c>
      <c r="F72">
        <v>1149825</v>
      </c>
      <c r="G72" s="149">
        <f t="array" ref="G72">SUM(IF(A72=A$5:A72,IF(C72=C$5:C72,1,0),0))</f>
        <v>1</v>
      </c>
    </row>
    <row r="73" spans="1:7" x14ac:dyDescent="0.25">
      <c r="A73">
        <v>2024</v>
      </c>
      <c r="B73" s="149" t="str">
        <f t="shared" si="2"/>
        <v>2024_AK2</v>
      </c>
      <c r="C73" t="s">
        <v>134</v>
      </c>
      <c r="D73" t="s">
        <v>262</v>
      </c>
      <c r="E73" s="149" t="str">
        <f t="shared" si="3"/>
        <v>2024_AKALEUTIANS WEST CENSUS AREA</v>
      </c>
      <c r="F73">
        <v>1149825</v>
      </c>
      <c r="G73" s="149">
        <f t="array" ref="G73">SUM(IF(A73=A$5:A73,IF(C73=C$5:C73,1,0),0))</f>
        <v>2</v>
      </c>
    </row>
    <row r="74" spans="1:7" x14ac:dyDescent="0.25">
      <c r="A74">
        <v>2024</v>
      </c>
      <c r="B74" s="149" t="str">
        <f t="shared" si="2"/>
        <v>2024_AK3</v>
      </c>
      <c r="C74" t="s">
        <v>134</v>
      </c>
      <c r="D74" t="s">
        <v>263</v>
      </c>
      <c r="E74" s="149" t="str">
        <f t="shared" si="3"/>
        <v>2024_AKANCHORAGE MUNICIPALITY</v>
      </c>
      <c r="F74">
        <v>1149825</v>
      </c>
      <c r="G74" s="149">
        <f t="array" ref="G74">SUM(IF(A74=A$5:A74,IF(C74=C$5:C74,1,0),0))</f>
        <v>3</v>
      </c>
    </row>
    <row r="75" spans="1:7" x14ac:dyDescent="0.25">
      <c r="A75">
        <v>2024</v>
      </c>
      <c r="B75" s="149" t="str">
        <f t="shared" si="2"/>
        <v>2024_AK4</v>
      </c>
      <c r="C75" t="s">
        <v>134</v>
      </c>
      <c r="D75" t="s">
        <v>264</v>
      </c>
      <c r="E75" s="149" t="str">
        <f t="shared" si="3"/>
        <v>2024_AKBETHEL CENSUS AREA</v>
      </c>
      <c r="F75">
        <v>1149825</v>
      </c>
      <c r="G75" s="149">
        <f t="array" ref="G75">SUM(IF(A75=A$5:A75,IF(C75=C$5:C75,1,0),0))</f>
        <v>4</v>
      </c>
    </row>
    <row r="76" spans="1:7" x14ac:dyDescent="0.25">
      <c r="A76">
        <v>2024</v>
      </c>
      <c r="B76" s="149" t="str">
        <f t="shared" si="2"/>
        <v>2024_AK5</v>
      </c>
      <c r="C76" t="s">
        <v>134</v>
      </c>
      <c r="D76" t="s">
        <v>265</v>
      </c>
      <c r="E76" s="149" t="str">
        <f t="shared" si="3"/>
        <v>2024_AKBRISTOL BAY BOROUGH</v>
      </c>
      <c r="F76">
        <v>1149825</v>
      </c>
      <c r="G76" s="149">
        <f t="array" ref="G76">SUM(IF(A76=A$5:A76,IF(C76=C$5:C76,1,0),0))</f>
        <v>5</v>
      </c>
    </row>
    <row r="77" spans="1:7" x14ac:dyDescent="0.25">
      <c r="A77">
        <v>2024</v>
      </c>
      <c r="B77" s="149" t="str">
        <f t="shared" si="2"/>
        <v>2024_AK6</v>
      </c>
      <c r="C77" t="s">
        <v>134</v>
      </c>
      <c r="D77" t="s">
        <v>2229</v>
      </c>
      <c r="E77" s="149" t="str">
        <f t="shared" si="3"/>
        <v>2024_AKCHUGACH CENSUS AREA</v>
      </c>
      <c r="F77">
        <v>1149825</v>
      </c>
      <c r="G77" s="149">
        <f t="array" ref="G77">SUM(IF(A77=A$5:A77,IF(C77=C$5:C77,1,0),0))</f>
        <v>6</v>
      </c>
    </row>
    <row r="78" spans="1:7" x14ac:dyDescent="0.25">
      <c r="A78">
        <v>2024</v>
      </c>
      <c r="B78" s="149" t="str">
        <f t="shared" si="2"/>
        <v>2024_AK7</v>
      </c>
      <c r="C78" t="s">
        <v>134</v>
      </c>
      <c r="D78" t="s">
        <v>2230</v>
      </c>
      <c r="E78" s="149" t="str">
        <f t="shared" si="3"/>
        <v>2024_AKCOPPER RIVER CENSUS AREA</v>
      </c>
      <c r="F78">
        <v>1149825</v>
      </c>
      <c r="G78" s="149">
        <f t="array" ref="G78">SUM(IF(A78=A$5:A78,IF(C78=C$5:C78,1,0),0))</f>
        <v>7</v>
      </c>
    </row>
    <row r="79" spans="1:7" x14ac:dyDescent="0.25">
      <c r="A79">
        <v>2024</v>
      </c>
      <c r="B79" s="149" t="str">
        <f t="shared" si="2"/>
        <v>2024_AK8</v>
      </c>
      <c r="C79" t="s">
        <v>134</v>
      </c>
      <c r="D79" t="s">
        <v>266</v>
      </c>
      <c r="E79" s="149" t="str">
        <f t="shared" si="3"/>
        <v>2024_AKDENALI BOROUGH</v>
      </c>
      <c r="F79">
        <v>1149825</v>
      </c>
      <c r="G79" s="149">
        <f t="array" ref="G79">SUM(IF(A79=A$5:A79,IF(C79=C$5:C79,1,0),0))</f>
        <v>8</v>
      </c>
    </row>
    <row r="80" spans="1:7" x14ac:dyDescent="0.25">
      <c r="A80">
        <v>2024</v>
      </c>
      <c r="B80" s="149" t="str">
        <f t="shared" si="2"/>
        <v>2024_AK9</v>
      </c>
      <c r="C80" t="s">
        <v>134</v>
      </c>
      <c r="D80" t="s">
        <v>267</v>
      </c>
      <c r="E80" s="149" t="str">
        <f t="shared" si="3"/>
        <v>2024_AKDILLINGHAM CENSUS AREA</v>
      </c>
      <c r="F80">
        <v>1149825</v>
      </c>
      <c r="G80" s="149">
        <f t="array" ref="G80">SUM(IF(A80=A$5:A80,IF(C80=C$5:C80,1,0),0))</f>
        <v>9</v>
      </c>
    </row>
    <row r="81" spans="1:7" x14ac:dyDescent="0.25">
      <c r="A81">
        <v>2024</v>
      </c>
      <c r="B81" s="149" t="str">
        <f t="shared" si="2"/>
        <v>2024_AK10</v>
      </c>
      <c r="C81" t="s">
        <v>134</v>
      </c>
      <c r="D81" t="s">
        <v>268</v>
      </c>
      <c r="E81" s="149" t="str">
        <f t="shared" si="3"/>
        <v>2024_AKFAIRBANKS NORTH STAR BOROUGH</v>
      </c>
      <c r="F81">
        <v>1149825</v>
      </c>
      <c r="G81" s="149">
        <f t="array" ref="G81">SUM(IF(A81=A$5:A81,IF(C81=C$5:C81,1,0),0))</f>
        <v>10</v>
      </c>
    </row>
    <row r="82" spans="1:7" x14ac:dyDescent="0.25">
      <c r="A82">
        <v>2024</v>
      </c>
      <c r="B82" s="149" t="str">
        <f t="shared" si="2"/>
        <v>2024_AK11</v>
      </c>
      <c r="C82" t="s">
        <v>134</v>
      </c>
      <c r="D82" t="s">
        <v>269</v>
      </c>
      <c r="E82" s="149" t="str">
        <f t="shared" si="3"/>
        <v>2024_AKHAINES BOROUGH</v>
      </c>
      <c r="F82">
        <v>1149825</v>
      </c>
      <c r="G82" s="149">
        <f t="array" ref="G82">SUM(IF(A82=A$5:A82,IF(C82=C$5:C82,1,0),0))</f>
        <v>11</v>
      </c>
    </row>
    <row r="83" spans="1:7" x14ac:dyDescent="0.25">
      <c r="A83">
        <v>2024</v>
      </c>
      <c r="B83" s="149" t="str">
        <f t="shared" si="2"/>
        <v>2024_AK12</v>
      </c>
      <c r="C83" t="s">
        <v>134</v>
      </c>
      <c r="D83" t="s">
        <v>270</v>
      </c>
      <c r="E83" s="149" t="str">
        <f t="shared" si="3"/>
        <v>2024_AKHOONAH-ANGOON CENSUS AREA</v>
      </c>
      <c r="F83">
        <v>1149825</v>
      </c>
      <c r="G83" s="149">
        <f t="array" ref="G83">SUM(IF(A83=A$5:A83,IF(C83=C$5:C83,1,0),0))</f>
        <v>12</v>
      </c>
    </row>
    <row r="84" spans="1:7" x14ac:dyDescent="0.25">
      <c r="A84">
        <v>2024</v>
      </c>
      <c r="B84" s="149" t="str">
        <f t="shared" si="2"/>
        <v>2024_AK13</v>
      </c>
      <c r="C84" t="s">
        <v>134</v>
      </c>
      <c r="D84" t="s">
        <v>271</v>
      </c>
      <c r="E84" s="149" t="str">
        <f t="shared" si="3"/>
        <v>2024_AKJUNEAU CITY AND BOROUGH</v>
      </c>
      <c r="F84">
        <v>1149825</v>
      </c>
      <c r="G84" s="149">
        <f t="array" ref="G84">SUM(IF(A84=A$5:A84,IF(C84=C$5:C84,1,0),0))</f>
        <v>13</v>
      </c>
    </row>
    <row r="85" spans="1:7" x14ac:dyDescent="0.25">
      <c r="A85">
        <v>2024</v>
      </c>
      <c r="B85" s="149" t="str">
        <f t="shared" si="2"/>
        <v>2024_AK14</v>
      </c>
      <c r="C85" t="s">
        <v>134</v>
      </c>
      <c r="D85" t="s">
        <v>272</v>
      </c>
      <c r="E85" s="149" t="str">
        <f t="shared" si="3"/>
        <v>2024_AKKENAI PENINSULA BOROUGH</v>
      </c>
      <c r="F85">
        <v>1149825</v>
      </c>
      <c r="G85" s="149">
        <f t="array" ref="G85">SUM(IF(A85=A$5:A85,IF(C85=C$5:C85,1,0),0))</f>
        <v>14</v>
      </c>
    </row>
    <row r="86" spans="1:7" x14ac:dyDescent="0.25">
      <c r="A86">
        <v>2024</v>
      </c>
      <c r="B86" s="149" t="str">
        <f t="shared" si="2"/>
        <v>2024_AK15</v>
      </c>
      <c r="C86" t="s">
        <v>134</v>
      </c>
      <c r="D86" t="s">
        <v>273</v>
      </c>
      <c r="E86" s="149" t="str">
        <f t="shared" si="3"/>
        <v>2024_AKKETCHIKAN GATEWAY BOROUGH</v>
      </c>
      <c r="F86">
        <v>1149825</v>
      </c>
      <c r="G86" s="149">
        <f t="array" ref="G86">SUM(IF(A86=A$5:A86,IF(C86=C$5:C86,1,0),0))</f>
        <v>15</v>
      </c>
    </row>
    <row r="87" spans="1:7" x14ac:dyDescent="0.25">
      <c r="A87">
        <v>2024</v>
      </c>
      <c r="B87" s="149" t="str">
        <f t="shared" si="2"/>
        <v>2024_AK16</v>
      </c>
      <c r="C87" t="s">
        <v>134</v>
      </c>
      <c r="D87" t="s">
        <v>274</v>
      </c>
      <c r="E87" s="149" t="str">
        <f t="shared" si="3"/>
        <v>2024_AKKODIAK ISLAND BOROUGH</v>
      </c>
      <c r="F87">
        <v>1149825</v>
      </c>
      <c r="G87" s="149">
        <f t="array" ref="G87">SUM(IF(A87=A$5:A87,IF(C87=C$5:C87,1,0),0))</f>
        <v>16</v>
      </c>
    </row>
    <row r="88" spans="1:7" x14ac:dyDescent="0.25">
      <c r="A88">
        <v>2024</v>
      </c>
      <c r="B88" s="149" t="str">
        <f t="shared" si="2"/>
        <v>2024_AK17</v>
      </c>
      <c r="C88" t="s">
        <v>134</v>
      </c>
      <c r="D88" t="s">
        <v>229</v>
      </c>
      <c r="E88" s="149" t="str">
        <f t="shared" si="3"/>
        <v>2024_AKKUSILVAK CENSUS AREA</v>
      </c>
      <c r="F88">
        <v>1149825</v>
      </c>
      <c r="G88" s="149">
        <f t="array" ref="G88">SUM(IF(A88=A$5:A88,IF(C88=C$5:C88,1,0),0))</f>
        <v>17</v>
      </c>
    </row>
    <row r="89" spans="1:7" x14ac:dyDescent="0.25">
      <c r="A89">
        <v>2024</v>
      </c>
      <c r="B89" s="149" t="str">
        <f t="shared" si="2"/>
        <v>2024_AK18</v>
      </c>
      <c r="C89" t="s">
        <v>134</v>
      </c>
      <c r="D89" t="s">
        <v>275</v>
      </c>
      <c r="E89" s="149" t="str">
        <f t="shared" si="3"/>
        <v>2024_AKLAKE AND PENINSULA BOROUGH</v>
      </c>
      <c r="F89">
        <v>1149825</v>
      </c>
      <c r="G89" s="149">
        <f t="array" ref="G89">SUM(IF(A89=A$5:A89,IF(C89=C$5:C89,1,0),0))</f>
        <v>18</v>
      </c>
    </row>
    <row r="90" spans="1:7" x14ac:dyDescent="0.25">
      <c r="A90">
        <v>2024</v>
      </c>
      <c r="B90" s="149" t="str">
        <f t="shared" si="2"/>
        <v>2024_AK19</v>
      </c>
      <c r="C90" t="s">
        <v>134</v>
      </c>
      <c r="D90" t="s">
        <v>276</v>
      </c>
      <c r="E90" s="149" t="str">
        <f t="shared" si="3"/>
        <v>2024_AKMATANUSKA-SUSITNA BOROUGH</v>
      </c>
      <c r="F90">
        <v>1149825</v>
      </c>
      <c r="G90" s="149">
        <f t="array" ref="G90">SUM(IF(A90=A$5:A90,IF(C90=C$5:C90,1,0),0))</f>
        <v>19</v>
      </c>
    </row>
    <row r="91" spans="1:7" x14ac:dyDescent="0.25">
      <c r="A91">
        <v>2024</v>
      </c>
      <c r="B91" s="149" t="str">
        <f t="shared" si="2"/>
        <v>2024_AK20</v>
      </c>
      <c r="C91" t="s">
        <v>134</v>
      </c>
      <c r="D91" t="s">
        <v>277</v>
      </c>
      <c r="E91" s="149" t="str">
        <f t="shared" si="3"/>
        <v>2024_AKNOME CENSUS AREA</v>
      </c>
      <c r="F91">
        <v>1149825</v>
      </c>
      <c r="G91" s="149">
        <f t="array" ref="G91">SUM(IF(A91=A$5:A91,IF(C91=C$5:C91,1,0),0))</f>
        <v>20</v>
      </c>
    </row>
    <row r="92" spans="1:7" x14ac:dyDescent="0.25">
      <c r="A92">
        <v>2024</v>
      </c>
      <c r="B92" s="149" t="str">
        <f t="shared" si="2"/>
        <v>2024_AK21</v>
      </c>
      <c r="C92" t="s">
        <v>134</v>
      </c>
      <c r="D92" t="s">
        <v>278</v>
      </c>
      <c r="E92" s="149" t="str">
        <f t="shared" si="3"/>
        <v>2024_AKNORTH SLOPE BOROUGH</v>
      </c>
      <c r="F92">
        <v>1149825</v>
      </c>
      <c r="G92" s="149">
        <f t="array" ref="G92">SUM(IF(A92=A$5:A92,IF(C92=C$5:C92,1,0),0))</f>
        <v>21</v>
      </c>
    </row>
    <row r="93" spans="1:7" x14ac:dyDescent="0.25">
      <c r="A93">
        <v>2024</v>
      </c>
      <c r="B93" s="149" t="str">
        <f t="shared" si="2"/>
        <v>2024_AK22</v>
      </c>
      <c r="C93" t="s">
        <v>134</v>
      </c>
      <c r="D93" t="s">
        <v>279</v>
      </c>
      <c r="E93" s="149" t="str">
        <f t="shared" si="3"/>
        <v>2024_AKNORTHWEST ARCTIC BOROUGH</v>
      </c>
      <c r="F93">
        <v>1149825</v>
      </c>
      <c r="G93" s="149">
        <f t="array" ref="G93">SUM(IF(A93=A$5:A93,IF(C93=C$5:C93,1,0),0))</f>
        <v>22</v>
      </c>
    </row>
    <row r="94" spans="1:7" x14ac:dyDescent="0.25">
      <c r="A94">
        <v>2024</v>
      </c>
      <c r="B94" s="149" t="str">
        <f t="shared" si="2"/>
        <v>2024_AK23</v>
      </c>
      <c r="C94" t="s">
        <v>134</v>
      </c>
      <c r="D94" t="s">
        <v>280</v>
      </c>
      <c r="E94" s="149" t="str">
        <f t="shared" si="3"/>
        <v>2024_AKPETERSBURG CENSUS AREA</v>
      </c>
      <c r="F94">
        <v>1149825</v>
      </c>
      <c r="G94" s="149">
        <f t="array" ref="G94">SUM(IF(A94=A$5:A94,IF(C94=C$5:C94,1,0),0))</f>
        <v>23</v>
      </c>
    </row>
    <row r="95" spans="1:7" x14ac:dyDescent="0.25">
      <c r="A95">
        <v>2024</v>
      </c>
      <c r="B95" s="149" t="str">
        <f t="shared" si="2"/>
        <v>2024_AK24</v>
      </c>
      <c r="C95" t="s">
        <v>134</v>
      </c>
      <c r="D95" t="s">
        <v>281</v>
      </c>
      <c r="E95" s="149" t="str">
        <f t="shared" si="3"/>
        <v>2024_AKPRINCE OF WALES-HYDER CENSUS AREA</v>
      </c>
      <c r="F95">
        <v>1149825</v>
      </c>
      <c r="G95" s="149">
        <f t="array" ref="G95">SUM(IF(A95=A$5:A95,IF(C95=C$5:C95,1,0),0))</f>
        <v>24</v>
      </c>
    </row>
    <row r="96" spans="1:7" x14ac:dyDescent="0.25">
      <c r="A96">
        <v>2024</v>
      </c>
      <c r="B96" s="149" t="str">
        <f t="shared" si="2"/>
        <v>2024_AK25</v>
      </c>
      <c r="C96" t="s">
        <v>134</v>
      </c>
      <c r="D96" t="s">
        <v>282</v>
      </c>
      <c r="E96" s="149" t="str">
        <f t="shared" si="3"/>
        <v>2024_AKSITKA CITY AND BOROUGH</v>
      </c>
      <c r="F96">
        <v>1149825</v>
      </c>
      <c r="G96" s="149">
        <f t="array" ref="G96">SUM(IF(A96=A$5:A96,IF(C96=C$5:C96,1,0),0))</f>
        <v>25</v>
      </c>
    </row>
    <row r="97" spans="1:7" x14ac:dyDescent="0.25">
      <c r="A97">
        <v>2024</v>
      </c>
      <c r="B97" s="149" t="str">
        <f t="shared" si="2"/>
        <v>2024_AK26</v>
      </c>
      <c r="C97" t="s">
        <v>134</v>
      </c>
      <c r="D97" t="s">
        <v>283</v>
      </c>
      <c r="E97" s="149" t="str">
        <f t="shared" si="3"/>
        <v>2024_AKSKAGWAY MUNICIPALITY</v>
      </c>
      <c r="F97">
        <v>1149825</v>
      </c>
      <c r="G97" s="149">
        <f t="array" ref="G97">SUM(IF(A97=A$5:A97,IF(C97=C$5:C97,1,0),0))</f>
        <v>26</v>
      </c>
    </row>
    <row r="98" spans="1:7" x14ac:dyDescent="0.25">
      <c r="A98">
        <v>2024</v>
      </c>
      <c r="B98" s="149" t="str">
        <f t="shared" si="2"/>
        <v>2024_AK27</v>
      </c>
      <c r="C98" t="s">
        <v>134</v>
      </c>
      <c r="D98" t="s">
        <v>284</v>
      </c>
      <c r="E98" s="149" t="str">
        <f t="shared" si="3"/>
        <v>2024_AKSOUTHEAST FAIRBANKS CENSUS AREA</v>
      </c>
      <c r="F98">
        <v>1149825</v>
      </c>
      <c r="G98" s="149">
        <f t="array" ref="G98">SUM(IF(A98=A$5:A98,IF(C98=C$5:C98,1,0),0))</f>
        <v>27</v>
      </c>
    </row>
    <row r="99" spans="1:7" x14ac:dyDescent="0.25">
      <c r="A99">
        <v>2024</v>
      </c>
      <c r="B99" s="149" t="str">
        <f t="shared" si="2"/>
        <v>2024_AK28</v>
      </c>
      <c r="C99" t="s">
        <v>134</v>
      </c>
      <c r="D99" t="s">
        <v>285</v>
      </c>
      <c r="E99" s="149" t="str">
        <f t="shared" si="3"/>
        <v>2024_AKWRANGELL CITY AND BOROUGH</v>
      </c>
      <c r="F99">
        <v>1149825</v>
      </c>
      <c r="G99" s="149">
        <f t="array" ref="G99">SUM(IF(A99=A$5:A99,IF(C99=C$5:C99,1,0),0))</f>
        <v>28</v>
      </c>
    </row>
    <row r="100" spans="1:7" x14ac:dyDescent="0.25">
      <c r="A100">
        <v>2024</v>
      </c>
      <c r="B100" s="149" t="str">
        <f t="shared" si="2"/>
        <v>2024_AK29</v>
      </c>
      <c r="C100" t="s">
        <v>134</v>
      </c>
      <c r="D100" t="s">
        <v>286</v>
      </c>
      <c r="E100" s="149" t="str">
        <f t="shared" si="3"/>
        <v>2024_AKYAKUTAT CITY AND BOROUGH</v>
      </c>
      <c r="F100">
        <v>1149825</v>
      </c>
      <c r="G100" s="149">
        <f t="array" ref="G100">SUM(IF(A100=A$5:A100,IF(C100=C$5:C100,1,0),0))</f>
        <v>29</v>
      </c>
    </row>
    <row r="101" spans="1:7" x14ac:dyDescent="0.25">
      <c r="A101">
        <v>2024</v>
      </c>
      <c r="B101" s="149" t="str">
        <f t="shared" si="2"/>
        <v>2024_AK30</v>
      </c>
      <c r="C101" t="s">
        <v>134</v>
      </c>
      <c r="D101" t="s">
        <v>287</v>
      </c>
      <c r="E101" s="149" t="str">
        <f t="shared" si="3"/>
        <v>2024_AKYUKON-KOYUKUK CENSUS AREA</v>
      </c>
      <c r="F101">
        <v>1149825</v>
      </c>
      <c r="G101" s="149">
        <f t="array" ref="G101">SUM(IF(A101=A$5:A101,IF(C101=C$5:C101,1,0),0))</f>
        <v>30</v>
      </c>
    </row>
    <row r="102" spans="1:7" x14ac:dyDescent="0.25">
      <c r="A102">
        <v>2024</v>
      </c>
      <c r="B102" s="149" t="str">
        <f t="shared" si="2"/>
        <v>2024_AZ1</v>
      </c>
      <c r="C102" t="s">
        <v>160</v>
      </c>
      <c r="D102" t="s">
        <v>458</v>
      </c>
      <c r="E102" s="149" t="str">
        <f t="shared" si="3"/>
        <v>2024_AZAPACHE COUNTY</v>
      </c>
      <c r="F102">
        <v>766550</v>
      </c>
      <c r="G102" s="149">
        <f t="array" ref="G102">SUM(IF(A102=A$5:A102,IF(C102=C$5:C102,1,0),0))</f>
        <v>1</v>
      </c>
    </row>
    <row r="103" spans="1:7" x14ac:dyDescent="0.25">
      <c r="A103">
        <v>2024</v>
      </c>
      <c r="B103" s="149" t="str">
        <f t="shared" si="2"/>
        <v>2024_AZ2</v>
      </c>
      <c r="C103" t="s">
        <v>160</v>
      </c>
      <c r="D103" t="s">
        <v>459</v>
      </c>
      <c r="E103" s="149" t="str">
        <f t="shared" si="3"/>
        <v>2024_AZCOCHISE COUNTY</v>
      </c>
      <c r="F103">
        <v>766550</v>
      </c>
      <c r="G103" s="149">
        <f t="array" ref="G103">SUM(IF(A103=A$5:A103,IF(C103=C$5:C103,1,0),0))</f>
        <v>2</v>
      </c>
    </row>
    <row r="104" spans="1:7" x14ac:dyDescent="0.25">
      <c r="A104">
        <v>2024</v>
      </c>
      <c r="B104" s="149" t="str">
        <f t="shared" si="2"/>
        <v>2024_AZ3</v>
      </c>
      <c r="C104" t="s">
        <v>160</v>
      </c>
      <c r="D104" t="s">
        <v>460</v>
      </c>
      <c r="E104" s="149" t="str">
        <f t="shared" si="3"/>
        <v>2024_AZCOCONINO COUNTY</v>
      </c>
      <c r="F104">
        <v>766550</v>
      </c>
      <c r="G104" s="149">
        <f t="array" ref="G104">SUM(IF(A104=A$5:A104,IF(C104=C$5:C104,1,0),0))</f>
        <v>3</v>
      </c>
    </row>
    <row r="105" spans="1:7" x14ac:dyDescent="0.25">
      <c r="A105">
        <v>2024</v>
      </c>
      <c r="B105" s="149" t="str">
        <f t="shared" si="2"/>
        <v>2024_AZ4</v>
      </c>
      <c r="C105" t="s">
        <v>160</v>
      </c>
      <c r="D105" t="s">
        <v>461</v>
      </c>
      <c r="E105" s="149" t="str">
        <f t="shared" si="3"/>
        <v>2024_AZGILA COUNTY</v>
      </c>
      <c r="F105">
        <v>766550</v>
      </c>
      <c r="G105" s="149">
        <f t="array" ref="G105">SUM(IF(A105=A$5:A105,IF(C105=C$5:C105,1,0),0))</f>
        <v>4</v>
      </c>
    </row>
    <row r="106" spans="1:7" x14ac:dyDescent="0.25">
      <c r="A106">
        <v>2024</v>
      </c>
      <c r="B106" s="149" t="str">
        <f t="shared" si="2"/>
        <v>2024_AZ5</v>
      </c>
      <c r="C106" t="s">
        <v>160</v>
      </c>
      <c r="D106" t="s">
        <v>462</v>
      </c>
      <c r="E106" s="149" t="str">
        <f t="shared" si="3"/>
        <v>2024_AZGRAHAM COUNTY</v>
      </c>
      <c r="F106">
        <v>766550</v>
      </c>
      <c r="G106" s="149">
        <f t="array" ref="G106">SUM(IF(A106=A$5:A106,IF(C106=C$5:C106,1,0),0))</f>
        <v>5</v>
      </c>
    </row>
    <row r="107" spans="1:7" x14ac:dyDescent="0.25">
      <c r="A107">
        <v>2024</v>
      </c>
      <c r="B107" s="149" t="str">
        <f t="shared" si="2"/>
        <v>2024_AZ6</v>
      </c>
      <c r="C107" t="s">
        <v>160</v>
      </c>
      <c r="D107" t="s">
        <v>463</v>
      </c>
      <c r="E107" s="149" t="str">
        <f t="shared" si="3"/>
        <v>2024_AZGREENLEE COUNTY</v>
      </c>
      <c r="F107">
        <v>766550</v>
      </c>
      <c r="G107" s="149">
        <f t="array" ref="G107">SUM(IF(A107=A$5:A107,IF(C107=C$5:C107,1,0),0))</f>
        <v>6</v>
      </c>
    </row>
    <row r="108" spans="1:7" x14ac:dyDescent="0.25">
      <c r="A108">
        <v>2024</v>
      </c>
      <c r="B108" s="149" t="str">
        <f t="shared" si="2"/>
        <v>2024_AZ7</v>
      </c>
      <c r="C108" t="s">
        <v>160</v>
      </c>
      <c r="D108" t="s">
        <v>464</v>
      </c>
      <c r="E108" s="149" t="str">
        <f t="shared" si="3"/>
        <v>2024_AZLA PAZ COUNTY</v>
      </c>
      <c r="F108">
        <v>766550</v>
      </c>
      <c r="G108" s="149">
        <f t="array" ref="G108">SUM(IF(A108=A$5:A108,IF(C108=C$5:C108,1,0),0))</f>
        <v>7</v>
      </c>
    </row>
    <row r="109" spans="1:7" x14ac:dyDescent="0.25">
      <c r="A109">
        <v>2024</v>
      </c>
      <c r="B109" s="149" t="str">
        <f t="shared" si="2"/>
        <v>2024_AZ8</v>
      </c>
      <c r="C109" t="s">
        <v>160</v>
      </c>
      <c r="D109" t="s">
        <v>465</v>
      </c>
      <c r="E109" s="149" t="str">
        <f t="shared" si="3"/>
        <v>2024_AZMARICOPA COUNTY</v>
      </c>
      <c r="F109">
        <v>766550</v>
      </c>
      <c r="G109" s="149">
        <f t="array" ref="G109">SUM(IF(A109=A$5:A109,IF(C109=C$5:C109,1,0),0))</f>
        <v>8</v>
      </c>
    </row>
    <row r="110" spans="1:7" x14ac:dyDescent="0.25">
      <c r="A110">
        <v>2024</v>
      </c>
      <c r="B110" s="149" t="str">
        <f t="shared" si="2"/>
        <v>2024_AZ9</v>
      </c>
      <c r="C110" t="s">
        <v>160</v>
      </c>
      <c r="D110" t="s">
        <v>466</v>
      </c>
      <c r="E110" s="149" t="str">
        <f t="shared" si="3"/>
        <v>2024_AZMOHAVE COUNTY</v>
      </c>
      <c r="F110">
        <v>766550</v>
      </c>
      <c r="G110" s="149">
        <f t="array" ref="G110">SUM(IF(A110=A$5:A110,IF(C110=C$5:C110,1,0),0))</f>
        <v>9</v>
      </c>
    </row>
    <row r="111" spans="1:7" x14ac:dyDescent="0.25">
      <c r="A111">
        <v>2024</v>
      </c>
      <c r="B111" s="149" t="str">
        <f t="shared" si="2"/>
        <v>2024_AZ10</v>
      </c>
      <c r="C111" t="s">
        <v>160</v>
      </c>
      <c r="D111" t="s">
        <v>467</v>
      </c>
      <c r="E111" s="149" t="str">
        <f t="shared" si="3"/>
        <v>2024_AZNAVAJO COUNTY</v>
      </c>
      <c r="F111">
        <v>766550</v>
      </c>
      <c r="G111" s="149">
        <f t="array" ref="G111">SUM(IF(A111=A$5:A111,IF(C111=C$5:C111,1,0),0))</f>
        <v>10</v>
      </c>
    </row>
    <row r="112" spans="1:7" x14ac:dyDescent="0.25">
      <c r="A112">
        <v>2024</v>
      </c>
      <c r="B112" s="149" t="str">
        <f t="shared" si="2"/>
        <v>2024_AZ11</v>
      </c>
      <c r="C112" t="s">
        <v>160</v>
      </c>
      <c r="D112" t="s">
        <v>468</v>
      </c>
      <c r="E112" s="149" t="str">
        <f t="shared" si="3"/>
        <v>2024_AZPIMA COUNTY</v>
      </c>
      <c r="F112">
        <v>766550</v>
      </c>
      <c r="G112" s="149">
        <f t="array" ref="G112">SUM(IF(A112=A$5:A112,IF(C112=C$5:C112,1,0),0))</f>
        <v>11</v>
      </c>
    </row>
    <row r="113" spans="1:7" x14ac:dyDescent="0.25">
      <c r="A113">
        <v>2024</v>
      </c>
      <c r="B113" s="149" t="str">
        <f t="shared" ref="B113:B176" si="4">A113&amp;"_"&amp;C113&amp;G113</f>
        <v>2024_AZ12</v>
      </c>
      <c r="C113" t="s">
        <v>160</v>
      </c>
      <c r="D113" t="s">
        <v>469</v>
      </c>
      <c r="E113" s="149" t="str">
        <f t="shared" ref="E113:E176" si="5">A113&amp;"_"&amp;C113&amp;D113</f>
        <v>2024_AZPINAL COUNTY</v>
      </c>
      <c r="F113">
        <v>766550</v>
      </c>
      <c r="G113" s="149">
        <f t="array" ref="G113">SUM(IF(A113=A$5:A113,IF(C113=C$5:C113,1,0),0))</f>
        <v>12</v>
      </c>
    </row>
    <row r="114" spans="1:7" x14ac:dyDescent="0.25">
      <c r="A114">
        <v>2024</v>
      </c>
      <c r="B114" s="149" t="str">
        <f t="shared" si="4"/>
        <v>2024_AZ13</v>
      </c>
      <c r="C114" t="s">
        <v>160</v>
      </c>
      <c r="D114" t="s">
        <v>470</v>
      </c>
      <c r="E114" s="149" t="str">
        <f t="shared" si="5"/>
        <v>2024_AZSANTA CRUZ COUNTY</v>
      </c>
      <c r="F114">
        <v>766550</v>
      </c>
      <c r="G114" s="149">
        <f t="array" ref="G114">SUM(IF(A114=A$5:A114,IF(C114=C$5:C114,1,0),0))</f>
        <v>13</v>
      </c>
    </row>
    <row r="115" spans="1:7" x14ac:dyDescent="0.25">
      <c r="A115">
        <v>2024</v>
      </c>
      <c r="B115" s="149" t="str">
        <f t="shared" si="4"/>
        <v>2024_AZ14</v>
      </c>
      <c r="C115" t="s">
        <v>160</v>
      </c>
      <c r="D115" t="s">
        <v>471</v>
      </c>
      <c r="E115" s="149" t="str">
        <f t="shared" si="5"/>
        <v>2024_AZYAVAPAI COUNTY</v>
      </c>
      <c r="F115">
        <v>766550</v>
      </c>
      <c r="G115" s="149">
        <f t="array" ref="G115">SUM(IF(A115=A$5:A115,IF(C115=C$5:C115,1,0),0))</f>
        <v>14</v>
      </c>
    </row>
    <row r="116" spans="1:7" x14ac:dyDescent="0.25">
      <c r="A116">
        <v>2024</v>
      </c>
      <c r="B116" s="149" t="str">
        <f t="shared" si="4"/>
        <v>2024_AZ15</v>
      </c>
      <c r="C116" t="s">
        <v>160</v>
      </c>
      <c r="D116" t="s">
        <v>472</v>
      </c>
      <c r="E116" s="149" t="str">
        <f t="shared" si="5"/>
        <v>2024_AZYUMA COUNTY</v>
      </c>
      <c r="F116">
        <v>766550</v>
      </c>
      <c r="G116" s="149">
        <f t="array" ref="G116">SUM(IF(A116=A$5:A116,IF(C116=C$5:C116,1,0),0))</f>
        <v>15</v>
      </c>
    </row>
    <row r="117" spans="1:7" x14ac:dyDescent="0.25">
      <c r="A117">
        <v>2024</v>
      </c>
      <c r="B117" s="149" t="str">
        <f t="shared" si="4"/>
        <v>2024_AR1</v>
      </c>
      <c r="C117" t="s">
        <v>161</v>
      </c>
      <c r="D117" t="s">
        <v>473</v>
      </c>
      <c r="E117" s="149" t="str">
        <f t="shared" si="5"/>
        <v>2024_ARARKANSAS COUNTY</v>
      </c>
      <c r="F117">
        <v>766550</v>
      </c>
      <c r="G117" s="149">
        <f t="array" ref="G117">SUM(IF(A117=A$5:A117,IF(C117=C$5:C117,1,0),0))</f>
        <v>1</v>
      </c>
    </row>
    <row r="118" spans="1:7" x14ac:dyDescent="0.25">
      <c r="A118">
        <v>2024</v>
      </c>
      <c r="B118" s="149" t="str">
        <f t="shared" si="4"/>
        <v>2024_AR2</v>
      </c>
      <c r="C118" t="s">
        <v>161</v>
      </c>
      <c r="D118" t="s">
        <v>474</v>
      </c>
      <c r="E118" s="149" t="str">
        <f t="shared" si="5"/>
        <v>2024_ARASHLEY COUNTY</v>
      </c>
      <c r="F118">
        <v>766550</v>
      </c>
      <c r="G118" s="149">
        <f t="array" ref="G118">SUM(IF(A118=A$5:A118,IF(C118=C$5:C118,1,0),0))</f>
        <v>2</v>
      </c>
    </row>
    <row r="119" spans="1:7" x14ac:dyDescent="0.25">
      <c r="A119">
        <v>2024</v>
      </c>
      <c r="B119" s="149" t="str">
        <f t="shared" si="4"/>
        <v>2024_AR3</v>
      </c>
      <c r="C119" t="s">
        <v>161</v>
      </c>
      <c r="D119" t="s">
        <v>475</v>
      </c>
      <c r="E119" s="149" t="str">
        <f t="shared" si="5"/>
        <v>2024_ARBAXTER COUNTY</v>
      </c>
      <c r="F119">
        <v>766550</v>
      </c>
      <c r="G119" s="149">
        <f t="array" ref="G119">SUM(IF(A119=A$5:A119,IF(C119=C$5:C119,1,0),0))</f>
        <v>3</v>
      </c>
    </row>
    <row r="120" spans="1:7" x14ac:dyDescent="0.25">
      <c r="A120">
        <v>2024</v>
      </c>
      <c r="B120" s="149" t="str">
        <f t="shared" si="4"/>
        <v>2024_AR4</v>
      </c>
      <c r="C120" t="s">
        <v>161</v>
      </c>
      <c r="D120" t="s">
        <v>476</v>
      </c>
      <c r="E120" s="149" t="str">
        <f t="shared" si="5"/>
        <v>2024_ARBENTON COUNTY</v>
      </c>
      <c r="F120">
        <v>766550</v>
      </c>
      <c r="G120" s="149">
        <f t="array" ref="G120">SUM(IF(A120=A$5:A120,IF(C120=C$5:C120,1,0),0))</f>
        <v>4</v>
      </c>
    </row>
    <row r="121" spans="1:7" x14ac:dyDescent="0.25">
      <c r="A121">
        <v>2024</v>
      </c>
      <c r="B121" s="149" t="str">
        <f t="shared" si="4"/>
        <v>2024_AR5</v>
      </c>
      <c r="C121" t="s">
        <v>161</v>
      </c>
      <c r="D121" t="s">
        <v>477</v>
      </c>
      <c r="E121" s="149" t="str">
        <f t="shared" si="5"/>
        <v>2024_ARBOONE COUNTY</v>
      </c>
      <c r="F121">
        <v>766550</v>
      </c>
      <c r="G121" s="149">
        <f t="array" ref="G121">SUM(IF(A121=A$5:A121,IF(C121=C$5:C121,1,0),0))</f>
        <v>5</v>
      </c>
    </row>
    <row r="122" spans="1:7" x14ac:dyDescent="0.25">
      <c r="A122">
        <v>2024</v>
      </c>
      <c r="B122" s="149" t="str">
        <f t="shared" si="4"/>
        <v>2024_AR6</v>
      </c>
      <c r="C122" t="s">
        <v>161</v>
      </c>
      <c r="D122" t="s">
        <v>478</v>
      </c>
      <c r="E122" s="149" t="str">
        <f t="shared" si="5"/>
        <v>2024_ARBRADLEY COUNTY</v>
      </c>
      <c r="F122">
        <v>766550</v>
      </c>
      <c r="G122" s="149">
        <f t="array" ref="G122">SUM(IF(A122=A$5:A122,IF(C122=C$5:C122,1,0),0))</f>
        <v>6</v>
      </c>
    </row>
    <row r="123" spans="1:7" x14ac:dyDescent="0.25">
      <c r="A123">
        <v>2024</v>
      </c>
      <c r="B123" s="149" t="str">
        <f t="shared" si="4"/>
        <v>2024_AR7</v>
      </c>
      <c r="C123" t="s">
        <v>161</v>
      </c>
      <c r="D123" t="s">
        <v>398</v>
      </c>
      <c r="E123" s="149" t="str">
        <f t="shared" si="5"/>
        <v>2024_ARCALHOUN COUNTY</v>
      </c>
      <c r="F123">
        <v>766550</v>
      </c>
      <c r="G123" s="149">
        <f t="array" ref="G123">SUM(IF(A123=A$5:A123,IF(C123=C$5:C123,1,0),0))</f>
        <v>7</v>
      </c>
    </row>
    <row r="124" spans="1:7" x14ac:dyDescent="0.25">
      <c r="A124">
        <v>2024</v>
      </c>
      <c r="B124" s="149" t="str">
        <f t="shared" si="4"/>
        <v>2024_AR8</v>
      </c>
      <c r="C124" t="s">
        <v>161</v>
      </c>
      <c r="D124" t="s">
        <v>479</v>
      </c>
      <c r="E124" s="149" t="str">
        <f t="shared" si="5"/>
        <v>2024_ARCARROLL COUNTY</v>
      </c>
      <c r="F124">
        <v>766550</v>
      </c>
      <c r="G124" s="149">
        <f t="array" ref="G124">SUM(IF(A124=A$5:A124,IF(C124=C$5:C124,1,0),0))</f>
        <v>8</v>
      </c>
    </row>
    <row r="125" spans="1:7" x14ac:dyDescent="0.25">
      <c r="A125">
        <v>2024</v>
      </c>
      <c r="B125" s="149" t="str">
        <f t="shared" si="4"/>
        <v>2024_AR9</v>
      </c>
      <c r="C125" t="s">
        <v>161</v>
      </c>
      <c r="D125" t="s">
        <v>480</v>
      </c>
      <c r="E125" s="149" t="str">
        <f t="shared" si="5"/>
        <v>2024_ARCHICOT COUNTY</v>
      </c>
      <c r="F125">
        <v>766550</v>
      </c>
      <c r="G125" s="149">
        <f t="array" ref="G125">SUM(IF(A125=A$5:A125,IF(C125=C$5:C125,1,0),0))</f>
        <v>9</v>
      </c>
    </row>
    <row r="126" spans="1:7" x14ac:dyDescent="0.25">
      <c r="A126">
        <v>2024</v>
      </c>
      <c r="B126" s="149" t="str">
        <f t="shared" si="4"/>
        <v>2024_AR10</v>
      </c>
      <c r="C126" t="s">
        <v>161</v>
      </c>
      <c r="D126" t="s">
        <v>481</v>
      </c>
      <c r="E126" s="149" t="str">
        <f t="shared" si="5"/>
        <v>2024_ARCLARK COUNTY</v>
      </c>
      <c r="F126">
        <v>766550</v>
      </c>
      <c r="G126" s="149">
        <f t="array" ref="G126">SUM(IF(A126=A$5:A126,IF(C126=C$5:C126,1,0),0))</f>
        <v>10</v>
      </c>
    </row>
    <row r="127" spans="1:7" x14ac:dyDescent="0.25">
      <c r="A127">
        <v>2024</v>
      </c>
      <c r="B127" s="149" t="str">
        <f t="shared" si="4"/>
        <v>2024_AR11</v>
      </c>
      <c r="C127" t="s">
        <v>161</v>
      </c>
      <c r="D127" t="s">
        <v>404</v>
      </c>
      <c r="E127" s="149" t="str">
        <f t="shared" si="5"/>
        <v>2024_ARCLAY COUNTY</v>
      </c>
      <c r="F127">
        <v>766550</v>
      </c>
      <c r="G127" s="149">
        <f t="array" ref="G127">SUM(IF(A127=A$5:A127,IF(C127=C$5:C127,1,0),0))</f>
        <v>11</v>
      </c>
    </row>
    <row r="128" spans="1:7" x14ac:dyDescent="0.25">
      <c r="A128">
        <v>2024</v>
      </c>
      <c r="B128" s="149" t="str">
        <f t="shared" si="4"/>
        <v>2024_AR12</v>
      </c>
      <c r="C128" t="s">
        <v>161</v>
      </c>
      <c r="D128" t="s">
        <v>405</v>
      </c>
      <c r="E128" s="149" t="str">
        <f t="shared" si="5"/>
        <v>2024_ARCLEBURNE COUNTY</v>
      </c>
      <c r="F128">
        <v>766550</v>
      </c>
      <c r="G128" s="149">
        <f t="array" ref="G128">SUM(IF(A128=A$5:A128,IF(C128=C$5:C128,1,0),0))</f>
        <v>12</v>
      </c>
    </row>
    <row r="129" spans="1:7" x14ac:dyDescent="0.25">
      <c r="A129">
        <v>2024</v>
      </c>
      <c r="B129" s="149" t="str">
        <f t="shared" si="4"/>
        <v>2024_AR13</v>
      </c>
      <c r="C129" t="s">
        <v>161</v>
      </c>
      <c r="D129" t="s">
        <v>482</v>
      </c>
      <c r="E129" s="149" t="str">
        <f t="shared" si="5"/>
        <v>2024_ARCLEVELAND COUNTY</v>
      </c>
      <c r="F129">
        <v>766550</v>
      </c>
      <c r="G129" s="149">
        <f t="array" ref="G129">SUM(IF(A129=A$5:A129,IF(C129=C$5:C129,1,0),0))</f>
        <v>13</v>
      </c>
    </row>
    <row r="130" spans="1:7" x14ac:dyDescent="0.25">
      <c r="A130">
        <v>2024</v>
      </c>
      <c r="B130" s="149" t="str">
        <f t="shared" si="4"/>
        <v>2024_AR14</v>
      </c>
      <c r="C130" t="s">
        <v>161</v>
      </c>
      <c r="D130" t="s">
        <v>483</v>
      </c>
      <c r="E130" s="149" t="str">
        <f t="shared" si="5"/>
        <v>2024_ARCOLUMBIA COUNTY</v>
      </c>
      <c r="F130">
        <v>766550</v>
      </c>
      <c r="G130" s="149">
        <f t="array" ref="G130">SUM(IF(A130=A$5:A130,IF(C130=C$5:C130,1,0),0))</f>
        <v>14</v>
      </c>
    </row>
    <row r="131" spans="1:7" x14ac:dyDescent="0.25">
      <c r="A131">
        <v>2024</v>
      </c>
      <c r="B131" s="149" t="str">
        <f t="shared" si="4"/>
        <v>2024_AR15</v>
      </c>
      <c r="C131" t="s">
        <v>161</v>
      </c>
      <c r="D131" t="s">
        <v>484</v>
      </c>
      <c r="E131" s="149" t="str">
        <f t="shared" si="5"/>
        <v>2024_ARCONWAY COUNTY</v>
      </c>
      <c r="F131">
        <v>766550</v>
      </c>
      <c r="G131" s="149">
        <f t="array" ref="G131">SUM(IF(A131=A$5:A131,IF(C131=C$5:C131,1,0),0))</f>
        <v>15</v>
      </c>
    </row>
    <row r="132" spans="1:7" x14ac:dyDescent="0.25">
      <c r="A132">
        <v>2024</v>
      </c>
      <c r="B132" s="149" t="str">
        <f t="shared" si="4"/>
        <v>2024_AR16</v>
      </c>
      <c r="C132" t="s">
        <v>161</v>
      </c>
      <c r="D132" t="s">
        <v>485</v>
      </c>
      <c r="E132" s="149" t="str">
        <f t="shared" si="5"/>
        <v>2024_ARCRAIGHEAD COUNTY</v>
      </c>
      <c r="F132">
        <v>766550</v>
      </c>
      <c r="G132" s="149">
        <f t="array" ref="G132">SUM(IF(A132=A$5:A132,IF(C132=C$5:C132,1,0),0))</f>
        <v>16</v>
      </c>
    </row>
    <row r="133" spans="1:7" x14ac:dyDescent="0.25">
      <c r="A133">
        <v>2024</v>
      </c>
      <c r="B133" s="149" t="str">
        <f t="shared" si="4"/>
        <v>2024_AR17</v>
      </c>
      <c r="C133" t="s">
        <v>161</v>
      </c>
      <c r="D133" t="s">
        <v>486</v>
      </c>
      <c r="E133" s="149" t="str">
        <f t="shared" si="5"/>
        <v>2024_ARCRAWFORD COUNTY</v>
      </c>
      <c r="F133">
        <v>766550</v>
      </c>
      <c r="G133" s="149">
        <f t="array" ref="G133">SUM(IF(A133=A$5:A133,IF(C133=C$5:C133,1,0),0))</f>
        <v>17</v>
      </c>
    </row>
    <row r="134" spans="1:7" x14ac:dyDescent="0.25">
      <c r="A134">
        <v>2024</v>
      </c>
      <c r="B134" s="149" t="str">
        <f t="shared" si="4"/>
        <v>2024_AR18</v>
      </c>
      <c r="C134" t="s">
        <v>161</v>
      </c>
      <c r="D134" t="s">
        <v>487</v>
      </c>
      <c r="E134" s="149" t="str">
        <f t="shared" si="5"/>
        <v>2024_ARCRITTENDEN COUNTY</v>
      </c>
      <c r="F134">
        <v>766550</v>
      </c>
      <c r="G134" s="149">
        <f t="array" ref="G134">SUM(IF(A134=A$5:A134,IF(C134=C$5:C134,1,0),0))</f>
        <v>18</v>
      </c>
    </row>
    <row r="135" spans="1:7" x14ac:dyDescent="0.25">
      <c r="A135">
        <v>2024</v>
      </c>
      <c r="B135" s="149" t="str">
        <f t="shared" si="4"/>
        <v>2024_AR19</v>
      </c>
      <c r="C135" t="s">
        <v>161</v>
      </c>
      <c r="D135" t="s">
        <v>488</v>
      </c>
      <c r="E135" s="149" t="str">
        <f t="shared" si="5"/>
        <v>2024_ARCROSS COUNTY</v>
      </c>
      <c r="F135">
        <v>766550</v>
      </c>
      <c r="G135" s="149">
        <f t="array" ref="G135">SUM(IF(A135=A$5:A135,IF(C135=C$5:C135,1,0),0))</f>
        <v>19</v>
      </c>
    </row>
    <row r="136" spans="1:7" x14ac:dyDescent="0.25">
      <c r="A136">
        <v>2024</v>
      </c>
      <c r="B136" s="149" t="str">
        <f t="shared" si="4"/>
        <v>2024_AR20</v>
      </c>
      <c r="C136" t="s">
        <v>161</v>
      </c>
      <c r="D136" t="s">
        <v>414</v>
      </c>
      <c r="E136" s="149" t="str">
        <f t="shared" si="5"/>
        <v>2024_ARDALLAS COUNTY</v>
      </c>
      <c r="F136">
        <v>766550</v>
      </c>
      <c r="G136" s="149">
        <f t="array" ref="G136">SUM(IF(A136=A$5:A136,IF(C136=C$5:C136,1,0),0))</f>
        <v>20</v>
      </c>
    </row>
    <row r="137" spans="1:7" x14ac:dyDescent="0.25">
      <c r="A137">
        <v>2024</v>
      </c>
      <c r="B137" s="149" t="str">
        <f t="shared" si="4"/>
        <v>2024_AR21</v>
      </c>
      <c r="C137" t="s">
        <v>161</v>
      </c>
      <c r="D137" t="s">
        <v>489</v>
      </c>
      <c r="E137" s="149" t="str">
        <f t="shared" si="5"/>
        <v>2024_ARDESHA COUNTY</v>
      </c>
      <c r="F137">
        <v>766550</v>
      </c>
      <c r="G137" s="149">
        <f t="array" ref="G137">SUM(IF(A137=A$5:A137,IF(C137=C$5:C137,1,0),0))</f>
        <v>21</v>
      </c>
    </row>
    <row r="138" spans="1:7" x14ac:dyDescent="0.25">
      <c r="A138">
        <v>2024</v>
      </c>
      <c r="B138" s="149" t="str">
        <f t="shared" si="4"/>
        <v>2024_AR22</v>
      </c>
      <c r="C138" t="s">
        <v>161</v>
      </c>
      <c r="D138" t="s">
        <v>490</v>
      </c>
      <c r="E138" s="149" t="str">
        <f t="shared" si="5"/>
        <v>2024_ARDREW COUNTY</v>
      </c>
      <c r="F138">
        <v>766550</v>
      </c>
      <c r="G138" s="149">
        <f t="array" ref="G138">SUM(IF(A138=A$5:A138,IF(C138=C$5:C138,1,0),0))</f>
        <v>22</v>
      </c>
    </row>
    <row r="139" spans="1:7" x14ac:dyDescent="0.25">
      <c r="A139">
        <v>2024</v>
      </c>
      <c r="B139" s="149" t="str">
        <f t="shared" si="4"/>
        <v>2024_AR23</v>
      </c>
      <c r="C139" t="s">
        <v>161</v>
      </c>
      <c r="D139" t="s">
        <v>491</v>
      </c>
      <c r="E139" s="149" t="str">
        <f t="shared" si="5"/>
        <v>2024_ARFAULKNER COUNTY</v>
      </c>
      <c r="F139">
        <v>766550</v>
      </c>
      <c r="G139" s="149">
        <f t="array" ref="G139">SUM(IF(A139=A$5:A139,IF(C139=C$5:C139,1,0),0))</f>
        <v>23</v>
      </c>
    </row>
    <row r="140" spans="1:7" x14ac:dyDescent="0.25">
      <c r="A140">
        <v>2024</v>
      </c>
      <c r="B140" s="149" t="str">
        <f t="shared" si="4"/>
        <v>2024_AR24</v>
      </c>
      <c r="C140" t="s">
        <v>161</v>
      </c>
      <c r="D140" t="s">
        <v>420</v>
      </c>
      <c r="E140" s="149" t="str">
        <f t="shared" si="5"/>
        <v>2024_ARFRANKLIN COUNTY</v>
      </c>
      <c r="F140">
        <v>766550</v>
      </c>
      <c r="G140" s="149">
        <f t="array" ref="G140">SUM(IF(A140=A$5:A140,IF(C140=C$5:C140,1,0),0))</f>
        <v>24</v>
      </c>
    </row>
    <row r="141" spans="1:7" x14ac:dyDescent="0.25">
      <c r="A141">
        <v>2024</v>
      </c>
      <c r="B141" s="149" t="str">
        <f t="shared" si="4"/>
        <v>2024_AR25</v>
      </c>
      <c r="C141" t="s">
        <v>161</v>
      </c>
      <c r="D141" t="s">
        <v>492</v>
      </c>
      <c r="E141" s="149" t="str">
        <f t="shared" si="5"/>
        <v>2024_ARFULTON COUNTY</v>
      </c>
      <c r="F141">
        <v>766550</v>
      </c>
      <c r="G141" s="149">
        <f t="array" ref="G141">SUM(IF(A141=A$5:A141,IF(C141=C$5:C141,1,0),0))</f>
        <v>25</v>
      </c>
    </row>
    <row r="142" spans="1:7" x14ac:dyDescent="0.25">
      <c r="A142">
        <v>2024</v>
      </c>
      <c r="B142" s="149" t="str">
        <f t="shared" si="4"/>
        <v>2024_AR26</v>
      </c>
      <c r="C142" t="s">
        <v>161</v>
      </c>
      <c r="D142" t="s">
        <v>493</v>
      </c>
      <c r="E142" s="149" t="str">
        <f t="shared" si="5"/>
        <v>2024_ARGARLAND COUNTY</v>
      </c>
      <c r="F142">
        <v>766550</v>
      </c>
      <c r="G142" s="149">
        <f t="array" ref="G142">SUM(IF(A142=A$5:A142,IF(C142=C$5:C142,1,0),0))</f>
        <v>26</v>
      </c>
    </row>
    <row r="143" spans="1:7" x14ac:dyDescent="0.25">
      <c r="A143">
        <v>2024</v>
      </c>
      <c r="B143" s="149" t="str">
        <f t="shared" si="4"/>
        <v>2024_AR27</v>
      </c>
      <c r="C143" t="s">
        <v>161</v>
      </c>
      <c r="D143" t="s">
        <v>494</v>
      </c>
      <c r="E143" s="149" t="str">
        <f t="shared" si="5"/>
        <v>2024_ARGRANT COUNTY</v>
      </c>
      <c r="F143">
        <v>766550</v>
      </c>
      <c r="G143" s="149">
        <f t="array" ref="G143">SUM(IF(A143=A$5:A143,IF(C143=C$5:C143,1,0),0))</f>
        <v>27</v>
      </c>
    </row>
    <row r="144" spans="1:7" x14ac:dyDescent="0.25">
      <c r="A144">
        <v>2024</v>
      </c>
      <c r="B144" s="149" t="str">
        <f t="shared" si="4"/>
        <v>2024_AR28</v>
      </c>
      <c r="C144" t="s">
        <v>161</v>
      </c>
      <c r="D144" t="s">
        <v>422</v>
      </c>
      <c r="E144" s="149" t="str">
        <f t="shared" si="5"/>
        <v>2024_ARGREENE COUNTY</v>
      </c>
      <c r="F144">
        <v>766550</v>
      </c>
      <c r="G144" s="149">
        <f t="array" ref="G144">SUM(IF(A144=A$5:A144,IF(C144=C$5:C144,1,0),0))</f>
        <v>28</v>
      </c>
    </row>
    <row r="145" spans="1:7" x14ac:dyDescent="0.25">
      <c r="A145">
        <v>2024</v>
      </c>
      <c r="B145" s="149" t="str">
        <f t="shared" si="4"/>
        <v>2024_AR29</v>
      </c>
      <c r="C145" t="s">
        <v>161</v>
      </c>
      <c r="D145" t="s">
        <v>495</v>
      </c>
      <c r="E145" s="149" t="str">
        <f t="shared" si="5"/>
        <v>2024_ARHEMPSTEAD COUNTY</v>
      </c>
      <c r="F145">
        <v>766550</v>
      </c>
      <c r="G145" s="149">
        <f t="array" ref="G145">SUM(IF(A145=A$5:A145,IF(C145=C$5:C145,1,0),0))</f>
        <v>29</v>
      </c>
    </row>
    <row r="146" spans="1:7" x14ac:dyDescent="0.25">
      <c r="A146">
        <v>2024</v>
      </c>
      <c r="B146" s="149" t="str">
        <f t="shared" si="4"/>
        <v>2024_AR30</v>
      </c>
      <c r="C146" t="s">
        <v>161</v>
      </c>
      <c r="D146" t="s">
        <v>496</v>
      </c>
      <c r="E146" s="149" t="str">
        <f t="shared" si="5"/>
        <v>2024_ARHOT SPRING COUNTY</v>
      </c>
      <c r="F146">
        <v>766550</v>
      </c>
      <c r="G146" s="149">
        <f t="array" ref="G146">SUM(IF(A146=A$5:A146,IF(C146=C$5:C146,1,0),0))</f>
        <v>30</v>
      </c>
    </row>
    <row r="147" spans="1:7" x14ac:dyDescent="0.25">
      <c r="A147">
        <v>2024</v>
      </c>
      <c r="B147" s="149" t="str">
        <f t="shared" si="4"/>
        <v>2024_AR31</v>
      </c>
      <c r="C147" t="s">
        <v>161</v>
      </c>
      <c r="D147" t="s">
        <v>497</v>
      </c>
      <c r="E147" s="149" t="str">
        <f t="shared" si="5"/>
        <v>2024_ARHOWARD COUNTY</v>
      </c>
      <c r="F147">
        <v>766550</v>
      </c>
      <c r="G147" s="149">
        <f t="array" ref="G147">SUM(IF(A147=A$5:A147,IF(C147=C$5:C147,1,0),0))</f>
        <v>31</v>
      </c>
    </row>
    <row r="148" spans="1:7" x14ac:dyDescent="0.25">
      <c r="A148">
        <v>2024</v>
      </c>
      <c r="B148" s="149" t="str">
        <f t="shared" si="4"/>
        <v>2024_AR32</v>
      </c>
      <c r="C148" t="s">
        <v>161</v>
      </c>
      <c r="D148" t="s">
        <v>498</v>
      </c>
      <c r="E148" s="149" t="str">
        <f t="shared" si="5"/>
        <v>2024_ARINDEPENDENCE COUNTY</v>
      </c>
      <c r="F148">
        <v>766550</v>
      </c>
      <c r="G148" s="149">
        <f t="array" ref="G148">SUM(IF(A148=A$5:A148,IF(C148=C$5:C148,1,0),0))</f>
        <v>32</v>
      </c>
    </row>
    <row r="149" spans="1:7" x14ac:dyDescent="0.25">
      <c r="A149">
        <v>2024</v>
      </c>
      <c r="B149" s="149" t="str">
        <f t="shared" si="4"/>
        <v>2024_AR33</v>
      </c>
      <c r="C149" t="s">
        <v>161</v>
      </c>
      <c r="D149" t="s">
        <v>499</v>
      </c>
      <c r="E149" s="149" t="str">
        <f t="shared" si="5"/>
        <v>2024_ARIZARD COUNTY</v>
      </c>
      <c r="F149">
        <v>766550</v>
      </c>
      <c r="G149" s="149">
        <f t="array" ref="G149">SUM(IF(A149=A$5:A149,IF(C149=C$5:C149,1,0),0))</f>
        <v>33</v>
      </c>
    </row>
    <row r="150" spans="1:7" x14ac:dyDescent="0.25">
      <c r="A150">
        <v>2024</v>
      </c>
      <c r="B150" s="149" t="str">
        <f t="shared" si="4"/>
        <v>2024_AR34</v>
      </c>
      <c r="C150" t="s">
        <v>161</v>
      </c>
      <c r="D150" t="s">
        <v>426</v>
      </c>
      <c r="E150" s="149" t="str">
        <f t="shared" si="5"/>
        <v>2024_ARJACKSON COUNTY</v>
      </c>
      <c r="F150">
        <v>766550</v>
      </c>
      <c r="G150" s="149">
        <f t="array" ref="G150">SUM(IF(A150=A$5:A150,IF(C150=C$5:C150,1,0),0))</f>
        <v>34</v>
      </c>
    </row>
    <row r="151" spans="1:7" x14ac:dyDescent="0.25">
      <c r="A151">
        <v>2024</v>
      </c>
      <c r="B151" s="149" t="str">
        <f t="shared" si="4"/>
        <v>2024_AR35</v>
      </c>
      <c r="C151" t="s">
        <v>161</v>
      </c>
      <c r="D151" t="s">
        <v>427</v>
      </c>
      <c r="E151" s="149" t="str">
        <f t="shared" si="5"/>
        <v>2024_ARJEFFERSON COUNTY</v>
      </c>
      <c r="F151">
        <v>766550</v>
      </c>
      <c r="G151" s="149">
        <f t="array" ref="G151">SUM(IF(A151=A$5:A151,IF(C151=C$5:C151,1,0),0))</f>
        <v>35</v>
      </c>
    </row>
    <row r="152" spans="1:7" x14ac:dyDescent="0.25">
      <c r="A152">
        <v>2024</v>
      </c>
      <c r="B152" s="149" t="str">
        <f t="shared" si="4"/>
        <v>2024_AR36</v>
      </c>
      <c r="C152" t="s">
        <v>161</v>
      </c>
      <c r="D152" t="s">
        <v>500</v>
      </c>
      <c r="E152" s="149" t="str">
        <f t="shared" si="5"/>
        <v>2024_ARJOHNSON COUNTY</v>
      </c>
      <c r="F152">
        <v>766550</v>
      </c>
      <c r="G152" s="149">
        <f t="array" ref="G152">SUM(IF(A152=A$5:A152,IF(C152=C$5:C152,1,0),0))</f>
        <v>36</v>
      </c>
    </row>
    <row r="153" spans="1:7" x14ac:dyDescent="0.25">
      <c r="A153">
        <v>2024</v>
      </c>
      <c r="B153" s="149" t="str">
        <f t="shared" si="4"/>
        <v>2024_AR37</v>
      </c>
      <c r="C153" t="s">
        <v>161</v>
      </c>
      <c r="D153" t="s">
        <v>501</v>
      </c>
      <c r="E153" s="149" t="str">
        <f t="shared" si="5"/>
        <v>2024_ARLAFAYETTE COUNTY</v>
      </c>
      <c r="F153">
        <v>766550</v>
      </c>
      <c r="G153" s="149">
        <f t="array" ref="G153">SUM(IF(A153=A$5:A153,IF(C153=C$5:C153,1,0),0))</f>
        <v>37</v>
      </c>
    </row>
    <row r="154" spans="1:7" x14ac:dyDescent="0.25">
      <c r="A154">
        <v>2024</v>
      </c>
      <c r="B154" s="149" t="str">
        <f t="shared" si="4"/>
        <v>2024_AR38</v>
      </c>
      <c r="C154" t="s">
        <v>161</v>
      </c>
      <c r="D154" t="s">
        <v>430</v>
      </c>
      <c r="E154" s="149" t="str">
        <f t="shared" si="5"/>
        <v>2024_ARLAWRENCE COUNTY</v>
      </c>
      <c r="F154">
        <v>766550</v>
      </c>
      <c r="G154" s="149">
        <f t="array" ref="G154">SUM(IF(A154=A$5:A154,IF(C154=C$5:C154,1,0),0))</f>
        <v>38</v>
      </c>
    </row>
    <row r="155" spans="1:7" x14ac:dyDescent="0.25">
      <c r="A155">
        <v>2024</v>
      </c>
      <c r="B155" s="149" t="str">
        <f t="shared" si="4"/>
        <v>2024_AR39</v>
      </c>
      <c r="C155" t="s">
        <v>161</v>
      </c>
      <c r="D155" t="s">
        <v>431</v>
      </c>
      <c r="E155" s="149" t="str">
        <f t="shared" si="5"/>
        <v>2024_ARLEE COUNTY</v>
      </c>
      <c r="F155">
        <v>766550</v>
      </c>
      <c r="G155" s="149">
        <f t="array" ref="G155">SUM(IF(A155=A$5:A155,IF(C155=C$5:C155,1,0),0))</f>
        <v>39</v>
      </c>
    </row>
    <row r="156" spans="1:7" x14ac:dyDescent="0.25">
      <c r="A156">
        <v>2024</v>
      </c>
      <c r="B156" s="149" t="str">
        <f t="shared" si="4"/>
        <v>2024_AR40</v>
      </c>
      <c r="C156" t="s">
        <v>161</v>
      </c>
      <c r="D156" t="s">
        <v>502</v>
      </c>
      <c r="E156" s="149" t="str">
        <f t="shared" si="5"/>
        <v>2024_ARLINCOLN COUNTY</v>
      </c>
      <c r="F156">
        <v>766550</v>
      </c>
      <c r="G156" s="149">
        <f t="array" ref="G156">SUM(IF(A156=A$5:A156,IF(C156=C$5:C156,1,0),0))</f>
        <v>40</v>
      </c>
    </row>
    <row r="157" spans="1:7" x14ac:dyDescent="0.25">
      <c r="A157">
        <v>2024</v>
      </c>
      <c r="B157" s="149" t="str">
        <f t="shared" si="4"/>
        <v>2024_AR41</v>
      </c>
      <c r="C157" t="s">
        <v>161</v>
      </c>
      <c r="D157" t="s">
        <v>503</v>
      </c>
      <c r="E157" s="149" t="str">
        <f t="shared" si="5"/>
        <v>2024_ARLITTLE RIVER COUNTY</v>
      </c>
      <c r="F157">
        <v>766550</v>
      </c>
      <c r="G157" s="149">
        <f t="array" ref="G157">SUM(IF(A157=A$5:A157,IF(C157=C$5:C157,1,0),0))</f>
        <v>41</v>
      </c>
    </row>
    <row r="158" spans="1:7" x14ac:dyDescent="0.25">
      <c r="A158">
        <v>2024</v>
      </c>
      <c r="B158" s="149" t="str">
        <f t="shared" si="4"/>
        <v>2024_AR42</v>
      </c>
      <c r="C158" t="s">
        <v>161</v>
      </c>
      <c r="D158" t="s">
        <v>504</v>
      </c>
      <c r="E158" s="149" t="str">
        <f t="shared" si="5"/>
        <v>2024_ARLOGAN COUNTY</v>
      </c>
      <c r="F158">
        <v>766550</v>
      </c>
      <c r="G158" s="149">
        <f t="array" ref="G158">SUM(IF(A158=A$5:A158,IF(C158=C$5:C158,1,0),0))</f>
        <v>42</v>
      </c>
    </row>
    <row r="159" spans="1:7" x14ac:dyDescent="0.25">
      <c r="A159">
        <v>2024</v>
      </c>
      <c r="B159" s="149" t="str">
        <f t="shared" si="4"/>
        <v>2024_AR43</v>
      </c>
      <c r="C159" t="s">
        <v>161</v>
      </c>
      <c r="D159" t="s">
        <v>505</v>
      </c>
      <c r="E159" s="149" t="str">
        <f t="shared" si="5"/>
        <v>2024_ARLONOKE COUNTY</v>
      </c>
      <c r="F159">
        <v>766550</v>
      </c>
      <c r="G159" s="149">
        <f t="array" ref="G159">SUM(IF(A159=A$5:A159,IF(C159=C$5:C159,1,0),0))</f>
        <v>43</v>
      </c>
    </row>
    <row r="160" spans="1:7" x14ac:dyDescent="0.25">
      <c r="A160">
        <v>2024</v>
      </c>
      <c r="B160" s="149" t="str">
        <f t="shared" si="4"/>
        <v>2024_AR44</v>
      </c>
      <c r="C160" t="s">
        <v>161</v>
      </c>
      <c r="D160" t="s">
        <v>435</v>
      </c>
      <c r="E160" s="149" t="str">
        <f t="shared" si="5"/>
        <v>2024_ARMADISON COUNTY</v>
      </c>
      <c r="F160">
        <v>766550</v>
      </c>
      <c r="G160" s="149">
        <f t="array" ref="G160">SUM(IF(A160=A$5:A160,IF(C160=C$5:C160,1,0),0))</f>
        <v>44</v>
      </c>
    </row>
    <row r="161" spans="1:7" x14ac:dyDescent="0.25">
      <c r="A161">
        <v>2024</v>
      </c>
      <c r="B161" s="149" t="str">
        <f t="shared" si="4"/>
        <v>2024_AR45</v>
      </c>
      <c r="C161" t="s">
        <v>161</v>
      </c>
      <c r="D161" t="s">
        <v>437</v>
      </c>
      <c r="E161" s="149" t="str">
        <f t="shared" si="5"/>
        <v>2024_ARMARION COUNTY</v>
      </c>
      <c r="F161">
        <v>766550</v>
      </c>
      <c r="G161" s="149">
        <f t="array" ref="G161">SUM(IF(A161=A$5:A161,IF(C161=C$5:C161,1,0),0))</f>
        <v>45</v>
      </c>
    </row>
    <row r="162" spans="1:7" x14ac:dyDescent="0.25">
      <c r="A162">
        <v>2024</v>
      </c>
      <c r="B162" s="149" t="str">
        <f t="shared" si="4"/>
        <v>2024_AR46</v>
      </c>
      <c r="C162" t="s">
        <v>161</v>
      </c>
      <c r="D162" t="s">
        <v>506</v>
      </c>
      <c r="E162" s="149" t="str">
        <f t="shared" si="5"/>
        <v>2024_ARMILLER COUNTY</v>
      </c>
      <c r="F162">
        <v>766550</v>
      </c>
      <c r="G162" s="149">
        <f t="array" ref="G162">SUM(IF(A162=A$5:A162,IF(C162=C$5:C162,1,0),0))</f>
        <v>46</v>
      </c>
    </row>
    <row r="163" spans="1:7" x14ac:dyDescent="0.25">
      <c r="A163">
        <v>2024</v>
      </c>
      <c r="B163" s="149" t="str">
        <f t="shared" si="4"/>
        <v>2024_AR47</v>
      </c>
      <c r="C163" t="s">
        <v>161</v>
      </c>
      <c r="D163" t="s">
        <v>507</v>
      </c>
      <c r="E163" s="149" t="str">
        <f t="shared" si="5"/>
        <v>2024_ARMISSISSIPPI COUNTY</v>
      </c>
      <c r="F163">
        <v>766550</v>
      </c>
      <c r="G163" s="149">
        <f t="array" ref="G163">SUM(IF(A163=A$5:A163,IF(C163=C$5:C163,1,0),0))</f>
        <v>47</v>
      </c>
    </row>
    <row r="164" spans="1:7" x14ac:dyDescent="0.25">
      <c r="A164">
        <v>2024</v>
      </c>
      <c r="B164" s="149" t="str">
        <f t="shared" si="4"/>
        <v>2024_AR48</v>
      </c>
      <c r="C164" t="s">
        <v>161</v>
      </c>
      <c r="D164" t="s">
        <v>440</v>
      </c>
      <c r="E164" s="149" t="str">
        <f t="shared" si="5"/>
        <v>2024_ARMONROE COUNTY</v>
      </c>
      <c r="F164">
        <v>766550</v>
      </c>
      <c r="G164" s="149">
        <f t="array" ref="G164">SUM(IF(A164=A$5:A164,IF(C164=C$5:C164,1,0),0))</f>
        <v>48</v>
      </c>
    </row>
    <row r="165" spans="1:7" x14ac:dyDescent="0.25">
      <c r="A165">
        <v>2024</v>
      </c>
      <c r="B165" s="149" t="str">
        <f t="shared" si="4"/>
        <v>2024_AR49</v>
      </c>
      <c r="C165" t="s">
        <v>161</v>
      </c>
      <c r="D165" t="s">
        <v>441</v>
      </c>
      <c r="E165" s="149" t="str">
        <f t="shared" si="5"/>
        <v>2024_ARMONTGOMERY COUNTY</v>
      </c>
      <c r="F165">
        <v>766550</v>
      </c>
      <c r="G165" s="149">
        <f t="array" ref="G165">SUM(IF(A165=A$5:A165,IF(C165=C$5:C165,1,0),0))</f>
        <v>49</v>
      </c>
    </row>
    <row r="166" spans="1:7" x14ac:dyDescent="0.25">
      <c r="A166">
        <v>2024</v>
      </c>
      <c r="B166" s="149" t="str">
        <f t="shared" si="4"/>
        <v>2024_AR50</v>
      </c>
      <c r="C166" t="s">
        <v>161</v>
      </c>
      <c r="D166" t="s">
        <v>508</v>
      </c>
      <c r="E166" s="149" t="str">
        <f t="shared" si="5"/>
        <v>2024_ARNEVADA COUNTY</v>
      </c>
      <c r="F166">
        <v>766550</v>
      </c>
      <c r="G166" s="149">
        <f t="array" ref="G166">SUM(IF(A166=A$5:A166,IF(C166=C$5:C166,1,0),0))</f>
        <v>50</v>
      </c>
    </row>
    <row r="167" spans="1:7" x14ac:dyDescent="0.25">
      <c r="A167">
        <v>2024</v>
      </c>
      <c r="B167" s="149" t="str">
        <f t="shared" si="4"/>
        <v>2024_AR51</v>
      </c>
      <c r="C167" t="s">
        <v>161</v>
      </c>
      <c r="D167" t="s">
        <v>509</v>
      </c>
      <c r="E167" s="149" t="str">
        <f t="shared" si="5"/>
        <v>2024_ARNEWTON COUNTY</v>
      </c>
      <c r="F167">
        <v>766550</v>
      </c>
      <c r="G167" s="149">
        <f t="array" ref="G167">SUM(IF(A167=A$5:A167,IF(C167=C$5:C167,1,0),0))</f>
        <v>51</v>
      </c>
    </row>
    <row r="168" spans="1:7" x14ac:dyDescent="0.25">
      <c r="A168">
        <v>2024</v>
      </c>
      <c r="B168" s="149" t="str">
        <f t="shared" si="4"/>
        <v>2024_AR52</v>
      </c>
      <c r="C168" t="s">
        <v>161</v>
      </c>
      <c r="D168" t="s">
        <v>510</v>
      </c>
      <c r="E168" s="149" t="str">
        <f t="shared" si="5"/>
        <v>2024_AROUACHITA COUNTY</v>
      </c>
      <c r="F168">
        <v>766550</v>
      </c>
      <c r="G168" s="149">
        <f t="array" ref="G168">SUM(IF(A168=A$5:A168,IF(C168=C$5:C168,1,0),0))</f>
        <v>52</v>
      </c>
    </row>
    <row r="169" spans="1:7" x14ac:dyDescent="0.25">
      <c r="A169">
        <v>2024</v>
      </c>
      <c r="B169" s="149" t="str">
        <f t="shared" si="4"/>
        <v>2024_AR53</v>
      </c>
      <c r="C169" t="s">
        <v>161</v>
      </c>
      <c r="D169" t="s">
        <v>443</v>
      </c>
      <c r="E169" s="149" t="str">
        <f t="shared" si="5"/>
        <v>2024_ARPERRY COUNTY</v>
      </c>
      <c r="F169">
        <v>766550</v>
      </c>
      <c r="G169" s="149">
        <f t="array" ref="G169">SUM(IF(A169=A$5:A169,IF(C169=C$5:C169,1,0),0))</f>
        <v>53</v>
      </c>
    </row>
    <row r="170" spans="1:7" x14ac:dyDescent="0.25">
      <c r="A170">
        <v>2024</v>
      </c>
      <c r="B170" s="149" t="str">
        <f t="shared" si="4"/>
        <v>2024_AR54</v>
      </c>
      <c r="C170" t="s">
        <v>161</v>
      </c>
      <c r="D170" t="s">
        <v>511</v>
      </c>
      <c r="E170" s="149" t="str">
        <f t="shared" si="5"/>
        <v>2024_ARPHILLIPS COUNTY</v>
      </c>
      <c r="F170">
        <v>766550</v>
      </c>
      <c r="G170" s="149">
        <f t="array" ref="G170">SUM(IF(A170=A$5:A170,IF(C170=C$5:C170,1,0),0))</f>
        <v>54</v>
      </c>
    </row>
    <row r="171" spans="1:7" x14ac:dyDescent="0.25">
      <c r="A171">
        <v>2024</v>
      </c>
      <c r="B171" s="149" t="str">
        <f t="shared" si="4"/>
        <v>2024_AR55</v>
      </c>
      <c r="C171" t="s">
        <v>161</v>
      </c>
      <c r="D171" t="s">
        <v>445</v>
      </c>
      <c r="E171" s="149" t="str">
        <f t="shared" si="5"/>
        <v>2024_ARPIKE COUNTY</v>
      </c>
      <c r="F171">
        <v>766550</v>
      </c>
      <c r="G171" s="149">
        <f t="array" ref="G171">SUM(IF(A171=A$5:A171,IF(C171=C$5:C171,1,0),0))</f>
        <v>55</v>
      </c>
    </row>
    <row r="172" spans="1:7" x14ac:dyDescent="0.25">
      <c r="A172">
        <v>2024</v>
      </c>
      <c r="B172" s="149" t="str">
        <f t="shared" si="4"/>
        <v>2024_AR56</v>
      </c>
      <c r="C172" t="s">
        <v>161</v>
      </c>
      <c r="D172" t="s">
        <v>512</v>
      </c>
      <c r="E172" s="149" t="str">
        <f t="shared" si="5"/>
        <v>2024_ARPOINSETT COUNTY</v>
      </c>
      <c r="F172">
        <v>766550</v>
      </c>
      <c r="G172" s="149">
        <f t="array" ref="G172">SUM(IF(A172=A$5:A172,IF(C172=C$5:C172,1,0),0))</f>
        <v>56</v>
      </c>
    </row>
    <row r="173" spans="1:7" x14ac:dyDescent="0.25">
      <c r="A173">
        <v>2024</v>
      </c>
      <c r="B173" s="149" t="str">
        <f t="shared" si="4"/>
        <v>2024_AR57</v>
      </c>
      <c r="C173" t="s">
        <v>161</v>
      </c>
      <c r="D173" t="s">
        <v>513</v>
      </c>
      <c r="E173" s="149" t="str">
        <f t="shared" si="5"/>
        <v>2024_ARPOLK COUNTY</v>
      </c>
      <c r="F173">
        <v>766550</v>
      </c>
      <c r="G173" s="149">
        <f t="array" ref="G173">SUM(IF(A173=A$5:A173,IF(C173=C$5:C173,1,0),0))</f>
        <v>57</v>
      </c>
    </row>
    <row r="174" spans="1:7" x14ac:dyDescent="0.25">
      <c r="A174">
        <v>2024</v>
      </c>
      <c r="B174" s="149" t="str">
        <f t="shared" si="4"/>
        <v>2024_AR58</v>
      </c>
      <c r="C174" t="s">
        <v>161</v>
      </c>
      <c r="D174" t="s">
        <v>514</v>
      </c>
      <c r="E174" s="149" t="str">
        <f t="shared" si="5"/>
        <v>2024_ARPOPE COUNTY</v>
      </c>
      <c r="F174">
        <v>766550</v>
      </c>
      <c r="G174" s="149">
        <f t="array" ref="G174">SUM(IF(A174=A$5:A174,IF(C174=C$5:C174,1,0),0))</f>
        <v>58</v>
      </c>
    </row>
    <row r="175" spans="1:7" x14ac:dyDescent="0.25">
      <c r="A175">
        <v>2024</v>
      </c>
      <c r="B175" s="149" t="str">
        <f t="shared" si="4"/>
        <v>2024_AR59</v>
      </c>
      <c r="C175" t="s">
        <v>161</v>
      </c>
      <c r="D175" t="s">
        <v>515</v>
      </c>
      <c r="E175" s="149" t="str">
        <f t="shared" si="5"/>
        <v>2024_ARPRAIRIE COUNTY</v>
      </c>
      <c r="F175">
        <v>766550</v>
      </c>
      <c r="G175" s="149">
        <f t="array" ref="G175">SUM(IF(A175=A$5:A175,IF(C175=C$5:C175,1,0),0))</f>
        <v>59</v>
      </c>
    </row>
    <row r="176" spans="1:7" x14ac:dyDescent="0.25">
      <c r="A176">
        <v>2024</v>
      </c>
      <c r="B176" s="149" t="str">
        <f t="shared" si="4"/>
        <v>2024_AR60</v>
      </c>
      <c r="C176" t="s">
        <v>161</v>
      </c>
      <c r="D176" t="s">
        <v>516</v>
      </c>
      <c r="E176" s="149" t="str">
        <f t="shared" si="5"/>
        <v>2024_ARPULASKI COUNTY</v>
      </c>
      <c r="F176">
        <v>766550</v>
      </c>
      <c r="G176" s="149">
        <f t="array" ref="G176">SUM(IF(A176=A$5:A176,IF(C176=C$5:C176,1,0),0))</f>
        <v>60</v>
      </c>
    </row>
    <row r="177" spans="1:7" x14ac:dyDescent="0.25">
      <c r="A177">
        <v>2024</v>
      </c>
      <c r="B177" s="149" t="str">
        <f t="shared" ref="B177:B240" si="6">A177&amp;"_"&amp;C177&amp;G177</f>
        <v>2024_AR61</v>
      </c>
      <c r="C177" t="s">
        <v>161</v>
      </c>
      <c r="D177" t="s">
        <v>446</v>
      </c>
      <c r="E177" s="149" t="str">
        <f t="shared" ref="E177:E240" si="7">A177&amp;"_"&amp;C177&amp;D177</f>
        <v>2024_ARRANDOLPH COUNTY</v>
      </c>
      <c r="F177">
        <v>766550</v>
      </c>
      <c r="G177" s="149">
        <f t="array" ref="G177">SUM(IF(A177=A$5:A177,IF(C177=C$5:C177,1,0),0))</f>
        <v>61</v>
      </c>
    </row>
    <row r="178" spans="1:7" x14ac:dyDescent="0.25">
      <c r="A178">
        <v>2024</v>
      </c>
      <c r="B178" s="149" t="str">
        <f t="shared" si="6"/>
        <v>2024_AR62</v>
      </c>
      <c r="C178" t="s">
        <v>161</v>
      </c>
      <c r="D178" t="s">
        <v>517</v>
      </c>
      <c r="E178" s="149" t="str">
        <f t="shared" si="7"/>
        <v>2024_ARST. FRANCIS COUNTY</v>
      </c>
      <c r="F178">
        <v>766550</v>
      </c>
      <c r="G178" s="149">
        <f t="array" ref="G178">SUM(IF(A178=A$5:A178,IF(C178=C$5:C178,1,0),0))</f>
        <v>62</v>
      </c>
    </row>
    <row r="179" spans="1:7" x14ac:dyDescent="0.25">
      <c r="A179">
        <v>2024</v>
      </c>
      <c r="B179" s="149" t="str">
        <f t="shared" si="6"/>
        <v>2024_AR63</v>
      </c>
      <c r="C179" t="s">
        <v>161</v>
      </c>
      <c r="D179" t="s">
        <v>518</v>
      </c>
      <c r="E179" s="149" t="str">
        <f t="shared" si="7"/>
        <v>2024_ARSALINE COUNTY</v>
      </c>
      <c r="F179">
        <v>766550</v>
      </c>
      <c r="G179" s="149">
        <f t="array" ref="G179">SUM(IF(A179=A$5:A179,IF(C179=C$5:C179,1,0),0))</f>
        <v>63</v>
      </c>
    </row>
    <row r="180" spans="1:7" x14ac:dyDescent="0.25">
      <c r="A180">
        <v>2024</v>
      </c>
      <c r="B180" s="149" t="str">
        <f t="shared" si="6"/>
        <v>2024_AR64</v>
      </c>
      <c r="C180" t="s">
        <v>161</v>
      </c>
      <c r="D180" t="s">
        <v>519</v>
      </c>
      <c r="E180" s="149" t="str">
        <f t="shared" si="7"/>
        <v>2024_ARSCOTT COUNTY</v>
      </c>
      <c r="F180">
        <v>766550</v>
      </c>
      <c r="G180" s="149">
        <f t="array" ref="G180">SUM(IF(A180=A$5:A180,IF(C180=C$5:C180,1,0),0))</f>
        <v>64</v>
      </c>
    </row>
    <row r="181" spans="1:7" x14ac:dyDescent="0.25">
      <c r="A181">
        <v>2024</v>
      </c>
      <c r="B181" s="149" t="str">
        <f t="shared" si="6"/>
        <v>2024_AR65</v>
      </c>
      <c r="C181" t="s">
        <v>161</v>
      </c>
      <c r="D181" t="s">
        <v>520</v>
      </c>
      <c r="E181" s="149" t="str">
        <f t="shared" si="7"/>
        <v>2024_ARSEARCY COUNTY</v>
      </c>
      <c r="F181">
        <v>766550</v>
      </c>
      <c r="G181" s="149">
        <f t="array" ref="G181">SUM(IF(A181=A$5:A181,IF(C181=C$5:C181,1,0),0))</f>
        <v>65</v>
      </c>
    </row>
    <row r="182" spans="1:7" x14ac:dyDescent="0.25">
      <c r="A182">
        <v>2024</v>
      </c>
      <c r="B182" s="149" t="str">
        <f t="shared" si="6"/>
        <v>2024_AR66</v>
      </c>
      <c r="C182" t="s">
        <v>161</v>
      </c>
      <c r="D182" t="s">
        <v>521</v>
      </c>
      <c r="E182" s="149" t="str">
        <f t="shared" si="7"/>
        <v>2024_ARSEBASTIAN COUNTY</v>
      </c>
      <c r="F182">
        <v>766550</v>
      </c>
      <c r="G182" s="149">
        <f t="array" ref="G182">SUM(IF(A182=A$5:A182,IF(C182=C$5:C182,1,0),0))</f>
        <v>66</v>
      </c>
    </row>
    <row r="183" spans="1:7" x14ac:dyDescent="0.25">
      <c r="A183">
        <v>2024</v>
      </c>
      <c r="B183" s="149" t="str">
        <f t="shared" si="6"/>
        <v>2024_AR67</v>
      </c>
      <c r="C183" t="s">
        <v>161</v>
      </c>
      <c r="D183" t="s">
        <v>522</v>
      </c>
      <c r="E183" s="149" t="str">
        <f t="shared" si="7"/>
        <v>2024_ARSEVIER COUNTY</v>
      </c>
      <c r="F183">
        <v>766550</v>
      </c>
      <c r="G183" s="149">
        <f t="array" ref="G183">SUM(IF(A183=A$5:A183,IF(C183=C$5:C183,1,0),0))</f>
        <v>67</v>
      </c>
    </row>
    <row r="184" spans="1:7" x14ac:dyDescent="0.25">
      <c r="A184">
        <v>2024</v>
      </c>
      <c r="B184" s="149" t="str">
        <f t="shared" si="6"/>
        <v>2024_AR68</v>
      </c>
      <c r="C184" t="s">
        <v>161</v>
      </c>
      <c r="D184" t="s">
        <v>523</v>
      </c>
      <c r="E184" s="149" t="str">
        <f t="shared" si="7"/>
        <v>2024_ARSHARP COUNTY</v>
      </c>
      <c r="F184">
        <v>766550</v>
      </c>
      <c r="G184" s="149">
        <f t="array" ref="G184">SUM(IF(A184=A$5:A184,IF(C184=C$5:C184,1,0),0))</f>
        <v>68</v>
      </c>
    </row>
    <row r="185" spans="1:7" x14ac:dyDescent="0.25">
      <c r="A185">
        <v>2024</v>
      </c>
      <c r="B185" s="149" t="str">
        <f t="shared" si="6"/>
        <v>2024_AR69</v>
      </c>
      <c r="C185" t="s">
        <v>161</v>
      </c>
      <c r="D185" t="s">
        <v>524</v>
      </c>
      <c r="E185" s="149" t="str">
        <f t="shared" si="7"/>
        <v>2024_ARSTONE COUNTY</v>
      </c>
      <c r="F185">
        <v>766550</v>
      </c>
      <c r="G185" s="149">
        <f t="array" ref="G185">SUM(IF(A185=A$5:A185,IF(C185=C$5:C185,1,0),0))</f>
        <v>69</v>
      </c>
    </row>
    <row r="186" spans="1:7" x14ac:dyDescent="0.25">
      <c r="A186">
        <v>2024</v>
      </c>
      <c r="B186" s="149" t="str">
        <f t="shared" si="6"/>
        <v>2024_AR70</v>
      </c>
      <c r="C186" t="s">
        <v>161</v>
      </c>
      <c r="D186" t="s">
        <v>525</v>
      </c>
      <c r="E186" s="149" t="str">
        <f t="shared" si="7"/>
        <v>2024_ARUNION COUNTY</v>
      </c>
      <c r="F186">
        <v>766550</v>
      </c>
      <c r="G186" s="149">
        <f t="array" ref="G186">SUM(IF(A186=A$5:A186,IF(C186=C$5:C186,1,0),0))</f>
        <v>70</v>
      </c>
    </row>
    <row r="187" spans="1:7" x14ac:dyDescent="0.25">
      <c r="A187">
        <v>2024</v>
      </c>
      <c r="B187" s="149" t="str">
        <f t="shared" si="6"/>
        <v>2024_AR71</v>
      </c>
      <c r="C187" t="s">
        <v>161</v>
      </c>
      <c r="D187" t="s">
        <v>526</v>
      </c>
      <c r="E187" s="149" t="str">
        <f t="shared" si="7"/>
        <v>2024_ARVAN BUREN COUNTY</v>
      </c>
      <c r="F187">
        <v>766550</v>
      </c>
      <c r="G187" s="149">
        <f t="array" ref="G187">SUM(IF(A187=A$5:A187,IF(C187=C$5:C187,1,0),0))</f>
        <v>71</v>
      </c>
    </row>
    <row r="188" spans="1:7" x14ac:dyDescent="0.25">
      <c r="A188">
        <v>2024</v>
      </c>
      <c r="B188" s="149" t="str">
        <f t="shared" si="6"/>
        <v>2024_AR72</v>
      </c>
      <c r="C188" t="s">
        <v>161</v>
      </c>
      <c r="D188" t="s">
        <v>455</v>
      </c>
      <c r="E188" s="149" t="str">
        <f t="shared" si="7"/>
        <v>2024_ARWASHINGTON COUNTY</v>
      </c>
      <c r="F188">
        <v>766550</v>
      </c>
      <c r="G188" s="149">
        <f t="array" ref="G188">SUM(IF(A188=A$5:A188,IF(C188=C$5:C188,1,0),0))</f>
        <v>72</v>
      </c>
    </row>
    <row r="189" spans="1:7" x14ac:dyDescent="0.25">
      <c r="A189">
        <v>2024</v>
      </c>
      <c r="B189" s="149" t="str">
        <f t="shared" si="6"/>
        <v>2024_AR73</v>
      </c>
      <c r="C189" t="s">
        <v>161</v>
      </c>
      <c r="D189" t="s">
        <v>527</v>
      </c>
      <c r="E189" s="149" t="str">
        <f t="shared" si="7"/>
        <v>2024_ARWHITE COUNTY</v>
      </c>
      <c r="F189">
        <v>766550</v>
      </c>
      <c r="G189" s="149">
        <f t="array" ref="G189">SUM(IF(A189=A$5:A189,IF(C189=C$5:C189,1,0),0))</f>
        <v>73</v>
      </c>
    </row>
    <row r="190" spans="1:7" x14ac:dyDescent="0.25">
      <c r="A190">
        <v>2024</v>
      </c>
      <c r="B190" s="149" t="str">
        <f t="shared" si="6"/>
        <v>2024_AR74</v>
      </c>
      <c r="C190" t="s">
        <v>161</v>
      </c>
      <c r="D190" t="s">
        <v>528</v>
      </c>
      <c r="E190" s="149" t="str">
        <f t="shared" si="7"/>
        <v>2024_ARWOODRUFF COUNTY</v>
      </c>
      <c r="F190">
        <v>766550</v>
      </c>
      <c r="G190" s="149">
        <f t="array" ref="G190">SUM(IF(A190=A$5:A190,IF(C190=C$5:C190,1,0),0))</f>
        <v>74</v>
      </c>
    </row>
    <row r="191" spans="1:7" x14ac:dyDescent="0.25">
      <c r="A191">
        <v>2024</v>
      </c>
      <c r="B191" s="149" t="str">
        <f t="shared" si="6"/>
        <v>2024_AR75</v>
      </c>
      <c r="C191" t="s">
        <v>161</v>
      </c>
      <c r="D191" t="s">
        <v>529</v>
      </c>
      <c r="E191" s="149" t="str">
        <f t="shared" si="7"/>
        <v>2024_ARYELL COUNTY</v>
      </c>
      <c r="F191">
        <v>766550</v>
      </c>
      <c r="G191" s="149">
        <f t="array" ref="G191">SUM(IF(A191=A$5:A191,IF(C191=C$5:C191,1,0),0))</f>
        <v>75</v>
      </c>
    </row>
    <row r="192" spans="1:7" x14ac:dyDescent="0.25">
      <c r="A192">
        <v>2024</v>
      </c>
      <c r="B192" s="149" t="str">
        <f t="shared" si="6"/>
        <v>2024_CA1</v>
      </c>
      <c r="C192" t="s">
        <v>135</v>
      </c>
      <c r="D192" t="s">
        <v>530</v>
      </c>
      <c r="E192" s="149" t="str">
        <f t="shared" si="7"/>
        <v>2024_CAALAMEDA COUNTY</v>
      </c>
      <c r="F192">
        <v>1149825</v>
      </c>
      <c r="G192" s="149">
        <f t="array" ref="G192">SUM(IF(A192=A$5:A192,IF(C192=C$5:C192,1,0),0))</f>
        <v>1</v>
      </c>
    </row>
    <row r="193" spans="1:7" x14ac:dyDescent="0.25">
      <c r="A193">
        <v>2024</v>
      </c>
      <c r="B193" s="149" t="str">
        <f t="shared" si="6"/>
        <v>2024_CA2</v>
      </c>
      <c r="C193" t="s">
        <v>135</v>
      </c>
      <c r="D193" t="s">
        <v>531</v>
      </c>
      <c r="E193" s="149" t="str">
        <f t="shared" si="7"/>
        <v>2024_CAALPINE COUNTY</v>
      </c>
      <c r="F193">
        <v>766550</v>
      </c>
      <c r="G193" s="149">
        <f t="array" ref="G193">SUM(IF(A193=A$5:A193,IF(C193=C$5:C193,1,0),0))</f>
        <v>2</v>
      </c>
    </row>
    <row r="194" spans="1:7" x14ac:dyDescent="0.25">
      <c r="A194">
        <v>2024</v>
      </c>
      <c r="B194" s="149" t="str">
        <f t="shared" si="6"/>
        <v>2024_CA3</v>
      </c>
      <c r="C194" t="s">
        <v>135</v>
      </c>
      <c r="D194" t="s">
        <v>532</v>
      </c>
      <c r="E194" s="149" t="str">
        <f t="shared" si="7"/>
        <v>2024_CAAMADOR COUNTY</v>
      </c>
      <c r="F194">
        <v>766550</v>
      </c>
      <c r="G194" s="149">
        <f t="array" ref="G194">SUM(IF(A194=A$5:A194,IF(C194=C$5:C194,1,0),0))</f>
        <v>3</v>
      </c>
    </row>
    <row r="195" spans="1:7" x14ac:dyDescent="0.25">
      <c r="A195">
        <v>2024</v>
      </c>
      <c r="B195" s="149" t="str">
        <f t="shared" si="6"/>
        <v>2024_CA4</v>
      </c>
      <c r="C195" t="s">
        <v>135</v>
      </c>
      <c r="D195" t="s">
        <v>533</v>
      </c>
      <c r="E195" s="149" t="str">
        <f t="shared" si="7"/>
        <v>2024_CABUTTE COUNTY</v>
      </c>
      <c r="F195">
        <v>766550</v>
      </c>
      <c r="G195" s="149">
        <f t="array" ref="G195">SUM(IF(A195=A$5:A195,IF(C195=C$5:C195,1,0),0))</f>
        <v>4</v>
      </c>
    </row>
    <row r="196" spans="1:7" x14ac:dyDescent="0.25">
      <c r="A196">
        <v>2024</v>
      </c>
      <c r="B196" s="149" t="str">
        <f t="shared" si="6"/>
        <v>2024_CA5</v>
      </c>
      <c r="C196" t="s">
        <v>135</v>
      </c>
      <c r="D196" t="s">
        <v>534</v>
      </c>
      <c r="E196" s="149" t="str">
        <f t="shared" si="7"/>
        <v>2024_CACALAVERAS COUNTY</v>
      </c>
      <c r="F196">
        <v>766550</v>
      </c>
      <c r="G196" s="149">
        <f t="array" ref="G196">SUM(IF(A196=A$5:A196,IF(C196=C$5:C196,1,0),0))</f>
        <v>5</v>
      </c>
    </row>
    <row r="197" spans="1:7" x14ac:dyDescent="0.25">
      <c r="A197">
        <v>2024</v>
      </c>
      <c r="B197" s="149" t="str">
        <f t="shared" si="6"/>
        <v>2024_CA6</v>
      </c>
      <c r="C197" t="s">
        <v>135</v>
      </c>
      <c r="D197" t="s">
        <v>535</v>
      </c>
      <c r="E197" s="149" t="str">
        <f t="shared" si="7"/>
        <v>2024_CACOLUSA COUNTY</v>
      </c>
      <c r="F197">
        <v>766550</v>
      </c>
      <c r="G197" s="149">
        <f t="array" ref="G197">SUM(IF(A197=A$5:A197,IF(C197=C$5:C197,1,0),0))</f>
        <v>6</v>
      </c>
    </row>
    <row r="198" spans="1:7" x14ac:dyDescent="0.25">
      <c r="A198">
        <v>2024</v>
      </c>
      <c r="B198" s="149" t="str">
        <f t="shared" si="6"/>
        <v>2024_CA7</v>
      </c>
      <c r="C198" t="s">
        <v>135</v>
      </c>
      <c r="D198" t="s">
        <v>536</v>
      </c>
      <c r="E198" s="149" t="str">
        <f t="shared" si="7"/>
        <v>2024_CACONTRA COSTA COUNTY</v>
      </c>
      <c r="F198">
        <v>1149825</v>
      </c>
      <c r="G198" s="149">
        <f t="array" ref="G198">SUM(IF(A198=A$5:A198,IF(C198=C$5:C198,1,0),0))</f>
        <v>7</v>
      </c>
    </row>
    <row r="199" spans="1:7" x14ac:dyDescent="0.25">
      <c r="A199">
        <v>2024</v>
      </c>
      <c r="B199" s="149" t="str">
        <f t="shared" si="6"/>
        <v>2024_CA8</v>
      </c>
      <c r="C199" t="s">
        <v>135</v>
      </c>
      <c r="D199" t="s">
        <v>537</v>
      </c>
      <c r="E199" s="149" t="str">
        <f t="shared" si="7"/>
        <v>2024_CADEL NORTE COUNTY</v>
      </c>
      <c r="F199">
        <v>766550</v>
      </c>
      <c r="G199" s="149">
        <f t="array" ref="G199">SUM(IF(A199=A$5:A199,IF(C199=C$5:C199,1,0),0))</f>
        <v>8</v>
      </c>
    </row>
    <row r="200" spans="1:7" x14ac:dyDescent="0.25">
      <c r="A200">
        <v>2024</v>
      </c>
      <c r="B200" s="149" t="str">
        <f t="shared" si="6"/>
        <v>2024_CA9</v>
      </c>
      <c r="C200" t="s">
        <v>135</v>
      </c>
      <c r="D200" t="s">
        <v>538</v>
      </c>
      <c r="E200" s="149" t="str">
        <f t="shared" si="7"/>
        <v>2024_CAEL DORADO COUNTY</v>
      </c>
      <c r="F200">
        <v>766550</v>
      </c>
      <c r="G200" s="149">
        <f t="array" ref="G200">SUM(IF(A200=A$5:A200,IF(C200=C$5:C200,1,0),0))</f>
        <v>9</v>
      </c>
    </row>
    <row r="201" spans="1:7" x14ac:dyDescent="0.25">
      <c r="A201">
        <v>2024</v>
      </c>
      <c r="B201" s="149" t="str">
        <f t="shared" si="6"/>
        <v>2024_CA10</v>
      </c>
      <c r="C201" t="s">
        <v>135</v>
      </c>
      <c r="D201" t="s">
        <v>539</v>
      </c>
      <c r="E201" s="149" t="str">
        <f t="shared" si="7"/>
        <v>2024_CAFRESNO COUNTY</v>
      </c>
      <c r="F201">
        <v>766550</v>
      </c>
      <c r="G201" s="149">
        <f t="array" ref="G201">SUM(IF(A201=A$5:A201,IF(C201=C$5:C201,1,0),0))</f>
        <v>10</v>
      </c>
    </row>
    <row r="202" spans="1:7" x14ac:dyDescent="0.25">
      <c r="A202">
        <v>2024</v>
      </c>
      <c r="B202" s="149" t="str">
        <f t="shared" si="6"/>
        <v>2024_CA11</v>
      </c>
      <c r="C202" t="s">
        <v>135</v>
      </c>
      <c r="D202" t="s">
        <v>540</v>
      </c>
      <c r="E202" s="149" t="str">
        <f t="shared" si="7"/>
        <v>2024_CAGLENN COUNTY</v>
      </c>
      <c r="F202">
        <v>766550</v>
      </c>
      <c r="G202" s="149">
        <f t="array" ref="G202">SUM(IF(A202=A$5:A202,IF(C202=C$5:C202,1,0),0))</f>
        <v>11</v>
      </c>
    </row>
    <row r="203" spans="1:7" x14ac:dyDescent="0.25">
      <c r="A203">
        <v>2024</v>
      </c>
      <c r="B203" s="149" t="str">
        <f t="shared" si="6"/>
        <v>2024_CA12</v>
      </c>
      <c r="C203" t="s">
        <v>135</v>
      </c>
      <c r="D203" t="s">
        <v>541</v>
      </c>
      <c r="E203" s="149" t="str">
        <f t="shared" si="7"/>
        <v>2024_CAHUMBOLDT COUNTY</v>
      </c>
      <c r="F203">
        <v>766550</v>
      </c>
      <c r="G203" s="149">
        <f t="array" ref="G203">SUM(IF(A203=A$5:A203,IF(C203=C$5:C203,1,0),0))</f>
        <v>12</v>
      </c>
    </row>
    <row r="204" spans="1:7" x14ac:dyDescent="0.25">
      <c r="A204">
        <v>2024</v>
      </c>
      <c r="B204" s="149" t="str">
        <f t="shared" si="6"/>
        <v>2024_CA13</v>
      </c>
      <c r="C204" t="s">
        <v>135</v>
      </c>
      <c r="D204" t="s">
        <v>542</v>
      </c>
      <c r="E204" s="149" t="str">
        <f t="shared" si="7"/>
        <v>2024_CAIMPERIAL COUNTY</v>
      </c>
      <c r="F204">
        <v>766550</v>
      </c>
      <c r="G204" s="149">
        <f t="array" ref="G204">SUM(IF(A204=A$5:A204,IF(C204=C$5:C204,1,0),0))</f>
        <v>13</v>
      </c>
    </row>
    <row r="205" spans="1:7" x14ac:dyDescent="0.25">
      <c r="A205">
        <v>2024</v>
      </c>
      <c r="B205" s="149" t="str">
        <f t="shared" si="6"/>
        <v>2024_CA14</v>
      </c>
      <c r="C205" t="s">
        <v>135</v>
      </c>
      <c r="D205" t="s">
        <v>543</v>
      </c>
      <c r="E205" s="149" t="str">
        <f t="shared" si="7"/>
        <v>2024_CAINYO COUNTY</v>
      </c>
      <c r="F205">
        <v>766550</v>
      </c>
      <c r="G205" s="149">
        <f t="array" ref="G205">SUM(IF(A205=A$5:A205,IF(C205=C$5:C205,1,0),0))</f>
        <v>14</v>
      </c>
    </row>
    <row r="206" spans="1:7" x14ac:dyDescent="0.25">
      <c r="A206">
        <v>2024</v>
      </c>
      <c r="B206" s="149" t="str">
        <f t="shared" si="6"/>
        <v>2024_CA15</v>
      </c>
      <c r="C206" t="s">
        <v>135</v>
      </c>
      <c r="D206" t="s">
        <v>544</v>
      </c>
      <c r="E206" s="149" t="str">
        <f t="shared" si="7"/>
        <v>2024_CAKERN COUNTY</v>
      </c>
      <c r="F206">
        <v>766550</v>
      </c>
      <c r="G206" s="149">
        <f t="array" ref="G206">SUM(IF(A206=A$5:A206,IF(C206=C$5:C206,1,0),0))</f>
        <v>15</v>
      </c>
    </row>
    <row r="207" spans="1:7" x14ac:dyDescent="0.25">
      <c r="A207">
        <v>2024</v>
      </c>
      <c r="B207" s="149" t="str">
        <f t="shared" si="6"/>
        <v>2024_CA16</v>
      </c>
      <c r="C207" t="s">
        <v>135</v>
      </c>
      <c r="D207" t="s">
        <v>545</v>
      </c>
      <c r="E207" s="149" t="str">
        <f t="shared" si="7"/>
        <v>2024_CAKINGS COUNTY</v>
      </c>
      <c r="F207">
        <v>766550</v>
      </c>
      <c r="G207" s="149">
        <f t="array" ref="G207">SUM(IF(A207=A$5:A207,IF(C207=C$5:C207,1,0),0))</f>
        <v>16</v>
      </c>
    </row>
    <row r="208" spans="1:7" x14ac:dyDescent="0.25">
      <c r="A208">
        <v>2024</v>
      </c>
      <c r="B208" s="149" t="str">
        <f t="shared" si="6"/>
        <v>2024_CA17</v>
      </c>
      <c r="C208" t="s">
        <v>135</v>
      </c>
      <c r="D208" t="s">
        <v>546</v>
      </c>
      <c r="E208" s="149" t="str">
        <f t="shared" si="7"/>
        <v>2024_CALAKE COUNTY</v>
      </c>
      <c r="F208">
        <v>766550</v>
      </c>
      <c r="G208" s="149">
        <f t="array" ref="G208">SUM(IF(A208=A$5:A208,IF(C208=C$5:C208,1,0),0))</f>
        <v>17</v>
      </c>
    </row>
    <row r="209" spans="1:7" x14ac:dyDescent="0.25">
      <c r="A209">
        <v>2024</v>
      </c>
      <c r="B209" s="149" t="str">
        <f t="shared" si="6"/>
        <v>2024_CA18</v>
      </c>
      <c r="C209" t="s">
        <v>135</v>
      </c>
      <c r="D209" t="s">
        <v>547</v>
      </c>
      <c r="E209" s="149" t="str">
        <f t="shared" si="7"/>
        <v>2024_CALASSEN COUNTY</v>
      </c>
      <c r="F209">
        <v>766550</v>
      </c>
      <c r="G209" s="149">
        <f t="array" ref="G209">SUM(IF(A209=A$5:A209,IF(C209=C$5:C209,1,0),0))</f>
        <v>18</v>
      </c>
    </row>
    <row r="210" spans="1:7" x14ac:dyDescent="0.25">
      <c r="A210">
        <v>2024</v>
      </c>
      <c r="B210" s="149" t="str">
        <f t="shared" si="6"/>
        <v>2024_CA19</v>
      </c>
      <c r="C210" t="s">
        <v>135</v>
      </c>
      <c r="D210" t="s">
        <v>548</v>
      </c>
      <c r="E210" s="149" t="str">
        <f t="shared" si="7"/>
        <v>2024_CALOS ANGELES COUNTY</v>
      </c>
      <c r="F210">
        <v>1149825</v>
      </c>
      <c r="G210" s="149">
        <f t="array" ref="G210">SUM(IF(A210=A$5:A210,IF(C210=C$5:C210,1,0),0))</f>
        <v>19</v>
      </c>
    </row>
    <row r="211" spans="1:7" x14ac:dyDescent="0.25">
      <c r="A211">
        <v>2024</v>
      </c>
      <c r="B211" s="149" t="str">
        <f t="shared" si="6"/>
        <v>2024_CA20</v>
      </c>
      <c r="C211" t="s">
        <v>135</v>
      </c>
      <c r="D211" t="s">
        <v>549</v>
      </c>
      <c r="E211" s="149" t="str">
        <f t="shared" si="7"/>
        <v>2024_CAMADERA COUNTY</v>
      </c>
      <c r="F211">
        <v>766550</v>
      </c>
      <c r="G211" s="149">
        <f t="array" ref="G211">SUM(IF(A211=A$5:A211,IF(C211=C$5:C211,1,0),0))</f>
        <v>20</v>
      </c>
    </row>
    <row r="212" spans="1:7" x14ac:dyDescent="0.25">
      <c r="A212">
        <v>2024</v>
      </c>
      <c r="B212" s="149" t="str">
        <f t="shared" si="6"/>
        <v>2024_CA21</v>
      </c>
      <c r="C212" t="s">
        <v>135</v>
      </c>
      <c r="D212" t="s">
        <v>550</v>
      </c>
      <c r="E212" s="149" t="str">
        <f t="shared" si="7"/>
        <v>2024_CAMARIN COUNTY</v>
      </c>
      <c r="F212">
        <v>1149825</v>
      </c>
      <c r="G212" s="149">
        <f t="array" ref="G212">SUM(IF(A212=A$5:A212,IF(C212=C$5:C212,1,0),0))</f>
        <v>21</v>
      </c>
    </row>
    <row r="213" spans="1:7" x14ac:dyDescent="0.25">
      <c r="A213">
        <v>2024</v>
      </c>
      <c r="B213" s="149" t="str">
        <f t="shared" si="6"/>
        <v>2024_CA22</v>
      </c>
      <c r="C213" t="s">
        <v>135</v>
      </c>
      <c r="D213" t="s">
        <v>551</v>
      </c>
      <c r="E213" s="149" t="str">
        <f t="shared" si="7"/>
        <v>2024_CAMARIPOSA COUNTY</v>
      </c>
      <c r="F213">
        <v>766550</v>
      </c>
      <c r="G213" s="149">
        <f t="array" ref="G213">SUM(IF(A213=A$5:A213,IF(C213=C$5:C213,1,0),0))</f>
        <v>22</v>
      </c>
    </row>
    <row r="214" spans="1:7" x14ac:dyDescent="0.25">
      <c r="A214">
        <v>2024</v>
      </c>
      <c r="B214" s="149" t="str">
        <f t="shared" si="6"/>
        <v>2024_CA23</v>
      </c>
      <c r="C214" t="s">
        <v>135</v>
      </c>
      <c r="D214" t="s">
        <v>552</v>
      </c>
      <c r="E214" s="149" t="str">
        <f t="shared" si="7"/>
        <v>2024_CAMENDOCINO COUNTY</v>
      </c>
      <c r="F214">
        <v>766550</v>
      </c>
      <c r="G214" s="149">
        <f t="array" ref="G214">SUM(IF(A214=A$5:A214,IF(C214=C$5:C214,1,0),0))</f>
        <v>23</v>
      </c>
    </row>
    <row r="215" spans="1:7" x14ac:dyDescent="0.25">
      <c r="A215">
        <v>2024</v>
      </c>
      <c r="B215" s="149" t="str">
        <f t="shared" si="6"/>
        <v>2024_CA24</v>
      </c>
      <c r="C215" t="s">
        <v>135</v>
      </c>
      <c r="D215" t="s">
        <v>553</v>
      </c>
      <c r="E215" s="149" t="str">
        <f t="shared" si="7"/>
        <v>2024_CAMERCED COUNTY</v>
      </c>
      <c r="F215">
        <v>766550</v>
      </c>
      <c r="G215" s="149">
        <f t="array" ref="G215">SUM(IF(A215=A$5:A215,IF(C215=C$5:C215,1,0),0))</f>
        <v>24</v>
      </c>
    </row>
    <row r="216" spans="1:7" x14ac:dyDescent="0.25">
      <c r="A216">
        <v>2024</v>
      </c>
      <c r="B216" s="149" t="str">
        <f t="shared" si="6"/>
        <v>2024_CA25</v>
      </c>
      <c r="C216" t="s">
        <v>135</v>
      </c>
      <c r="D216" t="s">
        <v>554</v>
      </c>
      <c r="E216" s="149" t="str">
        <f t="shared" si="7"/>
        <v>2024_CAMODOC COUNTY</v>
      </c>
      <c r="F216">
        <v>766550</v>
      </c>
      <c r="G216" s="149">
        <f t="array" ref="G216">SUM(IF(A216=A$5:A216,IF(C216=C$5:C216,1,0),0))</f>
        <v>25</v>
      </c>
    </row>
    <row r="217" spans="1:7" x14ac:dyDescent="0.25">
      <c r="A217">
        <v>2024</v>
      </c>
      <c r="B217" s="149" t="str">
        <f t="shared" si="6"/>
        <v>2024_CA26</v>
      </c>
      <c r="C217" t="s">
        <v>135</v>
      </c>
      <c r="D217" t="s">
        <v>555</v>
      </c>
      <c r="E217" s="149" t="str">
        <f t="shared" si="7"/>
        <v>2024_CAMONO COUNTY</v>
      </c>
      <c r="F217">
        <v>766550</v>
      </c>
      <c r="G217" s="149">
        <f t="array" ref="G217">SUM(IF(A217=A$5:A217,IF(C217=C$5:C217,1,0),0))</f>
        <v>26</v>
      </c>
    </row>
    <row r="218" spans="1:7" x14ac:dyDescent="0.25">
      <c r="A218">
        <v>2024</v>
      </c>
      <c r="B218" s="149" t="str">
        <f t="shared" si="6"/>
        <v>2024_CA27</v>
      </c>
      <c r="C218" t="s">
        <v>135</v>
      </c>
      <c r="D218" t="s">
        <v>556</v>
      </c>
      <c r="E218" s="149" t="str">
        <f t="shared" si="7"/>
        <v>2024_CAMONTEREY COUNTY</v>
      </c>
      <c r="F218">
        <v>920000</v>
      </c>
      <c r="G218" s="149">
        <f t="array" ref="G218">SUM(IF(A218=A$5:A218,IF(C218=C$5:C218,1,0),0))</f>
        <v>27</v>
      </c>
    </row>
    <row r="219" spans="1:7" x14ac:dyDescent="0.25">
      <c r="A219">
        <v>2024</v>
      </c>
      <c r="B219" s="149" t="str">
        <f t="shared" si="6"/>
        <v>2024_CA28</v>
      </c>
      <c r="C219" t="s">
        <v>135</v>
      </c>
      <c r="D219" t="s">
        <v>557</v>
      </c>
      <c r="E219" s="149" t="str">
        <f t="shared" si="7"/>
        <v>2024_CANAPA COUNTY</v>
      </c>
      <c r="F219">
        <v>1017750</v>
      </c>
      <c r="G219" s="149">
        <f t="array" ref="G219">SUM(IF(A219=A$5:A219,IF(C219=C$5:C219,1,0),0))</f>
        <v>28</v>
      </c>
    </row>
    <row r="220" spans="1:7" x14ac:dyDescent="0.25">
      <c r="A220">
        <v>2024</v>
      </c>
      <c r="B220" s="149" t="str">
        <f t="shared" si="6"/>
        <v>2024_CA29</v>
      </c>
      <c r="C220" t="s">
        <v>135</v>
      </c>
      <c r="D220" t="s">
        <v>508</v>
      </c>
      <c r="E220" s="149" t="str">
        <f t="shared" si="7"/>
        <v>2024_CANEVADA COUNTY</v>
      </c>
      <c r="F220">
        <v>766550</v>
      </c>
      <c r="G220" s="149">
        <f t="array" ref="G220">SUM(IF(A220=A$5:A220,IF(C220=C$5:C220,1,0),0))</f>
        <v>29</v>
      </c>
    </row>
    <row r="221" spans="1:7" x14ac:dyDescent="0.25">
      <c r="A221">
        <v>2024</v>
      </c>
      <c r="B221" s="149" t="str">
        <f t="shared" si="6"/>
        <v>2024_CA30</v>
      </c>
      <c r="C221" t="s">
        <v>135</v>
      </c>
      <c r="D221" t="s">
        <v>558</v>
      </c>
      <c r="E221" s="149" t="str">
        <f t="shared" si="7"/>
        <v>2024_CAORANGE COUNTY</v>
      </c>
      <c r="F221">
        <v>1149825</v>
      </c>
      <c r="G221" s="149">
        <f t="array" ref="G221">SUM(IF(A221=A$5:A221,IF(C221=C$5:C221,1,0),0))</f>
        <v>30</v>
      </c>
    </row>
    <row r="222" spans="1:7" x14ac:dyDescent="0.25">
      <c r="A222">
        <v>2024</v>
      </c>
      <c r="B222" s="149" t="str">
        <f t="shared" si="6"/>
        <v>2024_CA31</v>
      </c>
      <c r="C222" t="s">
        <v>135</v>
      </c>
      <c r="D222" t="s">
        <v>559</v>
      </c>
      <c r="E222" s="149" t="str">
        <f t="shared" si="7"/>
        <v>2024_CAPLACER COUNTY</v>
      </c>
      <c r="F222">
        <v>766550</v>
      </c>
      <c r="G222" s="149">
        <f t="array" ref="G222">SUM(IF(A222=A$5:A222,IF(C222=C$5:C222,1,0),0))</f>
        <v>31</v>
      </c>
    </row>
    <row r="223" spans="1:7" x14ac:dyDescent="0.25">
      <c r="A223">
        <v>2024</v>
      </c>
      <c r="B223" s="149" t="str">
        <f t="shared" si="6"/>
        <v>2024_CA32</v>
      </c>
      <c r="C223" t="s">
        <v>135</v>
      </c>
      <c r="D223" t="s">
        <v>560</v>
      </c>
      <c r="E223" s="149" t="str">
        <f t="shared" si="7"/>
        <v>2024_CAPLUMAS COUNTY</v>
      </c>
      <c r="F223">
        <v>766550</v>
      </c>
      <c r="G223" s="149">
        <f t="array" ref="G223">SUM(IF(A223=A$5:A223,IF(C223=C$5:C223,1,0),0))</f>
        <v>32</v>
      </c>
    </row>
    <row r="224" spans="1:7" x14ac:dyDescent="0.25">
      <c r="A224">
        <v>2024</v>
      </c>
      <c r="B224" s="149" t="str">
        <f t="shared" si="6"/>
        <v>2024_CA33</v>
      </c>
      <c r="C224" t="s">
        <v>135</v>
      </c>
      <c r="D224" t="s">
        <v>561</v>
      </c>
      <c r="E224" s="149" t="str">
        <f t="shared" si="7"/>
        <v>2024_CARIVERSIDE COUNTY</v>
      </c>
      <c r="F224">
        <v>766550</v>
      </c>
      <c r="G224" s="149">
        <f t="array" ref="G224">SUM(IF(A224=A$5:A224,IF(C224=C$5:C224,1,0),0))</f>
        <v>33</v>
      </c>
    </row>
    <row r="225" spans="1:7" x14ac:dyDescent="0.25">
      <c r="A225">
        <v>2024</v>
      </c>
      <c r="B225" s="149" t="str">
        <f t="shared" si="6"/>
        <v>2024_CA34</v>
      </c>
      <c r="C225" t="s">
        <v>135</v>
      </c>
      <c r="D225" t="s">
        <v>562</v>
      </c>
      <c r="E225" s="149" t="str">
        <f t="shared" si="7"/>
        <v>2024_CASACRAMENTO COUNTY</v>
      </c>
      <c r="F225">
        <v>766550</v>
      </c>
      <c r="G225" s="149">
        <f t="array" ref="G225">SUM(IF(A225=A$5:A225,IF(C225=C$5:C225,1,0),0))</f>
        <v>34</v>
      </c>
    </row>
    <row r="226" spans="1:7" x14ac:dyDescent="0.25">
      <c r="A226">
        <v>2024</v>
      </c>
      <c r="B226" s="149" t="str">
        <f t="shared" si="6"/>
        <v>2024_CA35</v>
      </c>
      <c r="C226" t="s">
        <v>135</v>
      </c>
      <c r="D226" t="s">
        <v>563</v>
      </c>
      <c r="E226" s="149" t="str">
        <f t="shared" si="7"/>
        <v>2024_CASAN BENITO COUNTY</v>
      </c>
      <c r="F226">
        <v>1149825</v>
      </c>
      <c r="G226" s="149">
        <f t="array" ref="G226">SUM(IF(A226=A$5:A226,IF(C226=C$5:C226,1,0),0))</f>
        <v>35</v>
      </c>
    </row>
    <row r="227" spans="1:7" x14ac:dyDescent="0.25">
      <c r="A227">
        <v>2024</v>
      </c>
      <c r="B227" s="149" t="str">
        <f t="shared" si="6"/>
        <v>2024_CA36</v>
      </c>
      <c r="C227" t="s">
        <v>135</v>
      </c>
      <c r="D227" t="s">
        <v>564</v>
      </c>
      <c r="E227" s="149" t="str">
        <f t="shared" si="7"/>
        <v>2024_CASAN BERNARDINO COUNTY</v>
      </c>
      <c r="F227">
        <v>766550</v>
      </c>
      <c r="G227" s="149">
        <f t="array" ref="G227">SUM(IF(A227=A$5:A227,IF(C227=C$5:C227,1,0),0))</f>
        <v>36</v>
      </c>
    </row>
    <row r="228" spans="1:7" x14ac:dyDescent="0.25">
      <c r="A228">
        <v>2024</v>
      </c>
      <c r="B228" s="149" t="str">
        <f t="shared" si="6"/>
        <v>2024_CA37</v>
      </c>
      <c r="C228" t="s">
        <v>135</v>
      </c>
      <c r="D228" t="s">
        <v>565</v>
      </c>
      <c r="E228" s="149" t="str">
        <f t="shared" si="7"/>
        <v>2024_CASAN DIEGO COUNTY</v>
      </c>
      <c r="F228">
        <v>1006250</v>
      </c>
      <c r="G228" s="149">
        <f t="array" ref="G228">SUM(IF(A228=A$5:A228,IF(C228=C$5:C228,1,0),0))</f>
        <v>37</v>
      </c>
    </row>
    <row r="229" spans="1:7" x14ac:dyDescent="0.25">
      <c r="A229">
        <v>2024</v>
      </c>
      <c r="B229" s="149" t="str">
        <f t="shared" si="6"/>
        <v>2024_CA38</v>
      </c>
      <c r="C229" t="s">
        <v>135</v>
      </c>
      <c r="D229" t="s">
        <v>566</v>
      </c>
      <c r="E229" s="149" t="str">
        <f t="shared" si="7"/>
        <v>2024_CASAN FRANCISCO COUNTY</v>
      </c>
      <c r="F229">
        <v>1149825</v>
      </c>
      <c r="G229" s="149">
        <f t="array" ref="G229">SUM(IF(A229=A$5:A229,IF(C229=C$5:C229,1,0),0))</f>
        <v>38</v>
      </c>
    </row>
    <row r="230" spans="1:7" x14ac:dyDescent="0.25">
      <c r="A230">
        <v>2024</v>
      </c>
      <c r="B230" s="149" t="str">
        <f t="shared" si="6"/>
        <v>2024_CA39</v>
      </c>
      <c r="C230" t="s">
        <v>135</v>
      </c>
      <c r="D230" t="s">
        <v>567</v>
      </c>
      <c r="E230" s="149" t="str">
        <f t="shared" si="7"/>
        <v>2024_CASAN JOAQUIN COUNTY</v>
      </c>
      <c r="F230">
        <v>766550</v>
      </c>
      <c r="G230" s="149">
        <f t="array" ref="G230">SUM(IF(A230=A$5:A230,IF(C230=C$5:C230,1,0),0))</f>
        <v>39</v>
      </c>
    </row>
    <row r="231" spans="1:7" x14ac:dyDescent="0.25">
      <c r="A231">
        <v>2024</v>
      </c>
      <c r="B231" s="149" t="str">
        <f t="shared" si="6"/>
        <v>2024_CA40</v>
      </c>
      <c r="C231" t="s">
        <v>135</v>
      </c>
      <c r="D231" t="s">
        <v>568</v>
      </c>
      <c r="E231" s="149" t="str">
        <f t="shared" si="7"/>
        <v>2024_CASAN LUIS OBISPO COUNTY</v>
      </c>
      <c r="F231">
        <v>929200</v>
      </c>
      <c r="G231" s="149">
        <f t="array" ref="G231">SUM(IF(A231=A$5:A231,IF(C231=C$5:C231,1,0),0))</f>
        <v>40</v>
      </c>
    </row>
    <row r="232" spans="1:7" x14ac:dyDescent="0.25">
      <c r="A232">
        <v>2024</v>
      </c>
      <c r="B232" s="149" t="str">
        <f t="shared" si="6"/>
        <v>2024_CA41</v>
      </c>
      <c r="C232" t="s">
        <v>135</v>
      </c>
      <c r="D232" t="s">
        <v>569</v>
      </c>
      <c r="E232" s="149" t="str">
        <f t="shared" si="7"/>
        <v>2024_CASAN MATEO COUNTY</v>
      </c>
      <c r="F232">
        <v>1149825</v>
      </c>
      <c r="G232" s="149">
        <f t="array" ref="G232">SUM(IF(A232=A$5:A232,IF(C232=C$5:C232,1,0),0))</f>
        <v>41</v>
      </c>
    </row>
    <row r="233" spans="1:7" x14ac:dyDescent="0.25">
      <c r="A233">
        <v>2024</v>
      </c>
      <c r="B233" s="149" t="str">
        <f t="shared" si="6"/>
        <v>2024_CA42</v>
      </c>
      <c r="C233" t="s">
        <v>135</v>
      </c>
      <c r="D233" t="s">
        <v>570</v>
      </c>
      <c r="E233" s="149" t="str">
        <f t="shared" si="7"/>
        <v>2024_CASANTA BARBARA COUNTY</v>
      </c>
      <c r="F233">
        <v>838350</v>
      </c>
      <c r="G233" s="149">
        <f t="array" ref="G233">SUM(IF(A233=A$5:A233,IF(C233=C$5:C233,1,0),0))</f>
        <v>42</v>
      </c>
    </row>
    <row r="234" spans="1:7" x14ac:dyDescent="0.25">
      <c r="A234">
        <v>2024</v>
      </c>
      <c r="B234" s="149" t="str">
        <f t="shared" si="6"/>
        <v>2024_CA43</v>
      </c>
      <c r="C234" t="s">
        <v>135</v>
      </c>
      <c r="D234" t="s">
        <v>571</v>
      </c>
      <c r="E234" s="149" t="str">
        <f t="shared" si="7"/>
        <v>2024_CASANTA CLARA COUNTY</v>
      </c>
      <c r="F234">
        <v>1149825</v>
      </c>
      <c r="G234" s="149">
        <f t="array" ref="G234">SUM(IF(A234=A$5:A234,IF(C234=C$5:C234,1,0),0))</f>
        <v>43</v>
      </c>
    </row>
    <row r="235" spans="1:7" x14ac:dyDescent="0.25">
      <c r="A235">
        <v>2024</v>
      </c>
      <c r="B235" s="149" t="str">
        <f t="shared" si="6"/>
        <v>2024_CA44</v>
      </c>
      <c r="C235" t="s">
        <v>135</v>
      </c>
      <c r="D235" t="s">
        <v>470</v>
      </c>
      <c r="E235" s="149" t="str">
        <f t="shared" si="7"/>
        <v>2024_CASANTA CRUZ COUNTY</v>
      </c>
      <c r="F235">
        <v>1149825</v>
      </c>
      <c r="G235" s="149">
        <f t="array" ref="G235">SUM(IF(A235=A$5:A235,IF(C235=C$5:C235,1,0),0))</f>
        <v>44</v>
      </c>
    </row>
    <row r="236" spans="1:7" x14ac:dyDescent="0.25">
      <c r="A236">
        <v>2024</v>
      </c>
      <c r="B236" s="149" t="str">
        <f t="shared" si="6"/>
        <v>2024_CA45</v>
      </c>
      <c r="C236" t="s">
        <v>135</v>
      </c>
      <c r="D236" t="s">
        <v>572</v>
      </c>
      <c r="E236" s="149" t="str">
        <f t="shared" si="7"/>
        <v>2024_CASHASTA COUNTY</v>
      </c>
      <c r="F236">
        <v>766550</v>
      </c>
      <c r="G236" s="149">
        <f t="array" ref="G236">SUM(IF(A236=A$5:A236,IF(C236=C$5:C236,1,0),0))</f>
        <v>45</v>
      </c>
    </row>
    <row r="237" spans="1:7" x14ac:dyDescent="0.25">
      <c r="A237">
        <v>2024</v>
      </c>
      <c r="B237" s="149" t="str">
        <f t="shared" si="6"/>
        <v>2024_CA46</v>
      </c>
      <c r="C237" t="s">
        <v>135</v>
      </c>
      <c r="D237" t="s">
        <v>573</v>
      </c>
      <c r="E237" s="149" t="str">
        <f t="shared" si="7"/>
        <v>2024_CASIERRA COUNTY</v>
      </c>
      <c r="F237">
        <v>766550</v>
      </c>
      <c r="G237" s="149">
        <f t="array" ref="G237">SUM(IF(A237=A$5:A237,IF(C237=C$5:C237,1,0),0))</f>
        <v>46</v>
      </c>
    </row>
    <row r="238" spans="1:7" x14ac:dyDescent="0.25">
      <c r="A238">
        <v>2024</v>
      </c>
      <c r="B238" s="149" t="str">
        <f t="shared" si="6"/>
        <v>2024_CA47</v>
      </c>
      <c r="C238" t="s">
        <v>135</v>
      </c>
      <c r="D238" t="s">
        <v>574</v>
      </c>
      <c r="E238" s="149" t="str">
        <f t="shared" si="7"/>
        <v>2024_CASISKIYOU COUNTY</v>
      </c>
      <c r="F238">
        <v>766550</v>
      </c>
      <c r="G238" s="149">
        <f t="array" ref="G238">SUM(IF(A238=A$5:A238,IF(C238=C$5:C238,1,0),0))</f>
        <v>47</v>
      </c>
    </row>
    <row r="239" spans="1:7" x14ac:dyDescent="0.25">
      <c r="A239">
        <v>2024</v>
      </c>
      <c r="B239" s="149" t="str">
        <f t="shared" si="6"/>
        <v>2024_CA48</v>
      </c>
      <c r="C239" t="s">
        <v>135</v>
      </c>
      <c r="D239" t="s">
        <v>575</v>
      </c>
      <c r="E239" s="149" t="str">
        <f t="shared" si="7"/>
        <v>2024_CASOLANO COUNTY</v>
      </c>
      <c r="F239">
        <v>766550</v>
      </c>
      <c r="G239" s="149">
        <f t="array" ref="G239">SUM(IF(A239=A$5:A239,IF(C239=C$5:C239,1,0),0))</f>
        <v>48</v>
      </c>
    </row>
    <row r="240" spans="1:7" x14ac:dyDescent="0.25">
      <c r="A240">
        <v>2024</v>
      </c>
      <c r="B240" s="149" t="str">
        <f t="shared" si="6"/>
        <v>2024_CA49</v>
      </c>
      <c r="C240" t="s">
        <v>135</v>
      </c>
      <c r="D240" t="s">
        <v>576</v>
      </c>
      <c r="E240" s="149" t="str">
        <f t="shared" si="7"/>
        <v>2024_CASONOMA COUNTY</v>
      </c>
      <c r="F240">
        <v>877450</v>
      </c>
      <c r="G240" s="149">
        <f t="array" ref="G240">SUM(IF(A240=A$5:A240,IF(C240=C$5:C240,1,0),0))</f>
        <v>49</v>
      </c>
    </row>
    <row r="241" spans="1:7" x14ac:dyDescent="0.25">
      <c r="A241">
        <v>2024</v>
      </c>
      <c r="B241" s="149" t="str">
        <f t="shared" ref="B241:B304" si="8">A241&amp;"_"&amp;C241&amp;G241</f>
        <v>2024_CA50</v>
      </c>
      <c r="C241" t="s">
        <v>135</v>
      </c>
      <c r="D241" t="s">
        <v>577</v>
      </c>
      <c r="E241" s="149" t="str">
        <f t="shared" ref="E241:E304" si="9">A241&amp;"_"&amp;C241&amp;D241</f>
        <v>2024_CASTANISLAUS COUNTY</v>
      </c>
      <c r="F241">
        <v>766550</v>
      </c>
      <c r="G241" s="149">
        <f t="array" ref="G241">SUM(IF(A241=A$5:A241,IF(C241=C$5:C241,1,0),0))</f>
        <v>50</v>
      </c>
    </row>
    <row r="242" spans="1:7" x14ac:dyDescent="0.25">
      <c r="A242">
        <v>2024</v>
      </c>
      <c r="B242" s="149" t="str">
        <f t="shared" si="8"/>
        <v>2024_CA51</v>
      </c>
      <c r="C242" t="s">
        <v>135</v>
      </c>
      <c r="D242" t="s">
        <v>578</v>
      </c>
      <c r="E242" s="149" t="str">
        <f t="shared" si="9"/>
        <v>2024_CASUTTER COUNTY</v>
      </c>
      <c r="F242">
        <v>766550</v>
      </c>
      <c r="G242" s="149">
        <f t="array" ref="G242">SUM(IF(A242=A$5:A242,IF(C242=C$5:C242,1,0),0))</f>
        <v>51</v>
      </c>
    </row>
    <row r="243" spans="1:7" x14ac:dyDescent="0.25">
      <c r="A243">
        <v>2024</v>
      </c>
      <c r="B243" s="149" t="str">
        <f t="shared" si="8"/>
        <v>2024_CA52</v>
      </c>
      <c r="C243" t="s">
        <v>135</v>
      </c>
      <c r="D243" t="s">
        <v>579</v>
      </c>
      <c r="E243" s="149" t="str">
        <f t="shared" si="9"/>
        <v>2024_CATEHAMA COUNTY</v>
      </c>
      <c r="F243">
        <v>766550</v>
      </c>
      <c r="G243" s="149">
        <f t="array" ref="G243">SUM(IF(A243=A$5:A243,IF(C243=C$5:C243,1,0),0))</f>
        <v>52</v>
      </c>
    </row>
    <row r="244" spans="1:7" x14ac:dyDescent="0.25">
      <c r="A244">
        <v>2024</v>
      </c>
      <c r="B244" s="149" t="str">
        <f t="shared" si="8"/>
        <v>2024_CA53</v>
      </c>
      <c r="C244" t="s">
        <v>135</v>
      </c>
      <c r="D244" t="s">
        <v>580</v>
      </c>
      <c r="E244" s="149" t="str">
        <f t="shared" si="9"/>
        <v>2024_CATRINITY COUNTY</v>
      </c>
      <c r="F244">
        <v>766550</v>
      </c>
      <c r="G244" s="149">
        <f t="array" ref="G244">SUM(IF(A244=A$5:A244,IF(C244=C$5:C244,1,0),0))</f>
        <v>53</v>
      </c>
    </row>
    <row r="245" spans="1:7" x14ac:dyDescent="0.25">
      <c r="A245">
        <v>2024</v>
      </c>
      <c r="B245" s="149" t="str">
        <f t="shared" si="8"/>
        <v>2024_CA54</v>
      </c>
      <c r="C245" t="s">
        <v>135</v>
      </c>
      <c r="D245" t="s">
        <v>581</v>
      </c>
      <c r="E245" s="149" t="str">
        <f t="shared" si="9"/>
        <v>2024_CATULARE COUNTY</v>
      </c>
      <c r="F245">
        <v>766550</v>
      </c>
      <c r="G245" s="149">
        <f t="array" ref="G245">SUM(IF(A245=A$5:A245,IF(C245=C$5:C245,1,0),0))</f>
        <v>54</v>
      </c>
    </row>
    <row r="246" spans="1:7" x14ac:dyDescent="0.25">
      <c r="A246">
        <v>2024</v>
      </c>
      <c r="B246" s="149" t="str">
        <f t="shared" si="8"/>
        <v>2024_CA55</v>
      </c>
      <c r="C246" t="s">
        <v>135</v>
      </c>
      <c r="D246" t="s">
        <v>582</v>
      </c>
      <c r="E246" s="149" t="str">
        <f t="shared" si="9"/>
        <v>2024_CATUOLUMNE COUNTY</v>
      </c>
      <c r="F246">
        <v>766550</v>
      </c>
      <c r="G246" s="149">
        <f t="array" ref="G246">SUM(IF(A246=A$5:A246,IF(C246=C$5:C246,1,0),0))</f>
        <v>55</v>
      </c>
    </row>
    <row r="247" spans="1:7" x14ac:dyDescent="0.25">
      <c r="A247">
        <v>2024</v>
      </c>
      <c r="B247" s="149" t="str">
        <f t="shared" si="8"/>
        <v>2024_CA56</v>
      </c>
      <c r="C247" t="s">
        <v>135</v>
      </c>
      <c r="D247" t="s">
        <v>583</v>
      </c>
      <c r="E247" s="149" t="str">
        <f t="shared" si="9"/>
        <v>2024_CAVENTURA COUNTY</v>
      </c>
      <c r="F247">
        <v>954500</v>
      </c>
      <c r="G247" s="149">
        <f t="array" ref="G247">SUM(IF(A247=A$5:A247,IF(C247=C$5:C247,1,0),0))</f>
        <v>56</v>
      </c>
    </row>
    <row r="248" spans="1:7" x14ac:dyDescent="0.25">
      <c r="A248">
        <v>2024</v>
      </c>
      <c r="B248" s="149" t="str">
        <f t="shared" si="8"/>
        <v>2024_CA57</v>
      </c>
      <c r="C248" t="s">
        <v>135</v>
      </c>
      <c r="D248" t="s">
        <v>584</v>
      </c>
      <c r="E248" s="149" t="str">
        <f t="shared" si="9"/>
        <v>2024_CAYOLO COUNTY</v>
      </c>
      <c r="F248">
        <v>766550</v>
      </c>
      <c r="G248" s="149">
        <f t="array" ref="G248">SUM(IF(A248=A$5:A248,IF(C248=C$5:C248,1,0),0))</f>
        <v>57</v>
      </c>
    </row>
    <row r="249" spans="1:7" x14ac:dyDescent="0.25">
      <c r="A249">
        <v>2024</v>
      </c>
      <c r="B249" s="149" t="str">
        <f t="shared" si="8"/>
        <v>2024_CA58</v>
      </c>
      <c r="C249" t="s">
        <v>135</v>
      </c>
      <c r="D249" t="s">
        <v>585</v>
      </c>
      <c r="E249" s="149" t="str">
        <f t="shared" si="9"/>
        <v>2024_CAYUBA COUNTY</v>
      </c>
      <c r="F249">
        <v>766550</v>
      </c>
      <c r="G249" s="149">
        <f t="array" ref="G249">SUM(IF(A249=A$5:A249,IF(C249=C$5:C249,1,0),0))</f>
        <v>58</v>
      </c>
    </row>
    <row r="250" spans="1:7" x14ac:dyDescent="0.25">
      <c r="A250">
        <v>2024</v>
      </c>
      <c r="B250" s="149" t="str">
        <f t="shared" si="8"/>
        <v>2024_CO1</v>
      </c>
      <c r="C250" t="s">
        <v>136</v>
      </c>
      <c r="D250" t="s">
        <v>586</v>
      </c>
      <c r="E250" s="149" t="str">
        <f t="shared" si="9"/>
        <v>2024_COADAMS COUNTY</v>
      </c>
      <c r="F250">
        <v>816500</v>
      </c>
      <c r="G250" s="149">
        <f t="array" ref="G250">SUM(IF(A250=A$5:A250,IF(C250=C$5:C250,1,0),0))</f>
        <v>1</v>
      </c>
    </row>
    <row r="251" spans="1:7" x14ac:dyDescent="0.25">
      <c r="A251">
        <v>2024</v>
      </c>
      <c r="B251" s="149" t="str">
        <f t="shared" si="8"/>
        <v>2024_CO2</v>
      </c>
      <c r="C251" t="s">
        <v>136</v>
      </c>
      <c r="D251" t="s">
        <v>587</v>
      </c>
      <c r="E251" s="149" t="str">
        <f t="shared" si="9"/>
        <v>2024_COALAMOSA COUNTY</v>
      </c>
      <c r="F251">
        <v>766550</v>
      </c>
      <c r="G251" s="149">
        <f t="array" ref="G251">SUM(IF(A251=A$5:A251,IF(C251=C$5:C251,1,0),0))</f>
        <v>2</v>
      </c>
    </row>
    <row r="252" spans="1:7" x14ac:dyDescent="0.25">
      <c r="A252">
        <v>2024</v>
      </c>
      <c r="B252" s="149" t="str">
        <f t="shared" si="8"/>
        <v>2024_CO3</v>
      </c>
      <c r="C252" t="s">
        <v>136</v>
      </c>
      <c r="D252" t="s">
        <v>588</v>
      </c>
      <c r="E252" s="149" t="str">
        <f t="shared" si="9"/>
        <v>2024_COARAPAHOE COUNTY</v>
      </c>
      <c r="F252">
        <v>816500</v>
      </c>
      <c r="G252" s="149">
        <f t="array" ref="G252">SUM(IF(A252=A$5:A252,IF(C252=C$5:C252,1,0),0))</f>
        <v>3</v>
      </c>
    </row>
    <row r="253" spans="1:7" x14ac:dyDescent="0.25">
      <c r="A253">
        <v>2024</v>
      </c>
      <c r="B253" s="149" t="str">
        <f t="shared" si="8"/>
        <v>2024_CO4</v>
      </c>
      <c r="C253" t="s">
        <v>136</v>
      </c>
      <c r="D253" t="s">
        <v>589</v>
      </c>
      <c r="E253" s="149" t="str">
        <f t="shared" si="9"/>
        <v>2024_COARCHULETA COUNTY</v>
      </c>
      <c r="F253">
        <v>766550</v>
      </c>
      <c r="G253" s="149">
        <f t="array" ref="G253">SUM(IF(A253=A$5:A253,IF(C253=C$5:C253,1,0),0))</f>
        <v>4</v>
      </c>
    </row>
    <row r="254" spans="1:7" x14ac:dyDescent="0.25">
      <c r="A254">
        <v>2024</v>
      </c>
      <c r="B254" s="149" t="str">
        <f t="shared" si="8"/>
        <v>2024_CO5</v>
      </c>
      <c r="C254" t="s">
        <v>136</v>
      </c>
      <c r="D254" t="s">
        <v>590</v>
      </c>
      <c r="E254" s="149" t="str">
        <f t="shared" si="9"/>
        <v>2024_COBACA COUNTY</v>
      </c>
      <c r="F254">
        <v>766550</v>
      </c>
      <c r="G254" s="149">
        <f t="array" ref="G254">SUM(IF(A254=A$5:A254,IF(C254=C$5:C254,1,0),0))</f>
        <v>5</v>
      </c>
    </row>
    <row r="255" spans="1:7" x14ac:dyDescent="0.25">
      <c r="A255">
        <v>2024</v>
      </c>
      <c r="B255" s="149" t="str">
        <f t="shared" si="8"/>
        <v>2024_CO6</v>
      </c>
      <c r="C255" t="s">
        <v>136</v>
      </c>
      <c r="D255" t="s">
        <v>591</v>
      </c>
      <c r="E255" s="149" t="str">
        <f t="shared" si="9"/>
        <v>2024_COBENT COUNTY</v>
      </c>
      <c r="F255">
        <v>766550</v>
      </c>
      <c r="G255" s="149">
        <f t="array" ref="G255">SUM(IF(A255=A$5:A255,IF(C255=C$5:C255,1,0),0))</f>
        <v>6</v>
      </c>
    </row>
    <row r="256" spans="1:7" x14ac:dyDescent="0.25">
      <c r="A256">
        <v>2024</v>
      </c>
      <c r="B256" s="149" t="str">
        <f t="shared" si="8"/>
        <v>2024_CO7</v>
      </c>
      <c r="C256" t="s">
        <v>136</v>
      </c>
      <c r="D256" t="s">
        <v>592</v>
      </c>
      <c r="E256" s="149" t="str">
        <f t="shared" si="9"/>
        <v>2024_COBOULDER COUNTY</v>
      </c>
      <c r="F256">
        <v>856750</v>
      </c>
      <c r="G256" s="149">
        <f t="array" ref="G256">SUM(IF(A256=A$5:A256,IF(C256=C$5:C256,1,0),0))</f>
        <v>7</v>
      </c>
    </row>
    <row r="257" spans="1:7" x14ac:dyDescent="0.25">
      <c r="A257">
        <v>2024</v>
      </c>
      <c r="B257" s="149" t="str">
        <f t="shared" si="8"/>
        <v>2024_CO8</v>
      </c>
      <c r="C257" t="s">
        <v>136</v>
      </c>
      <c r="D257" t="s">
        <v>593</v>
      </c>
      <c r="E257" s="149" t="str">
        <f t="shared" si="9"/>
        <v>2024_COBROOMFIELD COUNTY</v>
      </c>
      <c r="F257">
        <v>816500</v>
      </c>
      <c r="G257" s="149">
        <f t="array" ref="G257">SUM(IF(A257=A$5:A257,IF(C257=C$5:C257,1,0),0))</f>
        <v>8</v>
      </c>
    </row>
    <row r="258" spans="1:7" x14ac:dyDescent="0.25">
      <c r="A258">
        <v>2024</v>
      </c>
      <c r="B258" s="149" t="str">
        <f t="shared" si="8"/>
        <v>2024_CO9</v>
      </c>
      <c r="C258" t="s">
        <v>136</v>
      </c>
      <c r="D258" t="s">
        <v>594</v>
      </c>
      <c r="E258" s="149" t="str">
        <f t="shared" si="9"/>
        <v>2024_COCHAFFEE COUNTY</v>
      </c>
      <c r="F258">
        <v>766550</v>
      </c>
      <c r="G258" s="149">
        <f t="array" ref="G258">SUM(IF(A258=A$5:A258,IF(C258=C$5:C258,1,0),0))</f>
        <v>9</v>
      </c>
    </row>
    <row r="259" spans="1:7" x14ac:dyDescent="0.25">
      <c r="A259">
        <v>2024</v>
      </c>
      <c r="B259" s="149" t="str">
        <f t="shared" si="8"/>
        <v>2024_CO10</v>
      </c>
      <c r="C259" t="s">
        <v>136</v>
      </c>
      <c r="D259" t="s">
        <v>595</v>
      </c>
      <c r="E259" s="149" t="str">
        <f t="shared" si="9"/>
        <v>2024_COCHEYENNE COUNTY</v>
      </c>
      <c r="F259">
        <v>766550</v>
      </c>
      <c r="G259" s="149">
        <f t="array" ref="G259">SUM(IF(A259=A$5:A259,IF(C259=C$5:C259,1,0),0))</f>
        <v>10</v>
      </c>
    </row>
    <row r="260" spans="1:7" x14ac:dyDescent="0.25">
      <c r="A260">
        <v>2024</v>
      </c>
      <c r="B260" s="149" t="str">
        <f t="shared" si="8"/>
        <v>2024_CO11</v>
      </c>
      <c r="C260" t="s">
        <v>136</v>
      </c>
      <c r="D260" t="s">
        <v>596</v>
      </c>
      <c r="E260" s="149" t="str">
        <f t="shared" si="9"/>
        <v>2024_COCLEAR CREEK COUNTY</v>
      </c>
      <c r="F260">
        <v>816500</v>
      </c>
      <c r="G260" s="149">
        <f t="array" ref="G260">SUM(IF(A260=A$5:A260,IF(C260=C$5:C260,1,0),0))</f>
        <v>11</v>
      </c>
    </row>
    <row r="261" spans="1:7" x14ac:dyDescent="0.25">
      <c r="A261">
        <v>2024</v>
      </c>
      <c r="B261" s="149" t="str">
        <f t="shared" si="8"/>
        <v>2024_CO12</v>
      </c>
      <c r="C261" t="s">
        <v>136</v>
      </c>
      <c r="D261" t="s">
        <v>597</v>
      </c>
      <c r="E261" s="149" t="str">
        <f t="shared" si="9"/>
        <v>2024_COCONEJOS COUNTY</v>
      </c>
      <c r="F261">
        <v>766550</v>
      </c>
      <c r="G261" s="149">
        <f t="array" ref="G261">SUM(IF(A261=A$5:A261,IF(C261=C$5:C261,1,0),0))</f>
        <v>12</v>
      </c>
    </row>
    <row r="262" spans="1:7" x14ac:dyDescent="0.25">
      <c r="A262">
        <v>2024</v>
      </c>
      <c r="B262" s="149" t="str">
        <f t="shared" si="8"/>
        <v>2024_CO13</v>
      </c>
      <c r="C262" t="s">
        <v>136</v>
      </c>
      <c r="D262" t="s">
        <v>598</v>
      </c>
      <c r="E262" s="149" t="str">
        <f t="shared" si="9"/>
        <v>2024_COCOSTILLA COUNTY</v>
      </c>
      <c r="F262">
        <v>766550</v>
      </c>
      <c r="G262" s="149">
        <f t="array" ref="G262">SUM(IF(A262=A$5:A262,IF(C262=C$5:C262,1,0),0))</f>
        <v>13</v>
      </c>
    </row>
    <row r="263" spans="1:7" x14ac:dyDescent="0.25">
      <c r="A263">
        <v>2024</v>
      </c>
      <c r="B263" s="149" t="str">
        <f t="shared" si="8"/>
        <v>2024_CO14</v>
      </c>
      <c r="C263" t="s">
        <v>136</v>
      </c>
      <c r="D263" t="s">
        <v>599</v>
      </c>
      <c r="E263" s="149" t="str">
        <f t="shared" si="9"/>
        <v>2024_COCROWLEY COUNTY</v>
      </c>
      <c r="F263">
        <v>766550</v>
      </c>
      <c r="G263" s="149">
        <f t="array" ref="G263">SUM(IF(A263=A$5:A263,IF(C263=C$5:C263,1,0),0))</f>
        <v>14</v>
      </c>
    </row>
    <row r="264" spans="1:7" x14ac:dyDescent="0.25">
      <c r="A264">
        <v>2024</v>
      </c>
      <c r="B264" s="149" t="str">
        <f t="shared" si="8"/>
        <v>2024_CO15</v>
      </c>
      <c r="C264" t="s">
        <v>136</v>
      </c>
      <c r="D264" t="s">
        <v>600</v>
      </c>
      <c r="E264" s="149" t="str">
        <f t="shared" si="9"/>
        <v>2024_COCUSTER COUNTY</v>
      </c>
      <c r="F264">
        <v>766550</v>
      </c>
      <c r="G264" s="149">
        <f t="array" ref="G264">SUM(IF(A264=A$5:A264,IF(C264=C$5:C264,1,0),0))</f>
        <v>15</v>
      </c>
    </row>
    <row r="265" spans="1:7" x14ac:dyDescent="0.25">
      <c r="A265">
        <v>2024</v>
      </c>
      <c r="B265" s="149" t="str">
        <f t="shared" si="8"/>
        <v>2024_CO16</v>
      </c>
      <c r="C265" t="s">
        <v>136</v>
      </c>
      <c r="D265" t="s">
        <v>601</v>
      </c>
      <c r="E265" s="149" t="str">
        <f t="shared" si="9"/>
        <v>2024_CODELTA COUNTY</v>
      </c>
      <c r="F265">
        <v>766550</v>
      </c>
      <c r="G265" s="149">
        <f t="array" ref="G265">SUM(IF(A265=A$5:A265,IF(C265=C$5:C265,1,0),0))</f>
        <v>16</v>
      </c>
    </row>
    <row r="266" spans="1:7" x14ac:dyDescent="0.25">
      <c r="A266">
        <v>2024</v>
      </c>
      <c r="B266" s="149" t="str">
        <f t="shared" si="8"/>
        <v>2024_CO17</v>
      </c>
      <c r="C266" t="s">
        <v>136</v>
      </c>
      <c r="D266" t="s">
        <v>602</v>
      </c>
      <c r="E266" s="149" t="str">
        <f t="shared" si="9"/>
        <v>2024_CODENVER COUNTY</v>
      </c>
      <c r="F266">
        <v>816500</v>
      </c>
      <c r="G266" s="149">
        <f t="array" ref="G266">SUM(IF(A266=A$5:A266,IF(C266=C$5:C266,1,0),0))</f>
        <v>17</v>
      </c>
    </row>
    <row r="267" spans="1:7" x14ac:dyDescent="0.25">
      <c r="A267">
        <v>2024</v>
      </c>
      <c r="B267" s="149" t="str">
        <f t="shared" si="8"/>
        <v>2024_CO18</v>
      </c>
      <c r="C267" t="s">
        <v>136</v>
      </c>
      <c r="D267" t="s">
        <v>603</v>
      </c>
      <c r="E267" s="149" t="str">
        <f t="shared" si="9"/>
        <v>2024_CODOLORES COUNTY</v>
      </c>
      <c r="F267">
        <v>766550</v>
      </c>
      <c r="G267" s="149">
        <f t="array" ref="G267">SUM(IF(A267=A$5:A267,IF(C267=C$5:C267,1,0),0))</f>
        <v>18</v>
      </c>
    </row>
    <row r="268" spans="1:7" x14ac:dyDescent="0.25">
      <c r="A268">
        <v>2024</v>
      </c>
      <c r="B268" s="149" t="str">
        <f t="shared" si="8"/>
        <v>2024_CO19</v>
      </c>
      <c r="C268" t="s">
        <v>136</v>
      </c>
      <c r="D268" t="s">
        <v>604</v>
      </c>
      <c r="E268" s="149" t="str">
        <f t="shared" si="9"/>
        <v>2024_CODOUGLAS COUNTY</v>
      </c>
      <c r="F268">
        <v>816500</v>
      </c>
      <c r="G268" s="149">
        <f t="array" ref="G268">SUM(IF(A268=A$5:A268,IF(C268=C$5:C268,1,0),0))</f>
        <v>19</v>
      </c>
    </row>
    <row r="269" spans="1:7" x14ac:dyDescent="0.25">
      <c r="A269">
        <v>2024</v>
      </c>
      <c r="B269" s="149" t="str">
        <f t="shared" si="8"/>
        <v>2024_CO20</v>
      </c>
      <c r="C269" t="s">
        <v>136</v>
      </c>
      <c r="D269" t="s">
        <v>605</v>
      </c>
      <c r="E269" s="149" t="str">
        <f t="shared" si="9"/>
        <v>2024_COEAGLE COUNTY</v>
      </c>
      <c r="F269">
        <v>1149825</v>
      </c>
      <c r="G269" s="149">
        <f t="array" ref="G269">SUM(IF(A269=A$5:A269,IF(C269=C$5:C269,1,0),0))</f>
        <v>20</v>
      </c>
    </row>
    <row r="270" spans="1:7" x14ac:dyDescent="0.25">
      <c r="A270">
        <v>2024</v>
      </c>
      <c r="B270" s="149" t="str">
        <f t="shared" si="8"/>
        <v>2024_CO21</v>
      </c>
      <c r="C270" t="s">
        <v>136</v>
      </c>
      <c r="D270" t="s">
        <v>606</v>
      </c>
      <c r="E270" s="149" t="str">
        <f t="shared" si="9"/>
        <v>2024_COELBERT COUNTY</v>
      </c>
      <c r="F270">
        <v>816500</v>
      </c>
      <c r="G270" s="149">
        <f t="array" ref="G270">SUM(IF(A270=A$5:A270,IF(C270=C$5:C270,1,0),0))</f>
        <v>21</v>
      </c>
    </row>
    <row r="271" spans="1:7" x14ac:dyDescent="0.25">
      <c r="A271">
        <v>2024</v>
      </c>
      <c r="B271" s="149" t="str">
        <f t="shared" si="8"/>
        <v>2024_CO22</v>
      </c>
      <c r="C271" t="s">
        <v>136</v>
      </c>
      <c r="D271" t="s">
        <v>607</v>
      </c>
      <c r="E271" s="149" t="str">
        <f t="shared" si="9"/>
        <v>2024_COEL PASO COUNTY</v>
      </c>
      <c r="F271">
        <v>766550</v>
      </c>
      <c r="G271" s="149">
        <f t="array" ref="G271">SUM(IF(A271=A$5:A271,IF(C271=C$5:C271,1,0),0))</f>
        <v>22</v>
      </c>
    </row>
    <row r="272" spans="1:7" x14ac:dyDescent="0.25">
      <c r="A272">
        <v>2024</v>
      </c>
      <c r="B272" s="149" t="str">
        <f t="shared" si="8"/>
        <v>2024_CO23</v>
      </c>
      <c r="C272" t="s">
        <v>136</v>
      </c>
      <c r="D272" t="s">
        <v>608</v>
      </c>
      <c r="E272" s="149" t="str">
        <f t="shared" si="9"/>
        <v>2024_COFREMONT COUNTY</v>
      </c>
      <c r="F272">
        <v>766550</v>
      </c>
      <c r="G272" s="149">
        <f t="array" ref="G272">SUM(IF(A272=A$5:A272,IF(C272=C$5:C272,1,0),0))</f>
        <v>23</v>
      </c>
    </row>
    <row r="273" spans="1:7" x14ac:dyDescent="0.25">
      <c r="A273">
        <v>2024</v>
      </c>
      <c r="B273" s="149" t="str">
        <f t="shared" si="8"/>
        <v>2024_CO24</v>
      </c>
      <c r="C273" t="s">
        <v>136</v>
      </c>
      <c r="D273" t="s">
        <v>609</v>
      </c>
      <c r="E273" s="149" t="str">
        <f t="shared" si="9"/>
        <v>2024_COGARFIELD COUNTY</v>
      </c>
      <c r="F273">
        <v>1149825</v>
      </c>
      <c r="G273" s="149">
        <f t="array" ref="G273">SUM(IF(A273=A$5:A273,IF(C273=C$5:C273,1,0),0))</f>
        <v>24</v>
      </c>
    </row>
    <row r="274" spans="1:7" x14ac:dyDescent="0.25">
      <c r="A274">
        <v>2024</v>
      </c>
      <c r="B274" s="149" t="str">
        <f t="shared" si="8"/>
        <v>2024_CO25</v>
      </c>
      <c r="C274" t="s">
        <v>136</v>
      </c>
      <c r="D274" t="s">
        <v>610</v>
      </c>
      <c r="E274" s="149" t="str">
        <f t="shared" si="9"/>
        <v>2024_COGILPIN COUNTY</v>
      </c>
      <c r="F274">
        <v>816500</v>
      </c>
      <c r="G274" s="149">
        <f t="array" ref="G274">SUM(IF(A274=A$5:A274,IF(C274=C$5:C274,1,0),0))</f>
        <v>25</v>
      </c>
    </row>
    <row r="275" spans="1:7" x14ac:dyDescent="0.25">
      <c r="A275">
        <v>2024</v>
      </c>
      <c r="B275" s="149" t="str">
        <f t="shared" si="8"/>
        <v>2024_CO26</v>
      </c>
      <c r="C275" t="s">
        <v>136</v>
      </c>
      <c r="D275" t="s">
        <v>611</v>
      </c>
      <c r="E275" s="149" t="str">
        <f t="shared" si="9"/>
        <v>2024_COGRAND COUNTY</v>
      </c>
      <c r="F275">
        <v>766550</v>
      </c>
      <c r="G275" s="149">
        <f t="array" ref="G275">SUM(IF(A275=A$5:A275,IF(C275=C$5:C275,1,0),0))</f>
        <v>26</v>
      </c>
    </row>
    <row r="276" spans="1:7" x14ac:dyDescent="0.25">
      <c r="A276">
        <v>2024</v>
      </c>
      <c r="B276" s="149" t="str">
        <f t="shared" si="8"/>
        <v>2024_CO27</v>
      </c>
      <c r="C276" t="s">
        <v>136</v>
      </c>
      <c r="D276" t="s">
        <v>612</v>
      </c>
      <c r="E276" s="149" t="str">
        <f t="shared" si="9"/>
        <v>2024_COGUNNISON COUNTY</v>
      </c>
      <c r="F276">
        <v>766550</v>
      </c>
      <c r="G276" s="149">
        <f t="array" ref="G276">SUM(IF(A276=A$5:A276,IF(C276=C$5:C276,1,0),0))</f>
        <v>27</v>
      </c>
    </row>
    <row r="277" spans="1:7" x14ac:dyDescent="0.25">
      <c r="A277">
        <v>2024</v>
      </c>
      <c r="B277" s="149" t="str">
        <f t="shared" si="8"/>
        <v>2024_CO28</v>
      </c>
      <c r="C277" t="s">
        <v>136</v>
      </c>
      <c r="D277" t="s">
        <v>613</v>
      </c>
      <c r="E277" s="149" t="str">
        <f t="shared" si="9"/>
        <v>2024_COHINSDALE COUNTY</v>
      </c>
      <c r="F277">
        <v>766550</v>
      </c>
      <c r="G277" s="149">
        <f t="array" ref="G277">SUM(IF(A277=A$5:A277,IF(C277=C$5:C277,1,0),0))</f>
        <v>28</v>
      </c>
    </row>
    <row r="278" spans="1:7" x14ac:dyDescent="0.25">
      <c r="A278">
        <v>2024</v>
      </c>
      <c r="B278" s="149" t="str">
        <f t="shared" si="8"/>
        <v>2024_CO29</v>
      </c>
      <c r="C278" t="s">
        <v>136</v>
      </c>
      <c r="D278" t="s">
        <v>614</v>
      </c>
      <c r="E278" s="149" t="str">
        <f t="shared" si="9"/>
        <v>2024_COHUERFANO COUNTY</v>
      </c>
      <c r="F278">
        <v>766550</v>
      </c>
      <c r="G278" s="149">
        <f t="array" ref="G278">SUM(IF(A278=A$5:A278,IF(C278=C$5:C278,1,0),0))</f>
        <v>29</v>
      </c>
    </row>
    <row r="279" spans="1:7" x14ac:dyDescent="0.25">
      <c r="A279">
        <v>2024</v>
      </c>
      <c r="B279" s="149" t="str">
        <f t="shared" si="8"/>
        <v>2024_CO30</v>
      </c>
      <c r="C279" t="s">
        <v>136</v>
      </c>
      <c r="D279" t="s">
        <v>426</v>
      </c>
      <c r="E279" s="149" t="str">
        <f t="shared" si="9"/>
        <v>2024_COJACKSON COUNTY</v>
      </c>
      <c r="F279">
        <v>766550</v>
      </c>
      <c r="G279" s="149">
        <f t="array" ref="G279">SUM(IF(A279=A$5:A279,IF(C279=C$5:C279,1,0),0))</f>
        <v>30</v>
      </c>
    </row>
    <row r="280" spans="1:7" x14ac:dyDescent="0.25">
      <c r="A280">
        <v>2024</v>
      </c>
      <c r="B280" s="149" t="str">
        <f t="shared" si="8"/>
        <v>2024_CO31</v>
      </c>
      <c r="C280" t="s">
        <v>136</v>
      </c>
      <c r="D280" t="s">
        <v>427</v>
      </c>
      <c r="E280" s="149" t="str">
        <f t="shared" si="9"/>
        <v>2024_COJEFFERSON COUNTY</v>
      </c>
      <c r="F280">
        <v>816500</v>
      </c>
      <c r="G280" s="149">
        <f t="array" ref="G280">SUM(IF(A280=A$5:A280,IF(C280=C$5:C280,1,0),0))</f>
        <v>31</v>
      </c>
    </row>
    <row r="281" spans="1:7" x14ac:dyDescent="0.25">
      <c r="A281">
        <v>2024</v>
      </c>
      <c r="B281" s="149" t="str">
        <f t="shared" si="8"/>
        <v>2024_CO32</v>
      </c>
      <c r="C281" t="s">
        <v>136</v>
      </c>
      <c r="D281" t="s">
        <v>615</v>
      </c>
      <c r="E281" s="149" t="str">
        <f t="shared" si="9"/>
        <v>2024_COKIOWA COUNTY</v>
      </c>
      <c r="F281">
        <v>766550</v>
      </c>
      <c r="G281" s="149">
        <f t="array" ref="G281">SUM(IF(A281=A$5:A281,IF(C281=C$5:C281,1,0),0))</f>
        <v>32</v>
      </c>
    </row>
    <row r="282" spans="1:7" x14ac:dyDescent="0.25">
      <c r="A282">
        <v>2024</v>
      </c>
      <c r="B282" s="149" t="str">
        <f t="shared" si="8"/>
        <v>2024_CO33</v>
      </c>
      <c r="C282" t="s">
        <v>136</v>
      </c>
      <c r="D282" t="s">
        <v>616</v>
      </c>
      <c r="E282" s="149" t="str">
        <f t="shared" si="9"/>
        <v>2024_COKIT CARSON COUNTY</v>
      </c>
      <c r="F282">
        <v>766550</v>
      </c>
      <c r="G282" s="149">
        <f t="array" ref="G282">SUM(IF(A282=A$5:A282,IF(C282=C$5:C282,1,0),0))</f>
        <v>33</v>
      </c>
    </row>
    <row r="283" spans="1:7" x14ac:dyDescent="0.25">
      <c r="A283">
        <v>2024</v>
      </c>
      <c r="B283" s="149" t="str">
        <f t="shared" si="8"/>
        <v>2024_CO34</v>
      </c>
      <c r="C283" t="s">
        <v>136</v>
      </c>
      <c r="D283" t="s">
        <v>546</v>
      </c>
      <c r="E283" s="149" t="str">
        <f t="shared" si="9"/>
        <v>2024_COLAKE COUNTY</v>
      </c>
      <c r="F283">
        <v>766550</v>
      </c>
      <c r="G283" s="149">
        <f t="array" ref="G283">SUM(IF(A283=A$5:A283,IF(C283=C$5:C283,1,0),0))</f>
        <v>34</v>
      </c>
    </row>
    <row r="284" spans="1:7" x14ac:dyDescent="0.25">
      <c r="A284">
        <v>2024</v>
      </c>
      <c r="B284" s="149" t="str">
        <f t="shared" si="8"/>
        <v>2024_CO35</v>
      </c>
      <c r="C284" t="s">
        <v>136</v>
      </c>
      <c r="D284" t="s">
        <v>617</v>
      </c>
      <c r="E284" s="149" t="str">
        <f t="shared" si="9"/>
        <v>2024_COLA PLATA COUNTY</v>
      </c>
      <c r="F284">
        <v>766550</v>
      </c>
      <c r="G284" s="149">
        <f t="array" ref="G284">SUM(IF(A284=A$5:A284,IF(C284=C$5:C284,1,0),0))</f>
        <v>35</v>
      </c>
    </row>
    <row r="285" spans="1:7" x14ac:dyDescent="0.25">
      <c r="A285">
        <v>2024</v>
      </c>
      <c r="B285" s="149" t="str">
        <f t="shared" si="8"/>
        <v>2024_CO36</v>
      </c>
      <c r="C285" t="s">
        <v>136</v>
      </c>
      <c r="D285" t="s">
        <v>618</v>
      </c>
      <c r="E285" s="149" t="str">
        <f t="shared" si="9"/>
        <v>2024_COLARIMER COUNTY</v>
      </c>
      <c r="F285">
        <v>766550</v>
      </c>
      <c r="G285" s="149">
        <f t="array" ref="G285">SUM(IF(A285=A$5:A285,IF(C285=C$5:C285,1,0),0))</f>
        <v>36</v>
      </c>
    </row>
    <row r="286" spans="1:7" x14ac:dyDescent="0.25">
      <c r="A286">
        <v>2024</v>
      </c>
      <c r="B286" s="149" t="str">
        <f t="shared" si="8"/>
        <v>2024_CO37</v>
      </c>
      <c r="C286" t="s">
        <v>136</v>
      </c>
      <c r="D286" t="s">
        <v>619</v>
      </c>
      <c r="E286" s="149" t="str">
        <f t="shared" si="9"/>
        <v>2024_COLAS ANIMAS COUNTY</v>
      </c>
      <c r="F286">
        <v>766550</v>
      </c>
      <c r="G286" s="149">
        <f t="array" ref="G286">SUM(IF(A286=A$5:A286,IF(C286=C$5:C286,1,0),0))</f>
        <v>37</v>
      </c>
    </row>
    <row r="287" spans="1:7" x14ac:dyDescent="0.25">
      <c r="A287">
        <v>2024</v>
      </c>
      <c r="B287" s="149" t="str">
        <f t="shared" si="8"/>
        <v>2024_CO38</v>
      </c>
      <c r="C287" t="s">
        <v>136</v>
      </c>
      <c r="D287" t="s">
        <v>502</v>
      </c>
      <c r="E287" s="149" t="str">
        <f t="shared" si="9"/>
        <v>2024_COLINCOLN COUNTY</v>
      </c>
      <c r="F287">
        <v>766550</v>
      </c>
      <c r="G287" s="149">
        <f t="array" ref="G287">SUM(IF(A287=A$5:A287,IF(C287=C$5:C287,1,0),0))</f>
        <v>38</v>
      </c>
    </row>
    <row r="288" spans="1:7" x14ac:dyDescent="0.25">
      <c r="A288">
        <v>2024</v>
      </c>
      <c r="B288" s="149" t="str">
        <f t="shared" si="8"/>
        <v>2024_CO39</v>
      </c>
      <c r="C288" t="s">
        <v>136</v>
      </c>
      <c r="D288" t="s">
        <v>504</v>
      </c>
      <c r="E288" s="149" t="str">
        <f t="shared" si="9"/>
        <v>2024_COLOGAN COUNTY</v>
      </c>
      <c r="F288">
        <v>766550</v>
      </c>
      <c r="G288" s="149">
        <f t="array" ref="G288">SUM(IF(A288=A$5:A288,IF(C288=C$5:C288,1,0),0))</f>
        <v>39</v>
      </c>
    </row>
    <row r="289" spans="1:7" x14ac:dyDescent="0.25">
      <c r="A289">
        <v>2024</v>
      </c>
      <c r="B289" s="149" t="str">
        <f t="shared" si="8"/>
        <v>2024_CO40</v>
      </c>
      <c r="C289" t="s">
        <v>136</v>
      </c>
      <c r="D289" t="s">
        <v>620</v>
      </c>
      <c r="E289" s="149" t="str">
        <f t="shared" si="9"/>
        <v>2024_COMESA COUNTY</v>
      </c>
      <c r="F289">
        <v>766550</v>
      </c>
      <c r="G289" s="149">
        <f t="array" ref="G289">SUM(IF(A289=A$5:A289,IF(C289=C$5:C289,1,0),0))</f>
        <v>40</v>
      </c>
    </row>
    <row r="290" spans="1:7" x14ac:dyDescent="0.25">
      <c r="A290">
        <v>2024</v>
      </c>
      <c r="B290" s="149" t="str">
        <f t="shared" si="8"/>
        <v>2024_CO41</v>
      </c>
      <c r="C290" t="s">
        <v>136</v>
      </c>
      <c r="D290" t="s">
        <v>621</v>
      </c>
      <c r="E290" s="149" t="str">
        <f t="shared" si="9"/>
        <v>2024_COMINERAL COUNTY</v>
      </c>
      <c r="F290">
        <v>766550</v>
      </c>
      <c r="G290" s="149">
        <f t="array" ref="G290">SUM(IF(A290=A$5:A290,IF(C290=C$5:C290,1,0),0))</f>
        <v>41</v>
      </c>
    </row>
    <row r="291" spans="1:7" x14ac:dyDescent="0.25">
      <c r="A291">
        <v>2024</v>
      </c>
      <c r="B291" s="149" t="str">
        <f t="shared" si="8"/>
        <v>2024_CO42</v>
      </c>
      <c r="C291" t="s">
        <v>136</v>
      </c>
      <c r="D291" t="s">
        <v>622</v>
      </c>
      <c r="E291" s="149" t="str">
        <f t="shared" si="9"/>
        <v>2024_COMOFFAT COUNTY</v>
      </c>
      <c r="F291">
        <v>766550</v>
      </c>
      <c r="G291" s="149">
        <f t="array" ref="G291">SUM(IF(A291=A$5:A291,IF(C291=C$5:C291,1,0),0))</f>
        <v>42</v>
      </c>
    </row>
    <row r="292" spans="1:7" x14ac:dyDescent="0.25">
      <c r="A292">
        <v>2024</v>
      </c>
      <c r="B292" s="149" t="str">
        <f t="shared" si="8"/>
        <v>2024_CO43</v>
      </c>
      <c r="C292" t="s">
        <v>136</v>
      </c>
      <c r="D292" t="s">
        <v>623</v>
      </c>
      <c r="E292" s="149" t="str">
        <f t="shared" si="9"/>
        <v>2024_COMONTEZUMA COUNTY</v>
      </c>
      <c r="F292">
        <v>766550</v>
      </c>
      <c r="G292" s="149">
        <f t="array" ref="G292">SUM(IF(A292=A$5:A292,IF(C292=C$5:C292,1,0),0))</f>
        <v>43</v>
      </c>
    </row>
    <row r="293" spans="1:7" x14ac:dyDescent="0.25">
      <c r="A293">
        <v>2024</v>
      </c>
      <c r="B293" s="149" t="str">
        <f t="shared" si="8"/>
        <v>2024_CO44</v>
      </c>
      <c r="C293" t="s">
        <v>136</v>
      </c>
      <c r="D293" t="s">
        <v>624</v>
      </c>
      <c r="E293" s="149" t="str">
        <f t="shared" si="9"/>
        <v>2024_COMONTROSE COUNTY</v>
      </c>
      <c r="F293">
        <v>766550</v>
      </c>
      <c r="G293" s="149">
        <f t="array" ref="G293">SUM(IF(A293=A$5:A293,IF(C293=C$5:C293,1,0),0))</f>
        <v>44</v>
      </c>
    </row>
    <row r="294" spans="1:7" x14ac:dyDescent="0.25">
      <c r="A294">
        <v>2024</v>
      </c>
      <c r="B294" s="149" t="str">
        <f t="shared" si="8"/>
        <v>2024_CO45</v>
      </c>
      <c r="C294" t="s">
        <v>136</v>
      </c>
      <c r="D294" t="s">
        <v>442</v>
      </c>
      <c r="E294" s="149" t="str">
        <f t="shared" si="9"/>
        <v>2024_COMORGAN COUNTY</v>
      </c>
      <c r="F294">
        <v>766550</v>
      </c>
      <c r="G294" s="149">
        <f t="array" ref="G294">SUM(IF(A294=A$5:A294,IF(C294=C$5:C294,1,0),0))</f>
        <v>45</v>
      </c>
    </row>
    <row r="295" spans="1:7" x14ac:dyDescent="0.25">
      <c r="A295">
        <v>2024</v>
      </c>
      <c r="B295" s="149" t="str">
        <f t="shared" si="8"/>
        <v>2024_CO46</v>
      </c>
      <c r="C295" t="s">
        <v>136</v>
      </c>
      <c r="D295" t="s">
        <v>625</v>
      </c>
      <c r="E295" s="149" t="str">
        <f t="shared" si="9"/>
        <v>2024_COOTERO COUNTY</v>
      </c>
      <c r="F295">
        <v>766550</v>
      </c>
      <c r="G295" s="149">
        <f t="array" ref="G295">SUM(IF(A295=A$5:A295,IF(C295=C$5:C295,1,0),0))</f>
        <v>46</v>
      </c>
    </row>
    <row r="296" spans="1:7" x14ac:dyDescent="0.25">
      <c r="A296">
        <v>2024</v>
      </c>
      <c r="B296" s="149" t="str">
        <f t="shared" si="8"/>
        <v>2024_CO47</v>
      </c>
      <c r="C296" t="s">
        <v>136</v>
      </c>
      <c r="D296" t="s">
        <v>626</v>
      </c>
      <c r="E296" s="149" t="str">
        <f t="shared" si="9"/>
        <v>2024_COOURAY COUNTY</v>
      </c>
      <c r="F296">
        <v>766550</v>
      </c>
      <c r="G296" s="149">
        <f t="array" ref="G296">SUM(IF(A296=A$5:A296,IF(C296=C$5:C296,1,0),0))</f>
        <v>47</v>
      </c>
    </row>
    <row r="297" spans="1:7" x14ac:dyDescent="0.25">
      <c r="A297">
        <v>2024</v>
      </c>
      <c r="B297" s="149" t="str">
        <f t="shared" si="8"/>
        <v>2024_CO48</v>
      </c>
      <c r="C297" t="s">
        <v>136</v>
      </c>
      <c r="D297" t="s">
        <v>627</v>
      </c>
      <c r="E297" s="149" t="str">
        <f t="shared" si="9"/>
        <v>2024_COPARK COUNTY</v>
      </c>
      <c r="F297">
        <v>816500</v>
      </c>
      <c r="G297" s="149">
        <f t="array" ref="G297">SUM(IF(A297=A$5:A297,IF(C297=C$5:C297,1,0),0))</f>
        <v>48</v>
      </c>
    </row>
    <row r="298" spans="1:7" x14ac:dyDescent="0.25">
      <c r="A298">
        <v>2024</v>
      </c>
      <c r="B298" s="149" t="str">
        <f t="shared" si="8"/>
        <v>2024_CO49</v>
      </c>
      <c r="C298" t="s">
        <v>136</v>
      </c>
      <c r="D298" t="s">
        <v>511</v>
      </c>
      <c r="E298" s="149" t="str">
        <f t="shared" si="9"/>
        <v>2024_COPHILLIPS COUNTY</v>
      </c>
      <c r="F298">
        <v>766550</v>
      </c>
      <c r="G298" s="149">
        <f t="array" ref="G298">SUM(IF(A298=A$5:A298,IF(C298=C$5:C298,1,0),0))</f>
        <v>49</v>
      </c>
    </row>
    <row r="299" spans="1:7" x14ac:dyDescent="0.25">
      <c r="A299">
        <v>2024</v>
      </c>
      <c r="B299" s="149" t="str">
        <f t="shared" si="8"/>
        <v>2024_CO50</v>
      </c>
      <c r="C299" t="s">
        <v>136</v>
      </c>
      <c r="D299" t="s">
        <v>628</v>
      </c>
      <c r="E299" s="149" t="str">
        <f t="shared" si="9"/>
        <v>2024_COPITKIN COUNTY</v>
      </c>
      <c r="F299">
        <v>1149825</v>
      </c>
      <c r="G299" s="149">
        <f t="array" ref="G299">SUM(IF(A299=A$5:A299,IF(C299=C$5:C299,1,0),0))</f>
        <v>50</v>
      </c>
    </row>
    <row r="300" spans="1:7" x14ac:dyDescent="0.25">
      <c r="A300">
        <v>2024</v>
      </c>
      <c r="B300" s="149" t="str">
        <f t="shared" si="8"/>
        <v>2024_CO51</v>
      </c>
      <c r="C300" t="s">
        <v>136</v>
      </c>
      <c r="D300" t="s">
        <v>629</v>
      </c>
      <c r="E300" s="149" t="str">
        <f t="shared" si="9"/>
        <v>2024_COPROWERS COUNTY</v>
      </c>
      <c r="F300">
        <v>766550</v>
      </c>
      <c r="G300" s="149">
        <f t="array" ref="G300">SUM(IF(A300=A$5:A300,IF(C300=C$5:C300,1,0),0))</f>
        <v>51</v>
      </c>
    </row>
    <row r="301" spans="1:7" x14ac:dyDescent="0.25">
      <c r="A301">
        <v>2024</v>
      </c>
      <c r="B301" s="149" t="str">
        <f t="shared" si="8"/>
        <v>2024_CO52</v>
      </c>
      <c r="C301" t="s">
        <v>136</v>
      </c>
      <c r="D301" t="s">
        <v>630</v>
      </c>
      <c r="E301" s="149" t="str">
        <f t="shared" si="9"/>
        <v>2024_COPUEBLO COUNTY</v>
      </c>
      <c r="F301">
        <v>766550</v>
      </c>
      <c r="G301" s="149">
        <f t="array" ref="G301">SUM(IF(A301=A$5:A301,IF(C301=C$5:C301,1,0),0))</f>
        <v>52</v>
      </c>
    </row>
    <row r="302" spans="1:7" x14ac:dyDescent="0.25">
      <c r="A302">
        <v>2024</v>
      </c>
      <c r="B302" s="149" t="str">
        <f t="shared" si="8"/>
        <v>2024_CO53</v>
      </c>
      <c r="C302" t="s">
        <v>136</v>
      </c>
      <c r="D302" t="s">
        <v>631</v>
      </c>
      <c r="E302" s="149" t="str">
        <f t="shared" si="9"/>
        <v>2024_CORIO BLANCO COUNTY</v>
      </c>
      <c r="F302">
        <v>766550</v>
      </c>
      <c r="G302" s="149">
        <f t="array" ref="G302">SUM(IF(A302=A$5:A302,IF(C302=C$5:C302,1,0),0))</f>
        <v>53</v>
      </c>
    </row>
    <row r="303" spans="1:7" x14ac:dyDescent="0.25">
      <c r="A303">
        <v>2024</v>
      </c>
      <c r="B303" s="149" t="str">
        <f t="shared" si="8"/>
        <v>2024_CO54</v>
      </c>
      <c r="C303" t="s">
        <v>136</v>
      </c>
      <c r="D303" t="s">
        <v>632</v>
      </c>
      <c r="E303" s="149" t="str">
        <f t="shared" si="9"/>
        <v>2024_CORIO GRANDE COUNTY</v>
      </c>
      <c r="F303">
        <v>766550</v>
      </c>
      <c r="G303" s="149">
        <f t="array" ref="G303">SUM(IF(A303=A$5:A303,IF(C303=C$5:C303,1,0),0))</f>
        <v>54</v>
      </c>
    </row>
    <row r="304" spans="1:7" x14ac:dyDescent="0.25">
      <c r="A304">
        <v>2024</v>
      </c>
      <c r="B304" s="149" t="str">
        <f t="shared" si="8"/>
        <v>2024_CO55</v>
      </c>
      <c r="C304" t="s">
        <v>136</v>
      </c>
      <c r="D304" t="s">
        <v>633</v>
      </c>
      <c r="E304" s="149" t="str">
        <f t="shared" si="9"/>
        <v>2024_COROUTT COUNTY</v>
      </c>
      <c r="F304">
        <v>1012000</v>
      </c>
      <c r="G304" s="149">
        <f t="array" ref="G304">SUM(IF(A304=A$5:A304,IF(C304=C$5:C304,1,0),0))</f>
        <v>55</v>
      </c>
    </row>
    <row r="305" spans="1:7" x14ac:dyDescent="0.25">
      <c r="A305">
        <v>2024</v>
      </c>
      <c r="B305" s="149" t="str">
        <f t="shared" ref="B305:B368" si="10">A305&amp;"_"&amp;C305&amp;G305</f>
        <v>2024_CO56</v>
      </c>
      <c r="C305" t="s">
        <v>136</v>
      </c>
      <c r="D305" t="s">
        <v>634</v>
      </c>
      <c r="E305" s="149" t="str">
        <f t="shared" ref="E305:E368" si="11">A305&amp;"_"&amp;C305&amp;D305</f>
        <v>2024_COSAGUACHE COUNTY</v>
      </c>
      <c r="F305">
        <v>766550</v>
      </c>
      <c r="G305" s="149">
        <f t="array" ref="G305">SUM(IF(A305=A$5:A305,IF(C305=C$5:C305,1,0),0))</f>
        <v>56</v>
      </c>
    </row>
    <row r="306" spans="1:7" x14ac:dyDescent="0.25">
      <c r="A306">
        <v>2024</v>
      </c>
      <c r="B306" s="149" t="str">
        <f t="shared" si="10"/>
        <v>2024_CO57</v>
      </c>
      <c r="C306" t="s">
        <v>136</v>
      </c>
      <c r="D306" t="s">
        <v>635</v>
      </c>
      <c r="E306" s="149" t="str">
        <f t="shared" si="11"/>
        <v>2024_COSAN JUAN COUNTY</v>
      </c>
      <c r="F306">
        <v>766550</v>
      </c>
      <c r="G306" s="149">
        <f t="array" ref="G306">SUM(IF(A306=A$5:A306,IF(C306=C$5:C306,1,0),0))</f>
        <v>57</v>
      </c>
    </row>
    <row r="307" spans="1:7" x14ac:dyDescent="0.25">
      <c r="A307">
        <v>2024</v>
      </c>
      <c r="B307" s="149" t="str">
        <f t="shared" si="10"/>
        <v>2024_CO58</v>
      </c>
      <c r="C307" t="s">
        <v>136</v>
      </c>
      <c r="D307" t="s">
        <v>636</v>
      </c>
      <c r="E307" s="149" t="str">
        <f t="shared" si="11"/>
        <v>2024_COSAN MIGUEL COUNTY</v>
      </c>
      <c r="F307">
        <v>994750</v>
      </c>
      <c r="G307" s="149">
        <f t="array" ref="G307">SUM(IF(A307=A$5:A307,IF(C307=C$5:C307,1,0),0))</f>
        <v>58</v>
      </c>
    </row>
    <row r="308" spans="1:7" x14ac:dyDescent="0.25">
      <c r="A308">
        <v>2024</v>
      </c>
      <c r="B308" s="149" t="str">
        <f t="shared" si="10"/>
        <v>2024_CO59</v>
      </c>
      <c r="C308" t="s">
        <v>136</v>
      </c>
      <c r="D308" t="s">
        <v>637</v>
      </c>
      <c r="E308" s="149" t="str">
        <f t="shared" si="11"/>
        <v>2024_COSEDGWICK COUNTY</v>
      </c>
      <c r="F308">
        <v>766550</v>
      </c>
      <c r="G308" s="149">
        <f t="array" ref="G308">SUM(IF(A308=A$5:A308,IF(C308=C$5:C308,1,0),0))</f>
        <v>59</v>
      </c>
    </row>
    <row r="309" spans="1:7" x14ac:dyDescent="0.25">
      <c r="A309">
        <v>2024</v>
      </c>
      <c r="B309" s="149" t="str">
        <f t="shared" si="10"/>
        <v>2024_CO60</v>
      </c>
      <c r="C309" t="s">
        <v>136</v>
      </c>
      <c r="D309" t="s">
        <v>638</v>
      </c>
      <c r="E309" s="149" t="str">
        <f t="shared" si="11"/>
        <v>2024_COSUMMIT COUNTY</v>
      </c>
      <c r="F309">
        <v>1006250</v>
      </c>
      <c r="G309" s="149">
        <f t="array" ref="G309">SUM(IF(A309=A$5:A309,IF(C309=C$5:C309,1,0),0))</f>
        <v>60</v>
      </c>
    </row>
    <row r="310" spans="1:7" x14ac:dyDescent="0.25">
      <c r="A310">
        <v>2024</v>
      </c>
      <c r="B310" s="149" t="str">
        <f t="shared" si="10"/>
        <v>2024_CO61</v>
      </c>
      <c r="C310" t="s">
        <v>136</v>
      </c>
      <c r="D310" t="s">
        <v>639</v>
      </c>
      <c r="E310" s="149" t="str">
        <f t="shared" si="11"/>
        <v>2024_COTELLER COUNTY</v>
      </c>
      <c r="F310">
        <v>766550</v>
      </c>
      <c r="G310" s="149">
        <f t="array" ref="G310">SUM(IF(A310=A$5:A310,IF(C310=C$5:C310,1,0),0))</f>
        <v>61</v>
      </c>
    </row>
    <row r="311" spans="1:7" x14ac:dyDescent="0.25">
      <c r="A311">
        <v>2024</v>
      </c>
      <c r="B311" s="149" t="str">
        <f t="shared" si="10"/>
        <v>2024_CO62</v>
      </c>
      <c r="C311" t="s">
        <v>136</v>
      </c>
      <c r="D311" t="s">
        <v>455</v>
      </c>
      <c r="E311" s="149" t="str">
        <f t="shared" si="11"/>
        <v>2024_COWASHINGTON COUNTY</v>
      </c>
      <c r="F311">
        <v>766550</v>
      </c>
      <c r="G311" s="149">
        <f t="array" ref="G311">SUM(IF(A311=A$5:A311,IF(C311=C$5:C311,1,0),0))</f>
        <v>62</v>
      </c>
    </row>
    <row r="312" spans="1:7" x14ac:dyDescent="0.25">
      <c r="A312">
        <v>2024</v>
      </c>
      <c r="B312" s="149" t="str">
        <f t="shared" si="10"/>
        <v>2024_CO63</v>
      </c>
      <c r="C312" t="s">
        <v>136</v>
      </c>
      <c r="D312" t="s">
        <v>640</v>
      </c>
      <c r="E312" s="149" t="str">
        <f t="shared" si="11"/>
        <v>2024_COWELD COUNTY</v>
      </c>
      <c r="F312">
        <v>766550</v>
      </c>
      <c r="G312" s="149">
        <f t="array" ref="G312">SUM(IF(A312=A$5:A312,IF(C312=C$5:C312,1,0),0))</f>
        <v>63</v>
      </c>
    </row>
    <row r="313" spans="1:7" x14ac:dyDescent="0.25">
      <c r="A313">
        <v>2024</v>
      </c>
      <c r="B313" s="149" t="str">
        <f t="shared" si="10"/>
        <v>2024_CO64</v>
      </c>
      <c r="C313" t="s">
        <v>136</v>
      </c>
      <c r="D313" t="s">
        <v>472</v>
      </c>
      <c r="E313" s="149" t="str">
        <f t="shared" si="11"/>
        <v>2024_COYUMA COUNTY</v>
      </c>
      <c r="F313">
        <v>766550</v>
      </c>
      <c r="G313" s="149">
        <f t="array" ref="G313">SUM(IF(A313=A$5:A313,IF(C313=C$5:C313,1,0),0))</f>
        <v>64</v>
      </c>
    </row>
    <row r="314" spans="1:7" x14ac:dyDescent="0.25">
      <c r="A314">
        <v>2024</v>
      </c>
      <c r="B314" s="149" t="str">
        <f t="shared" si="10"/>
        <v>2024_CT1</v>
      </c>
      <c r="C314" t="s">
        <v>137</v>
      </c>
      <c r="D314" t="s">
        <v>641</v>
      </c>
      <c r="E314" s="149" t="str">
        <f t="shared" si="11"/>
        <v>2024_CTFAIRFIELD COUNTY</v>
      </c>
      <c r="F314">
        <v>766550</v>
      </c>
      <c r="G314" s="149">
        <f t="array" ref="G314">SUM(IF(A314=A$5:A314,IF(C314=C$5:C314,1,0),0))</f>
        <v>1</v>
      </c>
    </row>
    <row r="315" spans="1:7" x14ac:dyDescent="0.25">
      <c r="A315">
        <v>2024</v>
      </c>
      <c r="B315" s="149" t="str">
        <f t="shared" si="10"/>
        <v>2024_CT2</v>
      </c>
      <c r="C315" t="s">
        <v>137</v>
      </c>
      <c r="D315" t="s">
        <v>642</v>
      </c>
      <c r="E315" s="149" t="str">
        <f t="shared" si="11"/>
        <v>2024_CTHARTFORD COUNTY</v>
      </c>
      <c r="F315">
        <v>766550</v>
      </c>
      <c r="G315" s="149">
        <f t="array" ref="G315">SUM(IF(A315=A$5:A315,IF(C315=C$5:C315,1,0),0))</f>
        <v>2</v>
      </c>
    </row>
    <row r="316" spans="1:7" x14ac:dyDescent="0.25">
      <c r="A316">
        <v>2024</v>
      </c>
      <c r="B316" s="149" t="str">
        <f t="shared" si="10"/>
        <v>2024_CT3</v>
      </c>
      <c r="C316" t="s">
        <v>137</v>
      </c>
      <c r="D316" t="s">
        <v>643</v>
      </c>
      <c r="E316" s="149" t="str">
        <f t="shared" si="11"/>
        <v>2024_CTLITCHFIELD COUNTY</v>
      </c>
      <c r="F316">
        <v>766550</v>
      </c>
      <c r="G316" s="149">
        <f t="array" ref="G316">SUM(IF(A316=A$5:A316,IF(C316=C$5:C316,1,0),0))</f>
        <v>3</v>
      </c>
    </row>
    <row r="317" spans="1:7" x14ac:dyDescent="0.25">
      <c r="A317">
        <v>2024</v>
      </c>
      <c r="B317" s="149" t="str">
        <f t="shared" si="10"/>
        <v>2024_CT4</v>
      </c>
      <c r="C317" t="s">
        <v>137</v>
      </c>
      <c r="D317" t="s">
        <v>644</v>
      </c>
      <c r="E317" s="149" t="str">
        <f t="shared" si="11"/>
        <v>2024_CTMIDDLESEX COUNTY</v>
      </c>
      <c r="F317">
        <v>766550</v>
      </c>
      <c r="G317" s="149">
        <f t="array" ref="G317">SUM(IF(A317=A$5:A317,IF(C317=C$5:C317,1,0),0))</f>
        <v>4</v>
      </c>
    </row>
    <row r="318" spans="1:7" x14ac:dyDescent="0.25">
      <c r="A318">
        <v>2024</v>
      </c>
      <c r="B318" s="149" t="str">
        <f t="shared" si="10"/>
        <v>2024_CT5</v>
      </c>
      <c r="C318" t="s">
        <v>137</v>
      </c>
      <c r="D318" t="s">
        <v>645</v>
      </c>
      <c r="E318" s="149" t="str">
        <f t="shared" si="11"/>
        <v>2024_CTNEW HAVEN COUNTY</v>
      </c>
      <c r="F318">
        <v>766550</v>
      </c>
      <c r="G318" s="149">
        <f t="array" ref="G318">SUM(IF(A318=A$5:A318,IF(C318=C$5:C318,1,0),0))</f>
        <v>5</v>
      </c>
    </row>
    <row r="319" spans="1:7" x14ac:dyDescent="0.25">
      <c r="A319">
        <v>2024</v>
      </c>
      <c r="B319" s="149" t="str">
        <f t="shared" si="10"/>
        <v>2024_CT6</v>
      </c>
      <c r="C319" t="s">
        <v>137</v>
      </c>
      <c r="D319" t="s">
        <v>646</v>
      </c>
      <c r="E319" s="149" t="str">
        <f t="shared" si="11"/>
        <v>2024_CTNEW LONDON COUNTY</v>
      </c>
      <c r="F319">
        <v>766550</v>
      </c>
      <c r="G319" s="149">
        <f t="array" ref="G319">SUM(IF(A319=A$5:A319,IF(C319=C$5:C319,1,0),0))</f>
        <v>6</v>
      </c>
    </row>
    <row r="320" spans="1:7" x14ac:dyDescent="0.25">
      <c r="A320">
        <v>2024</v>
      </c>
      <c r="B320" s="149" t="str">
        <f t="shared" si="10"/>
        <v>2024_CT7</v>
      </c>
      <c r="C320" t="s">
        <v>137</v>
      </c>
      <c r="D320" t="s">
        <v>647</v>
      </c>
      <c r="E320" s="149" t="str">
        <f t="shared" si="11"/>
        <v>2024_CTTOLLAND COUNTY</v>
      </c>
      <c r="F320">
        <v>766550</v>
      </c>
      <c r="G320" s="149">
        <f t="array" ref="G320">SUM(IF(A320=A$5:A320,IF(C320=C$5:C320,1,0),0))</f>
        <v>7</v>
      </c>
    </row>
    <row r="321" spans="1:7" x14ac:dyDescent="0.25">
      <c r="A321">
        <v>2024</v>
      </c>
      <c r="B321" s="149" t="str">
        <f t="shared" si="10"/>
        <v>2024_CT8</v>
      </c>
      <c r="C321" t="s">
        <v>137</v>
      </c>
      <c r="D321" t="s">
        <v>648</v>
      </c>
      <c r="E321" s="149" t="str">
        <f t="shared" si="11"/>
        <v>2024_CTWINDHAM COUNTY</v>
      </c>
      <c r="F321">
        <v>766550</v>
      </c>
      <c r="G321" s="149">
        <f t="array" ref="G321">SUM(IF(A321=A$5:A321,IF(C321=C$5:C321,1,0),0))</f>
        <v>8</v>
      </c>
    </row>
    <row r="322" spans="1:7" x14ac:dyDescent="0.25">
      <c r="A322">
        <v>2024</v>
      </c>
      <c r="B322" s="149" t="str">
        <f t="shared" si="10"/>
        <v>2024_DE1</v>
      </c>
      <c r="C322" t="s">
        <v>162</v>
      </c>
      <c r="D322" t="s">
        <v>649</v>
      </c>
      <c r="E322" s="149" t="str">
        <f t="shared" si="11"/>
        <v>2024_DEKENT COUNTY</v>
      </c>
      <c r="F322">
        <v>766550</v>
      </c>
      <c r="G322" s="149">
        <f t="array" ref="G322">SUM(IF(A322=A$5:A322,IF(C322=C$5:C322,1,0),0))</f>
        <v>1</v>
      </c>
    </row>
    <row r="323" spans="1:7" x14ac:dyDescent="0.25">
      <c r="A323">
        <v>2024</v>
      </c>
      <c r="B323" s="149" t="str">
        <f t="shared" si="10"/>
        <v>2024_DE2</v>
      </c>
      <c r="C323" t="s">
        <v>162</v>
      </c>
      <c r="D323" t="s">
        <v>650</v>
      </c>
      <c r="E323" s="149" t="str">
        <f t="shared" si="11"/>
        <v>2024_DENEW CASTLE COUNTY</v>
      </c>
      <c r="F323">
        <v>766550</v>
      </c>
      <c r="G323" s="149">
        <f t="array" ref="G323">SUM(IF(A323=A$5:A323,IF(C323=C$5:C323,1,0),0))</f>
        <v>2</v>
      </c>
    </row>
    <row r="324" spans="1:7" x14ac:dyDescent="0.25">
      <c r="A324">
        <v>2024</v>
      </c>
      <c r="B324" s="149" t="str">
        <f t="shared" si="10"/>
        <v>2024_DE3</v>
      </c>
      <c r="C324" t="s">
        <v>162</v>
      </c>
      <c r="D324" t="s">
        <v>651</v>
      </c>
      <c r="E324" s="149" t="str">
        <f t="shared" si="11"/>
        <v>2024_DESUSSEX COUNTY</v>
      </c>
      <c r="F324">
        <v>766550</v>
      </c>
      <c r="G324" s="149">
        <f t="array" ref="G324">SUM(IF(A324=A$5:A324,IF(C324=C$5:C324,1,0),0))</f>
        <v>3</v>
      </c>
    </row>
    <row r="325" spans="1:7" x14ac:dyDescent="0.25">
      <c r="A325">
        <v>2024</v>
      </c>
      <c r="B325" s="149" t="str">
        <f t="shared" si="10"/>
        <v>2024_DC1</v>
      </c>
      <c r="C325" t="s">
        <v>138</v>
      </c>
      <c r="D325" t="s">
        <v>90</v>
      </c>
      <c r="E325" s="149" t="str">
        <f t="shared" si="11"/>
        <v>2024_DCDISTRICT OF COLUMBIA</v>
      </c>
      <c r="F325">
        <v>1149825</v>
      </c>
      <c r="G325" s="149">
        <f t="array" ref="G325">SUM(IF(A325=A$5:A325,IF(C325=C$5:C325,1,0),0))</f>
        <v>1</v>
      </c>
    </row>
    <row r="326" spans="1:7" x14ac:dyDescent="0.25">
      <c r="A326">
        <v>2024</v>
      </c>
      <c r="B326" s="149" t="str">
        <f t="shared" si="10"/>
        <v>2024_FL1</v>
      </c>
      <c r="C326" t="s">
        <v>139</v>
      </c>
      <c r="D326" t="s">
        <v>652</v>
      </c>
      <c r="E326" s="149" t="str">
        <f t="shared" si="11"/>
        <v>2024_FLALACHUA COUNTY</v>
      </c>
      <c r="F326">
        <v>766550</v>
      </c>
      <c r="G326" s="149">
        <f t="array" ref="G326">SUM(IF(A326=A$5:A326,IF(C326=C$5:C326,1,0),0))</f>
        <v>1</v>
      </c>
    </row>
    <row r="327" spans="1:7" x14ac:dyDescent="0.25">
      <c r="A327">
        <v>2024</v>
      </c>
      <c r="B327" s="149" t="str">
        <f t="shared" si="10"/>
        <v>2024_FL2</v>
      </c>
      <c r="C327" t="s">
        <v>139</v>
      </c>
      <c r="D327" t="s">
        <v>653</v>
      </c>
      <c r="E327" s="149" t="str">
        <f t="shared" si="11"/>
        <v>2024_FLBAKER COUNTY</v>
      </c>
      <c r="F327">
        <v>766550</v>
      </c>
      <c r="G327" s="149">
        <f t="array" ref="G327">SUM(IF(A327=A$5:A327,IF(C327=C$5:C327,1,0),0))</f>
        <v>2</v>
      </c>
    </row>
    <row r="328" spans="1:7" x14ac:dyDescent="0.25">
      <c r="A328">
        <v>2024</v>
      </c>
      <c r="B328" s="149" t="str">
        <f t="shared" si="10"/>
        <v>2024_FL3</v>
      </c>
      <c r="C328" t="s">
        <v>139</v>
      </c>
      <c r="D328" t="s">
        <v>654</v>
      </c>
      <c r="E328" s="149" t="str">
        <f t="shared" si="11"/>
        <v>2024_FLBAY COUNTY</v>
      </c>
      <c r="F328">
        <v>766550</v>
      </c>
      <c r="G328" s="149">
        <f t="array" ref="G328">SUM(IF(A328=A$5:A328,IF(C328=C$5:C328,1,0),0))</f>
        <v>3</v>
      </c>
    </row>
    <row r="329" spans="1:7" x14ac:dyDescent="0.25">
      <c r="A329">
        <v>2024</v>
      </c>
      <c r="B329" s="149" t="str">
        <f t="shared" si="10"/>
        <v>2024_FL4</v>
      </c>
      <c r="C329" t="s">
        <v>139</v>
      </c>
      <c r="D329" t="s">
        <v>655</v>
      </c>
      <c r="E329" s="149" t="str">
        <f t="shared" si="11"/>
        <v>2024_FLBRADFORD COUNTY</v>
      </c>
      <c r="F329">
        <v>766550</v>
      </c>
      <c r="G329" s="149">
        <f t="array" ref="G329">SUM(IF(A329=A$5:A329,IF(C329=C$5:C329,1,0),0))</f>
        <v>4</v>
      </c>
    </row>
    <row r="330" spans="1:7" x14ac:dyDescent="0.25">
      <c r="A330">
        <v>2024</v>
      </c>
      <c r="B330" s="149" t="str">
        <f t="shared" si="10"/>
        <v>2024_FL5</v>
      </c>
      <c r="C330" t="s">
        <v>139</v>
      </c>
      <c r="D330" t="s">
        <v>656</v>
      </c>
      <c r="E330" s="149" t="str">
        <f t="shared" si="11"/>
        <v>2024_FLBREVARD COUNTY</v>
      </c>
      <c r="F330">
        <v>766550</v>
      </c>
      <c r="G330" s="149">
        <f t="array" ref="G330">SUM(IF(A330=A$5:A330,IF(C330=C$5:C330,1,0),0))</f>
        <v>5</v>
      </c>
    </row>
    <row r="331" spans="1:7" x14ac:dyDescent="0.25">
      <c r="A331">
        <v>2024</v>
      </c>
      <c r="B331" s="149" t="str">
        <f t="shared" si="10"/>
        <v>2024_FL6</v>
      </c>
      <c r="C331" t="s">
        <v>139</v>
      </c>
      <c r="D331" t="s">
        <v>657</v>
      </c>
      <c r="E331" s="149" t="str">
        <f t="shared" si="11"/>
        <v>2024_FLBROWARD COUNTY</v>
      </c>
      <c r="F331">
        <v>766550</v>
      </c>
      <c r="G331" s="149">
        <f t="array" ref="G331">SUM(IF(A331=A$5:A331,IF(C331=C$5:C331,1,0),0))</f>
        <v>6</v>
      </c>
    </row>
    <row r="332" spans="1:7" x14ac:dyDescent="0.25">
      <c r="A332">
        <v>2024</v>
      </c>
      <c r="B332" s="149" t="str">
        <f t="shared" si="10"/>
        <v>2024_FL7</v>
      </c>
      <c r="C332" t="s">
        <v>139</v>
      </c>
      <c r="D332" t="s">
        <v>398</v>
      </c>
      <c r="E332" s="149" t="str">
        <f t="shared" si="11"/>
        <v>2024_FLCALHOUN COUNTY</v>
      </c>
      <c r="F332">
        <v>766550</v>
      </c>
      <c r="G332" s="149">
        <f t="array" ref="G332">SUM(IF(A332=A$5:A332,IF(C332=C$5:C332,1,0),0))</f>
        <v>7</v>
      </c>
    </row>
    <row r="333" spans="1:7" x14ac:dyDescent="0.25">
      <c r="A333">
        <v>2024</v>
      </c>
      <c r="B333" s="149" t="str">
        <f t="shared" si="10"/>
        <v>2024_FL8</v>
      </c>
      <c r="C333" t="s">
        <v>139</v>
      </c>
      <c r="D333" t="s">
        <v>658</v>
      </c>
      <c r="E333" s="149" t="str">
        <f t="shared" si="11"/>
        <v>2024_FLCHARLOTTE COUNTY</v>
      </c>
      <c r="F333">
        <v>766550</v>
      </c>
      <c r="G333" s="149">
        <f t="array" ref="G333">SUM(IF(A333=A$5:A333,IF(C333=C$5:C333,1,0),0))</f>
        <v>8</v>
      </c>
    </row>
    <row r="334" spans="1:7" x14ac:dyDescent="0.25">
      <c r="A334">
        <v>2024</v>
      </c>
      <c r="B334" s="149" t="str">
        <f t="shared" si="10"/>
        <v>2024_FL9</v>
      </c>
      <c r="C334" t="s">
        <v>139</v>
      </c>
      <c r="D334" t="s">
        <v>659</v>
      </c>
      <c r="E334" s="149" t="str">
        <f t="shared" si="11"/>
        <v>2024_FLCITRUS COUNTY</v>
      </c>
      <c r="F334">
        <v>766550</v>
      </c>
      <c r="G334" s="149">
        <f t="array" ref="G334">SUM(IF(A334=A$5:A334,IF(C334=C$5:C334,1,0),0))</f>
        <v>9</v>
      </c>
    </row>
    <row r="335" spans="1:7" x14ac:dyDescent="0.25">
      <c r="A335">
        <v>2024</v>
      </c>
      <c r="B335" s="149" t="str">
        <f t="shared" si="10"/>
        <v>2024_FL10</v>
      </c>
      <c r="C335" t="s">
        <v>139</v>
      </c>
      <c r="D335" t="s">
        <v>404</v>
      </c>
      <c r="E335" s="149" t="str">
        <f t="shared" si="11"/>
        <v>2024_FLCLAY COUNTY</v>
      </c>
      <c r="F335">
        <v>766550</v>
      </c>
      <c r="G335" s="149">
        <f t="array" ref="G335">SUM(IF(A335=A$5:A335,IF(C335=C$5:C335,1,0),0))</f>
        <v>10</v>
      </c>
    </row>
    <row r="336" spans="1:7" x14ac:dyDescent="0.25">
      <c r="A336">
        <v>2024</v>
      </c>
      <c r="B336" s="149" t="str">
        <f t="shared" si="10"/>
        <v>2024_FL11</v>
      </c>
      <c r="C336" t="s">
        <v>139</v>
      </c>
      <c r="D336" t="s">
        <v>660</v>
      </c>
      <c r="E336" s="149" t="str">
        <f t="shared" si="11"/>
        <v>2024_FLCOLLIER COUNTY</v>
      </c>
      <c r="F336">
        <v>766550</v>
      </c>
      <c r="G336" s="149">
        <f t="array" ref="G336">SUM(IF(A336=A$5:A336,IF(C336=C$5:C336,1,0),0))</f>
        <v>11</v>
      </c>
    </row>
    <row r="337" spans="1:7" x14ac:dyDescent="0.25">
      <c r="A337">
        <v>2024</v>
      </c>
      <c r="B337" s="149" t="str">
        <f t="shared" si="10"/>
        <v>2024_FL12</v>
      </c>
      <c r="C337" t="s">
        <v>139</v>
      </c>
      <c r="D337" t="s">
        <v>483</v>
      </c>
      <c r="E337" s="149" t="str">
        <f t="shared" si="11"/>
        <v>2024_FLCOLUMBIA COUNTY</v>
      </c>
      <c r="F337">
        <v>766550</v>
      </c>
      <c r="G337" s="149">
        <f t="array" ref="G337">SUM(IF(A337=A$5:A337,IF(C337=C$5:C337,1,0),0))</f>
        <v>12</v>
      </c>
    </row>
    <row r="338" spans="1:7" x14ac:dyDescent="0.25">
      <c r="A338">
        <v>2024</v>
      </c>
      <c r="B338" s="149" t="str">
        <f t="shared" si="10"/>
        <v>2024_FL13</v>
      </c>
      <c r="C338" t="s">
        <v>139</v>
      </c>
      <c r="D338" t="s">
        <v>661</v>
      </c>
      <c r="E338" s="149" t="str">
        <f t="shared" si="11"/>
        <v>2024_FLDESOTO COUNTY</v>
      </c>
      <c r="F338">
        <v>766550</v>
      </c>
      <c r="G338" s="149">
        <f t="array" ref="G338">SUM(IF(A338=A$5:A338,IF(C338=C$5:C338,1,0),0))</f>
        <v>13</v>
      </c>
    </row>
    <row r="339" spans="1:7" x14ac:dyDescent="0.25">
      <c r="A339">
        <v>2024</v>
      </c>
      <c r="B339" s="149" t="str">
        <f t="shared" si="10"/>
        <v>2024_FL14</v>
      </c>
      <c r="C339" t="s">
        <v>139</v>
      </c>
      <c r="D339" t="s">
        <v>662</v>
      </c>
      <c r="E339" s="149" t="str">
        <f t="shared" si="11"/>
        <v>2024_FLDIXIE COUNTY</v>
      </c>
      <c r="F339">
        <v>766550</v>
      </c>
      <c r="G339" s="149">
        <f t="array" ref="G339">SUM(IF(A339=A$5:A339,IF(C339=C$5:C339,1,0),0))</f>
        <v>14</v>
      </c>
    </row>
    <row r="340" spans="1:7" x14ac:dyDescent="0.25">
      <c r="A340">
        <v>2024</v>
      </c>
      <c r="B340" s="149" t="str">
        <f t="shared" si="10"/>
        <v>2024_FL15</v>
      </c>
      <c r="C340" t="s">
        <v>139</v>
      </c>
      <c r="D340" t="s">
        <v>663</v>
      </c>
      <c r="E340" s="149" t="str">
        <f t="shared" si="11"/>
        <v>2024_FLDUVAL COUNTY</v>
      </c>
      <c r="F340">
        <v>766550</v>
      </c>
      <c r="G340" s="149">
        <f t="array" ref="G340">SUM(IF(A340=A$5:A340,IF(C340=C$5:C340,1,0),0))</f>
        <v>15</v>
      </c>
    </row>
    <row r="341" spans="1:7" x14ac:dyDescent="0.25">
      <c r="A341">
        <v>2024</v>
      </c>
      <c r="B341" s="149" t="str">
        <f t="shared" si="10"/>
        <v>2024_FL16</v>
      </c>
      <c r="C341" t="s">
        <v>139</v>
      </c>
      <c r="D341" t="s">
        <v>417</v>
      </c>
      <c r="E341" s="149" t="str">
        <f t="shared" si="11"/>
        <v>2024_FLESCAMBIA COUNTY</v>
      </c>
      <c r="F341">
        <v>766550</v>
      </c>
      <c r="G341" s="149">
        <f t="array" ref="G341">SUM(IF(A341=A$5:A341,IF(C341=C$5:C341,1,0),0))</f>
        <v>16</v>
      </c>
    </row>
    <row r="342" spans="1:7" x14ac:dyDescent="0.25">
      <c r="A342">
        <v>2024</v>
      </c>
      <c r="B342" s="149" t="str">
        <f t="shared" si="10"/>
        <v>2024_FL17</v>
      </c>
      <c r="C342" t="s">
        <v>139</v>
      </c>
      <c r="D342" t="s">
        <v>664</v>
      </c>
      <c r="E342" s="149" t="str">
        <f t="shared" si="11"/>
        <v>2024_FLFLAGLER COUNTY</v>
      </c>
      <c r="F342">
        <v>766550</v>
      </c>
      <c r="G342" s="149">
        <f t="array" ref="G342">SUM(IF(A342=A$5:A342,IF(C342=C$5:C342,1,0),0))</f>
        <v>17</v>
      </c>
    </row>
    <row r="343" spans="1:7" x14ac:dyDescent="0.25">
      <c r="A343">
        <v>2024</v>
      </c>
      <c r="B343" s="149" t="str">
        <f t="shared" si="10"/>
        <v>2024_FL18</v>
      </c>
      <c r="C343" t="s">
        <v>139</v>
      </c>
      <c r="D343" t="s">
        <v>420</v>
      </c>
      <c r="E343" s="149" t="str">
        <f t="shared" si="11"/>
        <v>2024_FLFRANKLIN COUNTY</v>
      </c>
      <c r="F343">
        <v>766550</v>
      </c>
      <c r="G343" s="149">
        <f t="array" ref="G343">SUM(IF(A343=A$5:A343,IF(C343=C$5:C343,1,0),0))</f>
        <v>18</v>
      </c>
    </row>
    <row r="344" spans="1:7" x14ac:dyDescent="0.25">
      <c r="A344">
        <v>2024</v>
      </c>
      <c r="B344" s="149" t="str">
        <f t="shared" si="10"/>
        <v>2024_FL19</v>
      </c>
      <c r="C344" t="s">
        <v>139</v>
      </c>
      <c r="D344" t="s">
        <v>665</v>
      </c>
      <c r="E344" s="149" t="str">
        <f t="shared" si="11"/>
        <v>2024_FLGADSDEN COUNTY</v>
      </c>
      <c r="F344">
        <v>766550</v>
      </c>
      <c r="G344" s="149">
        <f t="array" ref="G344">SUM(IF(A344=A$5:A344,IF(C344=C$5:C344,1,0),0))</f>
        <v>19</v>
      </c>
    </row>
    <row r="345" spans="1:7" x14ac:dyDescent="0.25">
      <c r="A345">
        <v>2024</v>
      </c>
      <c r="B345" s="149" t="str">
        <f t="shared" si="10"/>
        <v>2024_FL20</v>
      </c>
      <c r="C345" t="s">
        <v>139</v>
      </c>
      <c r="D345" t="s">
        <v>666</v>
      </c>
      <c r="E345" s="149" t="str">
        <f t="shared" si="11"/>
        <v>2024_FLGILCHRIST COUNTY</v>
      </c>
      <c r="F345">
        <v>766550</v>
      </c>
      <c r="G345" s="149">
        <f t="array" ref="G345">SUM(IF(A345=A$5:A345,IF(C345=C$5:C345,1,0),0))</f>
        <v>20</v>
      </c>
    </row>
    <row r="346" spans="1:7" x14ac:dyDescent="0.25">
      <c r="A346">
        <v>2024</v>
      </c>
      <c r="B346" s="149" t="str">
        <f t="shared" si="10"/>
        <v>2024_FL21</v>
      </c>
      <c r="C346" t="s">
        <v>139</v>
      </c>
      <c r="D346" t="s">
        <v>667</v>
      </c>
      <c r="E346" s="149" t="str">
        <f t="shared" si="11"/>
        <v>2024_FLGLADES COUNTY</v>
      </c>
      <c r="F346">
        <v>766550</v>
      </c>
      <c r="G346" s="149">
        <f t="array" ref="G346">SUM(IF(A346=A$5:A346,IF(C346=C$5:C346,1,0),0))</f>
        <v>21</v>
      </c>
    </row>
    <row r="347" spans="1:7" x14ac:dyDescent="0.25">
      <c r="A347">
        <v>2024</v>
      </c>
      <c r="B347" s="149" t="str">
        <f t="shared" si="10"/>
        <v>2024_FL22</v>
      </c>
      <c r="C347" t="s">
        <v>139</v>
      </c>
      <c r="D347" t="s">
        <v>668</v>
      </c>
      <c r="E347" s="149" t="str">
        <f t="shared" si="11"/>
        <v>2024_FLGULF COUNTY</v>
      </c>
      <c r="F347">
        <v>766550</v>
      </c>
      <c r="G347" s="149">
        <f t="array" ref="G347">SUM(IF(A347=A$5:A347,IF(C347=C$5:C347,1,0),0))</f>
        <v>22</v>
      </c>
    </row>
    <row r="348" spans="1:7" x14ac:dyDescent="0.25">
      <c r="A348">
        <v>2024</v>
      </c>
      <c r="B348" s="149" t="str">
        <f t="shared" si="10"/>
        <v>2024_FL23</v>
      </c>
      <c r="C348" t="s">
        <v>139</v>
      </c>
      <c r="D348" t="s">
        <v>669</v>
      </c>
      <c r="E348" s="149" t="str">
        <f t="shared" si="11"/>
        <v>2024_FLHAMILTON COUNTY</v>
      </c>
      <c r="F348">
        <v>766550</v>
      </c>
      <c r="G348" s="149">
        <f t="array" ref="G348">SUM(IF(A348=A$5:A348,IF(C348=C$5:C348,1,0),0))</f>
        <v>23</v>
      </c>
    </row>
    <row r="349" spans="1:7" x14ac:dyDescent="0.25">
      <c r="A349">
        <v>2024</v>
      </c>
      <c r="B349" s="149" t="str">
        <f t="shared" si="10"/>
        <v>2024_FL24</v>
      </c>
      <c r="C349" t="s">
        <v>139</v>
      </c>
      <c r="D349" t="s">
        <v>670</v>
      </c>
      <c r="E349" s="149" t="str">
        <f t="shared" si="11"/>
        <v>2024_FLHARDEE COUNTY</v>
      </c>
      <c r="F349">
        <v>766550</v>
      </c>
      <c r="G349" s="149">
        <f t="array" ref="G349">SUM(IF(A349=A$5:A349,IF(C349=C$5:C349,1,0),0))</f>
        <v>24</v>
      </c>
    </row>
    <row r="350" spans="1:7" x14ac:dyDescent="0.25">
      <c r="A350">
        <v>2024</v>
      </c>
      <c r="B350" s="149" t="str">
        <f t="shared" si="10"/>
        <v>2024_FL25</v>
      </c>
      <c r="C350" t="s">
        <v>139</v>
      </c>
      <c r="D350" t="s">
        <v>671</v>
      </c>
      <c r="E350" s="149" t="str">
        <f t="shared" si="11"/>
        <v>2024_FLHENDRY COUNTY</v>
      </c>
      <c r="F350">
        <v>766550</v>
      </c>
      <c r="G350" s="149">
        <f t="array" ref="G350">SUM(IF(A350=A$5:A350,IF(C350=C$5:C350,1,0),0))</f>
        <v>25</v>
      </c>
    </row>
    <row r="351" spans="1:7" x14ac:dyDescent="0.25">
      <c r="A351">
        <v>2024</v>
      </c>
      <c r="B351" s="149" t="str">
        <f t="shared" si="10"/>
        <v>2024_FL26</v>
      </c>
      <c r="C351" t="s">
        <v>139</v>
      </c>
      <c r="D351" t="s">
        <v>672</v>
      </c>
      <c r="E351" s="149" t="str">
        <f t="shared" si="11"/>
        <v>2024_FLHERNANDO COUNTY</v>
      </c>
      <c r="F351">
        <v>766550</v>
      </c>
      <c r="G351" s="149">
        <f t="array" ref="G351">SUM(IF(A351=A$5:A351,IF(C351=C$5:C351,1,0),0))</f>
        <v>26</v>
      </c>
    </row>
    <row r="352" spans="1:7" x14ac:dyDescent="0.25">
      <c r="A352">
        <v>2024</v>
      </c>
      <c r="B352" s="149" t="str">
        <f t="shared" si="10"/>
        <v>2024_FL27</v>
      </c>
      <c r="C352" t="s">
        <v>139</v>
      </c>
      <c r="D352" t="s">
        <v>673</v>
      </c>
      <c r="E352" s="149" t="str">
        <f t="shared" si="11"/>
        <v>2024_FLHIGHLANDS COUNTY</v>
      </c>
      <c r="F352">
        <v>766550</v>
      </c>
      <c r="G352" s="149">
        <f t="array" ref="G352">SUM(IF(A352=A$5:A352,IF(C352=C$5:C352,1,0),0))</f>
        <v>27</v>
      </c>
    </row>
    <row r="353" spans="1:7" x14ac:dyDescent="0.25">
      <c r="A353">
        <v>2024</v>
      </c>
      <c r="B353" s="149" t="str">
        <f t="shared" si="10"/>
        <v>2024_FL28</v>
      </c>
      <c r="C353" t="s">
        <v>139</v>
      </c>
      <c r="D353" t="s">
        <v>674</v>
      </c>
      <c r="E353" s="149" t="str">
        <f t="shared" si="11"/>
        <v>2024_FLHILLSBOROUGH COUNTY</v>
      </c>
      <c r="F353">
        <v>766550</v>
      </c>
      <c r="G353" s="149">
        <f t="array" ref="G353">SUM(IF(A353=A$5:A353,IF(C353=C$5:C353,1,0),0))</f>
        <v>28</v>
      </c>
    </row>
    <row r="354" spans="1:7" x14ac:dyDescent="0.25">
      <c r="A354">
        <v>2024</v>
      </c>
      <c r="B354" s="149" t="str">
        <f t="shared" si="10"/>
        <v>2024_FL29</v>
      </c>
      <c r="C354" t="s">
        <v>139</v>
      </c>
      <c r="D354" t="s">
        <v>675</v>
      </c>
      <c r="E354" s="149" t="str">
        <f t="shared" si="11"/>
        <v>2024_FLHOLMES COUNTY</v>
      </c>
      <c r="F354">
        <v>766550</v>
      </c>
      <c r="G354" s="149">
        <f t="array" ref="G354">SUM(IF(A354=A$5:A354,IF(C354=C$5:C354,1,0),0))</f>
        <v>29</v>
      </c>
    </row>
    <row r="355" spans="1:7" x14ac:dyDescent="0.25">
      <c r="A355">
        <v>2024</v>
      </c>
      <c r="B355" s="149" t="str">
        <f t="shared" si="10"/>
        <v>2024_FL30</v>
      </c>
      <c r="C355" t="s">
        <v>139</v>
      </c>
      <c r="D355" t="s">
        <v>676</v>
      </c>
      <c r="E355" s="149" t="str">
        <f t="shared" si="11"/>
        <v>2024_FLINDIAN RIVER COUNTY</v>
      </c>
      <c r="F355">
        <v>766550</v>
      </c>
      <c r="G355" s="149">
        <f t="array" ref="G355">SUM(IF(A355=A$5:A355,IF(C355=C$5:C355,1,0),0))</f>
        <v>30</v>
      </c>
    </row>
    <row r="356" spans="1:7" x14ac:dyDescent="0.25">
      <c r="A356">
        <v>2024</v>
      </c>
      <c r="B356" s="149" t="str">
        <f t="shared" si="10"/>
        <v>2024_FL31</v>
      </c>
      <c r="C356" t="s">
        <v>139</v>
      </c>
      <c r="D356" t="s">
        <v>426</v>
      </c>
      <c r="E356" s="149" t="str">
        <f t="shared" si="11"/>
        <v>2024_FLJACKSON COUNTY</v>
      </c>
      <c r="F356">
        <v>766550</v>
      </c>
      <c r="G356" s="149">
        <f t="array" ref="G356">SUM(IF(A356=A$5:A356,IF(C356=C$5:C356,1,0),0))</f>
        <v>31</v>
      </c>
    </row>
    <row r="357" spans="1:7" x14ac:dyDescent="0.25">
      <c r="A357">
        <v>2024</v>
      </c>
      <c r="B357" s="149" t="str">
        <f t="shared" si="10"/>
        <v>2024_FL32</v>
      </c>
      <c r="C357" t="s">
        <v>139</v>
      </c>
      <c r="D357" t="s">
        <v>427</v>
      </c>
      <c r="E357" s="149" t="str">
        <f t="shared" si="11"/>
        <v>2024_FLJEFFERSON COUNTY</v>
      </c>
      <c r="F357">
        <v>766550</v>
      </c>
      <c r="G357" s="149">
        <f t="array" ref="G357">SUM(IF(A357=A$5:A357,IF(C357=C$5:C357,1,0),0))</f>
        <v>32</v>
      </c>
    </row>
    <row r="358" spans="1:7" x14ac:dyDescent="0.25">
      <c r="A358">
        <v>2024</v>
      </c>
      <c r="B358" s="149" t="str">
        <f t="shared" si="10"/>
        <v>2024_FL33</v>
      </c>
      <c r="C358" t="s">
        <v>139</v>
      </c>
      <c r="D358" t="s">
        <v>501</v>
      </c>
      <c r="E358" s="149" t="str">
        <f t="shared" si="11"/>
        <v>2024_FLLAFAYETTE COUNTY</v>
      </c>
      <c r="F358">
        <v>766550</v>
      </c>
      <c r="G358" s="149">
        <f t="array" ref="G358">SUM(IF(A358=A$5:A358,IF(C358=C$5:C358,1,0),0))</f>
        <v>33</v>
      </c>
    </row>
    <row r="359" spans="1:7" x14ac:dyDescent="0.25">
      <c r="A359">
        <v>2024</v>
      </c>
      <c r="B359" s="149" t="str">
        <f t="shared" si="10"/>
        <v>2024_FL34</v>
      </c>
      <c r="C359" t="s">
        <v>139</v>
      </c>
      <c r="D359" t="s">
        <v>546</v>
      </c>
      <c r="E359" s="149" t="str">
        <f t="shared" si="11"/>
        <v>2024_FLLAKE COUNTY</v>
      </c>
      <c r="F359">
        <v>766550</v>
      </c>
      <c r="G359" s="149">
        <f t="array" ref="G359">SUM(IF(A359=A$5:A359,IF(C359=C$5:C359,1,0),0))</f>
        <v>34</v>
      </c>
    </row>
    <row r="360" spans="1:7" x14ac:dyDescent="0.25">
      <c r="A360">
        <v>2024</v>
      </c>
      <c r="B360" s="149" t="str">
        <f t="shared" si="10"/>
        <v>2024_FL35</v>
      </c>
      <c r="C360" t="s">
        <v>139</v>
      </c>
      <c r="D360" t="s">
        <v>431</v>
      </c>
      <c r="E360" s="149" t="str">
        <f t="shared" si="11"/>
        <v>2024_FLLEE COUNTY</v>
      </c>
      <c r="F360">
        <v>766550</v>
      </c>
      <c r="G360" s="149">
        <f t="array" ref="G360">SUM(IF(A360=A$5:A360,IF(C360=C$5:C360,1,0),0))</f>
        <v>35</v>
      </c>
    </row>
    <row r="361" spans="1:7" x14ac:dyDescent="0.25">
      <c r="A361">
        <v>2024</v>
      </c>
      <c r="B361" s="149" t="str">
        <f t="shared" si="10"/>
        <v>2024_FL36</v>
      </c>
      <c r="C361" t="s">
        <v>139</v>
      </c>
      <c r="D361" t="s">
        <v>677</v>
      </c>
      <c r="E361" s="149" t="str">
        <f t="shared" si="11"/>
        <v>2024_FLLEON COUNTY</v>
      </c>
      <c r="F361">
        <v>766550</v>
      </c>
      <c r="G361" s="149">
        <f t="array" ref="G361">SUM(IF(A361=A$5:A361,IF(C361=C$5:C361,1,0),0))</f>
        <v>36</v>
      </c>
    </row>
    <row r="362" spans="1:7" x14ac:dyDescent="0.25">
      <c r="A362">
        <v>2024</v>
      </c>
      <c r="B362" s="149" t="str">
        <f t="shared" si="10"/>
        <v>2024_FL37</v>
      </c>
      <c r="C362" t="s">
        <v>139</v>
      </c>
      <c r="D362" t="s">
        <v>678</v>
      </c>
      <c r="E362" s="149" t="str">
        <f t="shared" si="11"/>
        <v>2024_FLLEVY COUNTY</v>
      </c>
      <c r="F362">
        <v>766550</v>
      </c>
      <c r="G362" s="149">
        <f t="array" ref="G362">SUM(IF(A362=A$5:A362,IF(C362=C$5:C362,1,0),0))</f>
        <v>37</v>
      </c>
    </row>
    <row r="363" spans="1:7" x14ac:dyDescent="0.25">
      <c r="A363">
        <v>2024</v>
      </c>
      <c r="B363" s="149" t="str">
        <f t="shared" si="10"/>
        <v>2024_FL38</v>
      </c>
      <c r="C363" t="s">
        <v>139</v>
      </c>
      <c r="D363" t="s">
        <v>679</v>
      </c>
      <c r="E363" s="149" t="str">
        <f t="shared" si="11"/>
        <v>2024_FLLIBERTY COUNTY</v>
      </c>
      <c r="F363">
        <v>766550</v>
      </c>
      <c r="G363" s="149">
        <f t="array" ref="G363">SUM(IF(A363=A$5:A363,IF(C363=C$5:C363,1,0),0))</f>
        <v>38</v>
      </c>
    </row>
    <row r="364" spans="1:7" x14ac:dyDescent="0.25">
      <c r="A364">
        <v>2024</v>
      </c>
      <c r="B364" s="149" t="str">
        <f t="shared" si="10"/>
        <v>2024_FL39</v>
      </c>
      <c r="C364" t="s">
        <v>139</v>
      </c>
      <c r="D364" t="s">
        <v>435</v>
      </c>
      <c r="E364" s="149" t="str">
        <f t="shared" si="11"/>
        <v>2024_FLMADISON COUNTY</v>
      </c>
      <c r="F364">
        <v>766550</v>
      </c>
      <c r="G364" s="149">
        <f t="array" ref="G364">SUM(IF(A364=A$5:A364,IF(C364=C$5:C364,1,0),0))</f>
        <v>39</v>
      </c>
    </row>
    <row r="365" spans="1:7" x14ac:dyDescent="0.25">
      <c r="A365">
        <v>2024</v>
      </c>
      <c r="B365" s="149" t="str">
        <f t="shared" si="10"/>
        <v>2024_FL40</v>
      </c>
      <c r="C365" t="s">
        <v>139</v>
      </c>
      <c r="D365" t="s">
        <v>680</v>
      </c>
      <c r="E365" s="149" t="str">
        <f t="shared" si="11"/>
        <v>2024_FLMANATEE COUNTY</v>
      </c>
      <c r="F365">
        <v>766550</v>
      </c>
      <c r="G365" s="149">
        <f t="array" ref="G365">SUM(IF(A365=A$5:A365,IF(C365=C$5:C365,1,0),0))</f>
        <v>40</v>
      </c>
    </row>
    <row r="366" spans="1:7" x14ac:dyDescent="0.25">
      <c r="A366">
        <v>2024</v>
      </c>
      <c r="B366" s="149" t="str">
        <f t="shared" si="10"/>
        <v>2024_FL41</v>
      </c>
      <c r="C366" t="s">
        <v>139</v>
      </c>
      <c r="D366" t="s">
        <v>437</v>
      </c>
      <c r="E366" s="149" t="str">
        <f t="shared" si="11"/>
        <v>2024_FLMARION COUNTY</v>
      </c>
      <c r="F366">
        <v>766550</v>
      </c>
      <c r="G366" s="149">
        <f t="array" ref="G366">SUM(IF(A366=A$5:A366,IF(C366=C$5:C366,1,0),0))</f>
        <v>41</v>
      </c>
    </row>
    <row r="367" spans="1:7" x14ac:dyDescent="0.25">
      <c r="A367">
        <v>2024</v>
      </c>
      <c r="B367" s="149" t="str">
        <f t="shared" si="10"/>
        <v>2024_FL42</v>
      </c>
      <c r="C367" t="s">
        <v>139</v>
      </c>
      <c r="D367" t="s">
        <v>681</v>
      </c>
      <c r="E367" s="149" t="str">
        <f t="shared" si="11"/>
        <v>2024_FLMARTIN COUNTY</v>
      </c>
      <c r="F367">
        <v>766550</v>
      </c>
      <c r="G367" s="149">
        <f t="array" ref="G367">SUM(IF(A367=A$5:A367,IF(C367=C$5:C367,1,0),0))</f>
        <v>42</v>
      </c>
    </row>
    <row r="368" spans="1:7" x14ac:dyDescent="0.25">
      <c r="A368">
        <v>2024</v>
      </c>
      <c r="B368" s="149" t="str">
        <f t="shared" si="10"/>
        <v>2024_FL43</v>
      </c>
      <c r="C368" t="s">
        <v>139</v>
      </c>
      <c r="D368" t="s">
        <v>682</v>
      </c>
      <c r="E368" s="149" t="str">
        <f t="shared" si="11"/>
        <v>2024_FLMIAMI-DADE COUNTY</v>
      </c>
      <c r="F368">
        <v>766550</v>
      </c>
      <c r="G368" s="149">
        <f t="array" ref="G368">SUM(IF(A368=A$5:A368,IF(C368=C$5:C368,1,0),0))</f>
        <v>43</v>
      </c>
    </row>
    <row r="369" spans="1:7" x14ac:dyDescent="0.25">
      <c r="A369">
        <v>2024</v>
      </c>
      <c r="B369" s="149" t="str">
        <f t="shared" ref="B369:B432" si="12">A369&amp;"_"&amp;C369&amp;G369</f>
        <v>2024_FL44</v>
      </c>
      <c r="C369" t="s">
        <v>139</v>
      </c>
      <c r="D369" t="s">
        <v>440</v>
      </c>
      <c r="E369" s="149" t="str">
        <f t="shared" ref="E369:E432" si="13">A369&amp;"_"&amp;C369&amp;D369</f>
        <v>2024_FLMONROE COUNTY</v>
      </c>
      <c r="F369">
        <v>929200</v>
      </c>
      <c r="G369" s="149">
        <f t="array" ref="G369">SUM(IF(A369=A$5:A369,IF(C369=C$5:C369,1,0),0))</f>
        <v>44</v>
      </c>
    </row>
    <row r="370" spans="1:7" x14ac:dyDescent="0.25">
      <c r="A370">
        <v>2024</v>
      </c>
      <c r="B370" s="149" t="str">
        <f t="shared" si="12"/>
        <v>2024_FL45</v>
      </c>
      <c r="C370" t="s">
        <v>139</v>
      </c>
      <c r="D370" t="s">
        <v>683</v>
      </c>
      <c r="E370" s="149" t="str">
        <f t="shared" si="13"/>
        <v>2024_FLNASSAU COUNTY</v>
      </c>
      <c r="F370">
        <v>766550</v>
      </c>
      <c r="G370" s="149">
        <f t="array" ref="G370">SUM(IF(A370=A$5:A370,IF(C370=C$5:C370,1,0),0))</f>
        <v>45</v>
      </c>
    </row>
    <row r="371" spans="1:7" x14ac:dyDescent="0.25">
      <c r="A371">
        <v>2024</v>
      </c>
      <c r="B371" s="149" t="str">
        <f t="shared" si="12"/>
        <v>2024_FL46</v>
      </c>
      <c r="C371" t="s">
        <v>139</v>
      </c>
      <c r="D371" t="s">
        <v>684</v>
      </c>
      <c r="E371" s="149" t="str">
        <f t="shared" si="13"/>
        <v>2024_FLOKALOOSA COUNTY</v>
      </c>
      <c r="F371">
        <v>766550</v>
      </c>
      <c r="G371" s="149">
        <f t="array" ref="G371">SUM(IF(A371=A$5:A371,IF(C371=C$5:C371,1,0),0))</f>
        <v>46</v>
      </c>
    </row>
    <row r="372" spans="1:7" x14ac:dyDescent="0.25">
      <c r="A372">
        <v>2024</v>
      </c>
      <c r="B372" s="149" t="str">
        <f t="shared" si="12"/>
        <v>2024_FL47</v>
      </c>
      <c r="C372" t="s">
        <v>139</v>
      </c>
      <c r="D372" t="s">
        <v>685</v>
      </c>
      <c r="E372" s="149" t="str">
        <f t="shared" si="13"/>
        <v>2024_FLOKEECHOBEE COUNTY</v>
      </c>
      <c r="F372">
        <v>766550</v>
      </c>
      <c r="G372" s="149">
        <f t="array" ref="G372">SUM(IF(A372=A$5:A372,IF(C372=C$5:C372,1,0),0))</f>
        <v>47</v>
      </c>
    </row>
    <row r="373" spans="1:7" x14ac:dyDescent="0.25">
      <c r="A373">
        <v>2024</v>
      </c>
      <c r="B373" s="149" t="str">
        <f t="shared" si="12"/>
        <v>2024_FL48</v>
      </c>
      <c r="C373" t="s">
        <v>139</v>
      </c>
      <c r="D373" t="s">
        <v>558</v>
      </c>
      <c r="E373" s="149" t="str">
        <f t="shared" si="13"/>
        <v>2024_FLORANGE COUNTY</v>
      </c>
      <c r="F373">
        <v>766550</v>
      </c>
      <c r="G373" s="149">
        <f t="array" ref="G373">SUM(IF(A373=A$5:A373,IF(C373=C$5:C373,1,0),0))</f>
        <v>48</v>
      </c>
    </row>
    <row r="374" spans="1:7" x14ac:dyDescent="0.25">
      <c r="A374">
        <v>2024</v>
      </c>
      <c r="B374" s="149" t="str">
        <f t="shared" si="12"/>
        <v>2024_FL49</v>
      </c>
      <c r="C374" t="s">
        <v>139</v>
      </c>
      <c r="D374" t="s">
        <v>686</v>
      </c>
      <c r="E374" s="149" t="str">
        <f t="shared" si="13"/>
        <v>2024_FLOSCEOLA COUNTY</v>
      </c>
      <c r="F374">
        <v>766550</v>
      </c>
      <c r="G374" s="149">
        <f t="array" ref="G374">SUM(IF(A374=A$5:A374,IF(C374=C$5:C374,1,0),0))</f>
        <v>49</v>
      </c>
    </row>
    <row r="375" spans="1:7" x14ac:dyDescent="0.25">
      <c r="A375">
        <v>2024</v>
      </c>
      <c r="B375" s="149" t="str">
        <f t="shared" si="12"/>
        <v>2024_FL50</v>
      </c>
      <c r="C375" t="s">
        <v>139</v>
      </c>
      <c r="D375" t="s">
        <v>687</v>
      </c>
      <c r="E375" s="149" t="str">
        <f t="shared" si="13"/>
        <v>2024_FLPALM BEACH COUNTY</v>
      </c>
      <c r="F375">
        <v>766550</v>
      </c>
      <c r="G375" s="149">
        <f t="array" ref="G375">SUM(IF(A375=A$5:A375,IF(C375=C$5:C375,1,0),0))</f>
        <v>50</v>
      </c>
    </row>
    <row r="376" spans="1:7" x14ac:dyDescent="0.25">
      <c r="A376">
        <v>2024</v>
      </c>
      <c r="B376" s="149" t="str">
        <f t="shared" si="12"/>
        <v>2024_FL51</v>
      </c>
      <c r="C376" t="s">
        <v>139</v>
      </c>
      <c r="D376" t="s">
        <v>688</v>
      </c>
      <c r="E376" s="149" t="str">
        <f t="shared" si="13"/>
        <v>2024_FLPASCO COUNTY</v>
      </c>
      <c r="F376">
        <v>766550</v>
      </c>
      <c r="G376" s="149">
        <f t="array" ref="G376">SUM(IF(A376=A$5:A376,IF(C376=C$5:C376,1,0),0))</f>
        <v>51</v>
      </c>
    </row>
    <row r="377" spans="1:7" x14ac:dyDescent="0.25">
      <c r="A377">
        <v>2024</v>
      </c>
      <c r="B377" s="149" t="str">
        <f t="shared" si="12"/>
        <v>2024_FL52</v>
      </c>
      <c r="C377" t="s">
        <v>139</v>
      </c>
      <c r="D377" t="s">
        <v>689</v>
      </c>
      <c r="E377" s="149" t="str">
        <f t="shared" si="13"/>
        <v>2024_FLPINELLAS COUNTY</v>
      </c>
      <c r="F377">
        <v>766550</v>
      </c>
      <c r="G377" s="149">
        <f t="array" ref="G377">SUM(IF(A377=A$5:A377,IF(C377=C$5:C377,1,0),0))</f>
        <v>52</v>
      </c>
    </row>
    <row r="378" spans="1:7" x14ac:dyDescent="0.25">
      <c r="A378">
        <v>2024</v>
      </c>
      <c r="B378" s="149" t="str">
        <f t="shared" si="12"/>
        <v>2024_FL53</v>
      </c>
      <c r="C378" t="s">
        <v>139</v>
      </c>
      <c r="D378" t="s">
        <v>513</v>
      </c>
      <c r="E378" s="149" t="str">
        <f t="shared" si="13"/>
        <v>2024_FLPOLK COUNTY</v>
      </c>
      <c r="F378">
        <v>766550</v>
      </c>
      <c r="G378" s="149">
        <f t="array" ref="G378">SUM(IF(A378=A$5:A378,IF(C378=C$5:C378,1,0),0))</f>
        <v>53</v>
      </c>
    </row>
    <row r="379" spans="1:7" x14ac:dyDescent="0.25">
      <c r="A379">
        <v>2024</v>
      </c>
      <c r="B379" s="149" t="str">
        <f t="shared" si="12"/>
        <v>2024_FL54</v>
      </c>
      <c r="C379" t="s">
        <v>139</v>
      </c>
      <c r="D379" t="s">
        <v>690</v>
      </c>
      <c r="E379" s="149" t="str">
        <f t="shared" si="13"/>
        <v>2024_FLPUTNAM COUNTY</v>
      </c>
      <c r="F379">
        <v>766550</v>
      </c>
      <c r="G379" s="149">
        <f t="array" ref="G379">SUM(IF(A379=A$5:A379,IF(C379=C$5:C379,1,0),0))</f>
        <v>54</v>
      </c>
    </row>
    <row r="380" spans="1:7" x14ac:dyDescent="0.25">
      <c r="A380">
        <v>2024</v>
      </c>
      <c r="B380" s="149" t="str">
        <f t="shared" si="12"/>
        <v>2024_FL55</v>
      </c>
      <c r="C380" t="s">
        <v>139</v>
      </c>
      <c r="D380" t="s">
        <v>691</v>
      </c>
      <c r="E380" s="149" t="str">
        <f t="shared" si="13"/>
        <v>2024_FLST. JOHNS COUNTY</v>
      </c>
      <c r="F380">
        <v>766550</v>
      </c>
      <c r="G380" s="149">
        <f t="array" ref="G380">SUM(IF(A380=A$5:A380,IF(C380=C$5:C380,1,0),0))</f>
        <v>55</v>
      </c>
    </row>
    <row r="381" spans="1:7" x14ac:dyDescent="0.25">
      <c r="A381">
        <v>2024</v>
      </c>
      <c r="B381" s="149" t="str">
        <f t="shared" si="12"/>
        <v>2024_FL56</v>
      </c>
      <c r="C381" t="s">
        <v>139</v>
      </c>
      <c r="D381" t="s">
        <v>692</v>
      </c>
      <c r="E381" s="149" t="str">
        <f t="shared" si="13"/>
        <v>2024_FLST. LUCIE COUNTY</v>
      </c>
      <c r="F381">
        <v>766550</v>
      </c>
      <c r="G381" s="149">
        <f t="array" ref="G381">SUM(IF(A381=A$5:A381,IF(C381=C$5:C381,1,0),0))</f>
        <v>56</v>
      </c>
    </row>
    <row r="382" spans="1:7" x14ac:dyDescent="0.25">
      <c r="A382">
        <v>2024</v>
      </c>
      <c r="B382" s="149" t="str">
        <f t="shared" si="12"/>
        <v>2024_FL57</v>
      </c>
      <c r="C382" t="s">
        <v>139</v>
      </c>
      <c r="D382" t="s">
        <v>693</v>
      </c>
      <c r="E382" s="149" t="str">
        <f t="shared" si="13"/>
        <v>2024_FLSANTA ROSA COUNTY</v>
      </c>
      <c r="F382">
        <v>766550</v>
      </c>
      <c r="G382" s="149">
        <f t="array" ref="G382">SUM(IF(A382=A$5:A382,IF(C382=C$5:C382,1,0),0))</f>
        <v>57</v>
      </c>
    </row>
    <row r="383" spans="1:7" x14ac:dyDescent="0.25">
      <c r="A383">
        <v>2024</v>
      </c>
      <c r="B383" s="149" t="str">
        <f t="shared" si="12"/>
        <v>2024_FL58</v>
      </c>
      <c r="C383" t="s">
        <v>139</v>
      </c>
      <c r="D383" t="s">
        <v>694</v>
      </c>
      <c r="E383" s="149" t="str">
        <f t="shared" si="13"/>
        <v>2024_FLSARASOTA COUNTY</v>
      </c>
      <c r="F383">
        <v>766550</v>
      </c>
      <c r="G383" s="149">
        <f t="array" ref="G383">SUM(IF(A383=A$5:A383,IF(C383=C$5:C383,1,0),0))</f>
        <v>58</v>
      </c>
    </row>
    <row r="384" spans="1:7" x14ac:dyDescent="0.25">
      <c r="A384">
        <v>2024</v>
      </c>
      <c r="B384" s="149" t="str">
        <f t="shared" si="12"/>
        <v>2024_FL59</v>
      </c>
      <c r="C384" t="s">
        <v>139</v>
      </c>
      <c r="D384" t="s">
        <v>695</v>
      </c>
      <c r="E384" s="149" t="str">
        <f t="shared" si="13"/>
        <v>2024_FLSEMINOLE COUNTY</v>
      </c>
      <c r="F384">
        <v>766550</v>
      </c>
      <c r="G384" s="149">
        <f t="array" ref="G384">SUM(IF(A384=A$5:A384,IF(C384=C$5:C384,1,0),0))</f>
        <v>59</v>
      </c>
    </row>
    <row r="385" spans="1:7" x14ac:dyDescent="0.25">
      <c r="A385">
        <v>2024</v>
      </c>
      <c r="B385" s="149" t="str">
        <f t="shared" si="12"/>
        <v>2024_FL60</v>
      </c>
      <c r="C385" t="s">
        <v>139</v>
      </c>
      <c r="D385" t="s">
        <v>450</v>
      </c>
      <c r="E385" s="149" t="str">
        <f t="shared" si="13"/>
        <v>2024_FLSUMTER COUNTY</v>
      </c>
      <c r="F385">
        <v>766550</v>
      </c>
      <c r="G385" s="149">
        <f t="array" ref="G385">SUM(IF(A385=A$5:A385,IF(C385=C$5:C385,1,0),0))</f>
        <v>60</v>
      </c>
    </row>
    <row r="386" spans="1:7" x14ac:dyDescent="0.25">
      <c r="A386">
        <v>2024</v>
      </c>
      <c r="B386" s="149" t="str">
        <f t="shared" si="12"/>
        <v>2024_FL61</v>
      </c>
      <c r="C386" t="s">
        <v>139</v>
      </c>
      <c r="D386" t="s">
        <v>696</v>
      </c>
      <c r="E386" s="149" t="str">
        <f t="shared" si="13"/>
        <v>2024_FLSUWANNEE COUNTY</v>
      </c>
      <c r="F386">
        <v>766550</v>
      </c>
      <c r="G386" s="149">
        <f t="array" ref="G386">SUM(IF(A386=A$5:A386,IF(C386=C$5:C386,1,0),0))</f>
        <v>61</v>
      </c>
    </row>
    <row r="387" spans="1:7" x14ac:dyDescent="0.25">
      <c r="A387">
        <v>2024</v>
      </c>
      <c r="B387" s="149" t="str">
        <f t="shared" si="12"/>
        <v>2024_FL62</v>
      </c>
      <c r="C387" t="s">
        <v>139</v>
      </c>
      <c r="D387" t="s">
        <v>697</v>
      </c>
      <c r="E387" s="149" t="str">
        <f t="shared" si="13"/>
        <v>2024_FLTAYLOR COUNTY</v>
      </c>
      <c r="F387">
        <v>766550</v>
      </c>
      <c r="G387" s="149">
        <f t="array" ref="G387">SUM(IF(A387=A$5:A387,IF(C387=C$5:C387,1,0),0))</f>
        <v>62</v>
      </c>
    </row>
    <row r="388" spans="1:7" x14ac:dyDescent="0.25">
      <c r="A388">
        <v>2024</v>
      </c>
      <c r="B388" s="149" t="str">
        <f t="shared" si="12"/>
        <v>2024_FL63</v>
      </c>
      <c r="C388" t="s">
        <v>139</v>
      </c>
      <c r="D388" t="s">
        <v>525</v>
      </c>
      <c r="E388" s="149" t="str">
        <f t="shared" si="13"/>
        <v>2024_FLUNION COUNTY</v>
      </c>
      <c r="F388">
        <v>766550</v>
      </c>
      <c r="G388" s="149">
        <f t="array" ref="G388">SUM(IF(A388=A$5:A388,IF(C388=C$5:C388,1,0),0))</f>
        <v>63</v>
      </c>
    </row>
    <row r="389" spans="1:7" x14ac:dyDescent="0.25">
      <c r="A389">
        <v>2024</v>
      </c>
      <c r="B389" s="149" t="str">
        <f t="shared" si="12"/>
        <v>2024_FL64</v>
      </c>
      <c r="C389" t="s">
        <v>139</v>
      </c>
      <c r="D389" t="s">
        <v>698</v>
      </c>
      <c r="E389" s="149" t="str">
        <f t="shared" si="13"/>
        <v>2024_FLVOLUSIA COUNTY</v>
      </c>
      <c r="F389">
        <v>766550</v>
      </c>
      <c r="G389" s="149">
        <f t="array" ref="G389">SUM(IF(A389=A$5:A389,IF(C389=C$5:C389,1,0),0))</f>
        <v>64</v>
      </c>
    </row>
    <row r="390" spans="1:7" x14ac:dyDescent="0.25">
      <c r="A390">
        <v>2024</v>
      </c>
      <c r="B390" s="149" t="str">
        <f t="shared" si="12"/>
        <v>2024_FL65</v>
      </c>
      <c r="C390" t="s">
        <v>139</v>
      </c>
      <c r="D390" t="s">
        <v>699</v>
      </c>
      <c r="E390" s="149" t="str">
        <f t="shared" si="13"/>
        <v>2024_FLWAKULLA COUNTY</v>
      </c>
      <c r="F390">
        <v>766550</v>
      </c>
      <c r="G390" s="149">
        <f t="array" ref="G390">SUM(IF(A390=A$5:A390,IF(C390=C$5:C390,1,0),0))</f>
        <v>65</v>
      </c>
    </row>
    <row r="391" spans="1:7" x14ac:dyDescent="0.25">
      <c r="A391">
        <v>2024</v>
      </c>
      <c r="B391" s="149" t="str">
        <f t="shared" si="12"/>
        <v>2024_FL66</v>
      </c>
      <c r="C391" t="s">
        <v>139</v>
      </c>
      <c r="D391" t="s">
        <v>700</v>
      </c>
      <c r="E391" s="149" t="str">
        <f t="shared" si="13"/>
        <v>2024_FLWALTON COUNTY</v>
      </c>
      <c r="F391">
        <v>766550</v>
      </c>
      <c r="G391" s="149">
        <f t="array" ref="G391">SUM(IF(A391=A$5:A391,IF(C391=C$5:C391,1,0),0))</f>
        <v>66</v>
      </c>
    </row>
    <row r="392" spans="1:7" x14ac:dyDescent="0.25">
      <c r="A392">
        <v>2024</v>
      </c>
      <c r="B392" s="149" t="str">
        <f t="shared" si="12"/>
        <v>2024_FL67</v>
      </c>
      <c r="C392" t="s">
        <v>139</v>
      </c>
      <c r="D392" t="s">
        <v>455</v>
      </c>
      <c r="E392" s="149" t="str">
        <f t="shared" si="13"/>
        <v>2024_FLWASHINGTON COUNTY</v>
      </c>
      <c r="F392">
        <v>766550</v>
      </c>
      <c r="G392" s="149">
        <f t="array" ref="G392">SUM(IF(A392=A$5:A392,IF(C392=C$5:C392,1,0),0))</f>
        <v>67</v>
      </c>
    </row>
    <row r="393" spans="1:7" x14ac:dyDescent="0.25">
      <c r="A393">
        <v>2024</v>
      </c>
      <c r="B393" s="149" t="str">
        <f t="shared" si="12"/>
        <v>2024_GA1</v>
      </c>
      <c r="C393" t="s">
        <v>140</v>
      </c>
      <c r="D393" t="s">
        <v>701</v>
      </c>
      <c r="E393" s="149" t="str">
        <f t="shared" si="13"/>
        <v>2024_GAAPPLING COUNTY</v>
      </c>
      <c r="F393">
        <v>766550</v>
      </c>
      <c r="G393" s="149">
        <f t="array" ref="G393">SUM(IF(A393=A$5:A393,IF(C393=C$5:C393,1,0),0))</f>
        <v>1</v>
      </c>
    </row>
    <row r="394" spans="1:7" x14ac:dyDescent="0.25">
      <c r="A394">
        <v>2024</v>
      </c>
      <c r="B394" s="149" t="str">
        <f t="shared" si="12"/>
        <v>2024_GA2</v>
      </c>
      <c r="C394" t="s">
        <v>140</v>
      </c>
      <c r="D394" t="s">
        <v>702</v>
      </c>
      <c r="E394" s="149" t="str">
        <f t="shared" si="13"/>
        <v>2024_GAATKINSON COUNTY</v>
      </c>
      <c r="F394">
        <v>766550</v>
      </c>
      <c r="G394" s="149">
        <f t="array" ref="G394">SUM(IF(A394=A$5:A394,IF(C394=C$5:C394,1,0),0))</f>
        <v>2</v>
      </c>
    </row>
    <row r="395" spans="1:7" x14ac:dyDescent="0.25">
      <c r="A395">
        <v>2024</v>
      </c>
      <c r="B395" s="149" t="str">
        <f t="shared" si="12"/>
        <v>2024_GA3</v>
      </c>
      <c r="C395" t="s">
        <v>140</v>
      </c>
      <c r="D395" t="s">
        <v>703</v>
      </c>
      <c r="E395" s="149" t="str">
        <f t="shared" si="13"/>
        <v>2024_GABACON COUNTY</v>
      </c>
      <c r="F395">
        <v>766550</v>
      </c>
      <c r="G395" s="149">
        <f t="array" ref="G395">SUM(IF(A395=A$5:A395,IF(C395=C$5:C395,1,0),0))</f>
        <v>3</v>
      </c>
    </row>
    <row r="396" spans="1:7" x14ac:dyDescent="0.25">
      <c r="A396">
        <v>2024</v>
      </c>
      <c r="B396" s="149" t="str">
        <f t="shared" si="12"/>
        <v>2024_GA4</v>
      </c>
      <c r="C396" t="s">
        <v>140</v>
      </c>
      <c r="D396" t="s">
        <v>653</v>
      </c>
      <c r="E396" s="149" t="str">
        <f t="shared" si="13"/>
        <v>2024_GABAKER COUNTY</v>
      </c>
      <c r="F396">
        <v>766550</v>
      </c>
      <c r="G396" s="149">
        <f t="array" ref="G396">SUM(IF(A396=A$5:A396,IF(C396=C$5:C396,1,0),0))</f>
        <v>4</v>
      </c>
    </row>
    <row r="397" spans="1:7" x14ac:dyDescent="0.25">
      <c r="A397">
        <v>2024</v>
      </c>
      <c r="B397" s="149" t="str">
        <f t="shared" si="12"/>
        <v>2024_GA5</v>
      </c>
      <c r="C397" t="s">
        <v>140</v>
      </c>
      <c r="D397" t="s">
        <v>392</v>
      </c>
      <c r="E397" s="149" t="str">
        <f t="shared" si="13"/>
        <v>2024_GABALDWIN COUNTY</v>
      </c>
      <c r="F397">
        <v>766550</v>
      </c>
      <c r="G397" s="149">
        <f t="array" ref="G397">SUM(IF(A397=A$5:A397,IF(C397=C$5:C397,1,0),0))</f>
        <v>5</v>
      </c>
    </row>
    <row r="398" spans="1:7" x14ac:dyDescent="0.25">
      <c r="A398">
        <v>2024</v>
      </c>
      <c r="B398" s="149" t="str">
        <f t="shared" si="12"/>
        <v>2024_GA6</v>
      </c>
      <c r="C398" t="s">
        <v>140</v>
      </c>
      <c r="D398" t="s">
        <v>704</v>
      </c>
      <c r="E398" s="149" t="str">
        <f t="shared" si="13"/>
        <v>2024_GABANKS COUNTY</v>
      </c>
      <c r="F398">
        <v>766550</v>
      </c>
      <c r="G398" s="149">
        <f t="array" ref="G398">SUM(IF(A398=A$5:A398,IF(C398=C$5:C398,1,0),0))</f>
        <v>6</v>
      </c>
    </row>
    <row r="399" spans="1:7" x14ac:dyDescent="0.25">
      <c r="A399">
        <v>2024</v>
      </c>
      <c r="B399" s="149" t="str">
        <f t="shared" si="12"/>
        <v>2024_GA7</v>
      </c>
      <c r="C399" t="s">
        <v>140</v>
      </c>
      <c r="D399" t="s">
        <v>705</v>
      </c>
      <c r="E399" s="149" t="str">
        <f t="shared" si="13"/>
        <v>2024_GABARROW COUNTY</v>
      </c>
      <c r="F399">
        <v>766550</v>
      </c>
      <c r="G399" s="149">
        <f t="array" ref="G399">SUM(IF(A399=A$5:A399,IF(C399=C$5:C399,1,0),0))</f>
        <v>7</v>
      </c>
    </row>
    <row r="400" spans="1:7" x14ac:dyDescent="0.25">
      <c r="A400">
        <v>2024</v>
      </c>
      <c r="B400" s="149" t="str">
        <f t="shared" si="12"/>
        <v>2024_GA8</v>
      </c>
      <c r="C400" t="s">
        <v>140</v>
      </c>
      <c r="D400" t="s">
        <v>706</v>
      </c>
      <c r="E400" s="149" t="str">
        <f t="shared" si="13"/>
        <v>2024_GABARTOW COUNTY</v>
      </c>
      <c r="F400">
        <v>766550</v>
      </c>
      <c r="G400" s="149">
        <f t="array" ref="G400">SUM(IF(A400=A$5:A400,IF(C400=C$5:C400,1,0),0))</f>
        <v>8</v>
      </c>
    </row>
    <row r="401" spans="1:7" x14ac:dyDescent="0.25">
      <c r="A401">
        <v>2024</v>
      </c>
      <c r="B401" s="149" t="str">
        <f t="shared" si="12"/>
        <v>2024_GA9</v>
      </c>
      <c r="C401" t="s">
        <v>140</v>
      </c>
      <c r="D401" t="s">
        <v>707</v>
      </c>
      <c r="E401" s="149" t="str">
        <f t="shared" si="13"/>
        <v>2024_GABEN HILL COUNTY</v>
      </c>
      <c r="F401">
        <v>766550</v>
      </c>
      <c r="G401" s="149">
        <f t="array" ref="G401">SUM(IF(A401=A$5:A401,IF(C401=C$5:C401,1,0),0))</f>
        <v>9</v>
      </c>
    </row>
    <row r="402" spans="1:7" x14ac:dyDescent="0.25">
      <c r="A402">
        <v>2024</v>
      </c>
      <c r="B402" s="149" t="str">
        <f t="shared" si="12"/>
        <v>2024_GA10</v>
      </c>
      <c r="C402" t="s">
        <v>140</v>
      </c>
      <c r="D402" t="s">
        <v>708</v>
      </c>
      <c r="E402" s="149" t="str">
        <f t="shared" si="13"/>
        <v>2024_GABERRIEN COUNTY</v>
      </c>
      <c r="F402">
        <v>766550</v>
      </c>
      <c r="G402" s="149">
        <f t="array" ref="G402">SUM(IF(A402=A$5:A402,IF(C402=C$5:C402,1,0),0))</f>
        <v>10</v>
      </c>
    </row>
    <row r="403" spans="1:7" x14ac:dyDescent="0.25">
      <c r="A403">
        <v>2024</v>
      </c>
      <c r="B403" s="149" t="str">
        <f t="shared" si="12"/>
        <v>2024_GA11</v>
      </c>
      <c r="C403" t="s">
        <v>140</v>
      </c>
      <c r="D403" t="s">
        <v>394</v>
      </c>
      <c r="E403" s="149" t="str">
        <f t="shared" si="13"/>
        <v>2024_GABIBB COUNTY</v>
      </c>
      <c r="F403">
        <v>766550</v>
      </c>
      <c r="G403" s="149">
        <f t="array" ref="G403">SUM(IF(A403=A$5:A403,IF(C403=C$5:C403,1,0),0))</f>
        <v>11</v>
      </c>
    </row>
    <row r="404" spans="1:7" x14ac:dyDescent="0.25">
      <c r="A404">
        <v>2024</v>
      </c>
      <c r="B404" s="149" t="str">
        <f t="shared" si="12"/>
        <v>2024_GA12</v>
      </c>
      <c r="C404" t="s">
        <v>140</v>
      </c>
      <c r="D404" t="s">
        <v>709</v>
      </c>
      <c r="E404" s="149" t="str">
        <f t="shared" si="13"/>
        <v>2024_GABLECKLEY COUNTY</v>
      </c>
      <c r="F404">
        <v>766550</v>
      </c>
      <c r="G404" s="149">
        <f t="array" ref="G404">SUM(IF(A404=A$5:A404,IF(C404=C$5:C404,1,0),0))</f>
        <v>12</v>
      </c>
    </row>
    <row r="405" spans="1:7" x14ac:dyDescent="0.25">
      <c r="A405">
        <v>2024</v>
      </c>
      <c r="B405" s="149" t="str">
        <f t="shared" si="12"/>
        <v>2024_GA13</v>
      </c>
      <c r="C405" t="s">
        <v>140</v>
      </c>
      <c r="D405" t="s">
        <v>710</v>
      </c>
      <c r="E405" s="149" t="str">
        <f t="shared" si="13"/>
        <v>2024_GABRANTLEY COUNTY</v>
      </c>
      <c r="F405">
        <v>766550</v>
      </c>
      <c r="G405" s="149">
        <f t="array" ref="G405">SUM(IF(A405=A$5:A405,IF(C405=C$5:C405,1,0),0))</f>
        <v>13</v>
      </c>
    </row>
    <row r="406" spans="1:7" x14ac:dyDescent="0.25">
      <c r="A406">
        <v>2024</v>
      </c>
      <c r="B406" s="149" t="str">
        <f t="shared" si="12"/>
        <v>2024_GA14</v>
      </c>
      <c r="C406" t="s">
        <v>140</v>
      </c>
      <c r="D406" t="s">
        <v>711</v>
      </c>
      <c r="E406" s="149" t="str">
        <f t="shared" si="13"/>
        <v>2024_GABROOKS COUNTY</v>
      </c>
      <c r="F406">
        <v>766550</v>
      </c>
      <c r="G406" s="149">
        <f t="array" ref="G406">SUM(IF(A406=A$5:A406,IF(C406=C$5:C406,1,0),0))</f>
        <v>14</v>
      </c>
    </row>
    <row r="407" spans="1:7" x14ac:dyDescent="0.25">
      <c r="A407">
        <v>2024</v>
      </c>
      <c r="B407" s="149" t="str">
        <f t="shared" si="12"/>
        <v>2024_GA15</v>
      </c>
      <c r="C407" t="s">
        <v>140</v>
      </c>
      <c r="D407" t="s">
        <v>712</v>
      </c>
      <c r="E407" s="149" t="str">
        <f t="shared" si="13"/>
        <v>2024_GABRYAN COUNTY</v>
      </c>
      <c r="F407">
        <v>766550</v>
      </c>
      <c r="G407" s="149">
        <f t="array" ref="G407">SUM(IF(A407=A$5:A407,IF(C407=C$5:C407,1,0),0))</f>
        <v>15</v>
      </c>
    </row>
    <row r="408" spans="1:7" x14ac:dyDescent="0.25">
      <c r="A408">
        <v>2024</v>
      </c>
      <c r="B408" s="149" t="str">
        <f t="shared" si="12"/>
        <v>2024_GA16</v>
      </c>
      <c r="C408" t="s">
        <v>140</v>
      </c>
      <c r="D408" t="s">
        <v>713</v>
      </c>
      <c r="E408" s="149" t="str">
        <f t="shared" si="13"/>
        <v>2024_GABULLOCH COUNTY</v>
      </c>
      <c r="F408">
        <v>766550</v>
      </c>
      <c r="G408" s="149">
        <f t="array" ref="G408">SUM(IF(A408=A$5:A408,IF(C408=C$5:C408,1,0),0))</f>
        <v>16</v>
      </c>
    </row>
    <row r="409" spans="1:7" x14ac:dyDescent="0.25">
      <c r="A409">
        <v>2024</v>
      </c>
      <c r="B409" s="149" t="str">
        <f t="shared" si="12"/>
        <v>2024_GA17</v>
      </c>
      <c r="C409" t="s">
        <v>140</v>
      </c>
      <c r="D409" t="s">
        <v>714</v>
      </c>
      <c r="E409" s="149" t="str">
        <f t="shared" si="13"/>
        <v>2024_GABURKE COUNTY</v>
      </c>
      <c r="F409">
        <v>766550</v>
      </c>
      <c r="G409" s="149">
        <f t="array" ref="G409">SUM(IF(A409=A$5:A409,IF(C409=C$5:C409,1,0),0))</f>
        <v>17</v>
      </c>
    </row>
    <row r="410" spans="1:7" x14ac:dyDescent="0.25">
      <c r="A410">
        <v>2024</v>
      </c>
      <c r="B410" s="149" t="str">
        <f t="shared" si="12"/>
        <v>2024_GA18</v>
      </c>
      <c r="C410" t="s">
        <v>140</v>
      </c>
      <c r="D410" t="s">
        <v>715</v>
      </c>
      <c r="E410" s="149" t="str">
        <f t="shared" si="13"/>
        <v>2024_GABUTTS COUNTY</v>
      </c>
      <c r="F410">
        <v>766550</v>
      </c>
      <c r="G410" s="149">
        <f t="array" ref="G410">SUM(IF(A410=A$5:A410,IF(C410=C$5:C410,1,0),0))</f>
        <v>18</v>
      </c>
    </row>
    <row r="411" spans="1:7" x14ac:dyDescent="0.25">
      <c r="A411">
        <v>2024</v>
      </c>
      <c r="B411" s="149" t="str">
        <f t="shared" si="12"/>
        <v>2024_GA19</v>
      </c>
      <c r="C411" t="s">
        <v>140</v>
      </c>
      <c r="D411" t="s">
        <v>398</v>
      </c>
      <c r="E411" s="149" t="str">
        <f t="shared" si="13"/>
        <v>2024_GACALHOUN COUNTY</v>
      </c>
      <c r="F411">
        <v>766550</v>
      </c>
      <c r="G411" s="149">
        <f t="array" ref="G411">SUM(IF(A411=A$5:A411,IF(C411=C$5:C411,1,0),0))</f>
        <v>19</v>
      </c>
    </row>
    <row r="412" spans="1:7" x14ac:dyDescent="0.25">
      <c r="A412">
        <v>2024</v>
      </c>
      <c r="B412" s="149" t="str">
        <f t="shared" si="12"/>
        <v>2024_GA20</v>
      </c>
      <c r="C412" t="s">
        <v>140</v>
      </c>
      <c r="D412" t="s">
        <v>716</v>
      </c>
      <c r="E412" s="149" t="str">
        <f t="shared" si="13"/>
        <v>2024_GACAMDEN COUNTY</v>
      </c>
      <c r="F412">
        <v>766550</v>
      </c>
      <c r="G412" s="149">
        <f t="array" ref="G412">SUM(IF(A412=A$5:A412,IF(C412=C$5:C412,1,0),0))</f>
        <v>20</v>
      </c>
    </row>
    <row r="413" spans="1:7" x14ac:dyDescent="0.25">
      <c r="A413">
        <v>2024</v>
      </c>
      <c r="B413" s="149" t="str">
        <f t="shared" si="12"/>
        <v>2024_GA21</v>
      </c>
      <c r="C413" t="s">
        <v>140</v>
      </c>
      <c r="D413" t="s">
        <v>717</v>
      </c>
      <c r="E413" s="149" t="str">
        <f t="shared" si="13"/>
        <v>2024_GACANDLER COUNTY</v>
      </c>
      <c r="F413">
        <v>766550</v>
      </c>
      <c r="G413" s="149">
        <f t="array" ref="G413">SUM(IF(A413=A$5:A413,IF(C413=C$5:C413,1,0),0))</f>
        <v>21</v>
      </c>
    </row>
    <row r="414" spans="1:7" x14ac:dyDescent="0.25">
      <c r="A414">
        <v>2024</v>
      </c>
      <c r="B414" s="149" t="str">
        <f t="shared" si="12"/>
        <v>2024_GA22</v>
      </c>
      <c r="C414" t="s">
        <v>140</v>
      </c>
      <c r="D414" t="s">
        <v>479</v>
      </c>
      <c r="E414" s="149" t="str">
        <f t="shared" si="13"/>
        <v>2024_GACARROLL COUNTY</v>
      </c>
      <c r="F414">
        <v>766550</v>
      </c>
      <c r="G414" s="149">
        <f t="array" ref="G414">SUM(IF(A414=A$5:A414,IF(C414=C$5:C414,1,0),0))</f>
        <v>22</v>
      </c>
    </row>
    <row r="415" spans="1:7" x14ac:dyDescent="0.25">
      <c r="A415">
        <v>2024</v>
      </c>
      <c r="B415" s="149" t="str">
        <f t="shared" si="12"/>
        <v>2024_GA23</v>
      </c>
      <c r="C415" t="s">
        <v>140</v>
      </c>
      <c r="D415" t="s">
        <v>718</v>
      </c>
      <c r="E415" s="149" t="str">
        <f t="shared" si="13"/>
        <v>2024_GACATOOSA COUNTY</v>
      </c>
      <c r="F415">
        <v>766550</v>
      </c>
      <c r="G415" s="149">
        <f t="array" ref="G415">SUM(IF(A415=A$5:A415,IF(C415=C$5:C415,1,0),0))</f>
        <v>23</v>
      </c>
    </row>
    <row r="416" spans="1:7" x14ac:dyDescent="0.25">
      <c r="A416">
        <v>2024</v>
      </c>
      <c r="B416" s="149" t="str">
        <f t="shared" si="12"/>
        <v>2024_GA24</v>
      </c>
      <c r="C416" t="s">
        <v>140</v>
      </c>
      <c r="D416" t="s">
        <v>719</v>
      </c>
      <c r="E416" s="149" t="str">
        <f t="shared" si="13"/>
        <v>2024_GACHARLTON COUNTY</v>
      </c>
      <c r="F416">
        <v>766550</v>
      </c>
      <c r="G416" s="149">
        <f t="array" ref="G416">SUM(IF(A416=A$5:A416,IF(C416=C$5:C416,1,0),0))</f>
        <v>24</v>
      </c>
    </row>
    <row r="417" spans="1:7" x14ac:dyDescent="0.25">
      <c r="A417">
        <v>2024</v>
      </c>
      <c r="B417" s="149" t="str">
        <f t="shared" si="12"/>
        <v>2024_GA25</v>
      </c>
      <c r="C417" t="s">
        <v>140</v>
      </c>
      <c r="D417" t="s">
        <v>720</v>
      </c>
      <c r="E417" s="149" t="str">
        <f t="shared" si="13"/>
        <v>2024_GACHATHAM COUNTY</v>
      </c>
      <c r="F417">
        <v>766550</v>
      </c>
      <c r="G417" s="149">
        <f t="array" ref="G417">SUM(IF(A417=A$5:A417,IF(C417=C$5:C417,1,0),0))</f>
        <v>25</v>
      </c>
    </row>
    <row r="418" spans="1:7" x14ac:dyDescent="0.25">
      <c r="A418">
        <v>2024</v>
      </c>
      <c r="B418" s="149" t="str">
        <f t="shared" si="12"/>
        <v>2024_GA26</v>
      </c>
      <c r="C418" t="s">
        <v>140</v>
      </c>
      <c r="D418" t="s">
        <v>721</v>
      </c>
      <c r="E418" s="149" t="str">
        <f t="shared" si="13"/>
        <v>2024_GACHATTAHOOCHEE COUNTY</v>
      </c>
      <c r="F418">
        <v>766550</v>
      </c>
      <c r="G418" s="149">
        <f t="array" ref="G418">SUM(IF(A418=A$5:A418,IF(C418=C$5:C418,1,0),0))</f>
        <v>26</v>
      </c>
    </row>
    <row r="419" spans="1:7" x14ac:dyDescent="0.25">
      <c r="A419">
        <v>2024</v>
      </c>
      <c r="B419" s="149" t="str">
        <f t="shared" si="12"/>
        <v>2024_GA27</v>
      </c>
      <c r="C419" t="s">
        <v>140</v>
      </c>
      <c r="D419" t="s">
        <v>722</v>
      </c>
      <c r="E419" s="149" t="str">
        <f t="shared" si="13"/>
        <v>2024_GACHATTOOGA COUNTY</v>
      </c>
      <c r="F419">
        <v>766550</v>
      </c>
      <c r="G419" s="149">
        <f t="array" ref="G419">SUM(IF(A419=A$5:A419,IF(C419=C$5:C419,1,0),0))</f>
        <v>27</v>
      </c>
    </row>
    <row r="420" spans="1:7" x14ac:dyDescent="0.25">
      <c r="A420">
        <v>2024</v>
      </c>
      <c r="B420" s="149" t="str">
        <f t="shared" si="12"/>
        <v>2024_GA28</v>
      </c>
      <c r="C420" t="s">
        <v>140</v>
      </c>
      <c r="D420" t="s">
        <v>400</v>
      </c>
      <c r="E420" s="149" t="str">
        <f t="shared" si="13"/>
        <v>2024_GACHEROKEE COUNTY</v>
      </c>
      <c r="F420">
        <v>766550</v>
      </c>
      <c r="G420" s="149">
        <f t="array" ref="G420">SUM(IF(A420=A$5:A420,IF(C420=C$5:C420,1,0),0))</f>
        <v>28</v>
      </c>
    </row>
    <row r="421" spans="1:7" x14ac:dyDescent="0.25">
      <c r="A421">
        <v>2024</v>
      </c>
      <c r="B421" s="149" t="str">
        <f t="shared" si="12"/>
        <v>2024_GA29</v>
      </c>
      <c r="C421" t="s">
        <v>140</v>
      </c>
      <c r="D421" t="s">
        <v>403</v>
      </c>
      <c r="E421" s="149" t="str">
        <f t="shared" si="13"/>
        <v>2024_GACLARKE COUNTY</v>
      </c>
      <c r="F421">
        <v>766550</v>
      </c>
      <c r="G421" s="149">
        <f t="array" ref="G421">SUM(IF(A421=A$5:A421,IF(C421=C$5:C421,1,0),0))</f>
        <v>29</v>
      </c>
    </row>
    <row r="422" spans="1:7" x14ac:dyDescent="0.25">
      <c r="A422">
        <v>2024</v>
      </c>
      <c r="B422" s="149" t="str">
        <f t="shared" si="12"/>
        <v>2024_GA30</v>
      </c>
      <c r="C422" t="s">
        <v>140</v>
      </c>
      <c r="D422" t="s">
        <v>404</v>
      </c>
      <c r="E422" s="149" t="str">
        <f t="shared" si="13"/>
        <v>2024_GACLAY COUNTY</v>
      </c>
      <c r="F422">
        <v>766550</v>
      </c>
      <c r="G422" s="149">
        <f t="array" ref="G422">SUM(IF(A422=A$5:A422,IF(C422=C$5:C422,1,0),0))</f>
        <v>30</v>
      </c>
    </row>
    <row r="423" spans="1:7" x14ac:dyDescent="0.25">
      <c r="A423">
        <v>2024</v>
      </c>
      <c r="B423" s="149" t="str">
        <f t="shared" si="12"/>
        <v>2024_GA31</v>
      </c>
      <c r="C423" t="s">
        <v>140</v>
      </c>
      <c r="D423" t="s">
        <v>723</v>
      </c>
      <c r="E423" s="149" t="str">
        <f t="shared" si="13"/>
        <v>2024_GACLAYTON COUNTY</v>
      </c>
      <c r="F423">
        <v>766550</v>
      </c>
      <c r="G423" s="149">
        <f t="array" ref="G423">SUM(IF(A423=A$5:A423,IF(C423=C$5:C423,1,0),0))</f>
        <v>31</v>
      </c>
    </row>
    <row r="424" spans="1:7" x14ac:dyDescent="0.25">
      <c r="A424">
        <v>2024</v>
      </c>
      <c r="B424" s="149" t="str">
        <f t="shared" si="12"/>
        <v>2024_GA32</v>
      </c>
      <c r="C424" t="s">
        <v>140</v>
      </c>
      <c r="D424" t="s">
        <v>724</v>
      </c>
      <c r="E424" s="149" t="str">
        <f t="shared" si="13"/>
        <v>2024_GACLINCH COUNTY</v>
      </c>
      <c r="F424">
        <v>766550</v>
      </c>
      <c r="G424" s="149">
        <f t="array" ref="G424">SUM(IF(A424=A$5:A424,IF(C424=C$5:C424,1,0),0))</f>
        <v>32</v>
      </c>
    </row>
    <row r="425" spans="1:7" x14ac:dyDescent="0.25">
      <c r="A425">
        <v>2024</v>
      </c>
      <c r="B425" s="149" t="str">
        <f t="shared" si="12"/>
        <v>2024_GA33</v>
      </c>
      <c r="C425" t="s">
        <v>140</v>
      </c>
      <c r="D425" t="s">
        <v>725</v>
      </c>
      <c r="E425" s="149" t="str">
        <f t="shared" si="13"/>
        <v>2024_GACOBB COUNTY</v>
      </c>
      <c r="F425">
        <v>766550</v>
      </c>
      <c r="G425" s="149">
        <f t="array" ref="G425">SUM(IF(A425=A$5:A425,IF(C425=C$5:C425,1,0),0))</f>
        <v>33</v>
      </c>
    </row>
    <row r="426" spans="1:7" x14ac:dyDescent="0.25">
      <c r="A426">
        <v>2024</v>
      </c>
      <c r="B426" s="149" t="str">
        <f t="shared" si="12"/>
        <v>2024_GA34</v>
      </c>
      <c r="C426" t="s">
        <v>140</v>
      </c>
      <c r="D426" t="s">
        <v>406</v>
      </c>
      <c r="E426" s="149" t="str">
        <f t="shared" si="13"/>
        <v>2024_GACOFFEE COUNTY</v>
      </c>
      <c r="F426">
        <v>766550</v>
      </c>
      <c r="G426" s="149">
        <f t="array" ref="G426">SUM(IF(A426=A$5:A426,IF(C426=C$5:C426,1,0),0))</f>
        <v>34</v>
      </c>
    </row>
    <row r="427" spans="1:7" x14ac:dyDescent="0.25">
      <c r="A427">
        <v>2024</v>
      </c>
      <c r="B427" s="149" t="str">
        <f t="shared" si="12"/>
        <v>2024_GA35</v>
      </c>
      <c r="C427" t="s">
        <v>140</v>
      </c>
      <c r="D427" t="s">
        <v>726</v>
      </c>
      <c r="E427" s="149" t="str">
        <f t="shared" si="13"/>
        <v>2024_GACOLQUITT COUNTY</v>
      </c>
      <c r="F427">
        <v>766550</v>
      </c>
      <c r="G427" s="149">
        <f t="array" ref="G427">SUM(IF(A427=A$5:A427,IF(C427=C$5:C427,1,0),0))</f>
        <v>35</v>
      </c>
    </row>
    <row r="428" spans="1:7" x14ac:dyDescent="0.25">
      <c r="A428">
        <v>2024</v>
      </c>
      <c r="B428" s="149" t="str">
        <f t="shared" si="12"/>
        <v>2024_GA36</v>
      </c>
      <c r="C428" t="s">
        <v>140</v>
      </c>
      <c r="D428" t="s">
        <v>483</v>
      </c>
      <c r="E428" s="149" t="str">
        <f t="shared" si="13"/>
        <v>2024_GACOLUMBIA COUNTY</v>
      </c>
      <c r="F428">
        <v>766550</v>
      </c>
      <c r="G428" s="149">
        <f t="array" ref="G428">SUM(IF(A428=A$5:A428,IF(C428=C$5:C428,1,0),0))</f>
        <v>36</v>
      </c>
    </row>
    <row r="429" spans="1:7" x14ac:dyDescent="0.25">
      <c r="A429">
        <v>2024</v>
      </c>
      <c r="B429" s="149" t="str">
        <f t="shared" si="12"/>
        <v>2024_GA37</v>
      </c>
      <c r="C429" t="s">
        <v>140</v>
      </c>
      <c r="D429" t="s">
        <v>727</v>
      </c>
      <c r="E429" s="149" t="str">
        <f t="shared" si="13"/>
        <v>2024_GACOOK COUNTY</v>
      </c>
      <c r="F429">
        <v>766550</v>
      </c>
      <c r="G429" s="149">
        <f t="array" ref="G429">SUM(IF(A429=A$5:A429,IF(C429=C$5:C429,1,0),0))</f>
        <v>37</v>
      </c>
    </row>
    <row r="430" spans="1:7" x14ac:dyDescent="0.25">
      <c r="A430">
        <v>2024</v>
      </c>
      <c r="B430" s="149" t="str">
        <f t="shared" si="12"/>
        <v>2024_GA38</v>
      </c>
      <c r="C430" t="s">
        <v>140</v>
      </c>
      <c r="D430" t="s">
        <v>728</v>
      </c>
      <c r="E430" s="149" t="str">
        <f t="shared" si="13"/>
        <v>2024_GACOWETA COUNTY</v>
      </c>
      <c r="F430">
        <v>766550</v>
      </c>
      <c r="G430" s="149">
        <f t="array" ref="G430">SUM(IF(A430=A$5:A430,IF(C430=C$5:C430,1,0),0))</f>
        <v>38</v>
      </c>
    </row>
    <row r="431" spans="1:7" x14ac:dyDescent="0.25">
      <c r="A431">
        <v>2024</v>
      </c>
      <c r="B431" s="149" t="str">
        <f t="shared" si="12"/>
        <v>2024_GA39</v>
      </c>
      <c r="C431" t="s">
        <v>140</v>
      </c>
      <c r="D431" t="s">
        <v>486</v>
      </c>
      <c r="E431" s="149" t="str">
        <f t="shared" si="13"/>
        <v>2024_GACRAWFORD COUNTY</v>
      </c>
      <c r="F431">
        <v>766550</v>
      </c>
      <c r="G431" s="149">
        <f t="array" ref="G431">SUM(IF(A431=A$5:A431,IF(C431=C$5:C431,1,0),0))</f>
        <v>39</v>
      </c>
    </row>
    <row r="432" spans="1:7" x14ac:dyDescent="0.25">
      <c r="A432">
        <v>2024</v>
      </c>
      <c r="B432" s="149" t="str">
        <f t="shared" si="12"/>
        <v>2024_GA40</v>
      </c>
      <c r="C432" t="s">
        <v>140</v>
      </c>
      <c r="D432" t="s">
        <v>729</v>
      </c>
      <c r="E432" s="149" t="str">
        <f t="shared" si="13"/>
        <v>2024_GACRISP COUNTY</v>
      </c>
      <c r="F432">
        <v>766550</v>
      </c>
      <c r="G432" s="149">
        <f t="array" ref="G432">SUM(IF(A432=A$5:A432,IF(C432=C$5:C432,1,0),0))</f>
        <v>40</v>
      </c>
    </row>
    <row r="433" spans="1:7" x14ac:dyDescent="0.25">
      <c r="A433">
        <v>2024</v>
      </c>
      <c r="B433" s="149" t="str">
        <f t="shared" ref="B433:B496" si="14">A433&amp;"_"&amp;C433&amp;G433</f>
        <v>2024_GA41</v>
      </c>
      <c r="C433" t="s">
        <v>140</v>
      </c>
      <c r="D433" t="s">
        <v>730</v>
      </c>
      <c r="E433" s="149" t="str">
        <f t="shared" ref="E433:E496" si="15">A433&amp;"_"&amp;C433&amp;D433</f>
        <v>2024_GADADE COUNTY</v>
      </c>
      <c r="F433">
        <v>766550</v>
      </c>
      <c r="G433" s="149">
        <f t="array" ref="G433">SUM(IF(A433=A$5:A433,IF(C433=C$5:C433,1,0),0))</f>
        <v>41</v>
      </c>
    </row>
    <row r="434" spans="1:7" x14ac:dyDescent="0.25">
      <c r="A434">
        <v>2024</v>
      </c>
      <c r="B434" s="149" t="str">
        <f t="shared" si="14"/>
        <v>2024_GA42</v>
      </c>
      <c r="C434" t="s">
        <v>140</v>
      </c>
      <c r="D434" t="s">
        <v>731</v>
      </c>
      <c r="E434" s="149" t="str">
        <f t="shared" si="15"/>
        <v>2024_GADAWSON COUNTY</v>
      </c>
      <c r="F434">
        <v>766550</v>
      </c>
      <c r="G434" s="149">
        <f t="array" ref="G434">SUM(IF(A434=A$5:A434,IF(C434=C$5:C434,1,0),0))</f>
        <v>42</v>
      </c>
    </row>
    <row r="435" spans="1:7" x14ac:dyDescent="0.25">
      <c r="A435">
        <v>2024</v>
      </c>
      <c r="B435" s="149" t="str">
        <f t="shared" si="14"/>
        <v>2024_GA43</v>
      </c>
      <c r="C435" t="s">
        <v>140</v>
      </c>
      <c r="D435" t="s">
        <v>732</v>
      </c>
      <c r="E435" s="149" t="str">
        <f t="shared" si="15"/>
        <v>2024_GADECATUR COUNTY</v>
      </c>
      <c r="F435">
        <v>766550</v>
      </c>
      <c r="G435" s="149">
        <f t="array" ref="G435">SUM(IF(A435=A$5:A435,IF(C435=C$5:C435,1,0),0))</f>
        <v>43</v>
      </c>
    </row>
    <row r="436" spans="1:7" x14ac:dyDescent="0.25">
      <c r="A436">
        <v>2024</v>
      </c>
      <c r="B436" s="149" t="str">
        <f t="shared" si="14"/>
        <v>2024_GA44</v>
      </c>
      <c r="C436" t="s">
        <v>140</v>
      </c>
      <c r="D436" t="s">
        <v>415</v>
      </c>
      <c r="E436" s="149" t="str">
        <f t="shared" si="15"/>
        <v>2024_GADEKALB COUNTY</v>
      </c>
      <c r="F436">
        <v>766550</v>
      </c>
      <c r="G436" s="149">
        <f t="array" ref="G436">SUM(IF(A436=A$5:A436,IF(C436=C$5:C436,1,0),0))</f>
        <v>44</v>
      </c>
    </row>
    <row r="437" spans="1:7" x14ac:dyDescent="0.25">
      <c r="A437">
        <v>2024</v>
      </c>
      <c r="B437" s="149" t="str">
        <f t="shared" si="14"/>
        <v>2024_GA45</v>
      </c>
      <c r="C437" t="s">
        <v>140</v>
      </c>
      <c r="D437" t="s">
        <v>733</v>
      </c>
      <c r="E437" s="149" t="str">
        <f t="shared" si="15"/>
        <v>2024_GADODGE COUNTY</v>
      </c>
      <c r="F437">
        <v>766550</v>
      </c>
      <c r="G437" s="149">
        <f t="array" ref="G437">SUM(IF(A437=A$5:A437,IF(C437=C$5:C437,1,0),0))</f>
        <v>45</v>
      </c>
    </row>
    <row r="438" spans="1:7" x14ac:dyDescent="0.25">
      <c r="A438">
        <v>2024</v>
      </c>
      <c r="B438" s="149" t="str">
        <f t="shared" si="14"/>
        <v>2024_GA46</v>
      </c>
      <c r="C438" t="s">
        <v>140</v>
      </c>
      <c r="D438" t="s">
        <v>734</v>
      </c>
      <c r="E438" s="149" t="str">
        <f t="shared" si="15"/>
        <v>2024_GADOOLY COUNTY</v>
      </c>
      <c r="F438">
        <v>766550</v>
      </c>
      <c r="G438" s="149">
        <f t="array" ref="G438">SUM(IF(A438=A$5:A438,IF(C438=C$5:C438,1,0),0))</f>
        <v>46</v>
      </c>
    </row>
    <row r="439" spans="1:7" x14ac:dyDescent="0.25">
      <c r="A439">
        <v>2024</v>
      </c>
      <c r="B439" s="149" t="str">
        <f t="shared" si="14"/>
        <v>2024_GA47</v>
      </c>
      <c r="C439" t="s">
        <v>140</v>
      </c>
      <c r="D439" t="s">
        <v>735</v>
      </c>
      <c r="E439" s="149" t="str">
        <f t="shared" si="15"/>
        <v>2024_GADOUGHERTY COUNTY</v>
      </c>
      <c r="F439">
        <v>766550</v>
      </c>
      <c r="G439" s="149">
        <f t="array" ref="G439">SUM(IF(A439=A$5:A439,IF(C439=C$5:C439,1,0),0))</f>
        <v>47</v>
      </c>
    </row>
    <row r="440" spans="1:7" x14ac:dyDescent="0.25">
      <c r="A440">
        <v>2024</v>
      </c>
      <c r="B440" s="149" t="str">
        <f t="shared" si="14"/>
        <v>2024_GA48</v>
      </c>
      <c r="C440" t="s">
        <v>140</v>
      </c>
      <c r="D440" t="s">
        <v>604</v>
      </c>
      <c r="E440" s="149" t="str">
        <f t="shared" si="15"/>
        <v>2024_GADOUGLAS COUNTY</v>
      </c>
      <c r="F440">
        <v>766550</v>
      </c>
      <c r="G440" s="149">
        <f t="array" ref="G440">SUM(IF(A440=A$5:A440,IF(C440=C$5:C440,1,0),0))</f>
        <v>48</v>
      </c>
    </row>
    <row r="441" spans="1:7" x14ac:dyDescent="0.25">
      <c r="A441">
        <v>2024</v>
      </c>
      <c r="B441" s="149" t="str">
        <f t="shared" si="14"/>
        <v>2024_GA49</v>
      </c>
      <c r="C441" t="s">
        <v>140</v>
      </c>
      <c r="D441" t="s">
        <v>736</v>
      </c>
      <c r="E441" s="149" t="str">
        <f t="shared" si="15"/>
        <v>2024_GAEARLY COUNTY</v>
      </c>
      <c r="F441">
        <v>766550</v>
      </c>
      <c r="G441" s="149">
        <f t="array" ref="G441">SUM(IF(A441=A$5:A441,IF(C441=C$5:C441,1,0),0))</f>
        <v>49</v>
      </c>
    </row>
    <row r="442" spans="1:7" x14ac:dyDescent="0.25">
      <c r="A442">
        <v>2024</v>
      </c>
      <c r="B442" s="149" t="str">
        <f t="shared" si="14"/>
        <v>2024_GA50</v>
      </c>
      <c r="C442" t="s">
        <v>140</v>
      </c>
      <c r="D442" t="s">
        <v>737</v>
      </c>
      <c r="E442" s="149" t="str">
        <f t="shared" si="15"/>
        <v>2024_GAECHOLS COUNTY</v>
      </c>
      <c r="F442">
        <v>766550</v>
      </c>
      <c r="G442" s="149">
        <f t="array" ref="G442">SUM(IF(A442=A$5:A442,IF(C442=C$5:C442,1,0),0))</f>
        <v>50</v>
      </c>
    </row>
    <row r="443" spans="1:7" x14ac:dyDescent="0.25">
      <c r="A443">
        <v>2024</v>
      </c>
      <c r="B443" s="149" t="str">
        <f t="shared" si="14"/>
        <v>2024_GA51</v>
      </c>
      <c r="C443" t="s">
        <v>140</v>
      </c>
      <c r="D443" t="s">
        <v>738</v>
      </c>
      <c r="E443" s="149" t="str">
        <f t="shared" si="15"/>
        <v>2024_GAEFFINGHAM COUNTY</v>
      </c>
      <c r="F443">
        <v>766550</v>
      </c>
      <c r="G443" s="149">
        <f t="array" ref="G443">SUM(IF(A443=A$5:A443,IF(C443=C$5:C443,1,0),0))</f>
        <v>51</v>
      </c>
    </row>
    <row r="444" spans="1:7" x14ac:dyDescent="0.25">
      <c r="A444">
        <v>2024</v>
      </c>
      <c r="B444" s="149" t="str">
        <f t="shared" si="14"/>
        <v>2024_GA52</v>
      </c>
      <c r="C444" t="s">
        <v>140</v>
      </c>
      <c r="D444" t="s">
        <v>606</v>
      </c>
      <c r="E444" s="149" t="str">
        <f t="shared" si="15"/>
        <v>2024_GAELBERT COUNTY</v>
      </c>
      <c r="F444">
        <v>766550</v>
      </c>
      <c r="G444" s="149">
        <f t="array" ref="G444">SUM(IF(A444=A$5:A444,IF(C444=C$5:C444,1,0),0))</f>
        <v>52</v>
      </c>
    </row>
    <row r="445" spans="1:7" x14ac:dyDescent="0.25">
      <c r="A445">
        <v>2024</v>
      </c>
      <c r="B445" s="149" t="str">
        <f t="shared" si="14"/>
        <v>2024_GA53</v>
      </c>
      <c r="C445" t="s">
        <v>140</v>
      </c>
      <c r="D445" t="s">
        <v>739</v>
      </c>
      <c r="E445" s="149" t="str">
        <f t="shared" si="15"/>
        <v>2024_GAEMANUEL COUNTY</v>
      </c>
      <c r="F445">
        <v>766550</v>
      </c>
      <c r="G445" s="149">
        <f t="array" ref="G445">SUM(IF(A445=A$5:A445,IF(C445=C$5:C445,1,0),0))</f>
        <v>53</v>
      </c>
    </row>
    <row r="446" spans="1:7" x14ac:dyDescent="0.25">
      <c r="A446">
        <v>2024</v>
      </c>
      <c r="B446" s="149" t="str">
        <f t="shared" si="14"/>
        <v>2024_GA54</v>
      </c>
      <c r="C446" t="s">
        <v>140</v>
      </c>
      <c r="D446" t="s">
        <v>740</v>
      </c>
      <c r="E446" s="149" t="str">
        <f t="shared" si="15"/>
        <v>2024_GAEVANS COUNTY</v>
      </c>
      <c r="F446">
        <v>766550</v>
      </c>
      <c r="G446" s="149">
        <f t="array" ref="G446">SUM(IF(A446=A$5:A446,IF(C446=C$5:C446,1,0),0))</f>
        <v>54</v>
      </c>
    </row>
    <row r="447" spans="1:7" x14ac:dyDescent="0.25">
      <c r="A447">
        <v>2024</v>
      </c>
      <c r="B447" s="149" t="str">
        <f t="shared" si="14"/>
        <v>2024_GA55</v>
      </c>
      <c r="C447" t="s">
        <v>140</v>
      </c>
      <c r="D447" t="s">
        <v>741</v>
      </c>
      <c r="E447" s="149" t="str">
        <f t="shared" si="15"/>
        <v>2024_GAFANNIN COUNTY</v>
      </c>
      <c r="F447">
        <v>766550</v>
      </c>
      <c r="G447" s="149">
        <f t="array" ref="G447">SUM(IF(A447=A$5:A447,IF(C447=C$5:C447,1,0),0))</f>
        <v>55</v>
      </c>
    </row>
    <row r="448" spans="1:7" x14ac:dyDescent="0.25">
      <c r="A448">
        <v>2024</v>
      </c>
      <c r="B448" s="149" t="str">
        <f t="shared" si="14"/>
        <v>2024_GA56</v>
      </c>
      <c r="C448" t="s">
        <v>140</v>
      </c>
      <c r="D448" t="s">
        <v>419</v>
      </c>
      <c r="E448" s="149" t="str">
        <f t="shared" si="15"/>
        <v>2024_GAFAYETTE COUNTY</v>
      </c>
      <c r="F448">
        <v>766550</v>
      </c>
      <c r="G448" s="149">
        <f t="array" ref="G448">SUM(IF(A448=A$5:A448,IF(C448=C$5:C448,1,0),0))</f>
        <v>56</v>
      </c>
    </row>
    <row r="449" spans="1:7" x14ac:dyDescent="0.25">
      <c r="A449">
        <v>2024</v>
      </c>
      <c r="B449" s="149" t="str">
        <f t="shared" si="14"/>
        <v>2024_GA57</v>
      </c>
      <c r="C449" t="s">
        <v>140</v>
      </c>
      <c r="D449" t="s">
        <v>742</v>
      </c>
      <c r="E449" s="149" t="str">
        <f t="shared" si="15"/>
        <v>2024_GAFLOYD COUNTY</v>
      </c>
      <c r="F449">
        <v>766550</v>
      </c>
      <c r="G449" s="149">
        <f t="array" ref="G449">SUM(IF(A449=A$5:A449,IF(C449=C$5:C449,1,0),0))</f>
        <v>57</v>
      </c>
    </row>
    <row r="450" spans="1:7" x14ac:dyDescent="0.25">
      <c r="A450">
        <v>2024</v>
      </c>
      <c r="B450" s="149" t="str">
        <f t="shared" si="14"/>
        <v>2024_GA58</v>
      </c>
      <c r="C450" t="s">
        <v>140</v>
      </c>
      <c r="D450" t="s">
        <v>743</v>
      </c>
      <c r="E450" s="149" t="str">
        <f t="shared" si="15"/>
        <v>2024_GAFORSYTH COUNTY</v>
      </c>
      <c r="F450">
        <v>766550</v>
      </c>
      <c r="G450" s="149">
        <f t="array" ref="G450">SUM(IF(A450=A$5:A450,IF(C450=C$5:C450,1,0),0))</f>
        <v>58</v>
      </c>
    </row>
    <row r="451" spans="1:7" x14ac:dyDescent="0.25">
      <c r="A451">
        <v>2024</v>
      </c>
      <c r="B451" s="149" t="str">
        <f t="shared" si="14"/>
        <v>2024_GA59</v>
      </c>
      <c r="C451" t="s">
        <v>140</v>
      </c>
      <c r="D451" t="s">
        <v>420</v>
      </c>
      <c r="E451" s="149" t="str">
        <f t="shared" si="15"/>
        <v>2024_GAFRANKLIN COUNTY</v>
      </c>
      <c r="F451">
        <v>766550</v>
      </c>
      <c r="G451" s="149">
        <f t="array" ref="G451">SUM(IF(A451=A$5:A451,IF(C451=C$5:C451,1,0),0))</f>
        <v>59</v>
      </c>
    </row>
    <row r="452" spans="1:7" x14ac:dyDescent="0.25">
      <c r="A452">
        <v>2024</v>
      </c>
      <c r="B452" s="149" t="str">
        <f t="shared" si="14"/>
        <v>2024_GA60</v>
      </c>
      <c r="C452" t="s">
        <v>140</v>
      </c>
      <c r="D452" t="s">
        <v>492</v>
      </c>
      <c r="E452" s="149" t="str">
        <f t="shared" si="15"/>
        <v>2024_GAFULTON COUNTY</v>
      </c>
      <c r="F452">
        <v>766550</v>
      </c>
      <c r="G452" s="149">
        <f t="array" ref="G452">SUM(IF(A452=A$5:A452,IF(C452=C$5:C452,1,0),0))</f>
        <v>60</v>
      </c>
    </row>
    <row r="453" spans="1:7" x14ac:dyDescent="0.25">
      <c r="A453">
        <v>2024</v>
      </c>
      <c r="B453" s="149" t="str">
        <f t="shared" si="14"/>
        <v>2024_GA61</v>
      </c>
      <c r="C453" t="s">
        <v>140</v>
      </c>
      <c r="D453" t="s">
        <v>744</v>
      </c>
      <c r="E453" s="149" t="str">
        <f t="shared" si="15"/>
        <v>2024_GAGILMER COUNTY</v>
      </c>
      <c r="F453">
        <v>766550</v>
      </c>
      <c r="G453" s="149">
        <f t="array" ref="G453">SUM(IF(A453=A$5:A453,IF(C453=C$5:C453,1,0),0))</f>
        <v>61</v>
      </c>
    </row>
    <row r="454" spans="1:7" x14ac:dyDescent="0.25">
      <c r="A454">
        <v>2024</v>
      </c>
      <c r="B454" s="149" t="str">
        <f t="shared" si="14"/>
        <v>2024_GA62</v>
      </c>
      <c r="C454" t="s">
        <v>140</v>
      </c>
      <c r="D454" t="s">
        <v>745</v>
      </c>
      <c r="E454" s="149" t="str">
        <f t="shared" si="15"/>
        <v>2024_GAGLASCOCK COUNTY</v>
      </c>
      <c r="F454">
        <v>766550</v>
      </c>
      <c r="G454" s="149">
        <f t="array" ref="G454">SUM(IF(A454=A$5:A454,IF(C454=C$5:C454,1,0),0))</f>
        <v>62</v>
      </c>
    </row>
    <row r="455" spans="1:7" x14ac:dyDescent="0.25">
      <c r="A455">
        <v>2024</v>
      </c>
      <c r="B455" s="149" t="str">
        <f t="shared" si="14"/>
        <v>2024_GA63</v>
      </c>
      <c r="C455" t="s">
        <v>140</v>
      </c>
      <c r="D455" t="s">
        <v>746</v>
      </c>
      <c r="E455" s="149" t="str">
        <f t="shared" si="15"/>
        <v>2024_GAGLYNN COUNTY</v>
      </c>
      <c r="F455">
        <v>766550</v>
      </c>
      <c r="G455" s="149">
        <f t="array" ref="G455">SUM(IF(A455=A$5:A455,IF(C455=C$5:C455,1,0),0))</f>
        <v>63</v>
      </c>
    </row>
    <row r="456" spans="1:7" x14ac:dyDescent="0.25">
      <c r="A456">
        <v>2024</v>
      </c>
      <c r="B456" s="149" t="str">
        <f t="shared" si="14"/>
        <v>2024_GA64</v>
      </c>
      <c r="C456" t="s">
        <v>140</v>
      </c>
      <c r="D456" t="s">
        <v>747</v>
      </c>
      <c r="E456" s="149" t="str">
        <f t="shared" si="15"/>
        <v>2024_GAGORDON COUNTY</v>
      </c>
      <c r="F456">
        <v>766550</v>
      </c>
      <c r="G456" s="149">
        <f t="array" ref="G456">SUM(IF(A456=A$5:A456,IF(C456=C$5:C456,1,0),0))</f>
        <v>64</v>
      </c>
    </row>
    <row r="457" spans="1:7" x14ac:dyDescent="0.25">
      <c r="A457">
        <v>2024</v>
      </c>
      <c r="B457" s="149" t="str">
        <f t="shared" si="14"/>
        <v>2024_GA65</v>
      </c>
      <c r="C457" t="s">
        <v>140</v>
      </c>
      <c r="D457" t="s">
        <v>748</v>
      </c>
      <c r="E457" s="149" t="str">
        <f t="shared" si="15"/>
        <v>2024_GAGRADY COUNTY</v>
      </c>
      <c r="F457">
        <v>766550</v>
      </c>
      <c r="G457" s="149">
        <f t="array" ref="G457">SUM(IF(A457=A$5:A457,IF(C457=C$5:C457,1,0),0))</f>
        <v>65</v>
      </c>
    </row>
    <row r="458" spans="1:7" x14ac:dyDescent="0.25">
      <c r="A458">
        <v>2024</v>
      </c>
      <c r="B458" s="149" t="str">
        <f t="shared" si="14"/>
        <v>2024_GA66</v>
      </c>
      <c r="C458" t="s">
        <v>140</v>
      </c>
      <c r="D458" t="s">
        <v>422</v>
      </c>
      <c r="E458" s="149" t="str">
        <f t="shared" si="15"/>
        <v>2024_GAGREENE COUNTY</v>
      </c>
      <c r="F458">
        <v>766550</v>
      </c>
      <c r="G458" s="149">
        <f t="array" ref="G458">SUM(IF(A458=A$5:A458,IF(C458=C$5:C458,1,0),0))</f>
        <v>66</v>
      </c>
    </row>
    <row r="459" spans="1:7" x14ac:dyDescent="0.25">
      <c r="A459">
        <v>2024</v>
      </c>
      <c r="B459" s="149" t="str">
        <f t="shared" si="14"/>
        <v>2024_GA67</v>
      </c>
      <c r="C459" t="s">
        <v>140</v>
      </c>
      <c r="D459" t="s">
        <v>749</v>
      </c>
      <c r="E459" s="149" t="str">
        <f t="shared" si="15"/>
        <v>2024_GAGWINNETT COUNTY</v>
      </c>
      <c r="F459">
        <v>766550</v>
      </c>
      <c r="G459" s="149">
        <f t="array" ref="G459">SUM(IF(A459=A$5:A459,IF(C459=C$5:C459,1,0),0))</f>
        <v>67</v>
      </c>
    </row>
    <row r="460" spans="1:7" x14ac:dyDescent="0.25">
      <c r="A460">
        <v>2024</v>
      </c>
      <c r="B460" s="149" t="str">
        <f t="shared" si="14"/>
        <v>2024_GA68</v>
      </c>
      <c r="C460" t="s">
        <v>140</v>
      </c>
      <c r="D460" t="s">
        <v>750</v>
      </c>
      <c r="E460" s="149" t="str">
        <f t="shared" si="15"/>
        <v>2024_GAHABERSHAM COUNTY</v>
      </c>
      <c r="F460">
        <v>766550</v>
      </c>
      <c r="G460" s="149">
        <f t="array" ref="G460">SUM(IF(A460=A$5:A460,IF(C460=C$5:C460,1,0),0))</f>
        <v>68</v>
      </c>
    </row>
    <row r="461" spans="1:7" x14ac:dyDescent="0.25">
      <c r="A461">
        <v>2024</v>
      </c>
      <c r="B461" s="149" t="str">
        <f t="shared" si="14"/>
        <v>2024_GA69</v>
      </c>
      <c r="C461" t="s">
        <v>140</v>
      </c>
      <c r="D461" t="s">
        <v>751</v>
      </c>
      <c r="E461" s="149" t="str">
        <f t="shared" si="15"/>
        <v>2024_GAHALL COUNTY</v>
      </c>
      <c r="F461">
        <v>766550</v>
      </c>
      <c r="G461" s="149">
        <f t="array" ref="G461">SUM(IF(A461=A$5:A461,IF(C461=C$5:C461,1,0),0))</f>
        <v>69</v>
      </c>
    </row>
    <row r="462" spans="1:7" x14ac:dyDescent="0.25">
      <c r="A462">
        <v>2024</v>
      </c>
      <c r="B462" s="149" t="str">
        <f t="shared" si="14"/>
        <v>2024_GA70</v>
      </c>
      <c r="C462" t="s">
        <v>140</v>
      </c>
      <c r="D462" t="s">
        <v>752</v>
      </c>
      <c r="E462" s="149" t="str">
        <f t="shared" si="15"/>
        <v>2024_GAHANCOCK COUNTY</v>
      </c>
      <c r="F462">
        <v>766550</v>
      </c>
      <c r="G462" s="149">
        <f t="array" ref="G462">SUM(IF(A462=A$5:A462,IF(C462=C$5:C462,1,0),0))</f>
        <v>70</v>
      </c>
    </row>
    <row r="463" spans="1:7" x14ac:dyDescent="0.25">
      <c r="A463">
        <v>2024</v>
      </c>
      <c r="B463" s="149" t="str">
        <f t="shared" si="14"/>
        <v>2024_GA71</v>
      </c>
      <c r="C463" t="s">
        <v>140</v>
      </c>
      <c r="D463" t="s">
        <v>753</v>
      </c>
      <c r="E463" s="149" t="str">
        <f t="shared" si="15"/>
        <v>2024_GAHARALSON COUNTY</v>
      </c>
      <c r="F463">
        <v>766550</v>
      </c>
      <c r="G463" s="149">
        <f t="array" ref="G463">SUM(IF(A463=A$5:A463,IF(C463=C$5:C463,1,0),0))</f>
        <v>71</v>
      </c>
    </row>
    <row r="464" spans="1:7" x14ac:dyDescent="0.25">
      <c r="A464">
        <v>2024</v>
      </c>
      <c r="B464" s="149" t="str">
        <f t="shared" si="14"/>
        <v>2024_GA72</v>
      </c>
      <c r="C464" t="s">
        <v>140</v>
      </c>
      <c r="D464" t="s">
        <v>754</v>
      </c>
      <c r="E464" s="149" t="str">
        <f t="shared" si="15"/>
        <v>2024_GAHARRIS COUNTY</v>
      </c>
      <c r="F464">
        <v>766550</v>
      </c>
      <c r="G464" s="149">
        <f t="array" ref="G464">SUM(IF(A464=A$5:A464,IF(C464=C$5:C464,1,0),0))</f>
        <v>72</v>
      </c>
    </row>
    <row r="465" spans="1:7" x14ac:dyDescent="0.25">
      <c r="A465">
        <v>2024</v>
      </c>
      <c r="B465" s="149" t="str">
        <f t="shared" si="14"/>
        <v>2024_GA73</v>
      </c>
      <c r="C465" t="s">
        <v>140</v>
      </c>
      <c r="D465" t="s">
        <v>755</v>
      </c>
      <c r="E465" s="149" t="str">
        <f t="shared" si="15"/>
        <v>2024_GAHART COUNTY</v>
      </c>
      <c r="F465">
        <v>766550</v>
      </c>
      <c r="G465" s="149">
        <f t="array" ref="G465">SUM(IF(A465=A$5:A465,IF(C465=C$5:C465,1,0),0))</f>
        <v>73</v>
      </c>
    </row>
    <row r="466" spans="1:7" x14ac:dyDescent="0.25">
      <c r="A466">
        <v>2024</v>
      </c>
      <c r="B466" s="149" t="str">
        <f t="shared" si="14"/>
        <v>2024_GA74</v>
      </c>
      <c r="C466" t="s">
        <v>140</v>
      </c>
      <c r="D466" t="s">
        <v>756</v>
      </c>
      <c r="E466" s="149" t="str">
        <f t="shared" si="15"/>
        <v>2024_GAHEARD COUNTY</v>
      </c>
      <c r="F466">
        <v>766550</v>
      </c>
      <c r="G466" s="149">
        <f t="array" ref="G466">SUM(IF(A466=A$5:A466,IF(C466=C$5:C466,1,0),0))</f>
        <v>74</v>
      </c>
    </row>
    <row r="467" spans="1:7" x14ac:dyDescent="0.25">
      <c r="A467">
        <v>2024</v>
      </c>
      <c r="B467" s="149" t="str">
        <f t="shared" si="14"/>
        <v>2024_GA75</v>
      </c>
      <c r="C467" t="s">
        <v>140</v>
      </c>
      <c r="D467" t="s">
        <v>424</v>
      </c>
      <c r="E467" s="149" t="str">
        <f t="shared" si="15"/>
        <v>2024_GAHENRY COUNTY</v>
      </c>
      <c r="F467">
        <v>766550</v>
      </c>
      <c r="G467" s="149">
        <f t="array" ref="G467">SUM(IF(A467=A$5:A467,IF(C467=C$5:C467,1,0),0))</f>
        <v>75</v>
      </c>
    </row>
    <row r="468" spans="1:7" x14ac:dyDescent="0.25">
      <c r="A468">
        <v>2024</v>
      </c>
      <c r="B468" s="149" t="str">
        <f t="shared" si="14"/>
        <v>2024_GA76</v>
      </c>
      <c r="C468" t="s">
        <v>140</v>
      </c>
      <c r="D468" t="s">
        <v>425</v>
      </c>
      <c r="E468" s="149" t="str">
        <f t="shared" si="15"/>
        <v>2024_GAHOUSTON COUNTY</v>
      </c>
      <c r="F468">
        <v>766550</v>
      </c>
      <c r="G468" s="149">
        <f t="array" ref="G468">SUM(IF(A468=A$5:A468,IF(C468=C$5:C468,1,0),0))</f>
        <v>76</v>
      </c>
    </row>
    <row r="469" spans="1:7" x14ac:dyDescent="0.25">
      <c r="A469">
        <v>2024</v>
      </c>
      <c r="B469" s="149" t="str">
        <f t="shared" si="14"/>
        <v>2024_GA77</v>
      </c>
      <c r="C469" t="s">
        <v>140</v>
      </c>
      <c r="D469" t="s">
        <v>757</v>
      </c>
      <c r="E469" s="149" t="str">
        <f t="shared" si="15"/>
        <v>2024_GAIRWIN COUNTY</v>
      </c>
      <c r="F469">
        <v>766550</v>
      </c>
      <c r="G469" s="149">
        <f t="array" ref="G469">SUM(IF(A469=A$5:A469,IF(C469=C$5:C469,1,0),0))</f>
        <v>77</v>
      </c>
    </row>
    <row r="470" spans="1:7" x14ac:dyDescent="0.25">
      <c r="A470">
        <v>2024</v>
      </c>
      <c r="B470" s="149" t="str">
        <f t="shared" si="14"/>
        <v>2024_GA78</v>
      </c>
      <c r="C470" t="s">
        <v>140</v>
      </c>
      <c r="D470" t="s">
        <v>426</v>
      </c>
      <c r="E470" s="149" t="str">
        <f t="shared" si="15"/>
        <v>2024_GAJACKSON COUNTY</v>
      </c>
      <c r="F470">
        <v>766550</v>
      </c>
      <c r="G470" s="149">
        <f t="array" ref="G470">SUM(IF(A470=A$5:A470,IF(C470=C$5:C470,1,0),0))</f>
        <v>78</v>
      </c>
    </row>
    <row r="471" spans="1:7" x14ac:dyDescent="0.25">
      <c r="A471">
        <v>2024</v>
      </c>
      <c r="B471" s="149" t="str">
        <f t="shared" si="14"/>
        <v>2024_GA79</v>
      </c>
      <c r="C471" t="s">
        <v>140</v>
      </c>
      <c r="D471" t="s">
        <v>758</v>
      </c>
      <c r="E471" s="149" t="str">
        <f t="shared" si="15"/>
        <v>2024_GAJASPER COUNTY</v>
      </c>
      <c r="F471">
        <v>766550</v>
      </c>
      <c r="G471" s="149">
        <f t="array" ref="G471">SUM(IF(A471=A$5:A471,IF(C471=C$5:C471,1,0),0))</f>
        <v>79</v>
      </c>
    </row>
    <row r="472" spans="1:7" x14ac:dyDescent="0.25">
      <c r="A472">
        <v>2024</v>
      </c>
      <c r="B472" s="149" t="str">
        <f t="shared" si="14"/>
        <v>2024_GA80</v>
      </c>
      <c r="C472" t="s">
        <v>140</v>
      </c>
      <c r="D472" t="s">
        <v>759</v>
      </c>
      <c r="E472" s="149" t="str">
        <f t="shared" si="15"/>
        <v>2024_GAJEFF DAVIS COUNTY</v>
      </c>
      <c r="F472">
        <v>766550</v>
      </c>
      <c r="G472" s="149">
        <f t="array" ref="G472">SUM(IF(A472=A$5:A472,IF(C472=C$5:C472,1,0),0))</f>
        <v>80</v>
      </c>
    </row>
    <row r="473" spans="1:7" x14ac:dyDescent="0.25">
      <c r="A473">
        <v>2024</v>
      </c>
      <c r="B473" s="149" t="str">
        <f t="shared" si="14"/>
        <v>2024_GA81</v>
      </c>
      <c r="C473" t="s">
        <v>140</v>
      </c>
      <c r="D473" t="s">
        <v>427</v>
      </c>
      <c r="E473" s="149" t="str">
        <f t="shared" si="15"/>
        <v>2024_GAJEFFERSON COUNTY</v>
      </c>
      <c r="F473">
        <v>766550</v>
      </c>
      <c r="G473" s="149">
        <f t="array" ref="G473">SUM(IF(A473=A$5:A473,IF(C473=C$5:C473,1,0),0))</f>
        <v>81</v>
      </c>
    </row>
    <row r="474" spans="1:7" x14ac:dyDescent="0.25">
      <c r="A474">
        <v>2024</v>
      </c>
      <c r="B474" s="149" t="str">
        <f t="shared" si="14"/>
        <v>2024_GA82</v>
      </c>
      <c r="C474" t="s">
        <v>140</v>
      </c>
      <c r="D474" t="s">
        <v>760</v>
      </c>
      <c r="E474" s="149" t="str">
        <f t="shared" si="15"/>
        <v>2024_GAJENKINS COUNTY</v>
      </c>
      <c r="F474">
        <v>766550</v>
      </c>
      <c r="G474" s="149">
        <f t="array" ref="G474">SUM(IF(A474=A$5:A474,IF(C474=C$5:C474,1,0),0))</f>
        <v>82</v>
      </c>
    </row>
    <row r="475" spans="1:7" x14ac:dyDescent="0.25">
      <c r="A475">
        <v>2024</v>
      </c>
      <c r="B475" s="149" t="str">
        <f t="shared" si="14"/>
        <v>2024_GA83</v>
      </c>
      <c r="C475" t="s">
        <v>140</v>
      </c>
      <c r="D475" t="s">
        <v>500</v>
      </c>
      <c r="E475" s="149" t="str">
        <f t="shared" si="15"/>
        <v>2024_GAJOHNSON COUNTY</v>
      </c>
      <c r="F475">
        <v>766550</v>
      </c>
      <c r="G475" s="149">
        <f t="array" ref="G475">SUM(IF(A475=A$5:A475,IF(C475=C$5:C475,1,0),0))</f>
        <v>83</v>
      </c>
    </row>
    <row r="476" spans="1:7" x14ac:dyDescent="0.25">
      <c r="A476">
        <v>2024</v>
      </c>
      <c r="B476" s="149" t="str">
        <f t="shared" si="14"/>
        <v>2024_GA84</v>
      </c>
      <c r="C476" t="s">
        <v>140</v>
      </c>
      <c r="D476" t="s">
        <v>761</v>
      </c>
      <c r="E476" s="149" t="str">
        <f t="shared" si="15"/>
        <v>2024_GAJONES COUNTY</v>
      </c>
      <c r="F476">
        <v>766550</v>
      </c>
      <c r="G476" s="149">
        <f t="array" ref="G476">SUM(IF(A476=A$5:A476,IF(C476=C$5:C476,1,0),0))</f>
        <v>84</v>
      </c>
    </row>
    <row r="477" spans="1:7" x14ac:dyDescent="0.25">
      <c r="A477">
        <v>2024</v>
      </c>
      <c r="B477" s="149" t="str">
        <f t="shared" si="14"/>
        <v>2024_GA85</v>
      </c>
      <c r="C477" t="s">
        <v>140</v>
      </c>
      <c r="D477" t="s">
        <v>428</v>
      </c>
      <c r="E477" s="149" t="str">
        <f t="shared" si="15"/>
        <v>2024_GALAMAR COUNTY</v>
      </c>
      <c r="F477">
        <v>766550</v>
      </c>
      <c r="G477" s="149">
        <f t="array" ref="G477">SUM(IF(A477=A$5:A477,IF(C477=C$5:C477,1,0),0))</f>
        <v>85</v>
      </c>
    </row>
    <row r="478" spans="1:7" x14ac:dyDescent="0.25">
      <c r="A478">
        <v>2024</v>
      </c>
      <c r="B478" s="149" t="str">
        <f t="shared" si="14"/>
        <v>2024_GA86</v>
      </c>
      <c r="C478" t="s">
        <v>140</v>
      </c>
      <c r="D478" t="s">
        <v>762</v>
      </c>
      <c r="E478" s="149" t="str">
        <f t="shared" si="15"/>
        <v>2024_GALANIER COUNTY</v>
      </c>
      <c r="F478">
        <v>766550</v>
      </c>
      <c r="G478" s="149">
        <f t="array" ref="G478">SUM(IF(A478=A$5:A478,IF(C478=C$5:C478,1,0),0))</f>
        <v>86</v>
      </c>
    </row>
    <row r="479" spans="1:7" x14ac:dyDescent="0.25">
      <c r="A479">
        <v>2024</v>
      </c>
      <c r="B479" s="149" t="str">
        <f t="shared" si="14"/>
        <v>2024_GA87</v>
      </c>
      <c r="C479" t="s">
        <v>140</v>
      </c>
      <c r="D479" t="s">
        <v>763</v>
      </c>
      <c r="E479" s="149" t="str">
        <f t="shared" si="15"/>
        <v>2024_GALAURENS COUNTY</v>
      </c>
      <c r="F479">
        <v>766550</v>
      </c>
      <c r="G479" s="149">
        <f t="array" ref="G479">SUM(IF(A479=A$5:A479,IF(C479=C$5:C479,1,0),0))</f>
        <v>87</v>
      </c>
    </row>
    <row r="480" spans="1:7" x14ac:dyDescent="0.25">
      <c r="A480">
        <v>2024</v>
      </c>
      <c r="B480" s="149" t="str">
        <f t="shared" si="14"/>
        <v>2024_GA88</v>
      </c>
      <c r="C480" t="s">
        <v>140</v>
      </c>
      <c r="D480" t="s">
        <v>431</v>
      </c>
      <c r="E480" s="149" t="str">
        <f t="shared" si="15"/>
        <v>2024_GALEE COUNTY</v>
      </c>
      <c r="F480">
        <v>766550</v>
      </c>
      <c r="G480" s="149">
        <f t="array" ref="G480">SUM(IF(A480=A$5:A480,IF(C480=C$5:C480,1,0),0))</f>
        <v>88</v>
      </c>
    </row>
    <row r="481" spans="1:7" x14ac:dyDescent="0.25">
      <c r="A481">
        <v>2024</v>
      </c>
      <c r="B481" s="149" t="str">
        <f t="shared" si="14"/>
        <v>2024_GA89</v>
      </c>
      <c r="C481" t="s">
        <v>140</v>
      </c>
      <c r="D481" t="s">
        <v>679</v>
      </c>
      <c r="E481" s="149" t="str">
        <f t="shared" si="15"/>
        <v>2024_GALIBERTY COUNTY</v>
      </c>
      <c r="F481">
        <v>766550</v>
      </c>
      <c r="G481" s="149">
        <f t="array" ref="G481">SUM(IF(A481=A$5:A481,IF(C481=C$5:C481,1,0),0))</f>
        <v>89</v>
      </c>
    </row>
    <row r="482" spans="1:7" x14ac:dyDescent="0.25">
      <c r="A482">
        <v>2024</v>
      </c>
      <c r="B482" s="149" t="str">
        <f t="shared" si="14"/>
        <v>2024_GA90</v>
      </c>
      <c r="C482" t="s">
        <v>140</v>
      </c>
      <c r="D482" t="s">
        <v>502</v>
      </c>
      <c r="E482" s="149" t="str">
        <f t="shared" si="15"/>
        <v>2024_GALINCOLN COUNTY</v>
      </c>
      <c r="F482">
        <v>766550</v>
      </c>
      <c r="G482" s="149">
        <f t="array" ref="G482">SUM(IF(A482=A$5:A482,IF(C482=C$5:C482,1,0),0))</f>
        <v>90</v>
      </c>
    </row>
    <row r="483" spans="1:7" x14ac:dyDescent="0.25">
      <c r="A483">
        <v>2024</v>
      </c>
      <c r="B483" s="149" t="str">
        <f t="shared" si="14"/>
        <v>2024_GA91</v>
      </c>
      <c r="C483" t="s">
        <v>140</v>
      </c>
      <c r="D483" t="s">
        <v>764</v>
      </c>
      <c r="E483" s="149" t="str">
        <f t="shared" si="15"/>
        <v>2024_GALONG COUNTY</v>
      </c>
      <c r="F483">
        <v>766550</v>
      </c>
      <c r="G483" s="149">
        <f t="array" ref="G483">SUM(IF(A483=A$5:A483,IF(C483=C$5:C483,1,0),0))</f>
        <v>91</v>
      </c>
    </row>
    <row r="484" spans="1:7" x14ac:dyDescent="0.25">
      <c r="A484">
        <v>2024</v>
      </c>
      <c r="B484" s="149" t="str">
        <f t="shared" si="14"/>
        <v>2024_GA92</v>
      </c>
      <c r="C484" t="s">
        <v>140</v>
      </c>
      <c r="D484" t="s">
        <v>433</v>
      </c>
      <c r="E484" s="149" t="str">
        <f t="shared" si="15"/>
        <v>2024_GALOWNDES COUNTY</v>
      </c>
      <c r="F484">
        <v>766550</v>
      </c>
      <c r="G484" s="149">
        <f t="array" ref="G484">SUM(IF(A484=A$5:A484,IF(C484=C$5:C484,1,0),0))</f>
        <v>92</v>
      </c>
    </row>
    <row r="485" spans="1:7" x14ac:dyDescent="0.25">
      <c r="A485">
        <v>2024</v>
      </c>
      <c r="B485" s="149" t="str">
        <f t="shared" si="14"/>
        <v>2024_GA93</v>
      </c>
      <c r="C485" t="s">
        <v>140</v>
      </c>
      <c r="D485" t="s">
        <v>765</v>
      </c>
      <c r="E485" s="149" t="str">
        <f t="shared" si="15"/>
        <v>2024_GALUMPKIN COUNTY</v>
      </c>
      <c r="F485">
        <v>766550</v>
      </c>
      <c r="G485" s="149">
        <f t="array" ref="G485">SUM(IF(A485=A$5:A485,IF(C485=C$5:C485,1,0),0))</f>
        <v>93</v>
      </c>
    </row>
    <row r="486" spans="1:7" x14ac:dyDescent="0.25">
      <c r="A486">
        <v>2024</v>
      </c>
      <c r="B486" s="149" t="str">
        <f t="shared" si="14"/>
        <v>2024_GA94</v>
      </c>
      <c r="C486" t="s">
        <v>140</v>
      </c>
      <c r="D486" t="s">
        <v>766</v>
      </c>
      <c r="E486" s="149" t="str">
        <f t="shared" si="15"/>
        <v>2024_GAMCDUFFIE COUNTY</v>
      </c>
      <c r="F486">
        <v>766550</v>
      </c>
      <c r="G486" s="149">
        <f t="array" ref="G486">SUM(IF(A486=A$5:A486,IF(C486=C$5:C486,1,0),0))</f>
        <v>94</v>
      </c>
    </row>
    <row r="487" spans="1:7" x14ac:dyDescent="0.25">
      <c r="A487">
        <v>2024</v>
      </c>
      <c r="B487" s="149" t="str">
        <f t="shared" si="14"/>
        <v>2024_GA95</v>
      </c>
      <c r="C487" t="s">
        <v>140</v>
      </c>
      <c r="D487" t="s">
        <v>767</v>
      </c>
      <c r="E487" s="149" t="str">
        <f t="shared" si="15"/>
        <v>2024_GAMCINTOSH COUNTY</v>
      </c>
      <c r="F487">
        <v>766550</v>
      </c>
      <c r="G487" s="149">
        <f t="array" ref="G487">SUM(IF(A487=A$5:A487,IF(C487=C$5:C487,1,0),0))</f>
        <v>95</v>
      </c>
    </row>
    <row r="488" spans="1:7" x14ac:dyDescent="0.25">
      <c r="A488">
        <v>2024</v>
      </c>
      <c r="B488" s="149" t="str">
        <f t="shared" si="14"/>
        <v>2024_GA96</v>
      </c>
      <c r="C488" t="s">
        <v>140</v>
      </c>
      <c r="D488" t="s">
        <v>434</v>
      </c>
      <c r="E488" s="149" t="str">
        <f t="shared" si="15"/>
        <v>2024_GAMACON COUNTY</v>
      </c>
      <c r="F488">
        <v>766550</v>
      </c>
      <c r="G488" s="149">
        <f t="array" ref="G488">SUM(IF(A488=A$5:A488,IF(C488=C$5:C488,1,0),0))</f>
        <v>96</v>
      </c>
    </row>
    <row r="489" spans="1:7" x14ac:dyDescent="0.25">
      <c r="A489">
        <v>2024</v>
      </c>
      <c r="B489" s="149" t="str">
        <f t="shared" si="14"/>
        <v>2024_GA97</v>
      </c>
      <c r="C489" t="s">
        <v>140</v>
      </c>
      <c r="D489" t="s">
        <v>435</v>
      </c>
      <c r="E489" s="149" t="str">
        <f t="shared" si="15"/>
        <v>2024_GAMADISON COUNTY</v>
      </c>
      <c r="F489">
        <v>766550</v>
      </c>
      <c r="G489" s="149">
        <f t="array" ref="G489">SUM(IF(A489=A$5:A489,IF(C489=C$5:C489,1,0),0))</f>
        <v>97</v>
      </c>
    </row>
    <row r="490" spans="1:7" x14ac:dyDescent="0.25">
      <c r="A490">
        <v>2024</v>
      </c>
      <c r="B490" s="149" t="str">
        <f t="shared" si="14"/>
        <v>2024_GA98</v>
      </c>
      <c r="C490" t="s">
        <v>140</v>
      </c>
      <c r="D490" t="s">
        <v>437</v>
      </c>
      <c r="E490" s="149" t="str">
        <f t="shared" si="15"/>
        <v>2024_GAMARION COUNTY</v>
      </c>
      <c r="F490">
        <v>766550</v>
      </c>
      <c r="G490" s="149">
        <f t="array" ref="G490">SUM(IF(A490=A$5:A490,IF(C490=C$5:C490,1,0),0))</f>
        <v>98</v>
      </c>
    </row>
    <row r="491" spans="1:7" x14ac:dyDescent="0.25">
      <c r="A491">
        <v>2024</v>
      </c>
      <c r="B491" s="149" t="str">
        <f t="shared" si="14"/>
        <v>2024_GA99</v>
      </c>
      <c r="C491" t="s">
        <v>140</v>
      </c>
      <c r="D491" t="s">
        <v>768</v>
      </c>
      <c r="E491" s="149" t="str">
        <f t="shared" si="15"/>
        <v>2024_GAMERIWETHER COUNTY</v>
      </c>
      <c r="F491">
        <v>766550</v>
      </c>
      <c r="G491" s="149">
        <f t="array" ref="G491">SUM(IF(A491=A$5:A491,IF(C491=C$5:C491,1,0),0))</f>
        <v>99</v>
      </c>
    </row>
    <row r="492" spans="1:7" x14ac:dyDescent="0.25">
      <c r="A492">
        <v>2024</v>
      </c>
      <c r="B492" s="149" t="str">
        <f t="shared" si="14"/>
        <v>2024_GA100</v>
      </c>
      <c r="C492" t="s">
        <v>140</v>
      </c>
      <c r="D492" t="s">
        <v>506</v>
      </c>
      <c r="E492" s="149" t="str">
        <f t="shared" si="15"/>
        <v>2024_GAMILLER COUNTY</v>
      </c>
      <c r="F492">
        <v>766550</v>
      </c>
      <c r="G492" s="149">
        <f t="array" ref="G492">SUM(IF(A492=A$5:A492,IF(C492=C$5:C492,1,0),0))</f>
        <v>100</v>
      </c>
    </row>
    <row r="493" spans="1:7" x14ac:dyDescent="0.25">
      <c r="A493">
        <v>2024</v>
      </c>
      <c r="B493" s="149" t="str">
        <f t="shared" si="14"/>
        <v>2024_GA101</v>
      </c>
      <c r="C493" t="s">
        <v>140</v>
      </c>
      <c r="D493" t="s">
        <v>769</v>
      </c>
      <c r="E493" s="149" t="str">
        <f t="shared" si="15"/>
        <v>2024_GAMITCHELL COUNTY</v>
      </c>
      <c r="F493">
        <v>766550</v>
      </c>
      <c r="G493" s="149">
        <f t="array" ref="G493">SUM(IF(A493=A$5:A493,IF(C493=C$5:C493,1,0),0))</f>
        <v>101</v>
      </c>
    </row>
    <row r="494" spans="1:7" x14ac:dyDescent="0.25">
      <c r="A494">
        <v>2024</v>
      </c>
      <c r="B494" s="149" t="str">
        <f t="shared" si="14"/>
        <v>2024_GA102</v>
      </c>
      <c r="C494" t="s">
        <v>140</v>
      </c>
      <c r="D494" t="s">
        <v>440</v>
      </c>
      <c r="E494" s="149" t="str">
        <f t="shared" si="15"/>
        <v>2024_GAMONROE COUNTY</v>
      </c>
      <c r="F494">
        <v>766550</v>
      </c>
      <c r="G494" s="149">
        <f t="array" ref="G494">SUM(IF(A494=A$5:A494,IF(C494=C$5:C494,1,0),0))</f>
        <v>102</v>
      </c>
    </row>
    <row r="495" spans="1:7" x14ac:dyDescent="0.25">
      <c r="A495">
        <v>2024</v>
      </c>
      <c r="B495" s="149" t="str">
        <f t="shared" si="14"/>
        <v>2024_GA103</v>
      </c>
      <c r="C495" t="s">
        <v>140</v>
      </c>
      <c r="D495" t="s">
        <v>441</v>
      </c>
      <c r="E495" s="149" t="str">
        <f t="shared" si="15"/>
        <v>2024_GAMONTGOMERY COUNTY</v>
      </c>
      <c r="F495">
        <v>766550</v>
      </c>
      <c r="G495" s="149">
        <f t="array" ref="G495">SUM(IF(A495=A$5:A495,IF(C495=C$5:C495,1,0),0))</f>
        <v>103</v>
      </c>
    </row>
    <row r="496" spans="1:7" x14ac:dyDescent="0.25">
      <c r="A496">
        <v>2024</v>
      </c>
      <c r="B496" s="149" t="str">
        <f t="shared" si="14"/>
        <v>2024_GA104</v>
      </c>
      <c r="C496" t="s">
        <v>140</v>
      </c>
      <c r="D496" t="s">
        <v>442</v>
      </c>
      <c r="E496" s="149" t="str">
        <f t="shared" si="15"/>
        <v>2024_GAMORGAN COUNTY</v>
      </c>
      <c r="F496">
        <v>766550</v>
      </c>
      <c r="G496" s="149">
        <f t="array" ref="G496">SUM(IF(A496=A$5:A496,IF(C496=C$5:C496,1,0),0))</f>
        <v>104</v>
      </c>
    </row>
    <row r="497" spans="1:7" x14ac:dyDescent="0.25">
      <c r="A497">
        <v>2024</v>
      </c>
      <c r="B497" s="149" t="str">
        <f t="shared" ref="B497:B560" si="16">A497&amp;"_"&amp;C497&amp;G497</f>
        <v>2024_GA105</v>
      </c>
      <c r="C497" t="s">
        <v>140</v>
      </c>
      <c r="D497" t="s">
        <v>770</v>
      </c>
      <c r="E497" s="149" t="str">
        <f t="shared" ref="E497:E560" si="17">A497&amp;"_"&amp;C497&amp;D497</f>
        <v>2024_GAMURRAY COUNTY</v>
      </c>
      <c r="F497">
        <v>766550</v>
      </c>
      <c r="G497" s="149">
        <f t="array" ref="G497">SUM(IF(A497=A$5:A497,IF(C497=C$5:C497,1,0),0))</f>
        <v>105</v>
      </c>
    </row>
    <row r="498" spans="1:7" x14ac:dyDescent="0.25">
      <c r="A498">
        <v>2024</v>
      </c>
      <c r="B498" s="149" t="str">
        <f t="shared" si="16"/>
        <v>2024_GA106</v>
      </c>
      <c r="C498" t="s">
        <v>140</v>
      </c>
      <c r="D498" t="s">
        <v>771</v>
      </c>
      <c r="E498" s="149" t="str">
        <f t="shared" si="17"/>
        <v>2024_GAMUSCOGEE COUNTY</v>
      </c>
      <c r="F498">
        <v>766550</v>
      </c>
      <c r="G498" s="149">
        <f t="array" ref="G498">SUM(IF(A498=A$5:A498,IF(C498=C$5:C498,1,0),0))</f>
        <v>106</v>
      </c>
    </row>
    <row r="499" spans="1:7" x14ac:dyDescent="0.25">
      <c r="A499">
        <v>2024</v>
      </c>
      <c r="B499" s="149" t="str">
        <f t="shared" si="16"/>
        <v>2024_GA107</v>
      </c>
      <c r="C499" t="s">
        <v>140</v>
      </c>
      <c r="D499" t="s">
        <v>509</v>
      </c>
      <c r="E499" s="149" t="str">
        <f t="shared" si="17"/>
        <v>2024_GANEWTON COUNTY</v>
      </c>
      <c r="F499">
        <v>766550</v>
      </c>
      <c r="G499" s="149">
        <f t="array" ref="G499">SUM(IF(A499=A$5:A499,IF(C499=C$5:C499,1,0),0))</f>
        <v>107</v>
      </c>
    </row>
    <row r="500" spans="1:7" x14ac:dyDescent="0.25">
      <c r="A500">
        <v>2024</v>
      </c>
      <c r="B500" s="149" t="str">
        <f t="shared" si="16"/>
        <v>2024_GA108</v>
      </c>
      <c r="C500" t="s">
        <v>140</v>
      </c>
      <c r="D500" t="s">
        <v>772</v>
      </c>
      <c r="E500" s="149" t="str">
        <f t="shared" si="17"/>
        <v>2024_GAOCONEE COUNTY</v>
      </c>
      <c r="F500">
        <v>766550</v>
      </c>
      <c r="G500" s="149">
        <f t="array" ref="G500">SUM(IF(A500=A$5:A500,IF(C500=C$5:C500,1,0),0))</f>
        <v>108</v>
      </c>
    </row>
    <row r="501" spans="1:7" x14ac:dyDescent="0.25">
      <c r="A501">
        <v>2024</v>
      </c>
      <c r="B501" s="149" t="str">
        <f t="shared" si="16"/>
        <v>2024_GA109</v>
      </c>
      <c r="C501" t="s">
        <v>140</v>
      </c>
      <c r="D501" t="s">
        <v>773</v>
      </c>
      <c r="E501" s="149" t="str">
        <f t="shared" si="17"/>
        <v>2024_GAOGLETHORPE COUNTY</v>
      </c>
      <c r="F501">
        <v>766550</v>
      </c>
      <c r="G501" s="149">
        <f t="array" ref="G501">SUM(IF(A501=A$5:A501,IF(C501=C$5:C501,1,0),0))</f>
        <v>109</v>
      </c>
    </row>
    <row r="502" spans="1:7" x14ac:dyDescent="0.25">
      <c r="A502">
        <v>2024</v>
      </c>
      <c r="B502" s="149" t="str">
        <f t="shared" si="16"/>
        <v>2024_GA110</v>
      </c>
      <c r="C502" t="s">
        <v>140</v>
      </c>
      <c r="D502" t="s">
        <v>774</v>
      </c>
      <c r="E502" s="149" t="str">
        <f t="shared" si="17"/>
        <v>2024_GAPAULDING COUNTY</v>
      </c>
      <c r="F502">
        <v>766550</v>
      </c>
      <c r="G502" s="149">
        <f t="array" ref="G502">SUM(IF(A502=A$5:A502,IF(C502=C$5:C502,1,0),0))</f>
        <v>110</v>
      </c>
    </row>
    <row r="503" spans="1:7" x14ac:dyDescent="0.25">
      <c r="A503">
        <v>2024</v>
      </c>
      <c r="B503" s="149" t="str">
        <f t="shared" si="16"/>
        <v>2024_GA111</v>
      </c>
      <c r="C503" t="s">
        <v>140</v>
      </c>
      <c r="D503" t="s">
        <v>775</v>
      </c>
      <c r="E503" s="149" t="str">
        <f t="shared" si="17"/>
        <v>2024_GAPEACH COUNTY</v>
      </c>
      <c r="F503">
        <v>766550</v>
      </c>
      <c r="G503" s="149">
        <f t="array" ref="G503">SUM(IF(A503=A$5:A503,IF(C503=C$5:C503,1,0),0))</f>
        <v>111</v>
      </c>
    </row>
    <row r="504" spans="1:7" x14ac:dyDescent="0.25">
      <c r="A504">
        <v>2024</v>
      </c>
      <c r="B504" s="149" t="str">
        <f t="shared" si="16"/>
        <v>2024_GA112</v>
      </c>
      <c r="C504" t="s">
        <v>140</v>
      </c>
      <c r="D504" t="s">
        <v>444</v>
      </c>
      <c r="E504" s="149" t="str">
        <f t="shared" si="17"/>
        <v>2024_GAPICKENS COUNTY</v>
      </c>
      <c r="F504">
        <v>766550</v>
      </c>
      <c r="G504" s="149">
        <f t="array" ref="G504">SUM(IF(A504=A$5:A504,IF(C504=C$5:C504,1,0),0))</f>
        <v>112</v>
      </c>
    </row>
    <row r="505" spans="1:7" x14ac:dyDescent="0.25">
      <c r="A505">
        <v>2024</v>
      </c>
      <c r="B505" s="149" t="str">
        <f t="shared" si="16"/>
        <v>2024_GA113</v>
      </c>
      <c r="C505" t="s">
        <v>140</v>
      </c>
      <c r="D505" t="s">
        <v>776</v>
      </c>
      <c r="E505" s="149" t="str">
        <f t="shared" si="17"/>
        <v>2024_GAPIERCE COUNTY</v>
      </c>
      <c r="F505">
        <v>766550</v>
      </c>
      <c r="G505" s="149">
        <f t="array" ref="G505">SUM(IF(A505=A$5:A505,IF(C505=C$5:C505,1,0),0))</f>
        <v>113</v>
      </c>
    </row>
    <row r="506" spans="1:7" x14ac:dyDescent="0.25">
      <c r="A506">
        <v>2024</v>
      </c>
      <c r="B506" s="149" t="str">
        <f t="shared" si="16"/>
        <v>2024_GA114</v>
      </c>
      <c r="C506" t="s">
        <v>140</v>
      </c>
      <c r="D506" t="s">
        <v>445</v>
      </c>
      <c r="E506" s="149" t="str">
        <f t="shared" si="17"/>
        <v>2024_GAPIKE COUNTY</v>
      </c>
      <c r="F506">
        <v>766550</v>
      </c>
      <c r="G506" s="149">
        <f t="array" ref="G506">SUM(IF(A506=A$5:A506,IF(C506=C$5:C506,1,0),0))</f>
        <v>114</v>
      </c>
    </row>
    <row r="507" spans="1:7" x14ac:dyDescent="0.25">
      <c r="A507">
        <v>2024</v>
      </c>
      <c r="B507" s="149" t="str">
        <f t="shared" si="16"/>
        <v>2024_GA115</v>
      </c>
      <c r="C507" t="s">
        <v>140</v>
      </c>
      <c r="D507" t="s">
        <v>513</v>
      </c>
      <c r="E507" s="149" t="str">
        <f t="shared" si="17"/>
        <v>2024_GAPOLK COUNTY</v>
      </c>
      <c r="F507">
        <v>766550</v>
      </c>
      <c r="G507" s="149">
        <f t="array" ref="G507">SUM(IF(A507=A$5:A507,IF(C507=C$5:C507,1,0),0))</f>
        <v>115</v>
      </c>
    </row>
    <row r="508" spans="1:7" x14ac:dyDescent="0.25">
      <c r="A508">
        <v>2024</v>
      </c>
      <c r="B508" s="149" t="str">
        <f t="shared" si="16"/>
        <v>2024_GA116</v>
      </c>
      <c r="C508" t="s">
        <v>140</v>
      </c>
      <c r="D508" t="s">
        <v>516</v>
      </c>
      <c r="E508" s="149" t="str">
        <f t="shared" si="17"/>
        <v>2024_GAPULASKI COUNTY</v>
      </c>
      <c r="F508">
        <v>766550</v>
      </c>
      <c r="G508" s="149">
        <f t="array" ref="G508">SUM(IF(A508=A$5:A508,IF(C508=C$5:C508,1,0),0))</f>
        <v>116</v>
      </c>
    </row>
    <row r="509" spans="1:7" x14ac:dyDescent="0.25">
      <c r="A509">
        <v>2024</v>
      </c>
      <c r="B509" s="149" t="str">
        <f t="shared" si="16"/>
        <v>2024_GA117</v>
      </c>
      <c r="C509" t="s">
        <v>140</v>
      </c>
      <c r="D509" t="s">
        <v>690</v>
      </c>
      <c r="E509" s="149" t="str">
        <f t="shared" si="17"/>
        <v>2024_GAPUTNAM COUNTY</v>
      </c>
      <c r="F509">
        <v>766550</v>
      </c>
      <c r="G509" s="149">
        <f t="array" ref="G509">SUM(IF(A509=A$5:A509,IF(C509=C$5:C509,1,0),0))</f>
        <v>117</v>
      </c>
    </row>
    <row r="510" spans="1:7" x14ac:dyDescent="0.25">
      <c r="A510">
        <v>2024</v>
      </c>
      <c r="B510" s="149" t="str">
        <f t="shared" si="16"/>
        <v>2024_GA118</v>
      </c>
      <c r="C510" t="s">
        <v>140</v>
      </c>
      <c r="D510" t="s">
        <v>777</v>
      </c>
      <c r="E510" s="149" t="str">
        <f t="shared" si="17"/>
        <v>2024_GAQUITMAN COUNTY</v>
      </c>
      <c r="F510">
        <v>766550</v>
      </c>
      <c r="G510" s="149">
        <f t="array" ref="G510">SUM(IF(A510=A$5:A510,IF(C510=C$5:C510,1,0),0))</f>
        <v>118</v>
      </c>
    </row>
    <row r="511" spans="1:7" x14ac:dyDescent="0.25">
      <c r="A511">
        <v>2024</v>
      </c>
      <c r="B511" s="149" t="str">
        <f t="shared" si="16"/>
        <v>2024_GA119</v>
      </c>
      <c r="C511" t="s">
        <v>140</v>
      </c>
      <c r="D511" t="s">
        <v>778</v>
      </c>
      <c r="E511" s="149" t="str">
        <f t="shared" si="17"/>
        <v>2024_GARABUN COUNTY</v>
      </c>
      <c r="F511">
        <v>766550</v>
      </c>
      <c r="G511" s="149">
        <f t="array" ref="G511">SUM(IF(A511=A$5:A511,IF(C511=C$5:C511,1,0),0))</f>
        <v>119</v>
      </c>
    </row>
    <row r="512" spans="1:7" x14ac:dyDescent="0.25">
      <c r="A512">
        <v>2024</v>
      </c>
      <c r="B512" s="149" t="str">
        <f t="shared" si="16"/>
        <v>2024_GA120</v>
      </c>
      <c r="C512" t="s">
        <v>140</v>
      </c>
      <c r="D512" t="s">
        <v>446</v>
      </c>
      <c r="E512" s="149" t="str">
        <f t="shared" si="17"/>
        <v>2024_GARANDOLPH COUNTY</v>
      </c>
      <c r="F512">
        <v>766550</v>
      </c>
      <c r="G512" s="149">
        <f t="array" ref="G512">SUM(IF(A512=A$5:A512,IF(C512=C$5:C512,1,0),0))</f>
        <v>120</v>
      </c>
    </row>
    <row r="513" spans="1:7" x14ac:dyDescent="0.25">
      <c r="A513">
        <v>2024</v>
      </c>
      <c r="B513" s="149" t="str">
        <f t="shared" si="16"/>
        <v>2024_GA121</v>
      </c>
      <c r="C513" t="s">
        <v>140</v>
      </c>
      <c r="D513" t="s">
        <v>779</v>
      </c>
      <c r="E513" s="149" t="str">
        <f t="shared" si="17"/>
        <v>2024_GARICHMOND COUNTY</v>
      </c>
      <c r="F513">
        <v>766550</v>
      </c>
      <c r="G513" s="149">
        <f t="array" ref="G513">SUM(IF(A513=A$5:A513,IF(C513=C$5:C513,1,0),0))</f>
        <v>121</v>
      </c>
    </row>
    <row r="514" spans="1:7" x14ac:dyDescent="0.25">
      <c r="A514">
        <v>2024</v>
      </c>
      <c r="B514" s="149" t="str">
        <f t="shared" si="16"/>
        <v>2024_GA122</v>
      </c>
      <c r="C514" t="s">
        <v>140</v>
      </c>
      <c r="D514" t="s">
        <v>780</v>
      </c>
      <c r="E514" s="149" t="str">
        <f t="shared" si="17"/>
        <v>2024_GAROCKDALE COUNTY</v>
      </c>
      <c r="F514">
        <v>766550</v>
      </c>
      <c r="G514" s="149">
        <f t="array" ref="G514">SUM(IF(A514=A$5:A514,IF(C514=C$5:C514,1,0),0))</f>
        <v>122</v>
      </c>
    </row>
    <row r="515" spans="1:7" x14ac:dyDescent="0.25">
      <c r="A515">
        <v>2024</v>
      </c>
      <c r="B515" s="149" t="str">
        <f t="shared" si="16"/>
        <v>2024_GA123</v>
      </c>
      <c r="C515" t="s">
        <v>140</v>
      </c>
      <c r="D515" t="s">
        <v>781</v>
      </c>
      <c r="E515" s="149" t="str">
        <f t="shared" si="17"/>
        <v>2024_GASCHLEY COUNTY</v>
      </c>
      <c r="F515">
        <v>766550</v>
      </c>
      <c r="G515" s="149">
        <f t="array" ref="G515">SUM(IF(A515=A$5:A515,IF(C515=C$5:C515,1,0),0))</f>
        <v>123</v>
      </c>
    </row>
    <row r="516" spans="1:7" x14ac:dyDescent="0.25">
      <c r="A516">
        <v>2024</v>
      </c>
      <c r="B516" s="149" t="str">
        <f t="shared" si="16"/>
        <v>2024_GA124</v>
      </c>
      <c r="C516" t="s">
        <v>140</v>
      </c>
      <c r="D516" t="s">
        <v>782</v>
      </c>
      <c r="E516" s="149" t="str">
        <f t="shared" si="17"/>
        <v>2024_GASCREVEN COUNTY</v>
      </c>
      <c r="F516">
        <v>766550</v>
      </c>
      <c r="G516" s="149">
        <f t="array" ref="G516">SUM(IF(A516=A$5:A516,IF(C516=C$5:C516,1,0),0))</f>
        <v>124</v>
      </c>
    </row>
    <row r="517" spans="1:7" x14ac:dyDescent="0.25">
      <c r="A517">
        <v>2024</v>
      </c>
      <c r="B517" s="149" t="str">
        <f t="shared" si="16"/>
        <v>2024_GA125</v>
      </c>
      <c r="C517" t="s">
        <v>140</v>
      </c>
      <c r="D517" t="s">
        <v>695</v>
      </c>
      <c r="E517" s="149" t="str">
        <f t="shared" si="17"/>
        <v>2024_GASEMINOLE COUNTY</v>
      </c>
      <c r="F517">
        <v>766550</v>
      </c>
      <c r="G517" s="149">
        <f t="array" ref="G517">SUM(IF(A517=A$5:A517,IF(C517=C$5:C517,1,0),0))</f>
        <v>125</v>
      </c>
    </row>
    <row r="518" spans="1:7" x14ac:dyDescent="0.25">
      <c r="A518">
        <v>2024</v>
      </c>
      <c r="B518" s="149" t="str">
        <f t="shared" si="16"/>
        <v>2024_GA126</v>
      </c>
      <c r="C518" t="s">
        <v>140</v>
      </c>
      <c r="D518" t="s">
        <v>783</v>
      </c>
      <c r="E518" s="149" t="str">
        <f t="shared" si="17"/>
        <v>2024_GASPALDING COUNTY</v>
      </c>
      <c r="F518">
        <v>766550</v>
      </c>
      <c r="G518" s="149">
        <f t="array" ref="G518">SUM(IF(A518=A$5:A518,IF(C518=C$5:C518,1,0),0))</f>
        <v>126</v>
      </c>
    </row>
    <row r="519" spans="1:7" x14ac:dyDescent="0.25">
      <c r="A519">
        <v>2024</v>
      </c>
      <c r="B519" s="149" t="str">
        <f t="shared" si="16"/>
        <v>2024_GA127</v>
      </c>
      <c r="C519" t="s">
        <v>140</v>
      </c>
      <c r="D519" t="s">
        <v>784</v>
      </c>
      <c r="E519" s="149" t="str">
        <f t="shared" si="17"/>
        <v>2024_GASTEPHENS COUNTY</v>
      </c>
      <c r="F519">
        <v>766550</v>
      </c>
      <c r="G519" s="149">
        <f t="array" ref="G519">SUM(IF(A519=A$5:A519,IF(C519=C$5:C519,1,0),0))</f>
        <v>127</v>
      </c>
    </row>
    <row r="520" spans="1:7" x14ac:dyDescent="0.25">
      <c r="A520">
        <v>2024</v>
      </c>
      <c r="B520" s="149" t="str">
        <f t="shared" si="16"/>
        <v>2024_GA128</v>
      </c>
      <c r="C520" t="s">
        <v>140</v>
      </c>
      <c r="D520" t="s">
        <v>785</v>
      </c>
      <c r="E520" s="149" t="str">
        <f t="shared" si="17"/>
        <v>2024_GASTEWART COUNTY</v>
      </c>
      <c r="F520">
        <v>766550</v>
      </c>
      <c r="G520" s="149">
        <f t="array" ref="G520">SUM(IF(A520=A$5:A520,IF(C520=C$5:C520,1,0),0))</f>
        <v>128</v>
      </c>
    </row>
    <row r="521" spans="1:7" x14ac:dyDescent="0.25">
      <c r="A521">
        <v>2024</v>
      </c>
      <c r="B521" s="149" t="str">
        <f t="shared" si="16"/>
        <v>2024_GA129</v>
      </c>
      <c r="C521" t="s">
        <v>140</v>
      </c>
      <c r="D521" t="s">
        <v>450</v>
      </c>
      <c r="E521" s="149" t="str">
        <f t="shared" si="17"/>
        <v>2024_GASUMTER COUNTY</v>
      </c>
      <c r="F521">
        <v>766550</v>
      </c>
      <c r="G521" s="149">
        <f t="array" ref="G521">SUM(IF(A521=A$5:A521,IF(C521=C$5:C521,1,0),0))</f>
        <v>129</v>
      </c>
    </row>
    <row r="522" spans="1:7" x14ac:dyDescent="0.25">
      <c r="A522">
        <v>2024</v>
      </c>
      <c r="B522" s="149" t="str">
        <f t="shared" si="16"/>
        <v>2024_GA130</v>
      </c>
      <c r="C522" t="s">
        <v>140</v>
      </c>
      <c r="D522" t="s">
        <v>786</v>
      </c>
      <c r="E522" s="149" t="str">
        <f t="shared" si="17"/>
        <v>2024_GATALBOT COUNTY</v>
      </c>
      <c r="F522">
        <v>766550</v>
      </c>
      <c r="G522" s="149">
        <f t="array" ref="G522">SUM(IF(A522=A$5:A522,IF(C522=C$5:C522,1,0),0))</f>
        <v>130</v>
      </c>
    </row>
    <row r="523" spans="1:7" x14ac:dyDescent="0.25">
      <c r="A523">
        <v>2024</v>
      </c>
      <c r="B523" s="149" t="str">
        <f t="shared" si="16"/>
        <v>2024_GA131</v>
      </c>
      <c r="C523" t="s">
        <v>140</v>
      </c>
      <c r="D523" t="s">
        <v>787</v>
      </c>
      <c r="E523" s="149" t="str">
        <f t="shared" si="17"/>
        <v>2024_GATALIAFERRO COUNTY</v>
      </c>
      <c r="F523">
        <v>766550</v>
      </c>
      <c r="G523" s="149">
        <f t="array" ref="G523">SUM(IF(A523=A$5:A523,IF(C523=C$5:C523,1,0),0))</f>
        <v>131</v>
      </c>
    </row>
    <row r="524" spans="1:7" x14ac:dyDescent="0.25">
      <c r="A524">
        <v>2024</v>
      </c>
      <c r="B524" s="149" t="str">
        <f t="shared" si="16"/>
        <v>2024_GA132</v>
      </c>
      <c r="C524" t="s">
        <v>140</v>
      </c>
      <c r="D524" t="s">
        <v>788</v>
      </c>
      <c r="E524" s="149" t="str">
        <f t="shared" si="17"/>
        <v>2024_GATATTNALL COUNTY</v>
      </c>
      <c r="F524">
        <v>766550</v>
      </c>
      <c r="G524" s="149">
        <f t="array" ref="G524">SUM(IF(A524=A$5:A524,IF(C524=C$5:C524,1,0),0))</f>
        <v>132</v>
      </c>
    </row>
    <row r="525" spans="1:7" x14ac:dyDescent="0.25">
      <c r="A525">
        <v>2024</v>
      </c>
      <c r="B525" s="149" t="str">
        <f t="shared" si="16"/>
        <v>2024_GA133</v>
      </c>
      <c r="C525" t="s">
        <v>140</v>
      </c>
      <c r="D525" t="s">
        <v>697</v>
      </c>
      <c r="E525" s="149" t="str">
        <f t="shared" si="17"/>
        <v>2024_GATAYLOR COUNTY</v>
      </c>
      <c r="F525">
        <v>766550</v>
      </c>
      <c r="G525" s="149">
        <f t="array" ref="G525">SUM(IF(A525=A$5:A525,IF(C525=C$5:C525,1,0),0))</f>
        <v>133</v>
      </c>
    </row>
    <row r="526" spans="1:7" x14ac:dyDescent="0.25">
      <c r="A526">
        <v>2024</v>
      </c>
      <c r="B526" s="149" t="str">
        <f t="shared" si="16"/>
        <v>2024_GA134</v>
      </c>
      <c r="C526" t="s">
        <v>140</v>
      </c>
      <c r="D526" t="s">
        <v>789</v>
      </c>
      <c r="E526" s="149" t="str">
        <f t="shared" si="17"/>
        <v>2024_GATELFAIR COUNTY</v>
      </c>
      <c r="F526">
        <v>766550</v>
      </c>
      <c r="G526" s="149">
        <f t="array" ref="G526">SUM(IF(A526=A$5:A526,IF(C526=C$5:C526,1,0),0))</f>
        <v>134</v>
      </c>
    </row>
    <row r="527" spans="1:7" x14ac:dyDescent="0.25">
      <c r="A527">
        <v>2024</v>
      </c>
      <c r="B527" s="149" t="str">
        <f t="shared" si="16"/>
        <v>2024_GA135</v>
      </c>
      <c r="C527" t="s">
        <v>140</v>
      </c>
      <c r="D527" t="s">
        <v>790</v>
      </c>
      <c r="E527" s="149" t="str">
        <f t="shared" si="17"/>
        <v>2024_GATERRELL COUNTY</v>
      </c>
      <c r="F527">
        <v>766550</v>
      </c>
      <c r="G527" s="149">
        <f t="array" ref="G527">SUM(IF(A527=A$5:A527,IF(C527=C$5:C527,1,0),0))</f>
        <v>135</v>
      </c>
    </row>
    <row r="528" spans="1:7" x14ac:dyDescent="0.25">
      <c r="A528">
        <v>2024</v>
      </c>
      <c r="B528" s="149" t="str">
        <f t="shared" si="16"/>
        <v>2024_GA136</v>
      </c>
      <c r="C528" t="s">
        <v>140</v>
      </c>
      <c r="D528" t="s">
        <v>791</v>
      </c>
      <c r="E528" s="149" t="str">
        <f t="shared" si="17"/>
        <v>2024_GATHOMAS COUNTY</v>
      </c>
      <c r="F528">
        <v>766550</v>
      </c>
      <c r="G528" s="149">
        <f t="array" ref="G528">SUM(IF(A528=A$5:A528,IF(C528=C$5:C528,1,0),0))</f>
        <v>136</v>
      </c>
    </row>
    <row r="529" spans="1:7" x14ac:dyDescent="0.25">
      <c r="A529">
        <v>2024</v>
      </c>
      <c r="B529" s="149" t="str">
        <f t="shared" si="16"/>
        <v>2024_GA137</v>
      </c>
      <c r="C529" t="s">
        <v>140</v>
      </c>
      <c r="D529" t="s">
        <v>792</v>
      </c>
      <c r="E529" s="149" t="str">
        <f t="shared" si="17"/>
        <v>2024_GATIFT COUNTY</v>
      </c>
      <c r="F529">
        <v>766550</v>
      </c>
      <c r="G529" s="149">
        <f t="array" ref="G529">SUM(IF(A529=A$5:A529,IF(C529=C$5:C529,1,0),0))</f>
        <v>137</v>
      </c>
    </row>
    <row r="530" spans="1:7" x14ac:dyDescent="0.25">
      <c r="A530">
        <v>2024</v>
      </c>
      <c r="B530" s="149" t="str">
        <f t="shared" si="16"/>
        <v>2024_GA138</v>
      </c>
      <c r="C530" t="s">
        <v>140</v>
      </c>
      <c r="D530" t="s">
        <v>793</v>
      </c>
      <c r="E530" s="149" t="str">
        <f t="shared" si="17"/>
        <v>2024_GATOOMBS COUNTY</v>
      </c>
      <c r="F530">
        <v>766550</v>
      </c>
      <c r="G530" s="149">
        <f t="array" ref="G530">SUM(IF(A530=A$5:A530,IF(C530=C$5:C530,1,0),0))</f>
        <v>138</v>
      </c>
    </row>
    <row r="531" spans="1:7" x14ac:dyDescent="0.25">
      <c r="A531">
        <v>2024</v>
      </c>
      <c r="B531" s="149" t="str">
        <f t="shared" si="16"/>
        <v>2024_GA139</v>
      </c>
      <c r="C531" t="s">
        <v>140</v>
      </c>
      <c r="D531" t="s">
        <v>794</v>
      </c>
      <c r="E531" s="149" t="str">
        <f t="shared" si="17"/>
        <v>2024_GATOWNS COUNTY</v>
      </c>
      <c r="F531">
        <v>766550</v>
      </c>
      <c r="G531" s="149">
        <f t="array" ref="G531">SUM(IF(A531=A$5:A531,IF(C531=C$5:C531,1,0),0))</f>
        <v>139</v>
      </c>
    </row>
    <row r="532" spans="1:7" x14ac:dyDescent="0.25">
      <c r="A532">
        <v>2024</v>
      </c>
      <c r="B532" s="149" t="str">
        <f t="shared" si="16"/>
        <v>2024_GA140</v>
      </c>
      <c r="C532" t="s">
        <v>140</v>
      </c>
      <c r="D532" t="s">
        <v>795</v>
      </c>
      <c r="E532" s="149" t="str">
        <f t="shared" si="17"/>
        <v>2024_GATREUTLEN COUNTY</v>
      </c>
      <c r="F532">
        <v>766550</v>
      </c>
      <c r="G532" s="149">
        <f t="array" ref="G532">SUM(IF(A532=A$5:A532,IF(C532=C$5:C532,1,0),0))</f>
        <v>140</v>
      </c>
    </row>
    <row r="533" spans="1:7" x14ac:dyDescent="0.25">
      <c r="A533">
        <v>2024</v>
      </c>
      <c r="B533" s="149" t="str">
        <f t="shared" si="16"/>
        <v>2024_GA141</v>
      </c>
      <c r="C533" t="s">
        <v>140</v>
      </c>
      <c r="D533" t="s">
        <v>796</v>
      </c>
      <c r="E533" s="149" t="str">
        <f t="shared" si="17"/>
        <v>2024_GATROUP COUNTY</v>
      </c>
      <c r="F533">
        <v>766550</v>
      </c>
      <c r="G533" s="149">
        <f t="array" ref="G533">SUM(IF(A533=A$5:A533,IF(C533=C$5:C533,1,0),0))</f>
        <v>141</v>
      </c>
    </row>
    <row r="534" spans="1:7" x14ac:dyDescent="0.25">
      <c r="A534">
        <v>2024</v>
      </c>
      <c r="B534" s="149" t="str">
        <f t="shared" si="16"/>
        <v>2024_GA142</v>
      </c>
      <c r="C534" t="s">
        <v>140</v>
      </c>
      <c r="D534" t="s">
        <v>797</v>
      </c>
      <c r="E534" s="149" t="str">
        <f t="shared" si="17"/>
        <v>2024_GATURNER COUNTY</v>
      </c>
      <c r="F534">
        <v>766550</v>
      </c>
      <c r="G534" s="149">
        <f t="array" ref="G534">SUM(IF(A534=A$5:A534,IF(C534=C$5:C534,1,0),0))</f>
        <v>142</v>
      </c>
    </row>
    <row r="535" spans="1:7" x14ac:dyDescent="0.25">
      <c r="A535">
        <v>2024</v>
      </c>
      <c r="B535" s="149" t="str">
        <f t="shared" si="16"/>
        <v>2024_GA143</v>
      </c>
      <c r="C535" t="s">
        <v>140</v>
      </c>
      <c r="D535" t="s">
        <v>798</v>
      </c>
      <c r="E535" s="149" t="str">
        <f t="shared" si="17"/>
        <v>2024_GATWIGGS COUNTY</v>
      </c>
      <c r="F535">
        <v>766550</v>
      </c>
      <c r="G535" s="149">
        <f t="array" ref="G535">SUM(IF(A535=A$5:A535,IF(C535=C$5:C535,1,0),0))</f>
        <v>143</v>
      </c>
    </row>
    <row r="536" spans="1:7" x14ac:dyDescent="0.25">
      <c r="A536">
        <v>2024</v>
      </c>
      <c r="B536" s="149" t="str">
        <f t="shared" si="16"/>
        <v>2024_GA144</v>
      </c>
      <c r="C536" t="s">
        <v>140</v>
      </c>
      <c r="D536" t="s">
        <v>525</v>
      </c>
      <c r="E536" s="149" t="str">
        <f t="shared" si="17"/>
        <v>2024_GAUNION COUNTY</v>
      </c>
      <c r="F536">
        <v>766550</v>
      </c>
      <c r="G536" s="149">
        <f t="array" ref="G536">SUM(IF(A536=A$5:A536,IF(C536=C$5:C536,1,0),0))</f>
        <v>144</v>
      </c>
    </row>
    <row r="537" spans="1:7" x14ac:dyDescent="0.25">
      <c r="A537">
        <v>2024</v>
      </c>
      <c r="B537" s="149" t="str">
        <f t="shared" si="16"/>
        <v>2024_GA145</v>
      </c>
      <c r="C537" t="s">
        <v>140</v>
      </c>
      <c r="D537" t="s">
        <v>799</v>
      </c>
      <c r="E537" s="149" t="str">
        <f t="shared" si="17"/>
        <v>2024_GAUPSON COUNTY</v>
      </c>
      <c r="F537">
        <v>766550</v>
      </c>
      <c r="G537" s="149">
        <f t="array" ref="G537">SUM(IF(A537=A$5:A537,IF(C537=C$5:C537,1,0),0))</f>
        <v>145</v>
      </c>
    </row>
    <row r="538" spans="1:7" x14ac:dyDescent="0.25">
      <c r="A538">
        <v>2024</v>
      </c>
      <c r="B538" s="149" t="str">
        <f t="shared" si="16"/>
        <v>2024_GA146</v>
      </c>
      <c r="C538" t="s">
        <v>140</v>
      </c>
      <c r="D538" t="s">
        <v>454</v>
      </c>
      <c r="E538" s="149" t="str">
        <f t="shared" si="17"/>
        <v>2024_GAWALKER COUNTY</v>
      </c>
      <c r="F538">
        <v>766550</v>
      </c>
      <c r="G538" s="149">
        <f t="array" ref="G538">SUM(IF(A538=A$5:A538,IF(C538=C$5:C538,1,0),0))</f>
        <v>146</v>
      </c>
    </row>
    <row r="539" spans="1:7" x14ac:dyDescent="0.25">
      <c r="A539">
        <v>2024</v>
      </c>
      <c r="B539" s="149" t="str">
        <f t="shared" si="16"/>
        <v>2024_GA147</v>
      </c>
      <c r="C539" t="s">
        <v>140</v>
      </c>
      <c r="D539" t="s">
        <v>700</v>
      </c>
      <c r="E539" s="149" t="str">
        <f t="shared" si="17"/>
        <v>2024_GAWALTON COUNTY</v>
      </c>
      <c r="F539">
        <v>766550</v>
      </c>
      <c r="G539" s="149">
        <f t="array" ref="G539">SUM(IF(A539=A$5:A539,IF(C539=C$5:C539,1,0),0))</f>
        <v>147</v>
      </c>
    </row>
    <row r="540" spans="1:7" x14ac:dyDescent="0.25">
      <c r="A540">
        <v>2024</v>
      </c>
      <c r="B540" s="149" t="str">
        <f t="shared" si="16"/>
        <v>2024_GA148</v>
      </c>
      <c r="C540" t="s">
        <v>140</v>
      </c>
      <c r="D540" t="s">
        <v>800</v>
      </c>
      <c r="E540" s="149" t="str">
        <f t="shared" si="17"/>
        <v>2024_GAWARE COUNTY</v>
      </c>
      <c r="F540">
        <v>766550</v>
      </c>
      <c r="G540" s="149">
        <f t="array" ref="G540">SUM(IF(A540=A$5:A540,IF(C540=C$5:C540,1,0),0))</f>
        <v>148</v>
      </c>
    </row>
    <row r="541" spans="1:7" x14ac:dyDescent="0.25">
      <c r="A541">
        <v>2024</v>
      </c>
      <c r="B541" s="149" t="str">
        <f t="shared" si="16"/>
        <v>2024_GA149</v>
      </c>
      <c r="C541" t="s">
        <v>140</v>
      </c>
      <c r="D541" t="s">
        <v>801</v>
      </c>
      <c r="E541" s="149" t="str">
        <f t="shared" si="17"/>
        <v>2024_GAWARREN COUNTY</v>
      </c>
      <c r="F541">
        <v>766550</v>
      </c>
      <c r="G541" s="149">
        <f t="array" ref="G541">SUM(IF(A541=A$5:A541,IF(C541=C$5:C541,1,0),0))</f>
        <v>149</v>
      </c>
    </row>
    <row r="542" spans="1:7" x14ac:dyDescent="0.25">
      <c r="A542">
        <v>2024</v>
      </c>
      <c r="B542" s="149" t="str">
        <f t="shared" si="16"/>
        <v>2024_GA150</v>
      </c>
      <c r="C542" t="s">
        <v>140</v>
      </c>
      <c r="D542" t="s">
        <v>455</v>
      </c>
      <c r="E542" s="149" t="str">
        <f t="shared" si="17"/>
        <v>2024_GAWASHINGTON COUNTY</v>
      </c>
      <c r="F542">
        <v>766550</v>
      </c>
      <c r="G542" s="149">
        <f t="array" ref="G542">SUM(IF(A542=A$5:A542,IF(C542=C$5:C542,1,0),0))</f>
        <v>150</v>
      </c>
    </row>
    <row r="543" spans="1:7" x14ac:dyDescent="0.25">
      <c r="A543">
        <v>2024</v>
      </c>
      <c r="B543" s="149" t="str">
        <f t="shared" si="16"/>
        <v>2024_GA151</v>
      </c>
      <c r="C543" t="s">
        <v>140</v>
      </c>
      <c r="D543" t="s">
        <v>802</v>
      </c>
      <c r="E543" s="149" t="str">
        <f t="shared" si="17"/>
        <v>2024_GAWAYNE COUNTY</v>
      </c>
      <c r="F543">
        <v>766550</v>
      </c>
      <c r="G543" s="149">
        <f t="array" ref="G543">SUM(IF(A543=A$5:A543,IF(C543=C$5:C543,1,0),0))</f>
        <v>151</v>
      </c>
    </row>
    <row r="544" spans="1:7" x14ac:dyDescent="0.25">
      <c r="A544">
        <v>2024</v>
      </c>
      <c r="B544" s="149" t="str">
        <f t="shared" si="16"/>
        <v>2024_GA152</v>
      </c>
      <c r="C544" t="s">
        <v>140</v>
      </c>
      <c r="D544" t="s">
        <v>803</v>
      </c>
      <c r="E544" s="149" t="str">
        <f t="shared" si="17"/>
        <v>2024_GAWEBSTER COUNTY</v>
      </c>
      <c r="F544">
        <v>766550</v>
      </c>
      <c r="G544" s="149">
        <f t="array" ref="G544">SUM(IF(A544=A$5:A544,IF(C544=C$5:C544,1,0),0))</f>
        <v>152</v>
      </c>
    </row>
    <row r="545" spans="1:7" x14ac:dyDescent="0.25">
      <c r="A545">
        <v>2024</v>
      </c>
      <c r="B545" s="149" t="str">
        <f t="shared" si="16"/>
        <v>2024_GA153</v>
      </c>
      <c r="C545" t="s">
        <v>140</v>
      </c>
      <c r="D545" t="s">
        <v>804</v>
      </c>
      <c r="E545" s="149" t="str">
        <f t="shared" si="17"/>
        <v>2024_GAWHEELER COUNTY</v>
      </c>
      <c r="F545">
        <v>766550</v>
      </c>
      <c r="G545" s="149">
        <f t="array" ref="G545">SUM(IF(A545=A$5:A545,IF(C545=C$5:C545,1,0),0))</f>
        <v>153</v>
      </c>
    </row>
    <row r="546" spans="1:7" x14ac:dyDescent="0.25">
      <c r="A546">
        <v>2024</v>
      </c>
      <c r="B546" s="149" t="str">
        <f t="shared" si="16"/>
        <v>2024_GA154</v>
      </c>
      <c r="C546" t="s">
        <v>140</v>
      </c>
      <c r="D546" t="s">
        <v>527</v>
      </c>
      <c r="E546" s="149" t="str">
        <f t="shared" si="17"/>
        <v>2024_GAWHITE COUNTY</v>
      </c>
      <c r="F546">
        <v>766550</v>
      </c>
      <c r="G546" s="149">
        <f t="array" ref="G546">SUM(IF(A546=A$5:A546,IF(C546=C$5:C546,1,0),0))</f>
        <v>154</v>
      </c>
    </row>
    <row r="547" spans="1:7" x14ac:dyDescent="0.25">
      <c r="A547">
        <v>2024</v>
      </c>
      <c r="B547" s="149" t="str">
        <f t="shared" si="16"/>
        <v>2024_GA155</v>
      </c>
      <c r="C547" t="s">
        <v>140</v>
      </c>
      <c r="D547" t="s">
        <v>805</v>
      </c>
      <c r="E547" s="149" t="str">
        <f t="shared" si="17"/>
        <v>2024_GAWHITFIELD COUNTY</v>
      </c>
      <c r="F547">
        <v>766550</v>
      </c>
      <c r="G547" s="149">
        <f t="array" ref="G547">SUM(IF(A547=A$5:A547,IF(C547=C$5:C547,1,0),0))</f>
        <v>155</v>
      </c>
    </row>
    <row r="548" spans="1:7" x14ac:dyDescent="0.25">
      <c r="A548">
        <v>2024</v>
      </c>
      <c r="B548" s="149" t="str">
        <f t="shared" si="16"/>
        <v>2024_GA156</v>
      </c>
      <c r="C548" t="s">
        <v>140</v>
      </c>
      <c r="D548" t="s">
        <v>456</v>
      </c>
      <c r="E548" s="149" t="str">
        <f t="shared" si="17"/>
        <v>2024_GAWILCOX COUNTY</v>
      </c>
      <c r="F548">
        <v>766550</v>
      </c>
      <c r="G548" s="149">
        <f t="array" ref="G548">SUM(IF(A548=A$5:A548,IF(C548=C$5:C548,1,0),0))</f>
        <v>156</v>
      </c>
    </row>
    <row r="549" spans="1:7" x14ac:dyDescent="0.25">
      <c r="A549">
        <v>2024</v>
      </c>
      <c r="B549" s="149" t="str">
        <f t="shared" si="16"/>
        <v>2024_GA157</v>
      </c>
      <c r="C549" t="s">
        <v>140</v>
      </c>
      <c r="D549" t="s">
        <v>806</v>
      </c>
      <c r="E549" s="149" t="str">
        <f t="shared" si="17"/>
        <v>2024_GAWILKES COUNTY</v>
      </c>
      <c r="F549">
        <v>766550</v>
      </c>
      <c r="G549" s="149">
        <f t="array" ref="G549">SUM(IF(A549=A$5:A549,IF(C549=C$5:C549,1,0),0))</f>
        <v>157</v>
      </c>
    </row>
    <row r="550" spans="1:7" x14ac:dyDescent="0.25">
      <c r="A550">
        <v>2024</v>
      </c>
      <c r="B550" s="149" t="str">
        <f t="shared" si="16"/>
        <v>2024_GA158</v>
      </c>
      <c r="C550" t="s">
        <v>140</v>
      </c>
      <c r="D550" t="s">
        <v>807</v>
      </c>
      <c r="E550" s="149" t="str">
        <f t="shared" si="17"/>
        <v>2024_GAWILKINSON COUNTY</v>
      </c>
      <c r="F550">
        <v>766550</v>
      </c>
      <c r="G550" s="149">
        <f t="array" ref="G550">SUM(IF(A550=A$5:A550,IF(C550=C$5:C550,1,0),0))</f>
        <v>158</v>
      </c>
    </row>
    <row r="551" spans="1:7" x14ac:dyDescent="0.25">
      <c r="A551">
        <v>2024</v>
      </c>
      <c r="B551" s="149" t="str">
        <f t="shared" si="16"/>
        <v>2024_GA159</v>
      </c>
      <c r="C551" t="s">
        <v>140</v>
      </c>
      <c r="D551" t="s">
        <v>808</v>
      </c>
      <c r="E551" s="149" t="str">
        <f t="shared" si="17"/>
        <v>2024_GAWORTH COUNTY</v>
      </c>
      <c r="F551">
        <v>766550</v>
      </c>
      <c r="G551" s="149">
        <f t="array" ref="G551">SUM(IF(A551=A$5:A551,IF(C551=C$5:C551,1,0),0))</f>
        <v>159</v>
      </c>
    </row>
    <row r="552" spans="1:7" x14ac:dyDescent="0.25">
      <c r="A552">
        <v>2024</v>
      </c>
      <c r="B552" s="149" t="str">
        <f t="shared" si="16"/>
        <v>2024_HI1</v>
      </c>
      <c r="C552" t="s">
        <v>141</v>
      </c>
      <c r="D552" t="s">
        <v>809</v>
      </c>
      <c r="E552" s="149" t="str">
        <f t="shared" si="17"/>
        <v>2024_HIHAWAII COUNTY</v>
      </c>
      <c r="F552">
        <v>1149825</v>
      </c>
      <c r="G552" s="149">
        <f t="array" ref="G552">SUM(IF(A552=A$5:A552,IF(C552=C$5:C552,1,0),0))</f>
        <v>1</v>
      </c>
    </row>
    <row r="553" spans="1:7" x14ac:dyDescent="0.25">
      <c r="A553">
        <v>2024</v>
      </c>
      <c r="B553" s="149" t="str">
        <f t="shared" si="16"/>
        <v>2024_HI2</v>
      </c>
      <c r="C553" t="s">
        <v>141</v>
      </c>
      <c r="D553" t="s">
        <v>810</v>
      </c>
      <c r="E553" s="149" t="str">
        <f t="shared" si="17"/>
        <v>2024_HIHONOLULU COUNTY</v>
      </c>
      <c r="F553">
        <v>1149825</v>
      </c>
      <c r="G553" s="149">
        <f t="array" ref="G553">SUM(IF(A553=A$5:A553,IF(C553=C$5:C553,1,0),0))</f>
        <v>2</v>
      </c>
    </row>
    <row r="554" spans="1:7" x14ac:dyDescent="0.25">
      <c r="A554">
        <v>2024</v>
      </c>
      <c r="B554" s="149" t="str">
        <f t="shared" si="16"/>
        <v>2024_HI3</v>
      </c>
      <c r="C554" t="s">
        <v>141</v>
      </c>
      <c r="D554" t="s">
        <v>811</v>
      </c>
      <c r="E554" s="149" t="str">
        <f t="shared" si="17"/>
        <v>2024_HIKALAWAO COUNTY</v>
      </c>
      <c r="F554">
        <v>1149825</v>
      </c>
      <c r="G554" s="149">
        <f t="array" ref="G554">SUM(IF(A554=A$5:A554,IF(C554=C$5:C554,1,0),0))</f>
        <v>3</v>
      </c>
    </row>
    <row r="555" spans="1:7" x14ac:dyDescent="0.25">
      <c r="A555">
        <v>2024</v>
      </c>
      <c r="B555" s="149" t="str">
        <f t="shared" si="16"/>
        <v>2024_HI4</v>
      </c>
      <c r="C555" t="s">
        <v>141</v>
      </c>
      <c r="D555" t="s">
        <v>812</v>
      </c>
      <c r="E555" s="149" t="str">
        <f t="shared" si="17"/>
        <v>2024_HIKAUAI COUNTY</v>
      </c>
      <c r="F555">
        <v>1149825</v>
      </c>
      <c r="G555" s="149">
        <f t="array" ref="G555">SUM(IF(A555=A$5:A555,IF(C555=C$5:C555,1,0),0))</f>
        <v>4</v>
      </c>
    </row>
    <row r="556" spans="1:7" x14ac:dyDescent="0.25">
      <c r="A556">
        <v>2024</v>
      </c>
      <c r="B556" s="149" t="str">
        <f t="shared" si="16"/>
        <v>2024_HI5</v>
      </c>
      <c r="C556" t="s">
        <v>141</v>
      </c>
      <c r="D556" t="s">
        <v>813</v>
      </c>
      <c r="E556" s="149" t="str">
        <f t="shared" si="17"/>
        <v>2024_HIMAUI COUNTY</v>
      </c>
      <c r="F556">
        <v>1149825</v>
      </c>
      <c r="G556" s="149">
        <f t="array" ref="G556">SUM(IF(A556=A$5:A556,IF(C556=C$5:C556,1,0),0))</f>
        <v>5</v>
      </c>
    </row>
    <row r="557" spans="1:7" x14ac:dyDescent="0.25">
      <c r="A557">
        <v>2024</v>
      </c>
      <c r="B557" s="149" t="str">
        <f t="shared" si="16"/>
        <v>2024_ID1</v>
      </c>
      <c r="C557" t="s">
        <v>142</v>
      </c>
      <c r="D557" t="s">
        <v>814</v>
      </c>
      <c r="E557" s="149" t="str">
        <f t="shared" si="17"/>
        <v>2024_IDADA COUNTY</v>
      </c>
      <c r="F557">
        <v>766550</v>
      </c>
      <c r="G557" s="149">
        <f t="array" ref="G557">SUM(IF(A557=A$5:A557,IF(C557=C$5:C557,1,0),0))</f>
        <v>1</v>
      </c>
    </row>
    <row r="558" spans="1:7" x14ac:dyDescent="0.25">
      <c r="A558">
        <v>2024</v>
      </c>
      <c r="B558" s="149" t="str">
        <f t="shared" si="16"/>
        <v>2024_ID2</v>
      </c>
      <c r="C558" t="s">
        <v>142</v>
      </c>
      <c r="D558" t="s">
        <v>586</v>
      </c>
      <c r="E558" s="149" t="str">
        <f t="shared" si="17"/>
        <v>2024_IDADAMS COUNTY</v>
      </c>
      <c r="F558">
        <v>766550</v>
      </c>
      <c r="G558" s="149">
        <f t="array" ref="G558">SUM(IF(A558=A$5:A558,IF(C558=C$5:C558,1,0),0))</f>
        <v>2</v>
      </c>
    </row>
    <row r="559" spans="1:7" x14ac:dyDescent="0.25">
      <c r="A559">
        <v>2024</v>
      </c>
      <c r="B559" s="149" t="str">
        <f t="shared" si="16"/>
        <v>2024_ID3</v>
      </c>
      <c r="C559" t="s">
        <v>142</v>
      </c>
      <c r="D559" t="s">
        <v>815</v>
      </c>
      <c r="E559" s="149" t="str">
        <f t="shared" si="17"/>
        <v>2024_IDBANNOCK COUNTY</v>
      </c>
      <c r="F559">
        <v>766550</v>
      </c>
      <c r="G559" s="149">
        <f t="array" ref="G559">SUM(IF(A559=A$5:A559,IF(C559=C$5:C559,1,0),0))</f>
        <v>3</v>
      </c>
    </row>
    <row r="560" spans="1:7" x14ac:dyDescent="0.25">
      <c r="A560">
        <v>2024</v>
      </c>
      <c r="B560" s="149" t="str">
        <f t="shared" si="16"/>
        <v>2024_ID4</v>
      </c>
      <c r="C560" t="s">
        <v>142</v>
      </c>
      <c r="D560" t="s">
        <v>816</v>
      </c>
      <c r="E560" s="149" t="str">
        <f t="shared" si="17"/>
        <v>2024_IDBEAR LAKE COUNTY</v>
      </c>
      <c r="F560">
        <v>766550</v>
      </c>
      <c r="G560" s="149">
        <f t="array" ref="G560">SUM(IF(A560=A$5:A560,IF(C560=C$5:C560,1,0),0))</f>
        <v>4</v>
      </c>
    </row>
    <row r="561" spans="1:7" x14ac:dyDescent="0.25">
      <c r="A561">
        <v>2024</v>
      </c>
      <c r="B561" s="149" t="str">
        <f t="shared" ref="B561:B624" si="18">A561&amp;"_"&amp;C561&amp;G561</f>
        <v>2024_ID5</v>
      </c>
      <c r="C561" t="s">
        <v>142</v>
      </c>
      <c r="D561" t="s">
        <v>817</v>
      </c>
      <c r="E561" s="149" t="str">
        <f t="shared" ref="E561:E624" si="19">A561&amp;"_"&amp;C561&amp;D561</f>
        <v>2024_IDBENEWAH COUNTY</v>
      </c>
      <c r="F561">
        <v>766550</v>
      </c>
      <c r="G561" s="149">
        <f t="array" ref="G561">SUM(IF(A561=A$5:A561,IF(C561=C$5:C561,1,0),0))</f>
        <v>5</v>
      </c>
    </row>
    <row r="562" spans="1:7" x14ac:dyDescent="0.25">
      <c r="A562">
        <v>2024</v>
      </c>
      <c r="B562" s="149" t="str">
        <f t="shared" si="18"/>
        <v>2024_ID6</v>
      </c>
      <c r="C562" t="s">
        <v>142</v>
      </c>
      <c r="D562" t="s">
        <v>818</v>
      </c>
      <c r="E562" s="149" t="str">
        <f t="shared" si="19"/>
        <v>2024_IDBINGHAM COUNTY</v>
      </c>
      <c r="F562">
        <v>766550</v>
      </c>
      <c r="G562" s="149">
        <f t="array" ref="G562">SUM(IF(A562=A$5:A562,IF(C562=C$5:C562,1,0),0))</f>
        <v>6</v>
      </c>
    </row>
    <row r="563" spans="1:7" x14ac:dyDescent="0.25">
      <c r="A563">
        <v>2024</v>
      </c>
      <c r="B563" s="149" t="str">
        <f t="shared" si="18"/>
        <v>2024_ID7</v>
      </c>
      <c r="C563" t="s">
        <v>142</v>
      </c>
      <c r="D563" t="s">
        <v>819</v>
      </c>
      <c r="E563" s="149" t="str">
        <f t="shared" si="19"/>
        <v>2024_IDBLAINE COUNTY</v>
      </c>
      <c r="F563">
        <v>766550</v>
      </c>
      <c r="G563" s="149">
        <f t="array" ref="G563">SUM(IF(A563=A$5:A563,IF(C563=C$5:C563,1,0),0))</f>
        <v>7</v>
      </c>
    </row>
    <row r="564" spans="1:7" x14ac:dyDescent="0.25">
      <c r="A564">
        <v>2024</v>
      </c>
      <c r="B564" s="149" t="str">
        <f t="shared" si="18"/>
        <v>2024_ID8</v>
      </c>
      <c r="C564" t="s">
        <v>142</v>
      </c>
      <c r="D564" t="s">
        <v>820</v>
      </c>
      <c r="E564" s="149" t="str">
        <f t="shared" si="19"/>
        <v>2024_IDBOISE COUNTY</v>
      </c>
      <c r="F564">
        <v>766550</v>
      </c>
      <c r="G564" s="149">
        <f t="array" ref="G564">SUM(IF(A564=A$5:A564,IF(C564=C$5:C564,1,0),0))</f>
        <v>8</v>
      </c>
    </row>
    <row r="565" spans="1:7" x14ac:dyDescent="0.25">
      <c r="A565">
        <v>2024</v>
      </c>
      <c r="B565" s="149" t="str">
        <f t="shared" si="18"/>
        <v>2024_ID9</v>
      </c>
      <c r="C565" t="s">
        <v>142</v>
      </c>
      <c r="D565" t="s">
        <v>821</v>
      </c>
      <c r="E565" s="149" t="str">
        <f t="shared" si="19"/>
        <v>2024_IDBONNER COUNTY</v>
      </c>
      <c r="F565">
        <v>766550</v>
      </c>
      <c r="G565" s="149">
        <f t="array" ref="G565">SUM(IF(A565=A$5:A565,IF(C565=C$5:C565,1,0),0))</f>
        <v>9</v>
      </c>
    </row>
    <row r="566" spans="1:7" x14ac:dyDescent="0.25">
      <c r="A566">
        <v>2024</v>
      </c>
      <c r="B566" s="149" t="str">
        <f t="shared" si="18"/>
        <v>2024_ID10</v>
      </c>
      <c r="C566" t="s">
        <v>142</v>
      </c>
      <c r="D566" t="s">
        <v>822</v>
      </c>
      <c r="E566" s="149" t="str">
        <f t="shared" si="19"/>
        <v>2024_IDBONNEVILLE COUNTY</v>
      </c>
      <c r="F566">
        <v>766550</v>
      </c>
      <c r="G566" s="149">
        <f t="array" ref="G566">SUM(IF(A566=A$5:A566,IF(C566=C$5:C566,1,0),0))</f>
        <v>10</v>
      </c>
    </row>
    <row r="567" spans="1:7" x14ac:dyDescent="0.25">
      <c r="A567">
        <v>2024</v>
      </c>
      <c r="B567" s="149" t="str">
        <f t="shared" si="18"/>
        <v>2024_ID11</v>
      </c>
      <c r="C567" t="s">
        <v>142</v>
      </c>
      <c r="D567" t="s">
        <v>823</v>
      </c>
      <c r="E567" s="149" t="str">
        <f t="shared" si="19"/>
        <v>2024_IDBOUNDARY COUNTY</v>
      </c>
      <c r="F567">
        <v>766550</v>
      </c>
      <c r="G567" s="149">
        <f t="array" ref="G567">SUM(IF(A567=A$5:A567,IF(C567=C$5:C567,1,0),0))</f>
        <v>11</v>
      </c>
    </row>
    <row r="568" spans="1:7" x14ac:dyDescent="0.25">
      <c r="A568">
        <v>2024</v>
      </c>
      <c r="B568" s="149" t="str">
        <f t="shared" si="18"/>
        <v>2024_ID12</v>
      </c>
      <c r="C568" t="s">
        <v>142</v>
      </c>
      <c r="D568" t="s">
        <v>533</v>
      </c>
      <c r="E568" s="149" t="str">
        <f t="shared" si="19"/>
        <v>2024_IDBUTTE COUNTY</v>
      </c>
      <c r="F568">
        <v>766550</v>
      </c>
      <c r="G568" s="149">
        <f t="array" ref="G568">SUM(IF(A568=A$5:A568,IF(C568=C$5:C568,1,0),0))</f>
        <v>12</v>
      </c>
    </row>
    <row r="569" spans="1:7" x14ac:dyDescent="0.25">
      <c r="A569">
        <v>2024</v>
      </c>
      <c r="B569" s="149" t="str">
        <f t="shared" si="18"/>
        <v>2024_ID13</v>
      </c>
      <c r="C569" t="s">
        <v>142</v>
      </c>
      <c r="D569" t="s">
        <v>824</v>
      </c>
      <c r="E569" s="149" t="str">
        <f t="shared" si="19"/>
        <v>2024_IDCAMAS COUNTY</v>
      </c>
      <c r="F569">
        <v>766550</v>
      </c>
      <c r="G569" s="149">
        <f t="array" ref="G569">SUM(IF(A569=A$5:A569,IF(C569=C$5:C569,1,0),0))</f>
        <v>13</v>
      </c>
    </row>
    <row r="570" spans="1:7" x14ac:dyDescent="0.25">
      <c r="A570">
        <v>2024</v>
      </c>
      <c r="B570" s="149" t="str">
        <f t="shared" si="18"/>
        <v>2024_ID14</v>
      </c>
      <c r="C570" t="s">
        <v>142</v>
      </c>
      <c r="D570" t="s">
        <v>825</v>
      </c>
      <c r="E570" s="149" t="str">
        <f t="shared" si="19"/>
        <v>2024_IDCANYON COUNTY</v>
      </c>
      <c r="F570">
        <v>766550</v>
      </c>
      <c r="G570" s="149">
        <f t="array" ref="G570">SUM(IF(A570=A$5:A570,IF(C570=C$5:C570,1,0),0))</f>
        <v>14</v>
      </c>
    </row>
    <row r="571" spans="1:7" x14ac:dyDescent="0.25">
      <c r="A571">
        <v>2024</v>
      </c>
      <c r="B571" s="149" t="str">
        <f t="shared" si="18"/>
        <v>2024_ID15</v>
      </c>
      <c r="C571" t="s">
        <v>142</v>
      </c>
      <c r="D571" t="s">
        <v>826</v>
      </c>
      <c r="E571" s="149" t="str">
        <f t="shared" si="19"/>
        <v>2024_IDCARIBOU COUNTY</v>
      </c>
      <c r="F571">
        <v>766550</v>
      </c>
      <c r="G571" s="149">
        <f t="array" ref="G571">SUM(IF(A571=A$5:A571,IF(C571=C$5:C571,1,0),0))</f>
        <v>15</v>
      </c>
    </row>
    <row r="572" spans="1:7" x14ac:dyDescent="0.25">
      <c r="A572">
        <v>2024</v>
      </c>
      <c r="B572" s="149" t="str">
        <f t="shared" si="18"/>
        <v>2024_ID16</v>
      </c>
      <c r="C572" t="s">
        <v>142</v>
      </c>
      <c r="D572" t="s">
        <v>827</v>
      </c>
      <c r="E572" s="149" t="str">
        <f t="shared" si="19"/>
        <v>2024_IDCASSIA COUNTY</v>
      </c>
      <c r="F572">
        <v>766550</v>
      </c>
      <c r="G572" s="149">
        <f t="array" ref="G572">SUM(IF(A572=A$5:A572,IF(C572=C$5:C572,1,0),0))</f>
        <v>16</v>
      </c>
    </row>
    <row r="573" spans="1:7" x14ac:dyDescent="0.25">
      <c r="A573">
        <v>2024</v>
      </c>
      <c r="B573" s="149" t="str">
        <f t="shared" si="18"/>
        <v>2024_ID17</v>
      </c>
      <c r="C573" t="s">
        <v>142</v>
      </c>
      <c r="D573" t="s">
        <v>481</v>
      </c>
      <c r="E573" s="149" t="str">
        <f t="shared" si="19"/>
        <v>2024_IDCLARK COUNTY</v>
      </c>
      <c r="F573">
        <v>766550</v>
      </c>
      <c r="G573" s="149">
        <f t="array" ref="G573">SUM(IF(A573=A$5:A573,IF(C573=C$5:C573,1,0),0))</f>
        <v>17</v>
      </c>
    </row>
    <row r="574" spans="1:7" x14ac:dyDescent="0.25">
      <c r="A574">
        <v>2024</v>
      </c>
      <c r="B574" s="149" t="str">
        <f t="shared" si="18"/>
        <v>2024_ID18</v>
      </c>
      <c r="C574" t="s">
        <v>142</v>
      </c>
      <c r="D574" t="s">
        <v>828</v>
      </c>
      <c r="E574" s="149" t="str">
        <f t="shared" si="19"/>
        <v>2024_IDCLEARWATER COUNTY</v>
      </c>
      <c r="F574">
        <v>766550</v>
      </c>
      <c r="G574" s="149">
        <f t="array" ref="G574">SUM(IF(A574=A$5:A574,IF(C574=C$5:C574,1,0),0))</f>
        <v>18</v>
      </c>
    </row>
    <row r="575" spans="1:7" x14ac:dyDescent="0.25">
      <c r="A575">
        <v>2024</v>
      </c>
      <c r="B575" s="149" t="str">
        <f t="shared" si="18"/>
        <v>2024_ID19</v>
      </c>
      <c r="C575" t="s">
        <v>142</v>
      </c>
      <c r="D575" t="s">
        <v>600</v>
      </c>
      <c r="E575" s="149" t="str">
        <f t="shared" si="19"/>
        <v>2024_IDCUSTER COUNTY</v>
      </c>
      <c r="F575">
        <v>766550</v>
      </c>
      <c r="G575" s="149">
        <f t="array" ref="G575">SUM(IF(A575=A$5:A575,IF(C575=C$5:C575,1,0),0))</f>
        <v>19</v>
      </c>
    </row>
    <row r="576" spans="1:7" x14ac:dyDescent="0.25">
      <c r="A576">
        <v>2024</v>
      </c>
      <c r="B576" s="149" t="str">
        <f t="shared" si="18"/>
        <v>2024_ID20</v>
      </c>
      <c r="C576" t="s">
        <v>142</v>
      </c>
      <c r="D576" t="s">
        <v>416</v>
      </c>
      <c r="E576" s="149" t="str">
        <f t="shared" si="19"/>
        <v>2024_IDELMORE COUNTY</v>
      </c>
      <c r="F576">
        <v>766550</v>
      </c>
      <c r="G576" s="149">
        <f t="array" ref="G576">SUM(IF(A576=A$5:A576,IF(C576=C$5:C576,1,0),0))</f>
        <v>20</v>
      </c>
    </row>
    <row r="577" spans="1:7" x14ac:dyDescent="0.25">
      <c r="A577">
        <v>2024</v>
      </c>
      <c r="B577" s="149" t="str">
        <f t="shared" si="18"/>
        <v>2024_ID21</v>
      </c>
      <c r="C577" t="s">
        <v>142</v>
      </c>
      <c r="D577" t="s">
        <v>420</v>
      </c>
      <c r="E577" s="149" t="str">
        <f t="shared" si="19"/>
        <v>2024_IDFRANKLIN COUNTY</v>
      </c>
      <c r="F577">
        <v>766550</v>
      </c>
      <c r="G577" s="149">
        <f t="array" ref="G577">SUM(IF(A577=A$5:A577,IF(C577=C$5:C577,1,0),0))</f>
        <v>21</v>
      </c>
    </row>
    <row r="578" spans="1:7" x14ac:dyDescent="0.25">
      <c r="A578">
        <v>2024</v>
      </c>
      <c r="B578" s="149" t="str">
        <f t="shared" si="18"/>
        <v>2024_ID22</v>
      </c>
      <c r="C578" t="s">
        <v>142</v>
      </c>
      <c r="D578" t="s">
        <v>608</v>
      </c>
      <c r="E578" s="149" t="str">
        <f t="shared" si="19"/>
        <v>2024_IDFREMONT COUNTY</v>
      </c>
      <c r="F578">
        <v>766550</v>
      </c>
      <c r="G578" s="149">
        <f t="array" ref="G578">SUM(IF(A578=A$5:A578,IF(C578=C$5:C578,1,0),0))</f>
        <v>22</v>
      </c>
    </row>
    <row r="579" spans="1:7" x14ac:dyDescent="0.25">
      <c r="A579">
        <v>2024</v>
      </c>
      <c r="B579" s="149" t="str">
        <f t="shared" si="18"/>
        <v>2024_ID23</v>
      </c>
      <c r="C579" t="s">
        <v>142</v>
      </c>
      <c r="D579" t="s">
        <v>829</v>
      </c>
      <c r="E579" s="149" t="str">
        <f t="shared" si="19"/>
        <v>2024_IDGEM COUNTY</v>
      </c>
      <c r="F579">
        <v>766550</v>
      </c>
      <c r="G579" s="149">
        <f t="array" ref="G579">SUM(IF(A579=A$5:A579,IF(C579=C$5:C579,1,0),0))</f>
        <v>23</v>
      </c>
    </row>
    <row r="580" spans="1:7" x14ac:dyDescent="0.25">
      <c r="A580">
        <v>2024</v>
      </c>
      <c r="B580" s="149" t="str">
        <f t="shared" si="18"/>
        <v>2024_ID24</v>
      </c>
      <c r="C580" t="s">
        <v>142</v>
      </c>
      <c r="D580" t="s">
        <v>830</v>
      </c>
      <c r="E580" s="149" t="str">
        <f t="shared" si="19"/>
        <v>2024_IDGOODING COUNTY</v>
      </c>
      <c r="F580">
        <v>766550</v>
      </c>
      <c r="G580" s="149">
        <f t="array" ref="G580">SUM(IF(A580=A$5:A580,IF(C580=C$5:C580,1,0),0))</f>
        <v>24</v>
      </c>
    </row>
    <row r="581" spans="1:7" x14ac:dyDescent="0.25">
      <c r="A581">
        <v>2024</v>
      </c>
      <c r="B581" s="149" t="str">
        <f t="shared" si="18"/>
        <v>2024_ID25</v>
      </c>
      <c r="C581" t="s">
        <v>142</v>
      </c>
      <c r="D581" t="s">
        <v>831</v>
      </c>
      <c r="E581" s="149" t="str">
        <f t="shared" si="19"/>
        <v>2024_IDIDAHO COUNTY</v>
      </c>
      <c r="F581">
        <v>766550</v>
      </c>
      <c r="G581" s="149">
        <f t="array" ref="G581">SUM(IF(A581=A$5:A581,IF(C581=C$5:C581,1,0),0))</f>
        <v>25</v>
      </c>
    </row>
    <row r="582" spans="1:7" x14ac:dyDescent="0.25">
      <c r="A582">
        <v>2024</v>
      </c>
      <c r="B582" s="149" t="str">
        <f t="shared" si="18"/>
        <v>2024_ID26</v>
      </c>
      <c r="C582" t="s">
        <v>142</v>
      </c>
      <c r="D582" t="s">
        <v>427</v>
      </c>
      <c r="E582" s="149" t="str">
        <f t="shared" si="19"/>
        <v>2024_IDJEFFERSON COUNTY</v>
      </c>
      <c r="F582">
        <v>766550</v>
      </c>
      <c r="G582" s="149">
        <f t="array" ref="G582">SUM(IF(A582=A$5:A582,IF(C582=C$5:C582,1,0),0))</f>
        <v>26</v>
      </c>
    </row>
    <row r="583" spans="1:7" x14ac:dyDescent="0.25">
      <c r="A583">
        <v>2024</v>
      </c>
      <c r="B583" s="149" t="str">
        <f t="shared" si="18"/>
        <v>2024_ID27</v>
      </c>
      <c r="C583" t="s">
        <v>142</v>
      </c>
      <c r="D583" t="s">
        <v>832</v>
      </c>
      <c r="E583" s="149" t="str">
        <f t="shared" si="19"/>
        <v>2024_IDJEROME COUNTY</v>
      </c>
      <c r="F583">
        <v>766550</v>
      </c>
      <c r="G583" s="149">
        <f t="array" ref="G583">SUM(IF(A583=A$5:A583,IF(C583=C$5:C583,1,0),0))</f>
        <v>27</v>
      </c>
    </row>
    <row r="584" spans="1:7" x14ac:dyDescent="0.25">
      <c r="A584">
        <v>2024</v>
      </c>
      <c r="B584" s="149" t="str">
        <f t="shared" si="18"/>
        <v>2024_ID28</v>
      </c>
      <c r="C584" t="s">
        <v>142</v>
      </c>
      <c r="D584" t="s">
        <v>833</v>
      </c>
      <c r="E584" s="149" t="str">
        <f t="shared" si="19"/>
        <v>2024_IDKOOTENAI COUNTY</v>
      </c>
      <c r="F584">
        <v>766550</v>
      </c>
      <c r="G584" s="149">
        <f t="array" ref="G584">SUM(IF(A584=A$5:A584,IF(C584=C$5:C584,1,0),0))</f>
        <v>28</v>
      </c>
    </row>
    <row r="585" spans="1:7" x14ac:dyDescent="0.25">
      <c r="A585">
        <v>2024</v>
      </c>
      <c r="B585" s="149" t="str">
        <f t="shared" si="18"/>
        <v>2024_ID29</v>
      </c>
      <c r="C585" t="s">
        <v>142</v>
      </c>
      <c r="D585" t="s">
        <v>834</v>
      </c>
      <c r="E585" s="149" t="str">
        <f t="shared" si="19"/>
        <v>2024_IDLATAH COUNTY</v>
      </c>
      <c r="F585">
        <v>766550</v>
      </c>
      <c r="G585" s="149">
        <f t="array" ref="G585">SUM(IF(A585=A$5:A585,IF(C585=C$5:C585,1,0),0))</f>
        <v>29</v>
      </c>
    </row>
    <row r="586" spans="1:7" x14ac:dyDescent="0.25">
      <c r="A586">
        <v>2024</v>
      </c>
      <c r="B586" s="149" t="str">
        <f t="shared" si="18"/>
        <v>2024_ID30</v>
      </c>
      <c r="C586" t="s">
        <v>142</v>
      </c>
      <c r="D586" t="s">
        <v>835</v>
      </c>
      <c r="E586" s="149" t="str">
        <f t="shared" si="19"/>
        <v>2024_IDLEMHI COUNTY</v>
      </c>
      <c r="F586">
        <v>766550</v>
      </c>
      <c r="G586" s="149">
        <f t="array" ref="G586">SUM(IF(A586=A$5:A586,IF(C586=C$5:C586,1,0),0))</f>
        <v>30</v>
      </c>
    </row>
    <row r="587" spans="1:7" x14ac:dyDescent="0.25">
      <c r="A587">
        <v>2024</v>
      </c>
      <c r="B587" s="149" t="str">
        <f t="shared" si="18"/>
        <v>2024_ID31</v>
      </c>
      <c r="C587" t="s">
        <v>142</v>
      </c>
      <c r="D587" t="s">
        <v>836</v>
      </c>
      <c r="E587" s="149" t="str">
        <f t="shared" si="19"/>
        <v>2024_IDLEWIS COUNTY</v>
      </c>
      <c r="F587">
        <v>766550</v>
      </c>
      <c r="G587" s="149">
        <f t="array" ref="G587">SUM(IF(A587=A$5:A587,IF(C587=C$5:C587,1,0),0))</f>
        <v>31</v>
      </c>
    </row>
    <row r="588" spans="1:7" x14ac:dyDescent="0.25">
      <c r="A588">
        <v>2024</v>
      </c>
      <c r="B588" s="149" t="str">
        <f t="shared" si="18"/>
        <v>2024_ID32</v>
      </c>
      <c r="C588" t="s">
        <v>142</v>
      </c>
      <c r="D588" t="s">
        <v>502</v>
      </c>
      <c r="E588" s="149" t="str">
        <f t="shared" si="19"/>
        <v>2024_IDLINCOLN COUNTY</v>
      </c>
      <c r="F588">
        <v>766550</v>
      </c>
      <c r="G588" s="149">
        <f t="array" ref="G588">SUM(IF(A588=A$5:A588,IF(C588=C$5:C588,1,0),0))</f>
        <v>32</v>
      </c>
    </row>
    <row r="589" spans="1:7" x14ac:dyDescent="0.25">
      <c r="A589">
        <v>2024</v>
      </c>
      <c r="B589" s="149" t="str">
        <f t="shared" si="18"/>
        <v>2024_ID33</v>
      </c>
      <c r="C589" t="s">
        <v>142</v>
      </c>
      <c r="D589" t="s">
        <v>435</v>
      </c>
      <c r="E589" s="149" t="str">
        <f t="shared" si="19"/>
        <v>2024_IDMADISON COUNTY</v>
      </c>
      <c r="F589">
        <v>766550</v>
      </c>
      <c r="G589" s="149">
        <f t="array" ref="G589">SUM(IF(A589=A$5:A589,IF(C589=C$5:C589,1,0),0))</f>
        <v>33</v>
      </c>
    </row>
    <row r="590" spans="1:7" x14ac:dyDescent="0.25">
      <c r="A590">
        <v>2024</v>
      </c>
      <c r="B590" s="149" t="str">
        <f t="shared" si="18"/>
        <v>2024_ID34</v>
      </c>
      <c r="C590" t="s">
        <v>142</v>
      </c>
      <c r="D590" t="s">
        <v>837</v>
      </c>
      <c r="E590" s="149" t="str">
        <f t="shared" si="19"/>
        <v>2024_IDMINIDOKA COUNTY</v>
      </c>
      <c r="F590">
        <v>766550</v>
      </c>
      <c r="G590" s="149">
        <f t="array" ref="G590">SUM(IF(A590=A$5:A590,IF(C590=C$5:C590,1,0),0))</f>
        <v>34</v>
      </c>
    </row>
    <row r="591" spans="1:7" x14ac:dyDescent="0.25">
      <c r="A591">
        <v>2024</v>
      </c>
      <c r="B591" s="149" t="str">
        <f t="shared" si="18"/>
        <v>2024_ID35</v>
      </c>
      <c r="C591" t="s">
        <v>142</v>
      </c>
      <c r="D591" t="s">
        <v>838</v>
      </c>
      <c r="E591" s="149" t="str">
        <f t="shared" si="19"/>
        <v>2024_IDNEZ PERCE COUNTY</v>
      </c>
      <c r="F591">
        <v>766550</v>
      </c>
      <c r="G591" s="149">
        <f t="array" ref="G591">SUM(IF(A591=A$5:A591,IF(C591=C$5:C591,1,0),0))</f>
        <v>35</v>
      </c>
    </row>
    <row r="592" spans="1:7" x14ac:dyDescent="0.25">
      <c r="A592">
        <v>2024</v>
      </c>
      <c r="B592" s="149" t="str">
        <f t="shared" si="18"/>
        <v>2024_ID36</v>
      </c>
      <c r="C592" t="s">
        <v>142</v>
      </c>
      <c r="D592" t="s">
        <v>839</v>
      </c>
      <c r="E592" s="149" t="str">
        <f t="shared" si="19"/>
        <v>2024_IDONEIDA COUNTY</v>
      </c>
      <c r="F592">
        <v>766550</v>
      </c>
      <c r="G592" s="149">
        <f t="array" ref="G592">SUM(IF(A592=A$5:A592,IF(C592=C$5:C592,1,0),0))</f>
        <v>36</v>
      </c>
    </row>
    <row r="593" spans="1:7" x14ac:dyDescent="0.25">
      <c r="A593">
        <v>2024</v>
      </c>
      <c r="B593" s="149" t="str">
        <f t="shared" si="18"/>
        <v>2024_ID37</v>
      </c>
      <c r="C593" t="s">
        <v>142</v>
      </c>
      <c r="D593" t="s">
        <v>840</v>
      </c>
      <c r="E593" s="149" t="str">
        <f t="shared" si="19"/>
        <v>2024_IDOWYHEE COUNTY</v>
      </c>
      <c r="F593">
        <v>766550</v>
      </c>
      <c r="G593" s="149">
        <f t="array" ref="G593">SUM(IF(A593=A$5:A593,IF(C593=C$5:C593,1,0),0))</f>
        <v>37</v>
      </c>
    </row>
    <row r="594" spans="1:7" x14ac:dyDescent="0.25">
      <c r="A594">
        <v>2024</v>
      </c>
      <c r="B594" s="149" t="str">
        <f t="shared" si="18"/>
        <v>2024_ID38</v>
      </c>
      <c r="C594" t="s">
        <v>142</v>
      </c>
      <c r="D594" t="s">
        <v>841</v>
      </c>
      <c r="E594" s="149" t="str">
        <f t="shared" si="19"/>
        <v>2024_IDPAYETTE COUNTY</v>
      </c>
      <c r="F594">
        <v>766550</v>
      </c>
      <c r="G594" s="149">
        <f t="array" ref="G594">SUM(IF(A594=A$5:A594,IF(C594=C$5:C594,1,0),0))</f>
        <v>38</v>
      </c>
    </row>
    <row r="595" spans="1:7" x14ac:dyDescent="0.25">
      <c r="A595">
        <v>2024</v>
      </c>
      <c r="B595" s="149" t="str">
        <f t="shared" si="18"/>
        <v>2024_ID39</v>
      </c>
      <c r="C595" t="s">
        <v>142</v>
      </c>
      <c r="D595" t="s">
        <v>842</v>
      </c>
      <c r="E595" s="149" t="str">
        <f t="shared" si="19"/>
        <v>2024_IDPOWER COUNTY</v>
      </c>
      <c r="F595">
        <v>766550</v>
      </c>
      <c r="G595" s="149">
        <f t="array" ref="G595">SUM(IF(A595=A$5:A595,IF(C595=C$5:C595,1,0),0))</f>
        <v>39</v>
      </c>
    </row>
    <row r="596" spans="1:7" x14ac:dyDescent="0.25">
      <c r="A596">
        <v>2024</v>
      </c>
      <c r="B596" s="149" t="str">
        <f t="shared" si="18"/>
        <v>2024_ID40</v>
      </c>
      <c r="C596" t="s">
        <v>142</v>
      </c>
      <c r="D596" t="s">
        <v>843</v>
      </c>
      <c r="E596" s="149" t="str">
        <f t="shared" si="19"/>
        <v>2024_IDSHOSHONE COUNTY</v>
      </c>
      <c r="F596">
        <v>766550</v>
      </c>
      <c r="G596" s="149">
        <f t="array" ref="G596">SUM(IF(A596=A$5:A596,IF(C596=C$5:C596,1,0),0))</f>
        <v>40</v>
      </c>
    </row>
    <row r="597" spans="1:7" x14ac:dyDescent="0.25">
      <c r="A597">
        <v>2024</v>
      </c>
      <c r="B597" s="149" t="str">
        <f t="shared" si="18"/>
        <v>2024_ID41</v>
      </c>
      <c r="C597" t="s">
        <v>142</v>
      </c>
      <c r="D597" t="s">
        <v>844</v>
      </c>
      <c r="E597" s="149" t="str">
        <f t="shared" si="19"/>
        <v>2024_IDTETON COUNTY</v>
      </c>
      <c r="F597">
        <v>1149825</v>
      </c>
      <c r="G597" s="149">
        <f t="array" ref="G597">SUM(IF(A597=A$5:A597,IF(C597=C$5:C597,1,0),0))</f>
        <v>41</v>
      </c>
    </row>
    <row r="598" spans="1:7" x14ac:dyDescent="0.25">
      <c r="A598">
        <v>2024</v>
      </c>
      <c r="B598" s="149" t="str">
        <f t="shared" si="18"/>
        <v>2024_ID42</v>
      </c>
      <c r="C598" t="s">
        <v>142</v>
      </c>
      <c r="D598" t="s">
        <v>845</v>
      </c>
      <c r="E598" s="149" t="str">
        <f t="shared" si="19"/>
        <v>2024_IDTWIN FALLS COUNTY</v>
      </c>
      <c r="F598">
        <v>766550</v>
      </c>
      <c r="G598" s="149">
        <f t="array" ref="G598">SUM(IF(A598=A$5:A598,IF(C598=C$5:C598,1,0),0))</f>
        <v>42</v>
      </c>
    </row>
    <row r="599" spans="1:7" x14ac:dyDescent="0.25">
      <c r="A599">
        <v>2024</v>
      </c>
      <c r="B599" s="149" t="str">
        <f t="shared" si="18"/>
        <v>2024_ID43</v>
      </c>
      <c r="C599" t="s">
        <v>142</v>
      </c>
      <c r="D599" t="s">
        <v>846</v>
      </c>
      <c r="E599" s="149" t="str">
        <f t="shared" si="19"/>
        <v>2024_IDVALLEY COUNTY</v>
      </c>
      <c r="F599">
        <v>766550</v>
      </c>
      <c r="G599" s="149">
        <f t="array" ref="G599">SUM(IF(A599=A$5:A599,IF(C599=C$5:C599,1,0),0))</f>
        <v>43</v>
      </c>
    </row>
    <row r="600" spans="1:7" x14ac:dyDescent="0.25">
      <c r="A600">
        <v>2024</v>
      </c>
      <c r="B600" s="149" t="str">
        <f t="shared" si="18"/>
        <v>2024_ID44</v>
      </c>
      <c r="C600" t="s">
        <v>142</v>
      </c>
      <c r="D600" t="s">
        <v>455</v>
      </c>
      <c r="E600" s="149" t="str">
        <f t="shared" si="19"/>
        <v>2024_IDWASHINGTON COUNTY</v>
      </c>
      <c r="F600">
        <v>766550</v>
      </c>
      <c r="G600" s="149">
        <f t="array" ref="G600">SUM(IF(A600=A$5:A600,IF(C600=C$5:C600,1,0),0))</f>
        <v>44</v>
      </c>
    </row>
    <row r="601" spans="1:7" x14ac:dyDescent="0.25">
      <c r="A601">
        <v>2024</v>
      </c>
      <c r="B601" s="149" t="str">
        <f t="shared" si="18"/>
        <v>2024_IL1</v>
      </c>
      <c r="C601" t="s">
        <v>163</v>
      </c>
      <c r="D601" t="s">
        <v>586</v>
      </c>
      <c r="E601" s="149" t="str">
        <f t="shared" si="19"/>
        <v>2024_ILADAMS COUNTY</v>
      </c>
      <c r="F601">
        <v>766550</v>
      </c>
      <c r="G601" s="149">
        <f t="array" ref="G601">SUM(IF(A601=A$5:A601,IF(C601=C$5:C601,1,0),0))</f>
        <v>1</v>
      </c>
    </row>
    <row r="602" spans="1:7" x14ac:dyDescent="0.25">
      <c r="A602">
        <v>2024</v>
      </c>
      <c r="B602" s="149" t="str">
        <f t="shared" si="18"/>
        <v>2024_IL2</v>
      </c>
      <c r="C602" t="s">
        <v>163</v>
      </c>
      <c r="D602" t="s">
        <v>847</v>
      </c>
      <c r="E602" s="149" t="str">
        <f t="shared" si="19"/>
        <v>2024_ILALEXANDER COUNTY</v>
      </c>
      <c r="F602">
        <v>766550</v>
      </c>
      <c r="G602" s="149">
        <f t="array" ref="G602">SUM(IF(A602=A$5:A602,IF(C602=C$5:C602,1,0),0))</f>
        <v>2</v>
      </c>
    </row>
    <row r="603" spans="1:7" x14ac:dyDescent="0.25">
      <c r="A603">
        <v>2024</v>
      </c>
      <c r="B603" s="149" t="str">
        <f t="shared" si="18"/>
        <v>2024_IL3</v>
      </c>
      <c r="C603" t="s">
        <v>163</v>
      </c>
      <c r="D603" t="s">
        <v>848</v>
      </c>
      <c r="E603" s="149" t="str">
        <f t="shared" si="19"/>
        <v>2024_ILBOND COUNTY</v>
      </c>
      <c r="F603">
        <v>766550</v>
      </c>
      <c r="G603" s="149">
        <f t="array" ref="G603">SUM(IF(A603=A$5:A603,IF(C603=C$5:C603,1,0),0))</f>
        <v>3</v>
      </c>
    </row>
    <row r="604" spans="1:7" x14ac:dyDescent="0.25">
      <c r="A604">
        <v>2024</v>
      </c>
      <c r="B604" s="149" t="str">
        <f t="shared" si="18"/>
        <v>2024_IL4</v>
      </c>
      <c r="C604" t="s">
        <v>163</v>
      </c>
      <c r="D604" t="s">
        <v>477</v>
      </c>
      <c r="E604" s="149" t="str">
        <f t="shared" si="19"/>
        <v>2024_ILBOONE COUNTY</v>
      </c>
      <c r="F604">
        <v>766550</v>
      </c>
      <c r="G604" s="149">
        <f t="array" ref="G604">SUM(IF(A604=A$5:A604,IF(C604=C$5:C604,1,0),0))</f>
        <v>4</v>
      </c>
    </row>
    <row r="605" spans="1:7" x14ac:dyDescent="0.25">
      <c r="A605">
        <v>2024</v>
      </c>
      <c r="B605" s="149" t="str">
        <f t="shared" si="18"/>
        <v>2024_IL5</v>
      </c>
      <c r="C605" t="s">
        <v>163</v>
      </c>
      <c r="D605" t="s">
        <v>849</v>
      </c>
      <c r="E605" s="149" t="str">
        <f t="shared" si="19"/>
        <v>2024_ILBROWN COUNTY</v>
      </c>
      <c r="F605">
        <v>766550</v>
      </c>
      <c r="G605" s="149">
        <f t="array" ref="G605">SUM(IF(A605=A$5:A605,IF(C605=C$5:C605,1,0),0))</f>
        <v>5</v>
      </c>
    </row>
    <row r="606" spans="1:7" x14ac:dyDescent="0.25">
      <c r="A606">
        <v>2024</v>
      </c>
      <c r="B606" s="149" t="str">
        <f t="shared" si="18"/>
        <v>2024_IL6</v>
      </c>
      <c r="C606" t="s">
        <v>163</v>
      </c>
      <c r="D606" t="s">
        <v>850</v>
      </c>
      <c r="E606" s="149" t="str">
        <f t="shared" si="19"/>
        <v>2024_ILBUREAU COUNTY</v>
      </c>
      <c r="F606">
        <v>766550</v>
      </c>
      <c r="G606" s="149">
        <f t="array" ref="G606">SUM(IF(A606=A$5:A606,IF(C606=C$5:C606,1,0),0))</f>
        <v>6</v>
      </c>
    </row>
    <row r="607" spans="1:7" x14ac:dyDescent="0.25">
      <c r="A607">
        <v>2024</v>
      </c>
      <c r="B607" s="149" t="str">
        <f t="shared" si="18"/>
        <v>2024_IL7</v>
      </c>
      <c r="C607" t="s">
        <v>163</v>
      </c>
      <c r="D607" t="s">
        <v>398</v>
      </c>
      <c r="E607" s="149" t="str">
        <f t="shared" si="19"/>
        <v>2024_ILCALHOUN COUNTY</v>
      </c>
      <c r="F607">
        <v>766550</v>
      </c>
      <c r="G607" s="149">
        <f t="array" ref="G607">SUM(IF(A607=A$5:A607,IF(C607=C$5:C607,1,0),0))</f>
        <v>7</v>
      </c>
    </row>
    <row r="608" spans="1:7" x14ac:dyDescent="0.25">
      <c r="A608">
        <v>2024</v>
      </c>
      <c r="B608" s="149" t="str">
        <f t="shared" si="18"/>
        <v>2024_IL8</v>
      </c>
      <c r="C608" t="s">
        <v>163</v>
      </c>
      <c r="D608" t="s">
        <v>479</v>
      </c>
      <c r="E608" s="149" t="str">
        <f t="shared" si="19"/>
        <v>2024_ILCARROLL COUNTY</v>
      </c>
      <c r="F608">
        <v>766550</v>
      </c>
      <c r="G608" s="149">
        <f t="array" ref="G608">SUM(IF(A608=A$5:A608,IF(C608=C$5:C608,1,0),0))</f>
        <v>8</v>
      </c>
    </row>
    <row r="609" spans="1:7" x14ac:dyDescent="0.25">
      <c r="A609">
        <v>2024</v>
      </c>
      <c r="B609" s="149" t="str">
        <f t="shared" si="18"/>
        <v>2024_IL9</v>
      </c>
      <c r="C609" t="s">
        <v>163</v>
      </c>
      <c r="D609" t="s">
        <v>851</v>
      </c>
      <c r="E609" s="149" t="str">
        <f t="shared" si="19"/>
        <v>2024_ILCASS COUNTY</v>
      </c>
      <c r="F609">
        <v>766550</v>
      </c>
      <c r="G609" s="149">
        <f t="array" ref="G609">SUM(IF(A609=A$5:A609,IF(C609=C$5:C609,1,0),0))</f>
        <v>9</v>
      </c>
    </row>
    <row r="610" spans="1:7" x14ac:dyDescent="0.25">
      <c r="A610">
        <v>2024</v>
      </c>
      <c r="B610" s="149" t="str">
        <f t="shared" si="18"/>
        <v>2024_IL10</v>
      </c>
      <c r="C610" t="s">
        <v>163</v>
      </c>
      <c r="D610" t="s">
        <v>852</v>
      </c>
      <c r="E610" s="149" t="str">
        <f t="shared" si="19"/>
        <v>2024_ILCHAMPAIGN COUNTY</v>
      </c>
      <c r="F610">
        <v>766550</v>
      </c>
      <c r="G610" s="149">
        <f t="array" ref="G610">SUM(IF(A610=A$5:A610,IF(C610=C$5:C610,1,0),0))</f>
        <v>10</v>
      </c>
    </row>
    <row r="611" spans="1:7" x14ac:dyDescent="0.25">
      <c r="A611">
        <v>2024</v>
      </c>
      <c r="B611" s="149" t="str">
        <f t="shared" si="18"/>
        <v>2024_IL11</v>
      </c>
      <c r="C611" t="s">
        <v>163</v>
      </c>
      <c r="D611" t="s">
        <v>853</v>
      </c>
      <c r="E611" s="149" t="str">
        <f t="shared" si="19"/>
        <v>2024_ILCHRISTIAN COUNTY</v>
      </c>
      <c r="F611">
        <v>766550</v>
      </c>
      <c r="G611" s="149">
        <f t="array" ref="G611">SUM(IF(A611=A$5:A611,IF(C611=C$5:C611,1,0),0))</f>
        <v>11</v>
      </c>
    </row>
    <row r="612" spans="1:7" x14ac:dyDescent="0.25">
      <c r="A612">
        <v>2024</v>
      </c>
      <c r="B612" s="149" t="str">
        <f t="shared" si="18"/>
        <v>2024_IL12</v>
      </c>
      <c r="C612" t="s">
        <v>163</v>
      </c>
      <c r="D612" t="s">
        <v>481</v>
      </c>
      <c r="E612" s="149" t="str">
        <f t="shared" si="19"/>
        <v>2024_ILCLARK COUNTY</v>
      </c>
      <c r="F612">
        <v>766550</v>
      </c>
      <c r="G612" s="149">
        <f t="array" ref="G612">SUM(IF(A612=A$5:A612,IF(C612=C$5:C612,1,0),0))</f>
        <v>12</v>
      </c>
    </row>
    <row r="613" spans="1:7" x14ac:dyDescent="0.25">
      <c r="A613">
        <v>2024</v>
      </c>
      <c r="B613" s="149" t="str">
        <f t="shared" si="18"/>
        <v>2024_IL13</v>
      </c>
      <c r="C613" t="s">
        <v>163</v>
      </c>
      <c r="D613" t="s">
        <v>404</v>
      </c>
      <c r="E613" s="149" t="str">
        <f t="shared" si="19"/>
        <v>2024_ILCLAY COUNTY</v>
      </c>
      <c r="F613">
        <v>766550</v>
      </c>
      <c r="G613" s="149">
        <f t="array" ref="G613">SUM(IF(A613=A$5:A613,IF(C613=C$5:C613,1,0),0))</f>
        <v>13</v>
      </c>
    </row>
    <row r="614" spans="1:7" x14ac:dyDescent="0.25">
      <c r="A614">
        <v>2024</v>
      </c>
      <c r="B614" s="149" t="str">
        <f t="shared" si="18"/>
        <v>2024_IL14</v>
      </c>
      <c r="C614" t="s">
        <v>163</v>
      </c>
      <c r="D614" t="s">
        <v>854</v>
      </c>
      <c r="E614" s="149" t="str">
        <f t="shared" si="19"/>
        <v>2024_ILCLINTON COUNTY</v>
      </c>
      <c r="F614">
        <v>766550</v>
      </c>
      <c r="G614" s="149">
        <f t="array" ref="G614">SUM(IF(A614=A$5:A614,IF(C614=C$5:C614,1,0),0))</f>
        <v>14</v>
      </c>
    </row>
    <row r="615" spans="1:7" x14ac:dyDescent="0.25">
      <c r="A615">
        <v>2024</v>
      </c>
      <c r="B615" s="149" t="str">
        <f t="shared" si="18"/>
        <v>2024_IL15</v>
      </c>
      <c r="C615" t="s">
        <v>163</v>
      </c>
      <c r="D615" t="s">
        <v>855</v>
      </c>
      <c r="E615" s="149" t="str">
        <f t="shared" si="19"/>
        <v>2024_ILCOLES COUNTY</v>
      </c>
      <c r="F615">
        <v>766550</v>
      </c>
      <c r="G615" s="149">
        <f t="array" ref="G615">SUM(IF(A615=A$5:A615,IF(C615=C$5:C615,1,0),0))</f>
        <v>15</v>
      </c>
    </row>
    <row r="616" spans="1:7" x14ac:dyDescent="0.25">
      <c r="A616">
        <v>2024</v>
      </c>
      <c r="B616" s="149" t="str">
        <f t="shared" si="18"/>
        <v>2024_IL16</v>
      </c>
      <c r="C616" t="s">
        <v>163</v>
      </c>
      <c r="D616" t="s">
        <v>727</v>
      </c>
      <c r="E616" s="149" t="str">
        <f t="shared" si="19"/>
        <v>2024_ILCOOK COUNTY</v>
      </c>
      <c r="F616">
        <v>766550</v>
      </c>
      <c r="G616" s="149">
        <f t="array" ref="G616">SUM(IF(A616=A$5:A616,IF(C616=C$5:C616,1,0),0))</f>
        <v>16</v>
      </c>
    </row>
    <row r="617" spans="1:7" x14ac:dyDescent="0.25">
      <c r="A617">
        <v>2024</v>
      </c>
      <c r="B617" s="149" t="str">
        <f t="shared" si="18"/>
        <v>2024_IL17</v>
      </c>
      <c r="C617" t="s">
        <v>163</v>
      </c>
      <c r="D617" t="s">
        <v>486</v>
      </c>
      <c r="E617" s="149" t="str">
        <f t="shared" si="19"/>
        <v>2024_ILCRAWFORD COUNTY</v>
      </c>
      <c r="F617">
        <v>766550</v>
      </c>
      <c r="G617" s="149">
        <f t="array" ref="G617">SUM(IF(A617=A$5:A617,IF(C617=C$5:C617,1,0),0))</f>
        <v>17</v>
      </c>
    </row>
    <row r="618" spans="1:7" x14ac:dyDescent="0.25">
      <c r="A618">
        <v>2024</v>
      </c>
      <c r="B618" s="149" t="str">
        <f t="shared" si="18"/>
        <v>2024_IL18</v>
      </c>
      <c r="C618" t="s">
        <v>163</v>
      </c>
      <c r="D618" t="s">
        <v>856</v>
      </c>
      <c r="E618" s="149" t="str">
        <f t="shared" si="19"/>
        <v>2024_ILCUMBERLAND COUNTY</v>
      </c>
      <c r="F618">
        <v>766550</v>
      </c>
      <c r="G618" s="149">
        <f t="array" ref="G618">SUM(IF(A618=A$5:A618,IF(C618=C$5:C618,1,0),0))</f>
        <v>18</v>
      </c>
    </row>
    <row r="619" spans="1:7" x14ac:dyDescent="0.25">
      <c r="A619">
        <v>2024</v>
      </c>
      <c r="B619" s="149" t="str">
        <f t="shared" si="18"/>
        <v>2024_IL19</v>
      </c>
      <c r="C619" t="s">
        <v>163</v>
      </c>
      <c r="D619" t="s">
        <v>415</v>
      </c>
      <c r="E619" s="149" t="str">
        <f t="shared" si="19"/>
        <v>2024_ILDEKALB COUNTY</v>
      </c>
      <c r="F619">
        <v>766550</v>
      </c>
      <c r="G619" s="149">
        <f t="array" ref="G619">SUM(IF(A619=A$5:A619,IF(C619=C$5:C619,1,0),0))</f>
        <v>19</v>
      </c>
    </row>
    <row r="620" spans="1:7" x14ac:dyDescent="0.25">
      <c r="A620">
        <v>2024</v>
      </c>
      <c r="B620" s="149" t="str">
        <f t="shared" si="18"/>
        <v>2024_IL20</v>
      </c>
      <c r="C620" t="s">
        <v>163</v>
      </c>
      <c r="D620" t="s">
        <v>857</v>
      </c>
      <c r="E620" s="149" t="str">
        <f t="shared" si="19"/>
        <v>2024_ILDE WITT COUNTY</v>
      </c>
      <c r="F620">
        <v>766550</v>
      </c>
      <c r="G620" s="149">
        <f t="array" ref="G620">SUM(IF(A620=A$5:A620,IF(C620=C$5:C620,1,0),0))</f>
        <v>20</v>
      </c>
    </row>
    <row r="621" spans="1:7" x14ac:dyDescent="0.25">
      <c r="A621">
        <v>2024</v>
      </c>
      <c r="B621" s="149" t="str">
        <f t="shared" si="18"/>
        <v>2024_IL21</v>
      </c>
      <c r="C621" t="s">
        <v>163</v>
      </c>
      <c r="D621" t="s">
        <v>604</v>
      </c>
      <c r="E621" s="149" t="str">
        <f t="shared" si="19"/>
        <v>2024_ILDOUGLAS COUNTY</v>
      </c>
      <c r="F621">
        <v>766550</v>
      </c>
      <c r="G621" s="149">
        <f t="array" ref="G621">SUM(IF(A621=A$5:A621,IF(C621=C$5:C621,1,0),0))</f>
        <v>21</v>
      </c>
    </row>
    <row r="622" spans="1:7" x14ac:dyDescent="0.25">
      <c r="A622">
        <v>2024</v>
      </c>
      <c r="B622" s="149" t="str">
        <f t="shared" si="18"/>
        <v>2024_IL22</v>
      </c>
      <c r="C622" t="s">
        <v>163</v>
      </c>
      <c r="D622" t="s">
        <v>858</v>
      </c>
      <c r="E622" s="149" t="str">
        <f t="shared" si="19"/>
        <v>2024_ILDUPAGE COUNTY</v>
      </c>
      <c r="F622">
        <v>766550</v>
      </c>
      <c r="G622" s="149">
        <f t="array" ref="G622">SUM(IF(A622=A$5:A622,IF(C622=C$5:C622,1,0),0))</f>
        <v>22</v>
      </c>
    </row>
    <row r="623" spans="1:7" x14ac:dyDescent="0.25">
      <c r="A623">
        <v>2024</v>
      </c>
      <c r="B623" s="149" t="str">
        <f t="shared" si="18"/>
        <v>2024_IL23</v>
      </c>
      <c r="C623" t="s">
        <v>163</v>
      </c>
      <c r="D623" t="s">
        <v>859</v>
      </c>
      <c r="E623" s="149" t="str">
        <f t="shared" si="19"/>
        <v>2024_ILEDGAR COUNTY</v>
      </c>
      <c r="F623">
        <v>766550</v>
      </c>
      <c r="G623" s="149">
        <f t="array" ref="G623">SUM(IF(A623=A$5:A623,IF(C623=C$5:C623,1,0),0))</f>
        <v>23</v>
      </c>
    </row>
    <row r="624" spans="1:7" x14ac:dyDescent="0.25">
      <c r="A624">
        <v>2024</v>
      </c>
      <c r="B624" s="149" t="str">
        <f t="shared" si="18"/>
        <v>2024_IL24</v>
      </c>
      <c r="C624" t="s">
        <v>163</v>
      </c>
      <c r="D624" t="s">
        <v>860</v>
      </c>
      <c r="E624" s="149" t="str">
        <f t="shared" si="19"/>
        <v>2024_ILEDWARDS COUNTY</v>
      </c>
      <c r="F624">
        <v>766550</v>
      </c>
      <c r="G624" s="149">
        <f t="array" ref="G624">SUM(IF(A624=A$5:A624,IF(C624=C$5:C624,1,0),0))</f>
        <v>24</v>
      </c>
    </row>
    <row r="625" spans="1:7" x14ac:dyDescent="0.25">
      <c r="A625">
        <v>2024</v>
      </c>
      <c r="B625" s="149" t="str">
        <f t="shared" ref="B625:B688" si="20">A625&amp;"_"&amp;C625&amp;G625</f>
        <v>2024_IL25</v>
      </c>
      <c r="C625" t="s">
        <v>163</v>
      </c>
      <c r="D625" t="s">
        <v>738</v>
      </c>
      <c r="E625" s="149" t="str">
        <f t="shared" ref="E625:E688" si="21">A625&amp;"_"&amp;C625&amp;D625</f>
        <v>2024_ILEFFINGHAM COUNTY</v>
      </c>
      <c r="F625">
        <v>766550</v>
      </c>
      <c r="G625" s="149">
        <f t="array" ref="G625">SUM(IF(A625=A$5:A625,IF(C625=C$5:C625,1,0),0))</f>
        <v>25</v>
      </c>
    </row>
    <row r="626" spans="1:7" x14ac:dyDescent="0.25">
      <c r="A626">
        <v>2024</v>
      </c>
      <c r="B626" s="149" t="str">
        <f t="shared" si="20"/>
        <v>2024_IL26</v>
      </c>
      <c r="C626" t="s">
        <v>163</v>
      </c>
      <c r="D626" t="s">
        <v>419</v>
      </c>
      <c r="E626" s="149" t="str">
        <f t="shared" si="21"/>
        <v>2024_ILFAYETTE COUNTY</v>
      </c>
      <c r="F626">
        <v>766550</v>
      </c>
      <c r="G626" s="149">
        <f t="array" ref="G626">SUM(IF(A626=A$5:A626,IF(C626=C$5:C626,1,0),0))</f>
        <v>26</v>
      </c>
    </row>
    <row r="627" spans="1:7" x14ac:dyDescent="0.25">
      <c r="A627">
        <v>2024</v>
      </c>
      <c r="B627" s="149" t="str">
        <f t="shared" si="20"/>
        <v>2024_IL27</v>
      </c>
      <c r="C627" t="s">
        <v>163</v>
      </c>
      <c r="D627" t="s">
        <v>861</v>
      </c>
      <c r="E627" s="149" t="str">
        <f t="shared" si="21"/>
        <v>2024_ILFORD COUNTY</v>
      </c>
      <c r="F627">
        <v>766550</v>
      </c>
      <c r="G627" s="149">
        <f t="array" ref="G627">SUM(IF(A627=A$5:A627,IF(C627=C$5:C627,1,0),0))</f>
        <v>27</v>
      </c>
    </row>
    <row r="628" spans="1:7" x14ac:dyDescent="0.25">
      <c r="A628">
        <v>2024</v>
      </c>
      <c r="B628" s="149" t="str">
        <f t="shared" si="20"/>
        <v>2024_IL28</v>
      </c>
      <c r="C628" t="s">
        <v>163</v>
      </c>
      <c r="D628" t="s">
        <v>420</v>
      </c>
      <c r="E628" s="149" t="str">
        <f t="shared" si="21"/>
        <v>2024_ILFRANKLIN COUNTY</v>
      </c>
      <c r="F628">
        <v>766550</v>
      </c>
      <c r="G628" s="149">
        <f t="array" ref="G628">SUM(IF(A628=A$5:A628,IF(C628=C$5:C628,1,0),0))</f>
        <v>28</v>
      </c>
    </row>
    <row r="629" spans="1:7" x14ac:dyDescent="0.25">
      <c r="A629">
        <v>2024</v>
      </c>
      <c r="B629" s="149" t="str">
        <f t="shared" si="20"/>
        <v>2024_IL29</v>
      </c>
      <c r="C629" t="s">
        <v>163</v>
      </c>
      <c r="D629" t="s">
        <v>492</v>
      </c>
      <c r="E629" s="149" t="str">
        <f t="shared" si="21"/>
        <v>2024_ILFULTON COUNTY</v>
      </c>
      <c r="F629">
        <v>766550</v>
      </c>
      <c r="G629" s="149">
        <f t="array" ref="G629">SUM(IF(A629=A$5:A629,IF(C629=C$5:C629,1,0),0))</f>
        <v>29</v>
      </c>
    </row>
    <row r="630" spans="1:7" x14ac:dyDescent="0.25">
      <c r="A630">
        <v>2024</v>
      </c>
      <c r="B630" s="149" t="str">
        <f t="shared" si="20"/>
        <v>2024_IL30</v>
      </c>
      <c r="C630" t="s">
        <v>163</v>
      </c>
      <c r="D630" t="s">
        <v>862</v>
      </c>
      <c r="E630" s="149" t="str">
        <f t="shared" si="21"/>
        <v>2024_ILGALLATIN COUNTY</v>
      </c>
      <c r="F630">
        <v>766550</v>
      </c>
      <c r="G630" s="149">
        <f t="array" ref="G630">SUM(IF(A630=A$5:A630,IF(C630=C$5:C630,1,0),0))</f>
        <v>30</v>
      </c>
    </row>
    <row r="631" spans="1:7" x14ac:dyDescent="0.25">
      <c r="A631">
        <v>2024</v>
      </c>
      <c r="B631" s="149" t="str">
        <f t="shared" si="20"/>
        <v>2024_IL31</v>
      </c>
      <c r="C631" t="s">
        <v>163</v>
      </c>
      <c r="D631" t="s">
        <v>422</v>
      </c>
      <c r="E631" s="149" t="str">
        <f t="shared" si="21"/>
        <v>2024_ILGREENE COUNTY</v>
      </c>
      <c r="F631">
        <v>766550</v>
      </c>
      <c r="G631" s="149">
        <f t="array" ref="G631">SUM(IF(A631=A$5:A631,IF(C631=C$5:C631,1,0),0))</f>
        <v>31</v>
      </c>
    </row>
    <row r="632" spans="1:7" x14ac:dyDescent="0.25">
      <c r="A632">
        <v>2024</v>
      </c>
      <c r="B632" s="149" t="str">
        <f t="shared" si="20"/>
        <v>2024_IL32</v>
      </c>
      <c r="C632" t="s">
        <v>163</v>
      </c>
      <c r="D632" t="s">
        <v>863</v>
      </c>
      <c r="E632" s="149" t="str">
        <f t="shared" si="21"/>
        <v>2024_ILGRUNDY COUNTY</v>
      </c>
      <c r="F632">
        <v>766550</v>
      </c>
      <c r="G632" s="149">
        <f t="array" ref="G632">SUM(IF(A632=A$5:A632,IF(C632=C$5:C632,1,0),0))</f>
        <v>32</v>
      </c>
    </row>
    <row r="633" spans="1:7" x14ac:dyDescent="0.25">
      <c r="A633">
        <v>2024</v>
      </c>
      <c r="B633" s="149" t="str">
        <f t="shared" si="20"/>
        <v>2024_IL33</v>
      </c>
      <c r="C633" t="s">
        <v>163</v>
      </c>
      <c r="D633" t="s">
        <v>669</v>
      </c>
      <c r="E633" s="149" t="str">
        <f t="shared" si="21"/>
        <v>2024_ILHAMILTON COUNTY</v>
      </c>
      <c r="F633">
        <v>766550</v>
      </c>
      <c r="G633" s="149">
        <f t="array" ref="G633">SUM(IF(A633=A$5:A633,IF(C633=C$5:C633,1,0),0))</f>
        <v>33</v>
      </c>
    </row>
    <row r="634" spans="1:7" x14ac:dyDescent="0.25">
      <c r="A634">
        <v>2024</v>
      </c>
      <c r="B634" s="149" t="str">
        <f t="shared" si="20"/>
        <v>2024_IL34</v>
      </c>
      <c r="C634" t="s">
        <v>163</v>
      </c>
      <c r="D634" t="s">
        <v>752</v>
      </c>
      <c r="E634" s="149" t="str">
        <f t="shared" si="21"/>
        <v>2024_ILHANCOCK COUNTY</v>
      </c>
      <c r="F634">
        <v>766550</v>
      </c>
      <c r="G634" s="149">
        <f t="array" ref="G634">SUM(IF(A634=A$5:A634,IF(C634=C$5:C634,1,0),0))</f>
        <v>34</v>
      </c>
    </row>
    <row r="635" spans="1:7" x14ac:dyDescent="0.25">
      <c r="A635">
        <v>2024</v>
      </c>
      <c r="B635" s="149" t="str">
        <f t="shared" si="20"/>
        <v>2024_IL35</v>
      </c>
      <c r="C635" t="s">
        <v>163</v>
      </c>
      <c r="D635" t="s">
        <v>864</v>
      </c>
      <c r="E635" s="149" t="str">
        <f t="shared" si="21"/>
        <v>2024_ILHARDIN COUNTY</v>
      </c>
      <c r="F635">
        <v>766550</v>
      </c>
      <c r="G635" s="149">
        <f t="array" ref="G635">SUM(IF(A635=A$5:A635,IF(C635=C$5:C635,1,0),0))</f>
        <v>35</v>
      </c>
    </row>
    <row r="636" spans="1:7" x14ac:dyDescent="0.25">
      <c r="A636">
        <v>2024</v>
      </c>
      <c r="B636" s="149" t="str">
        <f t="shared" si="20"/>
        <v>2024_IL36</v>
      </c>
      <c r="C636" t="s">
        <v>163</v>
      </c>
      <c r="D636" t="s">
        <v>865</v>
      </c>
      <c r="E636" s="149" t="str">
        <f t="shared" si="21"/>
        <v>2024_ILHENDERSON COUNTY</v>
      </c>
      <c r="F636">
        <v>766550</v>
      </c>
      <c r="G636" s="149">
        <f t="array" ref="G636">SUM(IF(A636=A$5:A636,IF(C636=C$5:C636,1,0),0))</f>
        <v>36</v>
      </c>
    </row>
    <row r="637" spans="1:7" x14ac:dyDescent="0.25">
      <c r="A637">
        <v>2024</v>
      </c>
      <c r="B637" s="149" t="str">
        <f t="shared" si="20"/>
        <v>2024_IL37</v>
      </c>
      <c r="C637" t="s">
        <v>163</v>
      </c>
      <c r="D637" t="s">
        <v>424</v>
      </c>
      <c r="E637" s="149" t="str">
        <f t="shared" si="21"/>
        <v>2024_ILHENRY COUNTY</v>
      </c>
      <c r="F637">
        <v>766550</v>
      </c>
      <c r="G637" s="149">
        <f t="array" ref="G637">SUM(IF(A637=A$5:A637,IF(C637=C$5:C637,1,0),0))</f>
        <v>37</v>
      </c>
    </row>
    <row r="638" spans="1:7" x14ac:dyDescent="0.25">
      <c r="A638">
        <v>2024</v>
      </c>
      <c r="B638" s="149" t="str">
        <f t="shared" si="20"/>
        <v>2024_IL38</v>
      </c>
      <c r="C638" t="s">
        <v>163</v>
      </c>
      <c r="D638" t="s">
        <v>866</v>
      </c>
      <c r="E638" s="149" t="str">
        <f t="shared" si="21"/>
        <v>2024_ILIROQUOIS COUNTY</v>
      </c>
      <c r="F638">
        <v>766550</v>
      </c>
      <c r="G638" s="149">
        <f t="array" ref="G638">SUM(IF(A638=A$5:A638,IF(C638=C$5:C638,1,0),0))</f>
        <v>38</v>
      </c>
    </row>
    <row r="639" spans="1:7" x14ac:dyDescent="0.25">
      <c r="A639">
        <v>2024</v>
      </c>
      <c r="B639" s="149" t="str">
        <f t="shared" si="20"/>
        <v>2024_IL39</v>
      </c>
      <c r="C639" t="s">
        <v>163</v>
      </c>
      <c r="D639" t="s">
        <v>426</v>
      </c>
      <c r="E639" s="149" t="str">
        <f t="shared" si="21"/>
        <v>2024_ILJACKSON COUNTY</v>
      </c>
      <c r="F639">
        <v>766550</v>
      </c>
      <c r="G639" s="149">
        <f t="array" ref="G639">SUM(IF(A639=A$5:A639,IF(C639=C$5:C639,1,0),0))</f>
        <v>39</v>
      </c>
    </row>
    <row r="640" spans="1:7" x14ac:dyDescent="0.25">
      <c r="A640">
        <v>2024</v>
      </c>
      <c r="B640" s="149" t="str">
        <f t="shared" si="20"/>
        <v>2024_IL40</v>
      </c>
      <c r="C640" t="s">
        <v>163</v>
      </c>
      <c r="D640" t="s">
        <v>758</v>
      </c>
      <c r="E640" s="149" t="str">
        <f t="shared" si="21"/>
        <v>2024_ILJASPER COUNTY</v>
      </c>
      <c r="F640">
        <v>766550</v>
      </c>
      <c r="G640" s="149">
        <f t="array" ref="G640">SUM(IF(A640=A$5:A640,IF(C640=C$5:C640,1,0),0))</f>
        <v>40</v>
      </c>
    </row>
    <row r="641" spans="1:7" x14ac:dyDescent="0.25">
      <c r="A641">
        <v>2024</v>
      </c>
      <c r="B641" s="149" t="str">
        <f t="shared" si="20"/>
        <v>2024_IL41</v>
      </c>
      <c r="C641" t="s">
        <v>163</v>
      </c>
      <c r="D641" t="s">
        <v>427</v>
      </c>
      <c r="E641" s="149" t="str">
        <f t="shared" si="21"/>
        <v>2024_ILJEFFERSON COUNTY</v>
      </c>
      <c r="F641">
        <v>766550</v>
      </c>
      <c r="G641" s="149">
        <f t="array" ref="G641">SUM(IF(A641=A$5:A641,IF(C641=C$5:C641,1,0),0))</f>
        <v>41</v>
      </c>
    </row>
    <row r="642" spans="1:7" x14ac:dyDescent="0.25">
      <c r="A642">
        <v>2024</v>
      </c>
      <c r="B642" s="149" t="str">
        <f t="shared" si="20"/>
        <v>2024_IL42</v>
      </c>
      <c r="C642" t="s">
        <v>163</v>
      </c>
      <c r="D642" t="s">
        <v>867</v>
      </c>
      <c r="E642" s="149" t="str">
        <f t="shared" si="21"/>
        <v>2024_ILJERSEY COUNTY</v>
      </c>
      <c r="F642">
        <v>766550</v>
      </c>
      <c r="G642" s="149">
        <f t="array" ref="G642">SUM(IF(A642=A$5:A642,IF(C642=C$5:C642,1,0),0))</f>
        <v>42</v>
      </c>
    </row>
    <row r="643" spans="1:7" x14ac:dyDescent="0.25">
      <c r="A643">
        <v>2024</v>
      </c>
      <c r="B643" s="149" t="str">
        <f t="shared" si="20"/>
        <v>2024_IL43</v>
      </c>
      <c r="C643" t="s">
        <v>163</v>
      </c>
      <c r="D643" t="s">
        <v>868</v>
      </c>
      <c r="E643" s="149" t="str">
        <f t="shared" si="21"/>
        <v>2024_ILJO DAVIESS COUNTY</v>
      </c>
      <c r="F643">
        <v>766550</v>
      </c>
      <c r="G643" s="149">
        <f t="array" ref="G643">SUM(IF(A643=A$5:A643,IF(C643=C$5:C643,1,0),0))</f>
        <v>43</v>
      </c>
    </row>
    <row r="644" spans="1:7" x14ac:dyDescent="0.25">
      <c r="A644">
        <v>2024</v>
      </c>
      <c r="B644" s="149" t="str">
        <f t="shared" si="20"/>
        <v>2024_IL44</v>
      </c>
      <c r="C644" t="s">
        <v>163</v>
      </c>
      <c r="D644" t="s">
        <v>500</v>
      </c>
      <c r="E644" s="149" t="str">
        <f t="shared" si="21"/>
        <v>2024_ILJOHNSON COUNTY</v>
      </c>
      <c r="F644">
        <v>766550</v>
      </c>
      <c r="G644" s="149">
        <f t="array" ref="G644">SUM(IF(A644=A$5:A644,IF(C644=C$5:C644,1,0),0))</f>
        <v>44</v>
      </c>
    </row>
    <row r="645" spans="1:7" x14ac:dyDescent="0.25">
      <c r="A645">
        <v>2024</v>
      </c>
      <c r="B645" s="149" t="str">
        <f t="shared" si="20"/>
        <v>2024_IL45</v>
      </c>
      <c r="C645" t="s">
        <v>163</v>
      </c>
      <c r="D645" t="s">
        <v>869</v>
      </c>
      <c r="E645" s="149" t="str">
        <f t="shared" si="21"/>
        <v>2024_ILKANE COUNTY</v>
      </c>
      <c r="F645">
        <v>766550</v>
      </c>
      <c r="G645" s="149">
        <f t="array" ref="G645">SUM(IF(A645=A$5:A645,IF(C645=C$5:C645,1,0),0))</f>
        <v>45</v>
      </c>
    </row>
    <row r="646" spans="1:7" x14ac:dyDescent="0.25">
      <c r="A646">
        <v>2024</v>
      </c>
      <c r="B646" s="149" t="str">
        <f t="shared" si="20"/>
        <v>2024_IL46</v>
      </c>
      <c r="C646" t="s">
        <v>163</v>
      </c>
      <c r="D646" t="s">
        <v>870</v>
      </c>
      <c r="E646" s="149" t="str">
        <f t="shared" si="21"/>
        <v>2024_ILKANKAKEE COUNTY</v>
      </c>
      <c r="F646">
        <v>766550</v>
      </c>
      <c r="G646" s="149">
        <f t="array" ref="G646">SUM(IF(A646=A$5:A646,IF(C646=C$5:C646,1,0),0))</f>
        <v>46</v>
      </c>
    </row>
    <row r="647" spans="1:7" x14ac:dyDescent="0.25">
      <c r="A647">
        <v>2024</v>
      </c>
      <c r="B647" s="149" t="str">
        <f t="shared" si="20"/>
        <v>2024_IL47</v>
      </c>
      <c r="C647" t="s">
        <v>163</v>
      </c>
      <c r="D647" t="s">
        <v>871</v>
      </c>
      <c r="E647" s="149" t="str">
        <f t="shared" si="21"/>
        <v>2024_ILKENDALL COUNTY</v>
      </c>
      <c r="F647">
        <v>766550</v>
      </c>
      <c r="G647" s="149">
        <f t="array" ref="G647">SUM(IF(A647=A$5:A647,IF(C647=C$5:C647,1,0),0))</f>
        <v>47</v>
      </c>
    </row>
    <row r="648" spans="1:7" x14ac:dyDescent="0.25">
      <c r="A648">
        <v>2024</v>
      </c>
      <c r="B648" s="149" t="str">
        <f t="shared" si="20"/>
        <v>2024_IL48</v>
      </c>
      <c r="C648" t="s">
        <v>163</v>
      </c>
      <c r="D648" t="s">
        <v>872</v>
      </c>
      <c r="E648" s="149" t="str">
        <f t="shared" si="21"/>
        <v>2024_ILKNOX COUNTY</v>
      </c>
      <c r="F648">
        <v>766550</v>
      </c>
      <c r="G648" s="149">
        <f t="array" ref="G648">SUM(IF(A648=A$5:A648,IF(C648=C$5:C648,1,0),0))</f>
        <v>48</v>
      </c>
    </row>
    <row r="649" spans="1:7" x14ac:dyDescent="0.25">
      <c r="A649">
        <v>2024</v>
      </c>
      <c r="B649" s="149" t="str">
        <f t="shared" si="20"/>
        <v>2024_IL49</v>
      </c>
      <c r="C649" t="s">
        <v>163</v>
      </c>
      <c r="D649" t="s">
        <v>546</v>
      </c>
      <c r="E649" s="149" t="str">
        <f t="shared" si="21"/>
        <v>2024_ILLAKE COUNTY</v>
      </c>
      <c r="F649">
        <v>766550</v>
      </c>
      <c r="G649" s="149">
        <f t="array" ref="G649">SUM(IF(A649=A$5:A649,IF(C649=C$5:C649,1,0),0))</f>
        <v>49</v>
      </c>
    </row>
    <row r="650" spans="1:7" x14ac:dyDescent="0.25">
      <c r="A650">
        <v>2024</v>
      </c>
      <c r="B650" s="149" t="str">
        <f t="shared" si="20"/>
        <v>2024_IL50</v>
      </c>
      <c r="C650" t="s">
        <v>163</v>
      </c>
      <c r="D650" t="s">
        <v>873</v>
      </c>
      <c r="E650" s="149" t="str">
        <f t="shared" si="21"/>
        <v>2024_ILLASALLE COUNTY</v>
      </c>
      <c r="F650">
        <v>766550</v>
      </c>
      <c r="G650" s="149">
        <f t="array" ref="G650">SUM(IF(A650=A$5:A650,IF(C650=C$5:C650,1,0),0))</f>
        <v>50</v>
      </c>
    </row>
    <row r="651" spans="1:7" x14ac:dyDescent="0.25">
      <c r="A651">
        <v>2024</v>
      </c>
      <c r="B651" s="149" t="str">
        <f t="shared" si="20"/>
        <v>2024_IL51</v>
      </c>
      <c r="C651" t="s">
        <v>163</v>
      </c>
      <c r="D651" t="s">
        <v>430</v>
      </c>
      <c r="E651" s="149" t="str">
        <f t="shared" si="21"/>
        <v>2024_ILLAWRENCE COUNTY</v>
      </c>
      <c r="F651">
        <v>766550</v>
      </c>
      <c r="G651" s="149">
        <f t="array" ref="G651">SUM(IF(A651=A$5:A651,IF(C651=C$5:C651,1,0),0))</f>
        <v>51</v>
      </c>
    </row>
    <row r="652" spans="1:7" x14ac:dyDescent="0.25">
      <c r="A652">
        <v>2024</v>
      </c>
      <c r="B652" s="149" t="str">
        <f t="shared" si="20"/>
        <v>2024_IL52</v>
      </c>
      <c r="C652" t="s">
        <v>163</v>
      </c>
      <c r="D652" t="s">
        <v>431</v>
      </c>
      <c r="E652" s="149" t="str">
        <f t="shared" si="21"/>
        <v>2024_ILLEE COUNTY</v>
      </c>
      <c r="F652">
        <v>766550</v>
      </c>
      <c r="G652" s="149">
        <f t="array" ref="G652">SUM(IF(A652=A$5:A652,IF(C652=C$5:C652,1,0),0))</f>
        <v>52</v>
      </c>
    </row>
    <row r="653" spans="1:7" x14ac:dyDescent="0.25">
      <c r="A653">
        <v>2024</v>
      </c>
      <c r="B653" s="149" t="str">
        <f t="shared" si="20"/>
        <v>2024_IL53</v>
      </c>
      <c r="C653" t="s">
        <v>163</v>
      </c>
      <c r="D653" t="s">
        <v>874</v>
      </c>
      <c r="E653" s="149" t="str">
        <f t="shared" si="21"/>
        <v>2024_ILLIVINGSTON COUNTY</v>
      </c>
      <c r="F653">
        <v>766550</v>
      </c>
      <c r="G653" s="149">
        <f t="array" ref="G653">SUM(IF(A653=A$5:A653,IF(C653=C$5:C653,1,0),0))</f>
        <v>53</v>
      </c>
    </row>
    <row r="654" spans="1:7" x14ac:dyDescent="0.25">
      <c r="A654">
        <v>2024</v>
      </c>
      <c r="B654" s="149" t="str">
        <f t="shared" si="20"/>
        <v>2024_IL54</v>
      </c>
      <c r="C654" t="s">
        <v>163</v>
      </c>
      <c r="D654" t="s">
        <v>504</v>
      </c>
      <c r="E654" s="149" t="str">
        <f t="shared" si="21"/>
        <v>2024_ILLOGAN COUNTY</v>
      </c>
      <c r="F654">
        <v>766550</v>
      </c>
      <c r="G654" s="149">
        <f t="array" ref="G654">SUM(IF(A654=A$5:A654,IF(C654=C$5:C654,1,0),0))</f>
        <v>54</v>
      </c>
    </row>
    <row r="655" spans="1:7" x14ac:dyDescent="0.25">
      <c r="A655">
        <v>2024</v>
      </c>
      <c r="B655" s="149" t="str">
        <f t="shared" si="20"/>
        <v>2024_IL55</v>
      </c>
      <c r="C655" t="s">
        <v>163</v>
      </c>
      <c r="D655" t="s">
        <v>875</v>
      </c>
      <c r="E655" s="149" t="str">
        <f t="shared" si="21"/>
        <v>2024_ILMCDONOUGH COUNTY</v>
      </c>
      <c r="F655">
        <v>766550</v>
      </c>
      <c r="G655" s="149">
        <f t="array" ref="G655">SUM(IF(A655=A$5:A655,IF(C655=C$5:C655,1,0),0))</f>
        <v>55</v>
      </c>
    </row>
    <row r="656" spans="1:7" x14ac:dyDescent="0.25">
      <c r="A656">
        <v>2024</v>
      </c>
      <c r="B656" s="149" t="str">
        <f t="shared" si="20"/>
        <v>2024_IL56</v>
      </c>
      <c r="C656" t="s">
        <v>163</v>
      </c>
      <c r="D656" t="s">
        <v>876</v>
      </c>
      <c r="E656" s="149" t="str">
        <f t="shared" si="21"/>
        <v>2024_ILMCHENRY COUNTY</v>
      </c>
      <c r="F656">
        <v>766550</v>
      </c>
      <c r="G656" s="149">
        <f t="array" ref="G656">SUM(IF(A656=A$5:A656,IF(C656=C$5:C656,1,0),0))</f>
        <v>56</v>
      </c>
    </row>
    <row r="657" spans="1:7" x14ac:dyDescent="0.25">
      <c r="A657">
        <v>2024</v>
      </c>
      <c r="B657" s="149" t="str">
        <f t="shared" si="20"/>
        <v>2024_IL57</v>
      </c>
      <c r="C657" t="s">
        <v>163</v>
      </c>
      <c r="D657" t="s">
        <v>877</v>
      </c>
      <c r="E657" s="149" t="str">
        <f t="shared" si="21"/>
        <v>2024_ILMCLEAN COUNTY</v>
      </c>
      <c r="F657">
        <v>766550</v>
      </c>
      <c r="G657" s="149">
        <f t="array" ref="G657">SUM(IF(A657=A$5:A657,IF(C657=C$5:C657,1,0),0))</f>
        <v>57</v>
      </c>
    </row>
    <row r="658" spans="1:7" x14ac:dyDescent="0.25">
      <c r="A658">
        <v>2024</v>
      </c>
      <c r="B658" s="149" t="str">
        <f t="shared" si="20"/>
        <v>2024_IL58</v>
      </c>
      <c r="C658" t="s">
        <v>163</v>
      </c>
      <c r="D658" t="s">
        <v>434</v>
      </c>
      <c r="E658" s="149" t="str">
        <f t="shared" si="21"/>
        <v>2024_ILMACON COUNTY</v>
      </c>
      <c r="F658">
        <v>766550</v>
      </c>
      <c r="G658" s="149">
        <f t="array" ref="G658">SUM(IF(A658=A$5:A658,IF(C658=C$5:C658,1,0),0))</f>
        <v>58</v>
      </c>
    </row>
    <row r="659" spans="1:7" x14ac:dyDescent="0.25">
      <c r="A659">
        <v>2024</v>
      </c>
      <c r="B659" s="149" t="str">
        <f t="shared" si="20"/>
        <v>2024_IL59</v>
      </c>
      <c r="C659" t="s">
        <v>163</v>
      </c>
      <c r="D659" t="s">
        <v>878</v>
      </c>
      <c r="E659" s="149" t="str">
        <f t="shared" si="21"/>
        <v>2024_ILMACOUPIN COUNTY</v>
      </c>
      <c r="F659">
        <v>766550</v>
      </c>
      <c r="G659" s="149">
        <f t="array" ref="G659">SUM(IF(A659=A$5:A659,IF(C659=C$5:C659,1,0),0))</f>
        <v>59</v>
      </c>
    </row>
    <row r="660" spans="1:7" x14ac:dyDescent="0.25">
      <c r="A660">
        <v>2024</v>
      </c>
      <c r="B660" s="149" t="str">
        <f t="shared" si="20"/>
        <v>2024_IL60</v>
      </c>
      <c r="C660" t="s">
        <v>163</v>
      </c>
      <c r="D660" t="s">
        <v>435</v>
      </c>
      <c r="E660" s="149" t="str">
        <f t="shared" si="21"/>
        <v>2024_ILMADISON COUNTY</v>
      </c>
      <c r="F660">
        <v>766550</v>
      </c>
      <c r="G660" s="149">
        <f t="array" ref="G660">SUM(IF(A660=A$5:A660,IF(C660=C$5:C660,1,0),0))</f>
        <v>60</v>
      </c>
    </row>
    <row r="661" spans="1:7" x14ac:dyDescent="0.25">
      <c r="A661">
        <v>2024</v>
      </c>
      <c r="B661" s="149" t="str">
        <f t="shared" si="20"/>
        <v>2024_IL61</v>
      </c>
      <c r="C661" t="s">
        <v>163</v>
      </c>
      <c r="D661" t="s">
        <v>437</v>
      </c>
      <c r="E661" s="149" t="str">
        <f t="shared" si="21"/>
        <v>2024_ILMARION COUNTY</v>
      </c>
      <c r="F661">
        <v>766550</v>
      </c>
      <c r="G661" s="149">
        <f t="array" ref="G661">SUM(IF(A661=A$5:A661,IF(C661=C$5:C661,1,0),0))</f>
        <v>61</v>
      </c>
    </row>
    <row r="662" spans="1:7" x14ac:dyDescent="0.25">
      <c r="A662">
        <v>2024</v>
      </c>
      <c r="B662" s="149" t="str">
        <f t="shared" si="20"/>
        <v>2024_IL62</v>
      </c>
      <c r="C662" t="s">
        <v>163</v>
      </c>
      <c r="D662" t="s">
        <v>438</v>
      </c>
      <c r="E662" s="149" t="str">
        <f t="shared" si="21"/>
        <v>2024_ILMARSHALL COUNTY</v>
      </c>
      <c r="F662">
        <v>766550</v>
      </c>
      <c r="G662" s="149">
        <f t="array" ref="G662">SUM(IF(A662=A$5:A662,IF(C662=C$5:C662,1,0),0))</f>
        <v>62</v>
      </c>
    </row>
    <row r="663" spans="1:7" x14ac:dyDescent="0.25">
      <c r="A663">
        <v>2024</v>
      </c>
      <c r="B663" s="149" t="str">
        <f t="shared" si="20"/>
        <v>2024_IL63</v>
      </c>
      <c r="C663" t="s">
        <v>163</v>
      </c>
      <c r="D663" t="s">
        <v>879</v>
      </c>
      <c r="E663" s="149" t="str">
        <f t="shared" si="21"/>
        <v>2024_ILMASON COUNTY</v>
      </c>
      <c r="F663">
        <v>766550</v>
      </c>
      <c r="G663" s="149">
        <f t="array" ref="G663">SUM(IF(A663=A$5:A663,IF(C663=C$5:C663,1,0),0))</f>
        <v>63</v>
      </c>
    </row>
    <row r="664" spans="1:7" x14ac:dyDescent="0.25">
      <c r="A664">
        <v>2024</v>
      </c>
      <c r="B664" s="149" t="str">
        <f t="shared" si="20"/>
        <v>2024_IL64</v>
      </c>
      <c r="C664" t="s">
        <v>163</v>
      </c>
      <c r="D664" t="s">
        <v>880</v>
      </c>
      <c r="E664" s="149" t="str">
        <f t="shared" si="21"/>
        <v>2024_ILMASSAC COUNTY</v>
      </c>
      <c r="F664">
        <v>766550</v>
      </c>
      <c r="G664" s="149">
        <f t="array" ref="G664">SUM(IF(A664=A$5:A664,IF(C664=C$5:C664,1,0),0))</f>
        <v>64</v>
      </c>
    </row>
    <row r="665" spans="1:7" x14ac:dyDescent="0.25">
      <c r="A665">
        <v>2024</v>
      </c>
      <c r="B665" s="149" t="str">
        <f t="shared" si="20"/>
        <v>2024_IL65</v>
      </c>
      <c r="C665" t="s">
        <v>163</v>
      </c>
      <c r="D665" t="s">
        <v>881</v>
      </c>
      <c r="E665" s="149" t="str">
        <f t="shared" si="21"/>
        <v>2024_ILMENARD COUNTY</v>
      </c>
      <c r="F665">
        <v>766550</v>
      </c>
      <c r="G665" s="149">
        <f t="array" ref="G665">SUM(IF(A665=A$5:A665,IF(C665=C$5:C665,1,0),0))</f>
        <v>65</v>
      </c>
    </row>
    <row r="666" spans="1:7" x14ac:dyDescent="0.25">
      <c r="A666">
        <v>2024</v>
      </c>
      <c r="B666" s="149" t="str">
        <f t="shared" si="20"/>
        <v>2024_IL66</v>
      </c>
      <c r="C666" t="s">
        <v>163</v>
      </c>
      <c r="D666" t="s">
        <v>882</v>
      </c>
      <c r="E666" s="149" t="str">
        <f t="shared" si="21"/>
        <v>2024_ILMERCER COUNTY</v>
      </c>
      <c r="F666">
        <v>766550</v>
      </c>
      <c r="G666" s="149">
        <f t="array" ref="G666">SUM(IF(A666=A$5:A666,IF(C666=C$5:C666,1,0),0))</f>
        <v>66</v>
      </c>
    </row>
    <row r="667" spans="1:7" x14ac:dyDescent="0.25">
      <c r="A667">
        <v>2024</v>
      </c>
      <c r="B667" s="149" t="str">
        <f t="shared" si="20"/>
        <v>2024_IL67</v>
      </c>
      <c r="C667" t="s">
        <v>163</v>
      </c>
      <c r="D667" t="s">
        <v>440</v>
      </c>
      <c r="E667" s="149" t="str">
        <f t="shared" si="21"/>
        <v>2024_ILMONROE COUNTY</v>
      </c>
      <c r="F667">
        <v>766550</v>
      </c>
      <c r="G667" s="149">
        <f t="array" ref="G667">SUM(IF(A667=A$5:A667,IF(C667=C$5:C667,1,0),0))</f>
        <v>67</v>
      </c>
    </row>
    <row r="668" spans="1:7" x14ac:dyDescent="0.25">
      <c r="A668">
        <v>2024</v>
      </c>
      <c r="B668" s="149" t="str">
        <f t="shared" si="20"/>
        <v>2024_IL68</v>
      </c>
      <c r="C668" t="s">
        <v>163</v>
      </c>
      <c r="D668" t="s">
        <v>441</v>
      </c>
      <c r="E668" s="149" t="str">
        <f t="shared" si="21"/>
        <v>2024_ILMONTGOMERY COUNTY</v>
      </c>
      <c r="F668">
        <v>766550</v>
      </c>
      <c r="G668" s="149">
        <f t="array" ref="G668">SUM(IF(A668=A$5:A668,IF(C668=C$5:C668,1,0),0))</f>
        <v>68</v>
      </c>
    </row>
    <row r="669" spans="1:7" x14ac:dyDescent="0.25">
      <c r="A669">
        <v>2024</v>
      </c>
      <c r="B669" s="149" t="str">
        <f t="shared" si="20"/>
        <v>2024_IL69</v>
      </c>
      <c r="C669" t="s">
        <v>163</v>
      </c>
      <c r="D669" t="s">
        <v>442</v>
      </c>
      <c r="E669" s="149" t="str">
        <f t="shared" si="21"/>
        <v>2024_ILMORGAN COUNTY</v>
      </c>
      <c r="F669">
        <v>766550</v>
      </c>
      <c r="G669" s="149">
        <f t="array" ref="G669">SUM(IF(A669=A$5:A669,IF(C669=C$5:C669,1,0),0))</f>
        <v>69</v>
      </c>
    </row>
    <row r="670" spans="1:7" x14ac:dyDescent="0.25">
      <c r="A670">
        <v>2024</v>
      </c>
      <c r="B670" s="149" t="str">
        <f t="shared" si="20"/>
        <v>2024_IL70</v>
      </c>
      <c r="C670" t="s">
        <v>163</v>
      </c>
      <c r="D670" t="s">
        <v>883</v>
      </c>
      <c r="E670" s="149" t="str">
        <f t="shared" si="21"/>
        <v>2024_ILMOULTRIE COUNTY</v>
      </c>
      <c r="F670">
        <v>766550</v>
      </c>
      <c r="G670" s="149">
        <f t="array" ref="G670">SUM(IF(A670=A$5:A670,IF(C670=C$5:C670,1,0),0))</f>
        <v>70</v>
      </c>
    </row>
    <row r="671" spans="1:7" x14ac:dyDescent="0.25">
      <c r="A671">
        <v>2024</v>
      </c>
      <c r="B671" s="149" t="str">
        <f t="shared" si="20"/>
        <v>2024_IL71</v>
      </c>
      <c r="C671" t="s">
        <v>163</v>
      </c>
      <c r="D671" t="s">
        <v>884</v>
      </c>
      <c r="E671" s="149" t="str">
        <f t="shared" si="21"/>
        <v>2024_ILOGLE COUNTY</v>
      </c>
      <c r="F671">
        <v>766550</v>
      </c>
      <c r="G671" s="149">
        <f t="array" ref="G671">SUM(IF(A671=A$5:A671,IF(C671=C$5:C671,1,0),0))</f>
        <v>71</v>
      </c>
    </row>
    <row r="672" spans="1:7" x14ac:dyDescent="0.25">
      <c r="A672">
        <v>2024</v>
      </c>
      <c r="B672" s="149" t="str">
        <f t="shared" si="20"/>
        <v>2024_IL72</v>
      </c>
      <c r="C672" t="s">
        <v>163</v>
      </c>
      <c r="D672" t="s">
        <v>885</v>
      </c>
      <c r="E672" s="149" t="str">
        <f t="shared" si="21"/>
        <v>2024_ILPEORIA COUNTY</v>
      </c>
      <c r="F672">
        <v>766550</v>
      </c>
      <c r="G672" s="149">
        <f t="array" ref="G672">SUM(IF(A672=A$5:A672,IF(C672=C$5:C672,1,0),0))</f>
        <v>72</v>
      </c>
    </row>
    <row r="673" spans="1:7" x14ac:dyDescent="0.25">
      <c r="A673">
        <v>2024</v>
      </c>
      <c r="B673" s="149" t="str">
        <f t="shared" si="20"/>
        <v>2024_IL73</v>
      </c>
      <c r="C673" t="s">
        <v>163</v>
      </c>
      <c r="D673" t="s">
        <v>443</v>
      </c>
      <c r="E673" s="149" t="str">
        <f t="shared" si="21"/>
        <v>2024_ILPERRY COUNTY</v>
      </c>
      <c r="F673">
        <v>766550</v>
      </c>
      <c r="G673" s="149">
        <f t="array" ref="G673">SUM(IF(A673=A$5:A673,IF(C673=C$5:C673,1,0),0))</f>
        <v>73</v>
      </c>
    </row>
    <row r="674" spans="1:7" x14ac:dyDescent="0.25">
      <c r="A674">
        <v>2024</v>
      </c>
      <c r="B674" s="149" t="str">
        <f t="shared" si="20"/>
        <v>2024_IL74</v>
      </c>
      <c r="C674" t="s">
        <v>163</v>
      </c>
      <c r="D674" t="s">
        <v>886</v>
      </c>
      <c r="E674" s="149" t="str">
        <f t="shared" si="21"/>
        <v>2024_ILPIATT COUNTY</v>
      </c>
      <c r="F674">
        <v>766550</v>
      </c>
      <c r="G674" s="149">
        <f t="array" ref="G674">SUM(IF(A674=A$5:A674,IF(C674=C$5:C674,1,0),0))</f>
        <v>74</v>
      </c>
    </row>
    <row r="675" spans="1:7" x14ac:dyDescent="0.25">
      <c r="A675">
        <v>2024</v>
      </c>
      <c r="B675" s="149" t="str">
        <f t="shared" si="20"/>
        <v>2024_IL75</v>
      </c>
      <c r="C675" t="s">
        <v>163</v>
      </c>
      <c r="D675" t="s">
        <v>445</v>
      </c>
      <c r="E675" s="149" t="str">
        <f t="shared" si="21"/>
        <v>2024_ILPIKE COUNTY</v>
      </c>
      <c r="F675">
        <v>766550</v>
      </c>
      <c r="G675" s="149">
        <f t="array" ref="G675">SUM(IF(A675=A$5:A675,IF(C675=C$5:C675,1,0),0))</f>
        <v>75</v>
      </c>
    </row>
    <row r="676" spans="1:7" x14ac:dyDescent="0.25">
      <c r="A676">
        <v>2024</v>
      </c>
      <c r="B676" s="149" t="str">
        <f t="shared" si="20"/>
        <v>2024_IL76</v>
      </c>
      <c r="C676" t="s">
        <v>163</v>
      </c>
      <c r="D676" t="s">
        <v>514</v>
      </c>
      <c r="E676" s="149" t="str">
        <f t="shared" si="21"/>
        <v>2024_ILPOPE COUNTY</v>
      </c>
      <c r="F676">
        <v>766550</v>
      </c>
      <c r="G676" s="149">
        <f t="array" ref="G676">SUM(IF(A676=A$5:A676,IF(C676=C$5:C676,1,0),0))</f>
        <v>76</v>
      </c>
    </row>
    <row r="677" spans="1:7" x14ac:dyDescent="0.25">
      <c r="A677">
        <v>2024</v>
      </c>
      <c r="B677" s="149" t="str">
        <f t="shared" si="20"/>
        <v>2024_IL77</v>
      </c>
      <c r="C677" t="s">
        <v>163</v>
      </c>
      <c r="D677" t="s">
        <v>516</v>
      </c>
      <c r="E677" s="149" t="str">
        <f t="shared" si="21"/>
        <v>2024_ILPULASKI COUNTY</v>
      </c>
      <c r="F677">
        <v>766550</v>
      </c>
      <c r="G677" s="149">
        <f t="array" ref="G677">SUM(IF(A677=A$5:A677,IF(C677=C$5:C677,1,0),0))</f>
        <v>77</v>
      </c>
    </row>
    <row r="678" spans="1:7" x14ac:dyDescent="0.25">
      <c r="A678">
        <v>2024</v>
      </c>
      <c r="B678" s="149" t="str">
        <f t="shared" si="20"/>
        <v>2024_IL78</v>
      </c>
      <c r="C678" t="s">
        <v>163</v>
      </c>
      <c r="D678" t="s">
        <v>690</v>
      </c>
      <c r="E678" s="149" t="str">
        <f t="shared" si="21"/>
        <v>2024_ILPUTNAM COUNTY</v>
      </c>
      <c r="F678">
        <v>766550</v>
      </c>
      <c r="G678" s="149">
        <f t="array" ref="G678">SUM(IF(A678=A$5:A678,IF(C678=C$5:C678,1,0),0))</f>
        <v>78</v>
      </c>
    </row>
    <row r="679" spans="1:7" x14ac:dyDescent="0.25">
      <c r="A679">
        <v>2024</v>
      </c>
      <c r="B679" s="149" t="str">
        <f t="shared" si="20"/>
        <v>2024_IL79</v>
      </c>
      <c r="C679" t="s">
        <v>163</v>
      </c>
      <c r="D679" t="s">
        <v>446</v>
      </c>
      <c r="E679" s="149" t="str">
        <f t="shared" si="21"/>
        <v>2024_ILRANDOLPH COUNTY</v>
      </c>
      <c r="F679">
        <v>766550</v>
      </c>
      <c r="G679" s="149">
        <f t="array" ref="G679">SUM(IF(A679=A$5:A679,IF(C679=C$5:C679,1,0),0))</f>
        <v>79</v>
      </c>
    </row>
    <row r="680" spans="1:7" x14ac:dyDescent="0.25">
      <c r="A680">
        <v>2024</v>
      </c>
      <c r="B680" s="149" t="str">
        <f t="shared" si="20"/>
        <v>2024_IL80</v>
      </c>
      <c r="C680" t="s">
        <v>163</v>
      </c>
      <c r="D680" t="s">
        <v>887</v>
      </c>
      <c r="E680" s="149" t="str">
        <f t="shared" si="21"/>
        <v>2024_ILRICHLAND COUNTY</v>
      </c>
      <c r="F680">
        <v>766550</v>
      </c>
      <c r="G680" s="149">
        <f t="array" ref="G680">SUM(IF(A680=A$5:A680,IF(C680=C$5:C680,1,0),0))</f>
        <v>80</v>
      </c>
    </row>
    <row r="681" spans="1:7" x14ac:dyDescent="0.25">
      <c r="A681">
        <v>2024</v>
      </c>
      <c r="B681" s="149" t="str">
        <f t="shared" si="20"/>
        <v>2024_IL81</v>
      </c>
      <c r="C681" t="s">
        <v>163</v>
      </c>
      <c r="D681" t="s">
        <v>888</v>
      </c>
      <c r="E681" s="149" t="str">
        <f t="shared" si="21"/>
        <v>2024_ILROCK ISLAND COUNTY</v>
      </c>
      <c r="F681">
        <v>766550</v>
      </c>
      <c r="G681" s="149">
        <f t="array" ref="G681">SUM(IF(A681=A$5:A681,IF(C681=C$5:C681,1,0),0))</f>
        <v>81</v>
      </c>
    </row>
    <row r="682" spans="1:7" x14ac:dyDescent="0.25">
      <c r="A682">
        <v>2024</v>
      </c>
      <c r="B682" s="149" t="str">
        <f t="shared" si="20"/>
        <v>2024_IL82</v>
      </c>
      <c r="C682" t="s">
        <v>163</v>
      </c>
      <c r="D682" t="s">
        <v>448</v>
      </c>
      <c r="E682" s="149" t="str">
        <f t="shared" si="21"/>
        <v>2024_ILST. CLAIR COUNTY</v>
      </c>
      <c r="F682">
        <v>766550</v>
      </c>
      <c r="G682" s="149">
        <f t="array" ref="G682">SUM(IF(A682=A$5:A682,IF(C682=C$5:C682,1,0),0))</f>
        <v>82</v>
      </c>
    </row>
    <row r="683" spans="1:7" x14ac:dyDescent="0.25">
      <c r="A683">
        <v>2024</v>
      </c>
      <c r="B683" s="149" t="str">
        <f t="shared" si="20"/>
        <v>2024_IL83</v>
      </c>
      <c r="C683" t="s">
        <v>163</v>
      </c>
      <c r="D683" t="s">
        <v>518</v>
      </c>
      <c r="E683" s="149" t="str">
        <f t="shared" si="21"/>
        <v>2024_ILSALINE COUNTY</v>
      </c>
      <c r="F683">
        <v>766550</v>
      </c>
      <c r="G683" s="149">
        <f t="array" ref="G683">SUM(IF(A683=A$5:A683,IF(C683=C$5:C683,1,0),0))</f>
        <v>83</v>
      </c>
    </row>
    <row r="684" spans="1:7" x14ac:dyDescent="0.25">
      <c r="A684">
        <v>2024</v>
      </c>
      <c r="B684" s="149" t="str">
        <f t="shared" si="20"/>
        <v>2024_IL84</v>
      </c>
      <c r="C684" t="s">
        <v>163</v>
      </c>
      <c r="D684" t="s">
        <v>889</v>
      </c>
      <c r="E684" s="149" t="str">
        <f t="shared" si="21"/>
        <v>2024_ILSANGAMON COUNTY</v>
      </c>
      <c r="F684">
        <v>766550</v>
      </c>
      <c r="G684" s="149">
        <f t="array" ref="G684">SUM(IF(A684=A$5:A684,IF(C684=C$5:C684,1,0),0))</f>
        <v>84</v>
      </c>
    </row>
    <row r="685" spans="1:7" x14ac:dyDescent="0.25">
      <c r="A685">
        <v>2024</v>
      </c>
      <c r="B685" s="149" t="str">
        <f t="shared" si="20"/>
        <v>2024_IL85</v>
      </c>
      <c r="C685" t="s">
        <v>163</v>
      </c>
      <c r="D685" t="s">
        <v>890</v>
      </c>
      <c r="E685" s="149" t="str">
        <f t="shared" si="21"/>
        <v>2024_ILSCHUYLER COUNTY</v>
      </c>
      <c r="F685">
        <v>766550</v>
      </c>
      <c r="G685" s="149">
        <f t="array" ref="G685">SUM(IF(A685=A$5:A685,IF(C685=C$5:C685,1,0),0))</f>
        <v>85</v>
      </c>
    </row>
    <row r="686" spans="1:7" x14ac:dyDescent="0.25">
      <c r="A686">
        <v>2024</v>
      </c>
      <c r="B686" s="149" t="str">
        <f t="shared" si="20"/>
        <v>2024_IL86</v>
      </c>
      <c r="C686" t="s">
        <v>163</v>
      </c>
      <c r="D686" t="s">
        <v>519</v>
      </c>
      <c r="E686" s="149" t="str">
        <f t="shared" si="21"/>
        <v>2024_ILSCOTT COUNTY</v>
      </c>
      <c r="F686">
        <v>766550</v>
      </c>
      <c r="G686" s="149">
        <f t="array" ref="G686">SUM(IF(A686=A$5:A686,IF(C686=C$5:C686,1,0),0))</f>
        <v>86</v>
      </c>
    </row>
    <row r="687" spans="1:7" x14ac:dyDescent="0.25">
      <c r="A687">
        <v>2024</v>
      </c>
      <c r="B687" s="149" t="str">
        <f t="shared" si="20"/>
        <v>2024_IL87</v>
      </c>
      <c r="C687" t="s">
        <v>163</v>
      </c>
      <c r="D687" t="s">
        <v>449</v>
      </c>
      <c r="E687" s="149" t="str">
        <f t="shared" si="21"/>
        <v>2024_ILSHELBY COUNTY</v>
      </c>
      <c r="F687">
        <v>766550</v>
      </c>
      <c r="G687" s="149">
        <f t="array" ref="G687">SUM(IF(A687=A$5:A687,IF(C687=C$5:C687,1,0),0))</f>
        <v>87</v>
      </c>
    </row>
    <row r="688" spans="1:7" x14ac:dyDescent="0.25">
      <c r="A688">
        <v>2024</v>
      </c>
      <c r="B688" s="149" t="str">
        <f t="shared" si="20"/>
        <v>2024_IL88</v>
      </c>
      <c r="C688" t="s">
        <v>163</v>
      </c>
      <c r="D688" t="s">
        <v>891</v>
      </c>
      <c r="E688" s="149" t="str">
        <f t="shared" si="21"/>
        <v>2024_ILSTARK COUNTY</v>
      </c>
      <c r="F688">
        <v>766550</v>
      </c>
      <c r="G688" s="149">
        <f t="array" ref="G688">SUM(IF(A688=A$5:A688,IF(C688=C$5:C688,1,0),0))</f>
        <v>88</v>
      </c>
    </row>
    <row r="689" spans="1:7" x14ac:dyDescent="0.25">
      <c r="A689">
        <v>2024</v>
      </c>
      <c r="B689" s="149" t="str">
        <f t="shared" ref="B689:B752" si="22">A689&amp;"_"&amp;C689&amp;G689</f>
        <v>2024_IL89</v>
      </c>
      <c r="C689" t="s">
        <v>163</v>
      </c>
      <c r="D689" t="s">
        <v>892</v>
      </c>
      <c r="E689" s="149" t="str">
        <f t="shared" ref="E689:E752" si="23">A689&amp;"_"&amp;C689&amp;D689</f>
        <v>2024_ILSTEPHENSON COUNTY</v>
      </c>
      <c r="F689">
        <v>766550</v>
      </c>
      <c r="G689" s="149">
        <f t="array" ref="G689">SUM(IF(A689=A$5:A689,IF(C689=C$5:C689,1,0),0))</f>
        <v>89</v>
      </c>
    </row>
    <row r="690" spans="1:7" x14ac:dyDescent="0.25">
      <c r="A690">
        <v>2024</v>
      </c>
      <c r="B690" s="149" t="str">
        <f t="shared" si="22"/>
        <v>2024_IL90</v>
      </c>
      <c r="C690" t="s">
        <v>163</v>
      </c>
      <c r="D690" t="s">
        <v>893</v>
      </c>
      <c r="E690" s="149" t="str">
        <f t="shared" si="23"/>
        <v>2024_ILTAZEWELL COUNTY</v>
      </c>
      <c r="F690">
        <v>766550</v>
      </c>
      <c r="G690" s="149">
        <f t="array" ref="G690">SUM(IF(A690=A$5:A690,IF(C690=C$5:C690,1,0),0))</f>
        <v>90</v>
      </c>
    </row>
    <row r="691" spans="1:7" x14ac:dyDescent="0.25">
      <c r="A691">
        <v>2024</v>
      </c>
      <c r="B691" s="149" t="str">
        <f t="shared" si="22"/>
        <v>2024_IL91</v>
      </c>
      <c r="C691" t="s">
        <v>163</v>
      </c>
      <c r="D691" t="s">
        <v>525</v>
      </c>
      <c r="E691" s="149" t="str">
        <f t="shared" si="23"/>
        <v>2024_ILUNION COUNTY</v>
      </c>
      <c r="F691">
        <v>766550</v>
      </c>
      <c r="G691" s="149">
        <f t="array" ref="G691">SUM(IF(A691=A$5:A691,IF(C691=C$5:C691,1,0),0))</f>
        <v>91</v>
      </c>
    </row>
    <row r="692" spans="1:7" x14ac:dyDescent="0.25">
      <c r="A692">
        <v>2024</v>
      </c>
      <c r="B692" s="149" t="str">
        <f t="shared" si="22"/>
        <v>2024_IL92</v>
      </c>
      <c r="C692" t="s">
        <v>163</v>
      </c>
      <c r="D692" t="s">
        <v>894</v>
      </c>
      <c r="E692" s="149" t="str">
        <f t="shared" si="23"/>
        <v>2024_ILVERMILION COUNTY</v>
      </c>
      <c r="F692">
        <v>766550</v>
      </c>
      <c r="G692" s="149">
        <f t="array" ref="G692">SUM(IF(A692=A$5:A692,IF(C692=C$5:C692,1,0),0))</f>
        <v>92</v>
      </c>
    </row>
    <row r="693" spans="1:7" x14ac:dyDescent="0.25">
      <c r="A693">
        <v>2024</v>
      </c>
      <c r="B693" s="149" t="str">
        <f t="shared" si="22"/>
        <v>2024_IL93</v>
      </c>
      <c r="C693" t="s">
        <v>163</v>
      </c>
      <c r="D693" t="s">
        <v>895</v>
      </c>
      <c r="E693" s="149" t="str">
        <f t="shared" si="23"/>
        <v>2024_ILWABASH COUNTY</v>
      </c>
      <c r="F693">
        <v>766550</v>
      </c>
      <c r="G693" s="149">
        <f t="array" ref="G693">SUM(IF(A693=A$5:A693,IF(C693=C$5:C693,1,0),0))</f>
        <v>93</v>
      </c>
    </row>
    <row r="694" spans="1:7" x14ac:dyDescent="0.25">
      <c r="A694">
        <v>2024</v>
      </c>
      <c r="B694" s="149" t="str">
        <f t="shared" si="22"/>
        <v>2024_IL94</v>
      </c>
      <c r="C694" t="s">
        <v>163</v>
      </c>
      <c r="D694" t="s">
        <v>801</v>
      </c>
      <c r="E694" s="149" t="str">
        <f t="shared" si="23"/>
        <v>2024_ILWARREN COUNTY</v>
      </c>
      <c r="F694">
        <v>766550</v>
      </c>
      <c r="G694" s="149">
        <f t="array" ref="G694">SUM(IF(A694=A$5:A694,IF(C694=C$5:C694,1,0),0))</f>
        <v>94</v>
      </c>
    </row>
    <row r="695" spans="1:7" x14ac:dyDescent="0.25">
      <c r="A695">
        <v>2024</v>
      </c>
      <c r="B695" s="149" t="str">
        <f t="shared" si="22"/>
        <v>2024_IL95</v>
      </c>
      <c r="C695" t="s">
        <v>163</v>
      </c>
      <c r="D695" t="s">
        <v>455</v>
      </c>
      <c r="E695" s="149" t="str">
        <f t="shared" si="23"/>
        <v>2024_ILWASHINGTON COUNTY</v>
      </c>
      <c r="F695">
        <v>766550</v>
      </c>
      <c r="G695" s="149">
        <f t="array" ref="G695">SUM(IF(A695=A$5:A695,IF(C695=C$5:C695,1,0),0))</f>
        <v>95</v>
      </c>
    </row>
    <row r="696" spans="1:7" x14ac:dyDescent="0.25">
      <c r="A696">
        <v>2024</v>
      </c>
      <c r="B696" s="149" t="str">
        <f t="shared" si="22"/>
        <v>2024_IL96</v>
      </c>
      <c r="C696" t="s">
        <v>163</v>
      </c>
      <c r="D696" t="s">
        <v>802</v>
      </c>
      <c r="E696" s="149" t="str">
        <f t="shared" si="23"/>
        <v>2024_ILWAYNE COUNTY</v>
      </c>
      <c r="F696">
        <v>766550</v>
      </c>
      <c r="G696" s="149">
        <f t="array" ref="G696">SUM(IF(A696=A$5:A696,IF(C696=C$5:C696,1,0),0))</f>
        <v>96</v>
      </c>
    </row>
    <row r="697" spans="1:7" x14ac:dyDescent="0.25">
      <c r="A697">
        <v>2024</v>
      </c>
      <c r="B697" s="149" t="str">
        <f t="shared" si="22"/>
        <v>2024_IL97</v>
      </c>
      <c r="C697" t="s">
        <v>163</v>
      </c>
      <c r="D697" t="s">
        <v>527</v>
      </c>
      <c r="E697" s="149" t="str">
        <f t="shared" si="23"/>
        <v>2024_ILWHITE COUNTY</v>
      </c>
      <c r="F697">
        <v>766550</v>
      </c>
      <c r="G697" s="149">
        <f t="array" ref="G697">SUM(IF(A697=A$5:A697,IF(C697=C$5:C697,1,0),0))</f>
        <v>97</v>
      </c>
    </row>
    <row r="698" spans="1:7" x14ac:dyDescent="0.25">
      <c r="A698">
        <v>2024</v>
      </c>
      <c r="B698" s="149" t="str">
        <f t="shared" si="22"/>
        <v>2024_IL98</v>
      </c>
      <c r="C698" t="s">
        <v>163</v>
      </c>
      <c r="D698" t="s">
        <v>896</v>
      </c>
      <c r="E698" s="149" t="str">
        <f t="shared" si="23"/>
        <v>2024_ILWHITESIDE COUNTY</v>
      </c>
      <c r="F698">
        <v>766550</v>
      </c>
      <c r="G698" s="149">
        <f t="array" ref="G698">SUM(IF(A698=A$5:A698,IF(C698=C$5:C698,1,0),0))</f>
        <v>98</v>
      </c>
    </row>
    <row r="699" spans="1:7" x14ac:dyDescent="0.25">
      <c r="A699">
        <v>2024</v>
      </c>
      <c r="B699" s="149" t="str">
        <f t="shared" si="22"/>
        <v>2024_IL99</v>
      </c>
      <c r="C699" t="s">
        <v>163</v>
      </c>
      <c r="D699" t="s">
        <v>897</v>
      </c>
      <c r="E699" s="149" t="str">
        <f t="shared" si="23"/>
        <v>2024_ILWILL COUNTY</v>
      </c>
      <c r="F699">
        <v>766550</v>
      </c>
      <c r="G699" s="149">
        <f t="array" ref="G699">SUM(IF(A699=A$5:A699,IF(C699=C$5:C699,1,0),0))</f>
        <v>99</v>
      </c>
    </row>
    <row r="700" spans="1:7" x14ac:dyDescent="0.25">
      <c r="A700">
        <v>2024</v>
      </c>
      <c r="B700" s="149" t="str">
        <f t="shared" si="22"/>
        <v>2024_IL100</v>
      </c>
      <c r="C700" t="s">
        <v>163</v>
      </c>
      <c r="D700" t="s">
        <v>898</v>
      </c>
      <c r="E700" s="149" t="str">
        <f t="shared" si="23"/>
        <v>2024_ILWILLIAMSON COUNTY</v>
      </c>
      <c r="F700">
        <v>766550</v>
      </c>
      <c r="G700" s="149">
        <f t="array" ref="G700">SUM(IF(A700=A$5:A700,IF(C700=C$5:C700,1,0),0))</f>
        <v>100</v>
      </c>
    </row>
    <row r="701" spans="1:7" x14ac:dyDescent="0.25">
      <c r="A701">
        <v>2024</v>
      </c>
      <c r="B701" s="149" t="str">
        <f t="shared" si="22"/>
        <v>2024_IL101</v>
      </c>
      <c r="C701" t="s">
        <v>163</v>
      </c>
      <c r="D701" t="s">
        <v>899</v>
      </c>
      <c r="E701" s="149" t="str">
        <f t="shared" si="23"/>
        <v>2024_ILWINNEBAGO COUNTY</v>
      </c>
      <c r="F701">
        <v>766550</v>
      </c>
      <c r="G701" s="149">
        <f t="array" ref="G701">SUM(IF(A701=A$5:A701,IF(C701=C$5:C701,1,0),0))</f>
        <v>101</v>
      </c>
    </row>
    <row r="702" spans="1:7" x14ac:dyDescent="0.25">
      <c r="A702">
        <v>2024</v>
      </c>
      <c r="B702" s="149" t="str">
        <f t="shared" si="22"/>
        <v>2024_IL102</v>
      </c>
      <c r="C702" t="s">
        <v>163</v>
      </c>
      <c r="D702" t="s">
        <v>900</v>
      </c>
      <c r="E702" s="149" t="str">
        <f t="shared" si="23"/>
        <v>2024_ILWOODFORD COUNTY</v>
      </c>
      <c r="F702">
        <v>766550</v>
      </c>
      <c r="G702" s="149">
        <f t="array" ref="G702">SUM(IF(A702=A$5:A702,IF(C702=C$5:C702,1,0),0))</f>
        <v>102</v>
      </c>
    </row>
    <row r="703" spans="1:7" x14ac:dyDescent="0.25">
      <c r="A703">
        <v>2024</v>
      </c>
      <c r="B703" s="149" t="str">
        <f t="shared" si="22"/>
        <v>2024_IN1</v>
      </c>
      <c r="C703" t="s">
        <v>164</v>
      </c>
      <c r="D703" t="s">
        <v>586</v>
      </c>
      <c r="E703" s="149" t="str">
        <f t="shared" si="23"/>
        <v>2024_INADAMS COUNTY</v>
      </c>
      <c r="F703">
        <v>766550</v>
      </c>
      <c r="G703" s="149">
        <f t="array" ref="G703">SUM(IF(A703=A$5:A703,IF(C703=C$5:C703,1,0),0))</f>
        <v>1</v>
      </c>
    </row>
    <row r="704" spans="1:7" x14ac:dyDescent="0.25">
      <c r="A704">
        <v>2024</v>
      </c>
      <c r="B704" s="149" t="str">
        <f t="shared" si="22"/>
        <v>2024_IN2</v>
      </c>
      <c r="C704" t="s">
        <v>164</v>
      </c>
      <c r="D704" t="s">
        <v>901</v>
      </c>
      <c r="E704" s="149" t="str">
        <f t="shared" si="23"/>
        <v>2024_INALLEN COUNTY</v>
      </c>
      <c r="F704">
        <v>766550</v>
      </c>
      <c r="G704" s="149">
        <f t="array" ref="G704">SUM(IF(A704=A$5:A704,IF(C704=C$5:C704,1,0),0))</f>
        <v>2</v>
      </c>
    </row>
    <row r="705" spans="1:7" x14ac:dyDescent="0.25">
      <c r="A705">
        <v>2024</v>
      </c>
      <c r="B705" s="149" t="str">
        <f t="shared" si="22"/>
        <v>2024_IN3</v>
      </c>
      <c r="C705" t="s">
        <v>164</v>
      </c>
      <c r="D705" t="s">
        <v>902</v>
      </c>
      <c r="E705" s="149" t="str">
        <f t="shared" si="23"/>
        <v>2024_INBARTHOLOMEW COUNTY</v>
      </c>
      <c r="F705">
        <v>766550</v>
      </c>
      <c r="G705" s="149">
        <f t="array" ref="G705">SUM(IF(A705=A$5:A705,IF(C705=C$5:C705,1,0),0))</f>
        <v>3</v>
      </c>
    </row>
    <row r="706" spans="1:7" x14ac:dyDescent="0.25">
      <c r="A706">
        <v>2024</v>
      </c>
      <c r="B706" s="149" t="str">
        <f t="shared" si="22"/>
        <v>2024_IN4</v>
      </c>
      <c r="C706" t="s">
        <v>164</v>
      </c>
      <c r="D706" t="s">
        <v>476</v>
      </c>
      <c r="E706" s="149" t="str">
        <f t="shared" si="23"/>
        <v>2024_INBENTON COUNTY</v>
      </c>
      <c r="F706">
        <v>766550</v>
      </c>
      <c r="G706" s="149">
        <f t="array" ref="G706">SUM(IF(A706=A$5:A706,IF(C706=C$5:C706,1,0),0))</f>
        <v>4</v>
      </c>
    </row>
    <row r="707" spans="1:7" x14ac:dyDescent="0.25">
      <c r="A707">
        <v>2024</v>
      </c>
      <c r="B707" s="149" t="str">
        <f t="shared" si="22"/>
        <v>2024_IN5</v>
      </c>
      <c r="C707" t="s">
        <v>164</v>
      </c>
      <c r="D707" t="s">
        <v>903</v>
      </c>
      <c r="E707" s="149" t="str">
        <f t="shared" si="23"/>
        <v>2024_INBLACKFORD COUNTY</v>
      </c>
      <c r="F707">
        <v>766550</v>
      </c>
      <c r="G707" s="149">
        <f t="array" ref="G707">SUM(IF(A707=A$5:A707,IF(C707=C$5:C707,1,0),0))</f>
        <v>5</v>
      </c>
    </row>
    <row r="708" spans="1:7" x14ac:dyDescent="0.25">
      <c r="A708">
        <v>2024</v>
      </c>
      <c r="B708" s="149" t="str">
        <f t="shared" si="22"/>
        <v>2024_IN6</v>
      </c>
      <c r="C708" t="s">
        <v>164</v>
      </c>
      <c r="D708" t="s">
        <v>477</v>
      </c>
      <c r="E708" s="149" t="str">
        <f t="shared" si="23"/>
        <v>2024_INBOONE COUNTY</v>
      </c>
      <c r="F708">
        <v>766550</v>
      </c>
      <c r="G708" s="149">
        <f t="array" ref="G708">SUM(IF(A708=A$5:A708,IF(C708=C$5:C708,1,0),0))</f>
        <v>6</v>
      </c>
    </row>
    <row r="709" spans="1:7" x14ac:dyDescent="0.25">
      <c r="A709">
        <v>2024</v>
      </c>
      <c r="B709" s="149" t="str">
        <f t="shared" si="22"/>
        <v>2024_IN7</v>
      </c>
      <c r="C709" t="s">
        <v>164</v>
      </c>
      <c r="D709" t="s">
        <v>849</v>
      </c>
      <c r="E709" s="149" t="str">
        <f t="shared" si="23"/>
        <v>2024_INBROWN COUNTY</v>
      </c>
      <c r="F709">
        <v>766550</v>
      </c>
      <c r="G709" s="149">
        <f t="array" ref="G709">SUM(IF(A709=A$5:A709,IF(C709=C$5:C709,1,0),0))</f>
        <v>7</v>
      </c>
    </row>
    <row r="710" spans="1:7" x14ac:dyDescent="0.25">
      <c r="A710">
        <v>2024</v>
      </c>
      <c r="B710" s="149" t="str">
        <f t="shared" si="22"/>
        <v>2024_IN8</v>
      </c>
      <c r="C710" t="s">
        <v>164</v>
      </c>
      <c r="D710" t="s">
        <v>479</v>
      </c>
      <c r="E710" s="149" t="str">
        <f t="shared" si="23"/>
        <v>2024_INCARROLL COUNTY</v>
      </c>
      <c r="F710">
        <v>766550</v>
      </c>
      <c r="G710" s="149">
        <f t="array" ref="G710">SUM(IF(A710=A$5:A710,IF(C710=C$5:C710,1,0),0))</f>
        <v>8</v>
      </c>
    </row>
    <row r="711" spans="1:7" x14ac:dyDescent="0.25">
      <c r="A711">
        <v>2024</v>
      </c>
      <c r="B711" s="149" t="str">
        <f t="shared" si="22"/>
        <v>2024_IN9</v>
      </c>
      <c r="C711" t="s">
        <v>164</v>
      </c>
      <c r="D711" t="s">
        <v>851</v>
      </c>
      <c r="E711" s="149" t="str">
        <f t="shared" si="23"/>
        <v>2024_INCASS COUNTY</v>
      </c>
      <c r="F711">
        <v>766550</v>
      </c>
      <c r="G711" s="149">
        <f t="array" ref="G711">SUM(IF(A711=A$5:A711,IF(C711=C$5:C711,1,0),0))</f>
        <v>9</v>
      </c>
    </row>
    <row r="712" spans="1:7" x14ac:dyDescent="0.25">
      <c r="A712">
        <v>2024</v>
      </c>
      <c r="B712" s="149" t="str">
        <f t="shared" si="22"/>
        <v>2024_IN10</v>
      </c>
      <c r="C712" t="s">
        <v>164</v>
      </c>
      <c r="D712" t="s">
        <v>481</v>
      </c>
      <c r="E712" s="149" t="str">
        <f t="shared" si="23"/>
        <v>2024_INCLARK COUNTY</v>
      </c>
      <c r="F712">
        <v>766550</v>
      </c>
      <c r="G712" s="149">
        <f t="array" ref="G712">SUM(IF(A712=A$5:A712,IF(C712=C$5:C712,1,0),0))</f>
        <v>10</v>
      </c>
    </row>
    <row r="713" spans="1:7" x14ac:dyDescent="0.25">
      <c r="A713">
        <v>2024</v>
      </c>
      <c r="B713" s="149" t="str">
        <f t="shared" si="22"/>
        <v>2024_IN11</v>
      </c>
      <c r="C713" t="s">
        <v>164</v>
      </c>
      <c r="D713" t="s">
        <v>404</v>
      </c>
      <c r="E713" s="149" t="str">
        <f t="shared" si="23"/>
        <v>2024_INCLAY COUNTY</v>
      </c>
      <c r="F713">
        <v>766550</v>
      </c>
      <c r="G713" s="149">
        <f t="array" ref="G713">SUM(IF(A713=A$5:A713,IF(C713=C$5:C713,1,0),0))</f>
        <v>11</v>
      </c>
    </row>
    <row r="714" spans="1:7" x14ac:dyDescent="0.25">
      <c r="A714">
        <v>2024</v>
      </c>
      <c r="B714" s="149" t="str">
        <f t="shared" si="22"/>
        <v>2024_IN12</v>
      </c>
      <c r="C714" t="s">
        <v>164</v>
      </c>
      <c r="D714" t="s">
        <v>854</v>
      </c>
      <c r="E714" s="149" t="str">
        <f t="shared" si="23"/>
        <v>2024_INCLINTON COUNTY</v>
      </c>
      <c r="F714">
        <v>766550</v>
      </c>
      <c r="G714" s="149">
        <f t="array" ref="G714">SUM(IF(A714=A$5:A714,IF(C714=C$5:C714,1,0),0))</f>
        <v>12</v>
      </c>
    </row>
    <row r="715" spans="1:7" x14ac:dyDescent="0.25">
      <c r="A715">
        <v>2024</v>
      </c>
      <c r="B715" s="149" t="str">
        <f t="shared" si="22"/>
        <v>2024_IN13</v>
      </c>
      <c r="C715" t="s">
        <v>164</v>
      </c>
      <c r="D715" t="s">
        <v>486</v>
      </c>
      <c r="E715" s="149" t="str">
        <f t="shared" si="23"/>
        <v>2024_INCRAWFORD COUNTY</v>
      </c>
      <c r="F715">
        <v>766550</v>
      </c>
      <c r="G715" s="149">
        <f t="array" ref="G715">SUM(IF(A715=A$5:A715,IF(C715=C$5:C715,1,0),0))</f>
        <v>13</v>
      </c>
    </row>
    <row r="716" spans="1:7" x14ac:dyDescent="0.25">
      <c r="A716">
        <v>2024</v>
      </c>
      <c r="B716" s="149" t="str">
        <f t="shared" si="22"/>
        <v>2024_IN14</v>
      </c>
      <c r="C716" t="s">
        <v>164</v>
      </c>
      <c r="D716" t="s">
        <v>904</v>
      </c>
      <c r="E716" s="149" t="str">
        <f t="shared" si="23"/>
        <v>2024_INDAVIESS COUNTY</v>
      </c>
      <c r="F716">
        <v>766550</v>
      </c>
      <c r="G716" s="149">
        <f t="array" ref="G716">SUM(IF(A716=A$5:A716,IF(C716=C$5:C716,1,0),0))</f>
        <v>14</v>
      </c>
    </row>
    <row r="717" spans="1:7" x14ac:dyDescent="0.25">
      <c r="A717">
        <v>2024</v>
      </c>
      <c r="B717" s="149" t="str">
        <f t="shared" si="22"/>
        <v>2024_IN15</v>
      </c>
      <c r="C717" t="s">
        <v>164</v>
      </c>
      <c r="D717" t="s">
        <v>905</v>
      </c>
      <c r="E717" s="149" t="str">
        <f t="shared" si="23"/>
        <v>2024_INDEARBORN COUNTY</v>
      </c>
      <c r="F717">
        <v>766550</v>
      </c>
      <c r="G717" s="149">
        <f t="array" ref="G717">SUM(IF(A717=A$5:A717,IF(C717=C$5:C717,1,0),0))</f>
        <v>15</v>
      </c>
    </row>
    <row r="718" spans="1:7" x14ac:dyDescent="0.25">
      <c r="A718">
        <v>2024</v>
      </c>
      <c r="B718" s="149" t="str">
        <f t="shared" si="22"/>
        <v>2024_IN16</v>
      </c>
      <c r="C718" t="s">
        <v>164</v>
      </c>
      <c r="D718" t="s">
        <v>732</v>
      </c>
      <c r="E718" s="149" t="str">
        <f t="shared" si="23"/>
        <v>2024_INDECATUR COUNTY</v>
      </c>
      <c r="F718">
        <v>766550</v>
      </c>
      <c r="G718" s="149">
        <f t="array" ref="G718">SUM(IF(A718=A$5:A718,IF(C718=C$5:C718,1,0),0))</f>
        <v>16</v>
      </c>
    </row>
    <row r="719" spans="1:7" x14ac:dyDescent="0.25">
      <c r="A719">
        <v>2024</v>
      </c>
      <c r="B719" s="149" t="str">
        <f t="shared" si="22"/>
        <v>2024_IN17</v>
      </c>
      <c r="C719" t="s">
        <v>164</v>
      </c>
      <c r="D719" t="s">
        <v>415</v>
      </c>
      <c r="E719" s="149" t="str">
        <f t="shared" si="23"/>
        <v>2024_INDEKALB COUNTY</v>
      </c>
      <c r="F719">
        <v>766550</v>
      </c>
      <c r="G719" s="149">
        <f t="array" ref="G719">SUM(IF(A719=A$5:A719,IF(C719=C$5:C719,1,0),0))</f>
        <v>17</v>
      </c>
    </row>
    <row r="720" spans="1:7" x14ac:dyDescent="0.25">
      <c r="A720">
        <v>2024</v>
      </c>
      <c r="B720" s="149" t="str">
        <f t="shared" si="22"/>
        <v>2024_IN18</v>
      </c>
      <c r="C720" t="s">
        <v>164</v>
      </c>
      <c r="D720" t="s">
        <v>906</v>
      </c>
      <c r="E720" s="149" t="str">
        <f t="shared" si="23"/>
        <v>2024_INDELAWARE COUNTY</v>
      </c>
      <c r="F720">
        <v>766550</v>
      </c>
      <c r="G720" s="149">
        <f t="array" ref="G720">SUM(IF(A720=A$5:A720,IF(C720=C$5:C720,1,0),0))</f>
        <v>18</v>
      </c>
    </row>
    <row r="721" spans="1:7" x14ac:dyDescent="0.25">
      <c r="A721">
        <v>2024</v>
      </c>
      <c r="B721" s="149" t="str">
        <f t="shared" si="22"/>
        <v>2024_IN19</v>
      </c>
      <c r="C721" t="s">
        <v>164</v>
      </c>
      <c r="D721" t="s">
        <v>907</v>
      </c>
      <c r="E721" s="149" t="str">
        <f t="shared" si="23"/>
        <v>2024_INDUBOIS COUNTY</v>
      </c>
      <c r="F721">
        <v>766550</v>
      </c>
      <c r="G721" s="149">
        <f t="array" ref="G721">SUM(IF(A721=A$5:A721,IF(C721=C$5:C721,1,0),0))</f>
        <v>19</v>
      </c>
    </row>
    <row r="722" spans="1:7" x14ac:dyDescent="0.25">
      <c r="A722">
        <v>2024</v>
      </c>
      <c r="B722" s="149" t="str">
        <f t="shared" si="22"/>
        <v>2024_IN20</v>
      </c>
      <c r="C722" t="s">
        <v>164</v>
      </c>
      <c r="D722" t="s">
        <v>908</v>
      </c>
      <c r="E722" s="149" t="str">
        <f t="shared" si="23"/>
        <v>2024_INELKHART COUNTY</v>
      </c>
      <c r="F722">
        <v>766550</v>
      </c>
      <c r="G722" s="149">
        <f t="array" ref="G722">SUM(IF(A722=A$5:A722,IF(C722=C$5:C722,1,0),0))</f>
        <v>20</v>
      </c>
    </row>
    <row r="723" spans="1:7" x14ac:dyDescent="0.25">
      <c r="A723">
        <v>2024</v>
      </c>
      <c r="B723" s="149" t="str">
        <f t="shared" si="22"/>
        <v>2024_IN21</v>
      </c>
      <c r="C723" t="s">
        <v>164</v>
      </c>
      <c r="D723" t="s">
        <v>419</v>
      </c>
      <c r="E723" s="149" t="str">
        <f t="shared" si="23"/>
        <v>2024_INFAYETTE COUNTY</v>
      </c>
      <c r="F723">
        <v>766550</v>
      </c>
      <c r="G723" s="149">
        <f t="array" ref="G723">SUM(IF(A723=A$5:A723,IF(C723=C$5:C723,1,0),0))</f>
        <v>21</v>
      </c>
    </row>
    <row r="724" spans="1:7" x14ac:dyDescent="0.25">
      <c r="A724">
        <v>2024</v>
      </c>
      <c r="B724" s="149" t="str">
        <f t="shared" si="22"/>
        <v>2024_IN22</v>
      </c>
      <c r="C724" t="s">
        <v>164</v>
      </c>
      <c r="D724" t="s">
        <v>742</v>
      </c>
      <c r="E724" s="149" t="str">
        <f t="shared" si="23"/>
        <v>2024_INFLOYD COUNTY</v>
      </c>
      <c r="F724">
        <v>766550</v>
      </c>
      <c r="G724" s="149">
        <f t="array" ref="G724">SUM(IF(A724=A$5:A724,IF(C724=C$5:C724,1,0),0))</f>
        <v>22</v>
      </c>
    </row>
    <row r="725" spans="1:7" x14ac:dyDescent="0.25">
      <c r="A725">
        <v>2024</v>
      </c>
      <c r="B725" s="149" t="str">
        <f t="shared" si="22"/>
        <v>2024_IN23</v>
      </c>
      <c r="C725" t="s">
        <v>164</v>
      </c>
      <c r="D725" t="s">
        <v>909</v>
      </c>
      <c r="E725" s="149" t="str">
        <f t="shared" si="23"/>
        <v>2024_INFOUNTAIN COUNTY</v>
      </c>
      <c r="F725">
        <v>766550</v>
      </c>
      <c r="G725" s="149">
        <f t="array" ref="G725">SUM(IF(A725=A$5:A725,IF(C725=C$5:C725,1,0),0))</f>
        <v>23</v>
      </c>
    </row>
    <row r="726" spans="1:7" x14ac:dyDescent="0.25">
      <c r="A726">
        <v>2024</v>
      </c>
      <c r="B726" s="149" t="str">
        <f t="shared" si="22"/>
        <v>2024_IN24</v>
      </c>
      <c r="C726" t="s">
        <v>164</v>
      </c>
      <c r="D726" t="s">
        <v>420</v>
      </c>
      <c r="E726" s="149" t="str">
        <f t="shared" si="23"/>
        <v>2024_INFRANKLIN COUNTY</v>
      </c>
      <c r="F726">
        <v>766550</v>
      </c>
      <c r="G726" s="149">
        <f t="array" ref="G726">SUM(IF(A726=A$5:A726,IF(C726=C$5:C726,1,0),0))</f>
        <v>24</v>
      </c>
    </row>
    <row r="727" spans="1:7" x14ac:dyDescent="0.25">
      <c r="A727">
        <v>2024</v>
      </c>
      <c r="B727" s="149" t="str">
        <f t="shared" si="22"/>
        <v>2024_IN25</v>
      </c>
      <c r="C727" t="s">
        <v>164</v>
      </c>
      <c r="D727" t="s">
        <v>492</v>
      </c>
      <c r="E727" s="149" t="str">
        <f t="shared" si="23"/>
        <v>2024_INFULTON COUNTY</v>
      </c>
      <c r="F727">
        <v>766550</v>
      </c>
      <c r="G727" s="149">
        <f t="array" ref="G727">SUM(IF(A727=A$5:A727,IF(C727=C$5:C727,1,0),0))</f>
        <v>25</v>
      </c>
    </row>
    <row r="728" spans="1:7" x14ac:dyDescent="0.25">
      <c r="A728">
        <v>2024</v>
      </c>
      <c r="B728" s="149" t="str">
        <f t="shared" si="22"/>
        <v>2024_IN26</v>
      </c>
      <c r="C728" t="s">
        <v>164</v>
      </c>
      <c r="D728" t="s">
        <v>910</v>
      </c>
      <c r="E728" s="149" t="str">
        <f t="shared" si="23"/>
        <v>2024_INGIBSON COUNTY</v>
      </c>
      <c r="F728">
        <v>766550</v>
      </c>
      <c r="G728" s="149">
        <f t="array" ref="G728">SUM(IF(A728=A$5:A728,IF(C728=C$5:C728,1,0),0))</f>
        <v>26</v>
      </c>
    </row>
    <row r="729" spans="1:7" x14ac:dyDescent="0.25">
      <c r="A729">
        <v>2024</v>
      </c>
      <c r="B729" s="149" t="str">
        <f t="shared" si="22"/>
        <v>2024_IN27</v>
      </c>
      <c r="C729" t="s">
        <v>164</v>
      </c>
      <c r="D729" t="s">
        <v>494</v>
      </c>
      <c r="E729" s="149" t="str">
        <f t="shared" si="23"/>
        <v>2024_INGRANT COUNTY</v>
      </c>
      <c r="F729">
        <v>766550</v>
      </c>
      <c r="G729" s="149">
        <f t="array" ref="G729">SUM(IF(A729=A$5:A729,IF(C729=C$5:C729,1,0),0))</f>
        <v>27</v>
      </c>
    </row>
    <row r="730" spans="1:7" x14ac:dyDescent="0.25">
      <c r="A730">
        <v>2024</v>
      </c>
      <c r="B730" s="149" t="str">
        <f t="shared" si="22"/>
        <v>2024_IN28</v>
      </c>
      <c r="C730" t="s">
        <v>164</v>
      </c>
      <c r="D730" t="s">
        <v>422</v>
      </c>
      <c r="E730" s="149" t="str">
        <f t="shared" si="23"/>
        <v>2024_INGREENE COUNTY</v>
      </c>
      <c r="F730">
        <v>766550</v>
      </c>
      <c r="G730" s="149">
        <f t="array" ref="G730">SUM(IF(A730=A$5:A730,IF(C730=C$5:C730,1,0),0))</f>
        <v>28</v>
      </c>
    </row>
    <row r="731" spans="1:7" x14ac:dyDescent="0.25">
      <c r="A731">
        <v>2024</v>
      </c>
      <c r="B731" s="149" t="str">
        <f t="shared" si="22"/>
        <v>2024_IN29</v>
      </c>
      <c r="C731" t="s">
        <v>164</v>
      </c>
      <c r="D731" t="s">
        <v>669</v>
      </c>
      <c r="E731" s="149" t="str">
        <f t="shared" si="23"/>
        <v>2024_INHAMILTON COUNTY</v>
      </c>
      <c r="F731">
        <v>766550</v>
      </c>
      <c r="G731" s="149">
        <f t="array" ref="G731">SUM(IF(A731=A$5:A731,IF(C731=C$5:C731,1,0),0))</f>
        <v>29</v>
      </c>
    </row>
    <row r="732" spans="1:7" x14ac:dyDescent="0.25">
      <c r="A732">
        <v>2024</v>
      </c>
      <c r="B732" s="149" t="str">
        <f t="shared" si="22"/>
        <v>2024_IN30</v>
      </c>
      <c r="C732" t="s">
        <v>164</v>
      </c>
      <c r="D732" t="s">
        <v>752</v>
      </c>
      <c r="E732" s="149" t="str">
        <f t="shared" si="23"/>
        <v>2024_INHANCOCK COUNTY</v>
      </c>
      <c r="F732">
        <v>766550</v>
      </c>
      <c r="G732" s="149">
        <f t="array" ref="G732">SUM(IF(A732=A$5:A732,IF(C732=C$5:C732,1,0),0))</f>
        <v>30</v>
      </c>
    </row>
    <row r="733" spans="1:7" x14ac:dyDescent="0.25">
      <c r="A733">
        <v>2024</v>
      </c>
      <c r="B733" s="149" t="str">
        <f t="shared" si="22"/>
        <v>2024_IN31</v>
      </c>
      <c r="C733" t="s">
        <v>164</v>
      </c>
      <c r="D733" t="s">
        <v>911</v>
      </c>
      <c r="E733" s="149" t="str">
        <f t="shared" si="23"/>
        <v>2024_INHARRISON COUNTY</v>
      </c>
      <c r="F733">
        <v>766550</v>
      </c>
      <c r="G733" s="149">
        <f t="array" ref="G733">SUM(IF(A733=A$5:A733,IF(C733=C$5:C733,1,0),0))</f>
        <v>31</v>
      </c>
    </row>
    <row r="734" spans="1:7" x14ac:dyDescent="0.25">
      <c r="A734">
        <v>2024</v>
      </c>
      <c r="B734" s="149" t="str">
        <f t="shared" si="22"/>
        <v>2024_IN32</v>
      </c>
      <c r="C734" t="s">
        <v>164</v>
      </c>
      <c r="D734" t="s">
        <v>912</v>
      </c>
      <c r="E734" s="149" t="str">
        <f t="shared" si="23"/>
        <v>2024_INHENDRICKS COUNTY</v>
      </c>
      <c r="F734">
        <v>766550</v>
      </c>
      <c r="G734" s="149">
        <f t="array" ref="G734">SUM(IF(A734=A$5:A734,IF(C734=C$5:C734,1,0),0))</f>
        <v>32</v>
      </c>
    </row>
    <row r="735" spans="1:7" x14ac:dyDescent="0.25">
      <c r="A735">
        <v>2024</v>
      </c>
      <c r="B735" s="149" t="str">
        <f t="shared" si="22"/>
        <v>2024_IN33</v>
      </c>
      <c r="C735" t="s">
        <v>164</v>
      </c>
      <c r="D735" t="s">
        <v>424</v>
      </c>
      <c r="E735" s="149" t="str">
        <f t="shared" si="23"/>
        <v>2024_INHENRY COUNTY</v>
      </c>
      <c r="F735">
        <v>766550</v>
      </c>
      <c r="G735" s="149">
        <f t="array" ref="G735">SUM(IF(A735=A$5:A735,IF(C735=C$5:C735,1,0),0))</f>
        <v>33</v>
      </c>
    </row>
    <row r="736" spans="1:7" x14ac:dyDescent="0.25">
      <c r="A736">
        <v>2024</v>
      </c>
      <c r="B736" s="149" t="str">
        <f t="shared" si="22"/>
        <v>2024_IN34</v>
      </c>
      <c r="C736" t="s">
        <v>164</v>
      </c>
      <c r="D736" t="s">
        <v>497</v>
      </c>
      <c r="E736" s="149" t="str">
        <f t="shared" si="23"/>
        <v>2024_INHOWARD COUNTY</v>
      </c>
      <c r="F736">
        <v>766550</v>
      </c>
      <c r="G736" s="149">
        <f t="array" ref="G736">SUM(IF(A736=A$5:A736,IF(C736=C$5:C736,1,0),0))</f>
        <v>34</v>
      </c>
    </row>
    <row r="737" spans="1:7" x14ac:dyDescent="0.25">
      <c r="A737">
        <v>2024</v>
      </c>
      <c r="B737" s="149" t="str">
        <f t="shared" si="22"/>
        <v>2024_IN35</v>
      </c>
      <c r="C737" t="s">
        <v>164</v>
      </c>
      <c r="D737" t="s">
        <v>913</v>
      </c>
      <c r="E737" s="149" t="str">
        <f t="shared" si="23"/>
        <v>2024_INHUNTINGTON COUNTY</v>
      </c>
      <c r="F737">
        <v>766550</v>
      </c>
      <c r="G737" s="149">
        <f t="array" ref="G737">SUM(IF(A737=A$5:A737,IF(C737=C$5:C737,1,0),0))</f>
        <v>35</v>
      </c>
    </row>
    <row r="738" spans="1:7" x14ac:dyDescent="0.25">
      <c r="A738">
        <v>2024</v>
      </c>
      <c r="B738" s="149" t="str">
        <f t="shared" si="22"/>
        <v>2024_IN36</v>
      </c>
      <c r="C738" t="s">
        <v>164</v>
      </c>
      <c r="D738" t="s">
        <v>426</v>
      </c>
      <c r="E738" s="149" t="str">
        <f t="shared" si="23"/>
        <v>2024_INJACKSON COUNTY</v>
      </c>
      <c r="F738">
        <v>766550</v>
      </c>
      <c r="G738" s="149">
        <f t="array" ref="G738">SUM(IF(A738=A$5:A738,IF(C738=C$5:C738,1,0),0))</f>
        <v>36</v>
      </c>
    </row>
    <row r="739" spans="1:7" x14ac:dyDescent="0.25">
      <c r="A739">
        <v>2024</v>
      </c>
      <c r="B739" s="149" t="str">
        <f t="shared" si="22"/>
        <v>2024_IN37</v>
      </c>
      <c r="C739" t="s">
        <v>164</v>
      </c>
      <c r="D739" t="s">
        <v>758</v>
      </c>
      <c r="E739" s="149" t="str">
        <f t="shared" si="23"/>
        <v>2024_INJASPER COUNTY</v>
      </c>
      <c r="F739">
        <v>766550</v>
      </c>
      <c r="G739" s="149">
        <f t="array" ref="G739">SUM(IF(A739=A$5:A739,IF(C739=C$5:C739,1,0),0))</f>
        <v>37</v>
      </c>
    </row>
    <row r="740" spans="1:7" x14ac:dyDescent="0.25">
      <c r="A740">
        <v>2024</v>
      </c>
      <c r="B740" s="149" t="str">
        <f t="shared" si="22"/>
        <v>2024_IN38</v>
      </c>
      <c r="C740" t="s">
        <v>164</v>
      </c>
      <c r="D740" t="s">
        <v>914</v>
      </c>
      <c r="E740" s="149" t="str">
        <f t="shared" si="23"/>
        <v>2024_INJAY COUNTY</v>
      </c>
      <c r="F740">
        <v>766550</v>
      </c>
      <c r="G740" s="149">
        <f t="array" ref="G740">SUM(IF(A740=A$5:A740,IF(C740=C$5:C740,1,0),0))</f>
        <v>38</v>
      </c>
    </row>
    <row r="741" spans="1:7" x14ac:dyDescent="0.25">
      <c r="A741">
        <v>2024</v>
      </c>
      <c r="B741" s="149" t="str">
        <f t="shared" si="22"/>
        <v>2024_IN39</v>
      </c>
      <c r="C741" t="s">
        <v>164</v>
      </c>
      <c r="D741" t="s">
        <v>427</v>
      </c>
      <c r="E741" s="149" t="str">
        <f t="shared" si="23"/>
        <v>2024_INJEFFERSON COUNTY</v>
      </c>
      <c r="F741">
        <v>766550</v>
      </c>
      <c r="G741" s="149">
        <f t="array" ref="G741">SUM(IF(A741=A$5:A741,IF(C741=C$5:C741,1,0),0))</f>
        <v>39</v>
      </c>
    </row>
    <row r="742" spans="1:7" x14ac:dyDescent="0.25">
      <c r="A742">
        <v>2024</v>
      </c>
      <c r="B742" s="149" t="str">
        <f t="shared" si="22"/>
        <v>2024_IN40</v>
      </c>
      <c r="C742" t="s">
        <v>164</v>
      </c>
      <c r="D742" t="s">
        <v>915</v>
      </c>
      <c r="E742" s="149" t="str">
        <f t="shared" si="23"/>
        <v>2024_INJENNINGS COUNTY</v>
      </c>
      <c r="F742">
        <v>766550</v>
      </c>
      <c r="G742" s="149">
        <f t="array" ref="G742">SUM(IF(A742=A$5:A742,IF(C742=C$5:C742,1,0),0))</f>
        <v>40</v>
      </c>
    </row>
    <row r="743" spans="1:7" x14ac:dyDescent="0.25">
      <c r="A743">
        <v>2024</v>
      </c>
      <c r="B743" s="149" t="str">
        <f t="shared" si="22"/>
        <v>2024_IN41</v>
      </c>
      <c r="C743" t="s">
        <v>164</v>
      </c>
      <c r="D743" t="s">
        <v>500</v>
      </c>
      <c r="E743" s="149" t="str">
        <f t="shared" si="23"/>
        <v>2024_INJOHNSON COUNTY</v>
      </c>
      <c r="F743">
        <v>766550</v>
      </c>
      <c r="G743" s="149">
        <f t="array" ref="G743">SUM(IF(A743=A$5:A743,IF(C743=C$5:C743,1,0),0))</f>
        <v>41</v>
      </c>
    </row>
    <row r="744" spans="1:7" x14ac:dyDescent="0.25">
      <c r="A744">
        <v>2024</v>
      </c>
      <c r="B744" s="149" t="str">
        <f t="shared" si="22"/>
        <v>2024_IN42</v>
      </c>
      <c r="C744" t="s">
        <v>164</v>
      </c>
      <c r="D744" t="s">
        <v>872</v>
      </c>
      <c r="E744" s="149" t="str">
        <f t="shared" si="23"/>
        <v>2024_INKNOX COUNTY</v>
      </c>
      <c r="F744">
        <v>766550</v>
      </c>
      <c r="G744" s="149">
        <f t="array" ref="G744">SUM(IF(A744=A$5:A744,IF(C744=C$5:C744,1,0),0))</f>
        <v>42</v>
      </c>
    </row>
    <row r="745" spans="1:7" x14ac:dyDescent="0.25">
      <c r="A745">
        <v>2024</v>
      </c>
      <c r="B745" s="149" t="str">
        <f t="shared" si="22"/>
        <v>2024_IN43</v>
      </c>
      <c r="C745" t="s">
        <v>164</v>
      </c>
      <c r="D745" t="s">
        <v>916</v>
      </c>
      <c r="E745" s="149" t="str">
        <f t="shared" si="23"/>
        <v>2024_INKOSCIUSKO COUNTY</v>
      </c>
      <c r="F745">
        <v>766550</v>
      </c>
      <c r="G745" s="149">
        <f t="array" ref="G745">SUM(IF(A745=A$5:A745,IF(C745=C$5:C745,1,0),0))</f>
        <v>43</v>
      </c>
    </row>
    <row r="746" spans="1:7" x14ac:dyDescent="0.25">
      <c r="A746">
        <v>2024</v>
      </c>
      <c r="B746" s="149" t="str">
        <f t="shared" si="22"/>
        <v>2024_IN44</v>
      </c>
      <c r="C746" t="s">
        <v>164</v>
      </c>
      <c r="D746" t="s">
        <v>917</v>
      </c>
      <c r="E746" s="149" t="str">
        <f t="shared" si="23"/>
        <v>2024_INLAGRANGE COUNTY</v>
      </c>
      <c r="F746">
        <v>766550</v>
      </c>
      <c r="G746" s="149">
        <f t="array" ref="G746">SUM(IF(A746=A$5:A746,IF(C746=C$5:C746,1,0),0))</f>
        <v>44</v>
      </c>
    </row>
    <row r="747" spans="1:7" x14ac:dyDescent="0.25">
      <c r="A747">
        <v>2024</v>
      </c>
      <c r="B747" s="149" t="str">
        <f t="shared" si="22"/>
        <v>2024_IN45</v>
      </c>
      <c r="C747" t="s">
        <v>164</v>
      </c>
      <c r="D747" t="s">
        <v>546</v>
      </c>
      <c r="E747" s="149" t="str">
        <f t="shared" si="23"/>
        <v>2024_INLAKE COUNTY</v>
      </c>
      <c r="F747">
        <v>766550</v>
      </c>
      <c r="G747" s="149">
        <f t="array" ref="G747">SUM(IF(A747=A$5:A747,IF(C747=C$5:C747,1,0),0))</f>
        <v>45</v>
      </c>
    </row>
    <row r="748" spans="1:7" x14ac:dyDescent="0.25">
      <c r="A748">
        <v>2024</v>
      </c>
      <c r="B748" s="149" t="str">
        <f t="shared" si="22"/>
        <v>2024_IN46</v>
      </c>
      <c r="C748" t="s">
        <v>164</v>
      </c>
      <c r="D748" t="s">
        <v>918</v>
      </c>
      <c r="E748" s="149" t="str">
        <f t="shared" si="23"/>
        <v>2024_INLAPORTE COUNTY</v>
      </c>
      <c r="F748">
        <v>766550</v>
      </c>
      <c r="G748" s="149">
        <f t="array" ref="G748">SUM(IF(A748=A$5:A748,IF(C748=C$5:C748,1,0),0))</f>
        <v>46</v>
      </c>
    </row>
    <row r="749" spans="1:7" x14ac:dyDescent="0.25">
      <c r="A749">
        <v>2024</v>
      </c>
      <c r="B749" s="149" t="str">
        <f t="shared" si="22"/>
        <v>2024_IN47</v>
      </c>
      <c r="C749" t="s">
        <v>164</v>
      </c>
      <c r="D749" t="s">
        <v>430</v>
      </c>
      <c r="E749" s="149" t="str">
        <f t="shared" si="23"/>
        <v>2024_INLAWRENCE COUNTY</v>
      </c>
      <c r="F749">
        <v>766550</v>
      </c>
      <c r="G749" s="149">
        <f t="array" ref="G749">SUM(IF(A749=A$5:A749,IF(C749=C$5:C749,1,0),0))</f>
        <v>47</v>
      </c>
    </row>
    <row r="750" spans="1:7" x14ac:dyDescent="0.25">
      <c r="A750">
        <v>2024</v>
      </c>
      <c r="B750" s="149" t="str">
        <f t="shared" si="22"/>
        <v>2024_IN48</v>
      </c>
      <c r="C750" t="s">
        <v>164</v>
      </c>
      <c r="D750" t="s">
        <v>435</v>
      </c>
      <c r="E750" s="149" t="str">
        <f t="shared" si="23"/>
        <v>2024_INMADISON COUNTY</v>
      </c>
      <c r="F750">
        <v>766550</v>
      </c>
      <c r="G750" s="149">
        <f t="array" ref="G750">SUM(IF(A750=A$5:A750,IF(C750=C$5:C750,1,0),0))</f>
        <v>48</v>
      </c>
    </row>
    <row r="751" spans="1:7" x14ac:dyDescent="0.25">
      <c r="A751">
        <v>2024</v>
      </c>
      <c r="B751" s="149" t="str">
        <f t="shared" si="22"/>
        <v>2024_IN49</v>
      </c>
      <c r="C751" t="s">
        <v>164</v>
      </c>
      <c r="D751" t="s">
        <v>437</v>
      </c>
      <c r="E751" s="149" t="str">
        <f t="shared" si="23"/>
        <v>2024_INMARION COUNTY</v>
      </c>
      <c r="F751">
        <v>766550</v>
      </c>
      <c r="G751" s="149">
        <f t="array" ref="G751">SUM(IF(A751=A$5:A751,IF(C751=C$5:C751,1,0),0))</f>
        <v>49</v>
      </c>
    </row>
    <row r="752" spans="1:7" x14ac:dyDescent="0.25">
      <c r="A752">
        <v>2024</v>
      </c>
      <c r="B752" s="149" t="str">
        <f t="shared" si="22"/>
        <v>2024_IN50</v>
      </c>
      <c r="C752" t="s">
        <v>164</v>
      </c>
      <c r="D752" t="s">
        <v>438</v>
      </c>
      <c r="E752" s="149" t="str">
        <f t="shared" si="23"/>
        <v>2024_INMARSHALL COUNTY</v>
      </c>
      <c r="F752">
        <v>766550</v>
      </c>
      <c r="G752" s="149">
        <f t="array" ref="G752">SUM(IF(A752=A$5:A752,IF(C752=C$5:C752,1,0),0))</f>
        <v>50</v>
      </c>
    </row>
    <row r="753" spans="1:7" x14ac:dyDescent="0.25">
      <c r="A753">
        <v>2024</v>
      </c>
      <c r="B753" s="149" t="str">
        <f t="shared" ref="B753:B816" si="24">A753&amp;"_"&amp;C753&amp;G753</f>
        <v>2024_IN51</v>
      </c>
      <c r="C753" t="s">
        <v>164</v>
      </c>
      <c r="D753" t="s">
        <v>681</v>
      </c>
      <c r="E753" s="149" t="str">
        <f t="shared" ref="E753:E816" si="25">A753&amp;"_"&amp;C753&amp;D753</f>
        <v>2024_INMARTIN COUNTY</v>
      </c>
      <c r="F753">
        <v>766550</v>
      </c>
      <c r="G753" s="149">
        <f t="array" ref="G753">SUM(IF(A753=A$5:A753,IF(C753=C$5:C753,1,0),0))</f>
        <v>51</v>
      </c>
    </row>
    <row r="754" spans="1:7" x14ac:dyDescent="0.25">
      <c r="A754">
        <v>2024</v>
      </c>
      <c r="B754" s="149" t="str">
        <f t="shared" si="24"/>
        <v>2024_IN52</v>
      </c>
      <c r="C754" t="s">
        <v>164</v>
      </c>
      <c r="D754" t="s">
        <v>919</v>
      </c>
      <c r="E754" s="149" t="str">
        <f t="shared" si="25"/>
        <v>2024_INMIAMI COUNTY</v>
      </c>
      <c r="F754">
        <v>766550</v>
      </c>
      <c r="G754" s="149">
        <f t="array" ref="G754">SUM(IF(A754=A$5:A754,IF(C754=C$5:C754,1,0),0))</f>
        <v>52</v>
      </c>
    </row>
    <row r="755" spans="1:7" x14ac:dyDescent="0.25">
      <c r="A755">
        <v>2024</v>
      </c>
      <c r="B755" s="149" t="str">
        <f t="shared" si="24"/>
        <v>2024_IN53</v>
      </c>
      <c r="C755" t="s">
        <v>164</v>
      </c>
      <c r="D755" t="s">
        <v>440</v>
      </c>
      <c r="E755" s="149" t="str">
        <f t="shared" si="25"/>
        <v>2024_INMONROE COUNTY</v>
      </c>
      <c r="F755">
        <v>766550</v>
      </c>
      <c r="G755" s="149">
        <f t="array" ref="G755">SUM(IF(A755=A$5:A755,IF(C755=C$5:C755,1,0),0))</f>
        <v>53</v>
      </c>
    </row>
    <row r="756" spans="1:7" x14ac:dyDescent="0.25">
      <c r="A756">
        <v>2024</v>
      </c>
      <c r="B756" s="149" t="str">
        <f t="shared" si="24"/>
        <v>2024_IN54</v>
      </c>
      <c r="C756" t="s">
        <v>164</v>
      </c>
      <c r="D756" t="s">
        <v>441</v>
      </c>
      <c r="E756" s="149" t="str">
        <f t="shared" si="25"/>
        <v>2024_INMONTGOMERY COUNTY</v>
      </c>
      <c r="F756">
        <v>766550</v>
      </c>
      <c r="G756" s="149">
        <f t="array" ref="G756">SUM(IF(A756=A$5:A756,IF(C756=C$5:C756,1,0),0))</f>
        <v>54</v>
      </c>
    </row>
    <row r="757" spans="1:7" x14ac:dyDescent="0.25">
      <c r="A757">
        <v>2024</v>
      </c>
      <c r="B757" s="149" t="str">
        <f t="shared" si="24"/>
        <v>2024_IN55</v>
      </c>
      <c r="C757" t="s">
        <v>164</v>
      </c>
      <c r="D757" t="s">
        <v>442</v>
      </c>
      <c r="E757" s="149" t="str">
        <f t="shared" si="25"/>
        <v>2024_INMORGAN COUNTY</v>
      </c>
      <c r="F757">
        <v>766550</v>
      </c>
      <c r="G757" s="149">
        <f t="array" ref="G757">SUM(IF(A757=A$5:A757,IF(C757=C$5:C757,1,0),0))</f>
        <v>55</v>
      </c>
    </row>
    <row r="758" spans="1:7" x14ac:dyDescent="0.25">
      <c r="A758">
        <v>2024</v>
      </c>
      <c r="B758" s="149" t="str">
        <f t="shared" si="24"/>
        <v>2024_IN56</v>
      </c>
      <c r="C758" t="s">
        <v>164</v>
      </c>
      <c r="D758" t="s">
        <v>509</v>
      </c>
      <c r="E758" s="149" t="str">
        <f t="shared" si="25"/>
        <v>2024_INNEWTON COUNTY</v>
      </c>
      <c r="F758">
        <v>766550</v>
      </c>
      <c r="G758" s="149">
        <f t="array" ref="G758">SUM(IF(A758=A$5:A758,IF(C758=C$5:C758,1,0),0))</f>
        <v>56</v>
      </c>
    </row>
    <row r="759" spans="1:7" x14ac:dyDescent="0.25">
      <c r="A759">
        <v>2024</v>
      </c>
      <c r="B759" s="149" t="str">
        <f t="shared" si="24"/>
        <v>2024_IN57</v>
      </c>
      <c r="C759" t="s">
        <v>164</v>
      </c>
      <c r="D759" t="s">
        <v>920</v>
      </c>
      <c r="E759" s="149" t="str">
        <f t="shared" si="25"/>
        <v>2024_INNOBLE COUNTY</v>
      </c>
      <c r="F759">
        <v>766550</v>
      </c>
      <c r="G759" s="149">
        <f t="array" ref="G759">SUM(IF(A759=A$5:A759,IF(C759=C$5:C759,1,0),0))</f>
        <v>57</v>
      </c>
    </row>
    <row r="760" spans="1:7" x14ac:dyDescent="0.25">
      <c r="A760">
        <v>2024</v>
      </c>
      <c r="B760" s="149" t="str">
        <f t="shared" si="24"/>
        <v>2024_IN58</v>
      </c>
      <c r="C760" t="s">
        <v>164</v>
      </c>
      <c r="D760" t="s">
        <v>921</v>
      </c>
      <c r="E760" s="149" t="str">
        <f t="shared" si="25"/>
        <v>2024_INOHIO COUNTY</v>
      </c>
      <c r="F760">
        <v>766550</v>
      </c>
      <c r="G760" s="149">
        <f t="array" ref="G760">SUM(IF(A760=A$5:A760,IF(C760=C$5:C760,1,0),0))</f>
        <v>58</v>
      </c>
    </row>
    <row r="761" spans="1:7" x14ac:dyDescent="0.25">
      <c r="A761">
        <v>2024</v>
      </c>
      <c r="B761" s="149" t="str">
        <f t="shared" si="24"/>
        <v>2024_IN59</v>
      </c>
      <c r="C761" t="s">
        <v>164</v>
      </c>
      <c r="D761" t="s">
        <v>558</v>
      </c>
      <c r="E761" s="149" t="str">
        <f t="shared" si="25"/>
        <v>2024_INORANGE COUNTY</v>
      </c>
      <c r="F761">
        <v>766550</v>
      </c>
      <c r="G761" s="149">
        <f t="array" ref="G761">SUM(IF(A761=A$5:A761,IF(C761=C$5:C761,1,0),0))</f>
        <v>59</v>
      </c>
    </row>
    <row r="762" spans="1:7" x14ac:dyDescent="0.25">
      <c r="A762">
        <v>2024</v>
      </c>
      <c r="B762" s="149" t="str">
        <f t="shared" si="24"/>
        <v>2024_IN60</v>
      </c>
      <c r="C762" t="s">
        <v>164</v>
      </c>
      <c r="D762" t="s">
        <v>922</v>
      </c>
      <c r="E762" s="149" t="str">
        <f t="shared" si="25"/>
        <v>2024_INOWEN COUNTY</v>
      </c>
      <c r="F762">
        <v>766550</v>
      </c>
      <c r="G762" s="149">
        <f t="array" ref="G762">SUM(IF(A762=A$5:A762,IF(C762=C$5:C762,1,0),0))</f>
        <v>60</v>
      </c>
    </row>
    <row r="763" spans="1:7" x14ac:dyDescent="0.25">
      <c r="A763">
        <v>2024</v>
      </c>
      <c r="B763" s="149" t="str">
        <f t="shared" si="24"/>
        <v>2024_IN61</v>
      </c>
      <c r="C763" t="s">
        <v>164</v>
      </c>
      <c r="D763" t="s">
        <v>923</v>
      </c>
      <c r="E763" s="149" t="str">
        <f t="shared" si="25"/>
        <v>2024_INPARKE COUNTY</v>
      </c>
      <c r="F763">
        <v>766550</v>
      </c>
      <c r="G763" s="149">
        <f t="array" ref="G763">SUM(IF(A763=A$5:A763,IF(C763=C$5:C763,1,0),0))</f>
        <v>61</v>
      </c>
    </row>
    <row r="764" spans="1:7" x14ac:dyDescent="0.25">
      <c r="A764">
        <v>2024</v>
      </c>
      <c r="B764" s="149" t="str">
        <f t="shared" si="24"/>
        <v>2024_IN62</v>
      </c>
      <c r="C764" t="s">
        <v>164</v>
      </c>
      <c r="D764" t="s">
        <v>443</v>
      </c>
      <c r="E764" s="149" t="str">
        <f t="shared" si="25"/>
        <v>2024_INPERRY COUNTY</v>
      </c>
      <c r="F764">
        <v>766550</v>
      </c>
      <c r="G764" s="149">
        <f t="array" ref="G764">SUM(IF(A764=A$5:A764,IF(C764=C$5:C764,1,0),0))</f>
        <v>62</v>
      </c>
    </row>
    <row r="765" spans="1:7" x14ac:dyDescent="0.25">
      <c r="A765">
        <v>2024</v>
      </c>
      <c r="B765" s="149" t="str">
        <f t="shared" si="24"/>
        <v>2024_IN63</v>
      </c>
      <c r="C765" t="s">
        <v>164</v>
      </c>
      <c r="D765" t="s">
        <v>445</v>
      </c>
      <c r="E765" s="149" t="str">
        <f t="shared" si="25"/>
        <v>2024_INPIKE COUNTY</v>
      </c>
      <c r="F765">
        <v>766550</v>
      </c>
      <c r="G765" s="149">
        <f t="array" ref="G765">SUM(IF(A765=A$5:A765,IF(C765=C$5:C765,1,0),0))</f>
        <v>63</v>
      </c>
    </row>
    <row r="766" spans="1:7" x14ac:dyDescent="0.25">
      <c r="A766">
        <v>2024</v>
      </c>
      <c r="B766" s="149" t="str">
        <f t="shared" si="24"/>
        <v>2024_IN64</v>
      </c>
      <c r="C766" t="s">
        <v>164</v>
      </c>
      <c r="D766" t="s">
        <v>924</v>
      </c>
      <c r="E766" s="149" t="str">
        <f t="shared" si="25"/>
        <v>2024_INPORTER COUNTY</v>
      </c>
      <c r="F766">
        <v>766550</v>
      </c>
      <c r="G766" s="149">
        <f t="array" ref="G766">SUM(IF(A766=A$5:A766,IF(C766=C$5:C766,1,0),0))</f>
        <v>64</v>
      </c>
    </row>
    <row r="767" spans="1:7" x14ac:dyDescent="0.25">
      <c r="A767">
        <v>2024</v>
      </c>
      <c r="B767" s="149" t="str">
        <f t="shared" si="24"/>
        <v>2024_IN65</v>
      </c>
      <c r="C767" t="s">
        <v>164</v>
      </c>
      <c r="D767" t="s">
        <v>925</v>
      </c>
      <c r="E767" s="149" t="str">
        <f t="shared" si="25"/>
        <v>2024_INPOSEY COUNTY</v>
      </c>
      <c r="F767">
        <v>766550</v>
      </c>
      <c r="G767" s="149">
        <f t="array" ref="G767">SUM(IF(A767=A$5:A767,IF(C767=C$5:C767,1,0),0))</f>
        <v>65</v>
      </c>
    </row>
    <row r="768" spans="1:7" x14ac:dyDescent="0.25">
      <c r="A768">
        <v>2024</v>
      </c>
      <c r="B768" s="149" t="str">
        <f t="shared" si="24"/>
        <v>2024_IN66</v>
      </c>
      <c r="C768" t="s">
        <v>164</v>
      </c>
      <c r="D768" t="s">
        <v>516</v>
      </c>
      <c r="E768" s="149" t="str">
        <f t="shared" si="25"/>
        <v>2024_INPULASKI COUNTY</v>
      </c>
      <c r="F768">
        <v>766550</v>
      </c>
      <c r="G768" s="149">
        <f t="array" ref="G768">SUM(IF(A768=A$5:A768,IF(C768=C$5:C768,1,0),0))</f>
        <v>66</v>
      </c>
    </row>
    <row r="769" spans="1:7" x14ac:dyDescent="0.25">
      <c r="A769">
        <v>2024</v>
      </c>
      <c r="B769" s="149" t="str">
        <f t="shared" si="24"/>
        <v>2024_IN67</v>
      </c>
      <c r="C769" t="s">
        <v>164</v>
      </c>
      <c r="D769" t="s">
        <v>690</v>
      </c>
      <c r="E769" s="149" t="str">
        <f t="shared" si="25"/>
        <v>2024_INPUTNAM COUNTY</v>
      </c>
      <c r="F769">
        <v>766550</v>
      </c>
      <c r="G769" s="149">
        <f t="array" ref="G769">SUM(IF(A769=A$5:A769,IF(C769=C$5:C769,1,0),0))</f>
        <v>67</v>
      </c>
    </row>
    <row r="770" spans="1:7" x14ac:dyDescent="0.25">
      <c r="A770">
        <v>2024</v>
      </c>
      <c r="B770" s="149" t="str">
        <f t="shared" si="24"/>
        <v>2024_IN68</v>
      </c>
      <c r="C770" t="s">
        <v>164</v>
      </c>
      <c r="D770" t="s">
        <v>446</v>
      </c>
      <c r="E770" s="149" t="str">
        <f t="shared" si="25"/>
        <v>2024_INRANDOLPH COUNTY</v>
      </c>
      <c r="F770">
        <v>766550</v>
      </c>
      <c r="G770" s="149">
        <f t="array" ref="G770">SUM(IF(A770=A$5:A770,IF(C770=C$5:C770,1,0),0))</f>
        <v>68</v>
      </c>
    </row>
    <row r="771" spans="1:7" x14ac:dyDescent="0.25">
      <c r="A771">
        <v>2024</v>
      </c>
      <c r="B771" s="149" t="str">
        <f t="shared" si="24"/>
        <v>2024_IN69</v>
      </c>
      <c r="C771" t="s">
        <v>164</v>
      </c>
      <c r="D771" t="s">
        <v>926</v>
      </c>
      <c r="E771" s="149" t="str">
        <f t="shared" si="25"/>
        <v>2024_INRIPLEY COUNTY</v>
      </c>
      <c r="F771">
        <v>766550</v>
      </c>
      <c r="G771" s="149">
        <f t="array" ref="G771">SUM(IF(A771=A$5:A771,IF(C771=C$5:C771,1,0),0))</f>
        <v>69</v>
      </c>
    </row>
    <row r="772" spans="1:7" x14ac:dyDescent="0.25">
      <c r="A772">
        <v>2024</v>
      </c>
      <c r="B772" s="149" t="str">
        <f t="shared" si="24"/>
        <v>2024_IN70</v>
      </c>
      <c r="C772" t="s">
        <v>164</v>
      </c>
      <c r="D772" t="s">
        <v>927</v>
      </c>
      <c r="E772" s="149" t="str">
        <f t="shared" si="25"/>
        <v>2024_INRUSH COUNTY</v>
      </c>
      <c r="F772">
        <v>766550</v>
      </c>
      <c r="G772" s="149">
        <f t="array" ref="G772">SUM(IF(A772=A$5:A772,IF(C772=C$5:C772,1,0),0))</f>
        <v>70</v>
      </c>
    </row>
    <row r="773" spans="1:7" x14ac:dyDescent="0.25">
      <c r="A773">
        <v>2024</v>
      </c>
      <c r="B773" s="149" t="str">
        <f t="shared" si="24"/>
        <v>2024_IN71</v>
      </c>
      <c r="C773" t="s">
        <v>164</v>
      </c>
      <c r="D773" t="s">
        <v>928</v>
      </c>
      <c r="E773" s="149" t="str">
        <f t="shared" si="25"/>
        <v>2024_INST. JOSEPH COUNTY</v>
      </c>
      <c r="F773">
        <v>766550</v>
      </c>
      <c r="G773" s="149">
        <f t="array" ref="G773">SUM(IF(A773=A$5:A773,IF(C773=C$5:C773,1,0),0))</f>
        <v>71</v>
      </c>
    </row>
    <row r="774" spans="1:7" x14ac:dyDescent="0.25">
      <c r="A774">
        <v>2024</v>
      </c>
      <c r="B774" s="149" t="str">
        <f t="shared" si="24"/>
        <v>2024_IN72</v>
      </c>
      <c r="C774" t="s">
        <v>164</v>
      </c>
      <c r="D774" t="s">
        <v>519</v>
      </c>
      <c r="E774" s="149" t="str">
        <f t="shared" si="25"/>
        <v>2024_INSCOTT COUNTY</v>
      </c>
      <c r="F774">
        <v>766550</v>
      </c>
      <c r="G774" s="149">
        <f t="array" ref="G774">SUM(IF(A774=A$5:A774,IF(C774=C$5:C774,1,0),0))</f>
        <v>72</v>
      </c>
    </row>
    <row r="775" spans="1:7" x14ac:dyDescent="0.25">
      <c r="A775">
        <v>2024</v>
      </c>
      <c r="B775" s="149" t="str">
        <f t="shared" si="24"/>
        <v>2024_IN73</v>
      </c>
      <c r="C775" t="s">
        <v>164</v>
      </c>
      <c r="D775" t="s">
        <v>449</v>
      </c>
      <c r="E775" s="149" t="str">
        <f t="shared" si="25"/>
        <v>2024_INSHELBY COUNTY</v>
      </c>
      <c r="F775">
        <v>766550</v>
      </c>
      <c r="G775" s="149">
        <f t="array" ref="G775">SUM(IF(A775=A$5:A775,IF(C775=C$5:C775,1,0),0))</f>
        <v>73</v>
      </c>
    </row>
    <row r="776" spans="1:7" x14ac:dyDescent="0.25">
      <c r="A776">
        <v>2024</v>
      </c>
      <c r="B776" s="149" t="str">
        <f t="shared" si="24"/>
        <v>2024_IN74</v>
      </c>
      <c r="C776" t="s">
        <v>164</v>
      </c>
      <c r="D776" t="s">
        <v>929</v>
      </c>
      <c r="E776" s="149" t="str">
        <f t="shared" si="25"/>
        <v>2024_INSPENCER COUNTY</v>
      </c>
      <c r="F776">
        <v>766550</v>
      </c>
      <c r="G776" s="149">
        <f t="array" ref="G776">SUM(IF(A776=A$5:A776,IF(C776=C$5:C776,1,0),0))</f>
        <v>74</v>
      </c>
    </row>
    <row r="777" spans="1:7" x14ac:dyDescent="0.25">
      <c r="A777">
        <v>2024</v>
      </c>
      <c r="B777" s="149" t="str">
        <f t="shared" si="24"/>
        <v>2024_IN75</v>
      </c>
      <c r="C777" t="s">
        <v>164</v>
      </c>
      <c r="D777" t="s">
        <v>930</v>
      </c>
      <c r="E777" s="149" t="str">
        <f t="shared" si="25"/>
        <v>2024_INSTARKE COUNTY</v>
      </c>
      <c r="F777">
        <v>766550</v>
      </c>
      <c r="G777" s="149">
        <f t="array" ref="G777">SUM(IF(A777=A$5:A777,IF(C777=C$5:C777,1,0),0))</f>
        <v>75</v>
      </c>
    </row>
    <row r="778" spans="1:7" x14ac:dyDescent="0.25">
      <c r="A778">
        <v>2024</v>
      </c>
      <c r="B778" s="149" t="str">
        <f t="shared" si="24"/>
        <v>2024_IN76</v>
      </c>
      <c r="C778" t="s">
        <v>164</v>
      </c>
      <c r="D778" t="s">
        <v>931</v>
      </c>
      <c r="E778" s="149" t="str">
        <f t="shared" si="25"/>
        <v>2024_INSTEUBEN COUNTY</v>
      </c>
      <c r="F778">
        <v>766550</v>
      </c>
      <c r="G778" s="149">
        <f t="array" ref="G778">SUM(IF(A778=A$5:A778,IF(C778=C$5:C778,1,0),0))</f>
        <v>76</v>
      </c>
    </row>
    <row r="779" spans="1:7" x14ac:dyDescent="0.25">
      <c r="A779">
        <v>2024</v>
      </c>
      <c r="B779" s="149" t="str">
        <f t="shared" si="24"/>
        <v>2024_IN77</v>
      </c>
      <c r="C779" t="s">
        <v>164</v>
      </c>
      <c r="D779" t="s">
        <v>932</v>
      </c>
      <c r="E779" s="149" t="str">
        <f t="shared" si="25"/>
        <v>2024_INSULLIVAN COUNTY</v>
      </c>
      <c r="F779">
        <v>766550</v>
      </c>
      <c r="G779" s="149">
        <f t="array" ref="G779">SUM(IF(A779=A$5:A779,IF(C779=C$5:C779,1,0),0))</f>
        <v>77</v>
      </c>
    </row>
    <row r="780" spans="1:7" x14ac:dyDescent="0.25">
      <c r="A780">
        <v>2024</v>
      </c>
      <c r="B780" s="149" t="str">
        <f t="shared" si="24"/>
        <v>2024_IN78</v>
      </c>
      <c r="C780" t="s">
        <v>164</v>
      </c>
      <c r="D780" t="s">
        <v>933</v>
      </c>
      <c r="E780" s="149" t="str">
        <f t="shared" si="25"/>
        <v>2024_INSWITZERLAND COUNTY</v>
      </c>
      <c r="F780">
        <v>766550</v>
      </c>
      <c r="G780" s="149">
        <f t="array" ref="G780">SUM(IF(A780=A$5:A780,IF(C780=C$5:C780,1,0),0))</f>
        <v>78</v>
      </c>
    </row>
    <row r="781" spans="1:7" x14ac:dyDescent="0.25">
      <c r="A781">
        <v>2024</v>
      </c>
      <c r="B781" s="149" t="str">
        <f t="shared" si="24"/>
        <v>2024_IN79</v>
      </c>
      <c r="C781" t="s">
        <v>164</v>
      </c>
      <c r="D781" t="s">
        <v>934</v>
      </c>
      <c r="E781" s="149" t="str">
        <f t="shared" si="25"/>
        <v>2024_INTIPPECANOE COUNTY</v>
      </c>
      <c r="F781">
        <v>766550</v>
      </c>
      <c r="G781" s="149">
        <f t="array" ref="G781">SUM(IF(A781=A$5:A781,IF(C781=C$5:C781,1,0),0))</f>
        <v>79</v>
      </c>
    </row>
    <row r="782" spans="1:7" x14ac:dyDescent="0.25">
      <c r="A782">
        <v>2024</v>
      </c>
      <c r="B782" s="149" t="str">
        <f t="shared" si="24"/>
        <v>2024_IN80</v>
      </c>
      <c r="C782" t="s">
        <v>164</v>
      </c>
      <c r="D782" t="s">
        <v>935</v>
      </c>
      <c r="E782" s="149" t="str">
        <f t="shared" si="25"/>
        <v>2024_INTIPTON COUNTY</v>
      </c>
      <c r="F782">
        <v>766550</v>
      </c>
      <c r="G782" s="149">
        <f t="array" ref="G782">SUM(IF(A782=A$5:A782,IF(C782=C$5:C782,1,0),0))</f>
        <v>80</v>
      </c>
    </row>
    <row r="783" spans="1:7" x14ac:dyDescent="0.25">
      <c r="A783">
        <v>2024</v>
      </c>
      <c r="B783" s="149" t="str">
        <f t="shared" si="24"/>
        <v>2024_IN81</v>
      </c>
      <c r="C783" t="s">
        <v>164</v>
      </c>
      <c r="D783" t="s">
        <v>525</v>
      </c>
      <c r="E783" s="149" t="str">
        <f t="shared" si="25"/>
        <v>2024_INUNION COUNTY</v>
      </c>
      <c r="F783">
        <v>766550</v>
      </c>
      <c r="G783" s="149">
        <f t="array" ref="G783">SUM(IF(A783=A$5:A783,IF(C783=C$5:C783,1,0),0))</f>
        <v>81</v>
      </c>
    </row>
    <row r="784" spans="1:7" x14ac:dyDescent="0.25">
      <c r="A784">
        <v>2024</v>
      </c>
      <c r="B784" s="149" t="str">
        <f t="shared" si="24"/>
        <v>2024_IN82</v>
      </c>
      <c r="C784" t="s">
        <v>164</v>
      </c>
      <c r="D784" t="s">
        <v>936</v>
      </c>
      <c r="E784" s="149" t="str">
        <f t="shared" si="25"/>
        <v>2024_INVANDERBURGH COUNTY</v>
      </c>
      <c r="F784">
        <v>766550</v>
      </c>
      <c r="G784" s="149">
        <f t="array" ref="G784">SUM(IF(A784=A$5:A784,IF(C784=C$5:C784,1,0),0))</f>
        <v>82</v>
      </c>
    </row>
    <row r="785" spans="1:7" x14ac:dyDescent="0.25">
      <c r="A785">
        <v>2024</v>
      </c>
      <c r="B785" s="149" t="str">
        <f t="shared" si="24"/>
        <v>2024_IN83</v>
      </c>
      <c r="C785" t="s">
        <v>164</v>
      </c>
      <c r="D785" t="s">
        <v>937</v>
      </c>
      <c r="E785" s="149" t="str">
        <f t="shared" si="25"/>
        <v>2024_INVERMILLION COUNTY</v>
      </c>
      <c r="F785">
        <v>766550</v>
      </c>
      <c r="G785" s="149">
        <f t="array" ref="G785">SUM(IF(A785=A$5:A785,IF(C785=C$5:C785,1,0),0))</f>
        <v>83</v>
      </c>
    </row>
    <row r="786" spans="1:7" x14ac:dyDescent="0.25">
      <c r="A786">
        <v>2024</v>
      </c>
      <c r="B786" s="149" t="str">
        <f t="shared" si="24"/>
        <v>2024_IN84</v>
      </c>
      <c r="C786" t="s">
        <v>164</v>
      </c>
      <c r="D786" t="s">
        <v>938</v>
      </c>
      <c r="E786" s="149" t="str">
        <f t="shared" si="25"/>
        <v>2024_INVIGO COUNTY</v>
      </c>
      <c r="F786">
        <v>766550</v>
      </c>
      <c r="G786" s="149">
        <f t="array" ref="G786">SUM(IF(A786=A$5:A786,IF(C786=C$5:C786,1,0),0))</f>
        <v>84</v>
      </c>
    </row>
    <row r="787" spans="1:7" x14ac:dyDescent="0.25">
      <c r="A787">
        <v>2024</v>
      </c>
      <c r="B787" s="149" t="str">
        <f t="shared" si="24"/>
        <v>2024_IN85</v>
      </c>
      <c r="C787" t="s">
        <v>164</v>
      </c>
      <c r="D787" t="s">
        <v>895</v>
      </c>
      <c r="E787" s="149" t="str">
        <f t="shared" si="25"/>
        <v>2024_INWABASH COUNTY</v>
      </c>
      <c r="F787">
        <v>766550</v>
      </c>
      <c r="G787" s="149">
        <f t="array" ref="G787">SUM(IF(A787=A$5:A787,IF(C787=C$5:C787,1,0),0))</f>
        <v>85</v>
      </c>
    </row>
    <row r="788" spans="1:7" x14ac:dyDescent="0.25">
      <c r="A788">
        <v>2024</v>
      </c>
      <c r="B788" s="149" t="str">
        <f t="shared" si="24"/>
        <v>2024_IN86</v>
      </c>
      <c r="C788" t="s">
        <v>164</v>
      </c>
      <c r="D788" t="s">
        <v>801</v>
      </c>
      <c r="E788" s="149" t="str">
        <f t="shared" si="25"/>
        <v>2024_INWARREN COUNTY</v>
      </c>
      <c r="F788">
        <v>766550</v>
      </c>
      <c r="G788" s="149">
        <f t="array" ref="G788">SUM(IF(A788=A$5:A788,IF(C788=C$5:C788,1,0),0))</f>
        <v>86</v>
      </c>
    </row>
    <row r="789" spans="1:7" x14ac:dyDescent="0.25">
      <c r="A789">
        <v>2024</v>
      </c>
      <c r="B789" s="149" t="str">
        <f t="shared" si="24"/>
        <v>2024_IN87</v>
      </c>
      <c r="C789" t="s">
        <v>164</v>
      </c>
      <c r="D789" t="s">
        <v>939</v>
      </c>
      <c r="E789" s="149" t="str">
        <f t="shared" si="25"/>
        <v>2024_INWARRICK COUNTY</v>
      </c>
      <c r="F789">
        <v>766550</v>
      </c>
      <c r="G789" s="149">
        <f t="array" ref="G789">SUM(IF(A789=A$5:A789,IF(C789=C$5:C789,1,0),0))</f>
        <v>87</v>
      </c>
    </row>
    <row r="790" spans="1:7" x14ac:dyDescent="0.25">
      <c r="A790">
        <v>2024</v>
      </c>
      <c r="B790" s="149" t="str">
        <f t="shared" si="24"/>
        <v>2024_IN88</v>
      </c>
      <c r="C790" t="s">
        <v>164</v>
      </c>
      <c r="D790" t="s">
        <v>455</v>
      </c>
      <c r="E790" s="149" t="str">
        <f t="shared" si="25"/>
        <v>2024_INWASHINGTON COUNTY</v>
      </c>
      <c r="F790">
        <v>766550</v>
      </c>
      <c r="G790" s="149">
        <f t="array" ref="G790">SUM(IF(A790=A$5:A790,IF(C790=C$5:C790,1,0),0))</f>
        <v>88</v>
      </c>
    </row>
    <row r="791" spans="1:7" x14ac:dyDescent="0.25">
      <c r="A791">
        <v>2024</v>
      </c>
      <c r="B791" s="149" t="str">
        <f t="shared" si="24"/>
        <v>2024_IN89</v>
      </c>
      <c r="C791" t="s">
        <v>164</v>
      </c>
      <c r="D791" t="s">
        <v>802</v>
      </c>
      <c r="E791" s="149" t="str">
        <f t="shared" si="25"/>
        <v>2024_INWAYNE COUNTY</v>
      </c>
      <c r="F791">
        <v>766550</v>
      </c>
      <c r="G791" s="149">
        <f t="array" ref="G791">SUM(IF(A791=A$5:A791,IF(C791=C$5:C791,1,0),0))</f>
        <v>89</v>
      </c>
    </row>
    <row r="792" spans="1:7" x14ac:dyDescent="0.25">
      <c r="A792">
        <v>2024</v>
      </c>
      <c r="B792" s="149" t="str">
        <f t="shared" si="24"/>
        <v>2024_IN90</v>
      </c>
      <c r="C792" t="s">
        <v>164</v>
      </c>
      <c r="D792" t="s">
        <v>940</v>
      </c>
      <c r="E792" s="149" t="str">
        <f t="shared" si="25"/>
        <v>2024_INWELLS COUNTY</v>
      </c>
      <c r="F792">
        <v>766550</v>
      </c>
      <c r="G792" s="149">
        <f t="array" ref="G792">SUM(IF(A792=A$5:A792,IF(C792=C$5:C792,1,0),0))</f>
        <v>90</v>
      </c>
    </row>
    <row r="793" spans="1:7" x14ac:dyDescent="0.25">
      <c r="A793">
        <v>2024</v>
      </c>
      <c r="B793" s="149" t="str">
        <f t="shared" si="24"/>
        <v>2024_IN91</v>
      </c>
      <c r="C793" t="s">
        <v>164</v>
      </c>
      <c r="D793" t="s">
        <v>527</v>
      </c>
      <c r="E793" s="149" t="str">
        <f t="shared" si="25"/>
        <v>2024_INWHITE COUNTY</v>
      </c>
      <c r="F793">
        <v>766550</v>
      </c>
      <c r="G793" s="149">
        <f t="array" ref="G793">SUM(IF(A793=A$5:A793,IF(C793=C$5:C793,1,0),0))</f>
        <v>91</v>
      </c>
    </row>
    <row r="794" spans="1:7" x14ac:dyDescent="0.25">
      <c r="A794">
        <v>2024</v>
      </c>
      <c r="B794" s="149" t="str">
        <f t="shared" si="24"/>
        <v>2024_IN92</v>
      </c>
      <c r="C794" t="s">
        <v>164</v>
      </c>
      <c r="D794" t="s">
        <v>941</v>
      </c>
      <c r="E794" s="149" t="str">
        <f t="shared" si="25"/>
        <v>2024_INWHITLEY COUNTY</v>
      </c>
      <c r="F794">
        <v>766550</v>
      </c>
      <c r="G794" s="149">
        <f t="array" ref="G794">SUM(IF(A794=A$5:A794,IF(C794=C$5:C794,1,0),0))</f>
        <v>92</v>
      </c>
    </row>
    <row r="795" spans="1:7" x14ac:dyDescent="0.25">
      <c r="A795">
        <v>2024</v>
      </c>
      <c r="B795" s="149" t="str">
        <f t="shared" si="24"/>
        <v>2024_IA1</v>
      </c>
      <c r="C795" t="s">
        <v>165</v>
      </c>
      <c r="D795" t="s">
        <v>942</v>
      </c>
      <c r="E795" s="149" t="str">
        <f t="shared" si="25"/>
        <v>2024_IAADAIR COUNTY</v>
      </c>
      <c r="F795">
        <v>766550</v>
      </c>
      <c r="G795" s="149">
        <f t="array" ref="G795">SUM(IF(A795=A$5:A795,IF(C795=C$5:C795,1,0),0))</f>
        <v>1</v>
      </c>
    </row>
    <row r="796" spans="1:7" x14ac:dyDescent="0.25">
      <c r="A796">
        <v>2024</v>
      </c>
      <c r="B796" s="149" t="str">
        <f t="shared" si="24"/>
        <v>2024_IA2</v>
      </c>
      <c r="C796" t="s">
        <v>165</v>
      </c>
      <c r="D796" t="s">
        <v>586</v>
      </c>
      <c r="E796" s="149" t="str">
        <f t="shared" si="25"/>
        <v>2024_IAADAMS COUNTY</v>
      </c>
      <c r="F796">
        <v>766550</v>
      </c>
      <c r="G796" s="149">
        <f t="array" ref="G796">SUM(IF(A796=A$5:A796,IF(C796=C$5:C796,1,0),0))</f>
        <v>2</v>
      </c>
    </row>
    <row r="797" spans="1:7" x14ac:dyDescent="0.25">
      <c r="A797">
        <v>2024</v>
      </c>
      <c r="B797" s="149" t="str">
        <f t="shared" si="24"/>
        <v>2024_IA3</v>
      </c>
      <c r="C797" t="s">
        <v>165</v>
      </c>
      <c r="D797" t="s">
        <v>943</v>
      </c>
      <c r="E797" s="149" t="str">
        <f t="shared" si="25"/>
        <v>2024_IAALLAMAKEE COUNTY</v>
      </c>
      <c r="F797">
        <v>766550</v>
      </c>
      <c r="G797" s="149">
        <f t="array" ref="G797">SUM(IF(A797=A$5:A797,IF(C797=C$5:C797,1,0),0))</f>
        <v>3</v>
      </c>
    </row>
    <row r="798" spans="1:7" x14ac:dyDescent="0.25">
      <c r="A798">
        <v>2024</v>
      </c>
      <c r="B798" s="149" t="str">
        <f t="shared" si="24"/>
        <v>2024_IA4</v>
      </c>
      <c r="C798" t="s">
        <v>165</v>
      </c>
      <c r="D798" t="s">
        <v>944</v>
      </c>
      <c r="E798" s="149" t="str">
        <f t="shared" si="25"/>
        <v>2024_IAAPPANOOSE COUNTY</v>
      </c>
      <c r="F798">
        <v>766550</v>
      </c>
      <c r="G798" s="149">
        <f t="array" ref="G798">SUM(IF(A798=A$5:A798,IF(C798=C$5:C798,1,0),0))</f>
        <v>4</v>
      </c>
    </row>
    <row r="799" spans="1:7" x14ac:dyDescent="0.25">
      <c r="A799">
        <v>2024</v>
      </c>
      <c r="B799" s="149" t="str">
        <f t="shared" si="24"/>
        <v>2024_IA5</v>
      </c>
      <c r="C799" t="s">
        <v>165</v>
      </c>
      <c r="D799" t="s">
        <v>945</v>
      </c>
      <c r="E799" s="149" t="str">
        <f t="shared" si="25"/>
        <v>2024_IAAUDUBON COUNTY</v>
      </c>
      <c r="F799">
        <v>766550</v>
      </c>
      <c r="G799" s="149">
        <f t="array" ref="G799">SUM(IF(A799=A$5:A799,IF(C799=C$5:C799,1,0),0))</f>
        <v>5</v>
      </c>
    </row>
    <row r="800" spans="1:7" x14ac:dyDescent="0.25">
      <c r="A800">
        <v>2024</v>
      </c>
      <c r="B800" s="149" t="str">
        <f t="shared" si="24"/>
        <v>2024_IA6</v>
      </c>
      <c r="C800" t="s">
        <v>165</v>
      </c>
      <c r="D800" t="s">
        <v>476</v>
      </c>
      <c r="E800" s="149" t="str">
        <f t="shared" si="25"/>
        <v>2024_IABENTON COUNTY</v>
      </c>
      <c r="F800">
        <v>766550</v>
      </c>
      <c r="G800" s="149">
        <f t="array" ref="G800">SUM(IF(A800=A$5:A800,IF(C800=C$5:C800,1,0),0))</f>
        <v>6</v>
      </c>
    </row>
    <row r="801" spans="1:7" x14ac:dyDescent="0.25">
      <c r="A801">
        <v>2024</v>
      </c>
      <c r="B801" s="149" t="str">
        <f t="shared" si="24"/>
        <v>2024_IA7</v>
      </c>
      <c r="C801" t="s">
        <v>165</v>
      </c>
      <c r="D801" t="s">
        <v>946</v>
      </c>
      <c r="E801" s="149" t="str">
        <f t="shared" si="25"/>
        <v>2024_IABLACK HAWK COUNTY</v>
      </c>
      <c r="F801">
        <v>766550</v>
      </c>
      <c r="G801" s="149">
        <f t="array" ref="G801">SUM(IF(A801=A$5:A801,IF(C801=C$5:C801,1,0),0))</f>
        <v>7</v>
      </c>
    </row>
    <row r="802" spans="1:7" x14ac:dyDescent="0.25">
      <c r="A802">
        <v>2024</v>
      </c>
      <c r="B802" s="149" t="str">
        <f t="shared" si="24"/>
        <v>2024_IA8</v>
      </c>
      <c r="C802" t="s">
        <v>165</v>
      </c>
      <c r="D802" t="s">
        <v>477</v>
      </c>
      <c r="E802" s="149" t="str">
        <f t="shared" si="25"/>
        <v>2024_IABOONE COUNTY</v>
      </c>
      <c r="F802">
        <v>766550</v>
      </c>
      <c r="G802" s="149">
        <f t="array" ref="G802">SUM(IF(A802=A$5:A802,IF(C802=C$5:C802,1,0),0))</f>
        <v>8</v>
      </c>
    </row>
    <row r="803" spans="1:7" x14ac:dyDescent="0.25">
      <c r="A803">
        <v>2024</v>
      </c>
      <c r="B803" s="149" t="str">
        <f t="shared" si="24"/>
        <v>2024_IA9</v>
      </c>
      <c r="C803" t="s">
        <v>165</v>
      </c>
      <c r="D803" t="s">
        <v>947</v>
      </c>
      <c r="E803" s="149" t="str">
        <f t="shared" si="25"/>
        <v>2024_IABREMER COUNTY</v>
      </c>
      <c r="F803">
        <v>766550</v>
      </c>
      <c r="G803" s="149">
        <f t="array" ref="G803">SUM(IF(A803=A$5:A803,IF(C803=C$5:C803,1,0),0))</f>
        <v>9</v>
      </c>
    </row>
    <row r="804" spans="1:7" x14ac:dyDescent="0.25">
      <c r="A804">
        <v>2024</v>
      </c>
      <c r="B804" s="149" t="str">
        <f t="shared" si="24"/>
        <v>2024_IA10</v>
      </c>
      <c r="C804" t="s">
        <v>165</v>
      </c>
      <c r="D804" t="s">
        <v>948</v>
      </c>
      <c r="E804" s="149" t="str">
        <f t="shared" si="25"/>
        <v>2024_IABUCHANAN COUNTY</v>
      </c>
      <c r="F804">
        <v>766550</v>
      </c>
      <c r="G804" s="149">
        <f t="array" ref="G804">SUM(IF(A804=A$5:A804,IF(C804=C$5:C804,1,0),0))</f>
        <v>10</v>
      </c>
    </row>
    <row r="805" spans="1:7" x14ac:dyDescent="0.25">
      <c r="A805">
        <v>2024</v>
      </c>
      <c r="B805" s="149" t="str">
        <f t="shared" si="24"/>
        <v>2024_IA11</v>
      </c>
      <c r="C805" t="s">
        <v>165</v>
      </c>
      <c r="D805" t="s">
        <v>949</v>
      </c>
      <c r="E805" s="149" t="str">
        <f t="shared" si="25"/>
        <v>2024_IABUENA VISTA COUNTY</v>
      </c>
      <c r="F805">
        <v>766550</v>
      </c>
      <c r="G805" s="149">
        <f t="array" ref="G805">SUM(IF(A805=A$5:A805,IF(C805=C$5:C805,1,0),0))</f>
        <v>11</v>
      </c>
    </row>
    <row r="806" spans="1:7" x14ac:dyDescent="0.25">
      <c r="A806">
        <v>2024</v>
      </c>
      <c r="B806" s="149" t="str">
        <f t="shared" si="24"/>
        <v>2024_IA12</v>
      </c>
      <c r="C806" t="s">
        <v>165</v>
      </c>
      <c r="D806" t="s">
        <v>397</v>
      </c>
      <c r="E806" s="149" t="str">
        <f t="shared" si="25"/>
        <v>2024_IABUTLER COUNTY</v>
      </c>
      <c r="F806">
        <v>766550</v>
      </c>
      <c r="G806" s="149">
        <f t="array" ref="G806">SUM(IF(A806=A$5:A806,IF(C806=C$5:C806,1,0),0))</f>
        <v>12</v>
      </c>
    </row>
    <row r="807" spans="1:7" x14ac:dyDescent="0.25">
      <c r="A807">
        <v>2024</v>
      </c>
      <c r="B807" s="149" t="str">
        <f t="shared" si="24"/>
        <v>2024_IA13</v>
      </c>
      <c r="C807" t="s">
        <v>165</v>
      </c>
      <c r="D807" t="s">
        <v>398</v>
      </c>
      <c r="E807" s="149" t="str">
        <f t="shared" si="25"/>
        <v>2024_IACALHOUN COUNTY</v>
      </c>
      <c r="F807">
        <v>766550</v>
      </c>
      <c r="G807" s="149">
        <f t="array" ref="G807">SUM(IF(A807=A$5:A807,IF(C807=C$5:C807,1,0),0))</f>
        <v>13</v>
      </c>
    </row>
    <row r="808" spans="1:7" x14ac:dyDescent="0.25">
      <c r="A808">
        <v>2024</v>
      </c>
      <c r="B808" s="149" t="str">
        <f t="shared" si="24"/>
        <v>2024_IA14</v>
      </c>
      <c r="C808" t="s">
        <v>165</v>
      </c>
      <c r="D808" t="s">
        <v>479</v>
      </c>
      <c r="E808" s="149" t="str">
        <f t="shared" si="25"/>
        <v>2024_IACARROLL COUNTY</v>
      </c>
      <c r="F808">
        <v>766550</v>
      </c>
      <c r="G808" s="149">
        <f t="array" ref="G808">SUM(IF(A808=A$5:A808,IF(C808=C$5:C808,1,0),0))</f>
        <v>14</v>
      </c>
    </row>
    <row r="809" spans="1:7" x14ac:dyDescent="0.25">
      <c r="A809">
        <v>2024</v>
      </c>
      <c r="B809" s="149" t="str">
        <f t="shared" si="24"/>
        <v>2024_IA15</v>
      </c>
      <c r="C809" t="s">
        <v>165</v>
      </c>
      <c r="D809" t="s">
        <v>851</v>
      </c>
      <c r="E809" s="149" t="str">
        <f t="shared" si="25"/>
        <v>2024_IACASS COUNTY</v>
      </c>
      <c r="F809">
        <v>766550</v>
      </c>
      <c r="G809" s="149">
        <f t="array" ref="G809">SUM(IF(A809=A$5:A809,IF(C809=C$5:C809,1,0),0))</f>
        <v>15</v>
      </c>
    </row>
    <row r="810" spans="1:7" x14ac:dyDescent="0.25">
      <c r="A810">
        <v>2024</v>
      </c>
      <c r="B810" s="149" t="str">
        <f t="shared" si="24"/>
        <v>2024_IA16</v>
      </c>
      <c r="C810" t="s">
        <v>165</v>
      </c>
      <c r="D810" t="s">
        <v>950</v>
      </c>
      <c r="E810" s="149" t="str">
        <f t="shared" si="25"/>
        <v>2024_IACEDAR COUNTY</v>
      </c>
      <c r="F810">
        <v>766550</v>
      </c>
      <c r="G810" s="149">
        <f t="array" ref="G810">SUM(IF(A810=A$5:A810,IF(C810=C$5:C810,1,0),0))</f>
        <v>16</v>
      </c>
    </row>
    <row r="811" spans="1:7" x14ac:dyDescent="0.25">
      <c r="A811">
        <v>2024</v>
      </c>
      <c r="B811" s="149" t="str">
        <f t="shared" si="24"/>
        <v>2024_IA17</v>
      </c>
      <c r="C811" t="s">
        <v>165</v>
      </c>
      <c r="D811" t="s">
        <v>951</v>
      </c>
      <c r="E811" s="149" t="str">
        <f t="shared" si="25"/>
        <v>2024_IACERRO GORDO COUNTY</v>
      </c>
      <c r="F811">
        <v>766550</v>
      </c>
      <c r="G811" s="149">
        <f t="array" ref="G811">SUM(IF(A811=A$5:A811,IF(C811=C$5:C811,1,0),0))</f>
        <v>17</v>
      </c>
    </row>
    <row r="812" spans="1:7" x14ac:dyDescent="0.25">
      <c r="A812">
        <v>2024</v>
      </c>
      <c r="B812" s="149" t="str">
        <f t="shared" si="24"/>
        <v>2024_IA18</v>
      </c>
      <c r="C812" t="s">
        <v>165</v>
      </c>
      <c r="D812" t="s">
        <v>400</v>
      </c>
      <c r="E812" s="149" t="str">
        <f t="shared" si="25"/>
        <v>2024_IACHEROKEE COUNTY</v>
      </c>
      <c r="F812">
        <v>766550</v>
      </c>
      <c r="G812" s="149">
        <f t="array" ref="G812">SUM(IF(A812=A$5:A812,IF(C812=C$5:C812,1,0),0))</f>
        <v>18</v>
      </c>
    </row>
    <row r="813" spans="1:7" x14ac:dyDescent="0.25">
      <c r="A813">
        <v>2024</v>
      </c>
      <c r="B813" s="149" t="str">
        <f t="shared" si="24"/>
        <v>2024_IA19</v>
      </c>
      <c r="C813" t="s">
        <v>165</v>
      </c>
      <c r="D813" t="s">
        <v>952</v>
      </c>
      <c r="E813" s="149" t="str">
        <f t="shared" si="25"/>
        <v>2024_IACHICKASAW COUNTY</v>
      </c>
      <c r="F813">
        <v>766550</v>
      </c>
      <c r="G813" s="149">
        <f t="array" ref="G813">SUM(IF(A813=A$5:A813,IF(C813=C$5:C813,1,0),0))</f>
        <v>19</v>
      </c>
    </row>
    <row r="814" spans="1:7" x14ac:dyDescent="0.25">
      <c r="A814">
        <v>2024</v>
      </c>
      <c r="B814" s="149" t="str">
        <f t="shared" si="24"/>
        <v>2024_IA20</v>
      </c>
      <c r="C814" t="s">
        <v>165</v>
      </c>
      <c r="D814" t="s">
        <v>403</v>
      </c>
      <c r="E814" s="149" t="str">
        <f t="shared" si="25"/>
        <v>2024_IACLARKE COUNTY</v>
      </c>
      <c r="F814">
        <v>766550</v>
      </c>
      <c r="G814" s="149">
        <f t="array" ref="G814">SUM(IF(A814=A$5:A814,IF(C814=C$5:C814,1,0),0))</f>
        <v>20</v>
      </c>
    </row>
    <row r="815" spans="1:7" x14ac:dyDescent="0.25">
      <c r="A815">
        <v>2024</v>
      </c>
      <c r="B815" s="149" t="str">
        <f t="shared" si="24"/>
        <v>2024_IA21</v>
      </c>
      <c r="C815" t="s">
        <v>165</v>
      </c>
      <c r="D815" t="s">
        <v>404</v>
      </c>
      <c r="E815" s="149" t="str">
        <f t="shared" si="25"/>
        <v>2024_IACLAY COUNTY</v>
      </c>
      <c r="F815">
        <v>766550</v>
      </c>
      <c r="G815" s="149">
        <f t="array" ref="G815">SUM(IF(A815=A$5:A815,IF(C815=C$5:C815,1,0),0))</f>
        <v>21</v>
      </c>
    </row>
    <row r="816" spans="1:7" x14ac:dyDescent="0.25">
      <c r="A816">
        <v>2024</v>
      </c>
      <c r="B816" s="149" t="str">
        <f t="shared" si="24"/>
        <v>2024_IA22</v>
      </c>
      <c r="C816" t="s">
        <v>165</v>
      </c>
      <c r="D816" t="s">
        <v>723</v>
      </c>
      <c r="E816" s="149" t="str">
        <f t="shared" si="25"/>
        <v>2024_IACLAYTON COUNTY</v>
      </c>
      <c r="F816">
        <v>766550</v>
      </c>
      <c r="G816" s="149">
        <f t="array" ref="G816">SUM(IF(A816=A$5:A816,IF(C816=C$5:C816,1,0),0))</f>
        <v>22</v>
      </c>
    </row>
    <row r="817" spans="1:7" x14ac:dyDescent="0.25">
      <c r="A817">
        <v>2024</v>
      </c>
      <c r="B817" s="149" t="str">
        <f t="shared" ref="B817:B880" si="26">A817&amp;"_"&amp;C817&amp;G817</f>
        <v>2024_IA23</v>
      </c>
      <c r="C817" t="s">
        <v>165</v>
      </c>
      <c r="D817" t="s">
        <v>854</v>
      </c>
      <c r="E817" s="149" t="str">
        <f t="shared" ref="E817:E880" si="27">A817&amp;"_"&amp;C817&amp;D817</f>
        <v>2024_IACLINTON COUNTY</v>
      </c>
      <c r="F817">
        <v>766550</v>
      </c>
      <c r="G817" s="149">
        <f t="array" ref="G817">SUM(IF(A817=A$5:A817,IF(C817=C$5:C817,1,0),0))</f>
        <v>23</v>
      </c>
    </row>
    <row r="818" spans="1:7" x14ac:dyDescent="0.25">
      <c r="A818">
        <v>2024</v>
      </c>
      <c r="B818" s="149" t="str">
        <f t="shared" si="26"/>
        <v>2024_IA24</v>
      </c>
      <c r="C818" t="s">
        <v>165</v>
      </c>
      <c r="D818" t="s">
        <v>486</v>
      </c>
      <c r="E818" s="149" t="str">
        <f t="shared" si="27"/>
        <v>2024_IACRAWFORD COUNTY</v>
      </c>
      <c r="F818">
        <v>766550</v>
      </c>
      <c r="G818" s="149">
        <f t="array" ref="G818">SUM(IF(A818=A$5:A818,IF(C818=C$5:C818,1,0),0))</f>
        <v>24</v>
      </c>
    </row>
    <row r="819" spans="1:7" x14ac:dyDescent="0.25">
      <c r="A819">
        <v>2024</v>
      </c>
      <c r="B819" s="149" t="str">
        <f t="shared" si="26"/>
        <v>2024_IA25</v>
      </c>
      <c r="C819" t="s">
        <v>165</v>
      </c>
      <c r="D819" t="s">
        <v>414</v>
      </c>
      <c r="E819" s="149" t="str">
        <f t="shared" si="27"/>
        <v>2024_IADALLAS COUNTY</v>
      </c>
      <c r="F819">
        <v>766550</v>
      </c>
      <c r="G819" s="149">
        <f t="array" ref="G819">SUM(IF(A819=A$5:A819,IF(C819=C$5:C819,1,0),0))</f>
        <v>25</v>
      </c>
    </row>
    <row r="820" spans="1:7" x14ac:dyDescent="0.25">
      <c r="A820">
        <v>2024</v>
      </c>
      <c r="B820" s="149" t="str">
        <f t="shared" si="26"/>
        <v>2024_IA26</v>
      </c>
      <c r="C820" t="s">
        <v>165</v>
      </c>
      <c r="D820" t="s">
        <v>953</v>
      </c>
      <c r="E820" s="149" t="str">
        <f t="shared" si="27"/>
        <v>2024_IADAVIS COUNTY</v>
      </c>
      <c r="F820">
        <v>766550</v>
      </c>
      <c r="G820" s="149">
        <f t="array" ref="G820">SUM(IF(A820=A$5:A820,IF(C820=C$5:C820,1,0),0))</f>
        <v>26</v>
      </c>
    </row>
    <row r="821" spans="1:7" x14ac:dyDescent="0.25">
      <c r="A821">
        <v>2024</v>
      </c>
      <c r="B821" s="149" t="str">
        <f t="shared" si="26"/>
        <v>2024_IA27</v>
      </c>
      <c r="C821" t="s">
        <v>165</v>
      </c>
      <c r="D821" t="s">
        <v>732</v>
      </c>
      <c r="E821" s="149" t="str">
        <f t="shared" si="27"/>
        <v>2024_IADECATUR COUNTY</v>
      </c>
      <c r="F821">
        <v>766550</v>
      </c>
      <c r="G821" s="149">
        <f t="array" ref="G821">SUM(IF(A821=A$5:A821,IF(C821=C$5:C821,1,0),0))</f>
        <v>27</v>
      </c>
    </row>
    <row r="822" spans="1:7" x14ac:dyDescent="0.25">
      <c r="A822">
        <v>2024</v>
      </c>
      <c r="B822" s="149" t="str">
        <f t="shared" si="26"/>
        <v>2024_IA28</v>
      </c>
      <c r="C822" t="s">
        <v>165</v>
      </c>
      <c r="D822" t="s">
        <v>906</v>
      </c>
      <c r="E822" s="149" t="str">
        <f t="shared" si="27"/>
        <v>2024_IADELAWARE COUNTY</v>
      </c>
      <c r="F822">
        <v>766550</v>
      </c>
      <c r="G822" s="149">
        <f t="array" ref="G822">SUM(IF(A822=A$5:A822,IF(C822=C$5:C822,1,0),0))</f>
        <v>28</v>
      </c>
    </row>
    <row r="823" spans="1:7" x14ac:dyDescent="0.25">
      <c r="A823">
        <v>2024</v>
      </c>
      <c r="B823" s="149" t="str">
        <f t="shared" si="26"/>
        <v>2024_IA29</v>
      </c>
      <c r="C823" t="s">
        <v>165</v>
      </c>
      <c r="D823" t="s">
        <v>954</v>
      </c>
      <c r="E823" s="149" t="str">
        <f t="shared" si="27"/>
        <v>2024_IADES MOINES COUNTY</v>
      </c>
      <c r="F823">
        <v>766550</v>
      </c>
      <c r="G823" s="149">
        <f t="array" ref="G823">SUM(IF(A823=A$5:A823,IF(C823=C$5:C823,1,0),0))</f>
        <v>29</v>
      </c>
    </row>
    <row r="824" spans="1:7" x14ac:dyDescent="0.25">
      <c r="A824">
        <v>2024</v>
      </c>
      <c r="B824" s="149" t="str">
        <f t="shared" si="26"/>
        <v>2024_IA30</v>
      </c>
      <c r="C824" t="s">
        <v>165</v>
      </c>
      <c r="D824" t="s">
        <v>955</v>
      </c>
      <c r="E824" s="149" t="str">
        <f t="shared" si="27"/>
        <v>2024_IADICKINSON COUNTY</v>
      </c>
      <c r="F824">
        <v>766550</v>
      </c>
      <c r="G824" s="149">
        <f t="array" ref="G824">SUM(IF(A824=A$5:A824,IF(C824=C$5:C824,1,0),0))</f>
        <v>30</v>
      </c>
    </row>
    <row r="825" spans="1:7" x14ac:dyDescent="0.25">
      <c r="A825">
        <v>2024</v>
      </c>
      <c r="B825" s="149" t="str">
        <f t="shared" si="26"/>
        <v>2024_IA31</v>
      </c>
      <c r="C825" t="s">
        <v>165</v>
      </c>
      <c r="D825" t="s">
        <v>956</v>
      </c>
      <c r="E825" s="149" t="str">
        <f t="shared" si="27"/>
        <v>2024_IADUBUQUE COUNTY</v>
      </c>
      <c r="F825">
        <v>766550</v>
      </c>
      <c r="G825" s="149">
        <f t="array" ref="G825">SUM(IF(A825=A$5:A825,IF(C825=C$5:C825,1,0),0))</f>
        <v>31</v>
      </c>
    </row>
    <row r="826" spans="1:7" x14ac:dyDescent="0.25">
      <c r="A826">
        <v>2024</v>
      </c>
      <c r="B826" s="149" t="str">
        <f t="shared" si="26"/>
        <v>2024_IA32</v>
      </c>
      <c r="C826" t="s">
        <v>165</v>
      </c>
      <c r="D826" t="s">
        <v>957</v>
      </c>
      <c r="E826" s="149" t="str">
        <f t="shared" si="27"/>
        <v>2024_IAEMMET COUNTY</v>
      </c>
      <c r="F826">
        <v>766550</v>
      </c>
      <c r="G826" s="149">
        <f t="array" ref="G826">SUM(IF(A826=A$5:A826,IF(C826=C$5:C826,1,0),0))</f>
        <v>32</v>
      </c>
    </row>
    <row r="827" spans="1:7" x14ac:dyDescent="0.25">
      <c r="A827">
        <v>2024</v>
      </c>
      <c r="B827" s="149" t="str">
        <f t="shared" si="26"/>
        <v>2024_IA33</v>
      </c>
      <c r="C827" t="s">
        <v>165</v>
      </c>
      <c r="D827" t="s">
        <v>419</v>
      </c>
      <c r="E827" s="149" t="str">
        <f t="shared" si="27"/>
        <v>2024_IAFAYETTE COUNTY</v>
      </c>
      <c r="F827">
        <v>766550</v>
      </c>
      <c r="G827" s="149">
        <f t="array" ref="G827">SUM(IF(A827=A$5:A827,IF(C827=C$5:C827,1,0),0))</f>
        <v>33</v>
      </c>
    </row>
    <row r="828" spans="1:7" x14ac:dyDescent="0.25">
      <c r="A828">
        <v>2024</v>
      </c>
      <c r="B828" s="149" t="str">
        <f t="shared" si="26"/>
        <v>2024_IA34</v>
      </c>
      <c r="C828" t="s">
        <v>165</v>
      </c>
      <c r="D828" t="s">
        <v>742</v>
      </c>
      <c r="E828" s="149" t="str">
        <f t="shared" si="27"/>
        <v>2024_IAFLOYD COUNTY</v>
      </c>
      <c r="F828">
        <v>766550</v>
      </c>
      <c r="G828" s="149">
        <f t="array" ref="G828">SUM(IF(A828=A$5:A828,IF(C828=C$5:C828,1,0),0))</f>
        <v>34</v>
      </c>
    </row>
    <row r="829" spans="1:7" x14ac:dyDescent="0.25">
      <c r="A829">
        <v>2024</v>
      </c>
      <c r="B829" s="149" t="str">
        <f t="shared" si="26"/>
        <v>2024_IA35</v>
      </c>
      <c r="C829" t="s">
        <v>165</v>
      </c>
      <c r="D829" t="s">
        <v>420</v>
      </c>
      <c r="E829" s="149" t="str">
        <f t="shared" si="27"/>
        <v>2024_IAFRANKLIN COUNTY</v>
      </c>
      <c r="F829">
        <v>766550</v>
      </c>
      <c r="G829" s="149">
        <f t="array" ref="G829">SUM(IF(A829=A$5:A829,IF(C829=C$5:C829,1,0),0))</f>
        <v>35</v>
      </c>
    </row>
    <row r="830" spans="1:7" x14ac:dyDescent="0.25">
      <c r="A830">
        <v>2024</v>
      </c>
      <c r="B830" s="149" t="str">
        <f t="shared" si="26"/>
        <v>2024_IA36</v>
      </c>
      <c r="C830" t="s">
        <v>165</v>
      </c>
      <c r="D830" t="s">
        <v>608</v>
      </c>
      <c r="E830" s="149" t="str">
        <f t="shared" si="27"/>
        <v>2024_IAFREMONT COUNTY</v>
      </c>
      <c r="F830">
        <v>766550</v>
      </c>
      <c r="G830" s="149">
        <f t="array" ref="G830">SUM(IF(A830=A$5:A830,IF(C830=C$5:C830,1,0),0))</f>
        <v>36</v>
      </c>
    </row>
    <row r="831" spans="1:7" x14ac:dyDescent="0.25">
      <c r="A831">
        <v>2024</v>
      </c>
      <c r="B831" s="149" t="str">
        <f t="shared" si="26"/>
        <v>2024_IA37</v>
      </c>
      <c r="C831" t="s">
        <v>165</v>
      </c>
      <c r="D831" t="s">
        <v>422</v>
      </c>
      <c r="E831" s="149" t="str">
        <f t="shared" si="27"/>
        <v>2024_IAGREENE COUNTY</v>
      </c>
      <c r="F831">
        <v>766550</v>
      </c>
      <c r="G831" s="149">
        <f t="array" ref="G831">SUM(IF(A831=A$5:A831,IF(C831=C$5:C831,1,0),0))</f>
        <v>37</v>
      </c>
    </row>
    <row r="832" spans="1:7" x14ac:dyDescent="0.25">
      <c r="A832">
        <v>2024</v>
      </c>
      <c r="B832" s="149" t="str">
        <f t="shared" si="26"/>
        <v>2024_IA38</v>
      </c>
      <c r="C832" t="s">
        <v>165</v>
      </c>
      <c r="D832" t="s">
        <v>863</v>
      </c>
      <c r="E832" s="149" t="str">
        <f t="shared" si="27"/>
        <v>2024_IAGRUNDY COUNTY</v>
      </c>
      <c r="F832">
        <v>766550</v>
      </c>
      <c r="G832" s="149">
        <f t="array" ref="G832">SUM(IF(A832=A$5:A832,IF(C832=C$5:C832,1,0),0))</f>
        <v>38</v>
      </c>
    </row>
    <row r="833" spans="1:7" x14ac:dyDescent="0.25">
      <c r="A833">
        <v>2024</v>
      </c>
      <c r="B833" s="149" t="str">
        <f t="shared" si="26"/>
        <v>2024_IA39</v>
      </c>
      <c r="C833" t="s">
        <v>165</v>
      </c>
      <c r="D833" t="s">
        <v>958</v>
      </c>
      <c r="E833" s="149" t="str">
        <f t="shared" si="27"/>
        <v>2024_IAGUTHRIE COUNTY</v>
      </c>
      <c r="F833">
        <v>766550</v>
      </c>
      <c r="G833" s="149">
        <f t="array" ref="G833">SUM(IF(A833=A$5:A833,IF(C833=C$5:C833,1,0),0))</f>
        <v>39</v>
      </c>
    </row>
    <row r="834" spans="1:7" x14ac:dyDescent="0.25">
      <c r="A834">
        <v>2024</v>
      </c>
      <c r="B834" s="149" t="str">
        <f t="shared" si="26"/>
        <v>2024_IA40</v>
      </c>
      <c r="C834" t="s">
        <v>165</v>
      </c>
      <c r="D834" t="s">
        <v>669</v>
      </c>
      <c r="E834" s="149" t="str">
        <f t="shared" si="27"/>
        <v>2024_IAHAMILTON COUNTY</v>
      </c>
      <c r="F834">
        <v>766550</v>
      </c>
      <c r="G834" s="149">
        <f t="array" ref="G834">SUM(IF(A834=A$5:A834,IF(C834=C$5:C834,1,0),0))</f>
        <v>40</v>
      </c>
    </row>
    <row r="835" spans="1:7" x14ac:dyDescent="0.25">
      <c r="A835">
        <v>2024</v>
      </c>
      <c r="B835" s="149" t="str">
        <f t="shared" si="26"/>
        <v>2024_IA41</v>
      </c>
      <c r="C835" t="s">
        <v>165</v>
      </c>
      <c r="D835" t="s">
        <v>752</v>
      </c>
      <c r="E835" s="149" t="str">
        <f t="shared" si="27"/>
        <v>2024_IAHANCOCK COUNTY</v>
      </c>
      <c r="F835">
        <v>766550</v>
      </c>
      <c r="G835" s="149">
        <f t="array" ref="G835">SUM(IF(A835=A$5:A835,IF(C835=C$5:C835,1,0),0))</f>
        <v>41</v>
      </c>
    </row>
    <row r="836" spans="1:7" x14ac:dyDescent="0.25">
      <c r="A836">
        <v>2024</v>
      </c>
      <c r="B836" s="149" t="str">
        <f t="shared" si="26"/>
        <v>2024_IA42</v>
      </c>
      <c r="C836" t="s">
        <v>165</v>
      </c>
      <c r="D836" t="s">
        <v>864</v>
      </c>
      <c r="E836" s="149" t="str">
        <f t="shared" si="27"/>
        <v>2024_IAHARDIN COUNTY</v>
      </c>
      <c r="F836">
        <v>766550</v>
      </c>
      <c r="G836" s="149">
        <f t="array" ref="G836">SUM(IF(A836=A$5:A836,IF(C836=C$5:C836,1,0),0))</f>
        <v>42</v>
      </c>
    </row>
    <row r="837" spans="1:7" x14ac:dyDescent="0.25">
      <c r="A837">
        <v>2024</v>
      </c>
      <c r="B837" s="149" t="str">
        <f t="shared" si="26"/>
        <v>2024_IA43</v>
      </c>
      <c r="C837" t="s">
        <v>165</v>
      </c>
      <c r="D837" t="s">
        <v>911</v>
      </c>
      <c r="E837" s="149" t="str">
        <f t="shared" si="27"/>
        <v>2024_IAHARRISON COUNTY</v>
      </c>
      <c r="F837">
        <v>766550</v>
      </c>
      <c r="G837" s="149">
        <f t="array" ref="G837">SUM(IF(A837=A$5:A837,IF(C837=C$5:C837,1,0),0))</f>
        <v>43</v>
      </c>
    </row>
    <row r="838" spans="1:7" x14ac:dyDescent="0.25">
      <c r="A838">
        <v>2024</v>
      </c>
      <c r="B838" s="149" t="str">
        <f t="shared" si="26"/>
        <v>2024_IA44</v>
      </c>
      <c r="C838" t="s">
        <v>165</v>
      </c>
      <c r="D838" t="s">
        <v>424</v>
      </c>
      <c r="E838" s="149" t="str">
        <f t="shared" si="27"/>
        <v>2024_IAHENRY COUNTY</v>
      </c>
      <c r="F838">
        <v>766550</v>
      </c>
      <c r="G838" s="149">
        <f t="array" ref="G838">SUM(IF(A838=A$5:A838,IF(C838=C$5:C838,1,0),0))</f>
        <v>44</v>
      </c>
    </row>
    <row r="839" spans="1:7" x14ac:dyDescent="0.25">
      <c r="A839">
        <v>2024</v>
      </c>
      <c r="B839" s="149" t="str">
        <f t="shared" si="26"/>
        <v>2024_IA45</v>
      </c>
      <c r="C839" t="s">
        <v>165</v>
      </c>
      <c r="D839" t="s">
        <v>497</v>
      </c>
      <c r="E839" s="149" t="str">
        <f t="shared" si="27"/>
        <v>2024_IAHOWARD COUNTY</v>
      </c>
      <c r="F839">
        <v>766550</v>
      </c>
      <c r="G839" s="149">
        <f t="array" ref="G839">SUM(IF(A839=A$5:A839,IF(C839=C$5:C839,1,0),0))</f>
        <v>45</v>
      </c>
    </row>
    <row r="840" spans="1:7" x14ac:dyDescent="0.25">
      <c r="A840">
        <v>2024</v>
      </c>
      <c r="B840" s="149" t="str">
        <f t="shared" si="26"/>
        <v>2024_IA46</v>
      </c>
      <c r="C840" t="s">
        <v>165</v>
      </c>
      <c r="D840" t="s">
        <v>541</v>
      </c>
      <c r="E840" s="149" t="str">
        <f t="shared" si="27"/>
        <v>2024_IAHUMBOLDT COUNTY</v>
      </c>
      <c r="F840">
        <v>766550</v>
      </c>
      <c r="G840" s="149">
        <f t="array" ref="G840">SUM(IF(A840=A$5:A840,IF(C840=C$5:C840,1,0),0))</f>
        <v>46</v>
      </c>
    </row>
    <row r="841" spans="1:7" x14ac:dyDescent="0.25">
      <c r="A841">
        <v>2024</v>
      </c>
      <c r="B841" s="149" t="str">
        <f t="shared" si="26"/>
        <v>2024_IA47</v>
      </c>
      <c r="C841" t="s">
        <v>165</v>
      </c>
      <c r="D841" t="s">
        <v>959</v>
      </c>
      <c r="E841" s="149" t="str">
        <f t="shared" si="27"/>
        <v>2024_IAIDA COUNTY</v>
      </c>
      <c r="F841">
        <v>766550</v>
      </c>
      <c r="G841" s="149">
        <f t="array" ref="G841">SUM(IF(A841=A$5:A841,IF(C841=C$5:C841,1,0),0))</f>
        <v>47</v>
      </c>
    </row>
    <row r="842" spans="1:7" x14ac:dyDescent="0.25">
      <c r="A842">
        <v>2024</v>
      </c>
      <c r="B842" s="149" t="str">
        <f t="shared" si="26"/>
        <v>2024_IA48</v>
      </c>
      <c r="C842" t="s">
        <v>165</v>
      </c>
      <c r="D842" t="s">
        <v>960</v>
      </c>
      <c r="E842" s="149" t="str">
        <f t="shared" si="27"/>
        <v>2024_IAIOWA COUNTY</v>
      </c>
      <c r="F842">
        <v>766550</v>
      </c>
      <c r="G842" s="149">
        <f t="array" ref="G842">SUM(IF(A842=A$5:A842,IF(C842=C$5:C842,1,0),0))</f>
        <v>48</v>
      </c>
    </row>
    <row r="843" spans="1:7" x14ac:dyDescent="0.25">
      <c r="A843">
        <v>2024</v>
      </c>
      <c r="B843" s="149" t="str">
        <f t="shared" si="26"/>
        <v>2024_IA49</v>
      </c>
      <c r="C843" t="s">
        <v>165</v>
      </c>
      <c r="D843" t="s">
        <v>426</v>
      </c>
      <c r="E843" s="149" t="str">
        <f t="shared" si="27"/>
        <v>2024_IAJACKSON COUNTY</v>
      </c>
      <c r="F843">
        <v>766550</v>
      </c>
      <c r="G843" s="149">
        <f t="array" ref="G843">SUM(IF(A843=A$5:A843,IF(C843=C$5:C843,1,0),0))</f>
        <v>49</v>
      </c>
    </row>
    <row r="844" spans="1:7" x14ac:dyDescent="0.25">
      <c r="A844">
        <v>2024</v>
      </c>
      <c r="B844" s="149" t="str">
        <f t="shared" si="26"/>
        <v>2024_IA50</v>
      </c>
      <c r="C844" t="s">
        <v>165</v>
      </c>
      <c r="D844" t="s">
        <v>758</v>
      </c>
      <c r="E844" s="149" t="str">
        <f t="shared" si="27"/>
        <v>2024_IAJASPER COUNTY</v>
      </c>
      <c r="F844">
        <v>766550</v>
      </c>
      <c r="G844" s="149">
        <f t="array" ref="G844">SUM(IF(A844=A$5:A844,IF(C844=C$5:C844,1,0),0))</f>
        <v>50</v>
      </c>
    </row>
    <row r="845" spans="1:7" x14ac:dyDescent="0.25">
      <c r="A845">
        <v>2024</v>
      </c>
      <c r="B845" s="149" t="str">
        <f t="shared" si="26"/>
        <v>2024_IA51</v>
      </c>
      <c r="C845" t="s">
        <v>165</v>
      </c>
      <c r="D845" t="s">
        <v>427</v>
      </c>
      <c r="E845" s="149" t="str">
        <f t="shared" si="27"/>
        <v>2024_IAJEFFERSON COUNTY</v>
      </c>
      <c r="F845">
        <v>766550</v>
      </c>
      <c r="G845" s="149">
        <f t="array" ref="G845">SUM(IF(A845=A$5:A845,IF(C845=C$5:C845,1,0),0))</f>
        <v>51</v>
      </c>
    </row>
    <row r="846" spans="1:7" x14ac:dyDescent="0.25">
      <c r="A846">
        <v>2024</v>
      </c>
      <c r="B846" s="149" t="str">
        <f t="shared" si="26"/>
        <v>2024_IA52</v>
      </c>
      <c r="C846" t="s">
        <v>165</v>
      </c>
      <c r="D846" t="s">
        <v>500</v>
      </c>
      <c r="E846" s="149" t="str">
        <f t="shared" si="27"/>
        <v>2024_IAJOHNSON COUNTY</v>
      </c>
      <c r="F846">
        <v>766550</v>
      </c>
      <c r="G846" s="149">
        <f t="array" ref="G846">SUM(IF(A846=A$5:A846,IF(C846=C$5:C846,1,0),0))</f>
        <v>52</v>
      </c>
    </row>
    <row r="847" spans="1:7" x14ac:dyDescent="0.25">
      <c r="A847">
        <v>2024</v>
      </c>
      <c r="B847" s="149" t="str">
        <f t="shared" si="26"/>
        <v>2024_IA53</v>
      </c>
      <c r="C847" t="s">
        <v>165</v>
      </c>
      <c r="D847" t="s">
        <v>761</v>
      </c>
      <c r="E847" s="149" t="str">
        <f t="shared" si="27"/>
        <v>2024_IAJONES COUNTY</v>
      </c>
      <c r="F847">
        <v>766550</v>
      </c>
      <c r="G847" s="149">
        <f t="array" ref="G847">SUM(IF(A847=A$5:A847,IF(C847=C$5:C847,1,0),0))</f>
        <v>53</v>
      </c>
    </row>
    <row r="848" spans="1:7" x14ac:dyDescent="0.25">
      <c r="A848">
        <v>2024</v>
      </c>
      <c r="B848" s="149" t="str">
        <f t="shared" si="26"/>
        <v>2024_IA54</v>
      </c>
      <c r="C848" t="s">
        <v>165</v>
      </c>
      <c r="D848" t="s">
        <v>961</v>
      </c>
      <c r="E848" s="149" t="str">
        <f t="shared" si="27"/>
        <v>2024_IAKEOKUK COUNTY</v>
      </c>
      <c r="F848">
        <v>766550</v>
      </c>
      <c r="G848" s="149">
        <f t="array" ref="G848">SUM(IF(A848=A$5:A848,IF(C848=C$5:C848,1,0),0))</f>
        <v>54</v>
      </c>
    </row>
    <row r="849" spans="1:7" x14ac:dyDescent="0.25">
      <c r="A849">
        <v>2024</v>
      </c>
      <c r="B849" s="149" t="str">
        <f t="shared" si="26"/>
        <v>2024_IA55</v>
      </c>
      <c r="C849" t="s">
        <v>165</v>
      </c>
      <c r="D849" t="s">
        <v>962</v>
      </c>
      <c r="E849" s="149" t="str">
        <f t="shared" si="27"/>
        <v>2024_IAKOSSUTH COUNTY</v>
      </c>
      <c r="F849">
        <v>766550</v>
      </c>
      <c r="G849" s="149">
        <f t="array" ref="G849">SUM(IF(A849=A$5:A849,IF(C849=C$5:C849,1,0),0))</f>
        <v>55</v>
      </c>
    </row>
    <row r="850" spans="1:7" x14ac:dyDescent="0.25">
      <c r="A850">
        <v>2024</v>
      </c>
      <c r="B850" s="149" t="str">
        <f t="shared" si="26"/>
        <v>2024_IA56</v>
      </c>
      <c r="C850" t="s">
        <v>165</v>
      </c>
      <c r="D850" t="s">
        <v>431</v>
      </c>
      <c r="E850" s="149" t="str">
        <f t="shared" si="27"/>
        <v>2024_IALEE COUNTY</v>
      </c>
      <c r="F850">
        <v>766550</v>
      </c>
      <c r="G850" s="149">
        <f t="array" ref="G850">SUM(IF(A850=A$5:A850,IF(C850=C$5:C850,1,0),0))</f>
        <v>56</v>
      </c>
    </row>
    <row r="851" spans="1:7" x14ac:dyDescent="0.25">
      <c r="A851">
        <v>2024</v>
      </c>
      <c r="B851" s="149" t="str">
        <f t="shared" si="26"/>
        <v>2024_IA57</v>
      </c>
      <c r="C851" t="s">
        <v>165</v>
      </c>
      <c r="D851" t="s">
        <v>963</v>
      </c>
      <c r="E851" s="149" t="str">
        <f t="shared" si="27"/>
        <v>2024_IALINN COUNTY</v>
      </c>
      <c r="F851">
        <v>766550</v>
      </c>
      <c r="G851" s="149">
        <f t="array" ref="G851">SUM(IF(A851=A$5:A851,IF(C851=C$5:C851,1,0),0))</f>
        <v>57</v>
      </c>
    </row>
    <row r="852" spans="1:7" x14ac:dyDescent="0.25">
      <c r="A852">
        <v>2024</v>
      </c>
      <c r="B852" s="149" t="str">
        <f t="shared" si="26"/>
        <v>2024_IA58</v>
      </c>
      <c r="C852" t="s">
        <v>165</v>
      </c>
      <c r="D852" t="s">
        <v>964</v>
      </c>
      <c r="E852" s="149" t="str">
        <f t="shared" si="27"/>
        <v>2024_IALOUISA COUNTY</v>
      </c>
      <c r="F852">
        <v>766550</v>
      </c>
      <c r="G852" s="149">
        <f t="array" ref="G852">SUM(IF(A852=A$5:A852,IF(C852=C$5:C852,1,0),0))</f>
        <v>58</v>
      </c>
    </row>
    <row r="853" spans="1:7" x14ac:dyDescent="0.25">
      <c r="A853">
        <v>2024</v>
      </c>
      <c r="B853" s="149" t="str">
        <f t="shared" si="26"/>
        <v>2024_IA59</v>
      </c>
      <c r="C853" t="s">
        <v>165</v>
      </c>
      <c r="D853" t="s">
        <v>965</v>
      </c>
      <c r="E853" s="149" t="str">
        <f t="shared" si="27"/>
        <v>2024_IALUCAS COUNTY</v>
      </c>
      <c r="F853">
        <v>766550</v>
      </c>
      <c r="G853" s="149">
        <f t="array" ref="G853">SUM(IF(A853=A$5:A853,IF(C853=C$5:C853,1,0),0))</f>
        <v>59</v>
      </c>
    </row>
    <row r="854" spans="1:7" x14ac:dyDescent="0.25">
      <c r="A854">
        <v>2024</v>
      </c>
      <c r="B854" s="149" t="str">
        <f t="shared" si="26"/>
        <v>2024_IA60</v>
      </c>
      <c r="C854" t="s">
        <v>165</v>
      </c>
      <c r="D854" t="s">
        <v>966</v>
      </c>
      <c r="E854" s="149" t="str">
        <f t="shared" si="27"/>
        <v>2024_IALYON COUNTY</v>
      </c>
      <c r="F854">
        <v>766550</v>
      </c>
      <c r="G854" s="149">
        <f t="array" ref="G854">SUM(IF(A854=A$5:A854,IF(C854=C$5:C854,1,0),0))</f>
        <v>60</v>
      </c>
    </row>
    <row r="855" spans="1:7" x14ac:dyDescent="0.25">
      <c r="A855">
        <v>2024</v>
      </c>
      <c r="B855" s="149" t="str">
        <f t="shared" si="26"/>
        <v>2024_IA61</v>
      </c>
      <c r="C855" t="s">
        <v>165</v>
      </c>
      <c r="D855" t="s">
        <v>435</v>
      </c>
      <c r="E855" s="149" t="str">
        <f t="shared" si="27"/>
        <v>2024_IAMADISON COUNTY</v>
      </c>
      <c r="F855">
        <v>766550</v>
      </c>
      <c r="G855" s="149">
        <f t="array" ref="G855">SUM(IF(A855=A$5:A855,IF(C855=C$5:C855,1,0),0))</f>
        <v>61</v>
      </c>
    </row>
    <row r="856" spans="1:7" x14ac:dyDescent="0.25">
      <c r="A856">
        <v>2024</v>
      </c>
      <c r="B856" s="149" t="str">
        <f t="shared" si="26"/>
        <v>2024_IA62</v>
      </c>
      <c r="C856" t="s">
        <v>165</v>
      </c>
      <c r="D856" t="s">
        <v>967</v>
      </c>
      <c r="E856" s="149" t="str">
        <f t="shared" si="27"/>
        <v>2024_IAMAHASKA COUNTY</v>
      </c>
      <c r="F856">
        <v>766550</v>
      </c>
      <c r="G856" s="149">
        <f t="array" ref="G856">SUM(IF(A856=A$5:A856,IF(C856=C$5:C856,1,0),0))</f>
        <v>62</v>
      </c>
    </row>
    <row r="857" spans="1:7" x14ac:dyDescent="0.25">
      <c r="A857">
        <v>2024</v>
      </c>
      <c r="B857" s="149" t="str">
        <f t="shared" si="26"/>
        <v>2024_IA63</v>
      </c>
      <c r="C857" t="s">
        <v>165</v>
      </c>
      <c r="D857" t="s">
        <v>437</v>
      </c>
      <c r="E857" s="149" t="str">
        <f t="shared" si="27"/>
        <v>2024_IAMARION COUNTY</v>
      </c>
      <c r="F857">
        <v>766550</v>
      </c>
      <c r="G857" s="149">
        <f t="array" ref="G857">SUM(IF(A857=A$5:A857,IF(C857=C$5:C857,1,0),0))</f>
        <v>63</v>
      </c>
    </row>
    <row r="858" spans="1:7" x14ac:dyDescent="0.25">
      <c r="A858">
        <v>2024</v>
      </c>
      <c r="B858" s="149" t="str">
        <f t="shared" si="26"/>
        <v>2024_IA64</v>
      </c>
      <c r="C858" t="s">
        <v>165</v>
      </c>
      <c r="D858" t="s">
        <v>438</v>
      </c>
      <c r="E858" s="149" t="str">
        <f t="shared" si="27"/>
        <v>2024_IAMARSHALL COUNTY</v>
      </c>
      <c r="F858">
        <v>766550</v>
      </c>
      <c r="G858" s="149">
        <f t="array" ref="G858">SUM(IF(A858=A$5:A858,IF(C858=C$5:C858,1,0),0))</f>
        <v>64</v>
      </c>
    </row>
    <row r="859" spans="1:7" x14ac:dyDescent="0.25">
      <c r="A859">
        <v>2024</v>
      </c>
      <c r="B859" s="149" t="str">
        <f t="shared" si="26"/>
        <v>2024_IA65</v>
      </c>
      <c r="C859" t="s">
        <v>165</v>
      </c>
      <c r="D859" t="s">
        <v>968</v>
      </c>
      <c r="E859" s="149" t="str">
        <f t="shared" si="27"/>
        <v>2024_IAMILLS COUNTY</v>
      </c>
      <c r="F859">
        <v>766550</v>
      </c>
      <c r="G859" s="149">
        <f t="array" ref="G859">SUM(IF(A859=A$5:A859,IF(C859=C$5:C859,1,0),0))</f>
        <v>65</v>
      </c>
    </row>
    <row r="860" spans="1:7" x14ac:dyDescent="0.25">
      <c r="A860">
        <v>2024</v>
      </c>
      <c r="B860" s="149" t="str">
        <f t="shared" si="26"/>
        <v>2024_IA66</v>
      </c>
      <c r="C860" t="s">
        <v>165</v>
      </c>
      <c r="D860" t="s">
        <v>769</v>
      </c>
      <c r="E860" s="149" t="str">
        <f t="shared" si="27"/>
        <v>2024_IAMITCHELL COUNTY</v>
      </c>
      <c r="F860">
        <v>766550</v>
      </c>
      <c r="G860" s="149">
        <f t="array" ref="G860">SUM(IF(A860=A$5:A860,IF(C860=C$5:C860,1,0),0))</f>
        <v>66</v>
      </c>
    </row>
    <row r="861" spans="1:7" x14ac:dyDescent="0.25">
      <c r="A861">
        <v>2024</v>
      </c>
      <c r="B861" s="149" t="str">
        <f t="shared" si="26"/>
        <v>2024_IA67</v>
      </c>
      <c r="C861" t="s">
        <v>165</v>
      </c>
      <c r="D861" t="s">
        <v>969</v>
      </c>
      <c r="E861" s="149" t="str">
        <f t="shared" si="27"/>
        <v>2024_IAMONONA COUNTY</v>
      </c>
      <c r="F861">
        <v>766550</v>
      </c>
      <c r="G861" s="149">
        <f t="array" ref="G861">SUM(IF(A861=A$5:A861,IF(C861=C$5:C861,1,0),0))</f>
        <v>67</v>
      </c>
    </row>
    <row r="862" spans="1:7" x14ac:dyDescent="0.25">
      <c r="A862">
        <v>2024</v>
      </c>
      <c r="B862" s="149" t="str">
        <f t="shared" si="26"/>
        <v>2024_IA68</v>
      </c>
      <c r="C862" t="s">
        <v>165</v>
      </c>
      <c r="D862" t="s">
        <v>440</v>
      </c>
      <c r="E862" s="149" t="str">
        <f t="shared" si="27"/>
        <v>2024_IAMONROE COUNTY</v>
      </c>
      <c r="F862">
        <v>766550</v>
      </c>
      <c r="G862" s="149">
        <f t="array" ref="G862">SUM(IF(A862=A$5:A862,IF(C862=C$5:C862,1,0),0))</f>
        <v>68</v>
      </c>
    </row>
    <row r="863" spans="1:7" x14ac:dyDescent="0.25">
      <c r="A863">
        <v>2024</v>
      </c>
      <c r="B863" s="149" t="str">
        <f t="shared" si="26"/>
        <v>2024_IA69</v>
      </c>
      <c r="C863" t="s">
        <v>165</v>
      </c>
      <c r="D863" t="s">
        <v>441</v>
      </c>
      <c r="E863" s="149" t="str">
        <f t="shared" si="27"/>
        <v>2024_IAMONTGOMERY COUNTY</v>
      </c>
      <c r="F863">
        <v>766550</v>
      </c>
      <c r="G863" s="149">
        <f t="array" ref="G863">SUM(IF(A863=A$5:A863,IF(C863=C$5:C863,1,0),0))</f>
        <v>69</v>
      </c>
    </row>
    <row r="864" spans="1:7" x14ac:dyDescent="0.25">
      <c r="A864">
        <v>2024</v>
      </c>
      <c r="B864" s="149" t="str">
        <f t="shared" si="26"/>
        <v>2024_IA70</v>
      </c>
      <c r="C864" t="s">
        <v>165</v>
      </c>
      <c r="D864" t="s">
        <v>970</v>
      </c>
      <c r="E864" s="149" t="str">
        <f t="shared" si="27"/>
        <v>2024_IAMUSCATINE COUNTY</v>
      </c>
      <c r="F864">
        <v>766550</v>
      </c>
      <c r="G864" s="149">
        <f t="array" ref="G864">SUM(IF(A864=A$5:A864,IF(C864=C$5:C864,1,0),0))</f>
        <v>70</v>
      </c>
    </row>
    <row r="865" spans="1:7" x14ac:dyDescent="0.25">
      <c r="A865">
        <v>2024</v>
      </c>
      <c r="B865" s="149" t="str">
        <f t="shared" si="26"/>
        <v>2024_IA71</v>
      </c>
      <c r="C865" t="s">
        <v>165</v>
      </c>
      <c r="D865" t="s">
        <v>971</v>
      </c>
      <c r="E865" s="149" t="str">
        <f t="shared" si="27"/>
        <v>2024_IAO'BRIEN COUNTY</v>
      </c>
      <c r="F865">
        <v>766550</v>
      </c>
      <c r="G865" s="149">
        <f t="array" ref="G865">SUM(IF(A865=A$5:A865,IF(C865=C$5:C865,1,0),0))</f>
        <v>71</v>
      </c>
    </row>
    <row r="866" spans="1:7" x14ac:dyDescent="0.25">
      <c r="A866">
        <v>2024</v>
      </c>
      <c r="B866" s="149" t="str">
        <f t="shared" si="26"/>
        <v>2024_IA72</v>
      </c>
      <c r="C866" t="s">
        <v>165</v>
      </c>
      <c r="D866" t="s">
        <v>686</v>
      </c>
      <c r="E866" s="149" t="str">
        <f t="shared" si="27"/>
        <v>2024_IAOSCEOLA COUNTY</v>
      </c>
      <c r="F866">
        <v>766550</v>
      </c>
      <c r="G866" s="149">
        <f t="array" ref="G866">SUM(IF(A866=A$5:A866,IF(C866=C$5:C866,1,0),0))</f>
        <v>72</v>
      </c>
    </row>
    <row r="867" spans="1:7" x14ac:dyDescent="0.25">
      <c r="A867">
        <v>2024</v>
      </c>
      <c r="B867" s="149" t="str">
        <f t="shared" si="26"/>
        <v>2024_IA73</v>
      </c>
      <c r="C867" t="s">
        <v>165</v>
      </c>
      <c r="D867" t="s">
        <v>972</v>
      </c>
      <c r="E867" s="149" t="str">
        <f t="shared" si="27"/>
        <v>2024_IAPAGE COUNTY</v>
      </c>
      <c r="F867">
        <v>766550</v>
      </c>
      <c r="G867" s="149">
        <f t="array" ref="G867">SUM(IF(A867=A$5:A867,IF(C867=C$5:C867,1,0),0))</f>
        <v>73</v>
      </c>
    </row>
    <row r="868" spans="1:7" x14ac:dyDescent="0.25">
      <c r="A868">
        <v>2024</v>
      </c>
      <c r="B868" s="149" t="str">
        <f t="shared" si="26"/>
        <v>2024_IA74</v>
      </c>
      <c r="C868" t="s">
        <v>165</v>
      </c>
      <c r="D868" t="s">
        <v>973</v>
      </c>
      <c r="E868" s="149" t="str">
        <f t="shared" si="27"/>
        <v>2024_IAPALO ALTO COUNTY</v>
      </c>
      <c r="F868">
        <v>766550</v>
      </c>
      <c r="G868" s="149">
        <f t="array" ref="G868">SUM(IF(A868=A$5:A868,IF(C868=C$5:C868,1,0),0))</f>
        <v>74</v>
      </c>
    </row>
    <row r="869" spans="1:7" x14ac:dyDescent="0.25">
      <c r="A869">
        <v>2024</v>
      </c>
      <c r="B869" s="149" t="str">
        <f t="shared" si="26"/>
        <v>2024_IA75</v>
      </c>
      <c r="C869" t="s">
        <v>165</v>
      </c>
      <c r="D869" t="s">
        <v>974</v>
      </c>
      <c r="E869" s="149" t="str">
        <f t="shared" si="27"/>
        <v>2024_IAPLYMOUTH COUNTY</v>
      </c>
      <c r="F869">
        <v>766550</v>
      </c>
      <c r="G869" s="149">
        <f t="array" ref="G869">SUM(IF(A869=A$5:A869,IF(C869=C$5:C869,1,0),0))</f>
        <v>75</v>
      </c>
    </row>
    <row r="870" spans="1:7" x14ac:dyDescent="0.25">
      <c r="A870">
        <v>2024</v>
      </c>
      <c r="B870" s="149" t="str">
        <f t="shared" si="26"/>
        <v>2024_IA76</v>
      </c>
      <c r="C870" t="s">
        <v>165</v>
      </c>
      <c r="D870" t="s">
        <v>975</v>
      </c>
      <c r="E870" s="149" t="str">
        <f t="shared" si="27"/>
        <v>2024_IAPOCAHONTAS COUNTY</v>
      </c>
      <c r="F870">
        <v>766550</v>
      </c>
      <c r="G870" s="149">
        <f t="array" ref="G870">SUM(IF(A870=A$5:A870,IF(C870=C$5:C870,1,0),0))</f>
        <v>76</v>
      </c>
    </row>
    <row r="871" spans="1:7" x14ac:dyDescent="0.25">
      <c r="A871">
        <v>2024</v>
      </c>
      <c r="B871" s="149" t="str">
        <f t="shared" si="26"/>
        <v>2024_IA77</v>
      </c>
      <c r="C871" t="s">
        <v>165</v>
      </c>
      <c r="D871" t="s">
        <v>513</v>
      </c>
      <c r="E871" s="149" t="str">
        <f t="shared" si="27"/>
        <v>2024_IAPOLK COUNTY</v>
      </c>
      <c r="F871">
        <v>766550</v>
      </c>
      <c r="G871" s="149">
        <f t="array" ref="G871">SUM(IF(A871=A$5:A871,IF(C871=C$5:C871,1,0),0))</f>
        <v>77</v>
      </c>
    </row>
    <row r="872" spans="1:7" x14ac:dyDescent="0.25">
      <c r="A872">
        <v>2024</v>
      </c>
      <c r="B872" s="149" t="str">
        <f t="shared" si="26"/>
        <v>2024_IA78</v>
      </c>
      <c r="C872" t="s">
        <v>165</v>
      </c>
      <c r="D872" t="s">
        <v>976</v>
      </c>
      <c r="E872" s="149" t="str">
        <f t="shared" si="27"/>
        <v>2024_IAPOTTAWATTAMIE COUNTY</v>
      </c>
      <c r="F872">
        <v>766550</v>
      </c>
      <c r="G872" s="149">
        <f t="array" ref="G872">SUM(IF(A872=A$5:A872,IF(C872=C$5:C872,1,0),0))</f>
        <v>78</v>
      </c>
    </row>
    <row r="873" spans="1:7" x14ac:dyDescent="0.25">
      <c r="A873">
        <v>2024</v>
      </c>
      <c r="B873" s="149" t="str">
        <f t="shared" si="26"/>
        <v>2024_IA79</v>
      </c>
      <c r="C873" t="s">
        <v>165</v>
      </c>
      <c r="D873" t="s">
        <v>977</v>
      </c>
      <c r="E873" s="149" t="str">
        <f t="shared" si="27"/>
        <v>2024_IAPOWESHIEK COUNTY</v>
      </c>
      <c r="F873">
        <v>766550</v>
      </c>
      <c r="G873" s="149">
        <f t="array" ref="G873">SUM(IF(A873=A$5:A873,IF(C873=C$5:C873,1,0),0))</f>
        <v>79</v>
      </c>
    </row>
    <row r="874" spans="1:7" x14ac:dyDescent="0.25">
      <c r="A874">
        <v>2024</v>
      </c>
      <c r="B874" s="149" t="str">
        <f t="shared" si="26"/>
        <v>2024_IA80</v>
      </c>
      <c r="C874" t="s">
        <v>165</v>
      </c>
      <c r="D874" t="s">
        <v>978</v>
      </c>
      <c r="E874" s="149" t="str">
        <f t="shared" si="27"/>
        <v>2024_IARINGGOLD COUNTY</v>
      </c>
      <c r="F874">
        <v>766550</v>
      </c>
      <c r="G874" s="149">
        <f t="array" ref="G874">SUM(IF(A874=A$5:A874,IF(C874=C$5:C874,1,0),0))</f>
        <v>80</v>
      </c>
    </row>
    <row r="875" spans="1:7" x14ac:dyDescent="0.25">
      <c r="A875">
        <v>2024</v>
      </c>
      <c r="B875" s="149" t="str">
        <f t="shared" si="26"/>
        <v>2024_IA81</v>
      </c>
      <c r="C875" t="s">
        <v>165</v>
      </c>
      <c r="D875" t="s">
        <v>979</v>
      </c>
      <c r="E875" s="149" t="str">
        <f t="shared" si="27"/>
        <v>2024_IASAC COUNTY</v>
      </c>
      <c r="F875">
        <v>766550</v>
      </c>
      <c r="G875" s="149">
        <f t="array" ref="G875">SUM(IF(A875=A$5:A875,IF(C875=C$5:C875,1,0),0))</f>
        <v>81</v>
      </c>
    </row>
    <row r="876" spans="1:7" x14ac:dyDescent="0.25">
      <c r="A876">
        <v>2024</v>
      </c>
      <c r="B876" s="149" t="str">
        <f t="shared" si="26"/>
        <v>2024_IA82</v>
      </c>
      <c r="C876" t="s">
        <v>165</v>
      </c>
      <c r="D876" t="s">
        <v>519</v>
      </c>
      <c r="E876" s="149" t="str">
        <f t="shared" si="27"/>
        <v>2024_IASCOTT COUNTY</v>
      </c>
      <c r="F876">
        <v>766550</v>
      </c>
      <c r="G876" s="149">
        <f t="array" ref="G876">SUM(IF(A876=A$5:A876,IF(C876=C$5:C876,1,0),0))</f>
        <v>82</v>
      </c>
    </row>
    <row r="877" spans="1:7" x14ac:dyDescent="0.25">
      <c r="A877">
        <v>2024</v>
      </c>
      <c r="B877" s="149" t="str">
        <f t="shared" si="26"/>
        <v>2024_IA83</v>
      </c>
      <c r="C877" t="s">
        <v>165</v>
      </c>
      <c r="D877" t="s">
        <v>449</v>
      </c>
      <c r="E877" s="149" t="str">
        <f t="shared" si="27"/>
        <v>2024_IASHELBY COUNTY</v>
      </c>
      <c r="F877">
        <v>766550</v>
      </c>
      <c r="G877" s="149">
        <f t="array" ref="G877">SUM(IF(A877=A$5:A877,IF(C877=C$5:C877,1,0),0))</f>
        <v>83</v>
      </c>
    </row>
    <row r="878" spans="1:7" x14ac:dyDescent="0.25">
      <c r="A878">
        <v>2024</v>
      </c>
      <c r="B878" s="149" t="str">
        <f t="shared" si="26"/>
        <v>2024_IA84</v>
      </c>
      <c r="C878" t="s">
        <v>165</v>
      </c>
      <c r="D878" t="s">
        <v>980</v>
      </c>
      <c r="E878" s="149" t="str">
        <f t="shared" si="27"/>
        <v>2024_IASIOUX COUNTY</v>
      </c>
      <c r="F878">
        <v>766550</v>
      </c>
      <c r="G878" s="149">
        <f t="array" ref="G878">SUM(IF(A878=A$5:A878,IF(C878=C$5:C878,1,0),0))</f>
        <v>84</v>
      </c>
    </row>
    <row r="879" spans="1:7" x14ac:dyDescent="0.25">
      <c r="A879">
        <v>2024</v>
      </c>
      <c r="B879" s="149" t="str">
        <f t="shared" si="26"/>
        <v>2024_IA85</v>
      </c>
      <c r="C879" t="s">
        <v>165</v>
      </c>
      <c r="D879" t="s">
        <v>981</v>
      </c>
      <c r="E879" s="149" t="str">
        <f t="shared" si="27"/>
        <v>2024_IASTORY COUNTY</v>
      </c>
      <c r="F879">
        <v>766550</v>
      </c>
      <c r="G879" s="149">
        <f t="array" ref="G879">SUM(IF(A879=A$5:A879,IF(C879=C$5:C879,1,0),0))</f>
        <v>85</v>
      </c>
    </row>
    <row r="880" spans="1:7" x14ac:dyDescent="0.25">
      <c r="A880">
        <v>2024</v>
      </c>
      <c r="B880" s="149" t="str">
        <f t="shared" si="26"/>
        <v>2024_IA86</v>
      </c>
      <c r="C880" t="s">
        <v>165</v>
      </c>
      <c r="D880" t="s">
        <v>982</v>
      </c>
      <c r="E880" s="149" t="str">
        <f t="shared" si="27"/>
        <v>2024_IATAMA COUNTY</v>
      </c>
      <c r="F880">
        <v>766550</v>
      </c>
      <c r="G880" s="149">
        <f t="array" ref="G880">SUM(IF(A880=A$5:A880,IF(C880=C$5:C880,1,0),0))</f>
        <v>86</v>
      </c>
    </row>
    <row r="881" spans="1:7" x14ac:dyDescent="0.25">
      <c r="A881">
        <v>2024</v>
      </c>
      <c r="B881" s="149" t="str">
        <f t="shared" ref="B881:B944" si="28">A881&amp;"_"&amp;C881&amp;G881</f>
        <v>2024_IA87</v>
      </c>
      <c r="C881" t="s">
        <v>165</v>
      </c>
      <c r="D881" t="s">
        <v>697</v>
      </c>
      <c r="E881" s="149" t="str">
        <f t="shared" ref="E881:E944" si="29">A881&amp;"_"&amp;C881&amp;D881</f>
        <v>2024_IATAYLOR COUNTY</v>
      </c>
      <c r="F881">
        <v>766550</v>
      </c>
      <c r="G881" s="149">
        <f t="array" ref="G881">SUM(IF(A881=A$5:A881,IF(C881=C$5:C881,1,0),0))</f>
        <v>87</v>
      </c>
    </row>
    <row r="882" spans="1:7" x14ac:dyDescent="0.25">
      <c r="A882">
        <v>2024</v>
      </c>
      <c r="B882" s="149" t="str">
        <f t="shared" si="28"/>
        <v>2024_IA88</v>
      </c>
      <c r="C882" t="s">
        <v>165</v>
      </c>
      <c r="D882" t="s">
        <v>525</v>
      </c>
      <c r="E882" s="149" t="str">
        <f t="shared" si="29"/>
        <v>2024_IAUNION COUNTY</v>
      </c>
      <c r="F882">
        <v>766550</v>
      </c>
      <c r="G882" s="149">
        <f t="array" ref="G882">SUM(IF(A882=A$5:A882,IF(C882=C$5:C882,1,0),0))</f>
        <v>88</v>
      </c>
    </row>
    <row r="883" spans="1:7" x14ac:dyDescent="0.25">
      <c r="A883">
        <v>2024</v>
      </c>
      <c r="B883" s="149" t="str">
        <f t="shared" si="28"/>
        <v>2024_IA89</v>
      </c>
      <c r="C883" t="s">
        <v>165</v>
      </c>
      <c r="D883" t="s">
        <v>526</v>
      </c>
      <c r="E883" s="149" t="str">
        <f t="shared" si="29"/>
        <v>2024_IAVAN BUREN COUNTY</v>
      </c>
      <c r="F883">
        <v>766550</v>
      </c>
      <c r="G883" s="149">
        <f t="array" ref="G883">SUM(IF(A883=A$5:A883,IF(C883=C$5:C883,1,0),0))</f>
        <v>89</v>
      </c>
    </row>
    <row r="884" spans="1:7" x14ac:dyDescent="0.25">
      <c r="A884">
        <v>2024</v>
      </c>
      <c r="B884" s="149" t="str">
        <f t="shared" si="28"/>
        <v>2024_IA90</v>
      </c>
      <c r="C884" t="s">
        <v>165</v>
      </c>
      <c r="D884" t="s">
        <v>983</v>
      </c>
      <c r="E884" s="149" t="str">
        <f t="shared" si="29"/>
        <v>2024_IAWAPELLO COUNTY</v>
      </c>
      <c r="F884">
        <v>766550</v>
      </c>
      <c r="G884" s="149">
        <f t="array" ref="G884">SUM(IF(A884=A$5:A884,IF(C884=C$5:C884,1,0),0))</f>
        <v>90</v>
      </c>
    </row>
    <row r="885" spans="1:7" x14ac:dyDescent="0.25">
      <c r="A885">
        <v>2024</v>
      </c>
      <c r="B885" s="149" t="str">
        <f t="shared" si="28"/>
        <v>2024_IA91</v>
      </c>
      <c r="C885" t="s">
        <v>165</v>
      </c>
      <c r="D885" t="s">
        <v>801</v>
      </c>
      <c r="E885" s="149" t="str">
        <f t="shared" si="29"/>
        <v>2024_IAWARREN COUNTY</v>
      </c>
      <c r="F885">
        <v>766550</v>
      </c>
      <c r="G885" s="149">
        <f t="array" ref="G885">SUM(IF(A885=A$5:A885,IF(C885=C$5:C885,1,0),0))</f>
        <v>91</v>
      </c>
    </row>
    <row r="886" spans="1:7" x14ac:dyDescent="0.25">
      <c r="A886">
        <v>2024</v>
      </c>
      <c r="B886" s="149" t="str">
        <f t="shared" si="28"/>
        <v>2024_IA92</v>
      </c>
      <c r="C886" t="s">
        <v>165</v>
      </c>
      <c r="D886" t="s">
        <v>455</v>
      </c>
      <c r="E886" s="149" t="str">
        <f t="shared" si="29"/>
        <v>2024_IAWASHINGTON COUNTY</v>
      </c>
      <c r="F886">
        <v>766550</v>
      </c>
      <c r="G886" s="149">
        <f t="array" ref="G886">SUM(IF(A886=A$5:A886,IF(C886=C$5:C886,1,0),0))</f>
        <v>92</v>
      </c>
    </row>
    <row r="887" spans="1:7" x14ac:dyDescent="0.25">
      <c r="A887">
        <v>2024</v>
      </c>
      <c r="B887" s="149" t="str">
        <f t="shared" si="28"/>
        <v>2024_IA93</v>
      </c>
      <c r="C887" t="s">
        <v>165</v>
      </c>
      <c r="D887" t="s">
        <v>802</v>
      </c>
      <c r="E887" s="149" t="str">
        <f t="shared" si="29"/>
        <v>2024_IAWAYNE COUNTY</v>
      </c>
      <c r="F887">
        <v>766550</v>
      </c>
      <c r="G887" s="149">
        <f t="array" ref="G887">SUM(IF(A887=A$5:A887,IF(C887=C$5:C887,1,0),0))</f>
        <v>93</v>
      </c>
    </row>
    <row r="888" spans="1:7" x14ac:dyDescent="0.25">
      <c r="A888">
        <v>2024</v>
      </c>
      <c r="B888" s="149" t="str">
        <f t="shared" si="28"/>
        <v>2024_IA94</v>
      </c>
      <c r="C888" t="s">
        <v>165</v>
      </c>
      <c r="D888" t="s">
        <v>803</v>
      </c>
      <c r="E888" s="149" t="str">
        <f t="shared" si="29"/>
        <v>2024_IAWEBSTER COUNTY</v>
      </c>
      <c r="F888">
        <v>766550</v>
      </c>
      <c r="G888" s="149">
        <f t="array" ref="G888">SUM(IF(A888=A$5:A888,IF(C888=C$5:C888,1,0),0))</f>
        <v>94</v>
      </c>
    </row>
    <row r="889" spans="1:7" x14ac:dyDescent="0.25">
      <c r="A889">
        <v>2024</v>
      </c>
      <c r="B889" s="149" t="str">
        <f t="shared" si="28"/>
        <v>2024_IA95</v>
      </c>
      <c r="C889" t="s">
        <v>165</v>
      </c>
      <c r="D889" t="s">
        <v>899</v>
      </c>
      <c r="E889" s="149" t="str">
        <f t="shared" si="29"/>
        <v>2024_IAWINNEBAGO COUNTY</v>
      </c>
      <c r="F889">
        <v>766550</v>
      </c>
      <c r="G889" s="149">
        <f t="array" ref="G889">SUM(IF(A889=A$5:A889,IF(C889=C$5:C889,1,0),0))</f>
        <v>95</v>
      </c>
    </row>
    <row r="890" spans="1:7" x14ac:dyDescent="0.25">
      <c r="A890">
        <v>2024</v>
      </c>
      <c r="B890" s="149" t="str">
        <f t="shared" si="28"/>
        <v>2024_IA96</v>
      </c>
      <c r="C890" t="s">
        <v>165</v>
      </c>
      <c r="D890" t="s">
        <v>984</v>
      </c>
      <c r="E890" s="149" t="str">
        <f t="shared" si="29"/>
        <v>2024_IAWINNESHIEK COUNTY</v>
      </c>
      <c r="F890">
        <v>766550</v>
      </c>
      <c r="G890" s="149">
        <f t="array" ref="G890">SUM(IF(A890=A$5:A890,IF(C890=C$5:C890,1,0),0))</f>
        <v>96</v>
      </c>
    </row>
    <row r="891" spans="1:7" x14ac:dyDescent="0.25">
      <c r="A891">
        <v>2024</v>
      </c>
      <c r="B891" s="149" t="str">
        <f t="shared" si="28"/>
        <v>2024_IA97</v>
      </c>
      <c r="C891" t="s">
        <v>165</v>
      </c>
      <c r="D891" t="s">
        <v>985</v>
      </c>
      <c r="E891" s="149" t="str">
        <f t="shared" si="29"/>
        <v>2024_IAWOODBURY COUNTY</v>
      </c>
      <c r="F891">
        <v>766550</v>
      </c>
      <c r="G891" s="149">
        <f t="array" ref="G891">SUM(IF(A891=A$5:A891,IF(C891=C$5:C891,1,0),0))</f>
        <v>97</v>
      </c>
    </row>
    <row r="892" spans="1:7" x14ac:dyDescent="0.25">
      <c r="A892">
        <v>2024</v>
      </c>
      <c r="B892" s="149" t="str">
        <f t="shared" si="28"/>
        <v>2024_IA98</v>
      </c>
      <c r="C892" t="s">
        <v>165</v>
      </c>
      <c r="D892" t="s">
        <v>808</v>
      </c>
      <c r="E892" s="149" t="str">
        <f t="shared" si="29"/>
        <v>2024_IAWORTH COUNTY</v>
      </c>
      <c r="F892">
        <v>766550</v>
      </c>
      <c r="G892" s="149">
        <f t="array" ref="G892">SUM(IF(A892=A$5:A892,IF(C892=C$5:C892,1,0),0))</f>
        <v>98</v>
      </c>
    </row>
    <row r="893" spans="1:7" x14ac:dyDescent="0.25">
      <c r="A893">
        <v>2024</v>
      </c>
      <c r="B893" s="149" t="str">
        <f t="shared" si="28"/>
        <v>2024_IA99</v>
      </c>
      <c r="C893" t="s">
        <v>165</v>
      </c>
      <c r="D893" t="s">
        <v>986</v>
      </c>
      <c r="E893" s="149" t="str">
        <f t="shared" si="29"/>
        <v>2024_IAWRIGHT COUNTY</v>
      </c>
      <c r="F893">
        <v>766550</v>
      </c>
      <c r="G893" s="149">
        <f t="array" ref="G893">SUM(IF(A893=A$5:A893,IF(C893=C$5:C893,1,0),0))</f>
        <v>99</v>
      </c>
    </row>
    <row r="894" spans="1:7" x14ac:dyDescent="0.25">
      <c r="A894">
        <v>2024</v>
      </c>
      <c r="B894" s="149" t="str">
        <f t="shared" si="28"/>
        <v>2024_KS1</v>
      </c>
      <c r="C894" t="s">
        <v>166</v>
      </c>
      <c r="D894" t="s">
        <v>901</v>
      </c>
      <c r="E894" s="149" t="str">
        <f t="shared" si="29"/>
        <v>2024_KSALLEN COUNTY</v>
      </c>
      <c r="F894">
        <v>766550</v>
      </c>
      <c r="G894" s="149">
        <f t="array" ref="G894">SUM(IF(A894=A$5:A894,IF(C894=C$5:C894,1,0),0))</f>
        <v>1</v>
      </c>
    </row>
    <row r="895" spans="1:7" x14ac:dyDescent="0.25">
      <c r="A895">
        <v>2024</v>
      </c>
      <c r="B895" s="149" t="str">
        <f t="shared" si="28"/>
        <v>2024_KS2</v>
      </c>
      <c r="C895" t="s">
        <v>166</v>
      </c>
      <c r="D895" t="s">
        <v>987</v>
      </c>
      <c r="E895" s="149" t="str">
        <f t="shared" si="29"/>
        <v>2024_KSANDERSON COUNTY</v>
      </c>
      <c r="F895">
        <v>766550</v>
      </c>
      <c r="G895" s="149">
        <f t="array" ref="G895">SUM(IF(A895=A$5:A895,IF(C895=C$5:C895,1,0),0))</f>
        <v>2</v>
      </c>
    </row>
    <row r="896" spans="1:7" x14ac:dyDescent="0.25">
      <c r="A896">
        <v>2024</v>
      </c>
      <c r="B896" s="149" t="str">
        <f t="shared" si="28"/>
        <v>2024_KS3</v>
      </c>
      <c r="C896" t="s">
        <v>166</v>
      </c>
      <c r="D896" t="s">
        <v>988</v>
      </c>
      <c r="E896" s="149" t="str">
        <f t="shared" si="29"/>
        <v>2024_KSATCHISON COUNTY</v>
      </c>
      <c r="F896">
        <v>766550</v>
      </c>
      <c r="G896" s="149">
        <f t="array" ref="G896">SUM(IF(A896=A$5:A896,IF(C896=C$5:C896,1,0),0))</f>
        <v>3</v>
      </c>
    </row>
    <row r="897" spans="1:7" x14ac:dyDescent="0.25">
      <c r="A897">
        <v>2024</v>
      </c>
      <c r="B897" s="149" t="str">
        <f t="shared" si="28"/>
        <v>2024_KS4</v>
      </c>
      <c r="C897" t="s">
        <v>166</v>
      </c>
      <c r="D897" t="s">
        <v>989</v>
      </c>
      <c r="E897" s="149" t="str">
        <f t="shared" si="29"/>
        <v>2024_KSBARBER COUNTY</v>
      </c>
      <c r="F897">
        <v>766550</v>
      </c>
      <c r="G897" s="149">
        <f t="array" ref="G897">SUM(IF(A897=A$5:A897,IF(C897=C$5:C897,1,0),0))</f>
        <v>4</v>
      </c>
    </row>
    <row r="898" spans="1:7" x14ac:dyDescent="0.25">
      <c r="A898">
        <v>2024</v>
      </c>
      <c r="B898" s="149" t="str">
        <f t="shared" si="28"/>
        <v>2024_KS5</v>
      </c>
      <c r="C898" t="s">
        <v>166</v>
      </c>
      <c r="D898" t="s">
        <v>990</v>
      </c>
      <c r="E898" s="149" t="str">
        <f t="shared" si="29"/>
        <v>2024_KSBARTON COUNTY</v>
      </c>
      <c r="F898">
        <v>766550</v>
      </c>
      <c r="G898" s="149">
        <f t="array" ref="G898">SUM(IF(A898=A$5:A898,IF(C898=C$5:C898,1,0),0))</f>
        <v>5</v>
      </c>
    </row>
    <row r="899" spans="1:7" x14ac:dyDescent="0.25">
      <c r="A899">
        <v>2024</v>
      </c>
      <c r="B899" s="149" t="str">
        <f t="shared" si="28"/>
        <v>2024_KS6</v>
      </c>
      <c r="C899" t="s">
        <v>166</v>
      </c>
      <c r="D899" t="s">
        <v>991</v>
      </c>
      <c r="E899" s="149" t="str">
        <f t="shared" si="29"/>
        <v>2024_KSBOURBON COUNTY</v>
      </c>
      <c r="F899">
        <v>766550</v>
      </c>
      <c r="G899" s="149">
        <f t="array" ref="G899">SUM(IF(A899=A$5:A899,IF(C899=C$5:C899,1,0),0))</f>
        <v>6</v>
      </c>
    </row>
    <row r="900" spans="1:7" x14ac:dyDescent="0.25">
      <c r="A900">
        <v>2024</v>
      </c>
      <c r="B900" s="149" t="str">
        <f t="shared" si="28"/>
        <v>2024_KS7</v>
      </c>
      <c r="C900" t="s">
        <v>166</v>
      </c>
      <c r="D900" t="s">
        <v>849</v>
      </c>
      <c r="E900" s="149" t="str">
        <f t="shared" si="29"/>
        <v>2024_KSBROWN COUNTY</v>
      </c>
      <c r="F900">
        <v>766550</v>
      </c>
      <c r="G900" s="149">
        <f t="array" ref="G900">SUM(IF(A900=A$5:A900,IF(C900=C$5:C900,1,0),0))</f>
        <v>7</v>
      </c>
    </row>
    <row r="901" spans="1:7" x14ac:dyDescent="0.25">
      <c r="A901">
        <v>2024</v>
      </c>
      <c r="B901" s="149" t="str">
        <f t="shared" si="28"/>
        <v>2024_KS8</v>
      </c>
      <c r="C901" t="s">
        <v>166</v>
      </c>
      <c r="D901" t="s">
        <v>397</v>
      </c>
      <c r="E901" s="149" t="str">
        <f t="shared" si="29"/>
        <v>2024_KSBUTLER COUNTY</v>
      </c>
      <c r="F901">
        <v>766550</v>
      </c>
      <c r="G901" s="149">
        <f t="array" ref="G901">SUM(IF(A901=A$5:A901,IF(C901=C$5:C901,1,0),0))</f>
        <v>8</v>
      </c>
    </row>
    <row r="902" spans="1:7" x14ac:dyDescent="0.25">
      <c r="A902">
        <v>2024</v>
      </c>
      <c r="B902" s="149" t="str">
        <f t="shared" si="28"/>
        <v>2024_KS9</v>
      </c>
      <c r="C902" t="s">
        <v>166</v>
      </c>
      <c r="D902" t="s">
        <v>992</v>
      </c>
      <c r="E902" s="149" t="str">
        <f t="shared" si="29"/>
        <v>2024_KSCHASE COUNTY</v>
      </c>
      <c r="F902">
        <v>766550</v>
      </c>
      <c r="G902" s="149">
        <f t="array" ref="G902">SUM(IF(A902=A$5:A902,IF(C902=C$5:C902,1,0),0))</f>
        <v>9</v>
      </c>
    </row>
    <row r="903" spans="1:7" x14ac:dyDescent="0.25">
      <c r="A903">
        <v>2024</v>
      </c>
      <c r="B903" s="149" t="str">
        <f t="shared" si="28"/>
        <v>2024_KS10</v>
      </c>
      <c r="C903" t="s">
        <v>166</v>
      </c>
      <c r="D903" t="s">
        <v>993</v>
      </c>
      <c r="E903" s="149" t="str">
        <f t="shared" si="29"/>
        <v>2024_KSCHAUTAUQUA COUNTY</v>
      </c>
      <c r="F903">
        <v>766550</v>
      </c>
      <c r="G903" s="149">
        <f t="array" ref="G903">SUM(IF(A903=A$5:A903,IF(C903=C$5:C903,1,0),0))</f>
        <v>10</v>
      </c>
    </row>
    <row r="904" spans="1:7" x14ac:dyDescent="0.25">
      <c r="A904">
        <v>2024</v>
      </c>
      <c r="B904" s="149" t="str">
        <f t="shared" si="28"/>
        <v>2024_KS11</v>
      </c>
      <c r="C904" t="s">
        <v>166</v>
      </c>
      <c r="D904" t="s">
        <v>400</v>
      </c>
      <c r="E904" s="149" t="str">
        <f t="shared" si="29"/>
        <v>2024_KSCHEROKEE COUNTY</v>
      </c>
      <c r="F904">
        <v>766550</v>
      </c>
      <c r="G904" s="149">
        <f t="array" ref="G904">SUM(IF(A904=A$5:A904,IF(C904=C$5:C904,1,0),0))</f>
        <v>11</v>
      </c>
    </row>
    <row r="905" spans="1:7" x14ac:dyDescent="0.25">
      <c r="A905">
        <v>2024</v>
      </c>
      <c r="B905" s="149" t="str">
        <f t="shared" si="28"/>
        <v>2024_KS12</v>
      </c>
      <c r="C905" t="s">
        <v>166</v>
      </c>
      <c r="D905" t="s">
        <v>595</v>
      </c>
      <c r="E905" s="149" t="str">
        <f t="shared" si="29"/>
        <v>2024_KSCHEYENNE COUNTY</v>
      </c>
      <c r="F905">
        <v>766550</v>
      </c>
      <c r="G905" s="149">
        <f t="array" ref="G905">SUM(IF(A905=A$5:A905,IF(C905=C$5:C905,1,0),0))</f>
        <v>12</v>
      </c>
    </row>
    <row r="906" spans="1:7" x14ac:dyDescent="0.25">
      <c r="A906">
        <v>2024</v>
      </c>
      <c r="B906" s="149" t="str">
        <f t="shared" si="28"/>
        <v>2024_KS13</v>
      </c>
      <c r="C906" t="s">
        <v>166</v>
      </c>
      <c r="D906" t="s">
        <v>481</v>
      </c>
      <c r="E906" s="149" t="str">
        <f t="shared" si="29"/>
        <v>2024_KSCLARK COUNTY</v>
      </c>
      <c r="F906">
        <v>766550</v>
      </c>
      <c r="G906" s="149">
        <f t="array" ref="G906">SUM(IF(A906=A$5:A906,IF(C906=C$5:C906,1,0),0))</f>
        <v>13</v>
      </c>
    </row>
    <row r="907" spans="1:7" x14ac:dyDescent="0.25">
      <c r="A907">
        <v>2024</v>
      </c>
      <c r="B907" s="149" t="str">
        <f t="shared" si="28"/>
        <v>2024_KS14</v>
      </c>
      <c r="C907" t="s">
        <v>166</v>
      </c>
      <c r="D907" t="s">
        <v>404</v>
      </c>
      <c r="E907" s="149" t="str">
        <f t="shared" si="29"/>
        <v>2024_KSCLAY COUNTY</v>
      </c>
      <c r="F907">
        <v>766550</v>
      </c>
      <c r="G907" s="149">
        <f t="array" ref="G907">SUM(IF(A907=A$5:A907,IF(C907=C$5:C907,1,0),0))</f>
        <v>14</v>
      </c>
    </row>
    <row r="908" spans="1:7" x14ac:dyDescent="0.25">
      <c r="A908">
        <v>2024</v>
      </c>
      <c r="B908" s="149" t="str">
        <f t="shared" si="28"/>
        <v>2024_KS15</v>
      </c>
      <c r="C908" t="s">
        <v>166</v>
      </c>
      <c r="D908" t="s">
        <v>994</v>
      </c>
      <c r="E908" s="149" t="str">
        <f t="shared" si="29"/>
        <v>2024_KSCLOUD COUNTY</v>
      </c>
      <c r="F908">
        <v>766550</v>
      </c>
      <c r="G908" s="149">
        <f t="array" ref="G908">SUM(IF(A908=A$5:A908,IF(C908=C$5:C908,1,0),0))</f>
        <v>15</v>
      </c>
    </row>
    <row r="909" spans="1:7" x14ac:dyDescent="0.25">
      <c r="A909">
        <v>2024</v>
      </c>
      <c r="B909" s="149" t="str">
        <f t="shared" si="28"/>
        <v>2024_KS16</v>
      </c>
      <c r="C909" t="s">
        <v>166</v>
      </c>
      <c r="D909" t="s">
        <v>995</v>
      </c>
      <c r="E909" s="149" t="str">
        <f t="shared" si="29"/>
        <v>2024_KSCOFFEY COUNTY</v>
      </c>
      <c r="F909">
        <v>766550</v>
      </c>
      <c r="G909" s="149">
        <f t="array" ref="G909">SUM(IF(A909=A$5:A909,IF(C909=C$5:C909,1,0),0))</f>
        <v>16</v>
      </c>
    </row>
    <row r="910" spans="1:7" x14ac:dyDescent="0.25">
      <c r="A910">
        <v>2024</v>
      </c>
      <c r="B910" s="149" t="str">
        <f t="shared" si="28"/>
        <v>2024_KS17</v>
      </c>
      <c r="C910" t="s">
        <v>166</v>
      </c>
      <c r="D910" t="s">
        <v>996</v>
      </c>
      <c r="E910" s="149" t="str">
        <f t="shared" si="29"/>
        <v>2024_KSCOMANCHE COUNTY</v>
      </c>
      <c r="F910">
        <v>766550</v>
      </c>
      <c r="G910" s="149">
        <f t="array" ref="G910">SUM(IF(A910=A$5:A910,IF(C910=C$5:C910,1,0),0))</f>
        <v>17</v>
      </c>
    </row>
    <row r="911" spans="1:7" x14ac:dyDescent="0.25">
      <c r="A911">
        <v>2024</v>
      </c>
      <c r="B911" s="149" t="str">
        <f t="shared" si="28"/>
        <v>2024_KS18</v>
      </c>
      <c r="C911" t="s">
        <v>166</v>
      </c>
      <c r="D911" t="s">
        <v>997</v>
      </c>
      <c r="E911" s="149" t="str">
        <f t="shared" si="29"/>
        <v>2024_KSCOWLEY COUNTY</v>
      </c>
      <c r="F911">
        <v>766550</v>
      </c>
      <c r="G911" s="149">
        <f t="array" ref="G911">SUM(IF(A911=A$5:A911,IF(C911=C$5:C911,1,0),0))</f>
        <v>18</v>
      </c>
    </row>
    <row r="912" spans="1:7" x14ac:dyDescent="0.25">
      <c r="A912">
        <v>2024</v>
      </c>
      <c r="B912" s="149" t="str">
        <f t="shared" si="28"/>
        <v>2024_KS19</v>
      </c>
      <c r="C912" t="s">
        <v>166</v>
      </c>
      <c r="D912" t="s">
        <v>486</v>
      </c>
      <c r="E912" s="149" t="str">
        <f t="shared" si="29"/>
        <v>2024_KSCRAWFORD COUNTY</v>
      </c>
      <c r="F912">
        <v>766550</v>
      </c>
      <c r="G912" s="149">
        <f t="array" ref="G912">SUM(IF(A912=A$5:A912,IF(C912=C$5:C912,1,0),0))</f>
        <v>19</v>
      </c>
    </row>
    <row r="913" spans="1:7" x14ac:dyDescent="0.25">
      <c r="A913">
        <v>2024</v>
      </c>
      <c r="B913" s="149" t="str">
        <f t="shared" si="28"/>
        <v>2024_KS20</v>
      </c>
      <c r="C913" t="s">
        <v>166</v>
      </c>
      <c r="D913" t="s">
        <v>732</v>
      </c>
      <c r="E913" s="149" t="str">
        <f t="shared" si="29"/>
        <v>2024_KSDECATUR COUNTY</v>
      </c>
      <c r="F913">
        <v>766550</v>
      </c>
      <c r="G913" s="149">
        <f t="array" ref="G913">SUM(IF(A913=A$5:A913,IF(C913=C$5:C913,1,0),0))</f>
        <v>20</v>
      </c>
    </row>
    <row r="914" spans="1:7" x14ac:dyDescent="0.25">
      <c r="A914">
        <v>2024</v>
      </c>
      <c r="B914" s="149" t="str">
        <f t="shared" si="28"/>
        <v>2024_KS21</v>
      </c>
      <c r="C914" t="s">
        <v>166</v>
      </c>
      <c r="D914" t="s">
        <v>955</v>
      </c>
      <c r="E914" s="149" t="str">
        <f t="shared" si="29"/>
        <v>2024_KSDICKINSON COUNTY</v>
      </c>
      <c r="F914">
        <v>766550</v>
      </c>
      <c r="G914" s="149">
        <f t="array" ref="G914">SUM(IF(A914=A$5:A914,IF(C914=C$5:C914,1,0),0))</f>
        <v>21</v>
      </c>
    </row>
    <row r="915" spans="1:7" x14ac:dyDescent="0.25">
      <c r="A915">
        <v>2024</v>
      </c>
      <c r="B915" s="149" t="str">
        <f t="shared" si="28"/>
        <v>2024_KS22</v>
      </c>
      <c r="C915" t="s">
        <v>166</v>
      </c>
      <c r="D915" t="s">
        <v>998</v>
      </c>
      <c r="E915" s="149" t="str">
        <f t="shared" si="29"/>
        <v>2024_KSDONIPHAN COUNTY</v>
      </c>
      <c r="F915">
        <v>766550</v>
      </c>
      <c r="G915" s="149">
        <f t="array" ref="G915">SUM(IF(A915=A$5:A915,IF(C915=C$5:C915,1,0),0))</f>
        <v>22</v>
      </c>
    </row>
    <row r="916" spans="1:7" x14ac:dyDescent="0.25">
      <c r="A916">
        <v>2024</v>
      </c>
      <c r="B916" s="149" t="str">
        <f t="shared" si="28"/>
        <v>2024_KS23</v>
      </c>
      <c r="C916" t="s">
        <v>166</v>
      </c>
      <c r="D916" t="s">
        <v>604</v>
      </c>
      <c r="E916" s="149" t="str">
        <f t="shared" si="29"/>
        <v>2024_KSDOUGLAS COUNTY</v>
      </c>
      <c r="F916">
        <v>766550</v>
      </c>
      <c r="G916" s="149">
        <f t="array" ref="G916">SUM(IF(A916=A$5:A916,IF(C916=C$5:C916,1,0),0))</f>
        <v>23</v>
      </c>
    </row>
    <row r="917" spans="1:7" x14ac:dyDescent="0.25">
      <c r="A917">
        <v>2024</v>
      </c>
      <c r="B917" s="149" t="str">
        <f t="shared" si="28"/>
        <v>2024_KS24</v>
      </c>
      <c r="C917" t="s">
        <v>166</v>
      </c>
      <c r="D917" t="s">
        <v>860</v>
      </c>
      <c r="E917" s="149" t="str">
        <f t="shared" si="29"/>
        <v>2024_KSEDWARDS COUNTY</v>
      </c>
      <c r="F917">
        <v>766550</v>
      </c>
      <c r="G917" s="149">
        <f t="array" ref="G917">SUM(IF(A917=A$5:A917,IF(C917=C$5:C917,1,0),0))</f>
        <v>24</v>
      </c>
    </row>
    <row r="918" spans="1:7" x14ac:dyDescent="0.25">
      <c r="A918">
        <v>2024</v>
      </c>
      <c r="B918" s="149" t="str">
        <f t="shared" si="28"/>
        <v>2024_KS25</v>
      </c>
      <c r="C918" t="s">
        <v>166</v>
      </c>
      <c r="D918" t="s">
        <v>999</v>
      </c>
      <c r="E918" s="149" t="str">
        <f t="shared" si="29"/>
        <v>2024_KSELK COUNTY</v>
      </c>
      <c r="F918">
        <v>766550</v>
      </c>
      <c r="G918" s="149">
        <f t="array" ref="G918">SUM(IF(A918=A$5:A918,IF(C918=C$5:C918,1,0),0))</f>
        <v>25</v>
      </c>
    </row>
    <row r="919" spans="1:7" x14ac:dyDescent="0.25">
      <c r="A919">
        <v>2024</v>
      </c>
      <c r="B919" s="149" t="str">
        <f t="shared" si="28"/>
        <v>2024_KS26</v>
      </c>
      <c r="C919" t="s">
        <v>166</v>
      </c>
      <c r="D919" t="s">
        <v>1000</v>
      </c>
      <c r="E919" s="149" t="str">
        <f t="shared" si="29"/>
        <v>2024_KSELLIS COUNTY</v>
      </c>
      <c r="F919">
        <v>766550</v>
      </c>
      <c r="G919" s="149">
        <f t="array" ref="G919">SUM(IF(A919=A$5:A919,IF(C919=C$5:C919,1,0),0))</f>
        <v>26</v>
      </c>
    </row>
    <row r="920" spans="1:7" x14ac:dyDescent="0.25">
      <c r="A920">
        <v>2024</v>
      </c>
      <c r="B920" s="149" t="str">
        <f t="shared" si="28"/>
        <v>2024_KS27</v>
      </c>
      <c r="C920" t="s">
        <v>166</v>
      </c>
      <c r="D920" t="s">
        <v>1001</v>
      </c>
      <c r="E920" s="149" t="str">
        <f t="shared" si="29"/>
        <v>2024_KSELLSWORTH COUNTY</v>
      </c>
      <c r="F920">
        <v>766550</v>
      </c>
      <c r="G920" s="149">
        <f t="array" ref="G920">SUM(IF(A920=A$5:A920,IF(C920=C$5:C920,1,0),0))</f>
        <v>27</v>
      </c>
    </row>
    <row r="921" spans="1:7" x14ac:dyDescent="0.25">
      <c r="A921">
        <v>2024</v>
      </c>
      <c r="B921" s="149" t="str">
        <f t="shared" si="28"/>
        <v>2024_KS28</v>
      </c>
      <c r="C921" t="s">
        <v>166</v>
      </c>
      <c r="D921" t="s">
        <v>1002</v>
      </c>
      <c r="E921" s="149" t="str">
        <f t="shared" si="29"/>
        <v>2024_KSFINNEY COUNTY</v>
      </c>
      <c r="F921">
        <v>766550</v>
      </c>
      <c r="G921" s="149">
        <f t="array" ref="G921">SUM(IF(A921=A$5:A921,IF(C921=C$5:C921,1,0),0))</f>
        <v>28</v>
      </c>
    </row>
    <row r="922" spans="1:7" x14ac:dyDescent="0.25">
      <c r="A922">
        <v>2024</v>
      </c>
      <c r="B922" s="149" t="str">
        <f t="shared" si="28"/>
        <v>2024_KS29</v>
      </c>
      <c r="C922" t="s">
        <v>166</v>
      </c>
      <c r="D922" t="s">
        <v>861</v>
      </c>
      <c r="E922" s="149" t="str">
        <f t="shared" si="29"/>
        <v>2024_KSFORD COUNTY</v>
      </c>
      <c r="F922">
        <v>766550</v>
      </c>
      <c r="G922" s="149">
        <f t="array" ref="G922">SUM(IF(A922=A$5:A922,IF(C922=C$5:C922,1,0),0))</f>
        <v>29</v>
      </c>
    </row>
    <row r="923" spans="1:7" x14ac:dyDescent="0.25">
      <c r="A923">
        <v>2024</v>
      </c>
      <c r="B923" s="149" t="str">
        <f t="shared" si="28"/>
        <v>2024_KS30</v>
      </c>
      <c r="C923" t="s">
        <v>166</v>
      </c>
      <c r="D923" t="s">
        <v>420</v>
      </c>
      <c r="E923" s="149" t="str">
        <f t="shared" si="29"/>
        <v>2024_KSFRANKLIN COUNTY</v>
      </c>
      <c r="F923">
        <v>766550</v>
      </c>
      <c r="G923" s="149">
        <f t="array" ref="G923">SUM(IF(A923=A$5:A923,IF(C923=C$5:C923,1,0),0))</f>
        <v>30</v>
      </c>
    </row>
    <row r="924" spans="1:7" x14ac:dyDescent="0.25">
      <c r="A924">
        <v>2024</v>
      </c>
      <c r="B924" s="149" t="str">
        <f t="shared" si="28"/>
        <v>2024_KS31</v>
      </c>
      <c r="C924" t="s">
        <v>166</v>
      </c>
      <c r="D924" t="s">
        <v>1003</v>
      </c>
      <c r="E924" s="149" t="str">
        <f t="shared" si="29"/>
        <v>2024_KSGEARY COUNTY</v>
      </c>
      <c r="F924">
        <v>766550</v>
      </c>
      <c r="G924" s="149">
        <f t="array" ref="G924">SUM(IF(A924=A$5:A924,IF(C924=C$5:C924,1,0),0))</f>
        <v>31</v>
      </c>
    </row>
    <row r="925" spans="1:7" x14ac:dyDescent="0.25">
      <c r="A925">
        <v>2024</v>
      </c>
      <c r="B925" s="149" t="str">
        <f t="shared" si="28"/>
        <v>2024_KS32</v>
      </c>
      <c r="C925" t="s">
        <v>166</v>
      </c>
      <c r="D925" t="s">
        <v>1004</v>
      </c>
      <c r="E925" s="149" t="str">
        <f t="shared" si="29"/>
        <v>2024_KSGOVE COUNTY</v>
      </c>
      <c r="F925">
        <v>766550</v>
      </c>
      <c r="G925" s="149">
        <f t="array" ref="G925">SUM(IF(A925=A$5:A925,IF(C925=C$5:C925,1,0),0))</f>
        <v>32</v>
      </c>
    </row>
    <row r="926" spans="1:7" x14ac:dyDescent="0.25">
      <c r="A926">
        <v>2024</v>
      </c>
      <c r="B926" s="149" t="str">
        <f t="shared" si="28"/>
        <v>2024_KS33</v>
      </c>
      <c r="C926" t="s">
        <v>166</v>
      </c>
      <c r="D926" t="s">
        <v>462</v>
      </c>
      <c r="E926" s="149" t="str">
        <f t="shared" si="29"/>
        <v>2024_KSGRAHAM COUNTY</v>
      </c>
      <c r="F926">
        <v>766550</v>
      </c>
      <c r="G926" s="149">
        <f t="array" ref="G926">SUM(IF(A926=A$5:A926,IF(C926=C$5:C926,1,0),0))</f>
        <v>33</v>
      </c>
    </row>
    <row r="927" spans="1:7" x14ac:dyDescent="0.25">
      <c r="A927">
        <v>2024</v>
      </c>
      <c r="B927" s="149" t="str">
        <f t="shared" si="28"/>
        <v>2024_KS34</v>
      </c>
      <c r="C927" t="s">
        <v>166</v>
      </c>
      <c r="D927" t="s">
        <v>494</v>
      </c>
      <c r="E927" s="149" t="str">
        <f t="shared" si="29"/>
        <v>2024_KSGRANT COUNTY</v>
      </c>
      <c r="F927">
        <v>766550</v>
      </c>
      <c r="G927" s="149">
        <f t="array" ref="G927">SUM(IF(A927=A$5:A927,IF(C927=C$5:C927,1,0),0))</f>
        <v>34</v>
      </c>
    </row>
    <row r="928" spans="1:7" x14ac:dyDescent="0.25">
      <c r="A928">
        <v>2024</v>
      </c>
      <c r="B928" s="149" t="str">
        <f t="shared" si="28"/>
        <v>2024_KS35</v>
      </c>
      <c r="C928" t="s">
        <v>166</v>
      </c>
      <c r="D928" t="s">
        <v>1005</v>
      </c>
      <c r="E928" s="149" t="str">
        <f t="shared" si="29"/>
        <v>2024_KSGRAY COUNTY</v>
      </c>
      <c r="F928">
        <v>766550</v>
      </c>
      <c r="G928" s="149">
        <f t="array" ref="G928">SUM(IF(A928=A$5:A928,IF(C928=C$5:C928,1,0),0))</f>
        <v>35</v>
      </c>
    </row>
    <row r="929" spans="1:7" x14ac:dyDescent="0.25">
      <c r="A929">
        <v>2024</v>
      </c>
      <c r="B929" s="149" t="str">
        <f t="shared" si="28"/>
        <v>2024_KS36</v>
      </c>
      <c r="C929" t="s">
        <v>166</v>
      </c>
      <c r="D929" t="s">
        <v>1006</v>
      </c>
      <c r="E929" s="149" t="str">
        <f t="shared" si="29"/>
        <v>2024_KSGREELEY COUNTY</v>
      </c>
      <c r="F929">
        <v>766550</v>
      </c>
      <c r="G929" s="149">
        <f t="array" ref="G929">SUM(IF(A929=A$5:A929,IF(C929=C$5:C929,1,0),0))</f>
        <v>36</v>
      </c>
    </row>
    <row r="930" spans="1:7" x14ac:dyDescent="0.25">
      <c r="A930">
        <v>2024</v>
      </c>
      <c r="B930" s="149" t="str">
        <f t="shared" si="28"/>
        <v>2024_KS37</v>
      </c>
      <c r="C930" t="s">
        <v>166</v>
      </c>
      <c r="D930" t="s">
        <v>1007</v>
      </c>
      <c r="E930" s="149" t="str">
        <f t="shared" si="29"/>
        <v>2024_KSGREENWOOD COUNTY</v>
      </c>
      <c r="F930">
        <v>766550</v>
      </c>
      <c r="G930" s="149">
        <f t="array" ref="G930">SUM(IF(A930=A$5:A930,IF(C930=C$5:C930,1,0),0))</f>
        <v>37</v>
      </c>
    </row>
    <row r="931" spans="1:7" x14ac:dyDescent="0.25">
      <c r="A931">
        <v>2024</v>
      </c>
      <c r="B931" s="149" t="str">
        <f t="shared" si="28"/>
        <v>2024_KS38</v>
      </c>
      <c r="C931" t="s">
        <v>166</v>
      </c>
      <c r="D931" t="s">
        <v>669</v>
      </c>
      <c r="E931" s="149" t="str">
        <f t="shared" si="29"/>
        <v>2024_KSHAMILTON COUNTY</v>
      </c>
      <c r="F931">
        <v>766550</v>
      </c>
      <c r="G931" s="149">
        <f t="array" ref="G931">SUM(IF(A931=A$5:A931,IF(C931=C$5:C931,1,0),0))</f>
        <v>38</v>
      </c>
    </row>
    <row r="932" spans="1:7" x14ac:dyDescent="0.25">
      <c r="A932">
        <v>2024</v>
      </c>
      <c r="B932" s="149" t="str">
        <f t="shared" si="28"/>
        <v>2024_KS39</v>
      </c>
      <c r="C932" t="s">
        <v>166</v>
      </c>
      <c r="D932" t="s">
        <v>1008</v>
      </c>
      <c r="E932" s="149" t="str">
        <f t="shared" si="29"/>
        <v>2024_KSHARPER COUNTY</v>
      </c>
      <c r="F932">
        <v>766550</v>
      </c>
      <c r="G932" s="149">
        <f t="array" ref="G932">SUM(IF(A932=A$5:A932,IF(C932=C$5:C932,1,0),0))</f>
        <v>39</v>
      </c>
    </row>
    <row r="933" spans="1:7" x14ac:dyDescent="0.25">
      <c r="A933">
        <v>2024</v>
      </c>
      <c r="B933" s="149" t="str">
        <f t="shared" si="28"/>
        <v>2024_KS40</v>
      </c>
      <c r="C933" t="s">
        <v>166</v>
      </c>
      <c r="D933" t="s">
        <v>1009</v>
      </c>
      <c r="E933" s="149" t="str">
        <f t="shared" si="29"/>
        <v>2024_KSHARVEY COUNTY</v>
      </c>
      <c r="F933">
        <v>766550</v>
      </c>
      <c r="G933" s="149">
        <f t="array" ref="G933">SUM(IF(A933=A$5:A933,IF(C933=C$5:C933,1,0),0))</f>
        <v>40</v>
      </c>
    </row>
    <row r="934" spans="1:7" x14ac:dyDescent="0.25">
      <c r="A934">
        <v>2024</v>
      </c>
      <c r="B934" s="149" t="str">
        <f t="shared" si="28"/>
        <v>2024_KS41</v>
      </c>
      <c r="C934" t="s">
        <v>166</v>
      </c>
      <c r="D934" t="s">
        <v>1010</v>
      </c>
      <c r="E934" s="149" t="str">
        <f t="shared" si="29"/>
        <v>2024_KSHASKELL COUNTY</v>
      </c>
      <c r="F934">
        <v>766550</v>
      </c>
      <c r="G934" s="149">
        <f t="array" ref="G934">SUM(IF(A934=A$5:A934,IF(C934=C$5:C934,1,0),0))</f>
        <v>41</v>
      </c>
    </row>
    <row r="935" spans="1:7" x14ac:dyDescent="0.25">
      <c r="A935">
        <v>2024</v>
      </c>
      <c r="B935" s="149" t="str">
        <f t="shared" si="28"/>
        <v>2024_KS42</v>
      </c>
      <c r="C935" t="s">
        <v>166</v>
      </c>
      <c r="D935" t="s">
        <v>1011</v>
      </c>
      <c r="E935" s="149" t="str">
        <f t="shared" si="29"/>
        <v>2024_KSHODGEMAN COUNTY</v>
      </c>
      <c r="F935">
        <v>766550</v>
      </c>
      <c r="G935" s="149">
        <f t="array" ref="G935">SUM(IF(A935=A$5:A935,IF(C935=C$5:C935,1,0),0))</f>
        <v>42</v>
      </c>
    </row>
    <row r="936" spans="1:7" x14ac:dyDescent="0.25">
      <c r="A936">
        <v>2024</v>
      </c>
      <c r="B936" s="149" t="str">
        <f t="shared" si="28"/>
        <v>2024_KS43</v>
      </c>
      <c r="C936" t="s">
        <v>166</v>
      </c>
      <c r="D936" t="s">
        <v>426</v>
      </c>
      <c r="E936" s="149" t="str">
        <f t="shared" si="29"/>
        <v>2024_KSJACKSON COUNTY</v>
      </c>
      <c r="F936">
        <v>766550</v>
      </c>
      <c r="G936" s="149">
        <f t="array" ref="G936">SUM(IF(A936=A$5:A936,IF(C936=C$5:C936,1,0),0))</f>
        <v>43</v>
      </c>
    </row>
    <row r="937" spans="1:7" x14ac:dyDescent="0.25">
      <c r="A937">
        <v>2024</v>
      </c>
      <c r="B937" s="149" t="str">
        <f t="shared" si="28"/>
        <v>2024_KS44</v>
      </c>
      <c r="C937" t="s">
        <v>166</v>
      </c>
      <c r="D937" t="s">
        <v>427</v>
      </c>
      <c r="E937" s="149" t="str">
        <f t="shared" si="29"/>
        <v>2024_KSJEFFERSON COUNTY</v>
      </c>
      <c r="F937">
        <v>766550</v>
      </c>
      <c r="G937" s="149">
        <f t="array" ref="G937">SUM(IF(A937=A$5:A937,IF(C937=C$5:C937,1,0),0))</f>
        <v>44</v>
      </c>
    </row>
    <row r="938" spans="1:7" x14ac:dyDescent="0.25">
      <c r="A938">
        <v>2024</v>
      </c>
      <c r="B938" s="149" t="str">
        <f t="shared" si="28"/>
        <v>2024_KS45</v>
      </c>
      <c r="C938" t="s">
        <v>166</v>
      </c>
      <c r="D938" t="s">
        <v>1012</v>
      </c>
      <c r="E938" s="149" t="str">
        <f t="shared" si="29"/>
        <v>2024_KSJEWELL COUNTY</v>
      </c>
      <c r="F938">
        <v>766550</v>
      </c>
      <c r="G938" s="149">
        <f t="array" ref="G938">SUM(IF(A938=A$5:A938,IF(C938=C$5:C938,1,0),0))</f>
        <v>45</v>
      </c>
    </row>
    <row r="939" spans="1:7" x14ac:dyDescent="0.25">
      <c r="A939">
        <v>2024</v>
      </c>
      <c r="B939" s="149" t="str">
        <f t="shared" si="28"/>
        <v>2024_KS46</v>
      </c>
      <c r="C939" t="s">
        <v>166</v>
      </c>
      <c r="D939" t="s">
        <v>500</v>
      </c>
      <c r="E939" s="149" t="str">
        <f t="shared" si="29"/>
        <v>2024_KSJOHNSON COUNTY</v>
      </c>
      <c r="F939">
        <v>766550</v>
      </c>
      <c r="G939" s="149">
        <f t="array" ref="G939">SUM(IF(A939=A$5:A939,IF(C939=C$5:C939,1,0),0))</f>
        <v>46</v>
      </c>
    </row>
    <row r="940" spans="1:7" x14ac:dyDescent="0.25">
      <c r="A940">
        <v>2024</v>
      </c>
      <c r="B940" s="149" t="str">
        <f t="shared" si="28"/>
        <v>2024_KS47</v>
      </c>
      <c r="C940" t="s">
        <v>166</v>
      </c>
      <c r="D940" t="s">
        <v>1013</v>
      </c>
      <c r="E940" s="149" t="str">
        <f t="shared" si="29"/>
        <v>2024_KSKEARNY COUNTY</v>
      </c>
      <c r="F940">
        <v>766550</v>
      </c>
      <c r="G940" s="149">
        <f t="array" ref="G940">SUM(IF(A940=A$5:A940,IF(C940=C$5:C940,1,0),0))</f>
        <v>47</v>
      </c>
    </row>
    <row r="941" spans="1:7" x14ac:dyDescent="0.25">
      <c r="A941">
        <v>2024</v>
      </c>
      <c r="B941" s="149" t="str">
        <f t="shared" si="28"/>
        <v>2024_KS48</v>
      </c>
      <c r="C941" t="s">
        <v>166</v>
      </c>
      <c r="D941" t="s">
        <v>1014</v>
      </c>
      <c r="E941" s="149" t="str">
        <f t="shared" si="29"/>
        <v>2024_KSKINGMAN COUNTY</v>
      </c>
      <c r="F941">
        <v>766550</v>
      </c>
      <c r="G941" s="149">
        <f t="array" ref="G941">SUM(IF(A941=A$5:A941,IF(C941=C$5:C941,1,0),0))</f>
        <v>48</v>
      </c>
    </row>
    <row r="942" spans="1:7" x14ac:dyDescent="0.25">
      <c r="A942">
        <v>2024</v>
      </c>
      <c r="B942" s="149" t="str">
        <f t="shared" si="28"/>
        <v>2024_KS49</v>
      </c>
      <c r="C942" t="s">
        <v>166</v>
      </c>
      <c r="D942" t="s">
        <v>615</v>
      </c>
      <c r="E942" s="149" t="str">
        <f t="shared" si="29"/>
        <v>2024_KSKIOWA COUNTY</v>
      </c>
      <c r="F942">
        <v>766550</v>
      </c>
      <c r="G942" s="149">
        <f t="array" ref="G942">SUM(IF(A942=A$5:A942,IF(C942=C$5:C942,1,0),0))</f>
        <v>49</v>
      </c>
    </row>
    <row r="943" spans="1:7" x14ac:dyDescent="0.25">
      <c r="A943">
        <v>2024</v>
      </c>
      <c r="B943" s="149" t="str">
        <f t="shared" si="28"/>
        <v>2024_KS50</v>
      </c>
      <c r="C943" t="s">
        <v>166</v>
      </c>
      <c r="D943" t="s">
        <v>1015</v>
      </c>
      <c r="E943" s="149" t="str">
        <f t="shared" si="29"/>
        <v>2024_KSLABETTE COUNTY</v>
      </c>
      <c r="F943">
        <v>766550</v>
      </c>
      <c r="G943" s="149">
        <f t="array" ref="G943">SUM(IF(A943=A$5:A943,IF(C943=C$5:C943,1,0),0))</f>
        <v>50</v>
      </c>
    </row>
    <row r="944" spans="1:7" x14ac:dyDescent="0.25">
      <c r="A944">
        <v>2024</v>
      </c>
      <c r="B944" s="149" t="str">
        <f t="shared" si="28"/>
        <v>2024_KS51</v>
      </c>
      <c r="C944" t="s">
        <v>166</v>
      </c>
      <c r="D944" t="s">
        <v>1016</v>
      </c>
      <c r="E944" s="149" t="str">
        <f t="shared" si="29"/>
        <v>2024_KSLANE COUNTY</v>
      </c>
      <c r="F944">
        <v>766550</v>
      </c>
      <c r="G944" s="149">
        <f t="array" ref="G944">SUM(IF(A944=A$5:A944,IF(C944=C$5:C944,1,0),0))</f>
        <v>51</v>
      </c>
    </row>
    <row r="945" spans="1:7" x14ac:dyDescent="0.25">
      <c r="A945">
        <v>2024</v>
      </c>
      <c r="B945" s="149" t="str">
        <f t="shared" ref="B945:B1008" si="30">A945&amp;"_"&amp;C945&amp;G945</f>
        <v>2024_KS52</v>
      </c>
      <c r="C945" t="s">
        <v>166</v>
      </c>
      <c r="D945" t="s">
        <v>1017</v>
      </c>
      <c r="E945" s="149" t="str">
        <f t="shared" ref="E945:E1008" si="31">A945&amp;"_"&amp;C945&amp;D945</f>
        <v>2024_KSLEAVENWORTH COUNTY</v>
      </c>
      <c r="F945">
        <v>766550</v>
      </c>
      <c r="G945" s="149">
        <f t="array" ref="G945">SUM(IF(A945=A$5:A945,IF(C945=C$5:C945,1,0),0))</f>
        <v>52</v>
      </c>
    </row>
    <row r="946" spans="1:7" x14ac:dyDescent="0.25">
      <c r="A946">
        <v>2024</v>
      </c>
      <c r="B946" s="149" t="str">
        <f t="shared" si="30"/>
        <v>2024_KS53</v>
      </c>
      <c r="C946" t="s">
        <v>166</v>
      </c>
      <c r="D946" t="s">
        <v>502</v>
      </c>
      <c r="E946" s="149" t="str">
        <f t="shared" si="31"/>
        <v>2024_KSLINCOLN COUNTY</v>
      </c>
      <c r="F946">
        <v>766550</v>
      </c>
      <c r="G946" s="149">
        <f t="array" ref="G946">SUM(IF(A946=A$5:A946,IF(C946=C$5:C946,1,0),0))</f>
        <v>53</v>
      </c>
    </row>
    <row r="947" spans="1:7" x14ac:dyDescent="0.25">
      <c r="A947">
        <v>2024</v>
      </c>
      <c r="B947" s="149" t="str">
        <f t="shared" si="30"/>
        <v>2024_KS54</v>
      </c>
      <c r="C947" t="s">
        <v>166</v>
      </c>
      <c r="D947" t="s">
        <v>963</v>
      </c>
      <c r="E947" s="149" t="str">
        <f t="shared" si="31"/>
        <v>2024_KSLINN COUNTY</v>
      </c>
      <c r="F947">
        <v>766550</v>
      </c>
      <c r="G947" s="149">
        <f t="array" ref="G947">SUM(IF(A947=A$5:A947,IF(C947=C$5:C947,1,0),0))</f>
        <v>54</v>
      </c>
    </row>
    <row r="948" spans="1:7" x14ac:dyDescent="0.25">
      <c r="A948">
        <v>2024</v>
      </c>
      <c r="B948" s="149" t="str">
        <f t="shared" si="30"/>
        <v>2024_KS55</v>
      </c>
      <c r="C948" t="s">
        <v>166</v>
      </c>
      <c r="D948" t="s">
        <v>504</v>
      </c>
      <c r="E948" s="149" t="str">
        <f t="shared" si="31"/>
        <v>2024_KSLOGAN COUNTY</v>
      </c>
      <c r="F948">
        <v>766550</v>
      </c>
      <c r="G948" s="149">
        <f t="array" ref="G948">SUM(IF(A948=A$5:A948,IF(C948=C$5:C948,1,0),0))</f>
        <v>55</v>
      </c>
    </row>
    <row r="949" spans="1:7" x14ac:dyDescent="0.25">
      <c r="A949">
        <v>2024</v>
      </c>
      <c r="B949" s="149" t="str">
        <f t="shared" si="30"/>
        <v>2024_KS56</v>
      </c>
      <c r="C949" t="s">
        <v>166</v>
      </c>
      <c r="D949" t="s">
        <v>966</v>
      </c>
      <c r="E949" s="149" t="str">
        <f t="shared" si="31"/>
        <v>2024_KSLYON COUNTY</v>
      </c>
      <c r="F949">
        <v>766550</v>
      </c>
      <c r="G949" s="149">
        <f t="array" ref="G949">SUM(IF(A949=A$5:A949,IF(C949=C$5:C949,1,0),0))</f>
        <v>56</v>
      </c>
    </row>
    <row r="950" spans="1:7" x14ac:dyDescent="0.25">
      <c r="A950">
        <v>2024</v>
      </c>
      <c r="B950" s="149" t="str">
        <f t="shared" si="30"/>
        <v>2024_KS57</v>
      </c>
      <c r="C950" t="s">
        <v>166</v>
      </c>
      <c r="D950" t="s">
        <v>1018</v>
      </c>
      <c r="E950" s="149" t="str">
        <f t="shared" si="31"/>
        <v>2024_KSMCPHERSON COUNTY</v>
      </c>
      <c r="F950">
        <v>766550</v>
      </c>
      <c r="G950" s="149">
        <f t="array" ref="G950">SUM(IF(A950=A$5:A950,IF(C950=C$5:C950,1,0),0))</f>
        <v>57</v>
      </c>
    </row>
    <row r="951" spans="1:7" x14ac:dyDescent="0.25">
      <c r="A951">
        <v>2024</v>
      </c>
      <c r="B951" s="149" t="str">
        <f t="shared" si="30"/>
        <v>2024_KS58</v>
      </c>
      <c r="C951" t="s">
        <v>166</v>
      </c>
      <c r="D951" t="s">
        <v>437</v>
      </c>
      <c r="E951" s="149" t="str">
        <f t="shared" si="31"/>
        <v>2024_KSMARION COUNTY</v>
      </c>
      <c r="F951">
        <v>766550</v>
      </c>
      <c r="G951" s="149">
        <f t="array" ref="G951">SUM(IF(A951=A$5:A951,IF(C951=C$5:C951,1,0),0))</f>
        <v>58</v>
      </c>
    </row>
    <row r="952" spans="1:7" x14ac:dyDescent="0.25">
      <c r="A952">
        <v>2024</v>
      </c>
      <c r="B952" s="149" t="str">
        <f t="shared" si="30"/>
        <v>2024_KS59</v>
      </c>
      <c r="C952" t="s">
        <v>166</v>
      </c>
      <c r="D952" t="s">
        <v>438</v>
      </c>
      <c r="E952" s="149" t="str">
        <f t="shared" si="31"/>
        <v>2024_KSMARSHALL COUNTY</v>
      </c>
      <c r="F952">
        <v>766550</v>
      </c>
      <c r="G952" s="149">
        <f t="array" ref="G952">SUM(IF(A952=A$5:A952,IF(C952=C$5:C952,1,0),0))</f>
        <v>59</v>
      </c>
    </row>
    <row r="953" spans="1:7" x14ac:dyDescent="0.25">
      <c r="A953">
        <v>2024</v>
      </c>
      <c r="B953" s="149" t="str">
        <f t="shared" si="30"/>
        <v>2024_KS60</v>
      </c>
      <c r="C953" t="s">
        <v>166</v>
      </c>
      <c r="D953" t="s">
        <v>1019</v>
      </c>
      <c r="E953" s="149" t="str">
        <f t="shared" si="31"/>
        <v>2024_KSMEADE COUNTY</v>
      </c>
      <c r="F953">
        <v>766550</v>
      </c>
      <c r="G953" s="149">
        <f t="array" ref="G953">SUM(IF(A953=A$5:A953,IF(C953=C$5:C953,1,0),0))</f>
        <v>60</v>
      </c>
    </row>
    <row r="954" spans="1:7" x14ac:dyDescent="0.25">
      <c r="A954">
        <v>2024</v>
      </c>
      <c r="B954" s="149" t="str">
        <f t="shared" si="30"/>
        <v>2024_KS61</v>
      </c>
      <c r="C954" t="s">
        <v>166</v>
      </c>
      <c r="D954" t="s">
        <v>919</v>
      </c>
      <c r="E954" s="149" t="str">
        <f t="shared" si="31"/>
        <v>2024_KSMIAMI COUNTY</v>
      </c>
      <c r="F954">
        <v>766550</v>
      </c>
      <c r="G954" s="149">
        <f t="array" ref="G954">SUM(IF(A954=A$5:A954,IF(C954=C$5:C954,1,0),0))</f>
        <v>61</v>
      </c>
    </row>
    <row r="955" spans="1:7" x14ac:dyDescent="0.25">
      <c r="A955">
        <v>2024</v>
      </c>
      <c r="B955" s="149" t="str">
        <f t="shared" si="30"/>
        <v>2024_KS62</v>
      </c>
      <c r="C955" t="s">
        <v>166</v>
      </c>
      <c r="D955" t="s">
        <v>769</v>
      </c>
      <c r="E955" s="149" t="str">
        <f t="shared" si="31"/>
        <v>2024_KSMITCHELL COUNTY</v>
      </c>
      <c r="F955">
        <v>766550</v>
      </c>
      <c r="G955" s="149">
        <f t="array" ref="G955">SUM(IF(A955=A$5:A955,IF(C955=C$5:C955,1,0),0))</f>
        <v>62</v>
      </c>
    </row>
    <row r="956" spans="1:7" x14ac:dyDescent="0.25">
      <c r="A956">
        <v>2024</v>
      </c>
      <c r="B956" s="149" t="str">
        <f t="shared" si="30"/>
        <v>2024_KS63</v>
      </c>
      <c r="C956" t="s">
        <v>166</v>
      </c>
      <c r="D956" t="s">
        <v>441</v>
      </c>
      <c r="E956" s="149" t="str">
        <f t="shared" si="31"/>
        <v>2024_KSMONTGOMERY COUNTY</v>
      </c>
      <c r="F956">
        <v>766550</v>
      </c>
      <c r="G956" s="149">
        <f t="array" ref="G956">SUM(IF(A956=A$5:A956,IF(C956=C$5:C956,1,0),0))</f>
        <v>63</v>
      </c>
    </row>
    <row r="957" spans="1:7" x14ac:dyDescent="0.25">
      <c r="A957">
        <v>2024</v>
      </c>
      <c r="B957" s="149" t="str">
        <f t="shared" si="30"/>
        <v>2024_KS64</v>
      </c>
      <c r="C957" t="s">
        <v>166</v>
      </c>
      <c r="D957" t="s">
        <v>1020</v>
      </c>
      <c r="E957" s="149" t="str">
        <f t="shared" si="31"/>
        <v>2024_KSMORRIS COUNTY</v>
      </c>
      <c r="F957">
        <v>766550</v>
      </c>
      <c r="G957" s="149">
        <f t="array" ref="G957">SUM(IF(A957=A$5:A957,IF(C957=C$5:C957,1,0),0))</f>
        <v>64</v>
      </c>
    </row>
    <row r="958" spans="1:7" x14ac:dyDescent="0.25">
      <c r="A958">
        <v>2024</v>
      </c>
      <c r="B958" s="149" t="str">
        <f t="shared" si="30"/>
        <v>2024_KS65</v>
      </c>
      <c r="C958" t="s">
        <v>166</v>
      </c>
      <c r="D958" t="s">
        <v>1021</v>
      </c>
      <c r="E958" s="149" t="str">
        <f t="shared" si="31"/>
        <v>2024_KSMORTON COUNTY</v>
      </c>
      <c r="F958">
        <v>766550</v>
      </c>
      <c r="G958" s="149">
        <f t="array" ref="G958">SUM(IF(A958=A$5:A958,IF(C958=C$5:C958,1,0),0))</f>
        <v>65</v>
      </c>
    </row>
    <row r="959" spans="1:7" x14ac:dyDescent="0.25">
      <c r="A959">
        <v>2024</v>
      </c>
      <c r="B959" s="149" t="str">
        <f t="shared" si="30"/>
        <v>2024_KS66</v>
      </c>
      <c r="C959" t="s">
        <v>166</v>
      </c>
      <c r="D959" t="s">
        <v>1022</v>
      </c>
      <c r="E959" s="149" t="str">
        <f t="shared" si="31"/>
        <v>2024_KSNEMAHA COUNTY</v>
      </c>
      <c r="F959">
        <v>766550</v>
      </c>
      <c r="G959" s="149">
        <f t="array" ref="G959">SUM(IF(A959=A$5:A959,IF(C959=C$5:C959,1,0),0))</f>
        <v>66</v>
      </c>
    </row>
    <row r="960" spans="1:7" x14ac:dyDescent="0.25">
      <c r="A960">
        <v>2024</v>
      </c>
      <c r="B960" s="149" t="str">
        <f t="shared" si="30"/>
        <v>2024_KS67</v>
      </c>
      <c r="C960" t="s">
        <v>166</v>
      </c>
      <c r="D960" t="s">
        <v>1023</v>
      </c>
      <c r="E960" s="149" t="str">
        <f t="shared" si="31"/>
        <v>2024_KSNEOSHO COUNTY</v>
      </c>
      <c r="F960">
        <v>766550</v>
      </c>
      <c r="G960" s="149">
        <f t="array" ref="G960">SUM(IF(A960=A$5:A960,IF(C960=C$5:C960,1,0),0))</f>
        <v>67</v>
      </c>
    </row>
    <row r="961" spans="1:7" x14ac:dyDescent="0.25">
      <c r="A961">
        <v>2024</v>
      </c>
      <c r="B961" s="149" t="str">
        <f t="shared" si="30"/>
        <v>2024_KS68</v>
      </c>
      <c r="C961" t="s">
        <v>166</v>
      </c>
      <c r="D961" t="s">
        <v>1024</v>
      </c>
      <c r="E961" s="149" t="str">
        <f t="shared" si="31"/>
        <v>2024_KSNESS COUNTY</v>
      </c>
      <c r="F961">
        <v>766550</v>
      </c>
      <c r="G961" s="149">
        <f t="array" ref="G961">SUM(IF(A961=A$5:A961,IF(C961=C$5:C961,1,0),0))</f>
        <v>68</v>
      </c>
    </row>
    <row r="962" spans="1:7" x14ac:dyDescent="0.25">
      <c r="A962">
        <v>2024</v>
      </c>
      <c r="B962" s="149" t="str">
        <f t="shared" si="30"/>
        <v>2024_KS69</v>
      </c>
      <c r="C962" t="s">
        <v>166</v>
      </c>
      <c r="D962" t="s">
        <v>1025</v>
      </c>
      <c r="E962" s="149" t="str">
        <f t="shared" si="31"/>
        <v>2024_KSNORTON COUNTY</v>
      </c>
      <c r="F962">
        <v>766550</v>
      </c>
      <c r="G962" s="149">
        <f t="array" ref="G962">SUM(IF(A962=A$5:A962,IF(C962=C$5:C962,1,0),0))</f>
        <v>69</v>
      </c>
    </row>
    <row r="963" spans="1:7" x14ac:dyDescent="0.25">
      <c r="A963">
        <v>2024</v>
      </c>
      <c r="B963" s="149" t="str">
        <f t="shared" si="30"/>
        <v>2024_KS70</v>
      </c>
      <c r="C963" t="s">
        <v>166</v>
      </c>
      <c r="D963" t="s">
        <v>1026</v>
      </c>
      <c r="E963" s="149" t="str">
        <f t="shared" si="31"/>
        <v>2024_KSOSAGE COUNTY</v>
      </c>
      <c r="F963">
        <v>766550</v>
      </c>
      <c r="G963" s="149">
        <f t="array" ref="G963">SUM(IF(A963=A$5:A963,IF(C963=C$5:C963,1,0),0))</f>
        <v>70</v>
      </c>
    </row>
    <row r="964" spans="1:7" x14ac:dyDescent="0.25">
      <c r="A964">
        <v>2024</v>
      </c>
      <c r="B964" s="149" t="str">
        <f t="shared" si="30"/>
        <v>2024_KS71</v>
      </c>
      <c r="C964" t="s">
        <v>166</v>
      </c>
      <c r="D964" t="s">
        <v>1027</v>
      </c>
      <c r="E964" s="149" t="str">
        <f t="shared" si="31"/>
        <v>2024_KSOSBORNE COUNTY</v>
      </c>
      <c r="F964">
        <v>766550</v>
      </c>
      <c r="G964" s="149">
        <f t="array" ref="G964">SUM(IF(A964=A$5:A964,IF(C964=C$5:C964,1,0),0))</f>
        <v>71</v>
      </c>
    </row>
    <row r="965" spans="1:7" x14ac:dyDescent="0.25">
      <c r="A965">
        <v>2024</v>
      </c>
      <c r="B965" s="149" t="str">
        <f t="shared" si="30"/>
        <v>2024_KS72</v>
      </c>
      <c r="C965" t="s">
        <v>166</v>
      </c>
      <c r="D965" t="s">
        <v>1028</v>
      </c>
      <c r="E965" s="149" t="str">
        <f t="shared" si="31"/>
        <v>2024_KSOTTAWA COUNTY</v>
      </c>
      <c r="F965">
        <v>766550</v>
      </c>
      <c r="G965" s="149">
        <f t="array" ref="G965">SUM(IF(A965=A$5:A965,IF(C965=C$5:C965,1,0),0))</f>
        <v>72</v>
      </c>
    </row>
    <row r="966" spans="1:7" x14ac:dyDescent="0.25">
      <c r="A966">
        <v>2024</v>
      </c>
      <c r="B966" s="149" t="str">
        <f t="shared" si="30"/>
        <v>2024_KS73</v>
      </c>
      <c r="C966" t="s">
        <v>166</v>
      </c>
      <c r="D966" t="s">
        <v>1029</v>
      </c>
      <c r="E966" s="149" t="str">
        <f t="shared" si="31"/>
        <v>2024_KSPAWNEE COUNTY</v>
      </c>
      <c r="F966">
        <v>766550</v>
      </c>
      <c r="G966" s="149">
        <f t="array" ref="G966">SUM(IF(A966=A$5:A966,IF(C966=C$5:C966,1,0),0))</f>
        <v>73</v>
      </c>
    </row>
    <row r="967" spans="1:7" x14ac:dyDescent="0.25">
      <c r="A967">
        <v>2024</v>
      </c>
      <c r="B967" s="149" t="str">
        <f t="shared" si="30"/>
        <v>2024_KS74</v>
      </c>
      <c r="C967" t="s">
        <v>166</v>
      </c>
      <c r="D967" t="s">
        <v>511</v>
      </c>
      <c r="E967" s="149" t="str">
        <f t="shared" si="31"/>
        <v>2024_KSPHILLIPS COUNTY</v>
      </c>
      <c r="F967">
        <v>766550</v>
      </c>
      <c r="G967" s="149">
        <f t="array" ref="G967">SUM(IF(A967=A$5:A967,IF(C967=C$5:C967,1,0),0))</f>
        <v>74</v>
      </c>
    </row>
    <row r="968" spans="1:7" x14ac:dyDescent="0.25">
      <c r="A968">
        <v>2024</v>
      </c>
      <c r="B968" s="149" t="str">
        <f t="shared" si="30"/>
        <v>2024_KS75</v>
      </c>
      <c r="C968" t="s">
        <v>166</v>
      </c>
      <c r="D968" t="s">
        <v>1030</v>
      </c>
      <c r="E968" s="149" t="str">
        <f t="shared" si="31"/>
        <v>2024_KSPOTTAWATOMIE COUNTY</v>
      </c>
      <c r="F968">
        <v>766550</v>
      </c>
      <c r="G968" s="149">
        <f t="array" ref="G968">SUM(IF(A968=A$5:A968,IF(C968=C$5:C968,1,0),0))</f>
        <v>75</v>
      </c>
    </row>
    <row r="969" spans="1:7" x14ac:dyDescent="0.25">
      <c r="A969">
        <v>2024</v>
      </c>
      <c r="B969" s="149" t="str">
        <f t="shared" si="30"/>
        <v>2024_KS76</v>
      </c>
      <c r="C969" t="s">
        <v>166</v>
      </c>
      <c r="D969" t="s">
        <v>1031</v>
      </c>
      <c r="E969" s="149" t="str">
        <f t="shared" si="31"/>
        <v>2024_KSPRATT COUNTY</v>
      </c>
      <c r="F969">
        <v>766550</v>
      </c>
      <c r="G969" s="149">
        <f t="array" ref="G969">SUM(IF(A969=A$5:A969,IF(C969=C$5:C969,1,0),0))</f>
        <v>76</v>
      </c>
    </row>
    <row r="970" spans="1:7" x14ac:dyDescent="0.25">
      <c r="A970">
        <v>2024</v>
      </c>
      <c r="B970" s="149" t="str">
        <f t="shared" si="30"/>
        <v>2024_KS77</v>
      </c>
      <c r="C970" t="s">
        <v>166</v>
      </c>
      <c r="D970" t="s">
        <v>1032</v>
      </c>
      <c r="E970" s="149" t="str">
        <f t="shared" si="31"/>
        <v>2024_KSRAWLINS COUNTY</v>
      </c>
      <c r="F970">
        <v>766550</v>
      </c>
      <c r="G970" s="149">
        <f t="array" ref="G970">SUM(IF(A970=A$5:A970,IF(C970=C$5:C970,1,0),0))</f>
        <v>77</v>
      </c>
    </row>
    <row r="971" spans="1:7" x14ac:dyDescent="0.25">
      <c r="A971">
        <v>2024</v>
      </c>
      <c r="B971" s="149" t="str">
        <f t="shared" si="30"/>
        <v>2024_KS78</v>
      </c>
      <c r="C971" t="s">
        <v>166</v>
      </c>
      <c r="D971" t="s">
        <v>1033</v>
      </c>
      <c r="E971" s="149" t="str">
        <f t="shared" si="31"/>
        <v>2024_KSRENO COUNTY</v>
      </c>
      <c r="F971">
        <v>766550</v>
      </c>
      <c r="G971" s="149">
        <f t="array" ref="G971">SUM(IF(A971=A$5:A971,IF(C971=C$5:C971,1,0),0))</f>
        <v>78</v>
      </c>
    </row>
    <row r="972" spans="1:7" x14ac:dyDescent="0.25">
      <c r="A972">
        <v>2024</v>
      </c>
      <c r="B972" s="149" t="str">
        <f t="shared" si="30"/>
        <v>2024_KS79</v>
      </c>
      <c r="C972" t="s">
        <v>166</v>
      </c>
      <c r="D972" t="s">
        <v>1034</v>
      </c>
      <c r="E972" s="149" t="str">
        <f t="shared" si="31"/>
        <v>2024_KSREPUBLIC COUNTY</v>
      </c>
      <c r="F972">
        <v>766550</v>
      </c>
      <c r="G972" s="149">
        <f t="array" ref="G972">SUM(IF(A972=A$5:A972,IF(C972=C$5:C972,1,0),0))</f>
        <v>79</v>
      </c>
    </row>
    <row r="973" spans="1:7" x14ac:dyDescent="0.25">
      <c r="A973">
        <v>2024</v>
      </c>
      <c r="B973" s="149" t="str">
        <f t="shared" si="30"/>
        <v>2024_KS80</v>
      </c>
      <c r="C973" t="s">
        <v>166</v>
      </c>
      <c r="D973" t="s">
        <v>1035</v>
      </c>
      <c r="E973" s="149" t="str">
        <f t="shared" si="31"/>
        <v>2024_KSRICE COUNTY</v>
      </c>
      <c r="F973">
        <v>766550</v>
      </c>
      <c r="G973" s="149">
        <f t="array" ref="G973">SUM(IF(A973=A$5:A973,IF(C973=C$5:C973,1,0),0))</f>
        <v>80</v>
      </c>
    </row>
    <row r="974" spans="1:7" x14ac:dyDescent="0.25">
      <c r="A974">
        <v>2024</v>
      </c>
      <c r="B974" s="149" t="str">
        <f t="shared" si="30"/>
        <v>2024_KS81</v>
      </c>
      <c r="C974" t="s">
        <v>166</v>
      </c>
      <c r="D974" t="s">
        <v>1036</v>
      </c>
      <c r="E974" s="149" t="str">
        <f t="shared" si="31"/>
        <v>2024_KSRILEY COUNTY</v>
      </c>
      <c r="F974">
        <v>766550</v>
      </c>
      <c r="G974" s="149">
        <f t="array" ref="G974">SUM(IF(A974=A$5:A974,IF(C974=C$5:C974,1,0),0))</f>
        <v>81</v>
      </c>
    </row>
    <row r="975" spans="1:7" x14ac:dyDescent="0.25">
      <c r="A975">
        <v>2024</v>
      </c>
      <c r="B975" s="149" t="str">
        <f t="shared" si="30"/>
        <v>2024_KS82</v>
      </c>
      <c r="C975" t="s">
        <v>166</v>
      </c>
      <c r="D975" t="s">
        <v>1037</v>
      </c>
      <c r="E975" s="149" t="str">
        <f t="shared" si="31"/>
        <v>2024_KSROOKS COUNTY</v>
      </c>
      <c r="F975">
        <v>766550</v>
      </c>
      <c r="G975" s="149">
        <f t="array" ref="G975">SUM(IF(A975=A$5:A975,IF(C975=C$5:C975,1,0),0))</f>
        <v>82</v>
      </c>
    </row>
    <row r="976" spans="1:7" x14ac:dyDescent="0.25">
      <c r="A976">
        <v>2024</v>
      </c>
      <c r="B976" s="149" t="str">
        <f t="shared" si="30"/>
        <v>2024_KS83</v>
      </c>
      <c r="C976" t="s">
        <v>166</v>
      </c>
      <c r="D976" t="s">
        <v>927</v>
      </c>
      <c r="E976" s="149" t="str">
        <f t="shared" si="31"/>
        <v>2024_KSRUSH COUNTY</v>
      </c>
      <c r="F976">
        <v>766550</v>
      </c>
      <c r="G976" s="149">
        <f t="array" ref="G976">SUM(IF(A976=A$5:A976,IF(C976=C$5:C976,1,0),0))</f>
        <v>83</v>
      </c>
    </row>
    <row r="977" spans="1:7" x14ac:dyDescent="0.25">
      <c r="A977">
        <v>2024</v>
      </c>
      <c r="B977" s="149" t="str">
        <f t="shared" si="30"/>
        <v>2024_KS84</v>
      </c>
      <c r="C977" t="s">
        <v>166</v>
      </c>
      <c r="D977" t="s">
        <v>447</v>
      </c>
      <c r="E977" s="149" t="str">
        <f t="shared" si="31"/>
        <v>2024_KSRUSSELL COUNTY</v>
      </c>
      <c r="F977">
        <v>766550</v>
      </c>
      <c r="G977" s="149">
        <f t="array" ref="G977">SUM(IF(A977=A$5:A977,IF(C977=C$5:C977,1,0),0))</f>
        <v>84</v>
      </c>
    </row>
    <row r="978" spans="1:7" x14ac:dyDescent="0.25">
      <c r="A978">
        <v>2024</v>
      </c>
      <c r="B978" s="149" t="str">
        <f t="shared" si="30"/>
        <v>2024_KS85</v>
      </c>
      <c r="C978" t="s">
        <v>166</v>
      </c>
      <c r="D978" t="s">
        <v>518</v>
      </c>
      <c r="E978" s="149" t="str">
        <f t="shared" si="31"/>
        <v>2024_KSSALINE COUNTY</v>
      </c>
      <c r="F978">
        <v>766550</v>
      </c>
      <c r="G978" s="149">
        <f t="array" ref="G978">SUM(IF(A978=A$5:A978,IF(C978=C$5:C978,1,0),0))</f>
        <v>85</v>
      </c>
    </row>
    <row r="979" spans="1:7" x14ac:dyDescent="0.25">
      <c r="A979">
        <v>2024</v>
      </c>
      <c r="B979" s="149" t="str">
        <f t="shared" si="30"/>
        <v>2024_KS86</v>
      </c>
      <c r="C979" t="s">
        <v>166</v>
      </c>
      <c r="D979" t="s">
        <v>519</v>
      </c>
      <c r="E979" s="149" t="str">
        <f t="shared" si="31"/>
        <v>2024_KSSCOTT COUNTY</v>
      </c>
      <c r="F979">
        <v>766550</v>
      </c>
      <c r="G979" s="149">
        <f t="array" ref="G979">SUM(IF(A979=A$5:A979,IF(C979=C$5:C979,1,0),0))</f>
        <v>86</v>
      </c>
    </row>
    <row r="980" spans="1:7" x14ac:dyDescent="0.25">
      <c r="A980">
        <v>2024</v>
      </c>
      <c r="B980" s="149" t="str">
        <f t="shared" si="30"/>
        <v>2024_KS87</v>
      </c>
      <c r="C980" t="s">
        <v>166</v>
      </c>
      <c r="D980" t="s">
        <v>637</v>
      </c>
      <c r="E980" s="149" t="str">
        <f t="shared" si="31"/>
        <v>2024_KSSEDGWICK COUNTY</v>
      </c>
      <c r="F980">
        <v>766550</v>
      </c>
      <c r="G980" s="149">
        <f t="array" ref="G980">SUM(IF(A980=A$5:A980,IF(C980=C$5:C980,1,0),0))</f>
        <v>87</v>
      </c>
    </row>
    <row r="981" spans="1:7" x14ac:dyDescent="0.25">
      <c r="A981">
        <v>2024</v>
      </c>
      <c r="B981" s="149" t="str">
        <f t="shared" si="30"/>
        <v>2024_KS88</v>
      </c>
      <c r="C981" t="s">
        <v>166</v>
      </c>
      <c r="D981" t="s">
        <v>1038</v>
      </c>
      <c r="E981" s="149" t="str">
        <f t="shared" si="31"/>
        <v>2024_KSSEWARD COUNTY</v>
      </c>
      <c r="F981">
        <v>766550</v>
      </c>
      <c r="G981" s="149">
        <f t="array" ref="G981">SUM(IF(A981=A$5:A981,IF(C981=C$5:C981,1,0),0))</f>
        <v>88</v>
      </c>
    </row>
    <row r="982" spans="1:7" x14ac:dyDescent="0.25">
      <c r="A982">
        <v>2024</v>
      </c>
      <c r="B982" s="149" t="str">
        <f t="shared" si="30"/>
        <v>2024_KS89</v>
      </c>
      <c r="C982" t="s">
        <v>166</v>
      </c>
      <c r="D982" t="s">
        <v>1039</v>
      </c>
      <c r="E982" s="149" t="str">
        <f t="shared" si="31"/>
        <v>2024_KSSHAWNEE COUNTY</v>
      </c>
      <c r="F982">
        <v>766550</v>
      </c>
      <c r="G982" s="149">
        <f t="array" ref="G982">SUM(IF(A982=A$5:A982,IF(C982=C$5:C982,1,0),0))</f>
        <v>89</v>
      </c>
    </row>
    <row r="983" spans="1:7" x14ac:dyDescent="0.25">
      <c r="A983">
        <v>2024</v>
      </c>
      <c r="B983" s="149" t="str">
        <f t="shared" si="30"/>
        <v>2024_KS90</v>
      </c>
      <c r="C983" t="s">
        <v>166</v>
      </c>
      <c r="D983" t="s">
        <v>1040</v>
      </c>
      <c r="E983" s="149" t="str">
        <f t="shared" si="31"/>
        <v>2024_KSSHERIDAN COUNTY</v>
      </c>
      <c r="F983">
        <v>766550</v>
      </c>
      <c r="G983" s="149">
        <f t="array" ref="G983">SUM(IF(A983=A$5:A983,IF(C983=C$5:C983,1,0),0))</f>
        <v>90</v>
      </c>
    </row>
    <row r="984" spans="1:7" x14ac:dyDescent="0.25">
      <c r="A984">
        <v>2024</v>
      </c>
      <c r="B984" s="149" t="str">
        <f t="shared" si="30"/>
        <v>2024_KS91</v>
      </c>
      <c r="C984" t="s">
        <v>166</v>
      </c>
      <c r="D984" t="s">
        <v>1041</v>
      </c>
      <c r="E984" s="149" t="str">
        <f t="shared" si="31"/>
        <v>2024_KSSHERMAN COUNTY</v>
      </c>
      <c r="F984">
        <v>766550</v>
      </c>
      <c r="G984" s="149">
        <f t="array" ref="G984">SUM(IF(A984=A$5:A984,IF(C984=C$5:C984,1,0),0))</f>
        <v>91</v>
      </c>
    </row>
    <row r="985" spans="1:7" x14ac:dyDescent="0.25">
      <c r="A985">
        <v>2024</v>
      </c>
      <c r="B985" s="149" t="str">
        <f t="shared" si="30"/>
        <v>2024_KS92</v>
      </c>
      <c r="C985" t="s">
        <v>166</v>
      </c>
      <c r="D985" t="s">
        <v>1042</v>
      </c>
      <c r="E985" s="149" t="str">
        <f t="shared" si="31"/>
        <v>2024_KSSMITH COUNTY</v>
      </c>
      <c r="F985">
        <v>766550</v>
      </c>
      <c r="G985" s="149">
        <f t="array" ref="G985">SUM(IF(A985=A$5:A985,IF(C985=C$5:C985,1,0),0))</f>
        <v>92</v>
      </c>
    </row>
    <row r="986" spans="1:7" x14ac:dyDescent="0.25">
      <c r="A986">
        <v>2024</v>
      </c>
      <c r="B986" s="149" t="str">
        <f t="shared" si="30"/>
        <v>2024_KS93</v>
      </c>
      <c r="C986" t="s">
        <v>166</v>
      </c>
      <c r="D986" t="s">
        <v>1043</v>
      </c>
      <c r="E986" s="149" t="str">
        <f t="shared" si="31"/>
        <v>2024_KSSTAFFORD COUNTY</v>
      </c>
      <c r="F986">
        <v>766550</v>
      </c>
      <c r="G986" s="149">
        <f t="array" ref="G986">SUM(IF(A986=A$5:A986,IF(C986=C$5:C986,1,0),0))</f>
        <v>93</v>
      </c>
    </row>
    <row r="987" spans="1:7" x14ac:dyDescent="0.25">
      <c r="A987">
        <v>2024</v>
      </c>
      <c r="B987" s="149" t="str">
        <f t="shared" si="30"/>
        <v>2024_KS94</v>
      </c>
      <c r="C987" t="s">
        <v>166</v>
      </c>
      <c r="D987" t="s">
        <v>1044</v>
      </c>
      <c r="E987" s="149" t="str">
        <f t="shared" si="31"/>
        <v>2024_KSSTANTON COUNTY</v>
      </c>
      <c r="F987">
        <v>766550</v>
      </c>
      <c r="G987" s="149">
        <f t="array" ref="G987">SUM(IF(A987=A$5:A987,IF(C987=C$5:C987,1,0),0))</f>
        <v>94</v>
      </c>
    </row>
    <row r="988" spans="1:7" x14ac:dyDescent="0.25">
      <c r="A988">
        <v>2024</v>
      </c>
      <c r="B988" s="149" t="str">
        <f t="shared" si="30"/>
        <v>2024_KS95</v>
      </c>
      <c r="C988" t="s">
        <v>166</v>
      </c>
      <c r="D988" t="s">
        <v>1045</v>
      </c>
      <c r="E988" s="149" t="str">
        <f t="shared" si="31"/>
        <v>2024_KSSTEVENS COUNTY</v>
      </c>
      <c r="F988">
        <v>766550</v>
      </c>
      <c r="G988" s="149">
        <f t="array" ref="G988">SUM(IF(A988=A$5:A988,IF(C988=C$5:C988,1,0),0))</f>
        <v>95</v>
      </c>
    </row>
    <row r="989" spans="1:7" x14ac:dyDescent="0.25">
      <c r="A989">
        <v>2024</v>
      </c>
      <c r="B989" s="149" t="str">
        <f t="shared" si="30"/>
        <v>2024_KS96</v>
      </c>
      <c r="C989" t="s">
        <v>166</v>
      </c>
      <c r="D989" t="s">
        <v>1046</v>
      </c>
      <c r="E989" s="149" t="str">
        <f t="shared" si="31"/>
        <v>2024_KSSUMNER COUNTY</v>
      </c>
      <c r="F989">
        <v>766550</v>
      </c>
      <c r="G989" s="149">
        <f t="array" ref="G989">SUM(IF(A989=A$5:A989,IF(C989=C$5:C989,1,0),0))</f>
        <v>96</v>
      </c>
    </row>
    <row r="990" spans="1:7" x14ac:dyDescent="0.25">
      <c r="A990">
        <v>2024</v>
      </c>
      <c r="B990" s="149" t="str">
        <f t="shared" si="30"/>
        <v>2024_KS97</v>
      </c>
      <c r="C990" t="s">
        <v>166</v>
      </c>
      <c r="D990" t="s">
        <v>791</v>
      </c>
      <c r="E990" s="149" t="str">
        <f t="shared" si="31"/>
        <v>2024_KSTHOMAS COUNTY</v>
      </c>
      <c r="F990">
        <v>766550</v>
      </c>
      <c r="G990" s="149">
        <f t="array" ref="G990">SUM(IF(A990=A$5:A990,IF(C990=C$5:C990,1,0),0))</f>
        <v>97</v>
      </c>
    </row>
    <row r="991" spans="1:7" x14ac:dyDescent="0.25">
      <c r="A991">
        <v>2024</v>
      </c>
      <c r="B991" s="149" t="str">
        <f t="shared" si="30"/>
        <v>2024_KS98</v>
      </c>
      <c r="C991" t="s">
        <v>166</v>
      </c>
      <c r="D991" t="s">
        <v>1047</v>
      </c>
      <c r="E991" s="149" t="str">
        <f t="shared" si="31"/>
        <v>2024_KSTREGO COUNTY</v>
      </c>
      <c r="F991">
        <v>766550</v>
      </c>
      <c r="G991" s="149">
        <f t="array" ref="G991">SUM(IF(A991=A$5:A991,IF(C991=C$5:C991,1,0),0))</f>
        <v>98</v>
      </c>
    </row>
    <row r="992" spans="1:7" x14ac:dyDescent="0.25">
      <c r="A992">
        <v>2024</v>
      </c>
      <c r="B992" s="149" t="str">
        <f t="shared" si="30"/>
        <v>2024_KS99</v>
      </c>
      <c r="C992" t="s">
        <v>166</v>
      </c>
      <c r="D992" t="s">
        <v>1048</v>
      </c>
      <c r="E992" s="149" t="str">
        <f t="shared" si="31"/>
        <v>2024_KSWABAUNSEE COUNTY</v>
      </c>
      <c r="F992">
        <v>766550</v>
      </c>
      <c r="G992" s="149">
        <f t="array" ref="G992">SUM(IF(A992=A$5:A992,IF(C992=C$5:C992,1,0),0))</f>
        <v>99</v>
      </c>
    </row>
    <row r="993" spans="1:7" x14ac:dyDescent="0.25">
      <c r="A993">
        <v>2024</v>
      </c>
      <c r="B993" s="149" t="str">
        <f t="shared" si="30"/>
        <v>2024_KS100</v>
      </c>
      <c r="C993" t="s">
        <v>166</v>
      </c>
      <c r="D993" t="s">
        <v>1049</v>
      </c>
      <c r="E993" s="149" t="str">
        <f t="shared" si="31"/>
        <v>2024_KSWALLACE COUNTY</v>
      </c>
      <c r="F993">
        <v>766550</v>
      </c>
      <c r="G993" s="149">
        <f t="array" ref="G993">SUM(IF(A993=A$5:A993,IF(C993=C$5:C993,1,0),0))</f>
        <v>100</v>
      </c>
    </row>
    <row r="994" spans="1:7" x14ac:dyDescent="0.25">
      <c r="A994">
        <v>2024</v>
      </c>
      <c r="B994" s="149" t="str">
        <f t="shared" si="30"/>
        <v>2024_KS101</v>
      </c>
      <c r="C994" t="s">
        <v>166</v>
      </c>
      <c r="D994" t="s">
        <v>455</v>
      </c>
      <c r="E994" s="149" t="str">
        <f t="shared" si="31"/>
        <v>2024_KSWASHINGTON COUNTY</v>
      </c>
      <c r="F994">
        <v>766550</v>
      </c>
      <c r="G994" s="149">
        <f t="array" ref="G994">SUM(IF(A994=A$5:A994,IF(C994=C$5:C994,1,0),0))</f>
        <v>101</v>
      </c>
    </row>
    <row r="995" spans="1:7" x14ac:dyDescent="0.25">
      <c r="A995">
        <v>2024</v>
      </c>
      <c r="B995" s="149" t="str">
        <f t="shared" si="30"/>
        <v>2024_KS102</v>
      </c>
      <c r="C995" t="s">
        <v>166</v>
      </c>
      <c r="D995" t="s">
        <v>1050</v>
      </c>
      <c r="E995" s="149" t="str">
        <f t="shared" si="31"/>
        <v>2024_KSWICHITA COUNTY</v>
      </c>
      <c r="F995">
        <v>766550</v>
      </c>
      <c r="G995" s="149">
        <f t="array" ref="G995">SUM(IF(A995=A$5:A995,IF(C995=C$5:C995,1,0),0))</f>
        <v>102</v>
      </c>
    </row>
    <row r="996" spans="1:7" x14ac:dyDescent="0.25">
      <c r="A996">
        <v>2024</v>
      </c>
      <c r="B996" s="149" t="str">
        <f t="shared" si="30"/>
        <v>2024_KS103</v>
      </c>
      <c r="C996" t="s">
        <v>166</v>
      </c>
      <c r="D996" t="s">
        <v>1051</v>
      </c>
      <c r="E996" s="149" t="str">
        <f t="shared" si="31"/>
        <v>2024_KSWILSON COUNTY</v>
      </c>
      <c r="F996">
        <v>766550</v>
      </c>
      <c r="G996" s="149">
        <f t="array" ref="G996">SUM(IF(A996=A$5:A996,IF(C996=C$5:C996,1,0),0))</f>
        <v>103</v>
      </c>
    </row>
    <row r="997" spans="1:7" x14ac:dyDescent="0.25">
      <c r="A997">
        <v>2024</v>
      </c>
      <c r="B997" s="149" t="str">
        <f t="shared" si="30"/>
        <v>2024_KS104</v>
      </c>
      <c r="C997" t="s">
        <v>166</v>
      </c>
      <c r="D997" t="s">
        <v>1052</v>
      </c>
      <c r="E997" s="149" t="str">
        <f t="shared" si="31"/>
        <v>2024_KSWOODSON COUNTY</v>
      </c>
      <c r="F997">
        <v>766550</v>
      </c>
      <c r="G997" s="149">
        <f t="array" ref="G997">SUM(IF(A997=A$5:A997,IF(C997=C$5:C997,1,0),0))</f>
        <v>104</v>
      </c>
    </row>
    <row r="998" spans="1:7" x14ac:dyDescent="0.25">
      <c r="A998">
        <v>2024</v>
      </c>
      <c r="B998" s="149" t="str">
        <f t="shared" si="30"/>
        <v>2024_KS105</v>
      </c>
      <c r="C998" t="s">
        <v>166</v>
      </c>
      <c r="D998" t="s">
        <v>1053</v>
      </c>
      <c r="E998" s="149" t="str">
        <f t="shared" si="31"/>
        <v>2024_KSWYANDOTTE COUNTY</v>
      </c>
      <c r="F998">
        <v>766550</v>
      </c>
      <c r="G998" s="149">
        <f t="array" ref="G998">SUM(IF(A998=A$5:A998,IF(C998=C$5:C998,1,0),0))</f>
        <v>105</v>
      </c>
    </row>
    <row r="999" spans="1:7" x14ac:dyDescent="0.25">
      <c r="A999">
        <v>2024</v>
      </c>
      <c r="B999" s="149" t="str">
        <f t="shared" si="30"/>
        <v>2024_KY1</v>
      </c>
      <c r="C999" t="s">
        <v>167</v>
      </c>
      <c r="D999" t="s">
        <v>942</v>
      </c>
      <c r="E999" s="149" t="str">
        <f t="shared" si="31"/>
        <v>2024_KYADAIR COUNTY</v>
      </c>
      <c r="F999">
        <v>766550</v>
      </c>
      <c r="G999" s="149">
        <f t="array" ref="G999">SUM(IF(A999=A$5:A999,IF(C999=C$5:C999,1,0),0))</f>
        <v>1</v>
      </c>
    </row>
    <row r="1000" spans="1:7" x14ac:dyDescent="0.25">
      <c r="A1000">
        <v>2024</v>
      </c>
      <c r="B1000" s="149" t="str">
        <f t="shared" si="30"/>
        <v>2024_KY2</v>
      </c>
      <c r="C1000" t="s">
        <v>167</v>
      </c>
      <c r="D1000" t="s">
        <v>901</v>
      </c>
      <c r="E1000" s="149" t="str">
        <f t="shared" si="31"/>
        <v>2024_KYALLEN COUNTY</v>
      </c>
      <c r="F1000">
        <v>766550</v>
      </c>
      <c r="G1000" s="149">
        <f t="array" ref="G1000">SUM(IF(A1000=A$5:A1000,IF(C1000=C$5:C1000,1,0),0))</f>
        <v>2</v>
      </c>
    </row>
    <row r="1001" spans="1:7" x14ac:dyDescent="0.25">
      <c r="A1001">
        <v>2024</v>
      </c>
      <c r="B1001" s="149" t="str">
        <f t="shared" si="30"/>
        <v>2024_KY3</v>
      </c>
      <c r="C1001" t="s">
        <v>167</v>
      </c>
      <c r="D1001" t="s">
        <v>987</v>
      </c>
      <c r="E1001" s="149" t="str">
        <f t="shared" si="31"/>
        <v>2024_KYANDERSON COUNTY</v>
      </c>
      <c r="F1001">
        <v>766550</v>
      </c>
      <c r="G1001" s="149">
        <f t="array" ref="G1001">SUM(IF(A1001=A$5:A1001,IF(C1001=C$5:C1001,1,0),0))</f>
        <v>3</v>
      </c>
    </row>
    <row r="1002" spans="1:7" x14ac:dyDescent="0.25">
      <c r="A1002">
        <v>2024</v>
      </c>
      <c r="B1002" s="149" t="str">
        <f t="shared" si="30"/>
        <v>2024_KY4</v>
      </c>
      <c r="C1002" t="s">
        <v>167</v>
      </c>
      <c r="D1002" t="s">
        <v>1054</v>
      </c>
      <c r="E1002" s="149" t="str">
        <f t="shared" si="31"/>
        <v>2024_KYBALLARD COUNTY</v>
      </c>
      <c r="F1002">
        <v>766550</v>
      </c>
      <c r="G1002" s="149">
        <f t="array" ref="G1002">SUM(IF(A1002=A$5:A1002,IF(C1002=C$5:C1002,1,0),0))</f>
        <v>4</v>
      </c>
    </row>
    <row r="1003" spans="1:7" x14ac:dyDescent="0.25">
      <c r="A1003">
        <v>2024</v>
      </c>
      <c r="B1003" s="149" t="str">
        <f t="shared" si="30"/>
        <v>2024_KY5</v>
      </c>
      <c r="C1003" t="s">
        <v>167</v>
      </c>
      <c r="D1003" t="s">
        <v>1055</v>
      </c>
      <c r="E1003" s="149" t="str">
        <f t="shared" si="31"/>
        <v>2024_KYBARREN COUNTY</v>
      </c>
      <c r="F1003">
        <v>766550</v>
      </c>
      <c r="G1003" s="149">
        <f t="array" ref="G1003">SUM(IF(A1003=A$5:A1003,IF(C1003=C$5:C1003,1,0),0))</f>
        <v>5</v>
      </c>
    </row>
    <row r="1004" spans="1:7" x14ac:dyDescent="0.25">
      <c r="A1004">
        <v>2024</v>
      </c>
      <c r="B1004" s="149" t="str">
        <f t="shared" si="30"/>
        <v>2024_KY6</v>
      </c>
      <c r="C1004" t="s">
        <v>167</v>
      </c>
      <c r="D1004" t="s">
        <v>1056</v>
      </c>
      <c r="E1004" s="149" t="str">
        <f t="shared" si="31"/>
        <v>2024_KYBATH COUNTY</v>
      </c>
      <c r="F1004">
        <v>766550</v>
      </c>
      <c r="G1004" s="149">
        <f t="array" ref="G1004">SUM(IF(A1004=A$5:A1004,IF(C1004=C$5:C1004,1,0),0))</f>
        <v>6</v>
      </c>
    </row>
    <row r="1005" spans="1:7" x14ac:dyDescent="0.25">
      <c r="A1005">
        <v>2024</v>
      </c>
      <c r="B1005" s="149" t="str">
        <f t="shared" si="30"/>
        <v>2024_KY7</v>
      </c>
      <c r="C1005" t="s">
        <v>167</v>
      </c>
      <c r="D1005" t="s">
        <v>1057</v>
      </c>
      <c r="E1005" s="149" t="str">
        <f t="shared" si="31"/>
        <v>2024_KYBELL COUNTY</v>
      </c>
      <c r="F1005">
        <v>766550</v>
      </c>
      <c r="G1005" s="149">
        <f t="array" ref="G1005">SUM(IF(A1005=A$5:A1005,IF(C1005=C$5:C1005,1,0),0))</f>
        <v>7</v>
      </c>
    </row>
    <row r="1006" spans="1:7" x14ac:dyDescent="0.25">
      <c r="A1006">
        <v>2024</v>
      </c>
      <c r="B1006" s="149" t="str">
        <f t="shared" si="30"/>
        <v>2024_KY8</v>
      </c>
      <c r="C1006" t="s">
        <v>167</v>
      </c>
      <c r="D1006" t="s">
        <v>477</v>
      </c>
      <c r="E1006" s="149" t="str">
        <f t="shared" si="31"/>
        <v>2024_KYBOONE COUNTY</v>
      </c>
      <c r="F1006">
        <v>766550</v>
      </c>
      <c r="G1006" s="149">
        <f t="array" ref="G1006">SUM(IF(A1006=A$5:A1006,IF(C1006=C$5:C1006,1,0),0))</f>
        <v>8</v>
      </c>
    </row>
    <row r="1007" spans="1:7" x14ac:dyDescent="0.25">
      <c r="A1007">
        <v>2024</v>
      </c>
      <c r="B1007" s="149" t="str">
        <f t="shared" si="30"/>
        <v>2024_KY9</v>
      </c>
      <c r="C1007" t="s">
        <v>167</v>
      </c>
      <c r="D1007" t="s">
        <v>991</v>
      </c>
      <c r="E1007" s="149" t="str">
        <f t="shared" si="31"/>
        <v>2024_KYBOURBON COUNTY</v>
      </c>
      <c r="F1007">
        <v>766550</v>
      </c>
      <c r="G1007" s="149">
        <f t="array" ref="G1007">SUM(IF(A1007=A$5:A1007,IF(C1007=C$5:C1007,1,0),0))</f>
        <v>9</v>
      </c>
    </row>
    <row r="1008" spans="1:7" x14ac:dyDescent="0.25">
      <c r="A1008">
        <v>2024</v>
      </c>
      <c r="B1008" s="149" t="str">
        <f t="shared" si="30"/>
        <v>2024_KY10</v>
      </c>
      <c r="C1008" t="s">
        <v>167</v>
      </c>
      <c r="D1008" t="s">
        <v>1058</v>
      </c>
      <c r="E1008" s="149" t="str">
        <f t="shared" si="31"/>
        <v>2024_KYBOYD COUNTY</v>
      </c>
      <c r="F1008">
        <v>766550</v>
      </c>
      <c r="G1008" s="149">
        <f t="array" ref="G1008">SUM(IF(A1008=A$5:A1008,IF(C1008=C$5:C1008,1,0),0))</f>
        <v>10</v>
      </c>
    </row>
    <row r="1009" spans="1:7" x14ac:dyDescent="0.25">
      <c r="A1009">
        <v>2024</v>
      </c>
      <c r="B1009" s="149" t="str">
        <f t="shared" ref="B1009:B1072" si="32">A1009&amp;"_"&amp;C1009&amp;G1009</f>
        <v>2024_KY11</v>
      </c>
      <c r="C1009" t="s">
        <v>167</v>
      </c>
      <c r="D1009" t="s">
        <v>1059</v>
      </c>
      <c r="E1009" s="149" t="str">
        <f t="shared" ref="E1009:E1072" si="33">A1009&amp;"_"&amp;C1009&amp;D1009</f>
        <v>2024_KYBOYLE COUNTY</v>
      </c>
      <c r="F1009">
        <v>766550</v>
      </c>
      <c r="G1009" s="149">
        <f t="array" ref="G1009">SUM(IF(A1009=A$5:A1009,IF(C1009=C$5:C1009,1,0),0))</f>
        <v>11</v>
      </c>
    </row>
    <row r="1010" spans="1:7" x14ac:dyDescent="0.25">
      <c r="A1010">
        <v>2024</v>
      </c>
      <c r="B1010" s="149" t="str">
        <f t="shared" si="32"/>
        <v>2024_KY12</v>
      </c>
      <c r="C1010" t="s">
        <v>167</v>
      </c>
      <c r="D1010" t="s">
        <v>1060</v>
      </c>
      <c r="E1010" s="149" t="str">
        <f t="shared" si="33"/>
        <v>2024_KYBRACKEN COUNTY</v>
      </c>
      <c r="F1010">
        <v>766550</v>
      </c>
      <c r="G1010" s="149">
        <f t="array" ref="G1010">SUM(IF(A1010=A$5:A1010,IF(C1010=C$5:C1010,1,0),0))</f>
        <v>12</v>
      </c>
    </row>
    <row r="1011" spans="1:7" x14ac:dyDescent="0.25">
      <c r="A1011">
        <v>2024</v>
      </c>
      <c r="B1011" s="149" t="str">
        <f t="shared" si="32"/>
        <v>2024_KY13</v>
      </c>
      <c r="C1011" t="s">
        <v>167</v>
      </c>
      <c r="D1011" t="s">
        <v>1061</v>
      </c>
      <c r="E1011" s="149" t="str">
        <f t="shared" si="33"/>
        <v>2024_KYBREATHITT COUNTY</v>
      </c>
      <c r="F1011">
        <v>766550</v>
      </c>
      <c r="G1011" s="149">
        <f t="array" ref="G1011">SUM(IF(A1011=A$5:A1011,IF(C1011=C$5:C1011,1,0),0))</f>
        <v>13</v>
      </c>
    </row>
    <row r="1012" spans="1:7" x14ac:dyDescent="0.25">
      <c r="A1012">
        <v>2024</v>
      </c>
      <c r="B1012" s="149" t="str">
        <f t="shared" si="32"/>
        <v>2024_KY14</v>
      </c>
      <c r="C1012" t="s">
        <v>167</v>
      </c>
      <c r="D1012" t="s">
        <v>1062</v>
      </c>
      <c r="E1012" s="149" t="str">
        <f t="shared" si="33"/>
        <v>2024_KYBRECKINRIDGE COUNTY</v>
      </c>
      <c r="F1012">
        <v>766550</v>
      </c>
      <c r="G1012" s="149">
        <f t="array" ref="G1012">SUM(IF(A1012=A$5:A1012,IF(C1012=C$5:C1012,1,0),0))</f>
        <v>14</v>
      </c>
    </row>
    <row r="1013" spans="1:7" x14ac:dyDescent="0.25">
      <c r="A1013">
        <v>2024</v>
      </c>
      <c r="B1013" s="149" t="str">
        <f t="shared" si="32"/>
        <v>2024_KY15</v>
      </c>
      <c r="C1013" t="s">
        <v>167</v>
      </c>
      <c r="D1013" t="s">
        <v>1063</v>
      </c>
      <c r="E1013" s="149" t="str">
        <f t="shared" si="33"/>
        <v>2024_KYBULLITT COUNTY</v>
      </c>
      <c r="F1013">
        <v>766550</v>
      </c>
      <c r="G1013" s="149">
        <f t="array" ref="G1013">SUM(IF(A1013=A$5:A1013,IF(C1013=C$5:C1013,1,0),0))</f>
        <v>15</v>
      </c>
    </row>
    <row r="1014" spans="1:7" x14ac:dyDescent="0.25">
      <c r="A1014">
        <v>2024</v>
      </c>
      <c r="B1014" s="149" t="str">
        <f t="shared" si="32"/>
        <v>2024_KY16</v>
      </c>
      <c r="C1014" t="s">
        <v>167</v>
      </c>
      <c r="D1014" t="s">
        <v>397</v>
      </c>
      <c r="E1014" s="149" t="str">
        <f t="shared" si="33"/>
        <v>2024_KYBUTLER COUNTY</v>
      </c>
      <c r="F1014">
        <v>766550</v>
      </c>
      <c r="G1014" s="149">
        <f t="array" ref="G1014">SUM(IF(A1014=A$5:A1014,IF(C1014=C$5:C1014,1,0),0))</f>
        <v>16</v>
      </c>
    </row>
    <row r="1015" spans="1:7" x14ac:dyDescent="0.25">
      <c r="A1015">
        <v>2024</v>
      </c>
      <c r="B1015" s="149" t="str">
        <f t="shared" si="32"/>
        <v>2024_KY17</v>
      </c>
      <c r="C1015" t="s">
        <v>167</v>
      </c>
      <c r="D1015" t="s">
        <v>1064</v>
      </c>
      <c r="E1015" s="149" t="str">
        <f t="shared" si="33"/>
        <v>2024_KYCALDWELL COUNTY</v>
      </c>
      <c r="F1015">
        <v>766550</v>
      </c>
      <c r="G1015" s="149">
        <f t="array" ref="G1015">SUM(IF(A1015=A$5:A1015,IF(C1015=C$5:C1015,1,0),0))</f>
        <v>17</v>
      </c>
    </row>
    <row r="1016" spans="1:7" x14ac:dyDescent="0.25">
      <c r="A1016">
        <v>2024</v>
      </c>
      <c r="B1016" s="149" t="str">
        <f t="shared" si="32"/>
        <v>2024_KY18</v>
      </c>
      <c r="C1016" t="s">
        <v>167</v>
      </c>
      <c r="D1016" t="s">
        <v>1065</v>
      </c>
      <c r="E1016" s="149" t="str">
        <f t="shared" si="33"/>
        <v>2024_KYCALLOWAY COUNTY</v>
      </c>
      <c r="F1016">
        <v>766550</v>
      </c>
      <c r="G1016" s="149">
        <f t="array" ref="G1016">SUM(IF(A1016=A$5:A1016,IF(C1016=C$5:C1016,1,0),0))</f>
        <v>18</v>
      </c>
    </row>
    <row r="1017" spans="1:7" x14ac:dyDescent="0.25">
      <c r="A1017">
        <v>2024</v>
      </c>
      <c r="B1017" s="149" t="str">
        <f t="shared" si="32"/>
        <v>2024_KY19</v>
      </c>
      <c r="C1017" t="s">
        <v>167</v>
      </c>
      <c r="D1017" t="s">
        <v>1066</v>
      </c>
      <c r="E1017" s="149" t="str">
        <f t="shared" si="33"/>
        <v>2024_KYCAMPBELL COUNTY</v>
      </c>
      <c r="F1017">
        <v>766550</v>
      </c>
      <c r="G1017" s="149">
        <f t="array" ref="G1017">SUM(IF(A1017=A$5:A1017,IF(C1017=C$5:C1017,1,0),0))</f>
        <v>19</v>
      </c>
    </row>
    <row r="1018" spans="1:7" x14ac:dyDescent="0.25">
      <c r="A1018">
        <v>2024</v>
      </c>
      <c r="B1018" s="149" t="str">
        <f t="shared" si="32"/>
        <v>2024_KY20</v>
      </c>
      <c r="C1018" t="s">
        <v>167</v>
      </c>
      <c r="D1018" t="s">
        <v>1067</v>
      </c>
      <c r="E1018" s="149" t="str">
        <f t="shared" si="33"/>
        <v>2024_KYCARLISLE COUNTY</v>
      </c>
      <c r="F1018">
        <v>766550</v>
      </c>
      <c r="G1018" s="149">
        <f t="array" ref="G1018">SUM(IF(A1018=A$5:A1018,IF(C1018=C$5:C1018,1,0),0))</f>
        <v>20</v>
      </c>
    </row>
    <row r="1019" spans="1:7" x14ac:dyDescent="0.25">
      <c r="A1019">
        <v>2024</v>
      </c>
      <c r="B1019" s="149" t="str">
        <f t="shared" si="32"/>
        <v>2024_KY21</v>
      </c>
      <c r="C1019" t="s">
        <v>167</v>
      </c>
      <c r="D1019" t="s">
        <v>479</v>
      </c>
      <c r="E1019" s="149" t="str">
        <f t="shared" si="33"/>
        <v>2024_KYCARROLL COUNTY</v>
      </c>
      <c r="F1019">
        <v>766550</v>
      </c>
      <c r="G1019" s="149">
        <f t="array" ref="G1019">SUM(IF(A1019=A$5:A1019,IF(C1019=C$5:C1019,1,0),0))</f>
        <v>21</v>
      </c>
    </row>
    <row r="1020" spans="1:7" x14ac:dyDescent="0.25">
      <c r="A1020">
        <v>2024</v>
      </c>
      <c r="B1020" s="149" t="str">
        <f t="shared" si="32"/>
        <v>2024_KY22</v>
      </c>
      <c r="C1020" t="s">
        <v>167</v>
      </c>
      <c r="D1020" t="s">
        <v>1068</v>
      </c>
      <c r="E1020" s="149" t="str">
        <f t="shared" si="33"/>
        <v>2024_KYCARTER COUNTY</v>
      </c>
      <c r="F1020">
        <v>766550</v>
      </c>
      <c r="G1020" s="149">
        <f t="array" ref="G1020">SUM(IF(A1020=A$5:A1020,IF(C1020=C$5:C1020,1,0),0))</f>
        <v>22</v>
      </c>
    </row>
    <row r="1021" spans="1:7" x14ac:dyDescent="0.25">
      <c r="A1021">
        <v>2024</v>
      </c>
      <c r="B1021" s="149" t="str">
        <f t="shared" si="32"/>
        <v>2024_KY23</v>
      </c>
      <c r="C1021" t="s">
        <v>167</v>
      </c>
      <c r="D1021" t="s">
        <v>1069</v>
      </c>
      <c r="E1021" s="149" t="str">
        <f t="shared" si="33"/>
        <v>2024_KYCASEY COUNTY</v>
      </c>
      <c r="F1021">
        <v>766550</v>
      </c>
      <c r="G1021" s="149">
        <f t="array" ref="G1021">SUM(IF(A1021=A$5:A1021,IF(C1021=C$5:C1021,1,0),0))</f>
        <v>23</v>
      </c>
    </row>
    <row r="1022" spans="1:7" x14ac:dyDescent="0.25">
      <c r="A1022">
        <v>2024</v>
      </c>
      <c r="B1022" s="149" t="str">
        <f t="shared" si="32"/>
        <v>2024_KY24</v>
      </c>
      <c r="C1022" t="s">
        <v>167</v>
      </c>
      <c r="D1022" t="s">
        <v>853</v>
      </c>
      <c r="E1022" s="149" t="str">
        <f t="shared" si="33"/>
        <v>2024_KYCHRISTIAN COUNTY</v>
      </c>
      <c r="F1022">
        <v>766550</v>
      </c>
      <c r="G1022" s="149">
        <f t="array" ref="G1022">SUM(IF(A1022=A$5:A1022,IF(C1022=C$5:C1022,1,0),0))</f>
        <v>24</v>
      </c>
    </row>
    <row r="1023" spans="1:7" x14ac:dyDescent="0.25">
      <c r="A1023">
        <v>2024</v>
      </c>
      <c r="B1023" s="149" t="str">
        <f t="shared" si="32"/>
        <v>2024_KY25</v>
      </c>
      <c r="C1023" t="s">
        <v>167</v>
      </c>
      <c r="D1023" t="s">
        <v>481</v>
      </c>
      <c r="E1023" s="149" t="str">
        <f t="shared" si="33"/>
        <v>2024_KYCLARK COUNTY</v>
      </c>
      <c r="F1023">
        <v>766550</v>
      </c>
      <c r="G1023" s="149">
        <f t="array" ref="G1023">SUM(IF(A1023=A$5:A1023,IF(C1023=C$5:C1023,1,0),0))</f>
        <v>25</v>
      </c>
    </row>
    <row r="1024" spans="1:7" x14ac:dyDescent="0.25">
      <c r="A1024">
        <v>2024</v>
      </c>
      <c r="B1024" s="149" t="str">
        <f t="shared" si="32"/>
        <v>2024_KY26</v>
      </c>
      <c r="C1024" t="s">
        <v>167</v>
      </c>
      <c r="D1024" t="s">
        <v>404</v>
      </c>
      <c r="E1024" s="149" t="str">
        <f t="shared" si="33"/>
        <v>2024_KYCLAY COUNTY</v>
      </c>
      <c r="F1024">
        <v>766550</v>
      </c>
      <c r="G1024" s="149">
        <f t="array" ref="G1024">SUM(IF(A1024=A$5:A1024,IF(C1024=C$5:C1024,1,0),0))</f>
        <v>26</v>
      </c>
    </row>
    <row r="1025" spans="1:7" x14ac:dyDescent="0.25">
      <c r="A1025">
        <v>2024</v>
      </c>
      <c r="B1025" s="149" t="str">
        <f t="shared" si="32"/>
        <v>2024_KY27</v>
      </c>
      <c r="C1025" t="s">
        <v>167</v>
      </c>
      <c r="D1025" t="s">
        <v>854</v>
      </c>
      <c r="E1025" s="149" t="str">
        <f t="shared" si="33"/>
        <v>2024_KYCLINTON COUNTY</v>
      </c>
      <c r="F1025">
        <v>766550</v>
      </c>
      <c r="G1025" s="149">
        <f t="array" ref="G1025">SUM(IF(A1025=A$5:A1025,IF(C1025=C$5:C1025,1,0),0))</f>
        <v>27</v>
      </c>
    </row>
    <row r="1026" spans="1:7" x14ac:dyDescent="0.25">
      <c r="A1026">
        <v>2024</v>
      </c>
      <c r="B1026" s="149" t="str">
        <f t="shared" si="32"/>
        <v>2024_KY28</v>
      </c>
      <c r="C1026" t="s">
        <v>167</v>
      </c>
      <c r="D1026" t="s">
        <v>487</v>
      </c>
      <c r="E1026" s="149" t="str">
        <f t="shared" si="33"/>
        <v>2024_KYCRITTENDEN COUNTY</v>
      </c>
      <c r="F1026">
        <v>766550</v>
      </c>
      <c r="G1026" s="149">
        <f t="array" ref="G1026">SUM(IF(A1026=A$5:A1026,IF(C1026=C$5:C1026,1,0),0))</f>
        <v>28</v>
      </c>
    </row>
    <row r="1027" spans="1:7" x14ac:dyDescent="0.25">
      <c r="A1027">
        <v>2024</v>
      </c>
      <c r="B1027" s="149" t="str">
        <f t="shared" si="32"/>
        <v>2024_KY29</v>
      </c>
      <c r="C1027" t="s">
        <v>167</v>
      </c>
      <c r="D1027" t="s">
        <v>856</v>
      </c>
      <c r="E1027" s="149" t="str">
        <f t="shared" si="33"/>
        <v>2024_KYCUMBERLAND COUNTY</v>
      </c>
      <c r="F1027">
        <v>766550</v>
      </c>
      <c r="G1027" s="149">
        <f t="array" ref="G1027">SUM(IF(A1027=A$5:A1027,IF(C1027=C$5:C1027,1,0),0))</f>
        <v>29</v>
      </c>
    </row>
    <row r="1028" spans="1:7" x14ac:dyDescent="0.25">
      <c r="A1028">
        <v>2024</v>
      </c>
      <c r="B1028" s="149" t="str">
        <f t="shared" si="32"/>
        <v>2024_KY30</v>
      </c>
      <c r="C1028" t="s">
        <v>167</v>
      </c>
      <c r="D1028" t="s">
        <v>904</v>
      </c>
      <c r="E1028" s="149" t="str">
        <f t="shared" si="33"/>
        <v>2024_KYDAVIESS COUNTY</v>
      </c>
      <c r="F1028">
        <v>766550</v>
      </c>
      <c r="G1028" s="149">
        <f t="array" ref="G1028">SUM(IF(A1028=A$5:A1028,IF(C1028=C$5:C1028,1,0),0))</f>
        <v>30</v>
      </c>
    </row>
    <row r="1029" spans="1:7" x14ac:dyDescent="0.25">
      <c r="A1029">
        <v>2024</v>
      </c>
      <c r="B1029" s="149" t="str">
        <f t="shared" si="32"/>
        <v>2024_KY31</v>
      </c>
      <c r="C1029" t="s">
        <v>167</v>
      </c>
      <c r="D1029" t="s">
        <v>1070</v>
      </c>
      <c r="E1029" s="149" t="str">
        <f t="shared" si="33"/>
        <v>2024_KYEDMONSON COUNTY</v>
      </c>
      <c r="F1029">
        <v>766550</v>
      </c>
      <c r="G1029" s="149">
        <f t="array" ref="G1029">SUM(IF(A1029=A$5:A1029,IF(C1029=C$5:C1029,1,0),0))</f>
        <v>31</v>
      </c>
    </row>
    <row r="1030" spans="1:7" x14ac:dyDescent="0.25">
      <c r="A1030">
        <v>2024</v>
      </c>
      <c r="B1030" s="149" t="str">
        <f t="shared" si="32"/>
        <v>2024_KY32</v>
      </c>
      <c r="C1030" t="s">
        <v>167</v>
      </c>
      <c r="D1030" t="s">
        <v>1071</v>
      </c>
      <c r="E1030" s="149" t="str">
        <f t="shared" si="33"/>
        <v>2024_KYELLIOTT COUNTY</v>
      </c>
      <c r="F1030">
        <v>766550</v>
      </c>
      <c r="G1030" s="149">
        <f t="array" ref="G1030">SUM(IF(A1030=A$5:A1030,IF(C1030=C$5:C1030,1,0),0))</f>
        <v>32</v>
      </c>
    </row>
    <row r="1031" spans="1:7" x14ac:dyDescent="0.25">
      <c r="A1031">
        <v>2024</v>
      </c>
      <c r="B1031" s="149" t="str">
        <f t="shared" si="32"/>
        <v>2024_KY33</v>
      </c>
      <c r="C1031" t="s">
        <v>167</v>
      </c>
      <c r="D1031" t="s">
        <v>1072</v>
      </c>
      <c r="E1031" s="149" t="str">
        <f t="shared" si="33"/>
        <v>2024_KYESTILL COUNTY</v>
      </c>
      <c r="F1031">
        <v>766550</v>
      </c>
      <c r="G1031" s="149">
        <f t="array" ref="G1031">SUM(IF(A1031=A$5:A1031,IF(C1031=C$5:C1031,1,0),0))</f>
        <v>33</v>
      </c>
    </row>
    <row r="1032" spans="1:7" x14ac:dyDescent="0.25">
      <c r="A1032">
        <v>2024</v>
      </c>
      <c r="B1032" s="149" t="str">
        <f t="shared" si="32"/>
        <v>2024_KY34</v>
      </c>
      <c r="C1032" t="s">
        <v>167</v>
      </c>
      <c r="D1032" t="s">
        <v>419</v>
      </c>
      <c r="E1032" s="149" t="str">
        <f t="shared" si="33"/>
        <v>2024_KYFAYETTE COUNTY</v>
      </c>
      <c r="F1032">
        <v>766550</v>
      </c>
      <c r="G1032" s="149">
        <f t="array" ref="G1032">SUM(IF(A1032=A$5:A1032,IF(C1032=C$5:C1032,1,0),0))</f>
        <v>34</v>
      </c>
    </row>
    <row r="1033" spans="1:7" x14ac:dyDescent="0.25">
      <c r="A1033">
        <v>2024</v>
      </c>
      <c r="B1033" s="149" t="str">
        <f t="shared" si="32"/>
        <v>2024_KY35</v>
      </c>
      <c r="C1033" t="s">
        <v>167</v>
      </c>
      <c r="D1033" t="s">
        <v>1073</v>
      </c>
      <c r="E1033" s="149" t="str">
        <f t="shared" si="33"/>
        <v>2024_KYFLEMING COUNTY</v>
      </c>
      <c r="F1033">
        <v>766550</v>
      </c>
      <c r="G1033" s="149">
        <f t="array" ref="G1033">SUM(IF(A1033=A$5:A1033,IF(C1033=C$5:C1033,1,0),0))</f>
        <v>35</v>
      </c>
    </row>
    <row r="1034" spans="1:7" x14ac:dyDescent="0.25">
      <c r="A1034">
        <v>2024</v>
      </c>
      <c r="B1034" s="149" t="str">
        <f t="shared" si="32"/>
        <v>2024_KY36</v>
      </c>
      <c r="C1034" t="s">
        <v>167</v>
      </c>
      <c r="D1034" t="s">
        <v>742</v>
      </c>
      <c r="E1034" s="149" t="str">
        <f t="shared" si="33"/>
        <v>2024_KYFLOYD COUNTY</v>
      </c>
      <c r="F1034">
        <v>766550</v>
      </c>
      <c r="G1034" s="149">
        <f t="array" ref="G1034">SUM(IF(A1034=A$5:A1034,IF(C1034=C$5:C1034,1,0),0))</f>
        <v>36</v>
      </c>
    </row>
    <row r="1035" spans="1:7" x14ac:dyDescent="0.25">
      <c r="A1035">
        <v>2024</v>
      </c>
      <c r="B1035" s="149" t="str">
        <f t="shared" si="32"/>
        <v>2024_KY37</v>
      </c>
      <c r="C1035" t="s">
        <v>167</v>
      </c>
      <c r="D1035" t="s">
        <v>420</v>
      </c>
      <c r="E1035" s="149" t="str">
        <f t="shared" si="33"/>
        <v>2024_KYFRANKLIN COUNTY</v>
      </c>
      <c r="F1035">
        <v>766550</v>
      </c>
      <c r="G1035" s="149">
        <f t="array" ref="G1035">SUM(IF(A1035=A$5:A1035,IF(C1035=C$5:C1035,1,0),0))</f>
        <v>37</v>
      </c>
    </row>
    <row r="1036" spans="1:7" x14ac:dyDescent="0.25">
      <c r="A1036">
        <v>2024</v>
      </c>
      <c r="B1036" s="149" t="str">
        <f t="shared" si="32"/>
        <v>2024_KY38</v>
      </c>
      <c r="C1036" t="s">
        <v>167</v>
      </c>
      <c r="D1036" t="s">
        <v>492</v>
      </c>
      <c r="E1036" s="149" t="str">
        <f t="shared" si="33"/>
        <v>2024_KYFULTON COUNTY</v>
      </c>
      <c r="F1036">
        <v>766550</v>
      </c>
      <c r="G1036" s="149">
        <f t="array" ref="G1036">SUM(IF(A1036=A$5:A1036,IF(C1036=C$5:C1036,1,0),0))</f>
        <v>38</v>
      </c>
    </row>
    <row r="1037" spans="1:7" x14ac:dyDescent="0.25">
      <c r="A1037">
        <v>2024</v>
      </c>
      <c r="B1037" s="149" t="str">
        <f t="shared" si="32"/>
        <v>2024_KY39</v>
      </c>
      <c r="C1037" t="s">
        <v>167</v>
      </c>
      <c r="D1037" t="s">
        <v>862</v>
      </c>
      <c r="E1037" s="149" t="str">
        <f t="shared" si="33"/>
        <v>2024_KYGALLATIN COUNTY</v>
      </c>
      <c r="F1037">
        <v>766550</v>
      </c>
      <c r="G1037" s="149">
        <f t="array" ref="G1037">SUM(IF(A1037=A$5:A1037,IF(C1037=C$5:C1037,1,0),0))</f>
        <v>39</v>
      </c>
    </row>
    <row r="1038" spans="1:7" x14ac:dyDescent="0.25">
      <c r="A1038">
        <v>2024</v>
      </c>
      <c r="B1038" s="149" t="str">
        <f t="shared" si="32"/>
        <v>2024_KY40</v>
      </c>
      <c r="C1038" t="s">
        <v>167</v>
      </c>
      <c r="D1038" t="s">
        <v>1074</v>
      </c>
      <c r="E1038" s="149" t="str">
        <f t="shared" si="33"/>
        <v>2024_KYGARRARD COUNTY</v>
      </c>
      <c r="F1038">
        <v>766550</v>
      </c>
      <c r="G1038" s="149">
        <f t="array" ref="G1038">SUM(IF(A1038=A$5:A1038,IF(C1038=C$5:C1038,1,0),0))</f>
        <v>40</v>
      </c>
    </row>
    <row r="1039" spans="1:7" x14ac:dyDescent="0.25">
      <c r="A1039">
        <v>2024</v>
      </c>
      <c r="B1039" s="149" t="str">
        <f t="shared" si="32"/>
        <v>2024_KY41</v>
      </c>
      <c r="C1039" t="s">
        <v>167</v>
      </c>
      <c r="D1039" t="s">
        <v>494</v>
      </c>
      <c r="E1039" s="149" t="str">
        <f t="shared" si="33"/>
        <v>2024_KYGRANT COUNTY</v>
      </c>
      <c r="F1039">
        <v>766550</v>
      </c>
      <c r="G1039" s="149">
        <f t="array" ref="G1039">SUM(IF(A1039=A$5:A1039,IF(C1039=C$5:C1039,1,0),0))</f>
        <v>41</v>
      </c>
    </row>
    <row r="1040" spans="1:7" x14ac:dyDescent="0.25">
      <c r="A1040">
        <v>2024</v>
      </c>
      <c r="B1040" s="149" t="str">
        <f t="shared" si="32"/>
        <v>2024_KY42</v>
      </c>
      <c r="C1040" t="s">
        <v>167</v>
      </c>
      <c r="D1040" t="s">
        <v>1075</v>
      </c>
      <c r="E1040" s="149" t="str">
        <f t="shared" si="33"/>
        <v>2024_KYGRAVES COUNTY</v>
      </c>
      <c r="F1040">
        <v>766550</v>
      </c>
      <c r="G1040" s="149">
        <f t="array" ref="G1040">SUM(IF(A1040=A$5:A1040,IF(C1040=C$5:C1040,1,0),0))</f>
        <v>42</v>
      </c>
    </row>
    <row r="1041" spans="1:7" x14ac:dyDescent="0.25">
      <c r="A1041">
        <v>2024</v>
      </c>
      <c r="B1041" s="149" t="str">
        <f t="shared" si="32"/>
        <v>2024_KY43</v>
      </c>
      <c r="C1041" t="s">
        <v>167</v>
      </c>
      <c r="D1041" t="s">
        <v>1076</v>
      </c>
      <c r="E1041" s="149" t="str">
        <f t="shared" si="33"/>
        <v>2024_KYGRAYSON COUNTY</v>
      </c>
      <c r="F1041">
        <v>766550</v>
      </c>
      <c r="G1041" s="149">
        <f t="array" ref="G1041">SUM(IF(A1041=A$5:A1041,IF(C1041=C$5:C1041,1,0),0))</f>
        <v>43</v>
      </c>
    </row>
    <row r="1042" spans="1:7" x14ac:dyDescent="0.25">
      <c r="A1042">
        <v>2024</v>
      </c>
      <c r="B1042" s="149" t="str">
        <f t="shared" si="32"/>
        <v>2024_KY44</v>
      </c>
      <c r="C1042" t="s">
        <v>167</v>
      </c>
      <c r="D1042" t="s">
        <v>1077</v>
      </c>
      <c r="E1042" s="149" t="str">
        <f t="shared" si="33"/>
        <v>2024_KYGREEN COUNTY</v>
      </c>
      <c r="F1042">
        <v>766550</v>
      </c>
      <c r="G1042" s="149">
        <f t="array" ref="G1042">SUM(IF(A1042=A$5:A1042,IF(C1042=C$5:C1042,1,0),0))</f>
        <v>44</v>
      </c>
    </row>
    <row r="1043" spans="1:7" x14ac:dyDescent="0.25">
      <c r="A1043">
        <v>2024</v>
      </c>
      <c r="B1043" s="149" t="str">
        <f t="shared" si="32"/>
        <v>2024_KY45</v>
      </c>
      <c r="C1043" t="s">
        <v>167</v>
      </c>
      <c r="D1043" t="s">
        <v>1078</v>
      </c>
      <c r="E1043" s="149" t="str">
        <f t="shared" si="33"/>
        <v>2024_KYGREENUP COUNTY</v>
      </c>
      <c r="F1043">
        <v>766550</v>
      </c>
      <c r="G1043" s="149">
        <f t="array" ref="G1043">SUM(IF(A1043=A$5:A1043,IF(C1043=C$5:C1043,1,0),0))</f>
        <v>45</v>
      </c>
    </row>
    <row r="1044" spans="1:7" x14ac:dyDescent="0.25">
      <c r="A1044">
        <v>2024</v>
      </c>
      <c r="B1044" s="149" t="str">
        <f t="shared" si="32"/>
        <v>2024_KY46</v>
      </c>
      <c r="C1044" t="s">
        <v>167</v>
      </c>
      <c r="D1044" t="s">
        <v>752</v>
      </c>
      <c r="E1044" s="149" t="str">
        <f t="shared" si="33"/>
        <v>2024_KYHANCOCK COUNTY</v>
      </c>
      <c r="F1044">
        <v>766550</v>
      </c>
      <c r="G1044" s="149">
        <f t="array" ref="G1044">SUM(IF(A1044=A$5:A1044,IF(C1044=C$5:C1044,1,0),0))</f>
        <v>46</v>
      </c>
    </row>
    <row r="1045" spans="1:7" x14ac:dyDescent="0.25">
      <c r="A1045">
        <v>2024</v>
      </c>
      <c r="B1045" s="149" t="str">
        <f t="shared" si="32"/>
        <v>2024_KY47</v>
      </c>
      <c r="C1045" t="s">
        <v>167</v>
      </c>
      <c r="D1045" t="s">
        <v>864</v>
      </c>
      <c r="E1045" s="149" t="str">
        <f t="shared" si="33"/>
        <v>2024_KYHARDIN COUNTY</v>
      </c>
      <c r="F1045">
        <v>766550</v>
      </c>
      <c r="G1045" s="149">
        <f t="array" ref="G1045">SUM(IF(A1045=A$5:A1045,IF(C1045=C$5:C1045,1,0),0))</f>
        <v>47</v>
      </c>
    </row>
    <row r="1046" spans="1:7" x14ac:dyDescent="0.25">
      <c r="A1046">
        <v>2024</v>
      </c>
      <c r="B1046" s="149" t="str">
        <f t="shared" si="32"/>
        <v>2024_KY48</v>
      </c>
      <c r="C1046" t="s">
        <v>167</v>
      </c>
      <c r="D1046" t="s">
        <v>1079</v>
      </c>
      <c r="E1046" s="149" t="str">
        <f t="shared" si="33"/>
        <v>2024_KYHARLAN COUNTY</v>
      </c>
      <c r="F1046">
        <v>766550</v>
      </c>
      <c r="G1046" s="149">
        <f t="array" ref="G1046">SUM(IF(A1046=A$5:A1046,IF(C1046=C$5:C1046,1,0),0))</f>
        <v>48</v>
      </c>
    </row>
    <row r="1047" spans="1:7" x14ac:dyDescent="0.25">
      <c r="A1047">
        <v>2024</v>
      </c>
      <c r="B1047" s="149" t="str">
        <f t="shared" si="32"/>
        <v>2024_KY49</v>
      </c>
      <c r="C1047" t="s">
        <v>167</v>
      </c>
      <c r="D1047" t="s">
        <v>911</v>
      </c>
      <c r="E1047" s="149" t="str">
        <f t="shared" si="33"/>
        <v>2024_KYHARRISON COUNTY</v>
      </c>
      <c r="F1047">
        <v>766550</v>
      </c>
      <c r="G1047" s="149">
        <f t="array" ref="G1047">SUM(IF(A1047=A$5:A1047,IF(C1047=C$5:C1047,1,0),0))</f>
        <v>49</v>
      </c>
    </row>
    <row r="1048" spans="1:7" x14ac:dyDescent="0.25">
      <c r="A1048">
        <v>2024</v>
      </c>
      <c r="B1048" s="149" t="str">
        <f t="shared" si="32"/>
        <v>2024_KY50</v>
      </c>
      <c r="C1048" t="s">
        <v>167</v>
      </c>
      <c r="D1048" t="s">
        <v>755</v>
      </c>
      <c r="E1048" s="149" t="str">
        <f t="shared" si="33"/>
        <v>2024_KYHART COUNTY</v>
      </c>
      <c r="F1048">
        <v>766550</v>
      </c>
      <c r="G1048" s="149">
        <f t="array" ref="G1048">SUM(IF(A1048=A$5:A1048,IF(C1048=C$5:C1048,1,0),0))</f>
        <v>50</v>
      </c>
    </row>
    <row r="1049" spans="1:7" x14ac:dyDescent="0.25">
      <c r="A1049">
        <v>2024</v>
      </c>
      <c r="B1049" s="149" t="str">
        <f t="shared" si="32"/>
        <v>2024_KY51</v>
      </c>
      <c r="C1049" t="s">
        <v>167</v>
      </c>
      <c r="D1049" t="s">
        <v>865</v>
      </c>
      <c r="E1049" s="149" t="str">
        <f t="shared" si="33"/>
        <v>2024_KYHENDERSON COUNTY</v>
      </c>
      <c r="F1049">
        <v>766550</v>
      </c>
      <c r="G1049" s="149">
        <f t="array" ref="G1049">SUM(IF(A1049=A$5:A1049,IF(C1049=C$5:C1049,1,0),0))</f>
        <v>51</v>
      </c>
    </row>
    <row r="1050" spans="1:7" x14ac:dyDescent="0.25">
      <c r="A1050">
        <v>2024</v>
      </c>
      <c r="B1050" s="149" t="str">
        <f t="shared" si="32"/>
        <v>2024_KY52</v>
      </c>
      <c r="C1050" t="s">
        <v>167</v>
      </c>
      <c r="D1050" t="s">
        <v>424</v>
      </c>
      <c r="E1050" s="149" t="str">
        <f t="shared" si="33"/>
        <v>2024_KYHENRY COUNTY</v>
      </c>
      <c r="F1050">
        <v>766550</v>
      </c>
      <c r="G1050" s="149">
        <f t="array" ref="G1050">SUM(IF(A1050=A$5:A1050,IF(C1050=C$5:C1050,1,0),0))</f>
        <v>52</v>
      </c>
    </row>
    <row r="1051" spans="1:7" x14ac:dyDescent="0.25">
      <c r="A1051">
        <v>2024</v>
      </c>
      <c r="B1051" s="149" t="str">
        <f t="shared" si="32"/>
        <v>2024_KY53</v>
      </c>
      <c r="C1051" t="s">
        <v>167</v>
      </c>
      <c r="D1051" t="s">
        <v>1080</v>
      </c>
      <c r="E1051" s="149" t="str">
        <f t="shared" si="33"/>
        <v>2024_KYHICKMAN COUNTY</v>
      </c>
      <c r="F1051">
        <v>766550</v>
      </c>
      <c r="G1051" s="149">
        <f t="array" ref="G1051">SUM(IF(A1051=A$5:A1051,IF(C1051=C$5:C1051,1,0),0))</f>
        <v>53</v>
      </c>
    </row>
    <row r="1052" spans="1:7" x14ac:dyDescent="0.25">
      <c r="A1052">
        <v>2024</v>
      </c>
      <c r="B1052" s="149" t="str">
        <f t="shared" si="32"/>
        <v>2024_KY54</v>
      </c>
      <c r="C1052" t="s">
        <v>167</v>
      </c>
      <c r="D1052" t="s">
        <v>1081</v>
      </c>
      <c r="E1052" s="149" t="str">
        <f t="shared" si="33"/>
        <v>2024_KYHOPKINS COUNTY</v>
      </c>
      <c r="F1052">
        <v>766550</v>
      </c>
      <c r="G1052" s="149">
        <f t="array" ref="G1052">SUM(IF(A1052=A$5:A1052,IF(C1052=C$5:C1052,1,0),0))</f>
        <v>54</v>
      </c>
    </row>
    <row r="1053" spans="1:7" x14ac:dyDescent="0.25">
      <c r="A1053">
        <v>2024</v>
      </c>
      <c r="B1053" s="149" t="str">
        <f t="shared" si="32"/>
        <v>2024_KY55</v>
      </c>
      <c r="C1053" t="s">
        <v>167</v>
      </c>
      <c r="D1053" t="s">
        <v>426</v>
      </c>
      <c r="E1053" s="149" t="str">
        <f t="shared" si="33"/>
        <v>2024_KYJACKSON COUNTY</v>
      </c>
      <c r="F1053">
        <v>766550</v>
      </c>
      <c r="G1053" s="149">
        <f t="array" ref="G1053">SUM(IF(A1053=A$5:A1053,IF(C1053=C$5:C1053,1,0),0))</f>
        <v>55</v>
      </c>
    </row>
    <row r="1054" spans="1:7" x14ac:dyDescent="0.25">
      <c r="A1054">
        <v>2024</v>
      </c>
      <c r="B1054" s="149" t="str">
        <f t="shared" si="32"/>
        <v>2024_KY56</v>
      </c>
      <c r="C1054" t="s">
        <v>167</v>
      </c>
      <c r="D1054" t="s">
        <v>427</v>
      </c>
      <c r="E1054" s="149" t="str">
        <f t="shared" si="33"/>
        <v>2024_KYJEFFERSON COUNTY</v>
      </c>
      <c r="F1054">
        <v>766550</v>
      </c>
      <c r="G1054" s="149">
        <f t="array" ref="G1054">SUM(IF(A1054=A$5:A1054,IF(C1054=C$5:C1054,1,0),0))</f>
        <v>56</v>
      </c>
    </row>
    <row r="1055" spans="1:7" x14ac:dyDescent="0.25">
      <c r="A1055">
        <v>2024</v>
      </c>
      <c r="B1055" s="149" t="str">
        <f t="shared" si="32"/>
        <v>2024_KY57</v>
      </c>
      <c r="C1055" t="s">
        <v>167</v>
      </c>
      <c r="D1055" t="s">
        <v>1082</v>
      </c>
      <c r="E1055" s="149" t="str">
        <f t="shared" si="33"/>
        <v>2024_KYJESSAMINE COUNTY</v>
      </c>
      <c r="F1055">
        <v>766550</v>
      </c>
      <c r="G1055" s="149">
        <f t="array" ref="G1055">SUM(IF(A1055=A$5:A1055,IF(C1055=C$5:C1055,1,0),0))</f>
        <v>57</v>
      </c>
    </row>
    <row r="1056" spans="1:7" x14ac:dyDescent="0.25">
      <c r="A1056">
        <v>2024</v>
      </c>
      <c r="B1056" s="149" t="str">
        <f t="shared" si="32"/>
        <v>2024_KY58</v>
      </c>
      <c r="C1056" t="s">
        <v>167</v>
      </c>
      <c r="D1056" t="s">
        <v>500</v>
      </c>
      <c r="E1056" s="149" t="str">
        <f t="shared" si="33"/>
        <v>2024_KYJOHNSON COUNTY</v>
      </c>
      <c r="F1056">
        <v>766550</v>
      </c>
      <c r="G1056" s="149">
        <f t="array" ref="G1056">SUM(IF(A1056=A$5:A1056,IF(C1056=C$5:C1056,1,0),0))</f>
        <v>58</v>
      </c>
    </row>
    <row r="1057" spans="1:7" x14ac:dyDescent="0.25">
      <c r="A1057">
        <v>2024</v>
      </c>
      <c r="B1057" s="149" t="str">
        <f t="shared" si="32"/>
        <v>2024_KY59</v>
      </c>
      <c r="C1057" t="s">
        <v>167</v>
      </c>
      <c r="D1057" t="s">
        <v>1083</v>
      </c>
      <c r="E1057" s="149" t="str">
        <f t="shared" si="33"/>
        <v>2024_KYKENTON COUNTY</v>
      </c>
      <c r="F1057">
        <v>766550</v>
      </c>
      <c r="G1057" s="149">
        <f t="array" ref="G1057">SUM(IF(A1057=A$5:A1057,IF(C1057=C$5:C1057,1,0),0))</f>
        <v>59</v>
      </c>
    </row>
    <row r="1058" spans="1:7" x14ac:dyDescent="0.25">
      <c r="A1058">
        <v>2024</v>
      </c>
      <c r="B1058" s="149" t="str">
        <f t="shared" si="32"/>
        <v>2024_KY60</v>
      </c>
      <c r="C1058" t="s">
        <v>167</v>
      </c>
      <c r="D1058" t="s">
        <v>1084</v>
      </c>
      <c r="E1058" s="149" t="str">
        <f t="shared" si="33"/>
        <v>2024_KYKNOTT COUNTY</v>
      </c>
      <c r="F1058">
        <v>766550</v>
      </c>
      <c r="G1058" s="149">
        <f t="array" ref="G1058">SUM(IF(A1058=A$5:A1058,IF(C1058=C$5:C1058,1,0),0))</f>
        <v>60</v>
      </c>
    </row>
    <row r="1059" spans="1:7" x14ac:dyDescent="0.25">
      <c r="A1059">
        <v>2024</v>
      </c>
      <c r="B1059" s="149" t="str">
        <f t="shared" si="32"/>
        <v>2024_KY61</v>
      </c>
      <c r="C1059" t="s">
        <v>167</v>
      </c>
      <c r="D1059" t="s">
        <v>872</v>
      </c>
      <c r="E1059" s="149" t="str">
        <f t="shared" si="33"/>
        <v>2024_KYKNOX COUNTY</v>
      </c>
      <c r="F1059">
        <v>766550</v>
      </c>
      <c r="G1059" s="149">
        <f t="array" ref="G1059">SUM(IF(A1059=A$5:A1059,IF(C1059=C$5:C1059,1,0),0))</f>
        <v>61</v>
      </c>
    </row>
    <row r="1060" spans="1:7" x14ac:dyDescent="0.25">
      <c r="A1060">
        <v>2024</v>
      </c>
      <c r="B1060" s="149" t="str">
        <f t="shared" si="32"/>
        <v>2024_KY62</v>
      </c>
      <c r="C1060" t="s">
        <v>167</v>
      </c>
      <c r="D1060" t="s">
        <v>1085</v>
      </c>
      <c r="E1060" s="149" t="str">
        <f t="shared" si="33"/>
        <v>2024_KYLARUE COUNTY</v>
      </c>
      <c r="F1060">
        <v>766550</v>
      </c>
      <c r="G1060" s="149">
        <f t="array" ref="G1060">SUM(IF(A1060=A$5:A1060,IF(C1060=C$5:C1060,1,0),0))</f>
        <v>62</v>
      </c>
    </row>
    <row r="1061" spans="1:7" x14ac:dyDescent="0.25">
      <c r="A1061">
        <v>2024</v>
      </c>
      <c r="B1061" s="149" t="str">
        <f t="shared" si="32"/>
        <v>2024_KY63</v>
      </c>
      <c r="C1061" t="s">
        <v>167</v>
      </c>
      <c r="D1061" t="s">
        <v>1086</v>
      </c>
      <c r="E1061" s="149" t="str">
        <f t="shared" si="33"/>
        <v>2024_KYLAUREL COUNTY</v>
      </c>
      <c r="F1061">
        <v>766550</v>
      </c>
      <c r="G1061" s="149">
        <f t="array" ref="G1061">SUM(IF(A1061=A$5:A1061,IF(C1061=C$5:C1061,1,0),0))</f>
        <v>63</v>
      </c>
    </row>
    <row r="1062" spans="1:7" x14ac:dyDescent="0.25">
      <c r="A1062">
        <v>2024</v>
      </c>
      <c r="B1062" s="149" t="str">
        <f t="shared" si="32"/>
        <v>2024_KY64</v>
      </c>
      <c r="C1062" t="s">
        <v>167</v>
      </c>
      <c r="D1062" t="s">
        <v>430</v>
      </c>
      <c r="E1062" s="149" t="str">
        <f t="shared" si="33"/>
        <v>2024_KYLAWRENCE COUNTY</v>
      </c>
      <c r="F1062">
        <v>766550</v>
      </c>
      <c r="G1062" s="149">
        <f t="array" ref="G1062">SUM(IF(A1062=A$5:A1062,IF(C1062=C$5:C1062,1,0),0))</f>
        <v>64</v>
      </c>
    </row>
    <row r="1063" spans="1:7" x14ac:dyDescent="0.25">
      <c r="A1063">
        <v>2024</v>
      </c>
      <c r="B1063" s="149" t="str">
        <f t="shared" si="32"/>
        <v>2024_KY65</v>
      </c>
      <c r="C1063" t="s">
        <v>167</v>
      </c>
      <c r="D1063" t="s">
        <v>431</v>
      </c>
      <c r="E1063" s="149" t="str">
        <f t="shared" si="33"/>
        <v>2024_KYLEE COUNTY</v>
      </c>
      <c r="F1063">
        <v>766550</v>
      </c>
      <c r="G1063" s="149">
        <f t="array" ref="G1063">SUM(IF(A1063=A$5:A1063,IF(C1063=C$5:C1063,1,0),0))</f>
        <v>65</v>
      </c>
    </row>
    <row r="1064" spans="1:7" x14ac:dyDescent="0.25">
      <c r="A1064">
        <v>2024</v>
      </c>
      <c r="B1064" s="149" t="str">
        <f t="shared" si="32"/>
        <v>2024_KY66</v>
      </c>
      <c r="C1064" t="s">
        <v>167</v>
      </c>
      <c r="D1064" t="s">
        <v>1087</v>
      </c>
      <c r="E1064" s="149" t="str">
        <f t="shared" si="33"/>
        <v>2024_KYLESLIE COUNTY</v>
      </c>
      <c r="F1064">
        <v>766550</v>
      </c>
      <c r="G1064" s="149">
        <f t="array" ref="G1064">SUM(IF(A1064=A$5:A1064,IF(C1064=C$5:C1064,1,0),0))</f>
        <v>66</v>
      </c>
    </row>
    <row r="1065" spans="1:7" x14ac:dyDescent="0.25">
      <c r="A1065">
        <v>2024</v>
      </c>
      <c r="B1065" s="149" t="str">
        <f t="shared" si="32"/>
        <v>2024_KY67</v>
      </c>
      <c r="C1065" t="s">
        <v>167</v>
      </c>
      <c r="D1065" t="s">
        <v>1088</v>
      </c>
      <c r="E1065" s="149" t="str">
        <f t="shared" si="33"/>
        <v>2024_KYLETCHER COUNTY</v>
      </c>
      <c r="F1065">
        <v>766550</v>
      </c>
      <c r="G1065" s="149">
        <f t="array" ref="G1065">SUM(IF(A1065=A$5:A1065,IF(C1065=C$5:C1065,1,0),0))</f>
        <v>67</v>
      </c>
    </row>
    <row r="1066" spans="1:7" x14ac:dyDescent="0.25">
      <c r="A1066">
        <v>2024</v>
      </c>
      <c r="B1066" s="149" t="str">
        <f t="shared" si="32"/>
        <v>2024_KY68</v>
      </c>
      <c r="C1066" t="s">
        <v>167</v>
      </c>
      <c r="D1066" t="s">
        <v>836</v>
      </c>
      <c r="E1066" s="149" t="str">
        <f t="shared" si="33"/>
        <v>2024_KYLEWIS COUNTY</v>
      </c>
      <c r="F1066">
        <v>766550</v>
      </c>
      <c r="G1066" s="149">
        <f t="array" ref="G1066">SUM(IF(A1066=A$5:A1066,IF(C1066=C$5:C1066,1,0),0))</f>
        <v>68</v>
      </c>
    </row>
    <row r="1067" spans="1:7" x14ac:dyDescent="0.25">
      <c r="A1067">
        <v>2024</v>
      </c>
      <c r="B1067" s="149" t="str">
        <f t="shared" si="32"/>
        <v>2024_KY69</v>
      </c>
      <c r="C1067" t="s">
        <v>167</v>
      </c>
      <c r="D1067" t="s">
        <v>502</v>
      </c>
      <c r="E1067" s="149" t="str">
        <f t="shared" si="33"/>
        <v>2024_KYLINCOLN COUNTY</v>
      </c>
      <c r="F1067">
        <v>766550</v>
      </c>
      <c r="G1067" s="149">
        <f t="array" ref="G1067">SUM(IF(A1067=A$5:A1067,IF(C1067=C$5:C1067,1,0),0))</f>
        <v>69</v>
      </c>
    </row>
    <row r="1068" spans="1:7" x14ac:dyDescent="0.25">
      <c r="A1068">
        <v>2024</v>
      </c>
      <c r="B1068" s="149" t="str">
        <f t="shared" si="32"/>
        <v>2024_KY70</v>
      </c>
      <c r="C1068" t="s">
        <v>167</v>
      </c>
      <c r="D1068" t="s">
        <v>874</v>
      </c>
      <c r="E1068" s="149" t="str">
        <f t="shared" si="33"/>
        <v>2024_KYLIVINGSTON COUNTY</v>
      </c>
      <c r="F1068">
        <v>766550</v>
      </c>
      <c r="G1068" s="149">
        <f t="array" ref="G1068">SUM(IF(A1068=A$5:A1068,IF(C1068=C$5:C1068,1,0),0))</f>
        <v>70</v>
      </c>
    </row>
    <row r="1069" spans="1:7" x14ac:dyDescent="0.25">
      <c r="A1069">
        <v>2024</v>
      </c>
      <c r="B1069" s="149" t="str">
        <f t="shared" si="32"/>
        <v>2024_KY71</v>
      </c>
      <c r="C1069" t="s">
        <v>167</v>
      </c>
      <c r="D1069" t="s">
        <v>504</v>
      </c>
      <c r="E1069" s="149" t="str">
        <f t="shared" si="33"/>
        <v>2024_KYLOGAN COUNTY</v>
      </c>
      <c r="F1069">
        <v>766550</v>
      </c>
      <c r="G1069" s="149">
        <f t="array" ref="G1069">SUM(IF(A1069=A$5:A1069,IF(C1069=C$5:C1069,1,0),0))</f>
        <v>71</v>
      </c>
    </row>
    <row r="1070" spans="1:7" x14ac:dyDescent="0.25">
      <c r="A1070">
        <v>2024</v>
      </c>
      <c r="B1070" s="149" t="str">
        <f t="shared" si="32"/>
        <v>2024_KY72</v>
      </c>
      <c r="C1070" t="s">
        <v>167</v>
      </c>
      <c r="D1070" t="s">
        <v>966</v>
      </c>
      <c r="E1070" s="149" t="str">
        <f t="shared" si="33"/>
        <v>2024_KYLYON COUNTY</v>
      </c>
      <c r="F1070">
        <v>766550</v>
      </c>
      <c r="G1070" s="149">
        <f t="array" ref="G1070">SUM(IF(A1070=A$5:A1070,IF(C1070=C$5:C1070,1,0),0))</f>
        <v>72</v>
      </c>
    </row>
    <row r="1071" spans="1:7" x14ac:dyDescent="0.25">
      <c r="A1071">
        <v>2024</v>
      </c>
      <c r="B1071" s="149" t="str">
        <f t="shared" si="32"/>
        <v>2024_KY73</v>
      </c>
      <c r="C1071" t="s">
        <v>167</v>
      </c>
      <c r="D1071" t="s">
        <v>1089</v>
      </c>
      <c r="E1071" s="149" t="str">
        <f t="shared" si="33"/>
        <v>2024_KYMCCRACKEN COUNTY</v>
      </c>
      <c r="F1071">
        <v>766550</v>
      </c>
      <c r="G1071" s="149">
        <f t="array" ref="G1071">SUM(IF(A1071=A$5:A1071,IF(C1071=C$5:C1071,1,0),0))</f>
        <v>73</v>
      </c>
    </row>
    <row r="1072" spans="1:7" x14ac:dyDescent="0.25">
      <c r="A1072">
        <v>2024</v>
      </c>
      <c r="B1072" s="149" t="str">
        <f t="shared" si="32"/>
        <v>2024_KY74</v>
      </c>
      <c r="C1072" t="s">
        <v>167</v>
      </c>
      <c r="D1072" t="s">
        <v>1090</v>
      </c>
      <c r="E1072" s="149" t="str">
        <f t="shared" si="33"/>
        <v>2024_KYMCCREARY COUNTY</v>
      </c>
      <c r="F1072">
        <v>766550</v>
      </c>
      <c r="G1072" s="149">
        <f t="array" ref="G1072">SUM(IF(A1072=A$5:A1072,IF(C1072=C$5:C1072,1,0),0))</f>
        <v>74</v>
      </c>
    </row>
    <row r="1073" spans="1:7" x14ac:dyDescent="0.25">
      <c r="A1073">
        <v>2024</v>
      </c>
      <c r="B1073" s="149" t="str">
        <f t="shared" ref="B1073:B1136" si="34">A1073&amp;"_"&amp;C1073&amp;G1073</f>
        <v>2024_KY75</v>
      </c>
      <c r="C1073" t="s">
        <v>167</v>
      </c>
      <c r="D1073" t="s">
        <v>877</v>
      </c>
      <c r="E1073" s="149" t="str">
        <f t="shared" ref="E1073:E1136" si="35">A1073&amp;"_"&amp;C1073&amp;D1073</f>
        <v>2024_KYMCLEAN COUNTY</v>
      </c>
      <c r="F1073">
        <v>766550</v>
      </c>
      <c r="G1073" s="149">
        <f t="array" ref="G1073">SUM(IF(A1073=A$5:A1073,IF(C1073=C$5:C1073,1,0),0))</f>
        <v>75</v>
      </c>
    </row>
    <row r="1074" spans="1:7" x14ac:dyDescent="0.25">
      <c r="A1074">
        <v>2024</v>
      </c>
      <c r="B1074" s="149" t="str">
        <f t="shared" si="34"/>
        <v>2024_KY76</v>
      </c>
      <c r="C1074" t="s">
        <v>167</v>
      </c>
      <c r="D1074" t="s">
        <v>435</v>
      </c>
      <c r="E1074" s="149" t="str">
        <f t="shared" si="35"/>
        <v>2024_KYMADISON COUNTY</v>
      </c>
      <c r="F1074">
        <v>766550</v>
      </c>
      <c r="G1074" s="149">
        <f t="array" ref="G1074">SUM(IF(A1074=A$5:A1074,IF(C1074=C$5:C1074,1,0),0))</f>
        <v>76</v>
      </c>
    </row>
    <row r="1075" spans="1:7" x14ac:dyDescent="0.25">
      <c r="A1075">
        <v>2024</v>
      </c>
      <c r="B1075" s="149" t="str">
        <f t="shared" si="34"/>
        <v>2024_KY77</v>
      </c>
      <c r="C1075" t="s">
        <v>167</v>
      </c>
      <c r="D1075" t="s">
        <v>1091</v>
      </c>
      <c r="E1075" s="149" t="str">
        <f t="shared" si="35"/>
        <v>2024_KYMAGOFFIN COUNTY</v>
      </c>
      <c r="F1075">
        <v>766550</v>
      </c>
      <c r="G1075" s="149">
        <f t="array" ref="G1075">SUM(IF(A1075=A$5:A1075,IF(C1075=C$5:C1075,1,0),0))</f>
        <v>77</v>
      </c>
    </row>
    <row r="1076" spans="1:7" x14ac:dyDescent="0.25">
      <c r="A1076">
        <v>2024</v>
      </c>
      <c r="B1076" s="149" t="str">
        <f t="shared" si="34"/>
        <v>2024_KY78</v>
      </c>
      <c r="C1076" t="s">
        <v>167</v>
      </c>
      <c r="D1076" t="s">
        <v>437</v>
      </c>
      <c r="E1076" s="149" t="str">
        <f t="shared" si="35"/>
        <v>2024_KYMARION COUNTY</v>
      </c>
      <c r="F1076">
        <v>766550</v>
      </c>
      <c r="G1076" s="149">
        <f t="array" ref="G1076">SUM(IF(A1076=A$5:A1076,IF(C1076=C$5:C1076,1,0),0))</f>
        <v>78</v>
      </c>
    </row>
    <row r="1077" spans="1:7" x14ac:dyDescent="0.25">
      <c r="A1077">
        <v>2024</v>
      </c>
      <c r="B1077" s="149" t="str">
        <f t="shared" si="34"/>
        <v>2024_KY79</v>
      </c>
      <c r="C1077" t="s">
        <v>167</v>
      </c>
      <c r="D1077" t="s">
        <v>438</v>
      </c>
      <c r="E1077" s="149" t="str">
        <f t="shared" si="35"/>
        <v>2024_KYMARSHALL COUNTY</v>
      </c>
      <c r="F1077">
        <v>766550</v>
      </c>
      <c r="G1077" s="149">
        <f t="array" ref="G1077">SUM(IF(A1077=A$5:A1077,IF(C1077=C$5:C1077,1,0),0))</f>
        <v>79</v>
      </c>
    </row>
    <row r="1078" spans="1:7" x14ac:dyDescent="0.25">
      <c r="A1078">
        <v>2024</v>
      </c>
      <c r="B1078" s="149" t="str">
        <f t="shared" si="34"/>
        <v>2024_KY80</v>
      </c>
      <c r="C1078" t="s">
        <v>167</v>
      </c>
      <c r="D1078" t="s">
        <v>681</v>
      </c>
      <c r="E1078" s="149" t="str">
        <f t="shared" si="35"/>
        <v>2024_KYMARTIN COUNTY</v>
      </c>
      <c r="F1078">
        <v>766550</v>
      </c>
      <c r="G1078" s="149">
        <f t="array" ref="G1078">SUM(IF(A1078=A$5:A1078,IF(C1078=C$5:C1078,1,0),0))</f>
        <v>80</v>
      </c>
    </row>
    <row r="1079" spans="1:7" x14ac:dyDescent="0.25">
      <c r="A1079">
        <v>2024</v>
      </c>
      <c r="B1079" s="149" t="str">
        <f t="shared" si="34"/>
        <v>2024_KY81</v>
      </c>
      <c r="C1079" t="s">
        <v>167</v>
      </c>
      <c r="D1079" t="s">
        <v>879</v>
      </c>
      <c r="E1079" s="149" t="str">
        <f t="shared" si="35"/>
        <v>2024_KYMASON COUNTY</v>
      </c>
      <c r="F1079">
        <v>766550</v>
      </c>
      <c r="G1079" s="149">
        <f t="array" ref="G1079">SUM(IF(A1079=A$5:A1079,IF(C1079=C$5:C1079,1,0),0))</f>
        <v>81</v>
      </c>
    </row>
    <row r="1080" spans="1:7" x14ac:dyDescent="0.25">
      <c r="A1080">
        <v>2024</v>
      </c>
      <c r="B1080" s="149" t="str">
        <f t="shared" si="34"/>
        <v>2024_KY82</v>
      </c>
      <c r="C1080" t="s">
        <v>167</v>
      </c>
      <c r="D1080" t="s">
        <v>1019</v>
      </c>
      <c r="E1080" s="149" t="str">
        <f t="shared" si="35"/>
        <v>2024_KYMEADE COUNTY</v>
      </c>
      <c r="F1080">
        <v>766550</v>
      </c>
      <c r="G1080" s="149">
        <f t="array" ref="G1080">SUM(IF(A1080=A$5:A1080,IF(C1080=C$5:C1080,1,0),0))</f>
        <v>82</v>
      </c>
    </row>
    <row r="1081" spans="1:7" x14ac:dyDescent="0.25">
      <c r="A1081">
        <v>2024</v>
      </c>
      <c r="B1081" s="149" t="str">
        <f t="shared" si="34"/>
        <v>2024_KY83</v>
      </c>
      <c r="C1081" t="s">
        <v>167</v>
      </c>
      <c r="D1081" t="s">
        <v>1092</v>
      </c>
      <c r="E1081" s="149" t="str">
        <f t="shared" si="35"/>
        <v>2024_KYMENIFEE COUNTY</v>
      </c>
      <c r="F1081">
        <v>766550</v>
      </c>
      <c r="G1081" s="149">
        <f t="array" ref="G1081">SUM(IF(A1081=A$5:A1081,IF(C1081=C$5:C1081,1,0),0))</f>
        <v>83</v>
      </c>
    </row>
    <row r="1082" spans="1:7" x14ac:dyDescent="0.25">
      <c r="A1082">
        <v>2024</v>
      </c>
      <c r="B1082" s="149" t="str">
        <f t="shared" si="34"/>
        <v>2024_KY84</v>
      </c>
      <c r="C1082" t="s">
        <v>167</v>
      </c>
      <c r="D1082" t="s">
        <v>882</v>
      </c>
      <c r="E1082" s="149" t="str">
        <f t="shared" si="35"/>
        <v>2024_KYMERCER COUNTY</v>
      </c>
      <c r="F1082">
        <v>766550</v>
      </c>
      <c r="G1082" s="149">
        <f t="array" ref="G1082">SUM(IF(A1082=A$5:A1082,IF(C1082=C$5:C1082,1,0),0))</f>
        <v>84</v>
      </c>
    </row>
    <row r="1083" spans="1:7" x14ac:dyDescent="0.25">
      <c r="A1083">
        <v>2024</v>
      </c>
      <c r="B1083" s="149" t="str">
        <f t="shared" si="34"/>
        <v>2024_KY85</v>
      </c>
      <c r="C1083" t="s">
        <v>167</v>
      </c>
      <c r="D1083" t="s">
        <v>1093</v>
      </c>
      <c r="E1083" s="149" t="str">
        <f t="shared" si="35"/>
        <v>2024_KYMETCALFE COUNTY</v>
      </c>
      <c r="F1083">
        <v>766550</v>
      </c>
      <c r="G1083" s="149">
        <f t="array" ref="G1083">SUM(IF(A1083=A$5:A1083,IF(C1083=C$5:C1083,1,0),0))</f>
        <v>85</v>
      </c>
    </row>
    <row r="1084" spans="1:7" x14ac:dyDescent="0.25">
      <c r="A1084">
        <v>2024</v>
      </c>
      <c r="B1084" s="149" t="str">
        <f t="shared" si="34"/>
        <v>2024_KY86</v>
      </c>
      <c r="C1084" t="s">
        <v>167</v>
      </c>
      <c r="D1084" t="s">
        <v>440</v>
      </c>
      <c r="E1084" s="149" t="str">
        <f t="shared" si="35"/>
        <v>2024_KYMONROE COUNTY</v>
      </c>
      <c r="F1084">
        <v>766550</v>
      </c>
      <c r="G1084" s="149">
        <f t="array" ref="G1084">SUM(IF(A1084=A$5:A1084,IF(C1084=C$5:C1084,1,0),0))</f>
        <v>86</v>
      </c>
    </row>
    <row r="1085" spans="1:7" x14ac:dyDescent="0.25">
      <c r="A1085">
        <v>2024</v>
      </c>
      <c r="B1085" s="149" t="str">
        <f t="shared" si="34"/>
        <v>2024_KY87</v>
      </c>
      <c r="C1085" t="s">
        <v>167</v>
      </c>
      <c r="D1085" t="s">
        <v>441</v>
      </c>
      <c r="E1085" s="149" t="str">
        <f t="shared" si="35"/>
        <v>2024_KYMONTGOMERY COUNTY</v>
      </c>
      <c r="F1085">
        <v>766550</v>
      </c>
      <c r="G1085" s="149">
        <f t="array" ref="G1085">SUM(IF(A1085=A$5:A1085,IF(C1085=C$5:C1085,1,0),0))</f>
        <v>87</v>
      </c>
    </row>
    <row r="1086" spans="1:7" x14ac:dyDescent="0.25">
      <c r="A1086">
        <v>2024</v>
      </c>
      <c r="B1086" s="149" t="str">
        <f t="shared" si="34"/>
        <v>2024_KY88</v>
      </c>
      <c r="C1086" t="s">
        <v>167</v>
      </c>
      <c r="D1086" t="s">
        <v>442</v>
      </c>
      <c r="E1086" s="149" t="str">
        <f t="shared" si="35"/>
        <v>2024_KYMORGAN COUNTY</v>
      </c>
      <c r="F1086">
        <v>766550</v>
      </c>
      <c r="G1086" s="149">
        <f t="array" ref="G1086">SUM(IF(A1086=A$5:A1086,IF(C1086=C$5:C1086,1,0),0))</f>
        <v>88</v>
      </c>
    </row>
    <row r="1087" spans="1:7" x14ac:dyDescent="0.25">
      <c r="A1087">
        <v>2024</v>
      </c>
      <c r="B1087" s="149" t="str">
        <f t="shared" si="34"/>
        <v>2024_KY89</v>
      </c>
      <c r="C1087" t="s">
        <v>167</v>
      </c>
      <c r="D1087" t="s">
        <v>1094</v>
      </c>
      <c r="E1087" s="149" t="str">
        <f t="shared" si="35"/>
        <v>2024_KYMUHLENBERG COUNTY</v>
      </c>
      <c r="F1087">
        <v>766550</v>
      </c>
      <c r="G1087" s="149">
        <f t="array" ref="G1087">SUM(IF(A1087=A$5:A1087,IF(C1087=C$5:C1087,1,0),0))</f>
        <v>89</v>
      </c>
    </row>
    <row r="1088" spans="1:7" x14ac:dyDescent="0.25">
      <c r="A1088">
        <v>2024</v>
      </c>
      <c r="B1088" s="149" t="str">
        <f t="shared" si="34"/>
        <v>2024_KY90</v>
      </c>
      <c r="C1088" t="s">
        <v>167</v>
      </c>
      <c r="D1088" t="s">
        <v>1095</v>
      </c>
      <c r="E1088" s="149" t="str">
        <f t="shared" si="35"/>
        <v>2024_KYNELSON COUNTY</v>
      </c>
      <c r="F1088">
        <v>766550</v>
      </c>
      <c r="G1088" s="149">
        <f t="array" ref="G1088">SUM(IF(A1088=A$5:A1088,IF(C1088=C$5:C1088,1,0),0))</f>
        <v>90</v>
      </c>
    </row>
    <row r="1089" spans="1:7" x14ac:dyDescent="0.25">
      <c r="A1089">
        <v>2024</v>
      </c>
      <c r="B1089" s="149" t="str">
        <f t="shared" si="34"/>
        <v>2024_KY91</v>
      </c>
      <c r="C1089" t="s">
        <v>167</v>
      </c>
      <c r="D1089" t="s">
        <v>1096</v>
      </c>
      <c r="E1089" s="149" t="str">
        <f t="shared" si="35"/>
        <v>2024_KYNICHOLAS COUNTY</v>
      </c>
      <c r="F1089">
        <v>766550</v>
      </c>
      <c r="G1089" s="149">
        <f t="array" ref="G1089">SUM(IF(A1089=A$5:A1089,IF(C1089=C$5:C1089,1,0),0))</f>
        <v>91</v>
      </c>
    </row>
    <row r="1090" spans="1:7" x14ac:dyDescent="0.25">
      <c r="A1090">
        <v>2024</v>
      </c>
      <c r="B1090" s="149" t="str">
        <f t="shared" si="34"/>
        <v>2024_KY92</v>
      </c>
      <c r="C1090" t="s">
        <v>167</v>
      </c>
      <c r="D1090" t="s">
        <v>921</v>
      </c>
      <c r="E1090" s="149" t="str">
        <f t="shared" si="35"/>
        <v>2024_KYOHIO COUNTY</v>
      </c>
      <c r="F1090">
        <v>766550</v>
      </c>
      <c r="G1090" s="149">
        <f t="array" ref="G1090">SUM(IF(A1090=A$5:A1090,IF(C1090=C$5:C1090,1,0),0))</f>
        <v>92</v>
      </c>
    </row>
    <row r="1091" spans="1:7" x14ac:dyDescent="0.25">
      <c r="A1091">
        <v>2024</v>
      </c>
      <c r="B1091" s="149" t="str">
        <f t="shared" si="34"/>
        <v>2024_KY93</v>
      </c>
      <c r="C1091" t="s">
        <v>167</v>
      </c>
      <c r="D1091" t="s">
        <v>1097</v>
      </c>
      <c r="E1091" s="149" t="str">
        <f t="shared" si="35"/>
        <v>2024_KYOLDHAM COUNTY</v>
      </c>
      <c r="F1091">
        <v>766550</v>
      </c>
      <c r="G1091" s="149">
        <f t="array" ref="G1091">SUM(IF(A1091=A$5:A1091,IF(C1091=C$5:C1091,1,0),0))</f>
        <v>93</v>
      </c>
    </row>
    <row r="1092" spans="1:7" x14ac:dyDescent="0.25">
      <c r="A1092">
        <v>2024</v>
      </c>
      <c r="B1092" s="149" t="str">
        <f t="shared" si="34"/>
        <v>2024_KY94</v>
      </c>
      <c r="C1092" t="s">
        <v>167</v>
      </c>
      <c r="D1092" t="s">
        <v>922</v>
      </c>
      <c r="E1092" s="149" t="str">
        <f t="shared" si="35"/>
        <v>2024_KYOWEN COUNTY</v>
      </c>
      <c r="F1092">
        <v>766550</v>
      </c>
      <c r="G1092" s="149">
        <f t="array" ref="G1092">SUM(IF(A1092=A$5:A1092,IF(C1092=C$5:C1092,1,0),0))</f>
        <v>94</v>
      </c>
    </row>
    <row r="1093" spans="1:7" x14ac:dyDescent="0.25">
      <c r="A1093">
        <v>2024</v>
      </c>
      <c r="B1093" s="149" t="str">
        <f t="shared" si="34"/>
        <v>2024_KY95</v>
      </c>
      <c r="C1093" t="s">
        <v>167</v>
      </c>
      <c r="D1093" t="s">
        <v>1098</v>
      </c>
      <c r="E1093" s="149" t="str">
        <f t="shared" si="35"/>
        <v>2024_KYOWSLEY COUNTY</v>
      </c>
      <c r="F1093">
        <v>766550</v>
      </c>
      <c r="G1093" s="149">
        <f t="array" ref="G1093">SUM(IF(A1093=A$5:A1093,IF(C1093=C$5:C1093,1,0),0))</f>
        <v>95</v>
      </c>
    </row>
    <row r="1094" spans="1:7" x14ac:dyDescent="0.25">
      <c r="A1094">
        <v>2024</v>
      </c>
      <c r="B1094" s="149" t="str">
        <f t="shared" si="34"/>
        <v>2024_KY96</v>
      </c>
      <c r="C1094" t="s">
        <v>167</v>
      </c>
      <c r="D1094" t="s">
        <v>1099</v>
      </c>
      <c r="E1094" s="149" t="str">
        <f t="shared" si="35"/>
        <v>2024_KYPENDLETON COUNTY</v>
      </c>
      <c r="F1094">
        <v>766550</v>
      </c>
      <c r="G1094" s="149">
        <f t="array" ref="G1094">SUM(IF(A1094=A$5:A1094,IF(C1094=C$5:C1094,1,0),0))</f>
        <v>96</v>
      </c>
    </row>
    <row r="1095" spans="1:7" x14ac:dyDescent="0.25">
      <c r="A1095">
        <v>2024</v>
      </c>
      <c r="B1095" s="149" t="str">
        <f t="shared" si="34"/>
        <v>2024_KY97</v>
      </c>
      <c r="C1095" t="s">
        <v>167</v>
      </c>
      <c r="D1095" t="s">
        <v>443</v>
      </c>
      <c r="E1095" s="149" t="str">
        <f t="shared" si="35"/>
        <v>2024_KYPERRY COUNTY</v>
      </c>
      <c r="F1095">
        <v>766550</v>
      </c>
      <c r="G1095" s="149">
        <f t="array" ref="G1095">SUM(IF(A1095=A$5:A1095,IF(C1095=C$5:C1095,1,0),0))</f>
        <v>97</v>
      </c>
    </row>
    <row r="1096" spans="1:7" x14ac:dyDescent="0.25">
      <c r="A1096">
        <v>2024</v>
      </c>
      <c r="B1096" s="149" t="str">
        <f t="shared" si="34"/>
        <v>2024_KY98</v>
      </c>
      <c r="C1096" t="s">
        <v>167</v>
      </c>
      <c r="D1096" t="s">
        <v>445</v>
      </c>
      <c r="E1096" s="149" t="str">
        <f t="shared" si="35"/>
        <v>2024_KYPIKE COUNTY</v>
      </c>
      <c r="F1096">
        <v>766550</v>
      </c>
      <c r="G1096" s="149">
        <f t="array" ref="G1096">SUM(IF(A1096=A$5:A1096,IF(C1096=C$5:C1096,1,0),0))</f>
        <v>98</v>
      </c>
    </row>
    <row r="1097" spans="1:7" x14ac:dyDescent="0.25">
      <c r="A1097">
        <v>2024</v>
      </c>
      <c r="B1097" s="149" t="str">
        <f t="shared" si="34"/>
        <v>2024_KY99</v>
      </c>
      <c r="C1097" t="s">
        <v>167</v>
      </c>
      <c r="D1097" t="s">
        <v>1100</v>
      </c>
      <c r="E1097" s="149" t="str">
        <f t="shared" si="35"/>
        <v>2024_KYPOWELL COUNTY</v>
      </c>
      <c r="F1097">
        <v>766550</v>
      </c>
      <c r="G1097" s="149">
        <f t="array" ref="G1097">SUM(IF(A1097=A$5:A1097,IF(C1097=C$5:C1097,1,0),0))</f>
        <v>99</v>
      </c>
    </row>
    <row r="1098" spans="1:7" x14ac:dyDescent="0.25">
      <c r="A1098">
        <v>2024</v>
      </c>
      <c r="B1098" s="149" t="str">
        <f t="shared" si="34"/>
        <v>2024_KY100</v>
      </c>
      <c r="C1098" t="s">
        <v>167</v>
      </c>
      <c r="D1098" t="s">
        <v>516</v>
      </c>
      <c r="E1098" s="149" t="str">
        <f t="shared" si="35"/>
        <v>2024_KYPULASKI COUNTY</v>
      </c>
      <c r="F1098">
        <v>766550</v>
      </c>
      <c r="G1098" s="149">
        <f t="array" ref="G1098">SUM(IF(A1098=A$5:A1098,IF(C1098=C$5:C1098,1,0),0))</f>
        <v>100</v>
      </c>
    </row>
    <row r="1099" spans="1:7" x14ac:dyDescent="0.25">
      <c r="A1099">
        <v>2024</v>
      </c>
      <c r="B1099" s="149" t="str">
        <f t="shared" si="34"/>
        <v>2024_KY101</v>
      </c>
      <c r="C1099" t="s">
        <v>167</v>
      </c>
      <c r="D1099" t="s">
        <v>1101</v>
      </c>
      <c r="E1099" s="149" t="str">
        <f t="shared" si="35"/>
        <v>2024_KYROBERTSON COUNTY</v>
      </c>
      <c r="F1099">
        <v>766550</v>
      </c>
      <c r="G1099" s="149">
        <f t="array" ref="G1099">SUM(IF(A1099=A$5:A1099,IF(C1099=C$5:C1099,1,0),0))</f>
        <v>101</v>
      </c>
    </row>
    <row r="1100" spans="1:7" x14ac:dyDescent="0.25">
      <c r="A1100">
        <v>2024</v>
      </c>
      <c r="B1100" s="149" t="str">
        <f t="shared" si="34"/>
        <v>2024_KY102</v>
      </c>
      <c r="C1100" t="s">
        <v>167</v>
      </c>
      <c r="D1100" t="s">
        <v>1102</v>
      </c>
      <c r="E1100" s="149" t="str">
        <f t="shared" si="35"/>
        <v>2024_KYROCKCASTLE COUNTY</v>
      </c>
      <c r="F1100">
        <v>766550</v>
      </c>
      <c r="G1100" s="149">
        <f t="array" ref="G1100">SUM(IF(A1100=A$5:A1100,IF(C1100=C$5:C1100,1,0),0))</f>
        <v>102</v>
      </c>
    </row>
    <row r="1101" spans="1:7" x14ac:dyDescent="0.25">
      <c r="A1101">
        <v>2024</v>
      </c>
      <c r="B1101" s="149" t="str">
        <f t="shared" si="34"/>
        <v>2024_KY103</v>
      </c>
      <c r="C1101" t="s">
        <v>167</v>
      </c>
      <c r="D1101" t="s">
        <v>1103</v>
      </c>
      <c r="E1101" s="149" t="str">
        <f t="shared" si="35"/>
        <v>2024_KYROWAN COUNTY</v>
      </c>
      <c r="F1101">
        <v>766550</v>
      </c>
      <c r="G1101" s="149">
        <f t="array" ref="G1101">SUM(IF(A1101=A$5:A1101,IF(C1101=C$5:C1101,1,0),0))</f>
        <v>103</v>
      </c>
    </row>
    <row r="1102" spans="1:7" x14ac:dyDescent="0.25">
      <c r="A1102">
        <v>2024</v>
      </c>
      <c r="B1102" s="149" t="str">
        <f t="shared" si="34"/>
        <v>2024_KY104</v>
      </c>
      <c r="C1102" t="s">
        <v>167</v>
      </c>
      <c r="D1102" t="s">
        <v>447</v>
      </c>
      <c r="E1102" s="149" t="str">
        <f t="shared" si="35"/>
        <v>2024_KYRUSSELL COUNTY</v>
      </c>
      <c r="F1102">
        <v>766550</v>
      </c>
      <c r="G1102" s="149">
        <f t="array" ref="G1102">SUM(IF(A1102=A$5:A1102,IF(C1102=C$5:C1102,1,0),0))</f>
        <v>104</v>
      </c>
    </row>
    <row r="1103" spans="1:7" x14ac:dyDescent="0.25">
      <c r="A1103">
        <v>2024</v>
      </c>
      <c r="B1103" s="149" t="str">
        <f t="shared" si="34"/>
        <v>2024_KY105</v>
      </c>
      <c r="C1103" t="s">
        <v>167</v>
      </c>
      <c r="D1103" t="s">
        <v>519</v>
      </c>
      <c r="E1103" s="149" t="str">
        <f t="shared" si="35"/>
        <v>2024_KYSCOTT COUNTY</v>
      </c>
      <c r="F1103">
        <v>766550</v>
      </c>
      <c r="G1103" s="149">
        <f t="array" ref="G1103">SUM(IF(A1103=A$5:A1103,IF(C1103=C$5:C1103,1,0),0))</f>
        <v>105</v>
      </c>
    </row>
    <row r="1104" spans="1:7" x14ac:dyDescent="0.25">
      <c r="A1104">
        <v>2024</v>
      </c>
      <c r="B1104" s="149" t="str">
        <f t="shared" si="34"/>
        <v>2024_KY106</v>
      </c>
      <c r="C1104" t="s">
        <v>167</v>
      </c>
      <c r="D1104" t="s">
        <v>449</v>
      </c>
      <c r="E1104" s="149" t="str">
        <f t="shared" si="35"/>
        <v>2024_KYSHELBY COUNTY</v>
      </c>
      <c r="F1104">
        <v>766550</v>
      </c>
      <c r="G1104" s="149">
        <f t="array" ref="G1104">SUM(IF(A1104=A$5:A1104,IF(C1104=C$5:C1104,1,0),0))</f>
        <v>106</v>
      </c>
    </row>
    <row r="1105" spans="1:7" x14ac:dyDescent="0.25">
      <c r="A1105">
        <v>2024</v>
      </c>
      <c r="B1105" s="149" t="str">
        <f t="shared" si="34"/>
        <v>2024_KY107</v>
      </c>
      <c r="C1105" t="s">
        <v>167</v>
      </c>
      <c r="D1105" t="s">
        <v>1104</v>
      </c>
      <c r="E1105" s="149" t="str">
        <f t="shared" si="35"/>
        <v>2024_KYSIMPSON COUNTY</v>
      </c>
      <c r="F1105">
        <v>766550</v>
      </c>
      <c r="G1105" s="149">
        <f t="array" ref="G1105">SUM(IF(A1105=A$5:A1105,IF(C1105=C$5:C1105,1,0),0))</f>
        <v>107</v>
      </c>
    </row>
    <row r="1106" spans="1:7" x14ac:dyDescent="0.25">
      <c r="A1106">
        <v>2024</v>
      </c>
      <c r="B1106" s="149" t="str">
        <f t="shared" si="34"/>
        <v>2024_KY108</v>
      </c>
      <c r="C1106" t="s">
        <v>167</v>
      </c>
      <c r="D1106" t="s">
        <v>929</v>
      </c>
      <c r="E1106" s="149" t="str">
        <f t="shared" si="35"/>
        <v>2024_KYSPENCER COUNTY</v>
      </c>
      <c r="F1106">
        <v>766550</v>
      </c>
      <c r="G1106" s="149">
        <f t="array" ref="G1106">SUM(IF(A1106=A$5:A1106,IF(C1106=C$5:C1106,1,0),0))</f>
        <v>108</v>
      </c>
    </row>
    <row r="1107" spans="1:7" x14ac:dyDescent="0.25">
      <c r="A1107">
        <v>2024</v>
      </c>
      <c r="B1107" s="149" t="str">
        <f t="shared" si="34"/>
        <v>2024_KY109</v>
      </c>
      <c r="C1107" t="s">
        <v>167</v>
      </c>
      <c r="D1107" t="s">
        <v>697</v>
      </c>
      <c r="E1107" s="149" t="str">
        <f t="shared" si="35"/>
        <v>2024_KYTAYLOR COUNTY</v>
      </c>
      <c r="F1107">
        <v>766550</v>
      </c>
      <c r="G1107" s="149">
        <f t="array" ref="G1107">SUM(IF(A1107=A$5:A1107,IF(C1107=C$5:C1107,1,0),0))</f>
        <v>109</v>
      </c>
    </row>
    <row r="1108" spans="1:7" x14ac:dyDescent="0.25">
      <c r="A1108">
        <v>2024</v>
      </c>
      <c r="B1108" s="149" t="str">
        <f t="shared" si="34"/>
        <v>2024_KY110</v>
      </c>
      <c r="C1108" t="s">
        <v>167</v>
      </c>
      <c r="D1108" t="s">
        <v>1105</v>
      </c>
      <c r="E1108" s="149" t="str">
        <f t="shared" si="35"/>
        <v>2024_KYTODD COUNTY</v>
      </c>
      <c r="F1108">
        <v>766550</v>
      </c>
      <c r="G1108" s="149">
        <f t="array" ref="G1108">SUM(IF(A1108=A$5:A1108,IF(C1108=C$5:C1108,1,0),0))</f>
        <v>110</v>
      </c>
    </row>
    <row r="1109" spans="1:7" x14ac:dyDescent="0.25">
      <c r="A1109">
        <v>2024</v>
      </c>
      <c r="B1109" s="149" t="str">
        <f t="shared" si="34"/>
        <v>2024_KY111</v>
      </c>
      <c r="C1109" t="s">
        <v>167</v>
      </c>
      <c r="D1109" t="s">
        <v>1106</v>
      </c>
      <c r="E1109" s="149" t="str">
        <f t="shared" si="35"/>
        <v>2024_KYTRIGG COUNTY</v>
      </c>
      <c r="F1109">
        <v>766550</v>
      </c>
      <c r="G1109" s="149">
        <f t="array" ref="G1109">SUM(IF(A1109=A$5:A1109,IF(C1109=C$5:C1109,1,0),0))</f>
        <v>111</v>
      </c>
    </row>
    <row r="1110" spans="1:7" x14ac:dyDescent="0.25">
      <c r="A1110">
        <v>2024</v>
      </c>
      <c r="B1110" s="149" t="str">
        <f t="shared" si="34"/>
        <v>2024_KY112</v>
      </c>
      <c r="C1110" t="s">
        <v>167</v>
      </c>
      <c r="D1110" t="s">
        <v>1107</v>
      </c>
      <c r="E1110" s="149" t="str">
        <f t="shared" si="35"/>
        <v>2024_KYTRIMBLE COUNTY</v>
      </c>
      <c r="F1110">
        <v>766550</v>
      </c>
      <c r="G1110" s="149">
        <f t="array" ref="G1110">SUM(IF(A1110=A$5:A1110,IF(C1110=C$5:C1110,1,0),0))</f>
        <v>112</v>
      </c>
    </row>
    <row r="1111" spans="1:7" x14ac:dyDescent="0.25">
      <c r="A1111">
        <v>2024</v>
      </c>
      <c r="B1111" s="149" t="str">
        <f t="shared" si="34"/>
        <v>2024_KY113</v>
      </c>
      <c r="C1111" t="s">
        <v>167</v>
      </c>
      <c r="D1111" t="s">
        <v>525</v>
      </c>
      <c r="E1111" s="149" t="str">
        <f t="shared" si="35"/>
        <v>2024_KYUNION COUNTY</v>
      </c>
      <c r="F1111">
        <v>766550</v>
      </c>
      <c r="G1111" s="149">
        <f t="array" ref="G1111">SUM(IF(A1111=A$5:A1111,IF(C1111=C$5:C1111,1,0),0))</f>
        <v>113</v>
      </c>
    </row>
    <row r="1112" spans="1:7" x14ac:dyDescent="0.25">
      <c r="A1112">
        <v>2024</v>
      </c>
      <c r="B1112" s="149" t="str">
        <f t="shared" si="34"/>
        <v>2024_KY114</v>
      </c>
      <c r="C1112" t="s">
        <v>167</v>
      </c>
      <c r="D1112" t="s">
        <v>801</v>
      </c>
      <c r="E1112" s="149" t="str">
        <f t="shared" si="35"/>
        <v>2024_KYWARREN COUNTY</v>
      </c>
      <c r="F1112">
        <v>766550</v>
      </c>
      <c r="G1112" s="149">
        <f t="array" ref="G1112">SUM(IF(A1112=A$5:A1112,IF(C1112=C$5:C1112,1,0),0))</f>
        <v>114</v>
      </c>
    </row>
    <row r="1113" spans="1:7" x14ac:dyDescent="0.25">
      <c r="A1113">
        <v>2024</v>
      </c>
      <c r="B1113" s="149" t="str">
        <f t="shared" si="34"/>
        <v>2024_KY115</v>
      </c>
      <c r="C1113" t="s">
        <v>167</v>
      </c>
      <c r="D1113" t="s">
        <v>455</v>
      </c>
      <c r="E1113" s="149" t="str">
        <f t="shared" si="35"/>
        <v>2024_KYWASHINGTON COUNTY</v>
      </c>
      <c r="F1113">
        <v>766550</v>
      </c>
      <c r="G1113" s="149">
        <f t="array" ref="G1113">SUM(IF(A1113=A$5:A1113,IF(C1113=C$5:C1113,1,0),0))</f>
        <v>115</v>
      </c>
    </row>
    <row r="1114" spans="1:7" x14ac:dyDescent="0.25">
      <c r="A1114">
        <v>2024</v>
      </c>
      <c r="B1114" s="149" t="str">
        <f t="shared" si="34"/>
        <v>2024_KY116</v>
      </c>
      <c r="C1114" t="s">
        <v>167</v>
      </c>
      <c r="D1114" t="s">
        <v>802</v>
      </c>
      <c r="E1114" s="149" t="str">
        <f t="shared" si="35"/>
        <v>2024_KYWAYNE COUNTY</v>
      </c>
      <c r="F1114">
        <v>766550</v>
      </c>
      <c r="G1114" s="149">
        <f t="array" ref="G1114">SUM(IF(A1114=A$5:A1114,IF(C1114=C$5:C1114,1,0),0))</f>
        <v>116</v>
      </c>
    </row>
    <row r="1115" spans="1:7" x14ac:dyDescent="0.25">
      <c r="A1115">
        <v>2024</v>
      </c>
      <c r="B1115" s="149" t="str">
        <f t="shared" si="34"/>
        <v>2024_KY117</v>
      </c>
      <c r="C1115" t="s">
        <v>167</v>
      </c>
      <c r="D1115" t="s">
        <v>803</v>
      </c>
      <c r="E1115" s="149" t="str">
        <f t="shared" si="35"/>
        <v>2024_KYWEBSTER COUNTY</v>
      </c>
      <c r="F1115">
        <v>766550</v>
      </c>
      <c r="G1115" s="149">
        <f t="array" ref="G1115">SUM(IF(A1115=A$5:A1115,IF(C1115=C$5:C1115,1,0),0))</f>
        <v>117</v>
      </c>
    </row>
    <row r="1116" spans="1:7" x14ac:dyDescent="0.25">
      <c r="A1116">
        <v>2024</v>
      </c>
      <c r="B1116" s="149" t="str">
        <f t="shared" si="34"/>
        <v>2024_KY118</v>
      </c>
      <c r="C1116" t="s">
        <v>167</v>
      </c>
      <c r="D1116" t="s">
        <v>941</v>
      </c>
      <c r="E1116" s="149" t="str">
        <f t="shared" si="35"/>
        <v>2024_KYWHITLEY COUNTY</v>
      </c>
      <c r="F1116">
        <v>766550</v>
      </c>
      <c r="G1116" s="149">
        <f t="array" ref="G1116">SUM(IF(A1116=A$5:A1116,IF(C1116=C$5:C1116,1,0),0))</f>
        <v>118</v>
      </c>
    </row>
    <row r="1117" spans="1:7" x14ac:dyDescent="0.25">
      <c r="A1117">
        <v>2024</v>
      </c>
      <c r="B1117" s="149" t="str">
        <f t="shared" si="34"/>
        <v>2024_KY119</v>
      </c>
      <c r="C1117" t="s">
        <v>167</v>
      </c>
      <c r="D1117" t="s">
        <v>1108</v>
      </c>
      <c r="E1117" s="149" t="str">
        <f t="shared" si="35"/>
        <v>2024_KYWOLFE COUNTY</v>
      </c>
      <c r="F1117">
        <v>766550</v>
      </c>
      <c r="G1117" s="149">
        <f t="array" ref="G1117">SUM(IF(A1117=A$5:A1117,IF(C1117=C$5:C1117,1,0),0))</f>
        <v>119</v>
      </c>
    </row>
    <row r="1118" spans="1:7" x14ac:dyDescent="0.25">
      <c r="A1118">
        <v>2024</v>
      </c>
      <c r="B1118" s="149" t="str">
        <f t="shared" si="34"/>
        <v>2024_KY120</v>
      </c>
      <c r="C1118" t="s">
        <v>167</v>
      </c>
      <c r="D1118" t="s">
        <v>900</v>
      </c>
      <c r="E1118" s="149" t="str">
        <f t="shared" si="35"/>
        <v>2024_KYWOODFORD COUNTY</v>
      </c>
      <c r="F1118">
        <v>766550</v>
      </c>
      <c r="G1118" s="149">
        <f t="array" ref="G1118">SUM(IF(A1118=A$5:A1118,IF(C1118=C$5:C1118,1,0),0))</f>
        <v>120</v>
      </c>
    </row>
    <row r="1119" spans="1:7" x14ac:dyDescent="0.25">
      <c r="A1119">
        <v>2024</v>
      </c>
      <c r="B1119" s="149" t="str">
        <f t="shared" si="34"/>
        <v>2024_LA1</v>
      </c>
      <c r="C1119" t="s">
        <v>168</v>
      </c>
      <c r="D1119" t="s">
        <v>288</v>
      </c>
      <c r="E1119" s="149" t="str">
        <f t="shared" si="35"/>
        <v>2024_LAACADIA PARISH</v>
      </c>
      <c r="F1119">
        <v>766550</v>
      </c>
      <c r="G1119" s="149">
        <f t="array" ref="G1119">SUM(IF(A1119=A$5:A1119,IF(C1119=C$5:C1119,1,0),0))</f>
        <v>1</v>
      </c>
    </row>
    <row r="1120" spans="1:7" x14ac:dyDescent="0.25">
      <c r="A1120">
        <v>2024</v>
      </c>
      <c r="B1120" s="149" t="str">
        <f t="shared" si="34"/>
        <v>2024_LA2</v>
      </c>
      <c r="C1120" t="s">
        <v>168</v>
      </c>
      <c r="D1120" t="s">
        <v>289</v>
      </c>
      <c r="E1120" s="149" t="str">
        <f t="shared" si="35"/>
        <v>2024_LAALLEN PARISH</v>
      </c>
      <c r="F1120">
        <v>766550</v>
      </c>
      <c r="G1120" s="149">
        <f t="array" ref="G1120">SUM(IF(A1120=A$5:A1120,IF(C1120=C$5:C1120,1,0),0))</f>
        <v>2</v>
      </c>
    </row>
    <row r="1121" spans="1:7" x14ac:dyDescent="0.25">
      <c r="A1121">
        <v>2024</v>
      </c>
      <c r="B1121" s="149" t="str">
        <f t="shared" si="34"/>
        <v>2024_LA3</v>
      </c>
      <c r="C1121" t="s">
        <v>168</v>
      </c>
      <c r="D1121" t="s">
        <v>290</v>
      </c>
      <c r="E1121" s="149" t="str">
        <f t="shared" si="35"/>
        <v>2024_LAASCENSION PARISH</v>
      </c>
      <c r="F1121">
        <v>766550</v>
      </c>
      <c r="G1121" s="149">
        <f t="array" ref="G1121">SUM(IF(A1121=A$5:A1121,IF(C1121=C$5:C1121,1,0),0))</f>
        <v>3</v>
      </c>
    </row>
    <row r="1122" spans="1:7" x14ac:dyDescent="0.25">
      <c r="A1122">
        <v>2024</v>
      </c>
      <c r="B1122" s="149" t="str">
        <f t="shared" si="34"/>
        <v>2024_LA4</v>
      </c>
      <c r="C1122" t="s">
        <v>168</v>
      </c>
      <c r="D1122" t="s">
        <v>291</v>
      </c>
      <c r="E1122" s="149" t="str">
        <f t="shared" si="35"/>
        <v>2024_LAASSUMPTION PARISH</v>
      </c>
      <c r="F1122">
        <v>766550</v>
      </c>
      <c r="G1122" s="149">
        <f t="array" ref="G1122">SUM(IF(A1122=A$5:A1122,IF(C1122=C$5:C1122,1,0),0))</f>
        <v>4</v>
      </c>
    </row>
    <row r="1123" spans="1:7" x14ac:dyDescent="0.25">
      <c r="A1123">
        <v>2024</v>
      </c>
      <c r="B1123" s="149" t="str">
        <f t="shared" si="34"/>
        <v>2024_LA5</v>
      </c>
      <c r="C1123" t="s">
        <v>168</v>
      </c>
      <c r="D1123" t="s">
        <v>292</v>
      </c>
      <c r="E1123" s="149" t="str">
        <f t="shared" si="35"/>
        <v>2024_LAAVOYELLES PARISH</v>
      </c>
      <c r="F1123">
        <v>766550</v>
      </c>
      <c r="G1123" s="149">
        <f t="array" ref="G1123">SUM(IF(A1123=A$5:A1123,IF(C1123=C$5:C1123,1,0),0))</f>
        <v>5</v>
      </c>
    </row>
    <row r="1124" spans="1:7" x14ac:dyDescent="0.25">
      <c r="A1124">
        <v>2024</v>
      </c>
      <c r="B1124" s="149" t="str">
        <f t="shared" si="34"/>
        <v>2024_LA6</v>
      </c>
      <c r="C1124" t="s">
        <v>168</v>
      </c>
      <c r="D1124" t="s">
        <v>293</v>
      </c>
      <c r="E1124" s="149" t="str">
        <f t="shared" si="35"/>
        <v>2024_LABEAUREGARD PARISH</v>
      </c>
      <c r="F1124">
        <v>766550</v>
      </c>
      <c r="G1124" s="149">
        <f t="array" ref="G1124">SUM(IF(A1124=A$5:A1124,IF(C1124=C$5:C1124,1,0),0))</f>
        <v>6</v>
      </c>
    </row>
    <row r="1125" spans="1:7" x14ac:dyDescent="0.25">
      <c r="A1125">
        <v>2024</v>
      </c>
      <c r="B1125" s="149" t="str">
        <f t="shared" si="34"/>
        <v>2024_LA7</v>
      </c>
      <c r="C1125" t="s">
        <v>168</v>
      </c>
      <c r="D1125" t="s">
        <v>294</v>
      </c>
      <c r="E1125" s="149" t="str">
        <f t="shared" si="35"/>
        <v>2024_LABIENVILLE PARISH</v>
      </c>
      <c r="F1125">
        <v>766550</v>
      </c>
      <c r="G1125" s="149">
        <f t="array" ref="G1125">SUM(IF(A1125=A$5:A1125,IF(C1125=C$5:C1125,1,0),0))</f>
        <v>7</v>
      </c>
    </row>
    <row r="1126" spans="1:7" x14ac:dyDescent="0.25">
      <c r="A1126">
        <v>2024</v>
      </c>
      <c r="B1126" s="149" t="str">
        <f t="shared" si="34"/>
        <v>2024_LA8</v>
      </c>
      <c r="C1126" t="s">
        <v>168</v>
      </c>
      <c r="D1126" t="s">
        <v>295</v>
      </c>
      <c r="E1126" s="149" t="str">
        <f t="shared" si="35"/>
        <v>2024_LABOSSIER PARISH</v>
      </c>
      <c r="F1126">
        <v>766550</v>
      </c>
      <c r="G1126" s="149">
        <f t="array" ref="G1126">SUM(IF(A1126=A$5:A1126,IF(C1126=C$5:C1126,1,0),0))</f>
        <v>8</v>
      </c>
    </row>
    <row r="1127" spans="1:7" x14ac:dyDescent="0.25">
      <c r="A1127">
        <v>2024</v>
      </c>
      <c r="B1127" s="149" t="str">
        <f t="shared" si="34"/>
        <v>2024_LA9</v>
      </c>
      <c r="C1127" t="s">
        <v>168</v>
      </c>
      <c r="D1127" t="s">
        <v>296</v>
      </c>
      <c r="E1127" s="149" t="str">
        <f t="shared" si="35"/>
        <v>2024_LACADDO PARISH</v>
      </c>
      <c r="F1127">
        <v>766550</v>
      </c>
      <c r="G1127" s="149">
        <f t="array" ref="G1127">SUM(IF(A1127=A$5:A1127,IF(C1127=C$5:C1127,1,0),0))</f>
        <v>9</v>
      </c>
    </row>
    <row r="1128" spans="1:7" x14ac:dyDescent="0.25">
      <c r="A1128">
        <v>2024</v>
      </c>
      <c r="B1128" s="149" t="str">
        <f t="shared" si="34"/>
        <v>2024_LA10</v>
      </c>
      <c r="C1128" t="s">
        <v>168</v>
      </c>
      <c r="D1128" t="s">
        <v>297</v>
      </c>
      <c r="E1128" s="149" t="str">
        <f t="shared" si="35"/>
        <v>2024_LACALCASIEU PARISH</v>
      </c>
      <c r="F1128">
        <v>766550</v>
      </c>
      <c r="G1128" s="149">
        <f t="array" ref="G1128">SUM(IF(A1128=A$5:A1128,IF(C1128=C$5:C1128,1,0),0))</f>
        <v>10</v>
      </c>
    </row>
    <row r="1129" spans="1:7" x14ac:dyDescent="0.25">
      <c r="A1129">
        <v>2024</v>
      </c>
      <c r="B1129" s="149" t="str">
        <f t="shared" si="34"/>
        <v>2024_LA11</v>
      </c>
      <c r="C1129" t="s">
        <v>168</v>
      </c>
      <c r="D1129" t="s">
        <v>298</v>
      </c>
      <c r="E1129" s="149" t="str">
        <f t="shared" si="35"/>
        <v>2024_LACALDWELL PARISH</v>
      </c>
      <c r="F1129">
        <v>766550</v>
      </c>
      <c r="G1129" s="149">
        <f t="array" ref="G1129">SUM(IF(A1129=A$5:A1129,IF(C1129=C$5:C1129,1,0),0))</f>
        <v>11</v>
      </c>
    </row>
    <row r="1130" spans="1:7" x14ac:dyDescent="0.25">
      <c r="A1130">
        <v>2024</v>
      </c>
      <c r="B1130" s="149" t="str">
        <f t="shared" si="34"/>
        <v>2024_LA12</v>
      </c>
      <c r="C1130" t="s">
        <v>168</v>
      </c>
      <c r="D1130" t="s">
        <v>299</v>
      </c>
      <c r="E1130" s="149" t="str">
        <f t="shared" si="35"/>
        <v>2024_LACAMERON PARISH</v>
      </c>
      <c r="F1130">
        <v>766550</v>
      </c>
      <c r="G1130" s="149">
        <f t="array" ref="G1130">SUM(IF(A1130=A$5:A1130,IF(C1130=C$5:C1130,1,0),0))</f>
        <v>12</v>
      </c>
    </row>
    <row r="1131" spans="1:7" x14ac:dyDescent="0.25">
      <c r="A1131">
        <v>2024</v>
      </c>
      <c r="B1131" s="149" t="str">
        <f t="shared" si="34"/>
        <v>2024_LA13</v>
      </c>
      <c r="C1131" t="s">
        <v>168</v>
      </c>
      <c r="D1131" t="s">
        <v>300</v>
      </c>
      <c r="E1131" s="149" t="str">
        <f t="shared" si="35"/>
        <v>2024_LACATAHOULA PARISH</v>
      </c>
      <c r="F1131">
        <v>766550</v>
      </c>
      <c r="G1131" s="149">
        <f t="array" ref="G1131">SUM(IF(A1131=A$5:A1131,IF(C1131=C$5:C1131,1,0),0))</f>
        <v>13</v>
      </c>
    </row>
    <row r="1132" spans="1:7" x14ac:dyDescent="0.25">
      <c r="A1132">
        <v>2024</v>
      </c>
      <c r="B1132" s="149" t="str">
        <f t="shared" si="34"/>
        <v>2024_LA14</v>
      </c>
      <c r="C1132" t="s">
        <v>168</v>
      </c>
      <c r="D1132" t="s">
        <v>301</v>
      </c>
      <c r="E1132" s="149" t="str">
        <f t="shared" si="35"/>
        <v>2024_LACLAIBORNE PARISH</v>
      </c>
      <c r="F1132">
        <v>766550</v>
      </c>
      <c r="G1132" s="149">
        <f t="array" ref="G1132">SUM(IF(A1132=A$5:A1132,IF(C1132=C$5:C1132,1,0),0))</f>
        <v>14</v>
      </c>
    </row>
    <row r="1133" spans="1:7" x14ac:dyDescent="0.25">
      <c r="A1133">
        <v>2024</v>
      </c>
      <c r="B1133" s="149" t="str">
        <f t="shared" si="34"/>
        <v>2024_LA15</v>
      </c>
      <c r="C1133" t="s">
        <v>168</v>
      </c>
      <c r="D1133" t="s">
        <v>302</v>
      </c>
      <c r="E1133" s="149" t="str">
        <f t="shared" si="35"/>
        <v>2024_LACONCORDIA PARISH</v>
      </c>
      <c r="F1133">
        <v>766550</v>
      </c>
      <c r="G1133" s="149">
        <f t="array" ref="G1133">SUM(IF(A1133=A$5:A1133,IF(C1133=C$5:C1133,1,0),0))</f>
        <v>15</v>
      </c>
    </row>
    <row r="1134" spans="1:7" x14ac:dyDescent="0.25">
      <c r="A1134">
        <v>2024</v>
      </c>
      <c r="B1134" s="149" t="str">
        <f t="shared" si="34"/>
        <v>2024_LA16</v>
      </c>
      <c r="C1134" t="s">
        <v>168</v>
      </c>
      <c r="D1134" t="s">
        <v>303</v>
      </c>
      <c r="E1134" s="149" t="str">
        <f t="shared" si="35"/>
        <v>2024_LADE SOTO PARISH</v>
      </c>
      <c r="F1134">
        <v>766550</v>
      </c>
      <c r="G1134" s="149">
        <f t="array" ref="G1134">SUM(IF(A1134=A$5:A1134,IF(C1134=C$5:C1134,1,0),0))</f>
        <v>16</v>
      </c>
    </row>
    <row r="1135" spans="1:7" x14ac:dyDescent="0.25">
      <c r="A1135">
        <v>2024</v>
      </c>
      <c r="B1135" s="149" t="str">
        <f t="shared" si="34"/>
        <v>2024_LA17</v>
      </c>
      <c r="C1135" t="s">
        <v>168</v>
      </c>
      <c r="D1135" t="s">
        <v>304</v>
      </c>
      <c r="E1135" s="149" t="str">
        <f t="shared" si="35"/>
        <v>2024_LAEAST BATON ROUGE PARISH</v>
      </c>
      <c r="F1135">
        <v>766550</v>
      </c>
      <c r="G1135" s="149">
        <f t="array" ref="G1135">SUM(IF(A1135=A$5:A1135,IF(C1135=C$5:C1135,1,0),0))</f>
        <v>17</v>
      </c>
    </row>
    <row r="1136" spans="1:7" x14ac:dyDescent="0.25">
      <c r="A1136">
        <v>2024</v>
      </c>
      <c r="B1136" s="149" t="str">
        <f t="shared" si="34"/>
        <v>2024_LA18</v>
      </c>
      <c r="C1136" t="s">
        <v>168</v>
      </c>
      <c r="D1136" t="s">
        <v>305</v>
      </c>
      <c r="E1136" s="149" t="str">
        <f t="shared" si="35"/>
        <v>2024_LAEAST CARROLL PARISH</v>
      </c>
      <c r="F1136">
        <v>766550</v>
      </c>
      <c r="G1136" s="149">
        <f t="array" ref="G1136">SUM(IF(A1136=A$5:A1136,IF(C1136=C$5:C1136,1,0),0))</f>
        <v>18</v>
      </c>
    </row>
    <row r="1137" spans="1:7" x14ac:dyDescent="0.25">
      <c r="A1137">
        <v>2024</v>
      </c>
      <c r="B1137" s="149" t="str">
        <f t="shared" ref="B1137:B1200" si="36">A1137&amp;"_"&amp;C1137&amp;G1137</f>
        <v>2024_LA19</v>
      </c>
      <c r="C1137" t="s">
        <v>168</v>
      </c>
      <c r="D1137" t="s">
        <v>306</v>
      </c>
      <c r="E1137" s="149" t="str">
        <f t="shared" ref="E1137:E1200" si="37">A1137&amp;"_"&amp;C1137&amp;D1137</f>
        <v>2024_LAEAST FELICIANA PARISH</v>
      </c>
      <c r="F1137">
        <v>766550</v>
      </c>
      <c r="G1137" s="149">
        <f t="array" ref="G1137">SUM(IF(A1137=A$5:A1137,IF(C1137=C$5:C1137,1,0),0))</f>
        <v>19</v>
      </c>
    </row>
    <row r="1138" spans="1:7" x14ac:dyDescent="0.25">
      <c r="A1138">
        <v>2024</v>
      </c>
      <c r="B1138" s="149" t="str">
        <f t="shared" si="36"/>
        <v>2024_LA20</v>
      </c>
      <c r="C1138" t="s">
        <v>168</v>
      </c>
      <c r="D1138" t="s">
        <v>307</v>
      </c>
      <c r="E1138" s="149" t="str">
        <f t="shared" si="37"/>
        <v>2024_LAEVANGELINE PARISH</v>
      </c>
      <c r="F1138">
        <v>766550</v>
      </c>
      <c r="G1138" s="149">
        <f t="array" ref="G1138">SUM(IF(A1138=A$5:A1138,IF(C1138=C$5:C1138,1,0),0))</f>
        <v>20</v>
      </c>
    </row>
    <row r="1139" spans="1:7" x14ac:dyDescent="0.25">
      <c r="A1139">
        <v>2024</v>
      </c>
      <c r="B1139" s="149" t="str">
        <f t="shared" si="36"/>
        <v>2024_LA21</v>
      </c>
      <c r="C1139" t="s">
        <v>168</v>
      </c>
      <c r="D1139" t="s">
        <v>308</v>
      </c>
      <c r="E1139" s="149" t="str">
        <f t="shared" si="37"/>
        <v>2024_LAFRANKLIN PARISH</v>
      </c>
      <c r="F1139">
        <v>766550</v>
      </c>
      <c r="G1139" s="149">
        <f t="array" ref="G1139">SUM(IF(A1139=A$5:A1139,IF(C1139=C$5:C1139,1,0),0))</f>
        <v>21</v>
      </c>
    </row>
    <row r="1140" spans="1:7" x14ac:dyDescent="0.25">
      <c r="A1140">
        <v>2024</v>
      </c>
      <c r="B1140" s="149" t="str">
        <f t="shared" si="36"/>
        <v>2024_LA22</v>
      </c>
      <c r="C1140" t="s">
        <v>168</v>
      </c>
      <c r="D1140" t="s">
        <v>309</v>
      </c>
      <c r="E1140" s="149" t="str">
        <f t="shared" si="37"/>
        <v>2024_LAGRANT PARISH</v>
      </c>
      <c r="F1140">
        <v>766550</v>
      </c>
      <c r="G1140" s="149">
        <f t="array" ref="G1140">SUM(IF(A1140=A$5:A1140,IF(C1140=C$5:C1140,1,0),0))</f>
        <v>22</v>
      </c>
    </row>
    <row r="1141" spans="1:7" x14ac:dyDescent="0.25">
      <c r="A1141">
        <v>2024</v>
      </c>
      <c r="B1141" s="149" t="str">
        <f t="shared" si="36"/>
        <v>2024_LA23</v>
      </c>
      <c r="C1141" t="s">
        <v>168</v>
      </c>
      <c r="D1141" t="s">
        <v>310</v>
      </c>
      <c r="E1141" s="149" t="str">
        <f t="shared" si="37"/>
        <v>2024_LAIBERIA PARISH</v>
      </c>
      <c r="F1141">
        <v>766550</v>
      </c>
      <c r="G1141" s="149">
        <f t="array" ref="G1141">SUM(IF(A1141=A$5:A1141,IF(C1141=C$5:C1141,1,0),0))</f>
        <v>23</v>
      </c>
    </row>
    <row r="1142" spans="1:7" x14ac:dyDescent="0.25">
      <c r="A1142">
        <v>2024</v>
      </c>
      <c r="B1142" s="149" t="str">
        <f t="shared" si="36"/>
        <v>2024_LA24</v>
      </c>
      <c r="C1142" t="s">
        <v>168</v>
      </c>
      <c r="D1142" t="s">
        <v>311</v>
      </c>
      <c r="E1142" s="149" t="str">
        <f t="shared" si="37"/>
        <v>2024_LAIBERVILLE PARISH</v>
      </c>
      <c r="F1142">
        <v>766550</v>
      </c>
      <c r="G1142" s="149">
        <f t="array" ref="G1142">SUM(IF(A1142=A$5:A1142,IF(C1142=C$5:C1142,1,0),0))</f>
        <v>24</v>
      </c>
    </row>
    <row r="1143" spans="1:7" x14ac:dyDescent="0.25">
      <c r="A1143">
        <v>2024</v>
      </c>
      <c r="B1143" s="149" t="str">
        <f t="shared" si="36"/>
        <v>2024_LA25</v>
      </c>
      <c r="C1143" t="s">
        <v>168</v>
      </c>
      <c r="D1143" t="s">
        <v>312</v>
      </c>
      <c r="E1143" s="149" t="str">
        <f t="shared" si="37"/>
        <v>2024_LAJACKSON PARISH</v>
      </c>
      <c r="F1143">
        <v>766550</v>
      </c>
      <c r="G1143" s="149">
        <f t="array" ref="G1143">SUM(IF(A1143=A$5:A1143,IF(C1143=C$5:C1143,1,0),0))</f>
        <v>25</v>
      </c>
    </row>
    <row r="1144" spans="1:7" x14ac:dyDescent="0.25">
      <c r="A1144">
        <v>2024</v>
      </c>
      <c r="B1144" s="149" t="str">
        <f t="shared" si="36"/>
        <v>2024_LA26</v>
      </c>
      <c r="C1144" t="s">
        <v>168</v>
      </c>
      <c r="D1144" t="s">
        <v>313</v>
      </c>
      <c r="E1144" s="149" t="str">
        <f t="shared" si="37"/>
        <v>2024_LAJEFFERSON PARISH</v>
      </c>
      <c r="F1144">
        <v>766550</v>
      </c>
      <c r="G1144" s="149">
        <f t="array" ref="G1144">SUM(IF(A1144=A$5:A1144,IF(C1144=C$5:C1144,1,0),0))</f>
        <v>26</v>
      </c>
    </row>
    <row r="1145" spans="1:7" x14ac:dyDescent="0.25">
      <c r="A1145">
        <v>2024</v>
      </c>
      <c r="B1145" s="149" t="str">
        <f t="shared" si="36"/>
        <v>2024_LA27</v>
      </c>
      <c r="C1145" t="s">
        <v>168</v>
      </c>
      <c r="D1145" t="s">
        <v>314</v>
      </c>
      <c r="E1145" s="149" t="str">
        <f t="shared" si="37"/>
        <v>2024_LAJEFFERSON DAVIS PARISH</v>
      </c>
      <c r="F1145">
        <v>766550</v>
      </c>
      <c r="G1145" s="149">
        <f t="array" ref="G1145">SUM(IF(A1145=A$5:A1145,IF(C1145=C$5:C1145,1,0),0))</f>
        <v>27</v>
      </c>
    </row>
    <row r="1146" spans="1:7" x14ac:dyDescent="0.25">
      <c r="A1146">
        <v>2024</v>
      </c>
      <c r="B1146" s="149" t="str">
        <f t="shared" si="36"/>
        <v>2024_LA28</v>
      </c>
      <c r="C1146" t="s">
        <v>168</v>
      </c>
      <c r="D1146" t="s">
        <v>315</v>
      </c>
      <c r="E1146" s="149" t="str">
        <f t="shared" si="37"/>
        <v>2024_LALAFAYETTE PARISH</v>
      </c>
      <c r="F1146">
        <v>766550</v>
      </c>
      <c r="G1146" s="149">
        <f t="array" ref="G1146">SUM(IF(A1146=A$5:A1146,IF(C1146=C$5:C1146,1,0),0))</f>
        <v>28</v>
      </c>
    </row>
    <row r="1147" spans="1:7" x14ac:dyDescent="0.25">
      <c r="A1147">
        <v>2024</v>
      </c>
      <c r="B1147" s="149" t="str">
        <f t="shared" si="36"/>
        <v>2024_LA29</v>
      </c>
      <c r="C1147" t="s">
        <v>168</v>
      </c>
      <c r="D1147" t="s">
        <v>316</v>
      </c>
      <c r="E1147" s="149" t="str">
        <f t="shared" si="37"/>
        <v>2024_LALAFOURCHE PARISH</v>
      </c>
      <c r="F1147">
        <v>766550</v>
      </c>
      <c r="G1147" s="149">
        <f t="array" ref="G1147">SUM(IF(A1147=A$5:A1147,IF(C1147=C$5:C1147,1,0),0))</f>
        <v>29</v>
      </c>
    </row>
    <row r="1148" spans="1:7" x14ac:dyDescent="0.25">
      <c r="A1148">
        <v>2024</v>
      </c>
      <c r="B1148" s="149" t="str">
        <f t="shared" si="36"/>
        <v>2024_LA30</v>
      </c>
      <c r="C1148" t="s">
        <v>168</v>
      </c>
      <c r="D1148" t="s">
        <v>317</v>
      </c>
      <c r="E1148" s="149" t="str">
        <f t="shared" si="37"/>
        <v>2024_LALA SALLE PARISH</v>
      </c>
      <c r="F1148">
        <v>766550</v>
      </c>
      <c r="G1148" s="149">
        <f t="array" ref="G1148">SUM(IF(A1148=A$5:A1148,IF(C1148=C$5:C1148,1,0),0))</f>
        <v>30</v>
      </c>
    </row>
    <row r="1149" spans="1:7" x14ac:dyDescent="0.25">
      <c r="A1149">
        <v>2024</v>
      </c>
      <c r="B1149" s="149" t="str">
        <f t="shared" si="36"/>
        <v>2024_LA31</v>
      </c>
      <c r="C1149" t="s">
        <v>168</v>
      </c>
      <c r="D1149" t="s">
        <v>318</v>
      </c>
      <c r="E1149" s="149" t="str">
        <f t="shared" si="37"/>
        <v>2024_LALINCOLN PARISH</v>
      </c>
      <c r="F1149">
        <v>766550</v>
      </c>
      <c r="G1149" s="149">
        <f t="array" ref="G1149">SUM(IF(A1149=A$5:A1149,IF(C1149=C$5:C1149,1,0),0))</f>
        <v>31</v>
      </c>
    </row>
    <row r="1150" spans="1:7" x14ac:dyDescent="0.25">
      <c r="A1150">
        <v>2024</v>
      </c>
      <c r="B1150" s="149" t="str">
        <f t="shared" si="36"/>
        <v>2024_LA32</v>
      </c>
      <c r="C1150" t="s">
        <v>168</v>
      </c>
      <c r="D1150" t="s">
        <v>319</v>
      </c>
      <c r="E1150" s="149" t="str">
        <f t="shared" si="37"/>
        <v>2024_LALIVINGSTON PARISH</v>
      </c>
      <c r="F1150">
        <v>766550</v>
      </c>
      <c r="G1150" s="149">
        <f t="array" ref="G1150">SUM(IF(A1150=A$5:A1150,IF(C1150=C$5:C1150,1,0),0))</f>
        <v>32</v>
      </c>
    </row>
    <row r="1151" spans="1:7" x14ac:dyDescent="0.25">
      <c r="A1151">
        <v>2024</v>
      </c>
      <c r="B1151" s="149" t="str">
        <f t="shared" si="36"/>
        <v>2024_LA33</v>
      </c>
      <c r="C1151" t="s">
        <v>168</v>
      </c>
      <c r="D1151" t="s">
        <v>320</v>
      </c>
      <c r="E1151" s="149" t="str">
        <f t="shared" si="37"/>
        <v>2024_LAMADISON PARISH</v>
      </c>
      <c r="F1151">
        <v>766550</v>
      </c>
      <c r="G1151" s="149">
        <f t="array" ref="G1151">SUM(IF(A1151=A$5:A1151,IF(C1151=C$5:C1151,1,0),0))</f>
        <v>33</v>
      </c>
    </row>
    <row r="1152" spans="1:7" x14ac:dyDescent="0.25">
      <c r="A1152">
        <v>2024</v>
      </c>
      <c r="B1152" s="149" t="str">
        <f t="shared" si="36"/>
        <v>2024_LA34</v>
      </c>
      <c r="C1152" t="s">
        <v>168</v>
      </c>
      <c r="D1152" t="s">
        <v>321</v>
      </c>
      <c r="E1152" s="149" t="str">
        <f t="shared" si="37"/>
        <v>2024_LAMOREHOUSE PARISH</v>
      </c>
      <c r="F1152">
        <v>766550</v>
      </c>
      <c r="G1152" s="149">
        <f t="array" ref="G1152">SUM(IF(A1152=A$5:A1152,IF(C1152=C$5:C1152,1,0),0))</f>
        <v>34</v>
      </c>
    </row>
    <row r="1153" spans="1:7" x14ac:dyDescent="0.25">
      <c r="A1153">
        <v>2024</v>
      </c>
      <c r="B1153" s="149" t="str">
        <f t="shared" si="36"/>
        <v>2024_LA35</v>
      </c>
      <c r="C1153" t="s">
        <v>168</v>
      </c>
      <c r="D1153" t="s">
        <v>322</v>
      </c>
      <c r="E1153" s="149" t="str">
        <f t="shared" si="37"/>
        <v>2024_LANATCHITOCHES PARISH</v>
      </c>
      <c r="F1153">
        <v>766550</v>
      </c>
      <c r="G1153" s="149">
        <f t="array" ref="G1153">SUM(IF(A1153=A$5:A1153,IF(C1153=C$5:C1153,1,0),0))</f>
        <v>35</v>
      </c>
    </row>
    <row r="1154" spans="1:7" x14ac:dyDescent="0.25">
      <c r="A1154">
        <v>2024</v>
      </c>
      <c r="B1154" s="149" t="str">
        <f t="shared" si="36"/>
        <v>2024_LA36</v>
      </c>
      <c r="C1154" t="s">
        <v>168</v>
      </c>
      <c r="D1154" t="s">
        <v>323</v>
      </c>
      <c r="E1154" s="149" t="str">
        <f t="shared" si="37"/>
        <v>2024_LAORLEANS PARISH</v>
      </c>
      <c r="F1154">
        <v>766550</v>
      </c>
      <c r="G1154" s="149">
        <f t="array" ref="G1154">SUM(IF(A1154=A$5:A1154,IF(C1154=C$5:C1154,1,0),0))</f>
        <v>36</v>
      </c>
    </row>
    <row r="1155" spans="1:7" x14ac:dyDescent="0.25">
      <c r="A1155">
        <v>2024</v>
      </c>
      <c r="B1155" s="149" t="str">
        <f t="shared" si="36"/>
        <v>2024_LA37</v>
      </c>
      <c r="C1155" t="s">
        <v>168</v>
      </c>
      <c r="D1155" t="s">
        <v>324</v>
      </c>
      <c r="E1155" s="149" t="str">
        <f t="shared" si="37"/>
        <v>2024_LAOUACHITA PARISH</v>
      </c>
      <c r="F1155">
        <v>766550</v>
      </c>
      <c r="G1155" s="149">
        <f t="array" ref="G1155">SUM(IF(A1155=A$5:A1155,IF(C1155=C$5:C1155,1,0),0))</f>
        <v>37</v>
      </c>
    </row>
    <row r="1156" spans="1:7" x14ac:dyDescent="0.25">
      <c r="A1156">
        <v>2024</v>
      </c>
      <c r="B1156" s="149" t="str">
        <f t="shared" si="36"/>
        <v>2024_LA38</v>
      </c>
      <c r="C1156" t="s">
        <v>168</v>
      </c>
      <c r="D1156" t="s">
        <v>325</v>
      </c>
      <c r="E1156" s="149" t="str">
        <f t="shared" si="37"/>
        <v>2024_LAPLAQUEMINES PARISH</v>
      </c>
      <c r="F1156">
        <v>766550</v>
      </c>
      <c r="G1156" s="149">
        <f t="array" ref="G1156">SUM(IF(A1156=A$5:A1156,IF(C1156=C$5:C1156,1,0),0))</f>
        <v>38</v>
      </c>
    </row>
    <row r="1157" spans="1:7" x14ac:dyDescent="0.25">
      <c r="A1157">
        <v>2024</v>
      </c>
      <c r="B1157" s="149" t="str">
        <f t="shared" si="36"/>
        <v>2024_LA39</v>
      </c>
      <c r="C1157" t="s">
        <v>168</v>
      </c>
      <c r="D1157" t="s">
        <v>326</v>
      </c>
      <c r="E1157" s="149" t="str">
        <f t="shared" si="37"/>
        <v>2024_LAPOINTE COUPEE PARISH</v>
      </c>
      <c r="F1157">
        <v>766550</v>
      </c>
      <c r="G1157" s="149">
        <f t="array" ref="G1157">SUM(IF(A1157=A$5:A1157,IF(C1157=C$5:C1157,1,0),0))</f>
        <v>39</v>
      </c>
    </row>
    <row r="1158" spans="1:7" x14ac:dyDescent="0.25">
      <c r="A1158">
        <v>2024</v>
      </c>
      <c r="B1158" s="149" t="str">
        <f t="shared" si="36"/>
        <v>2024_LA40</v>
      </c>
      <c r="C1158" t="s">
        <v>168</v>
      </c>
      <c r="D1158" t="s">
        <v>327</v>
      </c>
      <c r="E1158" s="149" t="str">
        <f t="shared" si="37"/>
        <v>2024_LARAPIDES PARISH</v>
      </c>
      <c r="F1158">
        <v>766550</v>
      </c>
      <c r="G1158" s="149">
        <f t="array" ref="G1158">SUM(IF(A1158=A$5:A1158,IF(C1158=C$5:C1158,1,0),0))</f>
        <v>40</v>
      </c>
    </row>
    <row r="1159" spans="1:7" x14ac:dyDescent="0.25">
      <c r="A1159">
        <v>2024</v>
      </c>
      <c r="B1159" s="149" t="str">
        <f t="shared" si="36"/>
        <v>2024_LA41</v>
      </c>
      <c r="C1159" t="s">
        <v>168</v>
      </c>
      <c r="D1159" t="s">
        <v>328</v>
      </c>
      <c r="E1159" s="149" t="str">
        <f t="shared" si="37"/>
        <v>2024_LARED RIVER PARISH</v>
      </c>
      <c r="F1159">
        <v>766550</v>
      </c>
      <c r="G1159" s="149">
        <f t="array" ref="G1159">SUM(IF(A1159=A$5:A1159,IF(C1159=C$5:C1159,1,0),0))</f>
        <v>41</v>
      </c>
    </row>
    <row r="1160" spans="1:7" x14ac:dyDescent="0.25">
      <c r="A1160">
        <v>2024</v>
      </c>
      <c r="B1160" s="149" t="str">
        <f t="shared" si="36"/>
        <v>2024_LA42</v>
      </c>
      <c r="C1160" t="s">
        <v>168</v>
      </c>
      <c r="D1160" t="s">
        <v>329</v>
      </c>
      <c r="E1160" s="149" t="str">
        <f t="shared" si="37"/>
        <v>2024_LARICHLAND PARISH</v>
      </c>
      <c r="F1160">
        <v>766550</v>
      </c>
      <c r="G1160" s="149">
        <f t="array" ref="G1160">SUM(IF(A1160=A$5:A1160,IF(C1160=C$5:C1160,1,0),0))</f>
        <v>42</v>
      </c>
    </row>
    <row r="1161" spans="1:7" x14ac:dyDescent="0.25">
      <c r="A1161">
        <v>2024</v>
      </c>
      <c r="B1161" s="149" t="str">
        <f t="shared" si="36"/>
        <v>2024_LA43</v>
      </c>
      <c r="C1161" t="s">
        <v>168</v>
      </c>
      <c r="D1161" t="s">
        <v>330</v>
      </c>
      <c r="E1161" s="149" t="str">
        <f t="shared" si="37"/>
        <v>2024_LASABINE PARISH</v>
      </c>
      <c r="F1161">
        <v>766550</v>
      </c>
      <c r="G1161" s="149">
        <f t="array" ref="G1161">SUM(IF(A1161=A$5:A1161,IF(C1161=C$5:C1161,1,0),0))</f>
        <v>43</v>
      </c>
    </row>
    <row r="1162" spans="1:7" x14ac:dyDescent="0.25">
      <c r="A1162">
        <v>2024</v>
      </c>
      <c r="B1162" s="149" t="str">
        <f t="shared" si="36"/>
        <v>2024_LA44</v>
      </c>
      <c r="C1162" t="s">
        <v>168</v>
      </c>
      <c r="D1162" t="s">
        <v>331</v>
      </c>
      <c r="E1162" s="149" t="str">
        <f t="shared" si="37"/>
        <v>2024_LAST. BERNARD PARISH</v>
      </c>
      <c r="F1162">
        <v>766550</v>
      </c>
      <c r="G1162" s="149">
        <f t="array" ref="G1162">SUM(IF(A1162=A$5:A1162,IF(C1162=C$5:C1162,1,0),0))</f>
        <v>44</v>
      </c>
    </row>
    <row r="1163" spans="1:7" x14ac:dyDescent="0.25">
      <c r="A1163">
        <v>2024</v>
      </c>
      <c r="B1163" s="149" t="str">
        <f t="shared" si="36"/>
        <v>2024_LA45</v>
      </c>
      <c r="C1163" t="s">
        <v>168</v>
      </c>
      <c r="D1163" t="s">
        <v>332</v>
      </c>
      <c r="E1163" s="149" t="str">
        <f t="shared" si="37"/>
        <v>2024_LAST. CHARLES PARISH</v>
      </c>
      <c r="F1163">
        <v>766550</v>
      </c>
      <c r="G1163" s="149">
        <f t="array" ref="G1163">SUM(IF(A1163=A$5:A1163,IF(C1163=C$5:C1163,1,0),0))</f>
        <v>45</v>
      </c>
    </row>
    <row r="1164" spans="1:7" x14ac:dyDescent="0.25">
      <c r="A1164">
        <v>2024</v>
      </c>
      <c r="B1164" s="149" t="str">
        <f t="shared" si="36"/>
        <v>2024_LA46</v>
      </c>
      <c r="C1164" t="s">
        <v>168</v>
      </c>
      <c r="D1164" t="s">
        <v>333</v>
      </c>
      <c r="E1164" s="149" t="str">
        <f t="shared" si="37"/>
        <v>2024_LAST. HELENA PARISH</v>
      </c>
      <c r="F1164">
        <v>766550</v>
      </c>
      <c r="G1164" s="149">
        <f t="array" ref="G1164">SUM(IF(A1164=A$5:A1164,IF(C1164=C$5:C1164,1,0),0))</f>
        <v>46</v>
      </c>
    </row>
    <row r="1165" spans="1:7" x14ac:dyDescent="0.25">
      <c r="A1165">
        <v>2024</v>
      </c>
      <c r="B1165" s="149" t="str">
        <f t="shared" si="36"/>
        <v>2024_LA47</v>
      </c>
      <c r="C1165" t="s">
        <v>168</v>
      </c>
      <c r="D1165" t="s">
        <v>334</v>
      </c>
      <c r="E1165" s="149" t="str">
        <f t="shared" si="37"/>
        <v>2024_LAST. JAMES PARISH</v>
      </c>
      <c r="F1165">
        <v>766550</v>
      </c>
      <c r="G1165" s="149">
        <f t="array" ref="G1165">SUM(IF(A1165=A$5:A1165,IF(C1165=C$5:C1165,1,0),0))</f>
        <v>47</v>
      </c>
    </row>
    <row r="1166" spans="1:7" x14ac:dyDescent="0.25">
      <c r="A1166">
        <v>2024</v>
      </c>
      <c r="B1166" s="149" t="str">
        <f t="shared" si="36"/>
        <v>2024_LA48</v>
      </c>
      <c r="C1166" t="s">
        <v>168</v>
      </c>
      <c r="D1166" t="s">
        <v>335</v>
      </c>
      <c r="E1166" s="149" t="str">
        <f t="shared" si="37"/>
        <v>2024_LAST. JOHN THE BAPTIST PARISH</v>
      </c>
      <c r="F1166">
        <v>766550</v>
      </c>
      <c r="G1166" s="149">
        <f t="array" ref="G1166">SUM(IF(A1166=A$5:A1166,IF(C1166=C$5:C1166,1,0),0))</f>
        <v>48</v>
      </c>
    </row>
    <row r="1167" spans="1:7" x14ac:dyDescent="0.25">
      <c r="A1167">
        <v>2024</v>
      </c>
      <c r="B1167" s="149" t="str">
        <f t="shared" si="36"/>
        <v>2024_LA49</v>
      </c>
      <c r="C1167" t="s">
        <v>168</v>
      </c>
      <c r="D1167" t="s">
        <v>336</v>
      </c>
      <c r="E1167" s="149" t="str">
        <f t="shared" si="37"/>
        <v>2024_LAST. LANDRY PARISH</v>
      </c>
      <c r="F1167">
        <v>766550</v>
      </c>
      <c r="G1167" s="149">
        <f t="array" ref="G1167">SUM(IF(A1167=A$5:A1167,IF(C1167=C$5:C1167,1,0),0))</f>
        <v>49</v>
      </c>
    </row>
    <row r="1168" spans="1:7" x14ac:dyDescent="0.25">
      <c r="A1168">
        <v>2024</v>
      </c>
      <c r="B1168" s="149" t="str">
        <f t="shared" si="36"/>
        <v>2024_LA50</v>
      </c>
      <c r="C1168" t="s">
        <v>168</v>
      </c>
      <c r="D1168" t="s">
        <v>337</v>
      </c>
      <c r="E1168" s="149" t="str">
        <f t="shared" si="37"/>
        <v>2024_LAST. MARTIN PARISH</v>
      </c>
      <c r="F1168">
        <v>766550</v>
      </c>
      <c r="G1168" s="149">
        <f t="array" ref="G1168">SUM(IF(A1168=A$5:A1168,IF(C1168=C$5:C1168,1,0),0))</f>
        <v>50</v>
      </c>
    </row>
    <row r="1169" spans="1:7" x14ac:dyDescent="0.25">
      <c r="A1169">
        <v>2024</v>
      </c>
      <c r="B1169" s="149" t="str">
        <f t="shared" si="36"/>
        <v>2024_LA51</v>
      </c>
      <c r="C1169" t="s">
        <v>168</v>
      </c>
      <c r="D1169" t="s">
        <v>338</v>
      </c>
      <c r="E1169" s="149" t="str">
        <f t="shared" si="37"/>
        <v>2024_LAST. MARY PARISH</v>
      </c>
      <c r="F1169">
        <v>766550</v>
      </c>
      <c r="G1169" s="149">
        <f t="array" ref="G1169">SUM(IF(A1169=A$5:A1169,IF(C1169=C$5:C1169,1,0),0))</f>
        <v>51</v>
      </c>
    </row>
    <row r="1170" spans="1:7" x14ac:dyDescent="0.25">
      <c r="A1170">
        <v>2024</v>
      </c>
      <c r="B1170" s="149" t="str">
        <f t="shared" si="36"/>
        <v>2024_LA52</v>
      </c>
      <c r="C1170" t="s">
        <v>168</v>
      </c>
      <c r="D1170" t="s">
        <v>339</v>
      </c>
      <c r="E1170" s="149" t="str">
        <f t="shared" si="37"/>
        <v>2024_LAST. TAMMANY PARISH</v>
      </c>
      <c r="F1170">
        <v>766550</v>
      </c>
      <c r="G1170" s="149">
        <f t="array" ref="G1170">SUM(IF(A1170=A$5:A1170,IF(C1170=C$5:C1170,1,0),0))</f>
        <v>52</v>
      </c>
    </row>
    <row r="1171" spans="1:7" x14ac:dyDescent="0.25">
      <c r="A1171">
        <v>2024</v>
      </c>
      <c r="B1171" s="149" t="str">
        <f t="shared" si="36"/>
        <v>2024_LA53</v>
      </c>
      <c r="C1171" t="s">
        <v>168</v>
      </c>
      <c r="D1171" t="s">
        <v>340</v>
      </c>
      <c r="E1171" s="149" t="str">
        <f t="shared" si="37"/>
        <v>2024_LATANGIPAHOA PARISH</v>
      </c>
      <c r="F1171">
        <v>766550</v>
      </c>
      <c r="G1171" s="149">
        <f t="array" ref="G1171">SUM(IF(A1171=A$5:A1171,IF(C1171=C$5:C1171,1,0),0))</f>
        <v>53</v>
      </c>
    </row>
    <row r="1172" spans="1:7" x14ac:dyDescent="0.25">
      <c r="A1172">
        <v>2024</v>
      </c>
      <c r="B1172" s="149" t="str">
        <f t="shared" si="36"/>
        <v>2024_LA54</v>
      </c>
      <c r="C1172" t="s">
        <v>168</v>
      </c>
      <c r="D1172" t="s">
        <v>341</v>
      </c>
      <c r="E1172" s="149" t="str">
        <f t="shared" si="37"/>
        <v>2024_LATENSAS PARISH</v>
      </c>
      <c r="F1172">
        <v>766550</v>
      </c>
      <c r="G1172" s="149">
        <f t="array" ref="G1172">SUM(IF(A1172=A$5:A1172,IF(C1172=C$5:C1172,1,0),0))</f>
        <v>54</v>
      </c>
    </row>
    <row r="1173" spans="1:7" x14ac:dyDescent="0.25">
      <c r="A1173">
        <v>2024</v>
      </c>
      <c r="B1173" s="149" t="str">
        <f t="shared" si="36"/>
        <v>2024_LA55</v>
      </c>
      <c r="C1173" t="s">
        <v>168</v>
      </c>
      <c r="D1173" t="s">
        <v>342</v>
      </c>
      <c r="E1173" s="149" t="str">
        <f t="shared" si="37"/>
        <v>2024_LATERREBONNE PARISH</v>
      </c>
      <c r="F1173">
        <v>766550</v>
      </c>
      <c r="G1173" s="149">
        <f t="array" ref="G1173">SUM(IF(A1173=A$5:A1173,IF(C1173=C$5:C1173,1,0),0))</f>
        <v>55</v>
      </c>
    </row>
    <row r="1174" spans="1:7" x14ac:dyDescent="0.25">
      <c r="A1174">
        <v>2024</v>
      </c>
      <c r="B1174" s="149" t="str">
        <f t="shared" si="36"/>
        <v>2024_LA56</v>
      </c>
      <c r="C1174" t="s">
        <v>168</v>
      </c>
      <c r="D1174" t="s">
        <v>343</v>
      </c>
      <c r="E1174" s="149" t="str">
        <f t="shared" si="37"/>
        <v>2024_LAUNION PARISH</v>
      </c>
      <c r="F1174">
        <v>766550</v>
      </c>
      <c r="G1174" s="149">
        <f t="array" ref="G1174">SUM(IF(A1174=A$5:A1174,IF(C1174=C$5:C1174,1,0),0))</f>
        <v>56</v>
      </c>
    </row>
    <row r="1175" spans="1:7" x14ac:dyDescent="0.25">
      <c r="A1175">
        <v>2024</v>
      </c>
      <c r="B1175" s="149" t="str">
        <f t="shared" si="36"/>
        <v>2024_LA57</v>
      </c>
      <c r="C1175" t="s">
        <v>168</v>
      </c>
      <c r="D1175" t="s">
        <v>344</v>
      </c>
      <c r="E1175" s="149" t="str">
        <f t="shared" si="37"/>
        <v>2024_LAVERMILION PARISH</v>
      </c>
      <c r="F1175">
        <v>766550</v>
      </c>
      <c r="G1175" s="149">
        <f t="array" ref="G1175">SUM(IF(A1175=A$5:A1175,IF(C1175=C$5:C1175,1,0),0))</f>
        <v>57</v>
      </c>
    </row>
    <row r="1176" spans="1:7" x14ac:dyDescent="0.25">
      <c r="A1176">
        <v>2024</v>
      </c>
      <c r="B1176" s="149" t="str">
        <f t="shared" si="36"/>
        <v>2024_LA58</v>
      </c>
      <c r="C1176" t="s">
        <v>168</v>
      </c>
      <c r="D1176" t="s">
        <v>345</v>
      </c>
      <c r="E1176" s="149" t="str">
        <f t="shared" si="37"/>
        <v>2024_LAVERNON PARISH</v>
      </c>
      <c r="F1176">
        <v>766550</v>
      </c>
      <c r="G1176" s="149">
        <f t="array" ref="G1176">SUM(IF(A1176=A$5:A1176,IF(C1176=C$5:C1176,1,0),0))</f>
        <v>58</v>
      </c>
    </row>
    <row r="1177" spans="1:7" x14ac:dyDescent="0.25">
      <c r="A1177">
        <v>2024</v>
      </c>
      <c r="B1177" s="149" t="str">
        <f t="shared" si="36"/>
        <v>2024_LA59</v>
      </c>
      <c r="C1177" t="s">
        <v>168</v>
      </c>
      <c r="D1177" t="s">
        <v>346</v>
      </c>
      <c r="E1177" s="149" t="str">
        <f t="shared" si="37"/>
        <v>2024_LAWASHINGTON PARISH</v>
      </c>
      <c r="F1177">
        <v>766550</v>
      </c>
      <c r="G1177" s="149">
        <f t="array" ref="G1177">SUM(IF(A1177=A$5:A1177,IF(C1177=C$5:C1177,1,0),0))</f>
        <v>59</v>
      </c>
    </row>
    <row r="1178" spans="1:7" x14ac:dyDescent="0.25">
      <c r="A1178">
        <v>2024</v>
      </c>
      <c r="B1178" s="149" t="str">
        <f t="shared" si="36"/>
        <v>2024_LA60</v>
      </c>
      <c r="C1178" t="s">
        <v>168</v>
      </c>
      <c r="D1178" t="s">
        <v>347</v>
      </c>
      <c r="E1178" s="149" t="str">
        <f t="shared" si="37"/>
        <v>2024_LAWEBSTER PARISH</v>
      </c>
      <c r="F1178">
        <v>766550</v>
      </c>
      <c r="G1178" s="149">
        <f t="array" ref="G1178">SUM(IF(A1178=A$5:A1178,IF(C1178=C$5:C1178,1,0),0))</f>
        <v>60</v>
      </c>
    </row>
    <row r="1179" spans="1:7" x14ac:dyDescent="0.25">
      <c r="A1179">
        <v>2024</v>
      </c>
      <c r="B1179" s="149" t="str">
        <f t="shared" si="36"/>
        <v>2024_LA61</v>
      </c>
      <c r="C1179" t="s">
        <v>168</v>
      </c>
      <c r="D1179" t="s">
        <v>348</v>
      </c>
      <c r="E1179" s="149" t="str">
        <f t="shared" si="37"/>
        <v>2024_LAWEST BATON ROUGE PARISH</v>
      </c>
      <c r="F1179">
        <v>766550</v>
      </c>
      <c r="G1179" s="149">
        <f t="array" ref="G1179">SUM(IF(A1179=A$5:A1179,IF(C1179=C$5:C1179,1,0),0))</f>
        <v>61</v>
      </c>
    </row>
    <row r="1180" spans="1:7" x14ac:dyDescent="0.25">
      <c r="A1180">
        <v>2024</v>
      </c>
      <c r="B1180" s="149" t="str">
        <f t="shared" si="36"/>
        <v>2024_LA62</v>
      </c>
      <c r="C1180" t="s">
        <v>168</v>
      </c>
      <c r="D1180" t="s">
        <v>349</v>
      </c>
      <c r="E1180" s="149" t="str">
        <f t="shared" si="37"/>
        <v>2024_LAWEST CARROLL PARISH</v>
      </c>
      <c r="F1180">
        <v>766550</v>
      </c>
      <c r="G1180" s="149">
        <f t="array" ref="G1180">SUM(IF(A1180=A$5:A1180,IF(C1180=C$5:C1180,1,0),0))</f>
        <v>62</v>
      </c>
    </row>
    <row r="1181" spans="1:7" x14ac:dyDescent="0.25">
      <c r="A1181">
        <v>2024</v>
      </c>
      <c r="B1181" s="149" t="str">
        <f t="shared" si="36"/>
        <v>2024_LA63</v>
      </c>
      <c r="C1181" t="s">
        <v>168</v>
      </c>
      <c r="D1181" t="s">
        <v>350</v>
      </c>
      <c r="E1181" s="149" t="str">
        <f t="shared" si="37"/>
        <v>2024_LAWEST FELICIANA PARISH</v>
      </c>
      <c r="F1181">
        <v>766550</v>
      </c>
      <c r="G1181" s="149">
        <f t="array" ref="G1181">SUM(IF(A1181=A$5:A1181,IF(C1181=C$5:C1181,1,0),0))</f>
        <v>63</v>
      </c>
    </row>
    <row r="1182" spans="1:7" x14ac:dyDescent="0.25">
      <c r="A1182">
        <v>2024</v>
      </c>
      <c r="B1182" s="149" t="str">
        <f t="shared" si="36"/>
        <v>2024_LA64</v>
      </c>
      <c r="C1182" t="s">
        <v>168</v>
      </c>
      <c r="D1182" t="s">
        <v>351</v>
      </c>
      <c r="E1182" s="149" t="str">
        <f t="shared" si="37"/>
        <v>2024_LAWINN PARISH</v>
      </c>
      <c r="F1182">
        <v>766550</v>
      </c>
      <c r="G1182" s="149">
        <f t="array" ref="G1182">SUM(IF(A1182=A$5:A1182,IF(C1182=C$5:C1182,1,0),0))</f>
        <v>64</v>
      </c>
    </row>
    <row r="1183" spans="1:7" x14ac:dyDescent="0.25">
      <c r="A1183">
        <v>2024</v>
      </c>
      <c r="B1183" s="149" t="str">
        <f t="shared" si="36"/>
        <v>2024_ME1</v>
      </c>
      <c r="C1183" t="s">
        <v>169</v>
      </c>
      <c r="D1183" t="s">
        <v>1109</v>
      </c>
      <c r="E1183" s="149" t="str">
        <f t="shared" si="37"/>
        <v>2024_MEANDROSCOGGIN COUNTY</v>
      </c>
      <c r="F1183">
        <v>766550</v>
      </c>
      <c r="G1183" s="149">
        <f t="array" ref="G1183">SUM(IF(A1183=A$5:A1183,IF(C1183=C$5:C1183,1,0),0))</f>
        <v>1</v>
      </c>
    </row>
    <row r="1184" spans="1:7" x14ac:dyDescent="0.25">
      <c r="A1184">
        <v>2024</v>
      </c>
      <c r="B1184" s="149" t="str">
        <f t="shared" si="36"/>
        <v>2024_ME2</v>
      </c>
      <c r="C1184" t="s">
        <v>169</v>
      </c>
      <c r="D1184" t="s">
        <v>1110</v>
      </c>
      <c r="E1184" s="149" t="str">
        <f t="shared" si="37"/>
        <v>2024_MEAROOSTOOK COUNTY</v>
      </c>
      <c r="F1184">
        <v>766550</v>
      </c>
      <c r="G1184" s="149">
        <f t="array" ref="G1184">SUM(IF(A1184=A$5:A1184,IF(C1184=C$5:C1184,1,0),0))</f>
        <v>2</v>
      </c>
    </row>
    <row r="1185" spans="1:7" x14ac:dyDescent="0.25">
      <c r="A1185">
        <v>2024</v>
      </c>
      <c r="B1185" s="149" t="str">
        <f t="shared" si="36"/>
        <v>2024_ME3</v>
      </c>
      <c r="C1185" t="s">
        <v>169</v>
      </c>
      <c r="D1185" t="s">
        <v>856</v>
      </c>
      <c r="E1185" s="149" t="str">
        <f t="shared" si="37"/>
        <v>2024_MECUMBERLAND COUNTY</v>
      </c>
      <c r="F1185">
        <v>766550</v>
      </c>
      <c r="G1185" s="149">
        <f t="array" ref="G1185">SUM(IF(A1185=A$5:A1185,IF(C1185=C$5:C1185,1,0),0))</f>
        <v>3</v>
      </c>
    </row>
    <row r="1186" spans="1:7" x14ac:dyDescent="0.25">
      <c r="A1186">
        <v>2024</v>
      </c>
      <c r="B1186" s="149" t="str">
        <f t="shared" si="36"/>
        <v>2024_ME4</v>
      </c>
      <c r="C1186" t="s">
        <v>169</v>
      </c>
      <c r="D1186" t="s">
        <v>420</v>
      </c>
      <c r="E1186" s="149" t="str">
        <f t="shared" si="37"/>
        <v>2024_MEFRANKLIN COUNTY</v>
      </c>
      <c r="F1186">
        <v>766550</v>
      </c>
      <c r="G1186" s="149">
        <f t="array" ref="G1186">SUM(IF(A1186=A$5:A1186,IF(C1186=C$5:C1186,1,0),0))</f>
        <v>4</v>
      </c>
    </row>
    <row r="1187" spans="1:7" x14ac:dyDescent="0.25">
      <c r="A1187">
        <v>2024</v>
      </c>
      <c r="B1187" s="149" t="str">
        <f t="shared" si="36"/>
        <v>2024_ME5</v>
      </c>
      <c r="C1187" t="s">
        <v>169</v>
      </c>
      <c r="D1187" t="s">
        <v>752</v>
      </c>
      <c r="E1187" s="149" t="str">
        <f t="shared" si="37"/>
        <v>2024_MEHANCOCK COUNTY</v>
      </c>
      <c r="F1187">
        <v>766550</v>
      </c>
      <c r="G1187" s="149">
        <f t="array" ref="G1187">SUM(IF(A1187=A$5:A1187,IF(C1187=C$5:C1187,1,0),0))</f>
        <v>5</v>
      </c>
    </row>
    <row r="1188" spans="1:7" x14ac:dyDescent="0.25">
      <c r="A1188">
        <v>2024</v>
      </c>
      <c r="B1188" s="149" t="str">
        <f t="shared" si="36"/>
        <v>2024_ME6</v>
      </c>
      <c r="C1188" t="s">
        <v>169</v>
      </c>
      <c r="D1188" t="s">
        <v>1111</v>
      </c>
      <c r="E1188" s="149" t="str">
        <f t="shared" si="37"/>
        <v>2024_MEKENNEBEC COUNTY</v>
      </c>
      <c r="F1188">
        <v>766550</v>
      </c>
      <c r="G1188" s="149">
        <f t="array" ref="G1188">SUM(IF(A1188=A$5:A1188,IF(C1188=C$5:C1188,1,0),0))</f>
        <v>6</v>
      </c>
    </row>
    <row r="1189" spans="1:7" x14ac:dyDescent="0.25">
      <c r="A1189">
        <v>2024</v>
      </c>
      <c r="B1189" s="149" t="str">
        <f t="shared" si="36"/>
        <v>2024_ME7</v>
      </c>
      <c r="C1189" t="s">
        <v>169</v>
      </c>
      <c r="D1189" t="s">
        <v>872</v>
      </c>
      <c r="E1189" s="149" t="str">
        <f t="shared" si="37"/>
        <v>2024_MEKNOX COUNTY</v>
      </c>
      <c r="F1189">
        <v>766550</v>
      </c>
      <c r="G1189" s="149">
        <f t="array" ref="G1189">SUM(IF(A1189=A$5:A1189,IF(C1189=C$5:C1189,1,0),0))</f>
        <v>7</v>
      </c>
    </row>
    <row r="1190" spans="1:7" x14ac:dyDescent="0.25">
      <c r="A1190">
        <v>2024</v>
      </c>
      <c r="B1190" s="149" t="str">
        <f t="shared" si="36"/>
        <v>2024_ME8</v>
      </c>
      <c r="C1190" t="s">
        <v>169</v>
      </c>
      <c r="D1190" t="s">
        <v>502</v>
      </c>
      <c r="E1190" s="149" t="str">
        <f t="shared" si="37"/>
        <v>2024_MELINCOLN COUNTY</v>
      </c>
      <c r="F1190">
        <v>766550</v>
      </c>
      <c r="G1190" s="149">
        <f t="array" ref="G1190">SUM(IF(A1190=A$5:A1190,IF(C1190=C$5:C1190,1,0),0))</f>
        <v>8</v>
      </c>
    </row>
    <row r="1191" spans="1:7" x14ac:dyDescent="0.25">
      <c r="A1191">
        <v>2024</v>
      </c>
      <c r="B1191" s="149" t="str">
        <f t="shared" si="36"/>
        <v>2024_ME9</v>
      </c>
      <c r="C1191" t="s">
        <v>169</v>
      </c>
      <c r="D1191" t="s">
        <v>1112</v>
      </c>
      <c r="E1191" s="149" t="str">
        <f t="shared" si="37"/>
        <v>2024_MEOXFORD COUNTY</v>
      </c>
      <c r="F1191">
        <v>766550</v>
      </c>
      <c r="G1191" s="149">
        <f t="array" ref="G1191">SUM(IF(A1191=A$5:A1191,IF(C1191=C$5:C1191,1,0),0))</f>
        <v>9</v>
      </c>
    </row>
    <row r="1192" spans="1:7" x14ac:dyDescent="0.25">
      <c r="A1192">
        <v>2024</v>
      </c>
      <c r="B1192" s="149" t="str">
        <f t="shared" si="36"/>
        <v>2024_ME10</v>
      </c>
      <c r="C1192" t="s">
        <v>169</v>
      </c>
      <c r="D1192" t="s">
        <v>1113</v>
      </c>
      <c r="E1192" s="149" t="str">
        <f t="shared" si="37"/>
        <v>2024_MEPENOBSCOT COUNTY</v>
      </c>
      <c r="F1192">
        <v>766550</v>
      </c>
      <c r="G1192" s="149">
        <f t="array" ref="G1192">SUM(IF(A1192=A$5:A1192,IF(C1192=C$5:C1192,1,0),0))</f>
        <v>10</v>
      </c>
    </row>
    <row r="1193" spans="1:7" x14ac:dyDescent="0.25">
      <c r="A1193">
        <v>2024</v>
      </c>
      <c r="B1193" s="149" t="str">
        <f t="shared" si="36"/>
        <v>2024_ME11</v>
      </c>
      <c r="C1193" t="s">
        <v>169</v>
      </c>
      <c r="D1193" t="s">
        <v>1114</v>
      </c>
      <c r="E1193" s="149" t="str">
        <f t="shared" si="37"/>
        <v>2024_MEPISCATAQUIS COUNTY</v>
      </c>
      <c r="F1193">
        <v>766550</v>
      </c>
      <c r="G1193" s="149">
        <f t="array" ref="G1193">SUM(IF(A1193=A$5:A1193,IF(C1193=C$5:C1193,1,0),0))</f>
        <v>11</v>
      </c>
    </row>
    <row r="1194" spans="1:7" x14ac:dyDescent="0.25">
      <c r="A1194">
        <v>2024</v>
      </c>
      <c r="B1194" s="149" t="str">
        <f t="shared" si="36"/>
        <v>2024_ME12</v>
      </c>
      <c r="C1194" t="s">
        <v>169</v>
      </c>
      <c r="D1194" t="s">
        <v>1115</v>
      </c>
      <c r="E1194" s="149" t="str">
        <f t="shared" si="37"/>
        <v>2024_MESAGADAHOC COUNTY</v>
      </c>
      <c r="F1194">
        <v>766550</v>
      </c>
      <c r="G1194" s="149">
        <f t="array" ref="G1194">SUM(IF(A1194=A$5:A1194,IF(C1194=C$5:C1194,1,0),0))</f>
        <v>12</v>
      </c>
    </row>
    <row r="1195" spans="1:7" x14ac:dyDescent="0.25">
      <c r="A1195">
        <v>2024</v>
      </c>
      <c r="B1195" s="149" t="str">
        <f t="shared" si="36"/>
        <v>2024_ME13</v>
      </c>
      <c r="C1195" t="s">
        <v>169</v>
      </c>
      <c r="D1195" t="s">
        <v>1116</v>
      </c>
      <c r="E1195" s="149" t="str">
        <f t="shared" si="37"/>
        <v>2024_MESOMERSET COUNTY</v>
      </c>
      <c r="F1195">
        <v>766550</v>
      </c>
      <c r="G1195" s="149">
        <f t="array" ref="G1195">SUM(IF(A1195=A$5:A1195,IF(C1195=C$5:C1195,1,0),0))</f>
        <v>13</v>
      </c>
    </row>
    <row r="1196" spans="1:7" x14ac:dyDescent="0.25">
      <c r="A1196">
        <v>2024</v>
      </c>
      <c r="B1196" s="149" t="str">
        <f t="shared" si="36"/>
        <v>2024_ME14</v>
      </c>
      <c r="C1196" t="s">
        <v>169</v>
      </c>
      <c r="D1196" t="s">
        <v>1117</v>
      </c>
      <c r="E1196" s="149" t="str">
        <f t="shared" si="37"/>
        <v>2024_MEWALDO COUNTY</v>
      </c>
      <c r="F1196">
        <v>766550</v>
      </c>
      <c r="G1196" s="149">
        <f t="array" ref="G1196">SUM(IF(A1196=A$5:A1196,IF(C1196=C$5:C1196,1,0),0))</f>
        <v>14</v>
      </c>
    </row>
    <row r="1197" spans="1:7" x14ac:dyDescent="0.25">
      <c r="A1197">
        <v>2024</v>
      </c>
      <c r="B1197" s="149" t="str">
        <f t="shared" si="36"/>
        <v>2024_ME15</v>
      </c>
      <c r="C1197" t="s">
        <v>169</v>
      </c>
      <c r="D1197" t="s">
        <v>455</v>
      </c>
      <c r="E1197" s="149" t="str">
        <f t="shared" si="37"/>
        <v>2024_MEWASHINGTON COUNTY</v>
      </c>
      <c r="F1197">
        <v>766550</v>
      </c>
      <c r="G1197" s="149">
        <f t="array" ref="G1197">SUM(IF(A1197=A$5:A1197,IF(C1197=C$5:C1197,1,0),0))</f>
        <v>15</v>
      </c>
    </row>
    <row r="1198" spans="1:7" x14ac:dyDescent="0.25">
      <c r="A1198">
        <v>2024</v>
      </c>
      <c r="B1198" s="149" t="str">
        <f t="shared" si="36"/>
        <v>2024_ME16</v>
      </c>
      <c r="C1198" t="s">
        <v>169</v>
      </c>
      <c r="D1198" t="s">
        <v>1118</v>
      </c>
      <c r="E1198" s="149" t="str">
        <f t="shared" si="37"/>
        <v>2024_MEYORK COUNTY</v>
      </c>
      <c r="F1198">
        <v>766550</v>
      </c>
      <c r="G1198" s="149">
        <f t="array" ref="G1198">SUM(IF(A1198=A$5:A1198,IF(C1198=C$5:C1198,1,0),0))</f>
        <v>16</v>
      </c>
    </row>
    <row r="1199" spans="1:7" x14ac:dyDescent="0.25">
      <c r="A1199">
        <v>2024</v>
      </c>
      <c r="B1199" s="149" t="str">
        <f t="shared" si="36"/>
        <v>2024_MD1</v>
      </c>
      <c r="C1199" t="s">
        <v>143</v>
      </c>
      <c r="D1199" t="s">
        <v>1119</v>
      </c>
      <c r="E1199" s="149" t="str">
        <f t="shared" si="37"/>
        <v>2024_MDALLEGANY COUNTY</v>
      </c>
      <c r="F1199">
        <v>766550</v>
      </c>
      <c r="G1199" s="149">
        <f t="array" ref="G1199">SUM(IF(A1199=A$5:A1199,IF(C1199=C$5:C1199,1,0),0))</f>
        <v>1</v>
      </c>
    </row>
    <row r="1200" spans="1:7" x14ac:dyDescent="0.25">
      <c r="A1200">
        <v>2024</v>
      </c>
      <c r="B1200" s="149" t="str">
        <f t="shared" si="36"/>
        <v>2024_MD2</v>
      </c>
      <c r="C1200" t="s">
        <v>143</v>
      </c>
      <c r="D1200" t="s">
        <v>1120</v>
      </c>
      <c r="E1200" s="149" t="str">
        <f t="shared" si="37"/>
        <v>2024_MDANNE ARUNDEL COUNTY</v>
      </c>
      <c r="F1200">
        <v>766550</v>
      </c>
      <c r="G1200" s="149">
        <f t="array" ref="G1200">SUM(IF(A1200=A$5:A1200,IF(C1200=C$5:C1200,1,0),0))</f>
        <v>2</v>
      </c>
    </row>
    <row r="1201" spans="1:7" x14ac:dyDescent="0.25">
      <c r="A1201">
        <v>2024</v>
      </c>
      <c r="B1201" s="149" t="str">
        <f t="shared" ref="B1201:B1264" si="38">A1201&amp;"_"&amp;C1201&amp;G1201</f>
        <v>2024_MD3</v>
      </c>
      <c r="C1201" t="s">
        <v>143</v>
      </c>
      <c r="D1201" t="s">
        <v>1121</v>
      </c>
      <c r="E1201" s="149" t="str">
        <f t="shared" ref="E1201:E1264" si="39">A1201&amp;"_"&amp;C1201&amp;D1201</f>
        <v>2024_MDBALTIMORE COUNTY</v>
      </c>
      <c r="F1201">
        <v>766550</v>
      </c>
      <c r="G1201" s="149">
        <f t="array" ref="G1201">SUM(IF(A1201=A$5:A1201,IF(C1201=C$5:C1201,1,0),0))</f>
        <v>3</v>
      </c>
    </row>
    <row r="1202" spans="1:7" x14ac:dyDescent="0.25">
      <c r="A1202">
        <v>2024</v>
      </c>
      <c r="B1202" s="149" t="str">
        <f t="shared" si="38"/>
        <v>2024_MD4</v>
      </c>
      <c r="C1202" t="s">
        <v>143</v>
      </c>
      <c r="D1202" t="s">
        <v>1122</v>
      </c>
      <c r="E1202" s="149" t="str">
        <f t="shared" si="39"/>
        <v>2024_MDCALVERT COUNTY</v>
      </c>
      <c r="F1202">
        <v>1149825</v>
      </c>
      <c r="G1202" s="149">
        <f t="array" ref="G1202">SUM(IF(A1202=A$5:A1202,IF(C1202=C$5:C1202,1,0),0))</f>
        <v>4</v>
      </c>
    </row>
    <row r="1203" spans="1:7" x14ac:dyDescent="0.25">
      <c r="A1203">
        <v>2024</v>
      </c>
      <c r="B1203" s="149" t="str">
        <f t="shared" si="38"/>
        <v>2024_MD5</v>
      </c>
      <c r="C1203" t="s">
        <v>143</v>
      </c>
      <c r="D1203" t="s">
        <v>1123</v>
      </c>
      <c r="E1203" s="149" t="str">
        <f t="shared" si="39"/>
        <v>2024_MDCAROLINE COUNTY</v>
      </c>
      <c r="F1203">
        <v>766550</v>
      </c>
      <c r="G1203" s="149">
        <f t="array" ref="G1203">SUM(IF(A1203=A$5:A1203,IF(C1203=C$5:C1203,1,0),0))</f>
        <v>5</v>
      </c>
    </row>
    <row r="1204" spans="1:7" x14ac:dyDescent="0.25">
      <c r="A1204">
        <v>2024</v>
      </c>
      <c r="B1204" s="149" t="str">
        <f t="shared" si="38"/>
        <v>2024_MD6</v>
      </c>
      <c r="C1204" t="s">
        <v>143</v>
      </c>
      <c r="D1204" t="s">
        <v>479</v>
      </c>
      <c r="E1204" s="149" t="str">
        <f t="shared" si="39"/>
        <v>2024_MDCARROLL COUNTY</v>
      </c>
      <c r="F1204">
        <v>766550</v>
      </c>
      <c r="G1204" s="149">
        <f t="array" ref="G1204">SUM(IF(A1204=A$5:A1204,IF(C1204=C$5:C1204,1,0),0))</f>
        <v>6</v>
      </c>
    </row>
    <row r="1205" spans="1:7" x14ac:dyDescent="0.25">
      <c r="A1205">
        <v>2024</v>
      </c>
      <c r="B1205" s="149" t="str">
        <f t="shared" si="38"/>
        <v>2024_MD7</v>
      </c>
      <c r="C1205" t="s">
        <v>143</v>
      </c>
      <c r="D1205" t="s">
        <v>1124</v>
      </c>
      <c r="E1205" s="149" t="str">
        <f t="shared" si="39"/>
        <v>2024_MDCECIL COUNTY</v>
      </c>
      <c r="F1205">
        <v>766550</v>
      </c>
      <c r="G1205" s="149">
        <f t="array" ref="G1205">SUM(IF(A1205=A$5:A1205,IF(C1205=C$5:C1205,1,0),0))</f>
        <v>7</v>
      </c>
    </row>
    <row r="1206" spans="1:7" x14ac:dyDescent="0.25">
      <c r="A1206">
        <v>2024</v>
      </c>
      <c r="B1206" s="149" t="str">
        <f t="shared" si="38"/>
        <v>2024_MD8</v>
      </c>
      <c r="C1206" t="s">
        <v>143</v>
      </c>
      <c r="D1206" t="s">
        <v>1125</v>
      </c>
      <c r="E1206" s="149" t="str">
        <f t="shared" si="39"/>
        <v>2024_MDCHARLES COUNTY</v>
      </c>
      <c r="F1206">
        <v>1149825</v>
      </c>
      <c r="G1206" s="149">
        <f t="array" ref="G1206">SUM(IF(A1206=A$5:A1206,IF(C1206=C$5:C1206,1,0),0))</f>
        <v>8</v>
      </c>
    </row>
    <row r="1207" spans="1:7" x14ac:dyDescent="0.25">
      <c r="A1207">
        <v>2024</v>
      </c>
      <c r="B1207" s="149" t="str">
        <f t="shared" si="38"/>
        <v>2024_MD9</v>
      </c>
      <c r="C1207" t="s">
        <v>143</v>
      </c>
      <c r="D1207" t="s">
        <v>1126</v>
      </c>
      <c r="E1207" s="149" t="str">
        <f t="shared" si="39"/>
        <v>2024_MDDORCHESTER COUNTY</v>
      </c>
      <c r="F1207">
        <v>766550</v>
      </c>
      <c r="G1207" s="149">
        <f t="array" ref="G1207">SUM(IF(A1207=A$5:A1207,IF(C1207=C$5:C1207,1,0),0))</f>
        <v>9</v>
      </c>
    </row>
    <row r="1208" spans="1:7" x14ac:dyDescent="0.25">
      <c r="A1208">
        <v>2024</v>
      </c>
      <c r="B1208" s="149" t="str">
        <f t="shared" si="38"/>
        <v>2024_MD10</v>
      </c>
      <c r="C1208" t="s">
        <v>143</v>
      </c>
      <c r="D1208" t="s">
        <v>1127</v>
      </c>
      <c r="E1208" s="149" t="str">
        <f t="shared" si="39"/>
        <v>2024_MDFREDERICK COUNTY</v>
      </c>
      <c r="F1208">
        <v>1149825</v>
      </c>
      <c r="G1208" s="149">
        <f t="array" ref="G1208">SUM(IF(A1208=A$5:A1208,IF(C1208=C$5:C1208,1,0),0))</f>
        <v>10</v>
      </c>
    </row>
    <row r="1209" spans="1:7" x14ac:dyDescent="0.25">
      <c r="A1209">
        <v>2024</v>
      </c>
      <c r="B1209" s="149" t="str">
        <f t="shared" si="38"/>
        <v>2024_MD11</v>
      </c>
      <c r="C1209" t="s">
        <v>143</v>
      </c>
      <c r="D1209" t="s">
        <v>1128</v>
      </c>
      <c r="E1209" s="149" t="str">
        <f t="shared" si="39"/>
        <v>2024_MDGARRETT COUNTY</v>
      </c>
      <c r="F1209">
        <v>766550</v>
      </c>
      <c r="G1209" s="149">
        <f t="array" ref="G1209">SUM(IF(A1209=A$5:A1209,IF(C1209=C$5:C1209,1,0),0))</f>
        <v>11</v>
      </c>
    </row>
    <row r="1210" spans="1:7" x14ac:dyDescent="0.25">
      <c r="A1210">
        <v>2024</v>
      </c>
      <c r="B1210" s="149" t="str">
        <f t="shared" si="38"/>
        <v>2024_MD12</v>
      </c>
      <c r="C1210" t="s">
        <v>143</v>
      </c>
      <c r="D1210" t="s">
        <v>1129</v>
      </c>
      <c r="E1210" s="149" t="str">
        <f t="shared" si="39"/>
        <v>2024_MDHARFORD COUNTY</v>
      </c>
      <c r="F1210">
        <v>766550</v>
      </c>
      <c r="G1210" s="149">
        <f t="array" ref="G1210">SUM(IF(A1210=A$5:A1210,IF(C1210=C$5:C1210,1,0),0))</f>
        <v>12</v>
      </c>
    </row>
    <row r="1211" spans="1:7" x14ac:dyDescent="0.25">
      <c r="A1211">
        <v>2024</v>
      </c>
      <c r="B1211" s="149" t="str">
        <f t="shared" si="38"/>
        <v>2024_MD13</v>
      </c>
      <c r="C1211" t="s">
        <v>143</v>
      </c>
      <c r="D1211" t="s">
        <v>497</v>
      </c>
      <c r="E1211" s="149" t="str">
        <f t="shared" si="39"/>
        <v>2024_MDHOWARD COUNTY</v>
      </c>
      <c r="F1211">
        <v>766550</v>
      </c>
      <c r="G1211" s="149">
        <f t="array" ref="G1211">SUM(IF(A1211=A$5:A1211,IF(C1211=C$5:C1211,1,0),0))</f>
        <v>13</v>
      </c>
    </row>
    <row r="1212" spans="1:7" x14ac:dyDescent="0.25">
      <c r="A1212">
        <v>2024</v>
      </c>
      <c r="B1212" s="149" t="str">
        <f t="shared" si="38"/>
        <v>2024_MD14</v>
      </c>
      <c r="C1212" t="s">
        <v>143</v>
      </c>
      <c r="D1212" t="s">
        <v>649</v>
      </c>
      <c r="E1212" s="149" t="str">
        <f t="shared" si="39"/>
        <v>2024_MDKENT COUNTY</v>
      </c>
      <c r="F1212">
        <v>766550</v>
      </c>
      <c r="G1212" s="149">
        <f t="array" ref="G1212">SUM(IF(A1212=A$5:A1212,IF(C1212=C$5:C1212,1,0),0))</f>
        <v>14</v>
      </c>
    </row>
    <row r="1213" spans="1:7" x14ac:dyDescent="0.25">
      <c r="A1213">
        <v>2024</v>
      </c>
      <c r="B1213" s="149" t="str">
        <f t="shared" si="38"/>
        <v>2024_MD15</v>
      </c>
      <c r="C1213" t="s">
        <v>143</v>
      </c>
      <c r="D1213" t="s">
        <v>441</v>
      </c>
      <c r="E1213" s="149" t="str">
        <f t="shared" si="39"/>
        <v>2024_MDMONTGOMERY COUNTY</v>
      </c>
      <c r="F1213">
        <v>1149825</v>
      </c>
      <c r="G1213" s="149">
        <f t="array" ref="G1213">SUM(IF(A1213=A$5:A1213,IF(C1213=C$5:C1213,1,0),0))</f>
        <v>15</v>
      </c>
    </row>
    <row r="1214" spans="1:7" x14ac:dyDescent="0.25">
      <c r="A1214">
        <v>2024</v>
      </c>
      <c r="B1214" s="149" t="str">
        <f t="shared" si="38"/>
        <v>2024_MD16</v>
      </c>
      <c r="C1214" t="s">
        <v>143</v>
      </c>
      <c r="D1214" t="s">
        <v>1130</v>
      </c>
      <c r="E1214" s="149" t="str">
        <f t="shared" si="39"/>
        <v>2024_MDPRINCE GEORGE'S COUNTY</v>
      </c>
      <c r="F1214">
        <v>1149825</v>
      </c>
      <c r="G1214" s="149">
        <f t="array" ref="G1214">SUM(IF(A1214=A$5:A1214,IF(C1214=C$5:C1214,1,0),0))</f>
        <v>16</v>
      </c>
    </row>
    <row r="1215" spans="1:7" x14ac:dyDescent="0.25">
      <c r="A1215">
        <v>2024</v>
      </c>
      <c r="B1215" s="149" t="str">
        <f t="shared" si="38"/>
        <v>2024_MD17</v>
      </c>
      <c r="C1215" t="s">
        <v>143</v>
      </c>
      <c r="D1215" t="s">
        <v>1131</v>
      </c>
      <c r="E1215" s="149" t="str">
        <f t="shared" si="39"/>
        <v>2024_MDQUEEN ANNE'S COUNTY</v>
      </c>
      <c r="F1215">
        <v>766550</v>
      </c>
      <c r="G1215" s="149">
        <f t="array" ref="G1215">SUM(IF(A1215=A$5:A1215,IF(C1215=C$5:C1215,1,0),0))</f>
        <v>17</v>
      </c>
    </row>
    <row r="1216" spans="1:7" x14ac:dyDescent="0.25">
      <c r="A1216">
        <v>2024</v>
      </c>
      <c r="B1216" s="149" t="str">
        <f t="shared" si="38"/>
        <v>2024_MD18</v>
      </c>
      <c r="C1216" t="s">
        <v>143</v>
      </c>
      <c r="D1216" t="s">
        <v>1132</v>
      </c>
      <c r="E1216" s="149" t="str">
        <f t="shared" si="39"/>
        <v>2024_MDST. MARY'S COUNTY</v>
      </c>
      <c r="F1216">
        <v>766550</v>
      </c>
      <c r="G1216" s="149">
        <f t="array" ref="G1216">SUM(IF(A1216=A$5:A1216,IF(C1216=C$5:C1216,1,0),0))</f>
        <v>18</v>
      </c>
    </row>
    <row r="1217" spans="1:7" x14ac:dyDescent="0.25">
      <c r="A1217">
        <v>2024</v>
      </c>
      <c r="B1217" s="149" t="str">
        <f t="shared" si="38"/>
        <v>2024_MD19</v>
      </c>
      <c r="C1217" t="s">
        <v>143</v>
      </c>
      <c r="D1217" t="s">
        <v>1116</v>
      </c>
      <c r="E1217" s="149" t="str">
        <f t="shared" si="39"/>
        <v>2024_MDSOMERSET COUNTY</v>
      </c>
      <c r="F1217">
        <v>766550</v>
      </c>
      <c r="G1217" s="149">
        <f t="array" ref="G1217">SUM(IF(A1217=A$5:A1217,IF(C1217=C$5:C1217,1,0),0))</f>
        <v>19</v>
      </c>
    </row>
    <row r="1218" spans="1:7" x14ac:dyDescent="0.25">
      <c r="A1218">
        <v>2024</v>
      </c>
      <c r="B1218" s="149" t="str">
        <f t="shared" si="38"/>
        <v>2024_MD20</v>
      </c>
      <c r="C1218" t="s">
        <v>143</v>
      </c>
      <c r="D1218" t="s">
        <v>786</v>
      </c>
      <c r="E1218" s="149" t="str">
        <f t="shared" si="39"/>
        <v>2024_MDTALBOT COUNTY</v>
      </c>
      <c r="F1218">
        <v>766550</v>
      </c>
      <c r="G1218" s="149">
        <f t="array" ref="G1218">SUM(IF(A1218=A$5:A1218,IF(C1218=C$5:C1218,1,0),0))</f>
        <v>20</v>
      </c>
    </row>
    <row r="1219" spans="1:7" x14ac:dyDescent="0.25">
      <c r="A1219">
        <v>2024</v>
      </c>
      <c r="B1219" s="149" t="str">
        <f t="shared" si="38"/>
        <v>2024_MD21</v>
      </c>
      <c r="C1219" t="s">
        <v>143</v>
      </c>
      <c r="D1219" t="s">
        <v>455</v>
      </c>
      <c r="E1219" s="149" t="str">
        <f t="shared" si="39"/>
        <v>2024_MDWASHINGTON COUNTY</v>
      </c>
      <c r="F1219">
        <v>766550</v>
      </c>
      <c r="G1219" s="149">
        <f t="array" ref="G1219">SUM(IF(A1219=A$5:A1219,IF(C1219=C$5:C1219,1,0),0))</f>
        <v>21</v>
      </c>
    </row>
    <row r="1220" spans="1:7" x14ac:dyDescent="0.25">
      <c r="A1220">
        <v>2024</v>
      </c>
      <c r="B1220" s="149" t="str">
        <f t="shared" si="38"/>
        <v>2024_MD22</v>
      </c>
      <c r="C1220" t="s">
        <v>143</v>
      </c>
      <c r="D1220" t="s">
        <v>1133</v>
      </c>
      <c r="E1220" s="149" t="str">
        <f t="shared" si="39"/>
        <v>2024_MDWICOMICO COUNTY</v>
      </c>
      <c r="F1220">
        <v>766550</v>
      </c>
      <c r="G1220" s="149">
        <f t="array" ref="G1220">SUM(IF(A1220=A$5:A1220,IF(C1220=C$5:C1220,1,0),0))</f>
        <v>22</v>
      </c>
    </row>
    <row r="1221" spans="1:7" x14ac:dyDescent="0.25">
      <c r="A1221">
        <v>2024</v>
      </c>
      <c r="B1221" s="149" t="str">
        <f t="shared" si="38"/>
        <v>2024_MD23</v>
      </c>
      <c r="C1221" t="s">
        <v>143</v>
      </c>
      <c r="D1221" t="s">
        <v>1134</v>
      </c>
      <c r="E1221" s="149" t="str">
        <f t="shared" si="39"/>
        <v>2024_MDWORCESTER COUNTY</v>
      </c>
      <c r="F1221">
        <v>766550</v>
      </c>
      <c r="G1221" s="149">
        <f t="array" ref="G1221">SUM(IF(A1221=A$5:A1221,IF(C1221=C$5:C1221,1,0),0))</f>
        <v>23</v>
      </c>
    </row>
    <row r="1222" spans="1:7" x14ac:dyDescent="0.25">
      <c r="A1222">
        <v>2024</v>
      </c>
      <c r="B1222" s="149" t="str">
        <f t="shared" si="38"/>
        <v>2024_MD24</v>
      </c>
      <c r="C1222" t="s">
        <v>143</v>
      </c>
      <c r="D1222" t="s">
        <v>144</v>
      </c>
      <c r="E1222" s="149" t="str">
        <f t="shared" si="39"/>
        <v>2024_MDBALTIMORE CITY</v>
      </c>
      <c r="F1222">
        <v>766550</v>
      </c>
      <c r="G1222" s="149">
        <f t="array" ref="G1222">SUM(IF(A1222=A$5:A1222,IF(C1222=C$5:C1222,1,0),0))</f>
        <v>24</v>
      </c>
    </row>
    <row r="1223" spans="1:7" x14ac:dyDescent="0.25">
      <c r="A1223">
        <v>2024</v>
      </c>
      <c r="B1223" s="149" t="str">
        <f t="shared" si="38"/>
        <v>2024_MA1</v>
      </c>
      <c r="C1223" t="s">
        <v>145</v>
      </c>
      <c r="D1223" t="s">
        <v>1135</v>
      </c>
      <c r="E1223" s="149" t="str">
        <f t="shared" si="39"/>
        <v>2024_MABARNSTABLE COUNTY</v>
      </c>
      <c r="F1223">
        <v>766550</v>
      </c>
      <c r="G1223" s="149">
        <f t="array" ref="G1223">SUM(IF(A1223=A$5:A1223,IF(C1223=C$5:C1223,1,0),0))</f>
        <v>1</v>
      </c>
    </row>
    <row r="1224" spans="1:7" x14ac:dyDescent="0.25">
      <c r="A1224">
        <v>2024</v>
      </c>
      <c r="B1224" s="149" t="str">
        <f t="shared" si="38"/>
        <v>2024_MA2</v>
      </c>
      <c r="C1224" t="s">
        <v>145</v>
      </c>
      <c r="D1224" t="s">
        <v>1136</v>
      </c>
      <c r="E1224" s="149" t="str">
        <f t="shared" si="39"/>
        <v>2024_MABERKSHIRE COUNTY</v>
      </c>
      <c r="F1224">
        <v>766550</v>
      </c>
      <c r="G1224" s="149">
        <f t="array" ref="G1224">SUM(IF(A1224=A$5:A1224,IF(C1224=C$5:C1224,1,0),0))</f>
        <v>2</v>
      </c>
    </row>
    <row r="1225" spans="1:7" x14ac:dyDescent="0.25">
      <c r="A1225">
        <v>2024</v>
      </c>
      <c r="B1225" s="149" t="str">
        <f t="shared" si="38"/>
        <v>2024_MA3</v>
      </c>
      <c r="C1225" t="s">
        <v>145</v>
      </c>
      <c r="D1225" t="s">
        <v>1137</v>
      </c>
      <c r="E1225" s="149" t="str">
        <f t="shared" si="39"/>
        <v>2024_MABRISTOL COUNTY</v>
      </c>
      <c r="F1225">
        <v>766550</v>
      </c>
      <c r="G1225" s="149">
        <f t="array" ref="G1225">SUM(IF(A1225=A$5:A1225,IF(C1225=C$5:C1225,1,0),0))</f>
        <v>3</v>
      </c>
    </row>
    <row r="1226" spans="1:7" x14ac:dyDescent="0.25">
      <c r="A1226">
        <v>2024</v>
      </c>
      <c r="B1226" s="149" t="str">
        <f t="shared" si="38"/>
        <v>2024_MA4</v>
      </c>
      <c r="C1226" t="s">
        <v>145</v>
      </c>
      <c r="D1226" t="s">
        <v>1138</v>
      </c>
      <c r="E1226" s="149" t="str">
        <f t="shared" si="39"/>
        <v>2024_MADUKES COUNTY</v>
      </c>
      <c r="F1226">
        <v>1149825</v>
      </c>
      <c r="G1226" s="149">
        <f t="array" ref="G1226">SUM(IF(A1226=A$5:A1226,IF(C1226=C$5:C1226,1,0),0))</f>
        <v>4</v>
      </c>
    </row>
    <row r="1227" spans="1:7" x14ac:dyDescent="0.25">
      <c r="A1227">
        <v>2024</v>
      </c>
      <c r="B1227" s="149" t="str">
        <f t="shared" si="38"/>
        <v>2024_MA5</v>
      </c>
      <c r="C1227" t="s">
        <v>145</v>
      </c>
      <c r="D1227" t="s">
        <v>1139</v>
      </c>
      <c r="E1227" s="149" t="str">
        <f t="shared" si="39"/>
        <v>2024_MAESSEX COUNTY</v>
      </c>
      <c r="F1227">
        <v>862500</v>
      </c>
      <c r="G1227" s="149">
        <f t="array" ref="G1227">SUM(IF(A1227=A$5:A1227,IF(C1227=C$5:C1227,1,0),0))</f>
        <v>5</v>
      </c>
    </row>
    <row r="1228" spans="1:7" x14ac:dyDescent="0.25">
      <c r="A1228">
        <v>2024</v>
      </c>
      <c r="B1228" s="149" t="str">
        <f t="shared" si="38"/>
        <v>2024_MA6</v>
      </c>
      <c r="C1228" t="s">
        <v>145</v>
      </c>
      <c r="D1228" t="s">
        <v>420</v>
      </c>
      <c r="E1228" s="149" t="str">
        <f t="shared" si="39"/>
        <v>2024_MAFRANKLIN COUNTY</v>
      </c>
      <c r="F1228">
        <v>766550</v>
      </c>
      <c r="G1228" s="149">
        <f t="array" ref="G1228">SUM(IF(A1228=A$5:A1228,IF(C1228=C$5:C1228,1,0),0))</f>
        <v>6</v>
      </c>
    </row>
    <row r="1229" spans="1:7" x14ac:dyDescent="0.25">
      <c r="A1229">
        <v>2024</v>
      </c>
      <c r="B1229" s="149" t="str">
        <f t="shared" si="38"/>
        <v>2024_MA7</v>
      </c>
      <c r="C1229" t="s">
        <v>145</v>
      </c>
      <c r="D1229" t="s">
        <v>1140</v>
      </c>
      <c r="E1229" s="149" t="str">
        <f t="shared" si="39"/>
        <v>2024_MAHAMPDEN COUNTY</v>
      </c>
      <c r="F1229">
        <v>766550</v>
      </c>
      <c r="G1229" s="149">
        <f t="array" ref="G1229">SUM(IF(A1229=A$5:A1229,IF(C1229=C$5:C1229,1,0),0))</f>
        <v>7</v>
      </c>
    </row>
    <row r="1230" spans="1:7" x14ac:dyDescent="0.25">
      <c r="A1230">
        <v>2024</v>
      </c>
      <c r="B1230" s="149" t="str">
        <f t="shared" si="38"/>
        <v>2024_MA8</v>
      </c>
      <c r="C1230" t="s">
        <v>145</v>
      </c>
      <c r="D1230" t="s">
        <v>1141</v>
      </c>
      <c r="E1230" s="149" t="str">
        <f t="shared" si="39"/>
        <v>2024_MAHAMPSHIRE COUNTY</v>
      </c>
      <c r="F1230">
        <v>766550</v>
      </c>
      <c r="G1230" s="149">
        <f t="array" ref="G1230">SUM(IF(A1230=A$5:A1230,IF(C1230=C$5:C1230,1,0),0))</f>
        <v>8</v>
      </c>
    </row>
    <row r="1231" spans="1:7" x14ac:dyDescent="0.25">
      <c r="A1231">
        <v>2024</v>
      </c>
      <c r="B1231" s="149" t="str">
        <f t="shared" si="38"/>
        <v>2024_MA9</v>
      </c>
      <c r="C1231" t="s">
        <v>145</v>
      </c>
      <c r="D1231" t="s">
        <v>644</v>
      </c>
      <c r="E1231" s="149" t="str">
        <f t="shared" si="39"/>
        <v>2024_MAMIDDLESEX COUNTY</v>
      </c>
      <c r="F1231">
        <v>862500</v>
      </c>
      <c r="G1231" s="149">
        <f t="array" ref="G1231">SUM(IF(A1231=A$5:A1231,IF(C1231=C$5:C1231,1,0),0))</f>
        <v>9</v>
      </c>
    </row>
    <row r="1232" spans="1:7" x14ac:dyDescent="0.25">
      <c r="A1232">
        <v>2024</v>
      </c>
      <c r="B1232" s="149" t="str">
        <f t="shared" si="38"/>
        <v>2024_MA10</v>
      </c>
      <c r="C1232" t="s">
        <v>145</v>
      </c>
      <c r="D1232" t="s">
        <v>1142</v>
      </c>
      <c r="E1232" s="149" t="str">
        <f t="shared" si="39"/>
        <v>2024_MANANTUCKET COUNTY</v>
      </c>
      <c r="F1232">
        <v>1149825</v>
      </c>
      <c r="G1232" s="149">
        <f t="array" ref="G1232">SUM(IF(A1232=A$5:A1232,IF(C1232=C$5:C1232,1,0),0))</f>
        <v>10</v>
      </c>
    </row>
    <row r="1233" spans="1:7" x14ac:dyDescent="0.25">
      <c r="A1233">
        <v>2024</v>
      </c>
      <c r="B1233" s="149" t="str">
        <f t="shared" si="38"/>
        <v>2024_MA11</v>
      </c>
      <c r="C1233" t="s">
        <v>145</v>
      </c>
      <c r="D1233" t="s">
        <v>1143</v>
      </c>
      <c r="E1233" s="149" t="str">
        <f t="shared" si="39"/>
        <v>2024_MANORFOLK COUNTY</v>
      </c>
      <c r="F1233">
        <v>862500</v>
      </c>
      <c r="G1233" s="149">
        <f t="array" ref="G1233">SUM(IF(A1233=A$5:A1233,IF(C1233=C$5:C1233,1,0),0))</f>
        <v>11</v>
      </c>
    </row>
    <row r="1234" spans="1:7" x14ac:dyDescent="0.25">
      <c r="A1234">
        <v>2024</v>
      </c>
      <c r="B1234" s="149" t="str">
        <f t="shared" si="38"/>
        <v>2024_MA12</v>
      </c>
      <c r="C1234" t="s">
        <v>145</v>
      </c>
      <c r="D1234" t="s">
        <v>974</v>
      </c>
      <c r="E1234" s="149" t="str">
        <f t="shared" si="39"/>
        <v>2024_MAPLYMOUTH COUNTY</v>
      </c>
      <c r="F1234">
        <v>862500</v>
      </c>
      <c r="G1234" s="149">
        <f t="array" ref="G1234">SUM(IF(A1234=A$5:A1234,IF(C1234=C$5:C1234,1,0),0))</f>
        <v>12</v>
      </c>
    </row>
    <row r="1235" spans="1:7" x14ac:dyDescent="0.25">
      <c r="A1235">
        <v>2024</v>
      </c>
      <c r="B1235" s="149" t="str">
        <f t="shared" si="38"/>
        <v>2024_MA13</v>
      </c>
      <c r="C1235" t="s">
        <v>145</v>
      </c>
      <c r="D1235" t="s">
        <v>1144</v>
      </c>
      <c r="E1235" s="149" t="str">
        <f t="shared" si="39"/>
        <v>2024_MASUFFOLK COUNTY</v>
      </c>
      <c r="F1235">
        <v>862500</v>
      </c>
      <c r="G1235" s="149">
        <f t="array" ref="G1235">SUM(IF(A1235=A$5:A1235,IF(C1235=C$5:C1235,1,0),0))</f>
        <v>13</v>
      </c>
    </row>
    <row r="1236" spans="1:7" x14ac:dyDescent="0.25">
      <c r="A1236">
        <v>2024</v>
      </c>
      <c r="B1236" s="149" t="str">
        <f t="shared" si="38"/>
        <v>2024_MA14</v>
      </c>
      <c r="C1236" t="s">
        <v>145</v>
      </c>
      <c r="D1236" t="s">
        <v>1134</v>
      </c>
      <c r="E1236" s="149" t="str">
        <f t="shared" si="39"/>
        <v>2024_MAWORCESTER COUNTY</v>
      </c>
      <c r="F1236">
        <v>766550</v>
      </c>
      <c r="G1236" s="149">
        <f t="array" ref="G1236">SUM(IF(A1236=A$5:A1236,IF(C1236=C$5:C1236,1,0),0))</f>
        <v>14</v>
      </c>
    </row>
    <row r="1237" spans="1:7" x14ac:dyDescent="0.25">
      <c r="A1237">
        <v>2024</v>
      </c>
      <c r="B1237" s="149" t="str">
        <f t="shared" si="38"/>
        <v>2024_MI1</v>
      </c>
      <c r="C1237" t="s">
        <v>170</v>
      </c>
      <c r="D1237" t="s">
        <v>1145</v>
      </c>
      <c r="E1237" s="149" t="str">
        <f t="shared" si="39"/>
        <v>2024_MIALCONA COUNTY</v>
      </c>
      <c r="F1237">
        <v>766550</v>
      </c>
      <c r="G1237" s="149">
        <f t="array" ref="G1237">SUM(IF(A1237=A$5:A1237,IF(C1237=C$5:C1237,1,0),0))</f>
        <v>1</v>
      </c>
    </row>
    <row r="1238" spans="1:7" x14ac:dyDescent="0.25">
      <c r="A1238">
        <v>2024</v>
      </c>
      <c r="B1238" s="149" t="str">
        <f t="shared" si="38"/>
        <v>2024_MI2</v>
      </c>
      <c r="C1238" t="s">
        <v>170</v>
      </c>
      <c r="D1238" t="s">
        <v>1146</v>
      </c>
      <c r="E1238" s="149" t="str">
        <f t="shared" si="39"/>
        <v>2024_MIALGER COUNTY</v>
      </c>
      <c r="F1238">
        <v>766550</v>
      </c>
      <c r="G1238" s="149">
        <f t="array" ref="G1238">SUM(IF(A1238=A$5:A1238,IF(C1238=C$5:C1238,1,0),0))</f>
        <v>2</v>
      </c>
    </row>
    <row r="1239" spans="1:7" x14ac:dyDescent="0.25">
      <c r="A1239">
        <v>2024</v>
      </c>
      <c r="B1239" s="149" t="str">
        <f t="shared" si="38"/>
        <v>2024_MI3</v>
      </c>
      <c r="C1239" t="s">
        <v>170</v>
      </c>
      <c r="D1239" t="s">
        <v>1147</v>
      </c>
      <c r="E1239" s="149" t="str">
        <f t="shared" si="39"/>
        <v>2024_MIALLEGAN COUNTY</v>
      </c>
      <c r="F1239">
        <v>766550</v>
      </c>
      <c r="G1239" s="149">
        <f t="array" ref="G1239">SUM(IF(A1239=A$5:A1239,IF(C1239=C$5:C1239,1,0),0))</f>
        <v>3</v>
      </c>
    </row>
    <row r="1240" spans="1:7" x14ac:dyDescent="0.25">
      <c r="A1240">
        <v>2024</v>
      </c>
      <c r="B1240" s="149" t="str">
        <f t="shared" si="38"/>
        <v>2024_MI4</v>
      </c>
      <c r="C1240" t="s">
        <v>170</v>
      </c>
      <c r="D1240" t="s">
        <v>1148</v>
      </c>
      <c r="E1240" s="149" t="str">
        <f t="shared" si="39"/>
        <v>2024_MIALPENA COUNTY</v>
      </c>
      <c r="F1240">
        <v>766550</v>
      </c>
      <c r="G1240" s="149">
        <f t="array" ref="G1240">SUM(IF(A1240=A$5:A1240,IF(C1240=C$5:C1240,1,0),0))</f>
        <v>4</v>
      </c>
    </row>
    <row r="1241" spans="1:7" x14ac:dyDescent="0.25">
      <c r="A1241">
        <v>2024</v>
      </c>
      <c r="B1241" s="149" t="str">
        <f t="shared" si="38"/>
        <v>2024_MI5</v>
      </c>
      <c r="C1241" t="s">
        <v>170</v>
      </c>
      <c r="D1241" t="s">
        <v>1149</v>
      </c>
      <c r="E1241" s="149" t="str">
        <f t="shared" si="39"/>
        <v>2024_MIANTRIM COUNTY</v>
      </c>
      <c r="F1241">
        <v>766550</v>
      </c>
      <c r="G1241" s="149">
        <f t="array" ref="G1241">SUM(IF(A1241=A$5:A1241,IF(C1241=C$5:C1241,1,0),0))</f>
        <v>5</v>
      </c>
    </row>
    <row r="1242" spans="1:7" x14ac:dyDescent="0.25">
      <c r="A1242">
        <v>2024</v>
      </c>
      <c r="B1242" s="149" t="str">
        <f t="shared" si="38"/>
        <v>2024_MI6</v>
      </c>
      <c r="C1242" t="s">
        <v>170</v>
      </c>
      <c r="D1242" t="s">
        <v>1150</v>
      </c>
      <c r="E1242" s="149" t="str">
        <f t="shared" si="39"/>
        <v>2024_MIARENAC COUNTY</v>
      </c>
      <c r="F1242">
        <v>766550</v>
      </c>
      <c r="G1242" s="149">
        <f t="array" ref="G1242">SUM(IF(A1242=A$5:A1242,IF(C1242=C$5:C1242,1,0),0))</f>
        <v>6</v>
      </c>
    </row>
    <row r="1243" spans="1:7" x14ac:dyDescent="0.25">
      <c r="A1243">
        <v>2024</v>
      </c>
      <c r="B1243" s="149" t="str">
        <f t="shared" si="38"/>
        <v>2024_MI7</v>
      </c>
      <c r="C1243" t="s">
        <v>170</v>
      </c>
      <c r="D1243" t="s">
        <v>1151</v>
      </c>
      <c r="E1243" s="149" t="str">
        <f t="shared" si="39"/>
        <v>2024_MIBARAGA COUNTY</v>
      </c>
      <c r="F1243">
        <v>766550</v>
      </c>
      <c r="G1243" s="149">
        <f t="array" ref="G1243">SUM(IF(A1243=A$5:A1243,IF(C1243=C$5:C1243,1,0),0))</f>
        <v>7</v>
      </c>
    </row>
    <row r="1244" spans="1:7" x14ac:dyDescent="0.25">
      <c r="A1244">
        <v>2024</v>
      </c>
      <c r="B1244" s="149" t="str">
        <f t="shared" si="38"/>
        <v>2024_MI8</v>
      </c>
      <c r="C1244" t="s">
        <v>170</v>
      </c>
      <c r="D1244" t="s">
        <v>1152</v>
      </c>
      <c r="E1244" s="149" t="str">
        <f t="shared" si="39"/>
        <v>2024_MIBARRY COUNTY</v>
      </c>
      <c r="F1244">
        <v>766550</v>
      </c>
      <c r="G1244" s="149">
        <f t="array" ref="G1244">SUM(IF(A1244=A$5:A1244,IF(C1244=C$5:C1244,1,0),0))</f>
        <v>8</v>
      </c>
    </row>
    <row r="1245" spans="1:7" x14ac:dyDescent="0.25">
      <c r="A1245">
        <v>2024</v>
      </c>
      <c r="B1245" s="149" t="str">
        <f t="shared" si="38"/>
        <v>2024_MI9</v>
      </c>
      <c r="C1245" t="s">
        <v>170</v>
      </c>
      <c r="D1245" t="s">
        <v>654</v>
      </c>
      <c r="E1245" s="149" t="str">
        <f t="shared" si="39"/>
        <v>2024_MIBAY COUNTY</v>
      </c>
      <c r="F1245">
        <v>766550</v>
      </c>
      <c r="G1245" s="149">
        <f t="array" ref="G1245">SUM(IF(A1245=A$5:A1245,IF(C1245=C$5:C1245,1,0),0))</f>
        <v>9</v>
      </c>
    </row>
    <row r="1246" spans="1:7" x14ac:dyDescent="0.25">
      <c r="A1246">
        <v>2024</v>
      </c>
      <c r="B1246" s="149" t="str">
        <f t="shared" si="38"/>
        <v>2024_MI10</v>
      </c>
      <c r="C1246" t="s">
        <v>170</v>
      </c>
      <c r="D1246" t="s">
        <v>1153</v>
      </c>
      <c r="E1246" s="149" t="str">
        <f t="shared" si="39"/>
        <v>2024_MIBENZIE COUNTY</v>
      </c>
      <c r="F1246">
        <v>766550</v>
      </c>
      <c r="G1246" s="149">
        <f t="array" ref="G1246">SUM(IF(A1246=A$5:A1246,IF(C1246=C$5:C1246,1,0),0))</f>
        <v>10</v>
      </c>
    </row>
    <row r="1247" spans="1:7" x14ac:dyDescent="0.25">
      <c r="A1247">
        <v>2024</v>
      </c>
      <c r="B1247" s="149" t="str">
        <f t="shared" si="38"/>
        <v>2024_MI11</v>
      </c>
      <c r="C1247" t="s">
        <v>170</v>
      </c>
      <c r="D1247" t="s">
        <v>708</v>
      </c>
      <c r="E1247" s="149" t="str">
        <f t="shared" si="39"/>
        <v>2024_MIBERRIEN COUNTY</v>
      </c>
      <c r="F1247">
        <v>766550</v>
      </c>
      <c r="G1247" s="149">
        <f t="array" ref="G1247">SUM(IF(A1247=A$5:A1247,IF(C1247=C$5:C1247,1,0),0))</f>
        <v>11</v>
      </c>
    </row>
    <row r="1248" spans="1:7" x14ac:dyDescent="0.25">
      <c r="A1248">
        <v>2024</v>
      </c>
      <c r="B1248" s="149" t="str">
        <f t="shared" si="38"/>
        <v>2024_MI12</v>
      </c>
      <c r="C1248" t="s">
        <v>170</v>
      </c>
      <c r="D1248" t="s">
        <v>1154</v>
      </c>
      <c r="E1248" s="149" t="str">
        <f t="shared" si="39"/>
        <v>2024_MIBRANCH COUNTY</v>
      </c>
      <c r="F1248">
        <v>766550</v>
      </c>
      <c r="G1248" s="149">
        <f t="array" ref="G1248">SUM(IF(A1248=A$5:A1248,IF(C1248=C$5:C1248,1,0),0))</f>
        <v>12</v>
      </c>
    </row>
    <row r="1249" spans="1:7" x14ac:dyDescent="0.25">
      <c r="A1249">
        <v>2024</v>
      </c>
      <c r="B1249" s="149" t="str">
        <f t="shared" si="38"/>
        <v>2024_MI13</v>
      </c>
      <c r="C1249" t="s">
        <v>170</v>
      </c>
      <c r="D1249" t="s">
        <v>398</v>
      </c>
      <c r="E1249" s="149" t="str">
        <f t="shared" si="39"/>
        <v>2024_MICALHOUN COUNTY</v>
      </c>
      <c r="F1249">
        <v>766550</v>
      </c>
      <c r="G1249" s="149">
        <f t="array" ref="G1249">SUM(IF(A1249=A$5:A1249,IF(C1249=C$5:C1249,1,0),0))</f>
        <v>13</v>
      </c>
    </row>
    <row r="1250" spans="1:7" x14ac:dyDescent="0.25">
      <c r="A1250">
        <v>2024</v>
      </c>
      <c r="B1250" s="149" t="str">
        <f t="shared" si="38"/>
        <v>2024_MI14</v>
      </c>
      <c r="C1250" t="s">
        <v>170</v>
      </c>
      <c r="D1250" t="s">
        <v>851</v>
      </c>
      <c r="E1250" s="149" t="str">
        <f t="shared" si="39"/>
        <v>2024_MICASS COUNTY</v>
      </c>
      <c r="F1250">
        <v>766550</v>
      </c>
      <c r="G1250" s="149">
        <f t="array" ref="G1250">SUM(IF(A1250=A$5:A1250,IF(C1250=C$5:C1250,1,0),0))</f>
        <v>14</v>
      </c>
    </row>
    <row r="1251" spans="1:7" x14ac:dyDescent="0.25">
      <c r="A1251">
        <v>2024</v>
      </c>
      <c r="B1251" s="149" t="str">
        <f t="shared" si="38"/>
        <v>2024_MI15</v>
      </c>
      <c r="C1251" t="s">
        <v>170</v>
      </c>
      <c r="D1251" t="s">
        <v>1155</v>
      </c>
      <c r="E1251" s="149" t="str">
        <f t="shared" si="39"/>
        <v>2024_MICHARLEVOIX COUNTY</v>
      </c>
      <c r="F1251">
        <v>766550</v>
      </c>
      <c r="G1251" s="149">
        <f t="array" ref="G1251">SUM(IF(A1251=A$5:A1251,IF(C1251=C$5:C1251,1,0),0))</f>
        <v>15</v>
      </c>
    </row>
    <row r="1252" spans="1:7" x14ac:dyDescent="0.25">
      <c r="A1252">
        <v>2024</v>
      </c>
      <c r="B1252" s="149" t="str">
        <f t="shared" si="38"/>
        <v>2024_MI16</v>
      </c>
      <c r="C1252" t="s">
        <v>170</v>
      </c>
      <c r="D1252" t="s">
        <v>1156</v>
      </c>
      <c r="E1252" s="149" t="str">
        <f t="shared" si="39"/>
        <v>2024_MICHEBOYGAN COUNTY</v>
      </c>
      <c r="F1252">
        <v>766550</v>
      </c>
      <c r="G1252" s="149">
        <f t="array" ref="G1252">SUM(IF(A1252=A$5:A1252,IF(C1252=C$5:C1252,1,0),0))</f>
        <v>16</v>
      </c>
    </row>
    <row r="1253" spans="1:7" x14ac:dyDescent="0.25">
      <c r="A1253">
        <v>2024</v>
      </c>
      <c r="B1253" s="149" t="str">
        <f t="shared" si="38"/>
        <v>2024_MI17</v>
      </c>
      <c r="C1253" t="s">
        <v>170</v>
      </c>
      <c r="D1253" t="s">
        <v>1157</v>
      </c>
      <c r="E1253" s="149" t="str">
        <f t="shared" si="39"/>
        <v>2024_MICHIPPEWA COUNTY</v>
      </c>
      <c r="F1253">
        <v>766550</v>
      </c>
      <c r="G1253" s="149">
        <f t="array" ref="G1253">SUM(IF(A1253=A$5:A1253,IF(C1253=C$5:C1253,1,0),0))</f>
        <v>17</v>
      </c>
    </row>
    <row r="1254" spans="1:7" x14ac:dyDescent="0.25">
      <c r="A1254">
        <v>2024</v>
      </c>
      <c r="B1254" s="149" t="str">
        <f t="shared" si="38"/>
        <v>2024_MI18</v>
      </c>
      <c r="C1254" t="s">
        <v>170</v>
      </c>
      <c r="D1254" t="s">
        <v>1158</v>
      </c>
      <c r="E1254" s="149" t="str">
        <f t="shared" si="39"/>
        <v>2024_MICLARE COUNTY</v>
      </c>
      <c r="F1254">
        <v>766550</v>
      </c>
      <c r="G1254" s="149">
        <f t="array" ref="G1254">SUM(IF(A1254=A$5:A1254,IF(C1254=C$5:C1254,1,0),0))</f>
        <v>18</v>
      </c>
    </row>
    <row r="1255" spans="1:7" x14ac:dyDescent="0.25">
      <c r="A1255">
        <v>2024</v>
      </c>
      <c r="B1255" s="149" t="str">
        <f t="shared" si="38"/>
        <v>2024_MI19</v>
      </c>
      <c r="C1255" t="s">
        <v>170</v>
      </c>
      <c r="D1255" t="s">
        <v>854</v>
      </c>
      <c r="E1255" s="149" t="str">
        <f t="shared" si="39"/>
        <v>2024_MICLINTON COUNTY</v>
      </c>
      <c r="F1255">
        <v>766550</v>
      </c>
      <c r="G1255" s="149">
        <f t="array" ref="G1255">SUM(IF(A1255=A$5:A1255,IF(C1255=C$5:C1255,1,0),0))</f>
        <v>19</v>
      </c>
    </row>
    <row r="1256" spans="1:7" x14ac:dyDescent="0.25">
      <c r="A1256">
        <v>2024</v>
      </c>
      <c r="B1256" s="149" t="str">
        <f t="shared" si="38"/>
        <v>2024_MI20</v>
      </c>
      <c r="C1256" t="s">
        <v>170</v>
      </c>
      <c r="D1256" t="s">
        <v>486</v>
      </c>
      <c r="E1256" s="149" t="str">
        <f t="shared" si="39"/>
        <v>2024_MICRAWFORD COUNTY</v>
      </c>
      <c r="F1256">
        <v>766550</v>
      </c>
      <c r="G1256" s="149">
        <f t="array" ref="G1256">SUM(IF(A1256=A$5:A1256,IF(C1256=C$5:C1256,1,0),0))</f>
        <v>20</v>
      </c>
    </row>
    <row r="1257" spans="1:7" x14ac:dyDescent="0.25">
      <c r="A1257">
        <v>2024</v>
      </c>
      <c r="B1257" s="149" t="str">
        <f t="shared" si="38"/>
        <v>2024_MI21</v>
      </c>
      <c r="C1257" t="s">
        <v>170</v>
      </c>
      <c r="D1257" t="s">
        <v>601</v>
      </c>
      <c r="E1257" s="149" t="str">
        <f t="shared" si="39"/>
        <v>2024_MIDELTA COUNTY</v>
      </c>
      <c r="F1257">
        <v>766550</v>
      </c>
      <c r="G1257" s="149">
        <f t="array" ref="G1257">SUM(IF(A1257=A$5:A1257,IF(C1257=C$5:C1257,1,0),0))</f>
        <v>21</v>
      </c>
    </row>
    <row r="1258" spans="1:7" x14ac:dyDescent="0.25">
      <c r="A1258">
        <v>2024</v>
      </c>
      <c r="B1258" s="149" t="str">
        <f t="shared" si="38"/>
        <v>2024_MI22</v>
      </c>
      <c r="C1258" t="s">
        <v>170</v>
      </c>
      <c r="D1258" t="s">
        <v>955</v>
      </c>
      <c r="E1258" s="149" t="str">
        <f t="shared" si="39"/>
        <v>2024_MIDICKINSON COUNTY</v>
      </c>
      <c r="F1258">
        <v>766550</v>
      </c>
      <c r="G1258" s="149">
        <f t="array" ref="G1258">SUM(IF(A1258=A$5:A1258,IF(C1258=C$5:C1258,1,0),0))</f>
        <v>22</v>
      </c>
    </row>
    <row r="1259" spans="1:7" x14ac:dyDescent="0.25">
      <c r="A1259">
        <v>2024</v>
      </c>
      <c r="B1259" s="149" t="str">
        <f t="shared" si="38"/>
        <v>2024_MI23</v>
      </c>
      <c r="C1259" t="s">
        <v>170</v>
      </c>
      <c r="D1259" t="s">
        <v>1159</v>
      </c>
      <c r="E1259" s="149" t="str">
        <f t="shared" si="39"/>
        <v>2024_MIEATON COUNTY</v>
      </c>
      <c r="F1259">
        <v>766550</v>
      </c>
      <c r="G1259" s="149">
        <f t="array" ref="G1259">SUM(IF(A1259=A$5:A1259,IF(C1259=C$5:C1259,1,0),0))</f>
        <v>23</v>
      </c>
    </row>
    <row r="1260" spans="1:7" x14ac:dyDescent="0.25">
      <c r="A1260">
        <v>2024</v>
      </c>
      <c r="B1260" s="149" t="str">
        <f t="shared" si="38"/>
        <v>2024_MI24</v>
      </c>
      <c r="C1260" t="s">
        <v>170</v>
      </c>
      <c r="D1260" t="s">
        <v>957</v>
      </c>
      <c r="E1260" s="149" t="str">
        <f t="shared" si="39"/>
        <v>2024_MIEMMET COUNTY</v>
      </c>
      <c r="F1260">
        <v>766550</v>
      </c>
      <c r="G1260" s="149">
        <f t="array" ref="G1260">SUM(IF(A1260=A$5:A1260,IF(C1260=C$5:C1260,1,0),0))</f>
        <v>24</v>
      </c>
    </row>
    <row r="1261" spans="1:7" x14ac:dyDescent="0.25">
      <c r="A1261">
        <v>2024</v>
      </c>
      <c r="B1261" s="149" t="str">
        <f t="shared" si="38"/>
        <v>2024_MI25</v>
      </c>
      <c r="C1261" t="s">
        <v>170</v>
      </c>
      <c r="D1261" t="s">
        <v>1160</v>
      </c>
      <c r="E1261" s="149" t="str">
        <f t="shared" si="39"/>
        <v>2024_MIGENESEE COUNTY</v>
      </c>
      <c r="F1261">
        <v>766550</v>
      </c>
      <c r="G1261" s="149">
        <f t="array" ref="G1261">SUM(IF(A1261=A$5:A1261,IF(C1261=C$5:C1261,1,0),0))</f>
        <v>25</v>
      </c>
    </row>
    <row r="1262" spans="1:7" x14ac:dyDescent="0.25">
      <c r="A1262">
        <v>2024</v>
      </c>
      <c r="B1262" s="149" t="str">
        <f t="shared" si="38"/>
        <v>2024_MI26</v>
      </c>
      <c r="C1262" t="s">
        <v>170</v>
      </c>
      <c r="D1262" t="s">
        <v>1161</v>
      </c>
      <c r="E1262" s="149" t="str">
        <f t="shared" si="39"/>
        <v>2024_MIGLADWIN COUNTY</v>
      </c>
      <c r="F1262">
        <v>766550</v>
      </c>
      <c r="G1262" s="149">
        <f t="array" ref="G1262">SUM(IF(A1262=A$5:A1262,IF(C1262=C$5:C1262,1,0),0))</f>
        <v>26</v>
      </c>
    </row>
    <row r="1263" spans="1:7" x14ac:dyDescent="0.25">
      <c r="A1263">
        <v>2024</v>
      </c>
      <c r="B1263" s="149" t="str">
        <f t="shared" si="38"/>
        <v>2024_MI27</v>
      </c>
      <c r="C1263" t="s">
        <v>170</v>
      </c>
      <c r="D1263" t="s">
        <v>1162</v>
      </c>
      <c r="E1263" s="149" t="str">
        <f t="shared" si="39"/>
        <v>2024_MIGOGEBIC COUNTY</v>
      </c>
      <c r="F1263">
        <v>766550</v>
      </c>
      <c r="G1263" s="149">
        <f t="array" ref="G1263">SUM(IF(A1263=A$5:A1263,IF(C1263=C$5:C1263,1,0),0))</f>
        <v>27</v>
      </c>
    </row>
    <row r="1264" spans="1:7" x14ac:dyDescent="0.25">
      <c r="A1264">
        <v>2024</v>
      </c>
      <c r="B1264" s="149" t="str">
        <f t="shared" si="38"/>
        <v>2024_MI28</v>
      </c>
      <c r="C1264" t="s">
        <v>170</v>
      </c>
      <c r="D1264" t="s">
        <v>1163</v>
      </c>
      <c r="E1264" s="149" t="str">
        <f t="shared" si="39"/>
        <v>2024_MIGRAND TRAVERSE COUNTY</v>
      </c>
      <c r="F1264">
        <v>766550</v>
      </c>
      <c r="G1264" s="149">
        <f t="array" ref="G1264">SUM(IF(A1264=A$5:A1264,IF(C1264=C$5:C1264,1,0),0))</f>
        <v>28</v>
      </c>
    </row>
    <row r="1265" spans="1:7" x14ac:dyDescent="0.25">
      <c r="A1265">
        <v>2024</v>
      </c>
      <c r="B1265" s="149" t="str">
        <f t="shared" ref="B1265:B1328" si="40">A1265&amp;"_"&amp;C1265&amp;G1265</f>
        <v>2024_MI29</v>
      </c>
      <c r="C1265" t="s">
        <v>170</v>
      </c>
      <c r="D1265" t="s">
        <v>1164</v>
      </c>
      <c r="E1265" s="149" t="str">
        <f t="shared" ref="E1265:E1328" si="41">A1265&amp;"_"&amp;C1265&amp;D1265</f>
        <v>2024_MIGRATIOT COUNTY</v>
      </c>
      <c r="F1265">
        <v>766550</v>
      </c>
      <c r="G1265" s="149">
        <f t="array" ref="G1265">SUM(IF(A1265=A$5:A1265,IF(C1265=C$5:C1265,1,0),0))</f>
        <v>29</v>
      </c>
    </row>
    <row r="1266" spans="1:7" x14ac:dyDescent="0.25">
      <c r="A1266">
        <v>2024</v>
      </c>
      <c r="B1266" s="149" t="str">
        <f t="shared" si="40"/>
        <v>2024_MI30</v>
      </c>
      <c r="C1266" t="s">
        <v>170</v>
      </c>
      <c r="D1266" t="s">
        <v>1165</v>
      </c>
      <c r="E1266" s="149" t="str">
        <f t="shared" si="41"/>
        <v>2024_MIHILLSDALE COUNTY</v>
      </c>
      <c r="F1266">
        <v>766550</v>
      </c>
      <c r="G1266" s="149">
        <f t="array" ref="G1266">SUM(IF(A1266=A$5:A1266,IF(C1266=C$5:C1266,1,0),0))</f>
        <v>30</v>
      </c>
    </row>
    <row r="1267" spans="1:7" x14ac:dyDescent="0.25">
      <c r="A1267">
        <v>2024</v>
      </c>
      <c r="B1267" s="149" t="str">
        <f t="shared" si="40"/>
        <v>2024_MI31</v>
      </c>
      <c r="C1267" t="s">
        <v>170</v>
      </c>
      <c r="D1267" t="s">
        <v>1166</v>
      </c>
      <c r="E1267" s="149" t="str">
        <f t="shared" si="41"/>
        <v>2024_MIHOUGHTON COUNTY</v>
      </c>
      <c r="F1267">
        <v>766550</v>
      </c>
      <c r="G1267" s="149">
        <f t="array" ref="G1267">SUM(IF(A1267=A$5:A1267,IF(C1267=C$5:C1267,1,0),0))</f>
        <v>31</v>
      </c>
    </row>
    <row r="1268" spans="1:7" x14ac:dyDescent="0.25">
      <c r="A1268">
        <v>2024</v>
      </c>
      <c r="B1268" s="149" t="str">
        <f t="shared" si="40"/>
        <v>2024_MI32</v>
      </c>
      <c r="C1268" t="s">
        <v>170</v>
      </c>
      <c r="D1268" t="s">
        <v>1167</v>
      </c>
      <c r="E1268" s="149" t="str">
        <f t="shared" si="41"/>
        <v>2024_MIHURON COUNTY</v>
      </c>
      <c r="F1268">
        <v>766550</v>
      </c>
      <c r="G1268" s="149">
        <f t="array" ref="G1268">SUM(IF(A1268=A$5:A1268,IF(C1268=C$5:C1268,1,0),0))</f>
        <v>32</v>
      </c>
    </row>
    <row r="1269" spans="1:7" x14ac:dyDescent="0.25">
      <c r="A1269">
        <v>2024</v>
      </c>
      <c r="B1269" s="149" t="str">
        <f t="shared" si="40"/>
        <v>2024_MI33</v>
      </c>
      <c r="C1269" t="s">
        <v>170</v>
      </c>
      <c r="D1269" t="s">
        <v>1168</v>
      </c>
      <c r="E1269" s="149" t="str">
        <f t="shared" si="41"/>
        <v>2024_MIINGHAM COUNTY</v>
      </c>
      <c r="F1269">
        <v>766550</v>
      </c>
      <c r="G1269" s="149">
        <f t="array" ref="G1269">SUM(IF(A1269=A$5:A1269,IF(C1269=C$5:C1269,1,0),0))</f>
        <v>33</v>
      </c>
    </row>
    <row r="1270" spans="1:7" x14ac:dyDescent="0.25">
      <c r="A1270">
        <v>2024</v>
      </c>
      <c r="B1270" s="149" t="str">
        <f t="shared" si="40"/>
        <v>2024_MI34</v>
      </c>
      <c r="C1270" t="s">
        <v>170</v>
      </c>
      <c r="D1270" t="s">
        <v>1169</v>
      </c>
      <c r="E1270" s="149" t="str">
        <f t="shared" si="41"/>
        <v>2024_MIIONIA COUNTY</v>
      </c>
      <c r="F1270">
        <v>766550</v>
      </c>
      <c r="G1270" s="149">
        <f t="array" ref="G1270">SUM(IF(A1270=A$5:A1270,IF(C1270=C$5:C1270,1,0),0))</f>
        <v>34</v>
      </c>
    </row>
    <row r="1271" spans="1:7" x14ac:dyDescent="0.25">
      <c r="A1271">
        <v>2024</v>
      </c>
      <c r="B1271" s="149" t="str">
        <f t="shared" si="40"/>
        <v>2024_MI35</v>
      </c>
      <c r="C1271" t="s">
        <v>170</v>
      </c>
      <c r="D1271" t="s">
        <v>1170</v>
      </c>
      <c r="E1271" s="149" t="str">
        <f t="shared" si="41"/>
        <v>2024_MIIOSCO COUNTY</v>
      </c>
      <c r="F1271">
        <v>766550</v>
      </c>
      <c r="G1271" s="149">
        <f t="array" ref="G1271">SUM(IF(A1271=A$5:A1271,IF(C1271=C$5:C1271,1,0),0))</f>
        <v>35</v>
      </c>
    </row>
    <row r="1272" spans="1:7" x14ac:dyDescent="0.25">
      <c r="A1272">
        <v>2024</v>
      </c>
      <c r="B1272" s="149" t="str">
        <f t="shared" si="40"/>
        <v>2024_MI36</v>
      </c>
      <c r="C1272" t="s">
        <v>170</v>
      </c>
      <c r="D1272" t="s">
        <v>1171</v>
      </c>
      <c r="E1272" s="149" t="str">
        <f t="shared" si="41"/>
        <v>2024_MIIRON COUNTY</v>
      </c>
      <c r="F1272">
        <v>766550</v>
      </c>
      <c r="G1272" s="149">
        <f t="array" ref="G1272">SUM(IF(A1272=A$5:A1272,IF(C1272=C$5:C1272,1,0),0))</f>
        <v>36</v>
      </c>
    </row>
    <row r="1273" spans="1:7" x14ac:dyDescent="0.25">
      <c r="A1273">
        <v>2024</v>
      </c>
      <c r="B1273" s="149" t="str">
        <f t="shared" si="40"/>
        <v>2024_MI37</v>
      </c>
      <c r="C1273" t="s">
        <v>170</v>
      </c>
      <c r="D1273" t="s">
        <v>1172</v>
      </c>
      <c r="E1273" s="149" t="str">
        <f t="shared" si="41"/>
        <v>2024_MIISABELLA COUNTY</v>
      </c>
      <c r="F1273">
        <v>766550</v>
      </c>
      <c r="G1273" s="149">
        <f t="array" ref="G1273">SUM(IF(A1273=A$5:A1273,IF(C1273=C$5:C1273,1,0),0))</f>
        <v>37</v>
      </c>
    </row>
    <row r="1274" spans="1:7" x14ac:dyDescent="0.25">
      <c r="A1274">
        <v>2024</v>
      </c>
      <c r="B1274" s="149" t="str">
        <f t="shared" si="40"/>
        <v>2024_MI38</v>
      </c>
      <c r="C1274" t="s">
        <v>170</v>
      </c>
      <c r="D1274" t="s">
        <v>426</v>
      </c>
      <c r="E1274" s="149" t="str">
        <f t="shared" si="41"/>
        <v>2024_MIJACKSON COUNTY</v>
      </c>
      <c r="F1274">
        <v>766550</v>
      </c>
      <c r="G1274" s="149">
        <f t="array" ref="G1274">SUM(IF(A1274=A$5:A1274,IF(C1274=C$5:C1274,1,0),0))</f>
        <v>38</v>
      </c>
    </row>
    <row r="1275" spans="1:7" x14ac:dyDescent="0.25">
      <c r="A1275">
        <v>2024</v>
      </c>
      <c r="B1275" s="149" t="str">
        <f t="shared" si="40"/>
        <v>2024_MI39</v>
      </c>
      <c r="C1275" t="s">
        <v>170</v>
      </c>
      <c r="D1275" t="s">
        <v>1173</v>
      </c>
      <c r="E1275" s="149" t="str">
        <f t="shared" si="41"/>
        <v>2024_MIKALAMAZOO COUNTY</v>
      </c>
      <c r="F1275">
        <v>766550</v>
      </c>
      <c r="G1275" s="149">
        <f t="array" ref="G1275">SUM(IF(A1275=A$5:A1275,IF(C1275=C$5:C1275,1,0),0))</f>
        <v>39</v>
      </c>
    </row>
    <row r="1276" spans="1:7" x14ac:dyDescent="0.25">
      <c r="A1276">
        <v>2024</v>
      </c>
      <c r="B1276" s="149" t="str">
        <f t="shared" si="40"/>
        <v>2024_MI40</v>
      </c>
      <c r="C1276" t="s">
        <v>170</v>
      </c>
      <c r="D1276" t="s">
        <v>1174</v>
      </c>
      <c r="E1276" s="149" t="str">
        <f t="shared" si="41"/>
        <v>2024_MIKALKASKA COUNTY</v>
      </c>
      <c r="F1276">
        <v>766550</v>
      </c>
      <c r="G1276" s="149">
        <f t="array" ref="G1276">SUM(IF(A1276=A$5:A1276,IF(C1276=C$5:C1276,1,0),0))</f>
        <v>40</v>
      </c>
    </row>
    <row r="1277" spans="1:7" x14ac:dyDescent="0.25">
      <c r="A1277">
        <v>2024</v>
      </c>
      <c r="B1277" s="149" t="str">
        <f t="shared" si="40"/>
        <v>2024_MI41</v>
      </c>
      <c r="C1277" t="s">
        <v>170</v>
      </c>
      <c r="D1277" t="s">
        <v>649</v>
      </c>
      <c r="E1277" s="149" t="str">
        <f t="shared" si="41"/>
        <v>2024_MIKENT COUNTY</v>
      </c>
      <c r="F1277">
        <v>766550</v>
      </c>
      <c r="G1277" s="149">
        <f t="array" ref="G1277">SUM(IF(A1277=A$5:A1277,IF(C1277=C$5:C1277,1,0),0))</f>
        <v>41</v>
      </c>
    </row>
    <row r="1278" spans="1:7" x14ac:dyDescent="0.25">
      <c r="A1278">
        <v>2024</v>
      </c>
      <c r="B1278" s="149" t="str">
        <f t="shared" si="40"/>
        <v>2024_MI42</v>
      </c>
      <c r="C1278" t="s">
        <v>170</v>
      </c>
      <c r="D1278" t="s">
        <v>1175</v>
      </c>
      <c r="E1278" s="149" t="str">
        <f t="shared" si="41"/>
        <v>2024_MIKEWEENAW COUNTY</v>
      </c>
      <c r="F1278">
        <v>766550</v>
      </c>
      <c r="G1278" s="149">
        <f t="array" ref="G1278">SUM(IF(A1278=A$5:A1278,IF(C1278=C$5:C1278,1,0),0))</f>
        <v>42</v>
      </c>
    </row>
    <row r="1279" spans="1:7" x14ac:dyDescent="0.25">
      <c r="A1279">
        <v>2024</v>
      </c>
      <c r="B1279" s="149" t="str">
        <f t="shared" si="40"/>
        <v>2024_MI43</v>
      </c>
      <c r="C1279" t="s">
        <v>170</v>
      </c>
      <c r="D1279" t="s">
        <v>546</v>
      </c>
      <c r="E1279" s="149" t="str">
        <f t="shared" si="41"/>
        <v>2024_MILAKE COUNTY</v>
      </c>
      <c r="F1279">
        <v>766550</v>
      </c>
      <c r="G1279" s="149">
        <f t="array" ref="G1279">SUM(IF(A1279=A$5:A1279,IF(C1279=C$5:C1279,1,0),0))</f>
        <v>43</v>
      </c>
    </row>
    <row r="1280" spans="1:7" x14ac:dyDescent="0.25">
      <c r="A1280">
        <v>2024</v>
      </c>
      <c r="B1280" s="149" t="str">
        <f t="shared" si="40"/>
        <v>2024_MI44</v>
      </c>
      <c r="C1280" t="s">
        <v>170</v>
      </c>
      <c r="D1280" t="s">
        <v>1176</v>
      </c>
      <c r="E1280" s="149" t="str">
        <f t="shared" si="41"/>
        <v>2024_MILAPEER COUNTY</v>
      </c>
      <c r="F1280">
        <v>766550</v>
      </c>
      <c r="G1280" s="149">
        <f t="array" ref="G1280">SUM(IF(A1280=A$5:A1280,IF(C1280=C$5:C1280,1,0),0))</f>
        <v>44</v>
      </c>
    </row>
    <row r="1281" spans="1:7" x14ac:dyDescent="0.25">
      <c r="A1281">
        <v>2024</v>
      </c>
      <c r="B1281" s="149" t="str">
        <f t="shared" si="40"/>
        <v>2024_MI45</v>
      </c>
      <c r="C1281" t="s">
        <v>170</v>
      </c>
      <c r="D1281" t="s">
        <v>1177</v>
      </c>
      <c r="E1281" s="149" t="str">
        <f t="shared" si="41"/>
        <v>2024_MILEELANAU COUNTY</v>
      </c>
      <c r="F1281">
        <v>766550</v>
      </c>
      <c r="G1281" s="149">
        <f t="array" ref="G1281">SUM(IF(A1281=A$5:A1281,IF(C1281=C$5:C1281,1,0),0))</f>
        <v>45</v>
      </c>
    </row>
    <row r="1282" spans="1:7" x14ac:dyDescent="0.25">
      <c r="A1282">
        <v>2024</v>
      </c>
      <c r="B1282" s="149" t="str">
        <f t="shared" si="40"/>
        <v>2024_MI46</v>
      </c>
      <c r="C1282" t="s">
        <v>170</v>
      </c>
      <c r="D1282" t="s">
        <v>1178</v>
      </c>
      <c r="E1282" s="149" t="str">
        <f t="shared" si="41"/>
        <v>2024_MILENAWEE COUNTY</v>
      </c>
      <c r="F1282">
        <v>766550</v>
      </c>
      <c r="G1282" s="149">
        <f t="array" ref="G1282">SUM(IF(A1282=A$5:A1282,IF(C1282=C$5:C1282,1,0),0))</f>
        <v>46</v>
      </c>
    </row>
    <row r="1283" spans="1:7" x14ac:dyDescent="0.25">
      <c r="A1283">
        <v>2024</v>
      </c>
      <c r="B1283" s="149" t="str">
        <f t="shared" si="40"/>
        <v>2024_MI47</v>
      </c>
      <c r="C1283" t="s">
        <v>170</v>
      </c>
      <c r="D1283" t="s">
        <v>874</v>
      </c>
      <c r="E1283" s="149" t="str">
        <f t="shared" si="41"/>
        <v>2024_MILIVINGSTON COUNTY</v>
      </c>
      <c r="F1283">
        <v>766550</v>
      </c>
      <c r="G1283" s="149">
        <f t="array" ref="G1283">SUM(IF(A1283=A$5:A1283,IF(C1283=C$5:C1283,1,0),0))</f>
        <v>47</v>
      </c>
    </row>
    <row r="1284" spans="1:7" x14ac:dyDescent="0.25">
      <c r="A1284">
        <v>2024</v>
      </c>
      <c r="B1284" s="149" t="str">
        <f t="shared" si="40"/>
        <v>2024_MI48</v>
      </c>
      <c r="C1284" t="s">
        <v>170</v>
      </c>
      <c r="D1284" t="s">
        <v>1179</v>
      </c>
      <c r="E1284" s="149" t="str">
        <f t="shared" si="41"/>
        <v>2024_MILUCE COUNTY</v>
      </c>
      <c r="F1284">
        <v>766550</v>
      </c>
      <c r="G1284" s="149">
        <f t="array" ref="G1284">SUM(IF(A1284=A$5:A1284,IF(C1284=C$5:C1284,1,0),0))</f>
        <v>48</v>
      </c>
    </row>
    <row r="1285" spans="1:7" x14ac:dyDescent="0.25">
      <c r="A1285">
        <v>2024</v>
      </c>
      <c r="B1285" s="149" t="str">
        <f t="shared" si="40"/>
        <v>2024_MI49</v>
      </c>
      <c r="C1285" t="s">
        <v>170</v>
      </c>
      <c r="D1285" t="s">
        <v>1180</v>
      </c>
      <c r="E1285" s="149" t="str">
        <f t="shared" si="41"/>
        <v>2024_MIMACKINAC COUNTY</v>
      </c>
      <c r="F1285">
        <v>766550</v>
      </c>
      <c r="G1285" s="149">
        <f t="array" ref="G1285">SUM(IF(A1285=A$5:A1285,IF(C1285=C$5:C1285,1,0),0))</f>
        <v>49</v>
      </c>
    </row>
    <row r="1286" spans="1:7" x14ac:dyDescent="0.25">
      <c r="A1286">
        <v>2024</v>
      </c>
      <c r="B1286" s="149" t="str">
        <f t="shared" si="40"/>
        <v>2024_MI50</v>
      </c>
      <c r="C1286" t="s">
        <v>170</v>
      </c>
      <c r="D1286" t="s">
        <v>1181</v>
      </c>
      <c r="E1286" s="149" t="str">
        <f t="shared" si="41"/>
        <v>2024_MIMACOMB COUNTY</v>
      </c>
      <c r="F1286">
        <v>766550</v>
      </c>
      <c r="G1286" s="149">
        <f t="array" ref="G1286">SUM(IF(A1286=A$5:A1286,IF(C1286=C$5:C1286,1,0),0))</f>
        <v>50</v>
      </c>
    </row>
    <row r="1287" spans="1:7" x14ac:dyDescent="0.25">
      <c r="A1287">
        <v>2024</v>
      </c>
      <c r="B1287" s="149" t="str">
        <f t="shared" si="40"/>
        <v>2024_MI51</v>
      </c>
      <c r="C1287" t="s">
        <v>170</v>
      </c>
      <c r="D1287" t="s">
        <v>1182</v>
      </c>
      <c r="E1287" s="149" t="str">
        <f t="shared" si="41"/>
        <v>2024_MIMANISTEE COUNTY</v>
      </c>
      <c r="F1287">
        <v>766550</v>
      </c>
      <c r="G1287" s="149">
        <f t="array" ref="G1287">SUM(IF(A1287=A$5:A1287,IF(C1287=C$5:C1287,1,0),0))</f>
        <v>51</v>
      </c>
    </row>
    <row r="1288" spans="1:7" x14ac:dyDescent="0.25">
      <c r="A1288">
        <v>2024</v>
      </c>
      <c r="B1288" s="149" t="str">
        <f t="shared" si="40"/>
        <v>2024_MI52</v>
      </c>
      <c r="C1288" t="s">
        <v>170</v>
      </c>
      <c r="D1288" t="s">
        <v>1183</v>
      </c>
      <c r="E1288" s="149" t="str">
        <f t="shared" si="41"/>
        <v>2024_MIMARQUETTE COUNTY</v>
      </c>
      <c r="F1288">
        <v>766550</v>
      </c>
      <c r="G1288" s="149">
        <f t="array" ref="G1288">SUM(IF(A1288=A$5:A1288,IF(C1288=C$5:C1288,1,0),0))</f>
        <v>52</v>
      </c>
    </row>
    <row r="1289" spans="1:7" x14ac:dyDescent="0.25">
      <c r="A1289">
        <v>2024</v>
      </c>
      <c r="B1289" s="149" t="str">
        <f t="shared" si="40"/>
        <v>2024_MI53</v>
      </c>
      <c r="C1289" t="s">
        <v>170</v>
      </c>
      <c r="D1289" t="s">
        <v>879</v>
      </c>
      <c r="E1289" s="149" t="str">
        <f t="shared" si="41"/>
        <v>2024_MIMASON COUNTY</v>
      </c>
      <c r="F1289">
        <v>766550</v>
      </c>
      <c r="G1289" s="149">
        <f t="array" ref="G1289">SUM(IF(A1289=A$5:A1289,IF(C1289=C$5:C1289,1,0),0))</f>
        <v>53</v>
      </c>
    </row>
    <row r="1290" spans="1:7" x14ac:dyDescent="0.25">
      <c r="A1290">
        <v>2024</v>
      </c>
      <c r="B1290" s="149" t="str">
        <f t="shared" si="40"/>
        <v>2024_MI54</v>
      </c>
      <c r="C1290" t="s">
        <v>170</v>
      </c>
      <c r="D1290" t="s">
        <v>1184</v>
      </c>
      <c r="E1290" s="149" t="str">
        <f t="shared" si="41"/>
        <v>2024_MIMECOSTA COUNTY</v>
      </c>
      <c r="F1290">
        <v>766550</v>
      </c>
      <c r="G1290" s="149">
        <f t="array" ref="G1290">SUM(IF(A1290=A$5:A1290,IF(C1290=C$5:C1290,1,0),0))</f>
        <v>54</v>
      </c>
    </row>
    <row r="1291" spans="1:7" x14ac:dyDescent="0.25">
      <c r="A1291">
        <v>2024</v>
      </c>
      <c r="B1291" s="149" t="str">
        <f t="shared" si="40"/>
        <v>2024_MI55</v>
      </c>
      <c r="C1291" t="s">
        <v>170</v>
      </c>
      <c r="D1291" t="s">
        <v>1185</v>
      </c>
      <c r="E1291" s="149" t="str">
        <f t="shared" si="41"/>
        <v>2024_MIMENOMINEE COUNTY</v>
      </c>
      <c r="F1291">
        <v>766550</v>
      </c>
      <c r="G1291" s="149">
        <f t="array" ref="G1291">SUM(IF(A1291=A$5:A1291,IF(C1291=C$5:C1291,1,0),0))</f>
        <v>55</v>
      </c>
    </row>
    <row r="1292" spans="1:7" x14ac:dyDescent="0.25">
      <c r="A1292">
        <v>2024</v>
      </c>
      <c r="B1292" s="149" t="str">
        <f t="shared" si="40"/>
        <v>2024_MI56</v>
      </c>
      <c r="C1292" t="s">
        <v>170</v>
      </c>
      <c r="D1292" t="s">
        <v>1186</v>
      </c>
      <c r="E1292" s="149" t="str">
        <f t="shared" si="41"/>
        <v>2024_MIMIDLAND COUNTY</v>
      </c>
      <c r="F1292">
        <v>766550</v>
      </c>
      <c r="G1292" s="149">
        <f t="array" ref="G1292">SUM(IF(A1292=A$5:A1292,IF(C1292=C$5:C1292,1,0),0))</f>
        <v>56</v>
      </c>
    </row>
    <row r="1293" spans="1:7" x14ac:dyDescent="0.25">
      <c r="A1293">
        <v>2024</v>
      </c>
      <c r="B1293" s="149" t="str">
        <f t="shared" si="40"/>
        <v>2024_MI57</v>
      </c>
      <c r="C1293" t="s">
        <v>170</v>
      </c>
      <c r="D1293" t="s">
        <v>1187</v>
      </c>
      <c r="E1293" s="149" t="str">
        <f t="shared" si="41"/>
        <v>2024_MIMISSAUKEE COUNTY</v>
      </c>
      <c r="F1293">
        <v>766550</v>
      </c>
      <c r="G1293" s="149">
        <f t="array" ref="G1293">SUM(IF(A1293=A$5:A1293,IF(C1293=C$5:C1293,1,0),0))</f>
        <v>57</v>
      </c>
    </row>
    <row r="1294" spans="1:7" x14ac:dyDescent="0.25">
      <c r="A1294">
        <v>2024</v>
      </c>
      <c r="B1294" s="149" t="str">
        <f t="shared" si="40"/>
        <v>2024_MI58</v>
      </c>
      <c r="C1294" t="s">
        <v>170</v>
      </c>
      <c r="D1294" t="s">
        <v>440</v>
      </c>
      <c r="E1294" s="149" t="str">
        <f t="shared" si="41"/>
        <v>2024_MIMONROE COUNTY</v>
      </c>
      <c r="F1294">
        <v>766550</v>
      </c>
      <c r="G1294" s="149">
        <f t="array" ref="G1294">SUM(IF(A1294=A$5:A1294,IF(C1294=C$5:C1294,1,0),0))</f>
        <v>58</v>
      </c>
    </row>
    <row r="1295" spans="1:7" x14ac:dyDescent="0.25">
      <c r="A1295">
        <v>2024</v>
      </c>
      <c r="B1295" s="149" t="str">
        <f t="shared" si="40"/>
        <v>2024_MI59</v>
      </c>
      <c r="C1295" t="s">
        <v>170</v>
      </c>
      <c r="D1295" t="s">
        <v>1188</v>
      </c>
      <c r="E1295" s="149" t="str">
        <f t="shared" si="41"/>
        <v>2024_MIMONTCALM COUNTY</v>
      </c>
      <c r="F1295">
        <v>766550</v>
      </c>
      <c r="G1295" s="149">
        <f t="array" ref="G1295">SUM(IF(A1295=A$5:A1295,IF(C1295=C$5:C1295,1,0),0))</f>
        <v>59</v>
      </c>
    </row>
    <row r="1296" spans="1:7" x14ac:dyDescent="0.25">
      <c r="A1296">
        <v>2024</v>
      </c>
      <c r="B1296" s="149" t="str">
        <f t="shared" si="40"/>
        <v>2024_MI60</v>
      </c>
      <c r="C1296" t="s">
        <v>170</v>
      </c>
      <c r="D1296" t="s">
        <v>1189</v>
      </c>
      <c r="E1296" s="149" t="str">
        <f t="shared" si="41"/>
        <v>2024_MIMONTMORENCY COUNTY</v>
      </c>
      <c r="F1296">
        <v>766550</v>
      </c>
      <c r="G1296" s="149">
        <f t="array" ref="G1296">SUM(IF(A1296=A$5:A1296,IF(C1296=C$5:C1296,1,0),0))</f>
        <v>60</v>
      </c>
    </row>
    <row r="1297" spans="1:7" x14ac:dyDescent="0.25">
      <c r="A1297">
        <v>2024</v>
      </c>
      <c r="B1297" s="149" t="str">
        <f t="shared" si="40"/>
        <v>2024_MI61</v>
      </c>
      <c r="C1297" t="s">
        <v>170</v>
      </c>
      <c r="D1297" t="s">
        <v>1190</v>
      </c>
      <c r="E1297" s="149" t="str">
        <f t="shared" si="41"/>
        <v>2024_MIMUSKEGON COUNTY</v>
      </c>
      <c r="F1297">
        <v>766550</v>
      </c>
      <c r="G1297" s="149">
        <f t="array" ref="G1297">SUM(IF(A1297=A$5:A1297,IF(C1297=C$5:C1297,1,0),0))</f>
        <v>61</v>
      </c>
    </row>
    <row r="1298" spans="1:7" x14ac:dyDescent="0.25">
      <c r="A1298">
        <v>2024</v>
      </c>
      <c r="B1298" s="149" t="str">
        <f t="shared" si="40"/>
        <v>2024_MI62</v>
      </c>
      <c r="C1298" t="s">
        <v>170</v>
      </c>
      <c r="D1298" t="s">
        <v>1191</v>
      </c>
      <c r="E1298" s="149" t="str">
        <f t="shared" si="41"/>
        <v>2024_MINEWAYGO COUNTY</v>
      </c>
      <c r="F1298">
        <v>766550</v>
      </c>
      <c r="G1298" s="149">
        <f t="array" ref="G1298">SUM(IF(A1298=A$5:A1298,IF(C1298=C$5:C1298,1,0),0))</f>
        <v>62</v>
      </c>
    </row>
    <row r="1299" spans="1:7" x14ac:dyDescent="0.25">
      <c r="A1299">
        <v>2024</v>
      </c>
      <c r="B1299" s="149" t="str">
        <f t="shared" si="40"/>
        <v>2024_MI63</v>
      </c>
      <c r="C1299" t="s">
        <v>170</v>
      </c>
      <c r="D1299" t="s">
        <v>1192</v>
      </c>
      <c r="E1299" s="149" t="str">
        <f t="shared" si="41"/>
        <v>2024_MIOAKLAND COUNTY</v>
      </c>
      <c r="F1299">
        <v>766550</v>
      </c>
      <c r="G1299" s="149">
        <f t="array" ref="G1299">SUM(IF(A1299=A$5:A1299,IF(C1299=C$5:C1299,1,0),0))</f>
        <v>63</v>
      </c>
    </row>
    <row r="1300" spans="1:7" x14ac:dyDescent="0.25">
      <c r="A1300">
        <v>2024</v>
      </c>
      <c r="B1300" s="149" t="str">
        <f t="shared" si="40"/>
        <v>2024_MI64</v>
      </c>
      <c r="C1300" t="s">
        <v>170</v>
      </c>
      <c r="D1300" t="s">
        <v>1193</v>
      </c>
      <c r="E1300" s="149" t="str">
        <f t="shared" si="41"/>
        <v>2024_MIOCEANA COUNTY</v>
      </c>
      <c r="F1300">
        <v>766550</v>
      </c>
      <c r="G1300" s="149">
        <f t="array" ref="G1300">SUM(IF(A1300=A$5:A1300,IF(C1300=C$5:C1300,1,0),0))</f>
        <v>64</v>
      </c>
    </row>
    <row r="1301" spans="1:7" x14ac:dyDescent="0.25">
      <c r="A1301">
        <v>2024</v>
      </c>
      <c r="B1301" s="149" t="str">
        <f t="shared" si="40"/>
        <v>2024_MI65</v>
      </c>
      <c r="C1301" t="s">
        <v>170</v>
      </c>
      <c r="D1301" t="s">
        <v>1194</v>
      </c>
      <c r="E1301" s="149" t="str">
        <f t="shared" si="41"/>
        <v>2024_MIOGEMAW COUNTY</v>
      </c>
      <c r="F1301">
        <v>766550</v>
      </c>
      <c r="G1301" s="149">
        <f t="array" ref="G1301">SUM(IF(A1301=A$5:A1301,IF(C1301=C$5:C1301,1,0),0))</f>
        <v>65</v>
      </c>
    </row>
    <row r="1302" spans="1:7" x14ac:dyDescent="0.25">
      <c r="A1302">
        <v>2024</v>
      </c>
      <c r="B1302" s="149" t="str">
        <f t="shared" si="40"/>
        <v>2024_MI66</v>
      </c>
      <c r="C1302" t="s">
        <v>170</v>
      </c>
      <c r="D1302" t="s">
        <v>1195</v>
      </c>
      <c r="E1302" s="149" t="str">
        <f t="shared" si="41"/>
        <v>2024_MIONTONAGON COUNTY</v>
      </c>
      <c r="F1302">
        <v>766550</v>
      </c>
      <c r="G1302" s="149">
        <f t="array" ref="G1302">SUM(IF(A1302=A$5:A1302,IF(C1302=C$5:C1302,1,0),0))</f>
        <v>66</v>
      </c>
    </row>
    <row r="1303" spans="1:7" x14ac:dyDescent="0.25">
      <c r="A1303">
        <v>2024</v>
      </c>
      <c r="B1303" s="149" t="str">
        <f t="shared" si="40"/>
        <v>2024_MI67</v>
      </c>
      <c r="C1303" t="s">
        <v>170</v>
      </c>
      <c r="D1303" t="s">
        <v>686</v>
      </c>
      <c r="E1303" s="149" t="str">
        <f t="shared" si="41"/>
        <v>2024_MIOSCEOLA COUNTY</v>
      </c>
      <c r="F1303">
        <v>766550</v>
      </c>
      <c r="G1303" s="149">
        <f t="array" ref="G1303">SUM(IF(A1303=A$5:A1303,IF(C1303=C$5:C1303,1,0),0))</f>
        <v>67</v>
      </c>
    </row>
    <row r="1304" spans="1:7" x14ac:dyDescent="0.25">
      <c r="A1304">
        <v>2024</v>
      </c>
      <c r="B1304" s="149" t="str">
        <f t="shared" si="40"/>
        <v>2024_MI68</v>
      </c>
      <c r="C1304" t="s">
        <v>170</v>
      </c>
      <c r="D1304" t="s">
        <v>1196</v>
      </c>
      <c r="E1304" s="149" t="str">
        <f t="shared" si="41"/>
        <v>2024_MIOSCODA COUNTY</v>
      </c>
      <c r="F1304">
        <v>766550</v>
      </c>
      <c r="G1304" s="149">
        <f t="array" ref="G1304">SUM(IF(A1304=A$5:A1304,IF(C1304=C$5:C1304,1,0),0))</f>
        <v>68</v>
      </c>
    </row>
    <row r="1305" spans="1:7" x14ac:dyDescent="0.25">
      <c r="A1305">
        <v>2024</v>
      </c>
      <c r="B1305" s="149" t="str">
        <f t="shared" si="40"/>
        <v>2024_MI69</v>
      </c>
      <c r="C1305" t="s">
        <v>170</v>
      </c>
      <c r="D1305" t="s">
        <v>1197</v>
      </c>
      <c r="E1305" s="149" t="str">
        <f t="shared" si="41"/>
        <v>2024_MIOTSEGO COUNTY</v>
      </c>
      <c r="F1305">
        <v>766550</v>
      </c>
      <c r="G1305" s="149">
        <f t="array" ref="G1305">SUM(IF(A1305=A$5:A1305,IF(C1305=C$5:C1305,1,0),0))</f>
        <v>69</v>
      </c>
    </row>
    <row r="1306" spans="1:7" x14ac:dyDescent="0.25">
      <c r="A1306">
        <v>2024</v>
      </c>
      <c r="B1306" s="149" t="str">
        <f t="shared" si="40"/>
        <v>2024_MI70</v>
      </c>
      <c r="C1306" t="s">
        <v>170</v>
      </c>
      <c r="D1306" t="s">
        <v>1028</v>
      </c>
      <c r="E1306" s="149" t="str">
        <f t="shared" si="41"/>
        <v>2024_MIOTTAWA COUNTY</v>
      </c>
      <c r="F1306">
        <v>766550</v>
      </c>
      <c r="G1306" s="149">
        <f t="array" ref="G1306">SUM(IF(A1306=A$5:A1306,IF(C1306=C$5:C1306,1,0),0))</f>
        <v>70</v>
      </c>
    </row>
    <row r="1307" spans="1:7" x14ac:dyDescent="0.25">
      <c r="A1307">
        <v>2024</v>
      </c>
      <c r="B1307" s="149" t="str">
        <f t="shared" si="40"/>
        <v>2024_MI71</v>
      </c>
      <c r="C1307" t="s">
        <v>170</v>
      </c>
      <c r="D1307" t="s">
        <v>1198</v>
      </c>
      <c r="E1307" s="149" t="str">
        <f t="shared" si="41"/>
        <v>2024_MIPRESQUE ISLE COUNTY</v>
      </c>
      <c r="F1307">
        <v>766550</v>
      </c>
      <c r="G1307" s="149">
        <f t="array" ref="G1307">SUM(IF(A1307=A$5:A1307,IF(C1307=C$5:C1307,1,0),0))</f>
        <v>71</v>
      </c>
    </row>
    <row r="1308" spans="1:7" x14ac:dyDescent="0.25">
      <c r="A1308">
        <v>2024</v>
      </c>
      <c r="B1308" s="149" t="str">
        <f t="shared" si="40"/>
        <v>2024_MI72</v>
      </c>
      <c r="C1308" t="s">
        <v>170</v>
      </c>
      <c r="D1308" t="s">
        <v>1199</v>
      </c>
      <c r="E1308" s="149" t="str">
        <f t="shared" si="41"/>
        <v>2024_MIROSCOMMON COUNTY</v>
      </c>
      <c r="F1308">
        <v>766550</v>
      </c>
      <c r="G1308" s="149">
        <f t="array" ref="G1308">SUM(IF(A1308=A$5:A1308,IF(C1308=C$5:C1308,1,0),0))</f>
        <v>72</v>
      </c>
    </row>
    <row r="1309" spans="1:7" x14ac:dyDescent="0.25">
      <c r="A1309">
        <v>2024</v>
      </c>
      <c r="B1309" s="149" t="str">
        <f t="shared" si="40"/>
        <v>2024_MI73</v>
      </c>
      <c r="C1309" t="s">
        <v>170</v>
      </c>
      <c r="D1309" t="s">
        <v>1200</v>
      </c>
      <c r="E1309" s="149" t="str">
        <f t="shared" si="41"/>
        <v>2024_MISAGINAW COUNTY</v>
      </c>
      <c r="F1309">
        <v>766550</v>
      </c>
      <c r="G1309" s="149">
        <f t="array" ref="G1309">SUM(IF(A1309=A$5:A1309,IF(C1309=C$5:C1309,1,0),0))</f>
        <v>73</v>
      </c>
    </row>
    <row r="1310" spans="1:7" x14ac:dyDescent="0.25">
      <c r="A1310">
        <v>2024</v>
      </c>
      <c r="B1310" s="149" t="str">
        <f t="shared" si="40"/>
        <v>2024_MI74</v>
      </c>
      <c r="C1310" t="s">
        <v>170</v>
      </c>
      <c r="D1310" t="s">
        <v>448</v>
      </c>
      <c r="E1310" s="149" t="str">
        <f t="shared" si="41"/>
        <v>2024_MIST. CLAIR COUNTY</v>
      </c>
      <c r="F1310">
        <v>766550</v>
      </c>
      <c r="G1310" s="149">
        <f t="array" ref="G1310">SUM(IF(A1310=A$5:A1310,IF(C1310=C$5:C1310,1,0),0))</f>
        <v>74</v>
      </c>
    </row>
    <row r="1311" spans="1:7" x14ac:dyDescent="0.25">
      <c r="A1311">
        <v>2024</v>
      </c>
      <c r="B1311" s="149" t="str">
        <f t="shared" si="40"/>
        <v>2024_MI75</v>
      </c>
      <c r="C1311" t="s">
        <v>170</v>
      </c>
      <c r="D1311" t="s">
        <v>928</v>
      </c>
      <c r="E1311" s="149" t="str">
        <f t="shared" si="41"/>
        <v>2024_MIST. JOSEPH COUNTY</v>
      </c>
      <c r="F1311">
        <v>766550</v>
      </c>
      <c r="G1311" s="149">
        <f t="array" ref="G1311">SUM(IF(A1311=A$5:A1311,IF(C1311=C$5:C1311,1,0),0))</f>
        <v>75</v>
      </c>
    </row>
    <row r="1312" spans="1:7" x14ac:dyDescent="0.25">
      <c r="A1312">
        <v>2024</v>
      </c>
      <c r="B1312" s="149" t="str">
        <f t="shared" si="40"/>
        <v>2024_MI76</v>
      </c>
      <c r="C1312" t="s">
        <v>170</v>
      </c>
      <c r="D1312" t="s">
        <v>1201</v>
      </c>
      <c r="E1312" s="149" t="str">
        <f t="shared" si="41"/>
        <v>2024_MISANILAC COUNTY</v>
      </c>
      <c r="F1312">
        <v>766550</v>
      </c>
      <c r="G1312" s="149">
        <f t="array" ref="G1312">SUM(IF(A1312=A$5:A1312,IF(C1312=C$5:C1312,1,0),0))</f>
        <v>76</v>
      </c>
    </row>
    <row r="1313" spans="1:7" x14ac:dyDescent="0.25">
      <c r="A1313">
        <v>2024</v>
      </c>
      <c r="B1313" s="149" t="str">
        <f t="shared" si="40"/>
        <v>2024_MI77</v>
      </c>
      <c r="C1313" t="s">
        <v>170</v>
      </c>
      <c r="D1313" t="s">
        <v>1202</v>
      </c>
      <c r="E1313" s="149" t="str">
        <f t="shared" si="41"/>
        <v>2024_MISCHOOLCRAFT COUNTY</v>
      </c>
      <c r="F1313">
        <v>766550</v>
      </c>
      <c r="G1313" s="149">
        <f t="array" ref="G1313">SUM(IF(A1313=A$5:A1313,IF(C1313=C$5:C1313,1,0),0))</f>
        <v>77</v>
      </c>
    </row>
    <row r="1314" spans="1:7" x14ac:dyDescent="0.25">
      <c r="A1314">
        <v>2024</v>
      </c>
      <c r="B1314" s="149" t="str">
        <f t="shared" si="40"/>
        <v>2024_MI78</v>
      </c>
      <c r="C1314" t="s">
        <v>170</v>
      </c>
      <c r="D1314" t="s">
        <v>1203</v>
      </c>
      <c r="E1314" s="149" t="str">
        <f t="shared" si="41"/>
        <v>2024_MISHIAWASSEE COUNTY</v>
      </c>
      <c r="F1314">
        <v>766550</v>
      </c>
      <c r="G1314" s="149">
        <f t="array" ref="G1314">SUM(IF(A1314=A$5:A1314,IF(C1314=C$5:C1314,1,0),0))</f>
        <v>78</v>
      </c>
    </row>
    <row r="1315" spans="1:7" x14ac:dyDescent="0.25">
      <c r="A1315">
        <v>2024</v>
      </c>
      <c r="B1315" s="149" t="str">
        <f t="shared" si="40"/>
        <v>2024_MI79</v>
      </c>
      <c r="C1315" t="s">
        <v>170</v>
      </c>
      <c r="D1315" t="s">
        <v>1204</v>
      </c>
      <c r="E1315" s="149" t="str">
        <f t="shared" si="41"/>
        <v>2024_MITUSCOLA COUNTY</v>
      </c>
      <c r="F1315">
        <v>766550</v>
      </c>
      <c r="G1315" s="149">
        <f t="array" ref="G1315">SUM(IF(A1315=A$5:A1315,IF(C1315=C$5:C1315,1,0),0))</f>
        <v>79</v>
      </c>
    </row>
    <row r="1316" spans="1:7" x14ac:dyDescent="0.25">
      <c r="A1316">
        <v>2024</v>
      </c>
      <c r="B1316" s="149" t="str">
        <f t="shared" si="40"/>
        <v>2024_MI80</v>
      </c>
      <c r="C1316" t="s">
        <v>170</v>
      </c>
      <c r="D1316" t="s">
        <v>526</v>
      </c>
      <c r="E1316" s="149" t="str">
        <f t="shared" si="41"/>
        <v>2024_MIVAN BUREN COUNTY</v>
      </c>
      <c r="F1316">
        <v>766550</v>
      </c>
      <c r="G1316" s="149">
        <f t="array" ref="G1316">SUM(IF(A1316=A$5:A1316,IF(C1316=C$5:C1316,1,0),0))</f>
        <v>80</v>
      </c>
    </row>
    <row r="1317" spans="1:7" x14ac:dyDescent="0.25">
      <c r="A1317">
        <v>2024</v>
      </c>
      <c r="B1317" s="149" t="str">
        <f t="shared" si="40"/>
        <v>2024_MI81</v>
      </c>
      <c r="C1317" t="s">
        <v>170</v>
      </c>
      <c r="D1317" t="s">
        <v>1205</v>
      </c>
      <c r="E1317" s="149" t="str">
        <f t="shared" si="41"/>
        <v>2024_MIWASHTENAW COUNTY</v>
      </c>
      <c r="F1317">
        <v>766550</v>
      </c>
      <c r="G1317" s="149">
        <f t="array" ref="G1317">SUM(IF(A1317=A$5:A1317,IF(C1317=C$5:C1317,1,0),0))</f>
        <v>81</v>
      </c>
    </row>
    <row r="1318" spans="1:7" x14ac:dyDescent="0.25">
      <c r="A1318">
        <v>2024</v>
      </c>
      <c r="B1318" s="149" t="str">
        <f t="shared" si="40"/>
        <v>2024_MI82</v>
      </c>
      <c r="C1318" t="s">
        <v>170</v>
      </c>
      <c r="D1318" t="s">
        <v>802</v>
      </c>
      <c r="E1318" s="149" t="str">
        <f t="shared" si="41"/>
        <v>2024_MIWAYNE COUNTY</v>
      </c>
      <c r="F1318">
        <v>766550</v>
      </c>
      <c r="G1318" s="149">
        <f t="array" ref="G1318">SUM(IF(A1318=A$5:A1318,IF(C1318=C$5:C1318,1,0),0))</f>
        <v>82</v>
      </c>
    </row>
    <row r="1319" spans="1:7" x14ac:dyDescent="0.25">
      <c r="A1319">
        <v>2024</v>
      </c>
      <c r="B1319" s="149" t="str">
        <f t="shared" si="40"/>
        <v>2024_MI83</v>
      </c>
      <c r="C1319" t="s">
        <v>170</v>
      </c>
      <c r="D1319" t="s">
        <v>1206</v>
      </c>
      <c r="E1319" s="149" t="str">
        <f t="shared" si="41"/>
        <v>2024_MIWEXFORD COUNTY</v>
      </c>
      <c r="F1319">
        <v>766550</v>
      </c>
      <c r="G1319" s="149">
        <f t="array" ref="G1319">SUM(IF(A1319=A$5:A1319,IF(C1319=C$5:C1319,1,0),0))</f>
        <v>83</v>
      </c>
    </row>
    <row r="1320" spans="1:7" x14ac:dyDescent="0.25">
      <c r="A1320">
        <v>2024</v>
      </c>
      <c r="B1320" s="149" t="str">
        <f t="shared" si="40"/>
        <v>2024_MN1</v>
      </c>
      <c r="C1320" t="s">
        <v>171</v>
      </c>
      <c r="D1320" t="s">
        <v>1207</v>
      </c>
      <c r="E1320" s="149" t="str">
        <f t="shared" si="41"/>
        <v>2024_MNAITKIN COUNTY</v>
      </c>
      <c r="F1320">
        <v>766550</v>
      </c>
      <c r="G1320" s="149">
        <f t="array" ref="G1320">SUM(IF(A1320=A$5:A1320,IF(C1320=C$5:C1320,1,0),0))</f>
        <v>1</v>
      </c>
    </row>
    <row r="1321" spans="1:7" x14ac:dyDescent="0.25">
      <c r="A1321">
        <v>2024</v>
      </c>
      <c r="B1321" s="149" t="str">
        <f t="shared" si="40"/>
        <v>2024_MN2</v>
      </c>
      <c r="C1321" t="s">
        <v>171</v>
      </c>
      <c r="D1321" t="s">
        <v>1208</v>
      </c>
      <c r="E1321" s="149" t="str">
        <f t="shared" si="41"/>
        <v>2024_MNANOKA COUNTY</v>
      </c>
      <c r="F1321">
        <v>766550</v>
      </c>
      <c r="G1321" s="149">
        <f t="array" ref="G1321">SUM(IF(A1321=A$5:A1321,IF(C1321=C$5:C1321,1,0),0))</f>
        <v>2</v>
      </c>
    </row>
    <row r="1322" spans="1:7" x14ac:dyDescent="0.25">
      <c r="A1322">
        <v>2024</v>
      </c>
      <c r="B1322" s="149" t="str">
        <f t="shared" si="40"/>
        <v>2024_MN3</v>
      </c>
      <c r="C1322" t="s">
        <v>171</v>
      </c>
      <c r="D1322" t="s">
        <v>1209</v>
      </c>
      <c r="E1322" s="149" t="str">
        <f t="shared" si="41"/>
        <v>2024_MNBECKER COUNTY</v>
      </c>
      <c r="F1322">
        <v>766550</v>
      </c>
      <c r="G1322" s="149">
        <f t="array" ref="G1322">SUM(IF(A1322=A$5:A1322,IF(C1322=C$5:C1322,1,0),0))</f>
        <v>3</v>
      </c>
    </row>
    <row r="1323" spans="1:7" x14ac:dyDescent="0.25">
      <c r="A1323">
        <v>2024</v>
      </c>
      <c r="B1323" s="149" t="str">
        <f t="shared" si="40"/>
        <v>2024_MN4</v>
      </c>
      <c r="C1323" t="s">
        <v>171</v>
      </c>
      <c r="D1323" t="s">
        <v>1210</v>
      </c>
      <c r="E1323" s="149" t="str">
        <f t="shared" si="41"/>
        <v>2024_MNBELTRAMI COUNTY</v>
      </c>
      <c r="F1323">
        <v>766550</v>
      </c>
      <c r="G1323" s="149">
        <f t="array" ref="G1323">SUM(IF(A1323=A$5:A1323,IF(C1323=C$5:C1323,1,0),0))</f>
        <v>4</v>
      </c>
    </row>
    <row r="1324" spans="1:7" x14ac:dyDescent="0.25">
      <c r="A1324">
        <v>2024</v>
      </c>
      <c r="B1324" s="149" t="str">
        <f t="shared" si="40"/>
        <v>2024_MN5</v>
      </c>
      <c r="C1324" t="s">
        <v>171</v>
      </c>
      <c r="D1324" t="s">
        <v>476</v>
      </c>
      <c r="E1324" s="149" t="str">
        <f t="shared" si="41"/>
        <v>2024_MNBENTON COUNTY</v>
      </c>
      <c r="F1324">
        <v>766550</v>
      </c>
      <c r="G1324" s="149">
        <f t="array" ref="G1324">SUM(IF(A1324=A$5:A1324,IF(C1324=C$5:C1324,1,0),0))</f>
        <v>5</v>
      </c>
    </row>
    <row r="1325" spans="1:7" x14ac:dyDescent="0.25">
      <c r="A1325">
        <v>2024</v>
      </c>
      <c r="B1325" s="149" t="str">
        <f t="shared" si="40"/>
        <v>2024_MN6</v>
      </c>
      <c r="C1325" t="s">
        <v>171</v>
      </c>
      <c r="D1325" t="s">
        <v>1211</v>
      </c>
      <c r="E1325" s="149" t="str">
        <f t="shared" si="41"/>
        <v>2024_MNBIG STONE COUNTY</v>
      </c>
      <c r="F1325">
        <v>766550</v>
      </c>
      <c r="G1325" s="149">
        <f t="array" ref="G1325">SUM(IF(A1325=A$5:A1325,IF(C1325=C$5:C1325,1,0),0))</f>
        <v>6</v>
      </c>
    </row>
    <row r="1326" spans="1:7" x14ac:dyDescent="0.25">
      <c r="A1326">
        <v>2024</v>
      </c>
      <c r="B1326" s="149" t="str">
        <f t="shared" si="40"/>
        <v>2024_MN7</v>
      </c>
      <c r="C1326" t="s">
        <v>171</v>
      </c>
      <c r="D1326" t="s">
        <v>1212</v>
      </c>
      <c r="E1326" s="149" t="str">
        <f t="shared" si="41"/>
        <v>2024_MNBLUE EARTH COUNTY</v>
      </c>
      <c r="F1326">
        <v>766550</v>
      </c>
      <c r="G1326" s="149">
        <f t="array" ref="G1326">SUM(IF(A1326=A$5:A1326,IF(C1326=C$5:C1326,1,0),0))</f>
        <v>7</v>
      </c>
    </row>
    <row r="1327" spans="1:7" x14ac:dyDescent="0.25">
      <c r="A1327">
        <v>2024</v>
      </c>
      <c r="B1327" s="149" t="str">
        <f t="shared" si="40"/>
        <v>2024_MN8</v>
      </c>
      <c r="C1327" t="s">
        <v>171</v>
      </c>
      <c r="D1327" t="s">
        <v>849</v>
      </c>
      <c r="E1327" s="149" t="str">
        <f t="shared" si="41"/>
        <v>2024_MNBROWN COUNTY</v>
      </c>
      <c r="F1327">
        <v>766550</v>
      </c>
      <c r="G1327" s="149">
        <f t="array" ref="G1327">SUM(IF(A1327=A$5:A1327,IF(C1327=C$5:C1327,1,0),0))</f>
        <v>8</v>
      </c>
    </row>
    <row r="1328" spans="1:7" x14ac:dyDescent="0.25">
      <c r="A1328">
        <v>2024</v>
      </c>
      <c r="B1328" s="149" t="str">
        <f t="shared" si="40"/>
        <v>2024_MN9</v>
      </c>
      <c r="C1328" t="s">
        <v>171</v>
      </c>
      <c r="D1328" t="s">
        <v>1213</v>
      </c>
      <c r="E1328" s="149" t="str">
        <f t="shared" si="41"/>
        <v>2024_MNCARLTON COUNTY</v>
      </c>
      <c r="F1328">
        <v>766550</v>
      </c>
      <c r="G1328" s="149">
        <f t="array" ref="G1328">SUM(IF(A1328=A$5:A1328,IF(C1328=C$5:C1328,1,0),0))</f>
        <v>9</v>
      </c>
    </row>
    <row r="1329" spans="1:7" x14ac:dyDescent="0.25">
      <c r="A1329">
        <v>2024</v>
      </c>
      <c r="B1329" s="149" t="str">
        <f t="shared" ref="B1329:B1392" si="42">A1329&amp;"_"&amp;C1329&amp;G1329</f>
        <v>2024_MN10</v>
      </c>
      <c r="C1329" t="s">
        <v>171</v>
      </c>
      <c r="D1329" t="s">
        <v>1214</v>
      </c>
      <c r="E1329" s="149" t="str">
        <f t="shared" ref="E1329:E1392" si="43">A1329&amp;"_"&amp;C1329&amp;D1329</f>
        <v>2024_MNCARVER COUNTY</v>
      </c>
      <c r="F1329">
        <v>766550</v>
      </c>
      <c r="G1329" s="149">
        <f t="array" ref="G1329">SUM(IF(A1329=A$5:A1329,IF(C1329=C$5:C1329,1,0),0))</f>
        <v>10</v>
      </c>
    </row>
    <row r="1330" spans="1:7" x14ac:dyDescent="0.25">
      <c r="A1330">
        <v>2024</v>
      </c>
      <c r="B1330" s="149" t="str">
        <f t="shared" si="42"/>
        <v>2024_MN11</v>
      </c>
      <c r="C1330" t="s">
        <v>171</v>
      </c>
      <c r="D1330" t="s">
        <v>851</v>
      </c>
      <c r="E1330" s="149" t="str">
        <f t="shared" si="43"/>
        <v>2024_MNCASS COUNTY</v>
      </c>
      <c r="F1330">
        <v>766550</v>
      </c>
      <c r="G1330" s="149">
        <f t="array" ref="G1330">SUM(IF(A1330=A$5:A1330,IF(C1330=C$5:C1330,1,0),0))</f>
        <v>11</v>
      </c>
    </row>
    <row r="1331" spans="1:7" x14ac:dyDescent="0.25">
      <c r="A1331">
        <v>2024</v>
      </c>
      <c r="B1331" s="149" t="str">
        <f t="shared" si="42"/>
        <v>2024_MN12</v>
      </c>
      <c r="C1331" t="s">
        <v>171</v>
      </c>
      <c r="D1331" t="s">
        <v>1157</v>
      </c>
      <c r="E1331" s="149" t="str">
        <f t="shared" si="43"/>
        <v>2024_MNCHIPPEWA COUNTY</v>
      </c>
      <c r="F1331">
        <v>766550</v>
      </c>
      <c r="G1331" s="149">
        <f t="array" ref="G1331">SUM(IF(A1331=A$5:A1331,IF(C1331=C$5:C1331,1,0),0))</f>
        <v>12</v>
      </c>
    </row>
    <row r="1332" spans="1:7" x14ac:dyDescent="0.25">
      <c r="A1332">
        <v>2024</v>
      </c>
      <c r="B1332" s="149" t="str">
        <f t="shared" si="42"/>
        <v>2024_MN13</v>
      </c>
      <c r="C1332" t="s">
        <v>171</v>
      </c>
      <c r="D1332" t="s">
        <v>1215</v>
      </c>
      <c r="E1332" s="149" t="str">
        <f t="shared" si="43"/>
        <v>2024_MNCHISAGO COUNTY</v>
      </c>
      <c r="F1332">
        <v>766550</v>
      </c>
      <c r="G1332" s="149">
        <f t="array" ref="G1332">SUM(IF(A1332=A$5:A1332,IF(C1332=C$5:C1332,1,0),0))</f>
        <v>13</v>
      </c>
    </row>
    <row r="1333" spans="1:7" x14ac:dyDescent="0.25">
      <c r="A1333">
        <v>2024</v>
      </c>
      <c r="B1333" s="149" t="str">
        <f t="shared" si="42"/>
        <v>2024_MN14</v>
      </c>
      <c r="C1333" t="s">
        <v>171</v>
      </c>
      <c r="D1333" t="s">
        <v>404</v>
      </c>
      <c r="E1333" s="149" t="str">
        <f t="shared" si="43"/>
        <v>2024_MNCLAY COUNTY</v>
      </c>
      <c r="F1333">
        <v>766550</v>
      </c>
      <c r="G1333" s="149">
        <f t="array" ref="G1333">SUM(IF(A1333=A$5:A1333,IF(C1333=C$5:C1333,1,0),0))</f>
        <v>14</v>
      </c>
    </row>
    <row r="1334" spans="1:7" x14ac:dyDescent="0.25">
      <c r="A1334">
        <v>2024</v>
      </c>
      <c r="B1334" s="149" t="str">
        <f t="shared" si="42"/>
        <v>2024_MN15</v>
      </c>
      <c r="C1334" t="s">
        <v>171</v>
      </c>
      <c r="D1334" t="s">
        <v>828</v>
      </c>
      <c r="E1334" s="149" t="str">
        <f t="shared" si="43"/>
        <v>2024_MNCLEARWATER COUNTY</v>
      </c>
      <c r="F1334">
        <v>766550</v>
      </c>
      <c r="G1334" s="149">
        <f t="array" ref="G1334">SUM(IF(A1334=A$5:A1334,IF(C1334=C$5:C1334,1,0),0))</f>
        <v>15</v>
      </c>
    </row>
    <row r="1335" spans="1:7" x14ac:dyDescent="0.25">
      <c r="A1335">
        <v>2024</v>
      </c>
      <c r="B1335" s="149" t="str">
        <f t="shared" si="42"/>
        <v>2024_MN16</v>
      </c>
      <c r="C1335" t="s">
        <v>171</v>
      </c>
      <c r="D1335" t="s">
        <v>727</v>
      </c>
      <c r="E1335" s="149" t="str">
        <f t="shared" si="43"/>
        <v>2024_MNCOOK COUNTY</v>
      </c>
      <c r="F1335">
        <v>766550</v>
      </c>
      <c r="G1335" s="149">
        <f t="array" ref="G1335">SUM(IF(A1335=A$5:A1335,IF(C1335=C$5:C1335,1,0),0))</f>
        <v>16</v>
      </c>
    </row>
    <row r="1336" spans="1:7" x14ac:dyDescent="0.25">
      <c r="A1336">
        <v>2024</v>
      </c>
      <c r="B1336" s="149" t="str">
        <f t="shared" si="42"/>
        <v>2024_MN17</v>
      </c>
      <c r="C1336" t="s">
        <v>171</v>
      </c>
      <c r="D1336" t="s">
        <v>1216</v>
      </c>
      <c r="E1336" s="149" t="str">
        <f t="shared" si="43"/>
        <v>2024_MNCOTTONWOOD COUNTY</v>
      </c>
      <c r="F1336">
        <v>766550</v>
      </c>
      <c r="G1336" s="149">
        <f t="array" ref="G1336">SUM(IF(A1336=A$5:A1336,IF(C1336=C$5:C1336,1,0),0))</f>
        <v>17</v>
      </c>
    </row>
    <row r="1337" spans="1:7" x14ac:dyDescent="0.25">
      <c r="A1337">
        <v>2024</v>
      </c>
      <c r="B1337" s="149" t="str">
        <f t="shared" si="42"/>
        <v>2024_MN18</v>
      </c>
      <c r="C1337" t="s">
        <v>171</v>
      </c>
      <c r="D1337" t="s">
        <v>1217</v>
      </c>
      <c r="E1337" s="149" t="str">
        <f t="shared" si="43"/>
        <v>2024_MNCROW WING COUNTY</v>
      </c>
      <c r="F1337">
        <v>766550</v>
      </c>
      <c r="G1337" s="149">
        <f t="array" ref="G1337">SUM(IF(A1337=A$5:A1337,IF(C1337=C$5:C1337,1,0),0))</f>
        <v>18</v>
      </c>
    </row>
    <row r="1338" spans="1:7" x14ac:dyDescent="0.25">
      <c r="A1338">
        <v>2024</v>
      </c>
      <c r="B1338" s="149" t="str">
        <f t="shared" si="42"/>
        <v>2024_MN19</v>
      </c>
      <c r="C1338" t="s">
        <v>171</v>
      </c>
      <c r="D1338" t="s">
        <v>1218</v>
      </c>
      <c r="E1338" s="149" t="str">
        <f t="shared" si="43"/>
        <v>2024_MNDAKOTA COUNTY</v>
      </c>
      <c r="F1338">
        <v>766550</v>
      </c>
      <c r="G1338" s="149">
        <f t="array" ref="G1338">SUM(IF(A1338=A$5:A1338,IF(C1338=C$5:C1338,1,0),0))</f>
        <v>19</v>
      </c>
    </row>
    <row r="1339" spans="1:7" x14ac:dyDescent="0.25">
      <c r="A1339">
        <v>2024</v>
      </c>
      <c r="B1339" s="149" t="str">
        <f t="shared" si="42"/>
        <v>2024_MN20</v>
      </c>
      <c r="C1339" t="s">
        <v>171</v>
      </c>
      <c r="D1339" t="s">
        <v>733</v>
      </c>
      <c r="E1339" s="149" t="str">
        <f t="shared" si="43"/>
        <v>2024_MNDODGE COUNTY</v>
      </c>
      <c r="F1339">
        <v>766550</v>
      </c>
      <c r="G1339" s="149">
        <f t="array" ref="G1339">SUM(IF(A1339=A$5:A1339,IF(C1339=C$5:C1339,1,0),0))</f>
        <v>20</v>
      </c>
    </row>
    <row r="1340" spans="1:7" x14ac:dyDescent="0.25">
      <c r="A1340">
        <v>2024</v>
      </c>
      <c r="B1340" s="149" t="str">
        <f t="shared" si="42"/>
        <v>2024_MN21</v>
      </c>
      <c r="C1340" t="s">
        <v>171</v>
      </c>
      <c r="D1340" t="s">
        <v>604</v>
      </c>
      <c r="E1340" s="149" t="str">
        <f t="shared" si="43"/>
        <v>2024_MNDOUGLAS COUNTY</v>
      </c>
      <c r="F1340">
        <v>766550</v>
      </c>
      <c r="G1340" s="149">
        <f t="array" ref="G1340">SUM(IF(A1340=A$5:A1340,IF(C1340=C$5:C1340,1,0),0))</f>
        <v>21</v>
      </c>
    </row>
    <row r="1341" spans="1:7" x14ac:dyDescent="0.25">
      <c r="A1341">
        <v>2024</v>
      </c>
      <c r="B1341" s="149" t="str">
        <f t="shared" si="42"/>
        <v>2024_MN22</v>
      </c>
      <c r="C1341" t="s">
        <v>171</v>
      </c>
      <c r="D1341" t="s">
        <v>1219</v>
      </c>
      <c r="E1341" s="149" t="str">
        <f t="shared" si="43"/>
        <v>2024_MNFARIBAULT COUNTY</v>
      </c>
      <c r="F1341">
        <v>766550</v>
      </c>
      <c r="G1341" s="149">
        <f t="array" ref="G1341">SUM(IF(A1341=A$5:A1341,IF(C1341=C$5:C1341,1,0),0))</f>
        <v>22</v>
      </c>
    </row>
    <row r="1342" spans="1:7" x14ac:dyDescent="0.25">
      <c r="A1342">
        <v>2024</v>
      </c>
      <c r="B1342" s="149" t="str">
        <f t="shared" si="42"/>
        <v>2024_MN23</v>
      </c>
      <c r="C1342" t="s">
        <v>171</v>
      </c>
      <c r="D1342" t="s">
        <v>1220</v>
      </c>
      <c r="E1342" s="149" t="str">
        <f t="shared" si="43"/>
        <v>2024_MNFILLMORE COUNTY</v>
      </c>
      <c r="F1342">
        <v>766550</v>
      </c>
      <c r="G1342" s="149">
        <f t="array" ref="G1342">SUM(IF(A1342=A$5:A1342,IF(C1342=C$5:C1342,1,0),0))</f>
        <v>23</v>
      </c>
    </row>
    <row r="1343" spans="1:7" x14ac:dyDescent="0.25">
      <c r="A1343">
        <v>2024</v>
      </c>
      <c r="B1343" s="149" t="str">
        <f t="shared" si="42"/>
        <v>2024_MN24</v>
      </c>
      <c r="C1343" t="s">
        <v>171</v>
      </c>
      <c r="D1343" t="s">
        <v>1221</v>
      </c>
      <c r="E1343" s="149" t="str">
        <f t="shared" si="43"/>
        <v>2024_MNFREEBORN COUNTY</v>
      </c>
      <c r="F1343">
        <v>766550</v>
      </c>
      <c r="G1343" s="149">
        <f t="array" ref="G1343">SUM(IF(A1343=A$5:A1343,IF(C1343=C$5:C1343,1,0),0))</f>
        <v>24</v>
      </c>
    </row>
    <row r="1344" spans="1:7" x14ac:dyDescent="0.25">
      <c r="A1344">
        <v>2024</v>
      </c>
      <c r="B1344" s="149" t="str">
        <f t="shared" si="42"/>
        <v>2024_MN25</v>
      </c>
      <c r="C1344" t="s">
        <v>171</v>
      </c>
      <c r="D1344" t="s">
        <v>1222</v>
      </c>
      <c r="E1344" s="149" t="str">
        <f t="shared" si="43"/>
        <v>2024_MNGOODHUE COUNTY</v>
      </c>
      <c r="F1344">
        <v>766550</v>
      </c>
      <c r="G1344" s="149">
        <f t="array" ref="G1344">SUM(IF(A1344=A$5:A1344,IF(C1344=C$5:C1344,1,0),0))</f>
        <v>25</v>
      </c>
    </row>
    <row r="1345" spans="1:7" x14ac:dyDescent="0.25">
      <c r="A1345">
        <v>2024</v>
      </c>
      <c r="B1345" s="149" t="str">
        <f t="shared" si="42"/>
        <v>2024_MN26</v>
      </c>
      <c r="C1345" t="s">
        <v>171</v>
      </c>
      <c r="D1345" t="s">
        <v>494</v>
      </c>
      <c r="E1345" s="149" t="str">
        <f t="shared" si="43"/>
        <v>2024_MNGRANT COUNTY</v>
      </c>
      <c r="F1345">
        <v>766550</v>
      </c>
      <c r="G1345" s="149">
        <f t="array" ref="G1345">SUM(IF(A1345=A$5:A1345,IF(C1345=C$5:C1345,1,0),0))</f>
        <v>26</v>
      </c>
    </row>
    <row r="1346" spans="1:7" x14ac:dyDescent="0.25">
      <c r="A1346">
        <v>2024</v>
      </c>
      <c r="B1346" s="149" t="str">
        <f t="shared" si="42"/>
        <v>2024_MN27</v>
      </c>
      <c r="C1346" t="s">
        <v>171</v>
      </c>
      <c r="D1346" t="s">
        <v>1223</v>
      </c>
      <c r="E1346" s="149" t="str">
        <f t="shared" si="43"/>
        <v>2024_MNHENNEPIN COUNTY</v>
      </c>
      <c r="F1346">
        <v>766550</v>
      </c>
      <c r="G1346" s="149">
        <f t="array" ref="G1346">SUM(IF(A1346=A$5:A1346,IF(C1346=C$5:C1346,1,0),0))</f>
        <v>27</v>
      </c>
    </row>
    <row r="1347" spans="1:7" x14ac:dyDescent="0.25">
      <c r="A1347">
        <v>2024</v>
      </c>
      <c r="B1347" s="149" t="str">
        <f t="shared" si="42"/>
        <v>2024_MN28</v>
      </c>
      <c r="C1347" t="s">
        <v>171</v>
      </c>
      <c r="D1347" t="s">
        <v>425</v>
      </c>
      <c r="E1347" s="149" t="str">
        <f t="shared" si="43"/>
        <v>2024_MNHOUSTON COUNTY</v>
      </c>
      <c r="F1347">
        <v>766550</v>
      </c>
      <c r="G1347" s="149">
        <f t="array" ref="G1347">SUM(IF(A1347=A$5:A1347,IF(C1347=C$5:C1347,1,0),0))</f>
        <v>28</v>
      </c>
    </row>
    <row r="1348" spans="1:7" x14ac:dyDescent="0.25">
      <c r="A1348">
        <v>2024</v>
      </c>
      <c r="B1348" s="149" t="str">
        <f t="shared" si="42"/>
        <v>2024_MN29</v>
      </c>
      <c r="C1348" t="s">
        <v>171</v>
      </c>
      <c r="D1348" t="s">
        <v>1224</v>
      </c>
      <c r="E1348" s="149" t="str">
        <f t="shared" si="43"/>
        <v>2024_MNHUBBARD COUNTY</v>
      </c>
      <c r="F1348">
        <v>766550</v>
      </c>
      <c r="G1348" s="149">
        <f t="array" ref="G1348">SUM(IF(A1348=A$5:A1348,IF(C1348=C$5:C1348,1,0),0))</f>
        <v>29</v>
      </c>
    </row>
    <row r="1349" spans="1:7" x14ac:dyDescent="0.25">
      <c r="A1349">
        <v>2024</v>
      </c>
      <c r="B1349" s="149" t="str">
        <f t="shared" si="42"/>
        <v>2024_MN30</v>
      </c>
      <c r="C1349" t="s">
        <v>171</v>
      </c>
      <c r="D1349" t="s">
        <v>1225</v>
      </c>
      <c r="E1349" s="149" t="str">
        <f t="shared" si="43"/>
        <v>2024_MNISANTI COUNTY</v>
      </c>
      <c r="F1349">
        <v>766550</v>
      </c>
      <c r="G1349" s="149">
        <f t="array" ref="G1349">SUM(IF(A1349=A$5:A1349,IF(C1349=C$5:C1349,1,0),0))</f>
        <v>30</v>
      </c>
    </row>
    <row r="1350" spans="1:7" x14ac:dyDescent="0.25">
      <c r="A1350">
        <v>2024</v>
      </c>
      <c r="B1350" s="149" t="str">
        <f t="shared" si="42"/>
        <v>2024_MN31</v>
      </c>
      <c r="C1350" t="s">
        <v>171</v>
      </c>
      <c r="D1350" t="s">
        <v>1226</v>
      </c>
      <c r="E1350" s="149" t="str">
        <f t="shared" si="43"/>
        <v>2024_MNITASCA COUNTY</v>
      </c>
      <c r="F1350">
        <v>766550</v>
      </c>
      <c r="G1350" s="149">
        <f t="array" ref="G1350">SUM(IF(A1350=A$5:A1350,IF(C1350=C$5:C1350,1,0),0))</f>
        <v>31</v>
      </c>
    </row>
    <row r="1351" spans="1:7" x14ac:dyDescent="0.25">
      <c r="A1351">
        <v>2024</v>
      </c>
      <c r="B1351" s="149" t="str">
        <f t="shared" si="42"/>
        <v>2024_MN32</v>
      </c>
      <c r="C1351" t="s">
        <v>171</v>
      </c>
      <c r="D1351" t="s">
        <v>426</v>
      </c>
      <c r="E1351" s="149" t="str">
        <f t="shared" si="43"/>
        <v>2024_MNJACKSON COUNTY</v>
      </c>
      <c r="F1351">
        <v>766550</v>
      </c>
      <c r="G1351" s="149">
        <f t="array" ref="G1351">SUM(IF(A1351=A$5:A1351,IF(C1351=C$5:C1351,1,0),0))</f>
        <v>32</v>
      </c>
    </row>
    <row r="1352" spans="1:7" x14ac:dyDescent="0.25">
      <c r="A1352">
        <v>2024</v>
      </c>
      <c r="B1352" s="149" t="str">
        <f t="shared" si="42"/>
        <v>2024_MN33</v>
      </c>
      <c r="C1352" t="s">
        <v>171</v>
      </c>
      <c r="D1352" t="s">
        <v>1227</v>
      </c>
      <c r="E1352" s="149" t="str">
        <f t="shared" si="43"/>
        <v>2024_MNKANABEC COUNTY</v>
      </c>
      <c r="F1352">
        <v>766550</v>
      </c>
      <c r="G1352" s="149">
        <f t="array" ref="G1352">SUM(IF(A1352=A$5:A1352,IF(C1352=C$5:C1352,1,0),0))</f>
        <v>33</v>
      </c>
    </row>
    <row r="1353" spans="1:7" x14ac:dyDescent="0.25">
      <c r="A1353">
        <v>2024</v>
      </c>
      <c r="B1353" s="149" t="str">
        <f t="shared" si="42"/>
        <v>2024_MN34</v>
      </c>
      <c r="C1353" t="s">
        <v>171</v>
      </c>
      <c r="D1353" t="s">
        <v>1228</v>
      </c>
      <c r="E1353" s="149" t="str">
        <f t="shared" si="43"/>
        <v>2024_MNKANDIYOHI COUNTY</v>
      </c>
      <c r="F1353">
        <v>766550</v>
      </c>
      <c r="G1353" s="149">
        <f t="array" ref="G1353">SUM(IF(A1353=A$5:A1353,IF(C1353=C$5:C1353,1,0),0))</f>
        <v>34</v>
      </c>
    </row>
    <row r="1354" spans="1:7" x14ac:dyDescent="0.25">
      <c r="A1354">
        <v>2024</v>
      </c>
      <c r="B1354" s="149" t="str">
        <f t="shared" si="42"/>
        <v>2024_MN35</v>
      </c>
      <c r="C1354" t="s">
        <v>171</v>
      </c>
      <c r="D1354" t="s">
        <v>1229</v>
      </c>
      <c r="E1354" s="149" t="str">
        <f t="shared" si="43"/>
        <v>2024_MNKITTSON COUNTY</v>
      </c>
      <c r="F1354">
        <v>766550</v>
      </c>
      <c r="G1354" s="149">
        <f t="array" ref="G1354">SUM(IF(A1354=A$5:A1354,IF(C1354=C$5:C1354,1,0),0))</f>
        <v>35</v>
      </c>
    </row>
    <row r="1355" spans="1:7" x14ac:dyDescent="0.25">
      <c r="A1355">
        <v>2024</v>
      </c>
      <c r="B1355" s="149" t="str">
        <f t="shared" si="42"/>
        <v>2024_MN36</v>
      </c>
      <c r="C1355" t="s">
        <v>171</v>
      </c>
      <c r="D1355" t="s">
        <v>1230</v>
      </c>
      <c r="E1355" s="149" t="str">
        <f t="shared" si="43"/>
        <v>2024_MNKOOCHICHING COUNTY</v>
      </c>
      <c r="F1355">
        <v>766550</v>
      </c>
      <c r="G1355" s="149">
        <f t="array" ref="G1355">SUM(IF(A1355=A$5:A1355,IF(C1355=C$5:C1355,1,0),0))</f>
        <v>36</v>
      </c>
    </row>
    <row r="1356" spans="1:7" x14ac:dyDescent="0.25">
      <c r="A1356">
        <v>2024</v>
      </c>
      <c r="B1356" s="149" t="str">
        <f t="shared" si="42"/>
        <v>2024_MN37</v>
      </c>
      <c r="C1356" t="s">
        <v>171</v>
      </c>
      <c r="D1356" t="s">
        <v>1231</v>
      </c>
      <c r="E1356" s="149" t="str">
        <f t="shared" si="43"/>
        <v>2024_MNLAC QUI PARLE COUNTY</v>
      </c>
      <c r="F1356">
        <v>766550</v>
      </c>
      <c r="G1356" s="149">
        <f t="array" ref="G1356">SUM(IF(A1356=A$5:A1356,IF(C1356=C$5:C1356,1,0),0))</f>
        <v>37</v>
      </c>
    </row>
    <row r="1357" spans="1:7" x14ac:dyDescent="0.25">
      <c r="A1357">
        <v>2024</v>
      </c>
      <c r="B1357" s="149" t="str">
        <f t="shared" si="42"/>
        <v>2024_MN38</v>
      </c>
      <c r="C1357" t="s">
        <v>171</v>
      </c>
      <c r="D1357" t="s">
        <v>546</v>
      </c>
      <c r="E1357" s="149" t="str">
        <f t="shared" si="43"/>
        <v>2024_MNLAKE COUNTY</v>
      </c>
      <c r="F1357">
        <v>766550</v>
      </c>
      <c r="G1357" s="149">
        <f t="array" ref="G1357">SUM(IF(A1357=A$5:A1357,IF(C1357=C$5:C1357,1,0),0))</f>
        <v>38</v>
      </c>
    </row>
    <row r="1358" spans="1:7" x14ac:dyDescent="0.25">
      <c r="A1358">
        <v>2024</v>
      </c>
      <c r="B1358" s="149" t="str">
        <f t="shared" si="42"/>
        <v>2024_MN39</v>
      </c>
      <c r="C1358" t="s">
        <v>171</v>
      </c>
      <c r="D1358" t="s">
        <v>1232</v>
      </c>
      <c r="E1358" s="149" t="str">
        <f t="shared" si="43"/>
        <v>2024_MNLAKE OF THE WOODS COUNTY</v>
      </c>
      <c r="F1358">
        <v>766550</v>
      </c>
      <c r="G1358" s="149">
        <f t="array" ref="G1358">SUM(IF(A1358=A$5:A1358,IF(C1358=C$5:C1358,1,0),0))</f>
        <v>39</v>
      </c>
    </row>
    <row r="1359" spans="1:7" x14ac:dyDescent="0.25">
      <c r="A1359">
        <v>2024</v>
      </c>
      <c r="B1359" s="149" t="str">
        <f t="shared" si="42"/>
        <v>2024_MN40</v>
      </c>
      <c r="C1359" t="s">
        <v>171</v>
      </c>
      <c r="D1359" t="s">
        <v>1233</v>
      </c>
      <c r="E1359" s="149" t="str">
        <f t="shared" si="43"/>
        <v>2024_MNLE SUEUR COUNTY</v>
      </c>
      <c r="F1359">
        <v>766550</v>
      </c>
      <c r="G1359" s="149">
        <f t="array" ref="G1359">SUM(IF(A1359=A$5:A1359,IF(C1359=C$5:C1359,1,0),0))</f>
        <v>40</v>
      </c>
    </row>
    <row r="1360" spans="1:7" x14ac:dyDescent="0.25">
      <c r="A1360">
        <v>2024</v>
      </c>
      <c r="B1360" s="149" t="str">
        <f t="shared" si="42"/>
        <v>2024_MN41</v>
      </c>
      <c r="C1360" t="s">
        <v>171</v>
      </c>
      <c r="D1360" t="s">
        <v>502</v>
      </c>
      <c r="E1360" s="149" t="str">
        <f t="shared" si="43"/>
        <v>2024_MNLINCOLN COUNTY</v>
      </c>
      <c r="F1360">
        <v>766550</v>
      </c>
      <c r="G1360" s="149">
        <f t="array" ref="G1360">SUM(IF(A1360=A$5:A1360,IF(C1360=C$5:C1360,1,0),0))</f>
        <v>41</v>
      </c>
    </row>
    <row r="1361" spans="1:7" x14ac:dyDescent="0.25">
      <c r="A1361">
        <v>2024</v>
      </c>
      <c r="B1361" s="149" t="str">
        <f t="shared" si="42"/>
        <v>2024_MN42</v>
      </c>
      <c r="C1361" t="s">
        <v>171</v>
      </c>
      <c r="D1361" t="s">
        <v>966</v>
      </c>
      <c r="E1361" s="149" t="str">
        <f t="shared" si="43"/>
        <v>2024_MNLYON COUNTY</v>
      </c>
      <c r="F1361">
        <v>766550</v>
      </c>
      <c r="G1361" s="149">
        <f t="array" ref="G1361">SUM(IF(A1361=A$5:A1361,IF(C1361=C$5:C1361,1,0),0))</f>
        <v>42</v>
      </c>
    </row>
    <row r="1362" spans="1:7" x14ac:dyDescent="0.25">
      <c r="A1362">
        <v>2024</v>
      </c>
      <c r="B1362" s="149" t="str">
        <f t="shared" si="42"/>
        <v>2024_MN43</v>
      </c>
      <c r="C1362" t="s">
        <v>171</v>
      </c>
      <c r="D1362" t="s">
        <v>1234</v>
      </c>
      <c r="E1362" s="149" t="str">
        <f t="shared" si="43"/>
        <v>2024_MNMCLEOD COUNTY</v>
      </c>
      <c r="F1362">
        <v>766550</v>
      </c>
      <c r="G1362" s="149">
        <f t="array" ref="G1362">SUM(IF(A1362=A$5:A1362,IF(C1362=C$5:C1362,1,0),0))</f>
        <v>43</v>
      </c>
    </row>
    <row r="1363" spans="1:7" x14ac:dyDescent="0.25">
      <c r="A1363">
        <v>2024</v>
      </c>
      <c r="B1363" s="149" t="str">
        <f t="shared" si="42"/>
        <v>2024_MN44</v>
      </c>
      <c r="C1363" t="s">
        <v>171</v>
      </c>
      <c r="D1363" t="s">
        <v>1235</v>
      </c>
      <c r="E1363" s="149" t="str">
        <f t="shared" si="43"/>
        <v>2024_MNMAHNOMEN COUNTY</v>
      </c>
      <c r="F1363">
        <v>766550</v>
      </c>
      <c r="G1363" s="149">
        <f t="array" ref="G1363">SUM(IF(A1363=A$5:A1363,IF(C1363=C$5:C1363,1,0),0))</f>
        <v>44</v>
      </c>
    </row>
    <row r="1364" spans="1:7" x14ac:dyDescent="0.25">
      <c r="A1364">
        <v>2024</v>
      </c>
      <c r="B1364" s="149" t="str">
        <f t="shared" si="42"/>
        <v>2024_MN45</v>
      </c>
      <c r="C1364" t="s">
        <v>171</v>
      </c>
      <c r="D1364" t="s">
        <v>438</v>
      </c>
      <c r="E1364" s="149" t="str">
        <f t="shared" si="43"/>
        <v>2024_MNMARSHALL COUNTY</v>
      </c>
      <c r="F1364">
        <v>766550</v>
      </c>
      <c r="G1364" s="149">
        <f t="array" ref="G1364">SUM(IF(A1364=A$5:A1364,IF(C1364=C$5:C1364,1,0),0))</f>
        <v>45</v>
      </c>
    </row>
    <row r="1365" spans="1:7" x14ac:dyDescent="0.25">
      <c r="A1365">
        <v>2024</v>
      </c>
      <c r="B1365" s="149" t="str">
        <f t="shared" si="42"/>
        <v>2024_MN46</v>
      </c>
      <c r="C1365" t="s">
        <v>171</v>
      </c>
      <c r="D1365" t="s">
        <v>681</v>
      </c>
      <c r="E1365" s="149" t="str">
        <f t="shared" si="43"/>
        <v>2024_MNMARTIN COUNTY</v>
      </c>
      <c r="F1365">
        <v>766550</v>
      </c>
      <c r="G1365" s="149">
        <f t="array" ref="G1365">SUM(IF(A1365=A$5:A1365,IF(C1365=C$5:C1365,1,0),0))</f>
        <v>46</v>
      </c>
    </row>
    <row r="1366" spans="1:7" x14ac:dyDescent="0.25">
      <c r="A1366">
        <v>2024</v>
      </c>
      <c r="B1366" s="149" t="str">
        <f t="shared" si="42"/>
        <v>2024_MN47</v>
      </c>
      <c r="C1366" t="s">
        <v>171</v>
      </c>
      <c r="D1366" t="s">
        <v>1236</v>
      </c>
      <c r="E1366" s="149" t="str">
        <f t="shared" si="43"/>
        <v>2024_MNMEEKER COUNTY</v>
      </c>
      <c r="F1366">
        <v>766550</v>
      </c>
      <c r="G1366" s="149">
        <f t="array" ref="G1366">SUM(IF(A1366=A$5:A1366,IF(C1366=C$5:C1366,1,0),0))</f>
        <v>47</v>
      </c>
    </row>
    <row r="1367" spans="1:7" x14ac:dyDescent="0.25">
      <c r="A1367">
        <v>2024</v>
      </c>
      <c r="B1367" s="149" t="str">
        <f t="shared" si="42"/>
        <v>2024_MN48</v>
      </c>
      <c r="C1367" t="s">
        <v>171</v>
      </c>
      <c r="D1367" t="s">
        <v>1237</v>
      </c>
      <c r="E1367" s="149" t="str">
        <f t="shared" si="43"/>
        <v>2024_MNMILLE LACS COUNTY</v>
      </c>
      <c r="F1367">
        <v>766550</v>
      </c>
      <c r="G1367" s="149">
        <f t="array" ref="G1367">SUM(IF(A1367=A$5:A1367,IF(C1367=C$5:C1367,1,0),0))</f>
        <v>48</v>
      </c>
    </row>
    <row r="1368" spans="1:7" x14ac:dyDescent="0.25">
      <c r="A1368">
        <v>2024</v>
      </c>
      <c r="B1368" s="149" t="str">
        <f t="shared" si="42"/>
        <v>2024_MN49</v>
      </c>
      <c r="C1368" t="s">
        <v>171</v>
      </c>
      <c r="D1368" t="s">
        <v>1238</v>
      </c>
      <c r="E1368" s="149" t="str">
        <f t="shared" si="43"/>
        <v>2024_MNMORRISON COUNTY</v>
      </c>
      <c r="F1368">
        <v>766550</v>
      </c>
      <c r="G1368" s="149">
        <f t="array" ref="G1368">SUM(IF(A1368=A$5:A1368,IF(C1368=C$5:C1368,1,0),0))</f>
        <v>49</v>
      </c>
    </row>
    <row r="1369" spans="1:7" x14ac:dyDescent="0.25">
      <c r="A1369">
        <v>2024</v>
      </c>
      <c r="B1369" s="149" t="str">
        <f t="shared" si="42"/>
        <v>2024_MN50</v>
      </c>
      <c r="C1369" t="s">
        <v>171</v>
      </c>
      <c r="D1369" t="s">
        <v>1239</v>
      </c>
      <c r="E1369" s="149" t="str">
        <f t="shared" si="43"/>
        <v>2024_MNMOWER COUNTY</v>
      </c>
      <c r="F1369">
        <v>766550</v>
      </c>
      <c r="G1369" s="149">
        <f t="array" ref="G1369">SUM(IF(A1369=A$5:A1369,IF(C1369=C$5:C1369,1,0),0))</f>
        <v>50</v>
      </c>
    </row>
    <row r="1370" spans="1:7" x14ac:dyDescent="0.25">
      <c r="A1370">
        <v>2024</v>
      </c>
      <c r="B1370" s="149" t="str">
        <f t="shared" si="42"/>
        <v>2024_MN51</v>
      </c>
      <c r="C1370" t="s">
        <v>171</v>
      </c>
      <c r="D1370" t="s">
        <v>770</v>
      </c>
      <c r="E1370" s="149" t="str">
        <f t="shared" si="43"/>
        <v>2024_MNMURRAY COUNTY</v>
      </c>
      <c r="F1370">
        <v>766550</v>
      </c>
      <c r="G1370" s="149">
        <f t="array" ref="G1370">SUM(IF(A1370=A$5:A1370,IF(C1370=C$5:C1370,1,0),0))</f>
        <v>51</v>
      </c>
    </row>
    <row r="1371" spans="1:7" x14ac:dyDescent="0.25">
      <c r="A1371">
        <v>2024</v>
      </c>
      <c r="B1371" s="149" t="str">
        <f t="shared" si="42"/>
        <v>2024_MN52</v>
      </c>
      <c r="C1371" t="s">
        <v>171</v>
      </c>
      <c r="D1371" t="s">
        <v>1240</v>
      </c>
      <c r="E1371" s="149" t="str">
        <f t="shared" si="43"/>
        <v>2024_MNNICOLLET COUNTY</v>
      </c>
      <c r="F1371">
        <v>766550</v>
      </c>
      <c r="G1371" s="149">
        <f t="array" ref="G1371">SUM(IF(A1371=A$5:A1371,IF(C1371=C$5:C1371,1,0),0))</f>
        <v>52</v>
      </c>
    </row>
    <row r="1372" spans="1:7" x14ac:dyDescent="0.25">
      <c r="A1372">
        <v>2024</v>
      </c>
      <c r="B1372" s="149" t="str">
        <f t="shared" si="42"/>
        <v>2024_MN53</v>
      </c>
      <c r="C1372" t="s">
        <v>171</v>
      </c>
      <c r="D1372" t="s">
        <v>1241</v>
      </c>
      <c r="E1372" s="149" t="str">
        <f t="shared" si="43"/>
        <v>2024_MNNOBLES COUNTY</v>
      </c>
      <c r="F1372">
        <v>766550</v>
      </c>
      <c r="G1372" s="149">
        <f t="array" ref="G1372">SUM(IF(A1372=A$5:A1372,IF(C1372=C$5:C1372,1,0),0))</f>
        <v>53</v>
      </c>
    </row>
    <row r="1373" spans="1:7" x14ac:dyDescent="0.25">
      <c r="A1373">
        <v>2024</v>
      </c>
      <c r="B1373" s="149" t="str">
        <f t="shared" si="42"/>
        <v>2024_MN54</v>
      </c>
      <c r="C1373" t="s">
        <v>171</v>
      </c>
      <c r="D1373" t="s">
        <v>1242</v>
      </c>
      <c r="E1373" s="149" t="str">
        <f t="shared" si="43"/>
        <v>2024_MNNORMAN COUNTY</v>
      </c>
      <c r="F1373">
        <v>766550</v>
      </c>
      <c r="G1373" s="149">
        <f t="array" ref="G1373">SUM(IF(A1373=A$5:A1373,IF(C1373=C$5:C1373,1,0),0))</f>
        <v>54</v>
      </c>
    </row>
    <row r="1374" spans="1:7" x14ac:dyDescent="0.25">
      <c r="A1374">
        <v>2024</v>
      </c>
      <c r="B1374" s="149" t="str">
        <f t="shared" si="42"/>
        <v>2024_MN55</v>
      </c>
      <c r="C1374" t="s">
        <v>171</v>
      </c>
      <c r="D1374" t="s">
        <v>1243</v>
      </c>
      <c r="E1374" s="149" t="str">
        <f t="shared" si="43"/>
        <v>2024_MNOLMSTED COUNTY</v>
      </c>
      <c r="F1374">
        <v>766550</v>
      </c>
      <c r="G1374" s="149">
        <f t="array" ref="G1374">SUM(IF(A1374=A$5:A1374,IF(C1374=C$5:C1374,1,0),0))</f>
        <v>55</v>
      </c>
    </row>
    <row r="1375" spans="1:7" x14ac:dyDescent="0.25">
      <c r="A1375">
        <v>2024</v>
      </c>
      <c r="B1375" s="149" t="str">
        <f t="shared" si="42"/>
        <v>2024_MN56</v>
      </c>
      <c r="C1375" t="s">
        <v>171</v>
      </c>
      <c r="D1375" t="s">
        <v>1244</v>
      </c>
      <c r="E1375" s="149" t="str">
        <f t="shared" si="43"/>
        <v>2024_MNOTTER TAIL COUNTY</v>
      </c>
      <c r="F1375">
        <v>766550</v>
      </c>
      <c r="G1375" s="149">
        <f t="array" ref="G1375">SUM(IF(A1375=A$5:A1375,IF(C1375=C$5:C1375,1,0),0))</f>
        <v>56</v>
      </c>
    </row>
    <row r="1376" spans="1:7" x14ac:dyDescent="0.25">
      <c r="A1376">
        <v>2024</v>
      </c>
      <c r="B1376" s="149" t="str">
        <f t="shared" si="42"/>
        <v>2024_MN57</v>
      </c>
      <c r="C1376" t="s">
        <v>171</v>
      </c>
      <c r="D1376" t="s">
        <v>1245</v>
      </c>
      <c r="E1376" s="149" t="str">
        <f t="shared" si="43"/>
        <v>2024_MNPENNINGTON COUNTY</v>
      </c>
      <c r="F1376">
        <v>766550</v>
      </c>
      <c r="G1376" s="149">
        <f t="array" ref="G1376">SUM(IF(A1376=A$5:A1376,IF(C1376=C$5:C1376,1,0),0))</f>
        <v>57</v>
      </c>
    </row>
    <row r="1377" spans="1:7" x14ac:dyDescent="0.25">
      <c r="A1377">
        <v>2024</v>
      </c>
      <c r="B1377" s="149" t="str">
        <f t="shared" si="42"/>
        <v>2024_MN58</v>
      </c>
      <c r="C1377" t="s">
        <v>171</v>
      </c>
      <c r="D1377" t="s">
        <v>1246</v>
      </c>
      <c r="E1377" s="149" t="str">
        <f t="shared" si="43"/>
        <v>2024_MNPINE COUNTY</v>
      </c>
      <c r="F1377">
        <v>766550</v>
      </c>
      <c r="G1377" s="149">
        <f t="array" ref="G1377">SUM(IF(A1377=A$5:A1377,IF(C1377=C$5:C1377,1,0),0))</f>
        <v>58</v>
      </c>
    </row>
    <row r="1378" spans="1:7" x14ac:dyDescent="0.25">
      <c r="A1378">
        <v>2024</v>
      </c>
      <c r="B1378" s="149" t="str">
        <f t="shared" si="42"/>
        <v>2024_MN59</v>
      </c>
      <c r="C1378" t="s">
        <v>171</v>
      </c>
      <c r="D1378" t="s">
        <v>1247</v>
      </c>
      <c r="E1378" s="149" t="str">
        <f t="shared" si="43"/>
        <v>2024_MNPIPESTONE COUNTY</v>
      </c>
      <c r="F1378">
        <v>766550</v>
      </c>
      <c r="G1378" s="149">
        <f t="array" ref="G1378">SUM(IF(A1378=A$5:A1378,IF(C1378=C$5:C1378,1,0),0))</f>
        <v>59</v>
      </c>
    </row>
    <row r="1379" spans="1:7" x14ac:dyDescent="0.25">
      <c r="A1379">
        <v>2024</v>
      </c>
      <c r="B1379" s="149" t="str">
        <f t="shared" si="42"/>
        <v>2024_MN60</v>
      </c>
      <c r="C1379" t="s">
        <v>171</v>
      </c>
      <c r="D1379" t="s">
        <v>513</v>
      </c>
      <c r="E1379" s="149" t="str">
        <f t="shared" si="43"/>
        <v>2024_MNPOLK COUNTY</v>
      </c>
      <c r="F1379">
        <v>766550</v>
      </c>
      <c r="G1379" s="149">
        <f t="array" ref="G1379">SUM(IF(A1379=A$5:A1379,IF(C1379=C$5:C1379,1,0),0))</f>
        <v>60</v>
      </c>
    </row>
    <row r="1380" spans="1:7" x14ac:dyDescent="0.25">
      <c r="A1380">
        <v>2024</v>
      </c>
      <c r="B1380" s="149" t="str">
        <f t="shared" si="42"/>
        <v>2024_MN61</v>
      </c>
      <c r="C1380" t="s">
        <v>171</v>
      </c>
      <c r="D1380" t="s">
        <v>514</v>
      </c>
      <c r="E1380" s="149" t="str">
        <f t="shared" si="43"/>
        <v>2024_MNPOPE COUNTY</v>
      </c>
      <c r="F1380">
        <v>766550</v>
      </c>
      <c r="G1380" s="149">
        <f t="array" ref="G1380">SUM(IF(A1380=A$5:A1380,IF(C1380=C$5:C1380,1,0),0))</f>
        <v>61</v>
      </c>
    </row>
    <row r="1381" spans="1:7" x14ac:dyDescent="0.25">
      <c r="A1381">
        <v>2024</v>
      </c>
      <c r="B1381" s="149" t="str">
        <f t="shared" si="42"/>
        <v>2024_MN62</v>
      </c>
      <c r="C1381" t="s">
        <v>171</v>
      </c>
      <c r="D1381" t="s">
        <v>1248</v>
      </c>
      <c r="E1381" s="149" t="str">
        <f t="shared" si="43"/>
        <v>2024_MNRAMSEY COUNTY</v>
      </c>
      <c r="F1381">
        <v>766550</v>
      </c>
      <c r="G1381" s="149">
        <f t="array" ref="G1381">SUM(IF(A1381=A$5:A1381,IF(C1381=C$5:C1381,1,0),0))</f>
        <v>62</v>
      </c>
    </row>
    <row r="1382" spans="1:7" x14ac:dyDescent="0.25">
      <c r="A1382">
        <v>2024</v>
      </c>
      <c r="B1382" s="149" t="str">
        <f t="shared" si="42"/>
        <v>2024_MN63</v>
      </c>
      <c r="C1382" t="s">
        <v>171</v>
      </c>
      <c r="D1382" t="s">
        <v>1249</v>
      </c>
      <c r="E1382" s="149" t="str">
        <f t="shared" si="43"/>
        <v>2024_MNRED LAKE COUNTY</v>
      </c>
      <c r="F1382">
        <v>766550</v>
      </c>
      <c r="G1382" s="149">
        <f t="array" ref="G1382">SUM(IF(A1382=A$5:A1382,IF(C1382=C$5:C1382,1,0),0))</f>
        <v>63</v>
      </c>
    </row>
    <row r="1383" spans="1:7" x14ac:dyDescent="0.25">
      <c r="A1383">
        <v>2024</v>
      </c>
      <c r="B1383" s="149" t="str">
        <f t="shared" si="42"/>
        <v>2024_MN64</v>
      </c>
      <c r="C1383" t="s">
        <v>171</v>
      </c>
      <c r="D1383" t="s">
        <v>1250</v>
      </c>
      <c r="E1383" s="149" t="str">
        <f t="shared" si="43"/>
        <v>2024_MNREDWOOD COUNTY</v>
      </c>
      <c r="F1383">
        <v>766550</v>
      </c>
      <c r="G1383" s="149">
        <f t="array" ref="G1383">SUM(IF(A1383=A$5:A1383,IF(C1383=C$5:C1383,1,0),0))</f>
        <v>64</v>
      </c>
    </row>
    <row r="1384" spans="1:7" x14ac:dyDescent="0.25">
      <c r="A1384">
        <v>2024</v>
      </c>
      <c r="B1384" s="149" t="str">
        <f t="shared" si="42"/>
        <v>2024_MN65</v>
      </c>
      <c r="C1384" t="s">
        <v>171</v>
      </c>
      <c r="D1384" t="s">
        <v>1251</v>
      </c>
      <c r="E1384" s="149" t="str">
        <f t="shared" si="43"/>
        <v>2024_MNRENVILLE COUNTY</v>
      </c>
      <c r="F1384">
        <v>766550</v>
      </c>
      <c r="G1384" s="149">
        <f t="array" ref="G1384">SUM(IF(A1384=A$5:A1384,IF(C1384=C$5:C1384,1,0),0))</f>
        <v>65</v>
      </c>
    </row>
    <row r="1385" spans="1:7" x14ac:dyDescent="0.25">
      <c r="A1385">
        <v>2024</v>
      </c>
      <c r="B1385" s="149" t="str">
        <f t="shared" si="42"/>
        <v>2024_MN66</v>
      </c>
      <c r="C1385" t="s">
        <v>171</v>
      </c>
      <c r="D1385" t="s">
        <v>1035</v>
      </c>
      <c r="E1385" s="149" t="str">
        <f t="shared" si="43"/>
        <v>2024_MNRICE COUNTY</v>
      </c>
      <c r="F1385">
        <v>766550</v>
      </c>
      <c r="G1385" s="149">
        <f t="array" ref="G1385">SUM(IF(A1385=A$5:A1385,IF(C1385=C$5:C1385,1,0),0))</f>
        <v>66</v>
      </c>
    </row>
    <row r="1386" spans="1:7" x14ac:dyDescent="0.25">
      <c r="A1386">
        <v>2024</v>
      </c>
      <c r="B1386" s="149" t="str">
        <f t="shared" si="42"/>
        <v>2024_MN67</v>
      </c>
      <c r="C1386" t="s">
        <v>171</v>
      </c>
      <c r="D1386" t="s">
        <v>1252</v>
      </c>
      <c r="E1386" s="149" t="str">
        <f t="shared" si="43"/>
        <v>2024_MNROCK COUNTY</v>
      </c>
      <c r="F1386">
        <v>766550</v>
      </c>
      <c r="G1386" s="149">
        <f t="array" ref="G1386">SUM(IF(A1386=A$5:A1386,IF(C1386=C$5:C1386,1,0),0))</f>
        <v>67</v>
      </c>
    </row>
    <row r="1387" spans="1:7" x14ac:dyDescent="0.25">
      <c r="A1387">
        <v>2024</v>
      </c>
      <c r="B1387" s="149" t="str">
        <f t="shared" si="42"/>
        <v>2024_MN68</v>
      </c>
      <c r="C1387" t="s">
        <v>171</v>
      </c>
      <c r="D1387" t="s">
        <v>1253</v>
      </c>
      <c r="E1387" s="149" t="str">
        <f t="shared" si="43"/>
        <v>2024_MNROSEAU COUNTY</v>
      </c>
      <c r="F1387">
        <v>766550</v>
      </c>
      <c r="G1387" s="149">
        <f t="array" ref="G1387">SUM(IF(A1387=A$5:A1387,IF(C1387=C$5:C1387,1,0),0))</f>
        <v>68</v>
      </c>
    </row>
    <row r="1388" spans="1:7" x14ac:dyDescent="0.25">
      <c r="A1388">
        <v>2024</v>
      </c>
      <c r="B1388" s="149" t="str">
        <f t="shared" si="42"/>
        <v>2024_MN69</v>
      </c>
      <c r="C1388" t="s">
        <v>171</v>
      </c>
      <c r="D1388" t="s">
        <v>1254</v>
      </c>
      <c r="E1388" s="149" t="str">
        <f t="shared" si="43"/>
        <v>2024_MNST. LOUIS COUNTY</v>
      </c>
      <c r="F1388">
        <v>766550</v>
      </c>
      <c r="G1388" s="149">
        <f t="array" ref="G1388">SUM(IF(A1388=A$5:A1388,IF(C1388=C$5:C1388,1,0),0))</f>
        <v>69</v>
      </c>
    </row>
    <row r="1389" spans="1:7" x14ac:dyDescent="0.25">
      <c r="A1389">
        <v>2024</v>
      </c>
      <c r="B1389" s="149" t="str">
        <f t="shared" si="42"/>
        <v>2024_MN70</v>
      </c>
      <c r="C1389" t="s">
        <v>171</v>
      </c>
      <c r="D1389" t="s">
        <v>519</v>
      </c>
      <c r="E1389" s="149" t="str">
        <f t="shared" si="43"/>
        <v>2024_MNSCOTT COUNTY</v>
      </c>
      <c r="F1389">
        <v>766550</v>
      </c>
      <c r="G1389" s="149">
        <f t="array" ref="G1389">SUM(IF(A1389=A$5:A1389,IF(C1389=C$5:C1389,1,0),0))</f>
        <v>70</v>
      </c>
    </row>
    <row r="1390" spans="1:7" x14ac:dyDescent="0.25">
      <c r="A1390">
        <v>2024</v>
      </c>
      <c r="B1390" s="149" t="str">
        <f t="shared" si="42"/>
        <v>2024_MN71</v>
      </c>
      <c r="C1390" t="s">
        <v>171</v>
      </c>
      <c r="D1390" t="s">
        <v>1255</v>
      </c>
      <c r="E1390" s="149" t="str">
        <f t="shared" si="43"/>
        <v>2024_MNSHERBURNE COUNTY</v>
      </c>
      <c r="F1390">
        <v>766550</v>
      </c>
      <c r="G1390" s="149">
        <f t="array" ref="G1390">SUM(IF(A1390=A$5:A1390,IF(C1390=C$5:C1390,1,0),0))</f>
        <v>71</v>
      </c>
    </row>
    <row r="1391" spans="1:7" x14ac:dyDescent="0.25">
      <c r="A1391">
        <v>2024</v>
      </c>
      <c r="B1391" s="149" t="str">
        <f t="shared" si="42"/>
        <v>2024_MN72</v>
      </c>
      <c r="C1391" t="s">
        <v>171</v>
      </c>
      <c r="D1391" t="s">
        <v>1256</v>
      </c>
      <c r="E1391" s="149" t="str">
        <f t="shared" si="43"/>
        <v>2024_MNSIBLEY COUNTY</v>
      </c>
      <c r="F1391">
        <v>766550</v>
      </c>
      <c r="G1391" s="149">
        <f t="array" ref="G1391">SUM(IF(A1391=A$5:A1391,IF(C1391=C$5:C1391,1,0),0))</f>
        <v>72</v>
      </c>
    </row>
    <row r="1392" spans="1:7" x14ac:dyDescent="0.25">
      <c r="A1392">
        <v>2024</v>
      </c>
      <c r="B1392" s="149" t="str">
        <f t="shared" si="42"/>
        <v>2024_MN73</v>
      </c>
      <c r="C1392" t="s">
        <v>171</v>
      </c>
      <c r="D1392" t="s">
        <v>1257</v>
      </c>
      <c r="E1392" s="149" t="str">
        <f t="shared" si="43"/>
        <v>2024_MNSTEARNS COUNTY</v>
      </c>
      <c r="F1392">
        <v>766550</v>
      </c>
      <c r="G1392" s="149">
        <f t="array" ref="G1392">SUM(IF(A1392=A$5:A1392,IF(C1392=C$5:C1392,1,0),0))</f>
        <v>73</v>
      </c>
    </row>
    <row r="1393" spans="1:7" x14ac:dyDescent="0.25">
      <c r="A1393">
        <v>2024</v>
      </c>
      <c r="B1393" s="149" t="str">
        <f t="shared" ref="B1393:B1456" si="44">A1393&amp;"_"&amp;C1393&amp;G1393</f>
        <v>2024_MN74</v>
      </c>
      <c r="C1393" t="s">
        <v>171</v>
      </c>
      <c r="D1393" t="s">
        <v>1258</v>
      </c>
      <c r="E1393" s="149" t="str">
        <f t="shared" ref="E1393:E1456" si="45">A1393&amp;"_"&amp;C1393&amp;D1393</f>
        <v>2024_MNSTEELE COUNTY</v>
      </c>
      <c r="F1393">
        <v>766550</v>
      </c>
      <c r="G1393" s="149">
        <f t="array" ref="G1393">SUM(IF(A1393=A$5:A1393,IF(C1393=C$5:C1393,1,0),0))</f>
        <v>74</v>
      </c>
    </row>
    <row r="1394" spans="1:7" x14ac:dyDescent="0.25">
      <c r="A1394">
        <v>2024</v>
      </c>
      <c r="B1394" s="149" t="str">
        <f t="shared" si="44"/>
        <v>2024_MN75</v>
      </c>
      <c r="C1394" t="s">
        <v>171</v>
      </c>
      <c r="D1394" t="s">
        <v>1045</v>
      </c>
      <c r="E1394" s="149" t="str">
        <f t="shared" si="45"/>
        <v>2024_MNSTEVENS COUNTY</v>
      </c>
      <c r="F1394">
        <v>766550</v>
      </c>
      <c r="G1394" s="149">
        <f t="array" ref="G1394">SUM(IF(A1394=A$5:A1394,IF(C1394=C$5:C1394,1,0),0))</f>
        <v>75</v>
      </c>
    </row>
    <row r="1395" spans="1:7" x14ac:dyDescent="0.25">
      <c r="A1395">
        <v>2024</v>
      </c>
      <c r="B1395" s="149" t="str">
        <f t="shared" si="44"/>
        <v>2024_MN76</v>
      </c>
      <c r="C1395" t="s">
        <v>171</v>
      </c>
      <c r="D1395" t="s">
        <v>1259</v>
      </c>
      <c r="E1395" s="149" t="str">
        <f t="shared" si="45"/>
        <v>2024_MNSWIFT COUNTY</v>
      </c>
      <c r="F1395">
        <v>766550</v>
      </c>
      <c r="G1395" s="149">
        <f t="array" ref="G1395">SUM(IF(A1395=A$5:A1395,IF(C1395=C$5:C1395,1,0),0))</f>
        <v>76</v>
      </c>
    </row>
    <row r="1396" spans="1:7" x14ac:dyDescent="0.25">
      <c r="A1396">
        <v>2024</v>
      </c>
      <c r="B1396" s="149" t="str">
        <f t="shared" si="44"/>
        <v>2024_MN77</v>
      </c>
      <c r="C1396" t="s">
        <v>171</v>
      </c>
      <c r="D1396" t="s">
        <v>1105</v>
      </c>
      <c r="E1396" s="149" t="str">
        <f t="shared" si="45"/>
        <v>2024_MNTODD COUNTY</v>
      </c>
      <c r="F1396">
        <v>766550</v>
      </c>
      <c r="G1396" s="149">
        <f t="array" ref="G1396">SUM(IF(A1396=A$5:A1396,IF(C1396=C$5:C1396,1,0),0))</f>
        <v>77</v>
      </c>
    </row>
    <row r="1397" spans="1:7" x14ac:dyDescent="0.25">
      <c r="A1397">
        <v>2024</v>
      </c>
      <c r="B1397" s="149" t="str">
        <f t="shared" si="44"/>
        <v>2024_MN78</v>
      </c>
      <c r="C1397" t="s">
        <v>171</v>
      </c>
      <c r="D1397" t="s">
        <v>1260</v>
      </c>
      <c r="E1397" s="149" t="str">
        <f t="shared" si="45"/>
        <v>2024_MNTRAVERSE COUNTY</v>
      </c>
      <c r="F1397">
        <v>766550</v>
      </c>
      <c r="G1397" s="149">
        <f t="array" ref="G1397">SUM(IF(A1397=A$5:A1397,IF(C1397=C$5:C1397,1,0),0))</f>
        <v>78</v>
      </c>
    </row>
    <row r="1398" spans="1:7" x14ac:dyDescent="0.25">
      <c r="A1398">
        <v>2024</v>
      </c>
      <c r="B1398" s="149" t="str">
        <f t="shared" si="44"/>
        <v>2024_MN79</v>
      </c>
      <c r="C1398" t="s">
        <v>171</v>
      </c>
      <c r="D1398" t="s">
        <v>1261</v>
      </c>
      <c r="E1398" s="149" t="str">
        <f t="shared" si="45"/>
        <v>2024_MNWABASHA COUNTY</v>
      </c>
      <c r="F1398">
        <v>766550</v>
      </c>
      <c r="G1398" s="149">
        <f t="array" ref="G1398">SUM(IF(A1398=A$5:A1398,IF(C1398=C$5:C1398,1,0),0))</f>
        <v>79</v>
      </c>
    </row>
    <row r="1399" spans="1:7" x14ac:dyDescent="0.25">
      <c r="A1399">
        <v>2024</v>
      </c>
      <c r="B1399" s="149" t="str">
        <f t="shared" si="44"/>
        <v>2024_MN80</v>
      </c>
      <c r="C1399" t="s">
        <v>171</v>
      </c>
      <c r="D1399" t="s">
        <v>1262</v>
      </c>
      <c r="E1399" s="149" t="str">
        <f t="shared" si="45"/>
        <v>2024_MNWADENA COUNTY</v>
      </c>
      <c r="F1399">
        <v>766550</v>
      </c>
      <c r="G1399" s="149">
        <f t="array" ref="G1399">SUM(IF(A1399=A$5:A1399,IF(C1399=C$5:C1399,1,0),0))</f>
        <v>80</v>
      </c>
    </row>
    <row r="1400" spans="1:7" x14ac:dyDescent="0.25">
      <c r="A1400">
        <v>2024</v>
      </c>
      <c r="B1400" s="149" t="str">
        <f t="shared" si="44"/>
        <v>2024_MN81</v>
      </c>
      <c r="C1400" t="s">
        <v>171</v>
      </c>
      <c r="D1400" t="s">
        <v>1263</v>
      </c>
      <c r="E1400" s="149" t="str">
        <f t="shared" si="45"/>
        <v>2024_MNWASECA COUNTY</v>
      </c>
      <c r="F1400">
        <v>766550</v>
      </c>
      <c r="G1400" s="149">
        <f t="array" ref="G1400">SUM(IF(A1400=A$5:A1400,IF(C1400=C$5:C1400,1,0),0))</f>
        <v>81</v>
      </c>
    </row>
    <row r="1401" spans="1:7" x14ac:dyDescent="0.25">
      <c r="A1401">
        <v>2024</v>
      </c>
      <c r="B1401" s="149" t="str">
        <f t="shared" si="44"/>
        <v>2024_MN82</v>
      </c>
      <c r="C1401" t="s">
        <v>171</v>
      </c>
      <c r="D1401" t="s">
        <v>455</v>
      </c>
      <c r="E1401" s="149" t="str">
        <f t="shared" si="45"/>
        <v>2024_MNWASHINGTON COUNTY</v>
      </c>
      <c r="F1401">
        <v>766550</v>
      </c>
      <c r="G1401" s="149">
        <f t="array" ref="G1401">SUM(IF(A1401=A$5:A1401,IF(C1401=C$5:C1401,1,0),0))</f>
        <v>82</v>
      </c>
    </row>
    <row r="1402" spans="1:7" x14ac:dyDescent="0.25">
      <c r="A1402">
        <v>2024</v>
      </c>
      <c r="B1402" s="149" t="str">
        <f t="shared" si="44"/>
        <v>2024_MN83</v>
      </c>
      <c r="C1402" t="s">
        <v>171</v>
      </c>
      <c r="D1402" t="s">
        <v>1264</v>
      </c>
      <c r="E1402" s="149" t="str">
        <f t="shared" si="45"/>
        <v>2024_MNWATONWAN COUNTY</v>
      </c>
      <c r="F1402">
        <v>766550</v>
      </c>
      <c r="G1402" s="149">
        <f t="array" ref="G1402">SUM(IF(A1402=A$5:A1402,IF(C1402=C$5:C1402,1,0),0))</f>
        <v>83</v>
      </c>
    </row>
    <row r="1403" spans="1:7" x14ac:dyDescent="0.25">
      <c r="A1403">
        <v>2024</v>
      </c>
      <c r="B1403" s="149" t="str">
        <f t="shared" si="44"/>
        <v>2024_MN84</v>
      </c>
      <c r="C1403" t="s">
        <v>171</v>
      </c>
      <c r="D1403" t="s">
        <v>1265</v>
      </c>
      <c r="E1403" s="149" t="str">
        <f t="shared" si="45"/>
        <v>2024_MNWILKIN COUNTY</v>
      </c>
      <c r="F1403">
        <v>766550</v>
      </c>
      <c r="G1403" s="149">
        <f t="array" ref="G1403">SUM(IF(A1403=A$5:A1403,IF(C1403=C$5:C1403,1,0),0))</f>
        <v>84</v>
      </c>
    </row>
    <row r="1404" spans="1:7" x14ac:dyDescent="0.25">
      <c r="A1404">
        <v>2024</v>
      </c>
      <c r="B1404" s="149" t="str">
        <f t="shared" si="44"/>
        <v>2024_MN85</v>
      </c>
      <c r="C1404" t="s">
        <v>171</v>
      </c>
      <c r="D1404" t="s">
        <v>1266</v>
      </c>
      <c r="E1404" s="149" t="str">
        <f t="shared" si="45"/>
        <v>2024_MNWINONA COUNTY</v>
      </c>
      <c r="F1404">
        <v>766550</v>
      </c>
      <c r="G1404" s="149">
        <f t="array" ref="G1404">SUM(IF(A1404=A$5:A1404,IF(C1404=C$5:C1404,1,0),0))</f>
        <v>85</v>
      </c>
    </row>
    <row r="1405" spans="1:7" x14ac:dyDescent="0.25">
      <c r="A1405">
        <v>2024</v>
      </c>
      <c r="B1405" s="149" t="str">
        <f t="shared" si="44"/>
        <v>2024_MN86</v>
      </c>
      <c r="C1405" t="s">
        <v>171</v>
      </c>
      <c r="D1405" t="s">
        <v>986</v>
      </c>
      <c r="E1405" s="149" t="str">
        <f t="shared" si="45"/>
        <v>2024_MNWRIGHT COUNTY</v>
      </c>
      <c r="F1405">
        <v>766550</v>
      </c>
      <c r="G1405" s="149">
        <f t="array" ref="G1405">SUM(IF(A1405=A$5:A1405,IF(C1405=C$5:C1405,1,0),0))</f>
        <v>86</v>
      </c>
    </row>
    <row r="1406" spans="1:7" x14ac:dyDescent="0.25">
      <c r="A1406">
        <v>2024</v>
      </c>
      <c r="B1406" s="149" t="str">
        <f t="shared" si="44"/>
        <v>2024_MN87</v>
      </c>
      <c r="C1406" t="s">
        <v>171</v>
      </c>
      <c r="D1406" t="s">
        <v>1267</v>
      </c>
      <c r="E1406" s="149" t="str">
        <f t="shared" si="45"/>
        <v>2024_MNYELLOW MEDICINE COUNTY</v>
      </c>
      <c r="F1406">
        <v>766550</v>
      </c>
      <c r="G1406" s="149">
        <f t="array" ref="G1406">SUM(IF(A1406=A$5:A1406,IF(C1406=C$5:C1406,1,0),0))</f>
        <v>87</v>
      </c>
    </row>
    <row r="1407" spans="1:7" x14ac:dyDescent="0.25">
      <c r="A1407">
        <v>2024</v>
      </c>
      <c r="B1407" s="149" t="str">
        <f t="shared" si="44"/>
        <v>2024_MS1</v>
      </c>
      <c r="C1407" t="s">
        <v>172</v>
      </c>
      <c r="D1407" t="s">
        <v>586</v>
      </c>
      <c r="E1407" s="149" t="str">
        <f t="shared" si="45"/>
        <v>2024_MSADAMS COUNTY</v>
      </c>
      <c r="F1407">
        <v>766550</v>
      </c>
      <c r="G1407" s="149">
        <f t="array" ref="G1407">SUM(IF(A1407=A$5:A1407,IF(C1407=C$5:C1407,1,0),0))</f>
        <v>1</v>
      </c>
    </row>
    <row r="1408" spans="1:7" x14ac:dyDescent="0.25">
      <c r="A1408">
        <v>2024</v>
      </c>
      <c r="B1408" s="149" t="str">
        <f t="shared" si="44"/>
        <v>2024_MS2</v>
      </c>
      <c r="C1408" t="s">
        <v>172</v>
      </c>
      <c r="D1408" t="s">
        <v>1268</v>
      </c>
      <c r="E1408" s="149" t="str">
        <f t="shared" si="45"/>
        <v>2024_MSALCORN COUNTY</v>
      </c>
      <c r="F1408">
        <v>766550</v>
      </c>
      <c r="G1408" s="149">
        <f t="array" ref="G1408">SUM(IF(A1408=A$5:A1408,IF(C1408=C$5:C1408,1,0),0))</f>
        <v>2</v>
      </c>
    </row>
    <row r="1409" spans="1:7" x14ac:dyDescent="0.25">
      <c r="A1409">
        <v>2024</v>
      </c>
      <c r="B1409" s="149" t="str">
        <f t="shared" si="44"/>
        <v>2024_MS3</v>
      </c>
      <c r="C1409" t="s">
        <v>172</v>
      </c>
      <c r="D1409" t="s">
        <v>1269</v>
      </c>
      <c r="E1409" s="149" t="str">
        <f t="shared" si="45"/>
        <v>2024_MSAMITE COUNTY</v>
      </c>
      <c r="F1409">
        <v>766550</v>
      </c>
      <c r="G1409" s="149">
        <f t="array" ref="G1409">SUM(IF(A1409=A$5:A1409,IF(C1409=C$5:C1409,1,0),0))</f>
        <v>3</v>
      </c>
    </row>
    <row r="1410" spans="1:7" x14ac:dyDescent="0.25">
      <c r="A1410">
        <v>2024</v>
      </c>
      <c r="B1410" s="149" t="str">
        <f t="shared" si="44"/>
        <v>2024_MS4</v>
      </c>
      <c r="C1410" t="s">
        <v>172</v>
      </c>
      <c r="D1410" t="s">
        <v>1270</v>
      </c>
      <c r="E1410" s="149" t="str">
        <f t="shared" si="45"/>
        <v>2024_MSATTALA COUNTY</v>
      </c>
      <c r="F1410">
        <v>766550</v>
      </c>
      <c r="G1410" s="149">
        <f t="array" ref="G1410">SUM(IF(A1410=A$5:A1410,IF(C1410=C$5:C1410,1,0),0))</f>
        <v>4</v>
      </c>
    </row>
    <row r="1411" spans="1:7" x14ac:dyDescent="0.25">
      <c r="A1411">
        <v>2024</v>
      </c>
      <c r="B1411" s="149" t="str">
        <f t="shared" si="44"/>
        <v>2024_MS5</v>
      </c>
      <c r="C1411" t="s">
        <v>172</v>
      </c>
      <c r="D1411" t="s">
        <v>476</v>
      </c>
      <c r="E1411" s="149" t="str">
        <f t="shared" si="45"/>
        <v>2024_MSBENTON COUNTY</v>
      </c>
      <c r="F1411">
        <v>766550</v>
      </c>
      <c r="G1411" s="149">
        <f t="array" ref="G1411">SUM(IF(A1411=A$5:A1411,IF(C1411=C$5:C1411,1,0),0))</f>
        <v>5</v>
      </c>
    </row>
    <row r="1412" spans="1:7" x14ac:dyDescent="0.25">
      <c r="A1412">
        <v>2024</v>
      </c>
      <c r="B1412" s="149" t="str">
        <f t="shared" si="44"/>
        <v>2024_MS6</v>
      </c>
      <c r="C1412" t="s">
        <v>172</v>
      </c>
      <c r="D1412" t="s">
        <v>1271</v>
      </c>
      <c r="E1412" s="149" t="str">
        <f t="shared" si="45"/>
        <v>2024_MSBOLIVAR COUNTY</v>
      </c>
      <c r="F1412">
        <v>766550</v>
      </c>
      <c r="G1412" s="149">
        <f t="array" ref="G1412">SUM(IF(A1412=A$5:A1412,IF(C1412=C$5:C1412,1,0),0))</f>
        <v>6</v>
      </c>
    </row>
    <row r="1413" spans="1:7" x14ac:dyDescent="0.25">
      <c r="A1413">
        <v>2024</v>
      </c>
      <c r="B1413" s="149" t="str">
        <f t="shared" si="44"/>
        <v>2024_MS7</v>
      </c>
      <c r="C1413" t="s">
        <v>172</v>
      </c>
      <c r="D1413" t="s">
        <v>398</v>
      </c>
      <c r="E1413" s="149" t="str">
        <f t="shared" si="45"/>
        <v>2024_MSCALHOUN COUNTY</v>
      </c>
      <c r="F1413">
        <v>766550</v>
      </c>
      <c r="G1413" s="149">
        <f t="array" ref="G1413">SUM(IF(A1413=A$5:A1413,IF(C1413=C$5:C1413,1,0),0))</f>
        <v>7</v>
      </c>
    </row>
    <row r="1414" spans="1:7" x14ac:dyDescent="0.25">
      <c r="A1414">
        <v>2024</v>
      </c>
      <c r="B1414" s="149" t="str">
        <f t="shared" si="44"/>
        <v>2024_MS8</v>
      </c>
      <c r="C1414" t="s">
        <v>172</v>
      </c>
      <c r="D1414" t="s">
        <v>479</v>
      </c>
      <c r="E1414" s="149" t="str">
        <f t="shared" si="45"/>
        <v>2024_MSCARROLL COUNTY</v>
      </c>
      <c r="F1414">
        <v>766550</v>
      </c>
      <c r="G1414" s="149">
        <f t="array" ref="G1414">SUM(IF(A1414=A$5:A1414,IF(C1414=C$5:C1414,1,0),0))</f>
        <v>8</v>
      </c>
    </row>
    <row r="1415" spans="1:7" x14ac:dyDescent="0.25">
      <c r="A1415">
        <v>2024</v>
      </c>
      <c r="B1415" s="149" t="str">
        <f t="shared" si="44"/>
        <v>2024_MS9</v>
      </c>
      <c r="C1415" t="s">
        <v>172</v>
      </c>
      <c r="D1415" t="s">
        <v>952</v>
      </c>
      <c r="E1415" s="149" t="str">
        <f t="shared" si="45"/>
        <v>2024_MSCHICKASAW COUNTY</v>
      </c>
      <c r="F1415">
        <v>766550</v>
      </c>
      <c r="G1415" s="149">
        <f t="array" ref="G1415">SUM(IF(A1415=A$5:A1415,IF(C1415=C$5:C1415,1,0),0))</f>
        <v>9</v>
      </c>
    </row>
    <row r="1416" spans="1:7" x14ac:dyDescent="0.25">
      <c r="A1416">
        <v>2024</v>
      </c>
      <c r="B1416" s="149" t="str">
        <f t="shared" si="44"/>
        <v>2024_MS10</v>
      </c>
      <c r="C1416" t="s">
        <v>172</v>
      </c>
      <c r="D1416" t="s">
        <v>402</v>
      </c>
      <c r="E1416" s="149" t="str">
        <f t="shared" si="45"/>
        <v>2024_MSCHOCTAW COUNTY</v>
      </c>
      <c r="F1416">
        <v>766550</v>
      </c>
      <c r="G1416" s="149">
        <f t="array" ref="G1416">SUM(IF(A1416=A$5:A1416,IF(C1416=C$5:C1416,1,0),0))</f>
        <v>10</v>
      </c>
    </row>
    <row r="1417" spans="1:7" x14ac:dyDescent="0.25">
      <c r="A1417">
        <v>2024</v>
      </c>
      <c r="B1417" s="149" t="str">
        <f t="shared" si="44"/>
        <v>2024_MS11</v>
      </c>
      <c r="C1417" t="s">
        <v>172</v>
      </c>
      <c r="D1417" t="s">
        <v>1272</v>
      </c>
      <c r="E1417" s="149" t="str">
        <f t="shared" si="45"/>
        <v>2024_MSCLAIBORNE COUNTY</v>
      </c>
      <c r="F1417">
        <v>766550</v>
      </c>
      <c r="G1417" s="149">
        <f t="array" ref="G1417">SUM(IF(A1417=A$5:A1417,IF(C1417=C$5:C1417,1,0),0))</f>
        <v>11</v>
      </c>
    </row>
    <row r="1418" spans="1:7" x14ac:dyDescent="0.25">
      <c r="A1418">
        <v>2024</v>
      </c>
      <c r="B1418" s="149" t="str">
        <f t="shared" si="44"/>
        <v>2024_MS12</v>
      </c>
      <c r="C1418" t="s">
        <v>172</v>
      </c>
      <c r="D1418" t="s">
        <v>403</v>
      </c>
      <c r="E1418" s="149" t="str">
        <f t="shared" si="45"/>
        <v>2024_MSCLARKE COUNTY</v>
      </c>
      <c r="F1418">
        <v>766550</v>
      </c>
      <c r="G1418" s="149">
        <f t="array" ref="G1418">SUM(IF(A1418=A$5:A1418,IF(C1418=C$5:C1418,1,0),0))</f>
        <v>12</v>
      </c>
    </row>
    <row r="1419" spans="1:7" x14ac:dyDescent="0.25">
      <c r="A1419">
        <v>2024</v>
      </c>
      <c r="B1419" s="149" t="str">
        <f t="shared" si="44"/>
        <v>2024_MS13</v>
      </c>
      <c r="C1419" t="s">
        <v>172</v>
      </c>
      <c r="D1419" t="s">
        <v>404</v>
      </c>
      <c r="E1419" s="149" t="str">
        <f t="shared" si="45"/>
        <v>2024_MSCLAY COUNTY</v>
      </c>
      <c r="F1419">
        <v>766550</v>
      </c>
      <c r="G1419" s="149">
        <f t="array" ref="G1419">SUM(IF(A1419=A$5:A1419,IF(C1419=C$5:C1419,1,0),0))</f>
        <v>13</v>
      </c>
    </row>
    <row r="1420" spans="1:7" x14ac:dyDescent="0.25">
      <c r="A1420">
        <v>2024</v>
      </c>
      <c r="B1420" s="149" t="str">
        <f t="shared" si="44"/>
        <v>2024_MS14</v>
      </c>
      <c r="C1420" t="s">
        <v>172</v>
      </c>
      <c r="D1420" t="s">
        <v>1273</v>
      </c>
      <c r="E1420" s="149" t="str">
        <f t="shared" si="45"/>
        <v>2024_MSCOAHOMA COUNTY</v>
      </c>
      <c r="F1420">
        <v>766550</v>
      </c>
      <c r="G1420" s="149">
        <f t="array" ref="G1420">SUM(IF(A1420=A$5:A1420,IF(C1420=C$5:C1420,1,0),0))</f>
        <v>14</v>
      </c>
    </row>
    <row r="1421" spans="1:7" x14ac:dyDescent="0.25">
      <c r="A1421">
        <v>2024</v>
      </c>
      <c r="B1421" s="149" t="str">
        <f t="shared" si="44"/>
        <v>2024_MS15</v>
      </c>
      <c r="C1421" t="s">
        <v>172</v>
      </c>
      <c r="D1421" t="s">
        <v>1274</v>
      </c>
      <c r="E1421" s="149" t="str">
        <f t="shared" si="45"/>
        <v>2024_MSCOPIAH COUNTY</v>
      </c>
      <c r="F1421">
        <v>766550</v>
      </c>
      <c r="G1421" s="149">
        <f t="array" ref="G1421">SUM(IF(A1421=A$5:A1421,IF(C1421=C$5:C1421,1,0),0))</f>
        <v>15</v>
      </c>
    </row>
    <row r="1422" spans="1:7" x14ac:dyDescent="0.25">
      <c r="A1422">
        <v>2024</v>
      </c>
      <c r="B1422" s="149" t="str">
        <f t="shared" si="44"/>
        <v>2024_MS16</v>
      </c>
      <c r="C1422" t="s">
        <v>172</v>
      </c>
      <c r="D1422" t="s">
        <v>410</v>
      </c>
      <c r="E1422" s="149" t="str">
        <f t="shared" si="45"/>
        <v>2024_MSCOVINGTON COUNTY</v>
      </c>
      <c r="F1422">
        <v>766550</v>
      </c>
      <c r="G1422" s="149">
        <f t="array" ref="G1422">SUM(IF(A1422=A$5:A1422,IF(C1422=C$5:C1422,1,0),0))</f>
        <v>16</v>
      </c>
    </row>
    <row r="1423" spans="1:7" x14ac:dyDescent="0.25">
      <c r="A1423">
        <v>2024</v>
      </c>
      <c r="B1423" s="149" t="str">
        <f t="shared" si="44"/>
        <v>2024_MS17</v>
      </c>
      <c r="C1423" t="s">
        <v>172</v>
      </c>
      <c r="D1423" t="s">
        <v>661</v>
      </c>
      <c r="E1423" s="149" t="str">
        <f t="shared" si="45"/>
        <v>2024_MSDESOTO COUNTY</v>
      </c>
      <c r="F1423">
        <v>766550</v>
      </c>
      <c r="G1423" s="149">
        <f t="array" ref="G1423">SUM(IF(A1423=A$5:A1423,IF(C1423=C$5:C1423,1,0),0))</f>
        <v>17</v>
      </c>
    </row>
    <row r="1424" spans="1:7" x14ac:dyDescent="0.25">
      <c r="A1424">
        <v>2024</v>
      </c>
      <c r="B1424" s="149" t="str">
        <f t="shared" si="44"/>
        <v>2024_MS18</v>
      </c>
      <c r="C1424" t="s">
        <v>172</v>
      </c>
      <c r="D1424" t="s">
        <v>1275</v>
      </c>
      <c r="E1424" s="149" t="str">
        <f t="shared" si="45"/>
        <v>2024_MSFORREST COUNTY</v>
      </c>
      <c r="F1424">
        <v>766550</v>
      </c>
      <c r="G1424" s="149">
        <f t="array" ref="G1424">SUM(IF(A1424=A$5:A1424,IF(C1424=C$5:C1424,1,0),0))</f>
        <v>18</v>
      </c>
    </row>
    <row r="1425" spans="1:7" x14ac:dyDescent="0.25">
      <c r="A1425">
        <v>2024</v>
      </c>
      <c r="B1425" s="149" t="str">
        <f t="shared" si="44"/>
        <v>2024_MS19</v>
      </c>
      <c r="C1425" t="s">
        <v>172</v>
      </c>
      <c r="D1425" t="s">
        <v>420</v>
      </c>
      <c r="E1425" s="149" t="str">
        <f t="shared" si="45"/>
        <v>2024_MSFRANKLIN COUNTY</v>
      </c>
      <c r="F1425">
        <v>766550</v>
      </c>
      <c r="G1425" s="149">
        <f t="array" ref="G1425">SUM(IF(A1425=A$5:A1425,IF(C1425=C$5:C1425,1,0),0))</f>
        <v>19</v>
      </c>
    </row>
    <row r="1426" spans="1:7" x14ac:dyDescent="0.25">
      <c r="A1426">
        <v>2024</v>
      </c>
      <c r="B1426" s="149" t="str">
        <f t="shared" si="44"/>
        <v>2024_MS20</v>
      </c>
      <c r="C1426" t="s">
        <v>172</v>
      </c>
      <c r="D1426" t="s">
        <v>1276</v>
      </c>
      <c r="E1426" s="149" t="str">
        <f t="shared" si="45"/>
        <v>2024_MSGEORGE COUNTY</v>
      </c>
      <c r="F1426">
        <v>766550</v>
      </c>
      <c r="G1426" s="149">
        <f t="array" ref="G1426">SUM(IF(A1426=A$5:A1426,IF(C1426=C$5:C1426,1,0),0))</f>
        <v>20</v>
      </c>
    </row>
    <row r="1427" spans="1:7" x14ac:dyDescent="0.25">
      <c r="A1427">
        <v>2024</v>
      </c>
      <c r="B1427" s="149" t="str">
        <f t="shared" si="44"/>
        <v>2024_MS21</v>
      </c>
      <c r="C1427" t="s">
        <v>172</v>
      </c>
      <c r="D1427" t="s">
        <v>422</v>
      </c>
      <c r="E1427" s="149" t="str">
        <f t="shared" si="45"/>
        <v>2024_MSGREENE COUNTY</v>
      </c>
      <c r="F1427">
        <v>766550</v>
      </c>
      <c r="G1427" s="149">
        <f t="array" ref="G1427">SUM(IF(A1427=A$5:A1427,IF(C1427=C$5:C1427,1,0),0))</f>
        <v>21</v>
      </c>
    </row>
    <row r="1428" spans="1:7" x14ac:dyDescent="0.25">
      <c r="A1428">
        <v>2024</v>
      </c>
      <c r="B1428" s="149" t="str">
        <f t="shared" si="44"/>
        <v>2024_MS22</v>
      </c>
      <c r="C1428" t="s">
        <v>172</v>
      </c>
      <c r="D1428" t="s">
        <v>1277</v>
      </c>
      <c r="E1428" s="149" t="str">
        <f t="shared" si="45"/>
        <v>2024_MSGRENADA COUNTY</v>
      </c>
      <c r="F1428">
        <v>766550</v>
      </c>
      <c r="G1428" s="149">
        <f t="array" ref="G1428">SUM(IF(A1428=A$5:A1428,IF(C1428=C$5:C1428,1,0),0))</f>
        <v>22</v>
      </c>
    </row>
    <row r="1429" spans="1:7" x14ac:dyDescent="0.25">
      <c r="A1429">
        <v>2024</v>
      </c>
      <c r="B1429" s="149" t="str">
        <f t="shared" si="44"/>
        <v>2024_MS23</v>
      </c>
      <c r="C1429" t="s">
        <v>172</v>
      </c>
      <c r="D1429" t="s">
        <v>752</v>
      </c>
      <c r="E1429" s="149" t="str">
        <f t="shared" si="45"/>
        <v>2024_MSHANCOCK COUNTY</v>
      </c>
      <c r="F1429">
        <v>766550</v>
      </c>
      <c r="G1429" s="149">
        <f t="array" ref="G1429">SUM(IF(A1429=A$5:A1429,IF(C1429=C$5:C1429,1,0),0))</f>
        <v>23</v>
      </c>
    </row>
    <row r="1430" spans="1:7" x14ac:dyDescent="0.25">
      <c r="A1430">
        <v>2024</v>
      </c>
      <c r="B1430" s="149" t="str">
        <f t="shared" si="44"/>
        <v>2024_MS24</v>
      </c>
      <c r="C1430" t="s">
        <v>172</v>
      </c>
      <c r="D1430" t="s">
        <v>911</v>
      </c>
      <c r="E1430" s="149" t="str">
        <f t="shared" si="45"/>
        <v>2024_MSHARRISON COUNTY</v>
      </c>
      <c r="F1430">
        <v>766550</v>
      </c>
      <c r="G1430" s="149">
        <f t="array" ref="G1430">SUM(IF(A1430=A$5:A1430,IF(C1430=C$5:C1430,1,0),0))</f>
        <v>24</v>
      </c>
    </row>
    <row r="1431" spans="1:7" x14ac:dyDescent="0.25">
      <c r="A1431">
        <v>2024</v>
      </c>
      <c r="B1431" s="149" t="str">
        <f t="shared" si="44"/>
        <v>2024_MS25</v>
      </c>
      <c r="C1431" t="s">
        <v>172</v>
      </c>
      <c r="D1431" t="s">
        <v>1278</v>
      </c>
      <c r="E1431" s="149" t="str">
        <f t="shared" si="45"/>
        <v>2024_MSHINDS COUNTY</v>
      </c>
      <c r="F1431">
        <v>766550</v>
      </c>
      <c r="G1431" s="149">
        <f t="array" ref="G1431">SUM(IF(A1431=A$5:A1431,IF(C1431=C$5:C1431,1,0),0))</f>
        <v>25</v>
      </c>
    </row>
    <row r="1432" spans="1:7" x14ac:dyDescent="0.25">
      <c r="A1432">
        <v>2024</v>
      </c>
      <c r="B1432" s="149" t="str">
        <f t="shared" si="44"/>
        <v>2024_MS26</v>
      </c>
      <c r="C1432" t="s">
        <v>172</v>
      </c>
      <c r="D1432" t="s">
        <v>675</v>
      </c>
      <c r="E1432" s="149" t="str">
        <f t="shared" si="45"/>
        <v>2024_MSHOLMES COUNTY</v>
      </c>
      <c r="F1432">
        <v>766550</v>
      </c>
      <c r="G1432" s="149">
        <f t="array" ref="G1432">SUM(IF(A1432=A$5:A1432,IF(C1432=C$5:C1432,1,0),0))</f>
        <v>26</v>
      </c>
    </row>
    <row r="1433" spans="1:7" x14ac:dyDescent="0.25">
      <c r="A1433">
        <v>2024</v>
      </c>
      <c r="B1433" s="149" t="str">
        <f t="shared" si="44"/>
        <v>2024_MS27</v>
      </c>
      <c r="C1433" t="s">
        <v>172</v>
      </c>
      <c r="D1433" t="s">
        <v>1279</v>
      </c>
      <c r="E1433" s="149" t="str">
        <f t="shared" si="45"/>
        <v>2024_MSHUMPHREYS COUNTY</v>
      </c>
      <c r="F1433">
        <v>766550</v>
      </c>
      <c r="G1433" s="149">
        <f t="array" ref="G1433">SUM(IF(A1433=A$5:A1433,IF(C1433=C$5:C1433,1,0),0))</f>
        <v>27</v>
      </c>
    </row>
    <row r="1434" spans="1:7" x14ac:dyDescent="0.25">
      <c r="A1434">
        <v>2024</v>
      </c>
      <c r="B1434" s="149" t="str">
        <f t="shared" si="44"/>
        <v>2024_MS28</v>
      </c>
      <c r="C1434" t="s">
        <v>172</v>
      </c>
      <c r="D1434" t="s">
        <v>1280</v>
      </c>
      <c r="E1434" s="149" t="str">
        <f t="shared" si="45"/>
        <v>2024_MSISSAQUENA COUNTY</v>
      </c>
      <c r="F1434">
        <v>766550</v>
      </c>
      <c r="G1434" s="149">
        <f t="array" ref="G1434">SUM(IF(A1434=A$5:A1434,IF(C1434=C$5:C1434,1,0),0))</f>
        <v>28</v>
      </c>
    </row>
    <row r="1435" spans="1:7" x14ac:dyDescent="0.25">
      <c r="A1435">
        <v>2024</v>
      </c>
      <c r="B1435" s="149" t="str">
        <f t="shared" si="44"/>
        <v>2024_MS29</v>
      </c>
      <c r="C1435" t="s">
        <v>172</v>
      </c>
      <c r="D1435" t="s">
        <v>1281</v>
      </c>
      <c r="E1435" s="149" t="str">
        <f t="shared" si="45"/>
        <v>2024_MSITAWAMBA COUNTY</v>
      </c>
      <c r="F1435">
        <v>766550</v>
      </c>
      <c r="G1435" s="149">
        <f t="array" ref="G1435">SUM(IF(A1435=A$5:A1435,IF(C1435=C$5:C1435,1,0),0))</f>
        <v>29</v>
      </c>
    </row>
    <row r="1436" spans="1:7" x14ac:dyDescent="0.25">
      <c r="A1436">
        <v>2024</v>
      </c>
      <c r="B1436" s="149" t="str">
        <f t="shared" si="44"/>
        <v>2024_MS30</v>
      </c>
      <c r="C1436" t="s">
        <v>172</v>
      </c>
      <c r="D1436" t="s">
        <v>426</v>
      </c>
      <c r="E1436" s="149" t="str">
        <f t="shared" si="45"/>
        <v>2024_MSJACKSON COUNTY</v>
      </c>
      <c r="F1436">
        <v>766550</v>
      </c>
      <c r="G1436" s="149">
        <f t="array" ref="G1436">SUM(IF(A1436=A$5:A1436,IF(C1436=C$5:C1436,1,0),0))</f>
        <v>30</v>
      </c>
    </row>
    <row r="1437" spans="1:7" x14ac:dyDescent="0.25">
      <c r="A1437">
        <v>2024</v>
      </c>
      <c r="B1437" s="149" t="str">
        <f t="shared" si="44"/>
        <v>2024_MS31</v>
      </c>
      <c r="C1437" t="s">
        <v>172</v>
      </c>
      <c r="D1437" t="s">
        <v>758</v>
      </c>
      <c r="E1437" s="149" t="str">
        <f t="shared" si="45"/>
        <v>2024_MSJASPER COUNTY</v>
      </c>
      <c r="F1437">
        <v>766550</v>
      </c>
      <c r="G1437" s="149">
        <f t="array" ref="G1437">SUM(IF(A1437=A$5:A1437,IF(C1437=C$5:C1437,1,0),0))</f>
        <v>31</v>
      </c>
    </row>
    <row r="1438" spans="1:7" x14ac:dyDescent="0.25">
      <c r="A1438">
        <v>2024</v>
      </c>
      <c r="B1438" s="149" t="str">
        <f t="shared" si="44"/>
        <v>2024_MS32</v>
      </c>
      <c r="C1438" t="s">
        <v>172</v>
      </c>
      <c r="D1438" t="s">
        <v>427</v>
      </c>
      <c r="E1438" s="149" t="str">
        <f t="shared" si="45"/>
        <v>2024_MSJEFFERSON COUNTY</v>
      </c>
      <c r="F1438">
        <v>766550</v>
      </c>
      <c r="G1438" s="149">
        <f t="array" ref="G1438">SUM(IF(A1438=A$5:A1438,IF(C1438=C$5:C1438,1,0),0))</f>
        <v>32</v>
      </c>
    </row>
    <row r="1439" spans="1:7" x14ac:dyDescent="0.25">
      <c r="A1439">
        <v>2024</v>
      </c>
      <c r="B1439" s="149" t="str">
        <f t="shared" si="44"/>
        <v>2024_MS33</v>
      </c>
      <c r="C1439" t="s">
        <v>172</v>
      </c>
      <c r="D1439" t="s">
        <v>1282</v>
      </c>
      <c r="E1439" s="149" t="str">
        <f t="shared" si="45"/>
        <v>2024_MSJEFFERSON DAVIS COUNTY</v>
      </c>
      <c r="F1439">
        <v>766550</v>
      </c>
      <c r="G1439" s="149">
        <f t="array" ref="G1439">SUM(IF(A1439=A$5:A1439,IF(C1439=C$5:C1439,1,0),0))</f>
        <v>33</v>
      </c>
    </row>
    <row r="1440" spans="1:7" x14ac:dyDescent="0.25">
      <c r="A1440">
        <v>2024</v>
      </c>
      <c r="B1440" s="149" t="str">
        <f t="shared" si="44"/>
        <v>2024_MS34</v>
      </c>
      <c r="C1440" t="s">
        <v>172</v>
      </c>
      <c r="D1440" t="s">
        <v>761</v>
      </c>
      <c r="E1440" s="149" t="str">
        <f t="shared" si="45"/>
        <v>2024_MSJONES COUNTY</v>
      </c>
      <c r="F1440">
        <v>766550</v>
      </c>
      <c r="G1440" s="149">
        <f t="array" ref="G1440">SUM(IF(A1440=A$5:A1440,IF(C1440=C$5:C1440,1,0),0))</f>
        <v>34</v>
      </c>
    </row>
    <row r="1441" spans="1:7" x14ac:dyDescent="0.25">
      <c r="A1441">
        <v>2024</v>
      </c>
      <c r="B1441" s="149" t="str">
        <f t="shared" si="44"/>
        <v>2024_MS35</v>
      </c>
      <c r="C1441" t="s">
        <v>172</v>
      </c>
      <c r="D1441" t="s">
        <v>1283</v>
      </c>
      <c r="E1441" s="149" t="str">
        <f t="shared" si="45"/>
        <v>2024_MSKEMPER COUNTY</v>
      </c>
      <c r="F1441">
        <v>766550</v>
      </c>
      <c r="G1441" s="149">
        <f t="array" ref="G1441">SUM(IF(A1441=A$5:A1441,IF(C1441=C$5:C1441,1,0),0))</f>
        <v>35</v>
      </c>
    </row>
    <row r="1442" spans="1:7" x14ac:dyDescent="0.25">
      <c r="A1442">
        <v>2024</v>
      </c>
      <c r="B1442" s="149" t="str">
        <f t="shared" si="44"/>
        <v>2024_MS36</v>
      </c>
      <c r="C1442" t="s">
        <v>172</v>
      </c>
      <c r="D1442" t="s">
        <v>501</v>
      </c>
      <c r="E1442" s="149" t="str">
        <f t="shared" si="45"/>
        <v>2024_MSLAFAYETTE COUNTY</v>
      </c>
      <c r="F1442">
        <v>766550</v>
      </c>
      <c r="G1442" s="149">
        <f t="array" ref="G1442">SUM(IF(A1442=A$5:A1442,IF(C1442=C$5:C1442,1,0),0))</f>
        <v>36</v>
      </c>
    </row>
    <row r="1443" spans="1:7" x14ac:dyDescent="0.25">
      <c r="A1443">
        <v>2024</v>
      </c>
      <c r="B1443" s="149" t="str">
        <f t="shared" si="44"/>
        <v>2024_MS37</v>
      </c>
      <c r="C1443" t="s">
        <v>172</v>
      </c>
      <c r="D1443" t="s">
        <v>428</v>
      </c>
      <c r="E1443" s="149" t="str">
        <f t="shared" si="45"/>
        <v>2024_MSLAMAR COUNTY</v>
      </c>
      <c r="F1443">
        <v>766550</v>
      </c>
      <c r="G1443" s="149">
        <f t="array" ref="G1443">SUM(IF(A1443=A$5:A1443,IF(C1443=C$5:C1443,1,0),0))</f>
        <v>37</v>
      </c>
    </row>
    <row r="1444" spans="1:7" x14ac:dyDescent="0.25">
      <c r="A1444">
        <v>2024</v>
      </c>
      <c r="B1444" s="149" t="str">
        <f t="shared" si="44"/>
        <v>2024_MS38</v>
      </c>
      <c r="C1444" t="s">
        <v>172</v>
      </c>
      <c r="D1444" t="s">
        <v>429</v>
      </c>
      <c r="E1444" s="149" t="str">
        <f t="shared" si="45"/>
        <v>2024_MSLAUDERDALE COUNTY</v>
      </c>
      <c r="F1444">
        <v>766550</v>
      </c>
      <c r="G1444" s="149">
        <f t="array" ref="G1444">SUM(IF(A1444=A$5:A1444,IF(C1444=C$5:C1444,1,0),0))</f>
        <v>38</v>
      </c>
    </row>
    <row r="1445" spans="1:7" x14ac:dyDescent="0.25">
      <c r="A1445">
        <v>2024</v>
      </c>
      <c r="B1445" s="149" t="str">
        <f t="shared" si="44"/>
        <v>2024_MS39</v>
      </c>
      <c r="C1445" t="s">
        <v>172</v>
      </c>
      <c r="D1445" t="s">
        <v>430</v>
      </c>
      <c r="E1445" s="149" t="str">
        <f t="shared" si="45"/>
        <v>2024_MSLAWRENCE COUNTY</v>
      </c>
      <c r="F1445">
        <v>766550</v>
      </c>
      <c r="G1445" s="149">
        <f t="array" ref="G1445">SUM(IF(A1445=A$5:A1445,IF(C1445=C$5:C1445,1,0),0))</f>
        <v>39</v>
      </c>
    </row>
    <row r="1446" spans="1:7" x14ac:dyDescent="0.25">
      <c r="A1446">
        <v>2024</v>
      </c>
      <c r="B1446" s="149" t="str">
        <f t="shared" si="44"/>
        <v>2024_MS40</v>
      </c>
      <c r="C1446" t="s">
        <v>172</v>
      </c>
      <c r="D1446" t="s">
        <v>1284</v>
      </c>
      <c r="E1446" s="149" t="str">
        <f t="shared" si="45"/>
        <v>2024_MSLEAKE COUNTY</v>
      </c>
      <c r="F1446">
        <v>766550</v>
      </c>
      <c r="G1446" s="149">
        <f t="array" ref="G1446">SUM(IF(A1446=A$5:A1446,IF(C1446=C$5:C1446,1,0),0))</f>
        <v>40</v>
      </c>
    </row>
    <row r="1447" spans="1:7" x14ac:dyDescent="0.25">
      <c r="A1447">
        <v>2024</v>
      </c>
      <c r="B1447" s="149" t="str">
        <f t="shared" si="44"/>
        <v>2024_MS41</v>
      </c>
      <c r="C1447" t="s">
        <v>172</v>
      </c>
      <c r="D1447" t="s">
        <v>431</v>
      </c>
      <c r="E1447" s="149" t="str">
        <f t="shared" si="45"/>
        <v>2024_MSLEE COUNTY</v>
      </c>
      <c r="F1447">
        <v>766550</v>
      </c>
      <c r="G1447" s="149">
        <f t="array" ref="G1447">SUM(IF(A1447=A$5:A1447,IF(C1447=C$5:C1447,1,0),0))</f>
        <v>41</v>
      </c>
    </row>
    <row r="1448" spans="1:7" x14ac:dyDescent="0.25">
      <c r="A1448">
        <v>2024</v>
      </c>
      <c r="B1448" s="149" t="str">
        <f t="shared" si="44"/>
        <v>2024_MS42</v>
      </c>
      <c r="C1448" t="s">
        <v>172</v>
      </c>
      <c r="D1448" t="s">
        <v>1285</v>
      </c>
      <c r="E1448" s="149" t="str">
        <f t="shared" si="45"/>
        <v>2024_MSLEFLORE COUNTY</v>
      </c>
      <c r="F1448">
        <v>766550</v>
      </c>
      <c r="G1448" s="149">
        <f t="array" ref="G1448">SUM(IF(A1448=A$5:A1448,IF(C1448=C$5:C1448,1,0),0))</f>
        <v>42</v>
      </c>
    </row>
    <row r="1449" spans="1:7" x14ac:dyDescent="0.25">
      <c r="A1449">
        <v>2024</v>
      </c>
      <c r="B1449" s="149" t="str">
        <f t="shared" si="44"/>
        <v>2024_MS43</v>
      </c>
      <c r="C1449" t="s">
        <v>172</v>
      </c>
      <c r="D1449" t="s">
        <v>502</v>
      </c>
      <c r="E1449" s="149" t="str">
        <f t="shared" si="45"/>
        <v>2024_MSLINCOLN COUNTY</v>
      </c>
      <c r="F1449">
        <v>766550</v>
      </c>
      <c r="G1449" s="149">
        <f t="array" ref="G1449">SUM(IF(A1449=A$5:A1449,IF(C1449=C$5:C1449,1,0),0))</f>
        <v>43</v>
      </c>
    </row>
    <row r="1450" spans="1:7" x14ac:dyDescent="0.25">
      <c r="A1450">
        <v>2024</v>
      </c>
      <c r="B1450" s="149" t="str">
        <f t="shared" si="44"/>
        <v>2024_MS44</v>
      </c>
      <c r="C1450" t="s">
        <v>172</v>
      </c>
      <c r="D1450" t="s">
        <v>433</v>
      </c>
      <c r="E1450" s="149" t="str">
        <f t="shared" si="45"/>
        <v>2024_MSLOWNDES COUNTY</v>
      </c>
      <c r="F1450">
        <v>766550</v>
      </c>
      <c r="G1450" s="149">
        <f t="array" ref="G1450">SUM(IF(A1450=A$5:A1450,IF(C1450=C$5:C1450,1,0),0))</f>
        <v>44</v>
      </c>
    </row>
    <row r="1451" spans="1:7" x14ac:dyDescent="0.25">
      <c r="A1451">
        <v>2024</v>
      </c>
      <c r="B1451" s="149" t="str">
        <f t="shared" si="44"/>
        <v>2024_MS45</v>
      </c>
      <c r="C1451" t="s">
        <v>172</v>
      </c>
      <c r="D1451" t="s">
        <v>435</v>
      </c>
      <c r="E1451" s="149" t="str">
        <f t="shared" si="45"/>
        <v>2024_MSMADISON COUNTY</v>
      </c>
      <c r="F1451">
        <v>766550</v>
      </c>
      <c r="G1451" s="149">
        <f t="array" ref="G1451">SUM(IF(A1451=A$5:A1451,IF(C1451=C$5:C1451,1,0),0))</f>
        <v>45</v>
      </c>
    </row>
    <row r="1452" spans="1:7" x14ac:dyDescent="0.25">
      <c r="A1452">
        <v>2024</v>
      </c>
      <c r="B1452" s="149" t="str">
        <f t="shared" si="44"/>
        <v>2024_MS46</v>
      </c>
      <c r="C1452" t="s">
        <v>172</v>
      </c>
      <c r="D1452" t="s">
        <v>437</v>
      </c>
      <c r="E1452" s="149" t="str">
        <f t="shared" si="45"/>
        <v>2024_MSMARION COUNTY</v>
      </c>
      <c r="F1452">
        <v>766550</v>
      </c>
      <c r="G1452" s="149">
        <f t="array" ref="G1452">SUM(IF(A1452=A$5:A1452,IF(C1452=C$5:C1452,1,0),0))</f>
        <v>46</v>
      </c>
    </row>
    <row r="1453" spans="1:7" x14ac:dyDescent="0.25">
      <c r="A1453">
        <v>2024</v>
      </c>
      <c r="B1453" s="149" t="str">
        <f t="shared" si="44"/>
        <v>2024_MS47</v>
      </c>
      <c r="C1453" t="s">
        <v>172</v>
      </c>
      <c r="D1453" t="s">
        <v>438</v>
      </c>
      <c r="E1453" s="149" t="str">
        <f t="shared" si="45"/>
        <v>2024_MSMARSHALL COUNTY</v>
      </c>
      <c r="F1453">
        <v>766550</v>
      </c>
      <c r="G1453" s="149">
        <f t="array" ref="G1453">SUM(IF(A1453=A$5:A1453,IF(C1453=C$5:C1453,1,0),0))</f>
        <v>47</v>
      </c>
    </row>
    <row r="1454" spans="1:7" x14ac:dyDescent="0.25">
      <c r="A1454">
        <v>2024</v>
      </c>
      <c r="B1454" s="149" t="str">
        <f t="shared" si="44"/>
        <v>2024_MS48</v>
      </c>
      <c r="C1454" t="s">
        <v>172</v>
      </c>
      <c r="D1454" t="s">
        <v>440</v>
      </c>
      <c r="E1454" s="149" t="str">
        <f t="shared" si="45"/>
        <v>2024_MSMONROE COUNTY</v>
      </c>
      <c r="F1454">
        <v>766550</v>
      </c>
      <c r="G1454" s="149">
        <f t="array" ref="G1454">SUM(IF(A1454=A$5:A1454,IF(C1454=C$5:C1454,1,0),0))</f>
        <v>48</v>
      </c>
    </row>
    <row r="1455" spans="1:7" x14ac:dyDescent="0.25">
      <c r="A1455">
        <v>2024</v>
      </c>
      <c r="B1455" s="149" t="str">
        <f t="shared" si="44"/>
        <v>2024_MS49</v>
      </c>
      <c r="C1455" t="s">
        <v>172</v>
      </c>
      <c r="D1455" t="s">
        <v>441</v>
      </c>
      <c r="E1455" s="149" t="str">
        <f t="shared" si="45"/>
        <v>2024_MSMONTGOMERY COUNTY</v>
      </c>
      <c r="F1455">
        <v>766550</v>
      </c>
      <c r="G1455" s="149">
        <f t="array" ref="G1455">SUM(IF(A1455=A$5:A1455,IF(C1455=C$5:C1455,1,0),0))</f>
        <v>49</v>
      </c>
    </row>
    <row r="1456" spans="1:7" x14ac:dyDescent="0.25">
      <c r="A1456">
        <v>2024</v>
      </c>
      <c r="B1456" s="149" t="str">
        <f t="shared" si="44"/>
        <v>2024_MS50</v>
      </c>
      <c r="C1456" t="s">
        <v>172</v>
      </c>
      <c r="D1456" t="s">
        <v>1286</v>
      </c>
      <c r="E1456" s="149" t="str">
        <f t="shared" si="45"/>
        <v>2024_MSNESHOBA COUNTY</v>
      </c>
      <c r="F1456">
        <v>766550</v>
      </c>
      <c r="G1456" s="149">
        <f t="array" ref="G1456">SUM(IF(A1456=A$5:A1456,IF(C1456=C$5:C1456,1,0),0))</f>
        <v>50</v>
      </c>
    </row>
    <row r="1457" spans="1:7" x14ac:dyDescent="0.25">
      <c r="A1457">
        <v>2024</v>
      </c>
      <c r="B1457" s="149" t="str">
        <f t="shared" ref="B1457:B1520" si="46">A1457&amp;"_"&amp;C1457&amp;G1457</f>
        <v>2024_MS51</v>
      </c>
      <c r="C1457" t="s">
        <v>172</v>
      </c>
      <c r="D1457" t="s">
        <v>509</v>
      </c>
      <c r="E1457" s="149" t="str">
        <f t="shared" ref="E1457:E1520" si="47">A1457&amp;"_"&amp;C1457&amp;D1457</f>
        <v>2024_MSNEWTON COUNTY</v>
      </c>
      <c r="F1457">
        <v>766550</v>
      </c>
      <c r="G1457" s="149">
        <f t="array" ref="G1457">SUM(IF(A1457=A$5:A1457,IF(C1457=C$5:C1457,1,0),0))</f>
        <v>51</v>
      </c>
    </row>
    <row r="1458" spans="1:7" x14ac:dyDescent="0.25">
      <c r="A1458">
        <v>2024</v>
      </c>
      <c r="B1458" s="149" t="str">
        <f t="shared" si="46"/>
        <v>2024_MS52</v>
      </c>
      <c r="C1458" t="s">
        <v>172</v>
      </c>
      <c r="D1458" t="s">
        <v>1287</v>
      </c>
      <c r="E1458" s="149" t="str">
        <f t="shared" si="47"/>
        <v>2024_MSNOXUBEE COUNTY</v>
      </c>
      <c r="F1458">
        <v>766550</v>
      </c>
      <c r="G1458" s="149">
        <f t="array" ref="G1458">SUM(IF(A1458=A$5:A1458,IF(C1458=C$5:C1458,1,0),0))</f>
        <v>52</v>
      </c>
    </row>
    <row r="1459" spans="1:7" x14ac:dyDescent="0.25">
      <c r="A1459">
        <v>2024</v>
      </c>
      <c r="B1459" s="149" t="str">
        <f t="shared" si="46"/>
        <v>2024_MS53</v>
      </c>
      <c r="C1459" t="s">
        <v>172</v>
      </c>
      <c r="D1459" t="s">
        <v>1288</v>
      </c>
      <c r="E1459" s="149" t="str">
        <f t="shared" si="47"/>
        <v>2024_MSOKTIBBEHA COUNTY</v>
      </c>
      <c r="F1459">
        <v>766550</v>
      </c>
      <c r="G1459" s="149">
        <f t="array" ref="G1459">SUM(IF(A1459=A$5:A1459,IF(C1459=C$5:C1459,1,0),0))</f>
        <v>53</v>
      </c>
    </row>
    <row r="1460" spans="1:7" x14ac:dyDescent="0.25">
      <c r="A1460">
        <v>2024</v>
      </c>
      <c r="B1460" s="149" t="str">
        <f t="shared" si="46"/>
        <v>2024_MS54</v>
      </c>
      <c r="C1460" t="s">
        <v>172</v>
      </c>
      <c r="D1460" t="s">
        <v>1289</v>
      </c>
      <c r="E1460" s="149" t="str">
        <f t="shared" si="47"/>
        <v>2024_MSPANOLA COUNTY</v>
      </c>
      <c r="F1460">
        <v>766550</v>
      </c>
      <c r="G1460" s="149">
        <f t="array" ref="G1460">SUM(IF(A1460=A$5:A1460,IF(C1460=C$5:C1460,1,0),0))</f>
        <v>54</v>
      </c>
    </row>
    <row r="1461" spans="1:7" x14ac:dyDescent="0.25">
      <c r="A1461">
        <v>2024</v>
      </c>
      <c r="B1461" s="149" t="str">
        <f t="shared" si="46"/>
        <v>2024_MS55</v>
      </c>
      <c r="C1461" t="s">
        <v>172</v>
      </c>
      <c r="D1461" t="s">
        <v>1290</v>
      </c>
      <c r="E1461" s="149" t="str">
        <f t="shared" si="47"/>
        <v>2024_MSPEARL RIVER COUNTY</v>
      </c>
      <c r="F1461">
        <v>766550</v>
      </c>
      <c r="G1461" s="149">
        <f t="array" ref="G1461">SUM(IF(A1461=A$5:A1461,IF(C1461=C$5:C1461,1,0),0))</f>
        <v>55</v>
      </c>
    </row>
    <row r="1462" spans="1:7" x14ac:dyDescent="0.25">
      <c r="A1462">
        <v>2024</v>
      </c>
      <c r="B1462" s="149" t="str">
        <f t="shared" si="46"/>
        <v>2024_MS56</v>
      </c>
      <c r="C1462" t="s">
        <v>172</v>
      </c>
      <c r="D1462" t="s">
        <v>443</v>
      </c>
      <c r="E1462" s="149" t="str">
        <f t="shared" si="47"/>
        <v>2024_MSPERRY COUNTY</v>
      </c>
      <c r="F1462">
        <v>766550</v>
      </c>
      <c r="G1462" s="149">
        <f t="array" ref="G1462">SUM(IF(A1462=A$5:A1462,IF(C1462=C$5:C1462,1,0),0))</f>
        <v>56</v>
      </c>
    </row>
    <row r="1463" spans="1:7" x14ac:dyDescent="0.25">
      <c r="A1463">
        <v>2024</v>
      </c>
      <c r="B1463" s="149" t="str">
        <f t="shared" si="46"/>
        <v>2024_MS57</v>
      </c>
      <c r="C1463" t="s">
        <v>172</v>
      </c>
      <c r="D1463" t="s">
        <v>445</v>
      </c>
      <c r="E1463" s="149" t="str">
        <f t="shared" si="47"/>
        <v>2024_MSPIKE COUNTY</v>
      </c>
      <c r="F1463">
        <v>766550</v>
      </c>
      <c r="G1463" s="149">
        <f t="array" ref="G1463">SUM(IF(A1463=A$5:A1463,IF(C1463=C$5:C1463,1,0),0))</f>
        <v>57</v>
      </c>
    </row>
    <row r="1464" spans="1:7" x14ac:dyDescent="0.25">
      <c r="A1464">
        <v>2024</v>
      </c>
      <c r="B1464" s="149" t="str">
        <f t="shared" si="46"/>
        <v>2024_MS58</v>
      </c>
      <c r="C1464" t="s">
        <v>172</v>
      </c>
      <c r="D1464" t="s">
        <v>1291</v>
      </c>
      <c r="E1464" s="149" t="str">
        <f t="shared" si="47"/>
        <v>2024_MSPONTOTOC COUNTY</v>
      </c>
      <c r="F1464">
        <v>766550</v>
      </c>
      <c r="G1464" s="149">
        <f t="array" ref="G1464">SUM(IF(A1464=A$5:A1464,IF(C1464=C$5:C1464,1,0),0))</f>
        <v>58</v>
      </c>
    </row>
    <row r="1465" spans="1:7" x14ac:dyDescent="0.25">
      <c r="A1465">
        <v>2024</v>
      </c>
      <c r="B1465" s="149" t="str">
        <f t="shared" si="46"/>
        <v>2024_MS59</v>
      </c>
      <c r="C1465" t="s">
        <v>172</v>
      </c>
      <c r="D1465" t="s">
        <v>1292</v>
      </c>
      <c r="E1465" s="149" t="str">
        <f t="shared" si="47"/>
        <v>2024_MSPRENTISS COUNTY</v>
      </c>
      <c r="F1465">
        <v>766550</v>
      </c>
      <c r="G1465" s="149">
        <f t="array" ref="G1465">SUM(IF(A1465=A$5:A1465,IF(C1465=C$5:C1465,1,0),0))</f>
        <v>59</v>
      </c>
    </row>
    <row r="1466" spans="1:7" x14ac:dyDescent="0.25">
      <c r="A1466">
        <v>2024</v>
      </c>
      <c r="B1466" s="149" t="str">
        <f t="shared" si="46"/>
        <v>2024_MS60</v>
      </c>
      <c r="C1466" t="s">
        <v>172</v>
      </c>
      <c r="D1466" t="s">
        <v>777</v>
      </c>
      <c r="E1466" s="149" t="str">
        <f t="shared" si="47"/>
        <v>2024_MSQUITMAN COUNTY</v>
      </c>
      <c r="F1466">
        <v>766550</v>
      </c>
      <c r="G1466" s="149">
        <f t="array" ref="G1466">SUM(IF(A1466=A$5:A1466,IF(C1466=C$5:C1466,1,0),0))</f>
        <v>60</v>
      </c>
    </row>
    <row r="1467" spans="1:7" x14ac:dyDescent="0.25">
      <c r="A1467">
        <v>2024</v>
      </c>
      <c r="B1467" s="149" t="str">
        <f t="shared" si="46"/>
        <v>2024_MS61</v>
      </c>
      <c r="C1467" t="s">
        <v>172</v>
      </c>
      <c r="D1467" t="s">
        <v>1293</v>
      </c>
      <c r="E1467" s="149" t="str">
        <f t="shared" si="47"/>
        <v>2024_MSRANKIN COUNTY</v>
      </c>
      <c r="F1467">
        <v>766550</v>
      </c>
      <c r="G1467" s="149">
        <f t="array" ref="G1467">SUM(IF(A1467=A$5:A1467,IF(C1467=C$5:C1467,1,0),0))</f>
        <v>61</v>
      </c>
    </row>
    <row r="1468" spans="1:7" x14ac:dyDescent="0.25">
      <c r="A1468">
        <v>2024</v>
      </c>
      <c r="B1468" s="149" t="str">
        <f t="shared" si="46"/>
        <v>2024_MS62</v>
      </c>
      <c r="C1468" t="s">
        <v>172</v>
      </c>
      <c r="D1468" t="s">
        <v>519</v>
      </c>
      <c r="E1468" s="149" t="str">
        <f t="shared" si="47"/>
        <v>2024_MSSCOTT COUNTY</v>
      </c>
      <c r="F1468">
        <v>766550</v>
      </c>
      <c r="G1468" s="149">
        <f t="array" ref="G1468">SUM(IF(A1468=A$5:A1468,IF(C1468=C$5:C1468,1,0),0))</f>
        <v>62</v>
      </c>
    </row>
    <row r="1469" spans="1:7" x14ac:dyDescent="0.25">
      <c r="A1469">
        <v>2024</v>
      </c>
      <c r="B1469" s="149" t="str">
        <f t="shared" si="46"/>
        <v>2024_MS63</v>
      </c>
      <c r="C1469" t="s">
        <v>172</v>
      </c>
      <c r="D1469" t="s">
        <v>1294</v>
      </c>
      <c r="E1469" s="149" t="str">
        <f t="shared" si="47"/>
        <v>2024_MSSHARKEY COUNTY</v>
      </c>
      <c r="F1469">
        <v>766550</v>
      </c>
      <c r="G1469" s="149">
        <f t="array" ref="G1469">SUM(IF(A1469=A$5:A1469,IF(C1469=C$5:C1469,1,0),0))</f>
        <v>63</v>
      </c>
    </row>
    <row r="1470" spans="1:7" x14ac:dyDescent="0.25">
      <c r="A1470">
        <v>2024</v>
      </c>
      <c r="B1470" s="149" t="str">
        <f t="shared" si="46"/>
        <v>2024_MS64</v>
      </c>
      <c r="C1470" t="s">
        <v>172</v>
      </c>
      <c r="D1470" t="s">
        <v>1104</v>
      </c>
      <c r="E1470" s="149" t="str">
        <f t="shared" si="47"/>
        <v>2024_MSSIMPSON COUNTY</v>
      </c>
      <c r="F1470">
        <v>766550</v>
      </c>
      <c r="G1470" s="149">
        <f t="array" ref="G1470">SUM(IF(A1470=A$5:A1470,IF(C1470=C$5:C1470,1,0),0))</f>
        <v>64</v>
      </c>
    </row>
    <row r="1471" spans="1:7" x14ac:dyDescent="0.25">
      <c r="A1471">
        <v>2024</v>
      </c>
      <c r="B1471" s="149" t="str">
        <f t="shared" si="46"/>
        <v>2024_MS65</v>
      </c>
      <c r="C1471" t="s">
        <v>172</v>
      </c>
      <c r="D1471" t="s">
        <v>1042</v>
      </c>
      <c r="E1471" s="149" t="str">
        <f t="shared" si="47"/>
        <v>2024_MSSMITH COUNTY</v>
      </c>
      <c r="F1471">
        <v>766550</v>
      </c>
      <c r="G1471" s="149">
        <f t="array" ref="G1471">SUM(IF(A1471=A$5:A1471,IF(C1471=C$5:C1471,1,0),0))</f>
        <v>65</v>
      </c>
    </row>
    <row r="1472" spans="1:7" x14ac:dyDescent="0.25">
      <c r="A1472">
        <v>2024</v>
      </c>
      <c r="B1472" s="149" t="str">
        <f t="shared" si="46"/>
        <v>2024_MS66</v>
      </c>
      <c r="C1472" t="s">
        <v>172</v>
      </c>
      <c r="D1472" t="s">
        <v>524</v>
      </c>
      <c r="E1472" s="149" t="str">
        <f t="shared" si="47"/>
        <v>2024_MSSTONE COUNTY</v>
      </c>
      <c r="F1472">
        <v>766550</v>
      </c>
      <c r="G1472" s="149">
        <f t="array" ref="G1472">SUM(IF(A1472=A$5:A1472,IF(C1472=C$5:C1472,1,0),0))</f>
        <v>66</v>
      </c>
    </row>
    <row r="1473" spans="1:7" x14ac:dyDescent="0.25">
      <c r="A1473">
        <v>2024</v>
      </c>
      <c r="B1473" s="149" t="str">
        <f t="shared" si="46"/>
        <v>2024_MS67</v>
      </c>
      <c r="C1473" t="s">
        <v>172</v>
      </c>
      <c r="D1473" t="s">
        <v>1295</v>
      </c>
      <c r="E1473" s="149" t="str">
        <f t="shared" si="47"/>
        <v>2024_MSSUNFLOWER COUNTY</v>
      </c>
      <c r="F1473">
        <v>766550</v>
      </c>
      <c r="G1473" s="149">
        <f t="array" ref="G1473">SUM(IF(A1473=A$5:A1473,IF(C1473=C$5:C1473,1,0),0))</f>
        <v>67</v>
      </c>
    </row>
    <row r="1474" spans="1:7" x14ac:dyDescent="0.25">
      <c r="A1474">
        <v>2024</v>
      </c>
      <c r="B1474" s="149" t="str">
        <f t="shared" si="46"/>
        <v>2024_MS68</v>
      </c>
      <c r="C1474" t="s">
        <v>172</v>
      </c>
      <c r="D1474" t="s">
        <v>1296</v>
      </c>
      <c r="E1474" s="149" t="str">
        <f t="shared" si="47"/>
        <v>2024_MSTALLAHATCHIE COUNTY</v>
      </c>
      <c r="F1474">
        <v>766550</v>
      </c>
      <c r="G1474" s="149">
        <f t="array" ref="G1474">SUM(IF(A1474=A$5:A1474,IF(C1474=C$5:C1474,1,0),0))</f>
        <v>68</v>
      </c>
    </row>
    <row r="1475" spans="1:7" x14ac:dyDescent="0.25">
      <c r="A1475">
        <v>2024</v>
      </c>
      <c r="B1475" s="149" t="str">
        <f t="shared" si="46"/>
        <v>2024_MS69</v>
      </c>
      <c r="C1475" t="s">
        <v>172</v>
      </c>
      <c r="D1475" t="s">
        <v>1297</v>
      </c>
      <c r="E1475" s="149" t="str">
        <f t="shared" si="47"/>
        <v>2024_MSTATE COUNTY</v>
      </c>
      <c r="F1475">
        <v>766550</v>
      </c>
      <c r="G1475" s="149">
        <f t="array" ref="G1475">SUM(IF(A1475=A$5:A1475,IF(C1475=C$5:C1475,1,0),0))</f>
        <v>69</v>
      </c>
    </row>
    <row r="1476" spans="1:7" x14ac:dyDescent="0.25">
      <c r="A1476">
        <v>2024</v>
      </c>
      <c r="B1476" s="149" t="str">
        <f t="shared" si="46"/>
        <v>2024_MS70</v>
      </c>
      <c r="C1476" t="s">
        <v>172</v>
      </c>
      <c r="D1476" t="s">
        <v>1298</v>
      </c>
      <c r="E1476" s="149" t="str">
        <f t="shared" si="47"/>
        <v>2024_MSTIPPAH COUNTY</v>
      </c>
      <c r="F1476">
        <v>766550</v>
      </c>
      <c r="G1476" s="149">
        <f t="array" ref="G1476">SUM(IF(A1476=A$5:A1476,IF(C1476=C$5:C1476,1,0),0))</f>
        <v>70</v>
      </c>
    </row>
    <row r="1477" spans="1:7" x14ac:dyDescent="0.25">
      <c r="A1477">
        <v>2024</v>
      </c>
      <c r="B1477" s="149" t="str">
        <f t="shared" si="46"/>
        <v>2024_MS71</v>
      </c>
      <c r="C1477" t="s">
        <v>172</v>
      </c>
      <c r="D1477" t="s">
        <v>1299</v>
      </c>
      <c r="E1477" s="149" t="str">
        <f t="shared" si="47"/>
        <v>2024_MSTISHOMINGO COUNTY</v>
      </c>
      <c r="F1477">
        <v>766550</v>
      </c>
      <c r="G1477" s="149">
        <f t="array" ref="G1477">SUM(IF(A1477=A$5:A1477,IF(C1477=C$5:C1477,1,0),0))</f>
        <v>71</v>
      </c>
    </row>
    <row r="1478" spans="1:7" x14ac:dyDescent="0.25">
      <c r="A1478">
        <v>2024</v>
      </c>
      <c r="B1478" s="149" t="str">
        <f t="shared" si="46"/>
        <v>2024_MS72</v>
      </c>
      <c r="C1478" t="s">
        <v>172</v>
      </c>
      <c r="D1478" t="s">
        <v>1300</v>
      </c>
      <c r="E1478" s="149" t="str">
        <f t="shared" si="47"/>
        <v>2024_MSTUNICA COUNTY</v>
      </c>
      <c r="F1478">
        <v>766550</v>
      </c>
      <c r="G1478" s="149">
        <f t="array" ref="G1478">SUM(IF(A1478=A$5:A1478,IF(C1478=C$5:C1478,1,0),0))</f>
        <v>72</v>
      </c>
    </row>
    <row r="1479" spans="1:7" x14ac:dyDescent="0.25">
      <c r="A1479">
        <v>2024</v>
      </c>
      <c r="B1479" s="149" t="str">
        <f t="shared" si="46"/>
        <v>2024_MS73</v>
      </c>
      <c r="C1479" t="s">
        <v>172</v>
      </c>
      <c r="D1479" t="s">
        <v>525</v>
      </c>
      <c r="E1479" s="149" t="str">
        <f t="shared" si="47"/>
        <v>2024_MSUNION COUNTY</v>
      </c>
      <c r="F1479">
        <v>766550</v>
      </c>
      <c r="G1479" s="149">
        <f t="array" ref="G1479">SUM(IF(A1479=A$5:A1479,IF(C1479=C$5:C1479,1,0),0))</f>
        <v>73</v>
      </c>
    </row>
    <row r="1480" spans="1:7" x14ac:dyDescent="0.25">
      <c r="A1480">
        <v>2024</v>
      </c>
      <c r="B1480" s="149" t="str">
        <f t="shared" si="46"/>
        <v>2024_MS74</v>
      </c>
      <c r="C1480" t="s">
        <v>172</v>
      </c>
      <c r="D1480" t="s">
        <v>1301</v>
      </c>
      <c r="E1480" s="149" t="str">
        <f t="shared" si="47"/>
        <v>2024_MSWALTHALL COUNTY</v>
      </c>
      <c r="F1480">
        <v>766550</v>
      </c>
      <c r="G1480" s="149">
        <f t="array" ref="G1480">SUM(IF(A1480=A$5:A1480,IF(C1480=C$5:C1480,1,0),0))</f>
        <v>74</v>
      </c>
    </row>
    <row r="1481" spans="1:7" x14ac:dyDescent="0.25">
      <c r="A1481">
        <v>2024</v>
      </c>
      <c r="B1481" s="149" t="str">
        <f t="shared" si="46"/>
        <v>2024_MS75</v>
      </c>
      <c r="C1481" t="s">
        <v>172</v>
      </c>
      <c r="D1481" t="s">
        <v>801</v>
      </c>
      <c r="E1481" s="149" t="str">
        <f t="shared" si="47"/>
        <v>2024_MSWARREN COUNTY</v>
      </c>
      <c r="F1481">
        <v>766550</v>
      </c>
      <c r="G1481" s="149">
        <f t="array" ref="G1481">SUM(IF(A1481=A$5:A1481,IF(C1481=C$5:C1481,1,0),0))</f>
        <v>75</v>
      </c>
    </row>
    <row r="1482" spans="1:7" x14ac:dyDescent="0.25">
      <c r="A1482">
        <v>2024</v>
      </c>
      <c r="B1482" s="149" t="str">
        <f t="shared" si="46"/>
        <v>2024_MS76</v>
      </c>
      <c r="C1482" t="s">
        <v>172</v>
      </c>
      <c r="D1482" t="s">
        <v>455</v>
      </c>
      <c r="E1482" s="149" t="str">
        <f t="shared" si="47"/>
        <v>2024_MSWASHINGTON COUNTY</v>
      </c>
      <c r="F1482">
        <v>766550</v>
      </c>
      <c r="G1482" s="149">
        <f t="array" ref="G1482">SUM(IF(A1482=A$5:A1482,IF(C1482=C$5:C1482,1,0),0))</f>
        <v>76</v>
      </c>
    </row>
    <row r="1483" spans="1:7" x14ac:dyDescent="0.25">
      <c r="A1483">
        <v>2024</v>
      </c>
      <c r="B1483" s="149" t="str">
        <f t="shared" si="46"/>
        <v>2024_MS77</v>
      </c>
      <c r="C1483" t="s">
        <v>172</v>
      </c>
      <c r="D1483" t="s">
        <v>802</v>
      </c>
      <c r="E1483" s="149" t="str">
        <f t="shared" si="47"/>
        <v>2024_MSWAYNE COUNTY</v>
      </c>
      <c r="F1483">
        <v>766550</v>
      </c>
      <c r="G1483" s="149">
        <f t="array" ref="G1483">SUM(IF(A1483=A$5:A1483,IF(C1483=C$5:C1483,1,0),0))</f>
        <v>77</v>
      </c>
    </row>
    <row r="1484" spans="1:7" x14ac:dyDescent="0.25">
      <c r="A1484">
        <v>2024</v>
      </c>
      <c r="B1484" s="149" t="str">
        <f t="shared" si="46"/>
        <v>2024_MS78</v>
      </c>
      <c r="C1484" t="s">
        <v>172</v>
      </c>
      <c r="D1484" t="s">
        <v>803</v>
      </c>
      <c r="E1484" s="149" t="str">
        <f t="shared" si="47"/>
        <v>2024_MSWEBSTER COUNTY</v>
      </c>
      <c r="F1484">
        <v>766550</v>
      </c>
      <c r="G1484" s="149">
        <f t="array" ref="G1484">SUM(IF(A1484=A$5:A1484,IF(C1484=C$5:C1484,1,0),0))</f>
        <v>78</v>
      </c>
    </row>
    <row r="1485" spans="1:7" x14ac:dyDescent="0.25">
      <c r="A1485">
        <v>2024</v>
      </c>
      <c r="B1485" s="149" t="str">
        <f t="shared" si="46"/>
        <v>2024_MS79</v>
      </c>
      <c r="C1485" t="s">
        <v>172</v>
      </c>
      <c r="D1485" t="s">
        <v>807</v>
      </c>
      <c r="E1485" s="149" t="str">
        <f t="shared" si="47"/>
        <v>2024_MSWILKINSON COUNTY</v>
      </c>
      <c r="F1485">
        <v>766550</v>
      </c>
      <c r="G1485" s="149">
        <f t="array" ref="G1485">SUM(IF(A1485=A$5:A1485,IF(C1485=C$5:C1485,1,0),0))</f>
        <v>79</v>
      </c>
    </row>
    <row r="1486" spans="1:7" x14ac:dyDescent="0.25">
      <c r="A1486">
        <v>2024</v>
      </c>
      <c r="B1486" s="149" t="str">
        <f t="shared" si="46"/>
        <v>2024_MS80</v>
      </c>
      <c r="C1486" t="s">
        <v>172</v>
      </c>
      <c r="D1486" t="s">
        <v>457</v>
      </c>
      <c r="E1486" s="149" t="str">
        <f t="shared" si="47"/>
        <v>2024_MSWINSTON COUNTY</v>
      </c>
      <c r="F1486">
        <v>766550</v>
      </c>
      <c r="G1486" s="149">
        <f t="array" ref="G1486">SUM(IF(A1486=A$5:A1486,IF(C1486=C$5:C1486,1,0),0))</f>
        <v>80</v>
      </c>
    </row>
    <row r="1487" spans="1:7" x14ac:dyDescent="0.25">
      <c r="A1487">
        <v>2024</v>
      </c>
      <c r="B1487" s="149" t="str">
        <f t="shared" si="46"/>
        <v>2024_MS81</v>
      </c>
      <c r="C1487" t="s">
        <v>172</v>
      </c>
      <c r="D1487" t="s">
        <v>1302</v>
      </c>
      <c r="E1487" s="149" t="str">
        <f t="shared" si="47"/>
        <v>2024_MSYALOBUSHA COUNTY</v>
      </c>
      <c r="F1487">
        <v>766550</v>
      </c>
      <c r="G1487" s="149">
        <f t="array" ref="G1487">SUM(IF(A1487=A$5:A1487,IF(C1487=C$5:C1487,1,0),0))</f>
        <v>81</v>
      </c>
    </row>
    <row r="1488" spans="1:7" x14ac:dyDescent="0.25">
      <c r="A1488">
        <v>2024</v>
      </c>
      <c r="B1488" s="149" t="str">
        <f t="shared" si="46"/>
        <v>2024_MS82</v>
      </c>
      <c r="C1488" t="s">
        <v>172</v>
      </c>
      <c r="D1488" t="s">
        <v>1303</v>
      </c>
      <c r="E1488" s="149" t="str">
        <f t="shared" si="47"/>
        <v>2024_MSYAZOO COUNTY</v>
      </c>
      <c r="F1488">
        <v>766550</v>
      </c>
      <c r="G1488" s="149">
        <f t="array" ref="G1488">SUM(IF(A1488=A$5:A1488,IF(C1488=C$5:C1488,1,0),0))</f>
        <v>82</v>
      </c>
    </row>
    <row r="1489" spans="1:7" x14ac:dyDescent="0.25">
      <c r="A1489">
        <v>2024</v>
      </c>
      <c r="B1489" s="149" t="str">
        <f t="shared" si="46"/>
        <v>2024_MO1</v>
      </c>
      <c r="C1489" t="s">
        <v>173</v>
      </c>
      <c r="D1489" t="s">
        <v>942</v>
      </c>
      <c r="E1489" s="149" t="str">
        <f t="shared" si="47"/>
        <v>2024_MOADAIR COUNTY</v>
      </c>
      <c r="F1489">
        <v>766550</v>
      </c>
      <c r="G1489" s="149">
        <f t="array" ref="G1489">SUM(IF(A1489=A$5:A1489,IF(C1489=C$5:C1489,1,0),0))</f>
        <v>1</v>
      </c>
    </row>
    <row r="1490" spans="1:7" x14ac:dyDescent="0.25">
      <c r="A1490">
        <v>2024</v>
      </c>
      <c r="B1490" s="149" t="str">
        <f t="shared" si="46"/>
        <v>2024_MO2</v>
      </c>
      <c r="C1490" t="s">
        <v>173</v>
      </c>
      <c r="D1490" t="s">
        <v>1304</v>
      </c>
      <c r="E1490" s="149" t="str">
        <f t="shared" si="47"/>
        <v>2024_MOANDREW COUNTY</v>
      </c>
      <c r="F1490">
        <v>766550</v>
      </c>
      <c r="G1490" s="149">
        <f t="array" ref="G1490">SUM(IF(A1490=A$5:A1490,IF(C1490=C$5:C1490,1,0),0))</f>
        <v>2</v>
      </c>
    </row>
    <row r="1491" spans="1:7" x14ac:dyDescent="0.25">
      <c r="A1491">
        <v>2024</v>
      </c>
      <c r="B1491" s="149" t="str">
        <f t="shared" si="46"/>
        <v>2024_MO3</v>
      </c>
      <c r="C1491" t="s">
        <v>173</v>
      </c>
      <c r="D1491" t="s">
        <v>988</v>
      </c>
      <c r="E1491" s="149" t="str">
        <f t="shared" si="47"/>
        <v>2024_MOATCHISON COUNTY</v>
      </c>
      <c r="F1491">
        <v>766550</v>
      </c>
      <c r="G1491" s="149">
        <f t="array" ref="G1491">SUM(IF(A1491=A$5:A1491,IF(C1491=C$5:C1491,1,0),0))</f>
        <v>3</v>
      </c>
    </row>
    <row r="1492" spans="1:7" x14ac:dyDescent="0.25">
      <c r="A1492">
        <v>2024</v>
      </c>
      <c r="B1492" s="149" t="str">
        <f t="shared" si="46"/>
        <v>2024_MO4</v>
      </c>
      <c r="C1492" t="s">
        <v>173</v>
      </c>
      <c r="D1492" t="s">
        <v>1305</v>
      </c>
      <c r="E1492" s="149" t="str">
        <f t="shared" si="47"/>
        <v>2024_MOAUDRAIN COUNTY</v>
      </c>
      <c r="F1492">
        <v>766550</v>
      </c>
      <c r="G1492" s="149">
        <f t="array" ref="G1492">SUM(IF(A1492=A$5:A1492,IF(C1492=C$5:C1492,1,0),0))</f>
        <v>4</v>
      </c>
    </row>
    <row r="1493" spans="1:7" x14ac:dyDescent="0.25">
      <c r="A1493">
        <v>2024</v>
      </c>
      <c r="B1493" s="149" t="str">
        <f t="shared" si="46"/>
        <v>2024_MO5</v>
      </c>
      <c r="C1493" t="s">
        <v>173</v>
      </c>
      <c r="D1493" t="s">
        <v>1152</v>
      </c>
      <c r="E1493" s="149" t="str">
        <f t="shared" si="47"/>
        <v>2024_MOBARRY COUNTY</v>
      </c>
      <c r="F1493">
        <v>766550</v>
      </c>
      <c r="G1493" s="149">
        <f t="array" ref="G1493">SUM(IF(A1493=A$5:A1493,IF(C1493=C$5:C1493,1,0),0))</f>
        <v>5</v>
      </c>
    </row>
    <row r="1494" spans="1:7" x14ac:dyDescent="0.25">
      <c r="A1494">
        <v>2024</v>
      </c>
      <c r="B1494" s="149" t="str">
        <f t="shared" si="46"/>
        <v>2024_MO6</v>
      </c>
      <c r="C1494" t="s">
        <v>173</v>
      </c>
      <c r="D1494" t="s">
        <v>990</v>
      </c>
      <c r="E1494" s="149" t="str">
        <f t="shared" si="47"/>
        <v>2024_MOBARTON COUNTY</v>
      </c>
      <c r="F1494">
        <v>766550</v>
      </c>
      <c r="G1494" s="149">
        <f t="array" ref="G1494">SUM(IF(A1494=A$5:A1494,IF(C1494=C$5:C1494,1,0),0))</f>
        <v>6</v>
      </c>
    </row>
    <row r="1495" spans="1:7" x14ac:dyDescent="0.25">
      <c r="A1495">
        <v>2024</v>
      </c>
      <c r="B1495" s="149" t="str">
        <f t="shared" si="46"/>
        <v>2024_MO7</v>
      </c>
      <c r="C1495" t="s">
        <v>173</v>
      </c>
      <c r="D1495" t="s">
        <v>1306</v>
      </c>
      <c r="E1495" s="149" t="str">
        <f t="shared" si="47"/>
        <v>2024_MOBATES COUNTY</v>
      </c>
      <c r="F1495">
        <v>766550</v>
      </c>
      <c r="G1495" s="149">
        <f t="array" ref="G1495">SUM(IF(A1495=A$5:A1495,IF(C1495=C$5:C1495,1,0),0))</f>
        <v>7</v>
      </c>
    </row>
    <row r="1496" spans="1:7" x14ac:dyDescent="0.25">
      <c r="A1496">
        <v>2024</v>
      </c>
      <c r="B1496" s="149" t="str">
        <f t="shared" si="46"/>
        <v>2024_MO8</v>
      </c>
      <c r="C1496" t="s">
        <v>173</v>
      </c>
      <c r="D1496" t="s">
        <v>476</v>
      </c>
      <c r="E1496" s="149" t="str">
        <f t="shared" si="47"/>
        <v>2024_MOBENTON COUNTY</v>
      </c>
      <c r="F1496">
        <v>766550</v>
      </c>
      <c r="G1496" s="149">
        <f t="array" ref="G1496">SUM(IF(A1496=A$5:A1496,IF(C1496=C$5:C1496,1,0),0))</f>
        <v>8</v>
      </c>
    </row>
    <row r="1497" spans="1:7" x14ac:dyDescent="0.25">
      <c r="A1497">
        <v>2024</v>
      </c>
      <c r="B1497" s="149" t="str">
        <f t="shared" si="46"/>
        <v>2024_MO9</v>
      </c>
      <c r="C1497" t="s">
        <v>173</v>
      </c>
      <c r="D1497" t="s">
        <v>1307</v>
      </c>
      <c r="E1497" s="149" t="str">
        <f t="shared" si="47"/>
        <v>2024_MOBOLLINGER COUNTY</v>
      </c>
      <c r="F1497">
        <v>766550</v>
      </c>
      <c r="G1497" s="149">
        <f t="array" ref="G1497">SUM(IF(A1497=A$5:A1497,IF(C1497=C$5:C1497,1,0),0))</f>
        <v>9</v>
      </c>
    </row>
    <row r="1498" spans="1:7" x14ac:dyDescent="0.25">
      <c r="A1498">
        <v>2024</v>
      </c>
      <c r="B1498" s="149" t="str">
        <f t="shared" si="46"/>
        <v>2024_MO10</v>
      </c>
      <c r="C1498" t="s">
        <v>173</v>
      </c>
      <c r="D1498" t="s">
        <v>477</v>
      </c>
      <c r="E1498" s="149" t="str">
        <f t="shared" si="47"/>
        <v>2024_MOBOONE COUNTY</v>
      </c>
      <c r="F1498">
        <v>766550</v>
      </c>
      <c r="G1498" s="149">
        <f t="array" ref="G1498">SUM(IF(A1498=A$5:A1498,IF(C1498=C$5:C1498,1,0),0))</f>
        <v>10</v>
      </c>
    </row>
    <row r="1499" spans="1:7" x14ac:dyDescent="0.25">
      <c r="A1499">
        <v>2024</v>
      </c>
      <c r="B1499" s="149" t="str">
        <f t="shared" si="46"/>
        <v>2024_MO11</v>
      </c>
      <c r="C1499" t="s">
        <v>173</v>
      </c>
      <c r="D1499" t="s">
        <v>948</v>
      </c>
      <c r="E1499" s="149" t="str">
        <f t="shared" si="47"/>
        <v>2024_MOBUCHANAN COUNTY</v>
      </c>
      <c r="F1499">
        <v>766550</v>
      </c>
      <c r="G1499" s="149">
        <f t="array" ref="G1499">SUM(IF(A1499=A$5:A1499,IF(C1499=C$5:C1499,1,0),0))</f>
        <v>11</v>
      </c>
    </row>
    <row r="1500" spans="1:7" x14ac:dyDescent="0.25">
      <c r="A1500">
        <v>2024</v>
      </c>
      <c r="B1500" s="149" t="str">
        <f t="shared" si="46"/>
        <v>2024_MO12</v>
      </c>
      <c r="C1500" t="s">
        <v>173</v>
      </c>
      <c r="D1500" t="s">
        <v>397</v>
      </c>
      <c r="E1500" s="149" t="str">
        <f t="shared" si="47"/>
        <v>2024_MOBUTLER COUNTY</v>
      </c>
      <c r="F1500">
        <v>766550</v>
      </c>
      <c r="G1500" s="149">
        <f t="array" ref="G1500">SUM(IF(A1500=A$5:A1500,IF(C1500=C$5:C1500,1,0),0))</f>
        <v>12</v>
      </c>
    </row>
    <row r="1501" spans="1:7" x14ac:dyDescent="0.25">
      <c r="A1501">
        <v>2024</v>
      </c>
      <c r="B1501" s="149" t="str">
        <f t="shared" si="46"/>
        <v>2024_MO13</v>
      </c>
      <c r="C1501" t="s">
        <v>173</v>
      </c>
      <c r="D1501" t="s">
        <v>1064</v>
      </c>
      <c r="E1501" s="149" t="str">
        <f t="shared" si="47"/>
        <v>2024_MOCALDWELL COUNTY</v>
      </c>
      <c r="F1501">
        <v>766550</v>
      </c>
      <c r="G1501" s="149">
        <f t="array" ref="G1501">SUM(IF(A1501=A$5:A1501,IF(C1501=C$5:C1501,1,0),0))</f>
        <v>13</v>
      </c>
    </row>
    <row r="1502" spans="1:7" x14ac:dyDescent="0.25">
      <c r="A1502">
        <v>2024</v>
      </c>
      <c r="B1502" s="149" t="str">
        <f t="shared" si="46"/>
        <v>2024_MO14</v>
      </c>
      <c r="C1502" t="s">
        <v>173</v>
      </c>
      <c r="D1502" t="s">
        <v>1308</v>
      </c>
      <c r="E1502" s="149" t="str">
        <f t="shared" si="47"/>
        <v>2024_MOCALLAWAY COUNTY</v>
      </c>
      <c r="F1502">
        <v>766550</v>
      </c>
      <c r="G1502" s="149">
        <f t="array" ref="G1502">SUM(IF(A1502=A$5:A1502,IF(C1502=C$5:C1502,1,0),0))</f>
        <v>14</v>
      </c>
    </row>
    <row r="1503" spans="1:7" x14ac:dyDescent="0.25">
      <c r="A1503">
        <v>2024</v>
      </c>
      <c r="B1503" s="149" t="str">
        <f t="shared" si="46"/>
        <v>2024_MO15</v>
      </c>
      <c r="C1503" t="s">
        <v>173</v>
      </c>
      <c r="D1503" t="s">
        <v>716</v>
      </c>
      <c r="E1503" s="149" t="str">
        <f t="shared" si="47"/>
        <v>2024_MOCAMDEN COUNTY</v>
      </c>
      <c r="F1503">
        <v>766550</v>
      </c>
      <c r="G1503" s="149">
        <f t="array" ref="G1503">SUM(IF(A1503=A$5:A1503,IF(C1503=C$5:C1503,1,0),0))</f>
        <v>15</v>
      </c>
    </row>
    <row r="1504" spans="1:7" x14ac:dyDescent="0.25">
      <c r="A1504">
        <v>2024</v>
      </c>
      <c r="B1504" s="149" t="str">
        <f t="shared" si="46"/>
        <v>2024_MO16</v>
      </c>
      <c r="C1504" t="s">
        <v>173</v>
      </c>
      <c r="D1504" t="s">
        <v>1309</v>
      </c>
      <c r="E1504" s="149" t="str">
        <f t="shared" si="47"/>
        <v>2024_MOCAPE GIRARDEAU COUNTY</v>
      </c>
      <c r="F1504">
        <v>766550</v>
      </c>
      <c r="G1504" s="149">
        <f t="array" ref="G1504">SUM(IF(A1504=A$5:A1504,IF(C1504=C$5:C1504,1,0),0))</f>
        <v>16</v>
      </c>
    </row>
    <row r="1505" spans="1:7" x14ac:dyDescent="0.25">
      <c r="A1505">
        <v>2024</v>
      </c>
      <c r="B1505" s="149" t="str">
        <f t="shared" si="46"/>
        <v>2024_MO17</v>
      </c>
      <c r="C1505" t="s">
        <v>173</v>
      </c>
      <c r="D1505" t="s">
        <v>479</v>
      </c>
      <c r="E1505" s="149" t="str">
        <f t="shared" si="47"/>
        <v>2024_MOCARROLL COUNTY</v>
      </c>
      <c r="F1505">
        <v>766550</v>
      </c>
      <c r="G1505" s="149">
        <f t="array" ref="G1505">SUM(IF(A1505=A$5:A1505,IF(C1505=C$5:C1505,1,0),0))</f>
        <v>17</v>
      </c>
    </row>
    <row r="1506" spans="1:7" x14ac:dyDescent="0.25">
      <c r="A1506">
        <v>2024</v>
      </c>
      <c r="B1506" s="149" t="str">
        <f t="shared" si="46"/>
        <v>2024_MO18</v>
      </c>
      <c r="C1506" t="s">
        <v>173</v>
      </c>
      <c r="D1506" t="s">
        <v>1068</v>
      </c>
      <c r="E1506" s="149" t="str">
        <f t="shared" si="47"/>
        <v>2024_MOCARTER COUNTY</v>
      </c>
      <c r="F1506">
        <v>766550</v>
      </c>
      <c r="G1506" s="149">
        <f t="array" ref="G1506">SUM(IF(A1506=A$5:A1506,IF(C1506=C$5:C1506,1,0),0))</f>
        <v>18</v>
      </c>
    </row>
    <row r="1507" spans="1:7" x14ac:dyDescent="0.25">
      <c r="A1507">
        <v>2024</v>
      </c>
      <c r="B1507" s="149" t="str">
        <f t="shared" si="46"/>
        <v>2024_MO19</v>
      </c>
      <c r="C1507" t="s">
        <v>173</v>
      </c>
      <c r="D1507" t="s">
        <v>851</v>
      </c>
      <c r="E1507" s="149" t="str">
        <f t="shared" si="47"/>
        <v>2024_MOCASS COUNTY</v>
      </c>
      <c r="F1507">
        <v>766550</v>
      </c>
      <c r="G1507" s="149">
        <f t="array" ref="G1507">SUM(IF(A1507=A$5:A1507,IF(C1507=C$5:C1507,1,0),0))</f>
        <v>19</v>
      </c>
    </row>
    <row r="1508" spans="1:7" x14ac:dyDescent="0.25">
      <c r="A1508">
        <v>2024</v>
      </c>
      <c r="B1508" s="149" t="str">
        <f t="shared" si="46"/>
        <v>2024_MO20</v>
      </c>
      <c r="C1508" t="s">
        <v>173</v>
      </c>
      <c r="D1508" t="s">
        <v>950</v>
      </c>
      <c r="E1508" s="149" t="str">
        <f t="shared" si="47"/>
        <v>2024_MOCEDAR COUNTY</v>
      </c>
      <c r="F1508">
        <v>766550</v>
      </c>
      <c r="G1508" s="149">
        <f t="array" ref="G1508">SUM(IF(A1508=A$5:A1508,IF(C1508=C$5:C1508,1,0),0))</f>
        <v>20</v>
      </c>
    </row>
    <row r="1509" spans="1:7" x14ac:dyDescent="0.25">
      <c r="A1509">
        <v>2024</v>
      </c>
      <c r="B1509" s="149" t="str">
        <f t="shared" si="46"/>
        <v>2024_MO21</v>
      </c>
      <c r="C1509" t="s">
        <v>173</v>
      </c>
      <c r="D1509" t="s">
        <v>1310</v>
      </c>
      <c r="E1509" s="149" t="str">
        <f t="shared" si="47"/>
        <v>2024_MOCHARITON COUNTY</v>
      </c>
      <c r="F1509">
        <v>766550</v>
      </c>
      <c r="G1509" s="149">
        <f t="array" ref="G1509">SUM(IF(A1509=A$5:A1509,IF(C1509=C$5:C1509,1,0),0))</f>
        <v>21</v>
      </c>
    </row>
    <row r="1510" spans="1:7" x14ac:dyDescent="0.25">
      <c r="A1510">
        <v>2024</v>
      </c>
      <c r="B1510" s="149" t="str">
        <f t="shared" si="46"/>
        <v>2024_MO22</v>
      </c>
      <c r="C1510" t="s">
        <v>173</v>
      </c>
      <c r="D1510" t="s">
        <v>853</v>
      </c>
      <c r="E1510" s="149" t="str">
        <f t="shared" si="47"/>
        <v>2024_MOCHRISTIAN COUNTY</v>
      </c>
      <c r="F1510">
        <v>766550</v>
      </c>
      <c r="G1510" s="149">
        <f t="array" ref="G1510">SUM(IF(A1510=A$5:A1510,IF(C1510=C$5:C1510,1,0),0))</f>
        <v>22</v>
      </c>
    </row>
    <row r="1511" spans="1:7" x14ac:dyDescent="0.25">
      <c r="A1511">
        <v>2024</v>
      </c>
      <c r="B1511" s="149" t="str">
        <f t="shared" si="46"/>
        <v>2024_MO23</v>
      </c>
      <c r="C1511" t="s">
        <v>173</v>
      </c>
      <c r="D1511" t="s">
        <v>481</v>
      </c>
      <c r="E1511" s="149" t="str">
        <f t="shared" si="47"/>
        <v>2024_MOCLARK COUNTY</v>
      </c>
      <c r="F1511">
        <v>766550</v>
      </c>
      <c r="G1511" s="149">
        <f t="array" ref="G1511">SUM(IF(A1511=A$5:A1511,IF(C1511=C$5:C1511,1,0),0))</f>
        <v>23</v>
      </c>
    </row>
    <row r="1512" spans="1:7" x14ac:dyDescent="0.25">
      <c r="A1512">
        <v>2024</v>
      </c>
      <c r="B1512" s="149" t="str">
        <f t="shared" si="46"/>
        <v>2024_MO24</v>
      </c>
      <c r="C1512" t="s">
        <v>173</v>
      </c>
      <c r="D1512" t="s">
        <v>404</v>
      </c>
      <c r="E1512" s="149" t="str">
        <f t="shared" si="47"/>
        <v>2024_MOCLAY COUNTY</v>
      </c>
      <c r="F1512">
        <v>766550</v>
      </c>
      <c r="G1512" s="149">
        <f t="array" ref="G1512">SUM(IF(A1512=A$5:A1512,IF(C1512=C$5:C1512,1,0),0))</f>
        <v>24</v>
      </c>
    </row>
    <row r="1513" spans="1:7" x14ac:dyDescent="0.25">
      <c r="A1513">
        <v>2024</v>
      </c>
      <c r="B1513" s="149" t="str">
        <f t="shared" si="46"/>
        <v>2024_MO25</v>
      </c>
      <c r="C1513" t="s">
        <v>173</v>
      </c>
      <c r="D1513" t="s">
        <v>854</v>
      </c>
      <c r="E1513" s="149" t="str">
        <f t="shared" si="47"/>
        <v>2024_MOCLINTON COUNTY</v>
      </c>
      <c r="F1513">
        <v>766550</v>
      </c>
      <c r="G1513" s="149">
        <f t="array" ref="G1513">SUM(IF(A1513=A$5:A1513,IF(C1513=C$5:C1513,1,0),0))</f>
        <v>25</v>
      </c>
    </row>
    <row r="1514" spans="1:7" x14ac:dyDescent="0.25">
      <c r="A1514">
        <v>2024</v>
      </c>
      <c r="B1514" s="149" t="str">
        <f t="shared" si="46"/>
        <v>2024_MO26</v>
      </c>
      <c r="C1514" t="s">
        <v>173</v>
      </c>
      <c r="D1514" t="s">
        <v>1311</v>
      </c>
      <c r="E1514" s="149" t="str">
        <f t="shared" si="47"/>
        <v>2024_MOCOLE COUNTY</v>
      </c>
      <c r="F1514">
        <v>766550</v>
      </c>
      <c r="G1514" s="149">
        <f t="array" ref="G1514">SUM(IF(A1514=A$5:A1514,IF(C1514=C$5:C1514,1,0),0))</f>
        <v>26</v>
      </c>
    </row>
    <row r="1515" spans="1:7" x14ac:dyDescent="0.25">
      <c r="A1515">
        <v>2024</v>
      </c>
      <c r="B1515" s="149" t="str">
        <f t="shared" si="46"/>
        <v>2024_MO27</v>
      </c>
      <c r="C1515" t="s">
        <v>173</v>
      </c>
      <c r="D1515" t="s">
        <v>1312</v>
      </c>
      <c r="E1515" s="149" t="str">
        <f t="shared" si="47"/>
        <v>2024_MOCOOPER COUNTY</v>
      </c>
      <c r="F1515">
        <v>766550</v>
      </c>
      <c r="G1515" s="149">
        <f t="array" ref="G1515">SUM(IF(A1515=A$5:A1515,IF(C1515=C$5:C1515,1,0),0))</f>
        <v>27</v>
      </c>
    </row>
    <row r="1516" spans="1:7" x14ac:dyDescent="0.25">
      <c r="A1516">
        <v>2024</v>
      </c>
      <c r="B1516" s="149" t="str">
        <f t="shared" si="46"/>
        <v>2024_MO28</v>
      </c>
      <c r="C1516" t="s">
        <v>173</v>
      </c>
      <c r="D1516" t="s">
        <v>486</v>
      </c>
      <c r="E1516" s="149" t="str">
        <f t="shared" si="47"/>
        <v>2024_MOCRAWFORD COUNTY</v>
      </c>
      <c r="F1516">
        <v>766550</v>
      </c>
      <c r="G1516" s="149">
        <f t="array" ref="G1516">SUM(IF(A1516=A$5:A1516,IF(C1516=C$5:C1516,1,0),0))</f>
        <v>28</v>
      </c>
    </row>
    <row r="1517" spans="1:7" x14ac:dyDescent="0.25">
      <c r="A1517">
        <v>2024</v>
      </c>
      <c r="B1517" s="149" t="str">
        <f t="shared" si="46"/>
        <v>2024_MO29</v>
      </c>
      <c r="C1517" t="s">
        <v>173</v>
      </c>
      <c r="D1517" t="s">
        <v>730</v>
      </c>
      <c r="E1517" s="149" t="str">
        <f t="shared" si="47"/>
        <v>2024_MODADE COUNTY</v>
      </c>
      <c r="F1517">
        <v>766550</v>
      </c>
      <c r="G1517" s="149">
        <f t="array" ref="G1517">SUM(IF(A1517=A$5:A1517,IF(C1517=C$5:C1517,1,0),0))</f>
        <v>29</v>
      </c>
    </row>
    <row r="1518" spans="1:7" x14ac:dyDescent="0.25">
      <c r="A1518">
        <v>2024</v>
      </c>
      <c r="B1518" s="149" t="str">
        <f t="shared" si="46"/>
        <v>2024_MO30</v>
      </c>
      <c r="C1518" t="s">
        <v>173</v>
      </c>
      <c r="D1518" t="s">
        <v>414</v>
      </c>
      <c r="E1518" s="149" t="str">
        <f t="shared" si="47"/>
        <v>2024_MODALLAS COUNTY</v>
      </c>
      <c r="F1518">
        <v>766550</v>
      </c>
      <c r="G1518" s="149">
        <f t="array" ref="G1518">SUM(IF(A1518=A$5:A1518,IF(C1518=C$5:C1518,1,0),0))</f>
        <v>30</v>
      </c>
    </row>
    <row r="1519" spans="1:7" x14ac:dyDescent="0.25">
      <c r="A1519">
        <v>2024</v>
      </c>
      <c r="B1519" s="149" t="str">
        <f t="shared" si="46"/>
        <v>2024_MO31</v>
      </c>
      <c r="C1519" t="s">
        <v>173</v>
      </c>
      <c r="D1519" t="s">
        <v>904</v>
      </c>
      <c r="E1519" s="149" t="str">
        <f t="shared" si="47"/>
        <v>2024_MODAVIESS COUNTY</v>
      </c>
      <c r="F1519">
        <v>766550</v>
      </c>
      <c r="G1519" s="149">
        <f t="array" ref="G1519">SUM(IF(A1519=A$5:A1519,IF(C1519=C$5:C1519,1,0),0))</f>
        <v>31</v>
      </c>
    </row>
    <row r="1520" spans="1:7" x14ac:dyDescent="0.25">
      <c r="A1520">
        <v>2024</v>
      </c>
      <c r="B1520" s="149" t="str">
        <f t="shared" si="46"/>
        <v>2024_MO32</v>
      </c>
      <c r="C1520" t="s">
        <v>173</v>
      </c>
      <c r="D1520" t="s">
        <v>415</v>
      </c>
      <c r="E1520" s="149" t="str">
        <f t="shared" si="47"/>
        <v>2024_MODEKALB COUNTY</v>
      </c>
      <c r="F1520">
        <v>766550</v>
      </c>
      <c r="G1520" s="149">
        <f t="array" ref="G1520">SUM(IF(A1520=A$5:A1520,IF(C1520=C$5:C1520,1,0),0))</f>
        <v>32</v>
      </c>
    </row>
    <row r="1521" spans="1:7" x14ac:dyDescent="0.25">
      <c r="A1521">
        <v>2024</v>
      </c>
      <c r="B1521" s="149" t="str">
        <f t="shared" ref="B1521:B1584" si="48">A1521&amp;"_"&amp;C1521&amp;G1521</f>
        <v>2024_MO33</v>
      </c>
      <c r="C1521" t="s">
        <v>173</v>
      </c>
      <c r="D1521" t="s">
        <v>1313</v>
      </c>
      <c r="E1521" s="149" t="str">
        <f t="shared" ref="E1521:E1584" si="49">A1521&amp;"_"&amp;C1521&amp;D1521</f>
        <v>2024_MODENT COUNTY</v>
      </c>
      <c r="F1521">
        <v>766550</v>
      </c>
      <c r="G1521" s="149">
        <f t="array" ref="G1521">SUM(IF(A1521=A$5:A1521,IF(C1521=C$5:C1521,1,0),0))</f>
        <v>33</v>
      </c>
    </row>
    <row r="1522" spans="1:7" x14ac:dyDescent="0.25">
      <c r="A1522">
        <v>2024</v>
      </c>
      <c r="B1522" s="149" t="str">
        <f t="shared" si="48"/>
        <v>2024_MO34</v>
      </c>
      <c r="C1522" t="s">
        <v>173</v>
      </c>
      <c r="D1522" t="s">
        <v>604</v>
      </c>
      <c r="E1522" s="149" t="str">
        <f t="shared" si="49"/>
        <v>2024_MODOUGLAS COUNTY</v>
      </c>
      <c r="F1522">
        <v>766550</v>
      </c>
      <c r="G1522" s="149">
        <f t="array" ref="G1522">SUM(IF(A1522=A$5:A1522,IF(C1522=C$5:C1522,1,0),0))</f>
        <v>34</v>
      </c>
    </row>
    <row r="1523" spans="1:7" x14ac:dyDescent="0.25">
      <c r="A1523">
        <v>2024</v>
      </c>
      <c r="B1523" s="149" t="str">
        <f t="shared" si="48"/>
        <v>2024_MO35</v>
      </c>
      <c r="C1523" t="s">
        <v>173</v>
      </c>
      <c r="D1523" t="s">
        <v>1314</v>
      </c>
      <c r="E1523" s="149" t="str">
        <f t="shared" si="49"/>
        <v>2024_MODUNKLIN COUNTY</v>
      </c>
      <c r="F1523">
        <v>766550</v>
      </c>
      <c r="G1523" s="149">
        <f t="array" ref="G1523">SUM(IF(A1523=A$5:A1523,IF(C1523=C$5:C1523,1,0),0))</f>
        <v>35</v>
      </c>
    </row>
    <row r="1524" spans="1:7" x14ac:dyDescent="0.25">
      <c r="A1524">
        <v>2024</v>
      </c>
      <c r="B1524" s="149" t="str">
        <f t="shared" si="48"/>
        <v>2024_MO36</v>
      </c>
      <c r="C1524" t="s">
        <v>173</v>
      </c>
      <c r="D1524" t="s">
        <v>420</v>
      </c>
      <c r="E1524" s="149" t="str">
        <f t="shared" si="49"/>
        <v>2024_MOFRANKLIN COUNTY</v>
      </c>
      <c r="F1524">
        <v>766550</v>
      </c>
      <c r="G1524" s="149">
        <f t="array" ref="G1524">SUM(IF(A1524=A$5:A1524,IF(C1524=C$5:C1524,1,0),0))</f>
        <v>36</v>
      </c>
    </row>
    <row r="1525" spans="1:7" x14ac:dyDescent="0.25">
      <c r="A1525">
        <v>2024</v>
      </c>
      <c r="B1525" s="149" t="str">
        <f t="shared" si="48"/>
        <v>2024_MO37</v>
      </c>
      <c r="C1525" t="s">
        <v>173</v>
      </c>
      <c r="D1525" t="s">
        <v>1315</v>
      </c>
      <c r="E1525" s="149" t="str">
        <f t="shared" si="49"/>
        <v>2024_MOGASCONADE COUNTY</v>
      </c>
      <c r="F1525">
        <v>766550</v>
      </c>
      <c r="G1525" s="149">
        <f t="array" ref="G1525">SUM(IF(A1525=A$5:A1525,IF(C1525=C$5:C1525,1,0),0))</f>
        <v>37</v>
      </c>
    </row>
    <row r="1526" spans="1:7" x14ac:dyDescent="0.25">
      <c r="A1526">
        <v>2024</v>
      </c>
      <c r="B1526" s="149" t="str">
        <f t="shared" si="48"/>
        <v>2024_MO38</v>
      </c>
      <c r="C1526" t="s">
        <v>173</v>
      </c>
      <c r="D1526" t="s">
        <v>1316</v>
      </c>
      <c r="E1526" s="149" t="str">
        <f t="shared" si="49"/>
        <v>2024_MOGENTRY COUNTY</v>
      </c>
      <c r="F1526">
        <v>766550</v>
      </c>
      <c r="G1526" s="149">
        <f t="array" ref="G1526">SUM(IF(A1526=A$5:A1526,IF(C1526=C$5:C1526,1,0),0))</f>
        <v>38</v>
      </c>
    </row>
    <row r="1527" spans="1:7" x14ac:dyDescent="0.25">
      <c r="A1527">
        <v>2024</v>
      </c>
      <c r="B1527" s="149" t="str">
        <f t="shared" si="48"/>
        <v>2024_MO39</v>
      </c>
      <c r="C1527" t="s">
        <v>173</v>
      </c>
      <c r="D1527" t="s">
        <v>422</v>
      </c>
      <c r="E1527" s="149" t="str">
        <f t="shared" si="49"/>
        <v>2024_MOGREENE COUNTY</v>
      </c>
      <c r="F1527">
        <v>766550</v>
      </c>
      <c r="G1527" s="149">
        <f t="array" ref="G1527">SUM(IF(A1527=A$5:A1527,IF(C1527=C$5:C1527,1,0),0))</f>
        <v>39</v>
      </c>
    </row>
    <row r="1528" spans="1:7" x14ac:dyDescent="0.25">
      <c r="A1528">
        <v>2024</v>
      </c>
      <c r="B1528" s="149" t="str">
        <f t="shared" si="48"/>
        <v>2024_MO40</v>
      </c>
      <c r="C1528" t="s">
        <v>173</v>
      </c>
      <c r="D1528" t="s">
        <v>863</v>
      </c>
      <c r="E1528" s="149" t="str">
        <f t="shared" si="49"/>
        <v>2024_MOGRUNDY COUNTY</v>
      </c>
      <c r="F1528">
        <v>766550</v>
      </c>
      <c r="G1528" s="149">
        <f t="array" ref="G1528">SUM(IF(A1528=A$5:A1528,IF(C1528=C$5:C1528,1,0),0))</f>
        <v>40</v>
      </c>
    </row>
    <row r="1529" spans="1:7" x14ac:dyDescent="0.25">
      <c r="A1529">
        <v>2024</v>
      </c>
      <c r="B1529" s="149" t="str">
        <f t="shared" si="48"/>
        <v>2024_MO41</v>
      </c>
      <c r="C1529" t="s">
        <v>173</v>
      </c>
      <c r="D1529" t="s">
        <v>911</v>
      </c>
      <c r="E1529" s="149" t="str">
        <f t="shared" si="49"/>
        <v>2024_MOHARRISON COUNTY</v>
      </c>
      <c r="F1529">
        <v>766550</v>
      </c>
      <c r="G1529" s="149">
        <f t="array" ref="G1529">SUM(IF(A1529=A$5:A1529,IF(C1529=C$5:C1529,1,0),0))</f>
        <v>41</v>
      </c>
    </row>
    <row r="1530" spans="1:7" x14ac:dyDescent="0.25">
      <c r="A1530">
        <v>2024</v>
      </c>
      <c r="B1530" s="149" t="str">
        <f t="shared" si="48"/>
        <v>2024_MO42</v>
      </c>
      <c r="C1530" t="s">
        <v>173</v>
      </c>
      <c r="D1530" t="s">
        <v>424</v>
      </c>
      <c r="E1530" s="149" t="str">
        <f t="shared" si="49"/>
        <v>2024_MOHENRY COUNTY</v>
      </c>
      <c r="F1530">
        <v>766550</v>
      </c>
      <c r="G1530" s="149">
        <f t="array" ref="G1530">SUM(IF(A1530=A$5:A1530,IF(C1530=C$5:C1530,1,0),0))</f>
        <v>42</v>
      </c>
    </row>
    <row r="1531" spans="1:7" x14ac:dyDescent="0.25">
      <c r="A1531">
        <v>2024</v>
      </c>
      <c r="B1531" s="149" t="str">
        <f t="shared" si="48"/>
        <v>2024_MO43</v>
      </c>
      <c r="C1531" t="s">
        <v>173</v>
      </c>
      <c r="D1531" t="s">
        <v>1317</v>
      </c>
      <c r="E1531" s="149" t="str">
        <f t="shared" si="49"/>
        <v>2024_MOHICKORY COUNTY</v>
      </c>
      <c r="F1531">
        <v>766550</v>
      </c>
      <c r="G1531" s="149">
        <f t="array" ref="G1531">SUM(IF(A1531=A$5:A1531,IF(C1531=C$5:C1531,1,0),0))</f>
        <v>43</v>
      </c>
    </row>
    <row r="1532" spans="1:7" x14ac:dyDescent="0.25">
      <c r="A1532">
        <v>2024</v>
      </c>
      <c r="B1532" s="149" t="str">
        <f t="shared" si="48"/>
        <v>2024_MO44</v>
      </c>
      <c r="C1532" t="s">
        <v>173</v>
      </c>
      <c r="D1532" t="s">
        <v>1318</v>
      </c>
      <c r="E1532" s="149" t="str">
        <f t="shared" si="49"/>
        <v>2024_MOHOLT COUNTY</v>
      </c>
      <c r="F1532">
        <v>766550</v>
      </c>
      <c r="G1532" s="149">
        <f t="array" ref="G1532">SUM(IF(A1532=A$5:A1532,IF(C1532=C$5:C1532,1,0),0))</f>
        <v>44</v>
      </c>
    </row>
    <row r="1533" spans="1:7" x14ac:dyDescent="0.25">
      <c r="A1533">
        <v>2024</v>
      </c>
      <c r="B1533" s="149" t="str">
        <f t="shared" si="48"/>
        <v>2024_MO45</v>
      </c>
      <c r="C1533" t="s">
        <v>173</v>
      </c>
      <c r="D1533" t="s">
        <v>497</v>
      </c>
      <c r="E1533" s="149" t="str">
        <f t="shared" si="49"/>
        <v>2024_MOHOWARD COUNTY</v>
      </c>
      <c r="F1533">
        <v>766550</v>
      </c>
      <c r="G1533" s="149">
        <f t="array" ref="G1533">SUM(IF(A1533=A$5:A1533,IF(C1533=C$5:C1533,1,0),0))</f>
        <v>45</v>
      </c>
    </row>
    <row r="1534" spans="1:7" x14ac:dyDescent="0.25">
      <c r="A1534">
        <v>2024</v>
      </c>
      <c r="B1534" s="149" t="str">
        <f t="shared" si="48"/>
        <v>2024_MO46</v>
      </c>
      <c r="C1534" t="s">
        <v>173</v>
      </c>
      <c r="D1534" t="s">
        <v>1319</v>
      </c>
      <c r="E1534" s="149" t="str">
        <f t="shared" si="49"/>
        <v>2024_MOHOWELL COUNTY</v>
      </c>
      <c r="F1534">
        <v>766550</v>
      </c>
      <c r="G1534" s="149">
        <f t="array" ref="G1534">SUM(IF(A1534=A$5:A1534,IF(C1534=C$5:C1534,1,0),0))</f>
        <v>46</v>
      </c>
    </row>
    <row r="1535" spans="1:7" x14ac:dyDescent="0.25">
      <c r="A1535">
        <v>2024</v>
      </c>
      <c r="B1535" s="149" t="str">
        <f t="shared" si="48"/>
        <v>2024_MO47</v>
      </c>
      <c r="C1535" t="s">
        <v>173</v>
      </c>
      <c r="D1535" t="s">
        <v>1171</v>
      </c>
      <c r="E1535" s="149" t="str">
        <f t="shared" si="49"/>
        <v>2024_MOIRON COUNTY</v>
      </c>
      <c r="F1535">
        <v>766550</v>
      </c>
      <c r="G1535" s="149">
        <f t="array" ref="G1535">SUM(IF(A1535=A$5:A1535,IF(C1535=C$5:C1535,1,0),0))</f>
        <v>47</v>
      </c>
    </row>
    <row r="1536" spans="1:7" x14ac:dyDescent="0.25">
      <c r="A1536">
        <v>2024</v>
      </c>
      <c r="B1536" s="149" t="str">
        <f t="shared" si="48"/>
        <v>2024_MO48</v>
      </c>
      <c r="C1536" t="s">
        <v>173</v>
      </c>
      <c r="D1536" t="s">
        <v>426</v>
      </c>
      <c r="E1536" s="149" t="str">
        <f t="shared" si="49"/>
        <v>2024_MOJACKSON COUNTY</v>
      </c>
      <c r="F1536">
        <v>766550</v>
      </c>
      <c r="G1536" s="149">
        <f t="array" ref="G1536">SUM(IF(A1536=A$5:A1536,IF(C1536=C$5:C1536,1,0),0))</f>
        <v>48</v>
      </c>
    </row>
    <row r="1537" spans="1:7" x14ac:dyDescent="0.25">
      <c r="A1537">
        <v>2024</v>
      </c>
      <c r="B1537" s="149" t="str">
        <f t="shared" si="48"/>
        <v>2024_MO49</v>
      </c>
      <c r="C1537" t="s">
        <v>173</v>
      </c>
      <c r="D1537" t="s">
        <v>758</v>
      </c>
      <c r="E1537" s="149" t="str">
        <f t="shared" si="49"/>
        <v>2024_MOJASPER COUNTY</v>
      </c>
      <c r="F1537">
        <v>766550</v>
      </c>
      <c r="G1537" s="149">
        <f t="array" ref="G1537">SUM(IF(A1537=A$5:A1537,IF(C1537=C$5:C1537,1,0),0))</f>
        <v>49</v>
      </c>
    </row>
    <row r="1538" spans="1:7" x14ac:dyDescent="0.25">
      <c r="A1538">
        <v>2024</v>
      </c>
      <c r="B1538" s="149" t="str">
        <f t="shared" si="48"/>
        <v>2024_MO50</v>
      </c>
      <c r="C1538" t="s">
        <v>173</v>
      </c>
      <c r="D1538" t="s">
        <v>427</v>
      </c>
      <c r="E1538" s="149" t="str">
        <f t="shared" si="49"/>
        <v>2024_MOJEFFERSON COUNTY</v>
      </c>
      <c r="F1538">
        <v>766550</v>
      </c>
      <c r="G1538" s="149">
        <f t="array" ref="G1538">SUM(IF(A1538=A$5:A1538,IF(C1538=C$5:C1538,1,0),0))</f>
        <v>50</v>
      </c>
    </row>
    <row r="1539" spans="1:7" x14ac:dyDescent="0.25">
      <c r="A1539">
        <v>2024</v>
      </c>
      <c r="B1539" s="149" t="str">
        <f t="shared" si="48"/>
        <v>2024_MO51</v>
      </c>
      <c r="C1539" t="s">
        <v>173</v>
      </c>
      <c r="D1539" t="s">
        <v>500</v>
      </c>
      <c r="E1539" s="149" t="str">
        <f t="shared" si="49"/>
        <v>2024_MOJOHNSON COUNTY</v>
      </c>
      <c r="F1539">
        <v>766550</v>
      </c>
      <c r="G1539" s="149">
        <f t="array" ref="G1539">SUM(IF(A1539=A$5:A1539,IF(C1539=C$5:C1539,1,0),0))</f>
        <v>51</v>
      </c>
    </row>
    <row r="1540" spans="1:7" x14ac:dyDescent="0.25">
      <c r="A1540">
        <v>2024</v>
      </c>
      <c r="B1540" s="149" t="str">
        <f t="shared" si="48"/>
        <v>2024_MO52</v>
      </c>
      <c r="C1540" t="s">
        <v>173</v>
      </c>
      <c r="D1540" t="s">
        <v>872</v>
      </c>
      <c r="E1540" s="149" t="str">
        <f t="shared" si="49"/>
        <v>2024_MOKNOX COUNTY</v>
      </c>
      <c r="F1540">
        <v>766550</v>
      </c>
      <c r="G1540" s="149">
        <f t="array" ref="G1540">SUM(IF(A1540=A$5:A1540,IF(C1540=C$5:C1540,1,0),0))</f>
        <v>52</v>
      </c>
    </row>
    <row r="1541" spans="1:7" x14ac:dyDescent="0.25">
      <c r="A1541">
        <v>2024</v>
      </c>
      <c r="B1541" s="149" t="str">
        <f t="shared" si="48"/>
        <v>2024_MO53</v>
      </c>
      <c r="C1541" t="s">
        <v>173</v>
      </c>
      <c r="D1541" t="s">
        <v>1320</v>
      </c>
      <c r="E1541" s="149" t="str">
        <f t="shared" si="49"/>
        <v>2024_MOLACLEDE COUNTY</v>
      </c>
      <c r="F1541">
        <v>766550</v>
      </c>
      <c r="G1541" s="149">
        <f t="array" ref="G1541">SUM(IF(A1541=A$5:A1541,IF(C1541=C$5:C1541,1,0),0))</f>
        <v>53</v>
      </c>
    </row>
    <row r="1542" spans="1:7" x14ac:dyDescent="0.25">
      <c r="A1542">
        <v>2024</v>
      </c>
      <c r="B1542" s="149" t="str">
        <f t="shared" si="48"/>
        <v>2024_MO54</v>
      </c>
      <c r="C1542" t="s">
        <v>173</v>
      </c>
      <c r="D1542" t="s">
        <v>501</v>
      </c>
      <c r="E1542" s="149" t="str">
        <f t="shared" si="49"/>
        <v>2024_MOLAFAYETTE COUNTY</v>
      </c>
      <c r="F1542">
        <v>766550</v>
      </c>
      <c r="G1542" s="149">
        <f t="array" ref="G1542">SUM(IF(A1542=A$5:A1542,IF(C1542=C$5:C1542,1,0),0))</f>
        <v>54</v>
      </c>
    </row>
    <row r="1543" spans="1:7" x14ac:dyDescent="0.25">
      <c r="A1543">
        <v>2024</v>
      </c>
      <c r="B1543" s="149" t="str">
        <f t="shared" si="48"/>
        <v>2024_MO55</v>
      </c>
      <c r="C1543" t="s">
        <v>173</v>
      </c>
      <c r="D1543" t="s">
        <v>430</v>
      </c>
      <c r="E1543" s="149" t="str">
        <f t="shared" si="49"/>
        <v>2024_MOLAWRENCE COUNTY</v>
      </c>
      <c r="F1543">
        <v>766550</v>
      </c>
      <c r="G1543" s="149">
        <f t="array" ref="G1543">SUM(IF(A1543=A$5:A1543,IF(C1543=C$5:C1543,1,0),0))</f>
        <v>55</v>
      </c>
    </row>
    <row r="1544" spans="1:7" x14ac:dyDescent="0.25">
      <c r="A1544">
        <v>2024</v>
      </c>
      <c r="B1544" s="149" t="str">
        <f t="shared" si="48"/>
        <v>2024_MO56</v>
      </c>
      <c r="C1544" t="s">
        <v>173</v>
      </c>
      <c r="D1544" t="s">
        <v>836</v>
      </c>
      <c r="E1544" s="149" t="str">
        <f t="shared" si="49"/>
        <v>2024_MOLEWIS COUNTY</v>
      </c>
      <c r="F1544">
        <v>766550</v>
      </c>
      <c r="G1544" s="149">
        <f t="array" ref="G1544">SUM(IF(A1544=A$5:A1544,IF(C1544=C$5:C1544,1,0),0))</f>
        <v>56</v>
      </c>
    </row>
    <row r="1545" spans="1:7" x14ac:dyDescent="0.25">
      <c r="A1545">
        <v>2024</v>
      </c>
      <c r="B1545" s="149" t="str">
        <f t="shared" si="48"/>
        <v>2024_MO57</v>
      </c>
      <c r="C1545" t="s">
        <v>173</v>
      </c>
      <c r="D1545" t="s">
        <v>502</v>
      </c>
      <c r="E1545" s="149" t="str">
        <f t="shared" si="49"/>
        <v>2024_MOLINCOLN COUNTY</v>
      </c>
      <c r="F1545">
        <v>766550</v>
      </c>
      <c r="G1545" s="149">
        <f t="array" ref="G1545">SUM(IF(A1545=A$5:A1545,IF(C1545=C$5:C1545,1,0),0))</f>
        <v>57</v>
      </c>
    </row>
    <row r="1546" spans="1:7" x14ac:dyDescent="0.25">
      <c r="A1546">
        <v>2024</v>
      </c>
      <c r="B1546" s="149" t="str">
        <f t="shared" si="48"/>
        <v>2024_MO58</v>
      </c>
      <c r="C1546" t="s">
        <v>173</v>
      </c>
      <c r="D1546" t="s">
        <v>963</v>
      </c>
      <c r="E1546" s="149" t="str">
        <f t="shared" si="49"/>
        <v>2024_MOLINN COUNTY</v>
      </c>
      <c r="F1546">
        <v>766550</v>
      </c>
      <c r="G1546" s="149">
        <f t="array" ref="G1546">SUM(IF(A1546=A$5:A1546,IF(C1546=C$5:C1546,1,0),0))</f>
        <v>58</v>
      </c>
    </row>
    <row r="1547" spans="1:7" x14ac:dyDescent="0.25">
      <c r="A1547">
        <v>2024</v>
      </c>
      <c r="B1547" s="149" t="str">
        <f t="shared" si="48"/>
        <v>2024_MO59</v>
      </c>
      <c r="C1547" t="s">
        <v>173</v>
      </c>
      <c r="D1547" t="s">
        <v>874</v>
      </c>
      <c r="E1547" s="149" t="str">
        <f t="shared" si="49"/>
        <v>2024_MOLIVINGSTON COUNTY</v>
      </c>
      <c r="F1547">
        <v>766550</v>
      </c>
      <c r="G1547" s="149">
        <f t="array" ref="G1547">SUM(IF(A1547=A$5:A1547,IF(C1547=C$5:C1547,1,0),0))</f>
        <v>59</v>
      </c>
    </row>
    <row r="1548" spans="1:7" x14ac:dyDescent="0.25">
      <c r="A1548">
        <v>2024</v>
      </c>
      <c r="B1548" s="149" t="str">
        <f t="shared" si="48"/>
        <v>2024_MO60</v>
      </c>
      <c r="C1548" t="s">
        <v>173</v>
      </c>
      <c r="D1548" t="s">
        <v>1321</v>
      </c>
      <c r="E1548" s="149" t="str">
        <f t="shared" si="49"/>
        <v>2024_MOMCDONALD COUNTY</v>
      </c>
      <c r="F1548">
        <v>766550</v>
      </c>
      <c r="G1548" s="149">
        <f t="array" ref="G1548">SUM(IF(A1548=A$5:A1548,IF(C1548=C$5:C1548,1,0),0))</f>
        <v>60</v>
      </c>
    </row>
    <row r="1549" spans="1:7" x14ac:dyDescent="0.25">
      <c r="A1549">
        <v>2024</v>
      </c>
      <c r="B1549" s="149" t="str">
        <f t="shared" si="48"/>
        <v>2024_MO61</v>
      </c>
      <c r="C1549" t="s">
        <v>173</v>
      </c>
      <c r="D1549" t="s">
        <v>434</v>
      </c>
      <c r="E1549" s="149" t="str">
        <f t="shared" si="49"/>
        <v>2024_MOMACON COUNTY</v>
      </c>
      <c r="F1549">
        <v>766550</v>
      </c>
      <c r="G1549" s="149">
        <f t="array" ref="G1549">SUM(IF(A1549=A$5:A1549,IF(C1549=C$5:C1549,1,0),0))</f>
        <v>61</v>
      </c>
    </row>
    <row r="1550" spans="1:7" x14ac:dyDescent="0.25">
      <c r="A1550">
        <v>2024</v>
      </c>
      <c r="B1550" s="149" t="str">
        <f t="shared" si="48"/>
        <v>2024_MO62</v>
      </c>
      <c r="C1550" t="s">
        <v>173</v>
      </c>
      <c r="D1550" t="s">
        <v>435</v>
      </c>
      <c r="E1550" s="149" t="str">
        <f t="shared" si="49"/>
        <v>2024_MOMADISON COUNTY</v>
      </c>
      <c r="F1550">
        <v>766550</v>
      </c>
      <c r="G1550" s="149">
        <f t="array" ref="G1550">SUM(IF(A1550=A$5:A1550,IF(C1550=C$5:C1550,1,0),0))</f>
        <v>62</v>
      </c>
    </row>
    <row r="1551" spans="1:7" x14ac:dyDescent="0.25">
      <c r="A1551">
        <v>2024</v>
      </c>
      <c r="B1551" s="149" t="str">
        <f t="shared" si="48"/>
        <v>2024_MO63</v>
      </c>
      <c r="C1551" t="s">
        <v>173</v>
      </c>
      <c r="D1551" t="s">
        <v>1322</v>
      </c>
      <c r="E1551" s="149" t="str">
        <f t="shared" si="49"/>
        <v>2024_MOMARIES COUNTY</v>
      </c>
      <c r="F1551">
        <v>766550</v>
      </c>
      <c r="G1551" s="149">
        <f t="array" ref="G1551">SUM(IF(A1551=A$5:A1551,IF(C1551=C$5:C1551,1,0),0))</f>
        <v>63</v>
      </c>
    </row>
    <row r="1552" spans="1:7" x14ac:dyDescent="0.25">
      <c r="A1552">
        <v>2024</v>
      </c>
      <c r="B1552" s="149" t="str">
        <f t="shared" si="48"/>
        <v>2024_MO64</v>
      </c>
      <c r="C1552" t="s">
        <v>173</v>
      </c>
      <c r="D1552" t="s">
        <v>437</v>
      </c>
      <c r="E1552" s="149" t="str">
        <f t="shared" si="49"/>
        <v>2024_MOMARION COUNTY</v>
      </c>
      <c r="F1552">
        <v>766550</v>
      </c>
      <c r="G1552" s="149">
        <f t="array" ref="G1552">SUM(IF(A1552=A$5:A1552,IF(C1552=C$5:C1552,1,0),0))</f>
        <v>64</v>
      </c>
    </row>
    <row r="1553" spans="1:7" x14ac:dyDescent="0.25">
      <c r="A1553">
        <v>2024</v>
      </c>
      <c r="B1553" s="149" t="str">
        <f t="shared" si="48"/>
        <v>2024_MO65</v>
      </c>
      <c r="C1553" t="s">
        <v>173</v>
      </c>
      <c r="D1553" t="s">
        <v>882</v>
      </c>
      <c r="E1553" s="149" t="str">
        <f t="shared" si="49"/>
        <v>2024_MOMERCER COUNTY</v>
      </c>
      <c r="F1553">
        <v>766550</v>
      </c>
      <c r="G1553" s="149">
        <f t="array" ref="G1553">SUM(IF(A1553=A$5:A1553,IF(C1553=C$5:C1553,1,0),0))</f>
        <v>65</v>
      </c>
    </row>
    <row r="1554" spans="1:7" x14ac:dyDescent="0.25">
      <c r="A1554">
        <v>2024</v>
      </c>
      <c r="B1554" s="149" t="str">
        <f t="shared" si="48"/>
        <v>2024_MO66</v>
      </c>
      <c r="C1554" t="s">
        <v>173</v>
      </c>
      <c r="D1554" t="s">
        <v>506</v>
      </c>
      <c r="E1554" s="149" t="str">
        <f t="shared" si="49"/>
        <v>2024_MOMILLER COUNTY</v>
      </c>
      <c r="F1554">
        <v>766550</v>
      </c>
      <c r="G1554" s="149">
        <f t="array" ref="G1554">SUM(IF(A1554=A$5:A1554,IF(C1554=C$5:C1554,1,0),0))</f>
        <v>66</v>
      </c>
    </row>
    <row r="1555" spans="1:7" x14ac:dyDescent="0.25">
      <c r="A1555">
        <v>2024</v>
      </c>
      <c r="B1555" s="149" t="str">
        <f t="shared" si="48"/>
        <v>2024_MO67</v>
      </c>
      <c r="C1555" t="s">
        <v>173</v>
      </c>
      <c r="D1555" t="s">
        <v>507</v>
      </c>
      <c r="E1555" s="149" t="str">
        <f t="shared" si="49"/>
        <v>2024_MOMISSISSIPPI COUNTY</v>
      </c>
      <c r="F1555">
        <v>766550</v>
      </c>
      <c r="G1555" s="149">
        <f t="array" ref="G1555">SUM(IF(A1555=A$5:A1555,IF(C1555=C$5:C1555,1,0),0))</f>
        <v>67</v>
      </c>
    </row>
    <row r="1556" spans="1:7" x14ac:dyDescent="0.25">
      <c r="A1556">
        <v>2024</v>
      </c>
      <c r="B1556" s="149" t="str">
        <f t="shared" si="48"/>
        <v>2024_MO68</v>
      </c>
      <c r="C1556" t="s">
        <v>173</v>
      </c>
      <c r="D1556" t="s">
        <v>1323</v>
      </c>
      <c r="E1556" s="149" t="str">
        <f t="shared" si="49"/>
        <v>2024_MOMONITEAU COUNTY</v>
      </c>
      <c r="F1556">
        <v>766550</v>
      </c>
      <c r="G1556" s="149">
        <f t="array" ref="G1556">SUM(IF(A1556=A$5:A1556,IF(C1556=C$5:C1556,1,0),0))</f>
        <v>68</v>
      </c>
    </row>
    <row r="1557" spans="1:7" x14ac:dyDescent="0.25">
      <c r="A1557">
        <v>2024</v>
      </c>
      <c r="B1557" s="149" t="str">
        <f t="shared" si="48"/>
        <v>2024_MO69</v>
      </c>
      <c r="C1557" t="s">
        <v>173</v>
      </c>
      <c r="D1557" t="s">
        <v>440</v>
      </c>
      <c r="E1557" s="149" t="str">
        <f t="shared" si="49"/>
        <v>2024_MOMONROE COUNTY</v>
      </c>
      <c r="F1557">
        <v>766550</v>
      </c>
      <c r="G1557" s="149">
        <f t="array" ref="G1557">SUM(IF(A1557=A$5:A1557,IF(C1557=C$5:C1557,1,0),0))</f>
        <v>69</v>
      </c>
    </row>
    <row r="1558" spans="1:7" x14ac:dyDescent="0.25">
      <c r="A1558">
        <v>2024</v>
      </c>
      <c r="B1558" s="149" t="str">
        <f t="shared" si="48"/>
        <v>2024_MO70</v>
      </c>
      <c r="C1558" t="s">
        <v>173</v>
      </c>
      <c r="D1558" t="s">
        <v>441</v>
      </c>
      <c r="E1558" s="149" t="str">
        <f t="shared" si="49"/>
        <v>2024_MOMONTGOMERY COUNTY</v>
      </c>
      <c r="F1558">
        <v>766550</v>
      </c>
      <c r="G1558" s="149">
        <f t="array" ref="G1558">SUM(IF(A1558=A$5:A1558,IF(C1558=C$5:C1558,1,0),0))</f>
        <v>70</v>
      </c>
    </row>
    <row r="1559" spans="1:7" x14ac:dyDescent="0.25">
      <c r="A1559">
        <v>2024</v>
      </c>
      <c r="B1559" s="149" t="str">
        <f t="shared" si="48"/>
        <v>2024_MO71</v>
      </c>
      <c r="C1559" t="s">
        <v>173</v>
      </c>
      <c r="D1559" t="s">
        <v>442</v>
      </c>
      <c r="E1559" s="149" t="str">
        <f t="shared" si="49"/>
        <v>2024_MOMORGAN COUNTY</v>
      </c>
      <c r="F1559">
        <v>766550</v>
      </c>
      <c r="G1559" s="149">
        <f t="array" ref="G1559">SUM(IF(A1559=A$5:A1559,IF(C1559=C$5:C1559,1,0),0))</f>
        <v>71</v>
      </c>
    </row>
    <row r="1560" spans="1:7" x14ac:dyDescent="0.25">
      <c r="A1560">
        <v>2024</v>
      </c>
      <c r="B1560" s="149" t="str">
        <f t="shared" si="48"/>
        <v>2024_MO72</v>
      </c>
      <c r="C1560" t="s">
        <v>173</v>
      </c>
      <c r="D1560" t="s">
        <v>1324</v>
      </c>
      <c r="E1560" s="149" t="str">
        <f t="shared" si="49"/>
        <v>2024_MONEW MADRID COUNTY</v>
      </c>
      <c r="F1560">
        <v>766550</v>
      </c>
      <c r="G1560" s="149">
        <f t="array" ref="G1560">SUM(IF(A1560=A$5:A1560,IF(C1560=C$5:C1560,1,0),0))</f>
        <v>72</v>
      </c>
    </row>
    <row r="1561" spans="1:7" x14ac:dyDescent="0.25">
      <c r="A1561">
        <v>2024</v>
      </c>
      <c r="B1561" s="149" t="str">
        <f t="shared" si="48"/>
        <v>2024_MO73</v>
      </c>
      <c r="C1561" t="s">
        <v>173</v>
      </c>
      <c r="D1561" t="s">
        <v>509</v>
      </c>
      <c r="E1561" s="149" t="str">
        <f t="shared" si="49"/>
        <v>2024_MONEWTON COUNTY</v>
      </c>
      <c r="F1561">
        <v>766550</v>
      </c>
      <c r="G1561" s="149">
        <f t="array" ref="G1561">SUM(IF(A1561=A$5:A1561,IF(C1561=C$5:C1561,1,0),0))</f>
        <v>73</v>
      </c>
    </row>
    <row r="1562" spans="1:7" x14ac:dyDescent="0.25">
      <c r="A1562">
        <v>2024</v>
      </c>
      <c r="B1562" s="149" t="str">
        <f t="shared" si="48"/>
        <v>2024_MO74</v>
      </c>
      <c r="C1562" t="s">
        <v>173</v>
      </c>
      <c r="D1562" t="s">
        <v>1325</v>
      </c>
      <c r="E1562" s="149" t="str">
        <f t="shared" si="49"/>
        <v>2024_MONODAWAY COUNTY</v>
      </c>
      <c r="F1562">
        <v>766550</v>
      </c>
      <c r="G1562" s="149">
        <f t="array" ref="G1562">SUM(IF(A1562=A$5:A1562,IF(C1562=C$5:C1562,1,0),0))</f>
        <v>74</v>
      </c>
    </row>
    <row r="1563" spans="1:7" x14ac:dyDescent="0.25">
      <c r="A1563">
        <v>2024</v>
      </c>
      <c r="B1563" s="149" t="str">
        <f t="shared" si="48"/>
        <v>2024_MO75</v>
      </c>
      <c r="C1563" t="s">
        <v>173</v>
      </c>
      <c r="D1563" t="s">
        <v>1326</v>
      </c>
      <c r="E1563" s="149" t="str">
        <f t="shared" si="49"/>
        <v>2024_MOOREGON COUNTY</v>
      </c>
      <c r="F1563">
        <v>766550</v>
      </c>
      <c r="G1563" s="149">
        <f t="array" ref="G1563">SUM(IF(A1563=A$5:A1563,IF(C1563=C$5:C1563,1,0),0))</f>
        <v>75</v>
      </c>
    </row>
    <row r="1564" spans="1:7" x14ac:dyDescent="0.25">
      <c r="A1564">
        <v>2024</v>
      </c>
      <c r="B1564" s="149" t="str">
        <f t="shared" si="48"/>
        <v>2024_MO76</v>
      </c>
      <c r="C1564" t="s">
        <v>173</v>
      </c>
      <c r="D1564" t="s">
        <v>1026</v>
      </c>
      <c r="E1564" s="149" t="str">
        <f t="shared" si="49"/>
        <v>2024_MOOSAGE COUNTY</v>
      </c>
      <c r="F1564">
        <v>766550</v>
      </c>
      <c r="G1564" s="149">
        <f t="array" ref="G1564">SUM(IF(A1564=A$5:A1564,IF(C1564=C$5:C1564,1,0),0))</f>
        <v>76</v>
      </c>
    </row>
    <row r="1565" spans="1:7" x14ac:dyDescent="0.25">
      <c r="A1565">
        <v>2024</v>
      </c>
      <c r="B1565" s="149" t="str">
        <f t="shared" si="48"/>
        <v>2024_MO77</v>
      </c>
      <c r="C1565" t="s">
        <v>173</v>
      </c>
      <c r="D1565" t="s">
        <v>1327</v>
      </c>
      <c r="E1565" s="149" t="str">
        <f t="shared" si="49"/>
        <v>2024_MOOZARK COUNTY</v>
      </c>
      <c r="F1565">
        <v>766550</v>
      </c>
      <c r="G1565" s="149">
        <f t="array" ref="G1565">SUM(IF(A1565=A$5:A1565,IF(C1565=C$5:C1565,1,0),0))</f>
        <v>77</v>
      </c>
    </row>
    <row r="1566" spans="1:7" x14ac:dyDescent="0.25">
      <c r="A1566">
        <v>2024</v>
      </c>
      <c r="B1566" s="149" t="str">
        <f t="shared" si="48"/>
        <v>2024_MO78</v>
      </c>
      <c r="C1566" t="s">
        <v>173</v>
      </c>
      <c r="D1566" t="s">
        <v>1328</v>
      </c>
      <c r="E1566" s="149" t="str">
        <f t="shared" si="49"/>
        <v>2024_MOPEMISCOT COUNTY</v>
      </c>
      <c r="F1566">
        <v>766550</v>
      </c>
      <c r="G1566" s="149">
        <f t="array" ref="G1566">SUM(IF(A1566=A$5:A1566,IF(C1566=C$5:C1566,1,0),0))</f>
        <v>78</v>
      </c>
    </row>
    <row r="1567" spans="1:7" x14ac:dyDescent="0.25">
      <c r="A1567">
        <v>2024</v>
      </c>
      <c r="B1567" s="149" t="str">
        <f t="shared" si="48"/>
        <v>2024_MO79</v>
      </c>
      <c r="C1567" t="s">
        <v>173</v>
      </c>
      <c r="D1567" t="s">
        <v>443</v>
      </c>
      <c r="E1567" s="149" t="str">
        <f t="shared" si="49"/>
        <v>2024_MOPERRY COUNTY</v>
      </c>
      <c r="F1567">
        <v>766550</v>
      </c>
      <c r="G1567" s="149">
        <f t="array" ref="G1567">SUM(IF(A1567=A$5:A1567,IF(C1567=C$5:C1567,1,0),0))</f>
        <v>79</v>
      </c>
    </row>
    <row r="1568" spans="1:7" x14ac:dyDescent="0.25">
      <c r="A1568">
        <v>2024</v>
      </c>
      <c r="B1568" s="149" t="str">
        <f t="shared" si="48"/>
        <v>2024_MO80</v>
      </c>
      <c r="C1568" t="s">
        <v>173</v>
      </c>
      <c r="D1568" t="s">
        <v>1329</v>
      </c>
      <c r="E1568" s="149" t="str">
        <f t="shared" si="49"/>
        <v>2024_MOPETTIS COUNTY</v>
      </c>
      <c r="F1568">
        <v>766550</v>
      </c>
      <c r="G1568" s="149">
        <f t="array" ref="G1568">SUM(IF(A1568=A$5:A1568,IF(C1568=C$5:C1568,1,0),0))</f>
        <v>80</v>
      </c>
    </row>
    <row r="1569" spans="1:7" x14ac:dyDescent="0.25">
      <c r="A1569">
        <v>2024</v>
      </c>
      <c r="B1569" s="149" t="str">
        <f t="shared" si="48"/>
        <v>2024_MO81</v>
      </c>
      <c r="C1569" t="s">
        <v>173</v>
      </c>
      <c r="D1569" t="s">
        <v>1330</v>
      </c>
      <c r="E1569" s="149" t="str">
        <f t="shared" si="49"/>
        <v>2024_MOPHELPS COUNTY</v>
      </c>
      <c r="F1569">
        <v>766550</v>
      </c>
      <c r="G1569" s="149">
        <f t="array" ref="G1569">SUM(IF(A1569=A$5:A1569,IF(C1569=C$5:C1569,1,0),0))</f>
        <v>81</v>
      </c>
    </row>
    <row r="1570" spans="1:7" x14ac:dyDescent="0.25">
      <c r="A1570">
        <v>2024</v>
      </c>
      <c r="B1570" s="149" t="str">
        <f t="shared" si="48"/>
        <v>2024_MO82</v>
      </c>
      <c r="C1570" t="s">
        <v>173</v>
      </c>
      <c r="D1570" t="s">
        <v>445</v>
      </c>
      <c r="E1570" s="149" t="str">
        <f t="shared" si="49"/>
        <v>2024_MOPIKE COUNTY</v>
      </c>
      <c r="F1570">
        <v>766550</v>
      </c>
      <c r="G1570" s="149">
        <f t="array" ref="G1570">SUM(IF(A1570=A$5:A1570,IF(C1570=C$5:C1570,1,0),0))</f>
        <v>82</v>
      </c>
    </row>
    <row r="1571" spans="1:7" x14ac:dyDescent="0.25">
      <c r="A1571">
        <v>2024</v>
      </c>
      <c r="B1571" s="149" t="str">
        <f t="shared" si="48"/>
        <v>2024_MO83</v>
      </c>
      <c r="C1571" t="s">
        <v>173</v>
      </c>
      <c r="D1571" t="s">
        <v>1331</v>
      </c>
      <c r="E1571" s="149" t="str">
        <f t="shared" si="49"/>
        <v>2024_MOPLATTE COUNTY</v>
      </c>
      <c r="F1571">
        <v>766550</v>
      </c>
      <c r="G1571" s="149">
        <f t="array" ref="G1571">SUM(IF(A1571=A$5:A1571,IF(C1571=C$5:C1571,1,0),0))</f>
        <v>83</v>
      </c>
    </row>
    <row r="1572" spans="1:7" x14ac:dyDescent="0.25">
      <c r="A1572">
        <v>2024</v>
      </c>
      <c r="B1572" s="149" t="str">
        <f t="shared" si="48"/>
        <v>2024_MO84</v>
      </c>
      <c r="C1572" t="s">
        <v>173</v>
      </c>
      <c r="D1572" t="s">
        <v>513</v>
      </c>
      <c r="E1572" s="149" t="str">
        <f t="shared" si="49"/>
        <v>2024_MOPOLK COUNTY</v>
      </c>
      <c r="F1572">
        <v>766550</v>
      </c>
      <c r="G1572" s="149">
        <f t="array" ref="G1572">SUM(IF(A1572=A$5:A1572,IF(C1572=C$5:C1572,1,0),0))</f>
        <v>84</v>
      </c>
    </row>
    <row r="1573" spans="1:7" x14ac:dyDescent="0.25">
      <c r="A1573">
        <v>2024</v>
      </c>
      <c r="B1573" s="149" t="str">
        <f t="shared" si="48"/>
        <v>2024_MO85</v>
      </c>
      <c r="C1573" t="s">
        <v>173</v>
      </c>
      <c r="D1573" t="s">
        <v>516</v>
      </c>
      <c r="E1573" s="149" t="str">
        <f t="shared" si="49"/>
        <v>2024_MOPULASKI COUNTY</v>
      </c>
      <c r="F1573">
        <v>766550</v>
      </c>
      <c r="G1573" s="149">
        <f t="array" ref="G1573">SUM(IF(A1573=A$5:A1573,IF(C1573=C$5:C1573,1,0),0))</f>
        <v>85</v>
      </c>
    </row>
    <row r="1574" spans="1:7" x14ac:dyDescent="0.25">
      <c r="A1574">
        <v>2024</v>
      </c>
      <c r="B1574" s="149" t="str">
        <f t="shared" si="48"/>
        <v>2024_MO86</v>
      </c>
      <c r="C1574" t="s">
        <v>173</v>
      </c>
      <c r="D1574" t="s">
        <v>690</v>
      </c>
      <c r="E1574" s="149" t="str">
        <f t="shared" si="49"/>
        <v>2024_MOPUTNAM COUNTY</v>
      </c>
      <c r="F1574">
        <v>766550</v>
      </c>
      <c r="G1574" s="149">
        <f t="array" ref="G1574">SUM(IF(A1574=A$5:A1574,IF(C1574=C$5:C1574,1,0),0))</f>
        <v>86</v>
      </c>
    </row>
    <row r="1575" spans="1:7" x14ac:dyDescent="0.25">
      <c r="A1575">
        <v>2024</v>
      </c>
      <c r="B1575" s="149" t="str">
        <f t="shared" si="48"/>
        <v>2024_MO87</v>
      </c>
      <c r="C1575" t="s">
        <v>173</v>
      </c>
      <c r="D1575" t="s">
        <v>1332</v>
      </c>
      <c r="E1575" s="149" t="str">
        <f t="shared" si="49"/>
        <v>2024_MORALLS COUNTY</v>
      </c>
      <c r="F1575">
        <v>766550</v>
      </c>
      <c r="G1575" s="149">
        <f t="array" ref="G1575">SUM(IF(A1575=A$5:A1575,IF(C1575=C$5:C1575,1,0),0))</f>
        <v>87</v>
      </c>
    </row>
    <row r="1576" spans="1:7" x14ac:dyDescent="0.25">
      <c r="A1576">
        <v>2024</v>
      </c>
      <c r="B1576" s="149" t="str">
        <f t="shared" si="48"/>
        <v>2024_MO88</v>
      </c>
      <c r="C1576" t="s">
        <v>173</v>
      </c>
      <c r="D1576" t="s">
        <v>446</v>
      </c>
      <c r="E1576" s="149" t="str">
        <f t="shared" si="49"/>
        <v>2024_MORANDOLPH COUNTY</v>
      </c>
      <c r="F1576">
        <v>766550</v>
      </c>
      <c r="G1576" s="149">
        <f t="array" ref="G1576">SUM(IF(A1576=A$5:A1576,IF(C1576=C$5:C1576,1,0),0))</f>
        <v>88</v>
      </c>
    </row>
    <row r="1577" spans="1:7" x14ac:dyDescent="0.25">
      <c r="A1577">
        <v>2024</v>
      </c>
      <c r="B1577" s="149" t="str">
        <f t="shared" si="48"/>
        <v>2024_MO89</v>
      </c>
      <c r="C1577" t="s">
        <v>173</v>
      </c>
      <c r="D1577" t="s">
        <v>1333</v>
      </c>
      <c r="E1577" s="149" t="str">
        <f t="shared" si="49"/>
        <v>2024_MORAY COUNTY</v>
      </c>
      <c r="F1577">
        <v>766550</v>
      </c>
      <c r="G1577" s="149">
        <f t="array" ref="G1577">SUM(IF(A1577=A$5:A1577,IF(C1577=C$5:C1577,1,0),0))</f>
        <v>89</v>
      </c>
    </row>
    <row r="1578" spans="1:7" x14ac:dyDescent="0.25">
      <c r="A1578">
        <v>2024</v>
      </c>
      <c r="B1578" s="149" t="str">
        <f t="shared" si="48"/>
        <v>2024_MO90</v>
      </c>
      <c r="C1578" t="s">
        <v>173</v>
      </c>
      <c r="D1578" t="s">
        <v>1334</v>
      </c>
      <c r="E1578" s="149" t="str">
        <f t="shared" si="49"/>
        <v>2024_MOREYNOLDS COUNTY</v>
      </c>
      <c r="F1578">
        <v>766550</v>
      </c>
      <c r="G1578" s="149">
        <f t="array" ref="G1578">SUM(IF(A1578=A$5:A1578,IF(C1578=C$5:C1578,1,0),0))</f>
        <v>90</v>
      </c>
    </row>
    <row r="1579" spans="1:7" x14ac:dyDescent="0.25">
      <c r="A1579">
        <v>2024</v>
      </c>
      <c r="B1579" s="149" t="str">
        <f t="shared" si="48"/>
        <v>2024_MO91</v>
      </c>
      <c r="C1579" t="s">
        <v>173</v>
      </c>
      <c r="D1579" t="s">
        <v>926</v>
      </c>
      <c r="E1579" s="149" t="str">
        <f t="shared" si="49"/>
        <v>2024_MORIPLEY COUNTY</v>
      </c>
      <c r="F1579">
        <v>766550</v>
      </c>
      <c r="G1579" s="149">
        <f t="array" ref="G1579">SUM(IF(A1579=A$5:A1579,IF(C1579=C$5:C1579,1,0),0))</f>
        <v>91</v>
      </c>
    </row>
    <row r="1580" spans="1:7" x14ac:dyDescent="0.25">
      <c r="A1580">
        <v>2024</v>
      </c>
      <c r="B1580" s="149" t="str">
        <f t="shared" si="48"/>
        <v>2024_MO92</v>
      </c>
      <c r="C1580" t="s">
        <v>173</v>
      </c>
      <c r="D1580" t="s">
        <v>1335</v>
      </c>
      <c r="E1580" s="149" t="str">
        <f t="shared" si="49"/>
        <v>2024_MOST. CHARLES COUNTY</v>
      </c>
      <c r="F1580">
        <v>766550</v>
      </c>
      <c r="G1580" s="149">
        <f t="array" ref="G1580">SUM(IF(A1580=A$5:A1580,IF(C1580=C$5:C1580,1,0),0))</f>
        <v>92</v>
      </c>
    </row>
    <row r="1581" spans="1:7" x14ac:dyDescent="0.25">
      <c r="A1581">
        <v>2024</v>
      </c>
      <c r="B1581" s="149" t="str">
        <f t="shared" si="48"/>
        <v>2024_MO93</v>
      </c>
      <c r="C1581" t="s">
        <v>173</v>
      </c>
      <c r="D1581" t="s">
        <v>448</v>
      </c>
      <c r="E1581" s="149" t="str">
        <f t="shared" si="49"/>
        <v>2024_MOST. CLAIR COUNTY</v>
      </c>
      <c r="F1581">
        <v>766550</v>
      </c>
      <c r="G1581" s="149">
        <f t="array" ref="G1581">SUM(IF(A1581=A$5:A1581,IF(C1581=C$5:C1581,1,0),0))</f>
        <v>93</v>
      </c>
    </row>
    <row r="1582" spans="1:7" x14ac:dyDescent="0.25">
      <c r="A1582">
        <v>2024</v>
      </c>
      <c r="B1582" s="149" t="str">
        <f t="shared" si="48"/>
        <v>2024_MO94</v>
      </c>
      <c r="C1582" t="s">
        <v>173</v>
      </c>
      <c r="D1582" t="s">
        <v>1336</v>
      </c>
      <c r="E1582" s="149" t="str">
        <f t="shared" si="49"/>
        <v>2024_MOSTE. GENEVIEVE COUNTY</v>
      </c>
      <c r="F1582">
        <v>766550</v>
      </c>
      <c r="G1582" s="149">
        <f t="array" ref="G1582">SUM(IF(A1582=A$5:A1582,IF(C1582=C$5:C1582,1,0),0))</f>
        <v>94</v>
      </c>
    </row>
    <row r="1583" spans="1:7" x14ac:dyDescent="0.25">
      <c r="A1583">
        <v>2024</v>
      </c>
      <c r="B1583" s="149" t="str">
        <f t="shared" si="48"/>
        <v>2024_MO95</v>
      </c>
      <c r="C1583" t="s">
        <v>173</v>
      </c>
      <c r="D1583" t="s">
        <v>1337</v>
      </c>
      <c r="E1583" s="149" t="str">
        <f t="shared" si="49"/>
        <v>2024_MOST. FRANCOIS COUNTY</v>
      </c>
      <c r="F1583">
        <v>766550</v>
      </c>
      <c r="G1583" s="149">
        <f t="array" ref="G1583">SUM(IF(A1583=A$5:A1583,IF(C1583=C$5:C1583,1,0),0))</f>
        <v>95</v>
      </c>
    </row>
    <row r="1584" spans="1:7" x14ac:dyDescent="0.25">
      <c r="A1584">
        <v>2024</v>
      </c>
      <c r="B1584" s="149" t="str">
        <f t="shared" si="48"/>
        <v>2024_MO96</v>
      </c>
      <c r="C1584" t="s">
        <v>173</v>
      </c>
      <c r="D1584" t="s">
        <v>1254</v>
      </c>
      <c r="E1584" s="149" t="str">
        <f t="shared" si="49"/>
        <v>2024_MOST. LOUIS COUNTY</v>
      </c>
      <c r="F1584">
        <v>766550</v>
      </c>
      <c r="G1584" s="149">
        <f t="array" ref="G1584">SUM(IF(A1584=A$5:A1584,IF(C1584=C$5:C1584,1,0),0))</f>
        <v>96</v>
      </c>
    </row>
    <row r="1585" spans="1:7" x14ac:dyDescent="0.25">
      <c r="A1585">
        <v>2024</v>
      </c>
      <c r="B1585" s="149" t="str">
        <f t="shared" ref="B1585:B1648" si="50">A1585&amp;"_"&amp;C1585&amp;G1585</f>
        <v>2024_MO97</v>
      </c>
      <c r="C1585" t="s">
        <v>173</v>
      </c>
      <c r="D1585" t="s">
        <v>518</v>
      </c>
      <c r="E1585" s="149" t="str">
        <f t="shared" ref="E1585:E1648" si="51">A1585&amp;"_"&amp;C1585&amp;D1585</f>
        <v>2024_MOSALINE COUNTY</v>
      </c>
      <c r="F1585">
        <v>766550</v>
      </c>
      <c r="G1585" s="149">
        <f t="array" ref="G1585">SUM(IF(A1585=A$5:A1585,IF(C1585=C$5:C1585,1,0),0))</f>
        <v>97</v>
      </c>
    </row>
    <row r="1586" spans="1:7" x14ac:dyDescent="0.25">
      <c r="A1586">
        <v>2024</v>
      </c>
      <c r="B1586" s="149" t="str">
        <f t="shared" si="50"/>
        <v>2024_MO98</v>
      </c>
      <c r="C1586" t="s">
        <v>173</v>
      </c>
      <c r="D1586" t="s">
        <v>890</v>
      </c>
      <c r="E1586" s="149" t="str">
        <f t="shared" si="51"/>
        <v>2024_MOSCHUYLER COUNTY</v>
      </c>
      <c r="F1586">
        <v>766550</v>
      </c>
      <c r="G1586" s="149">
        <f t="array" ref="G1586">SUM(IF(A1586=A$5:A1586,IF(C1586=C$5:C1586,1,0),0))</f>
        <v>98</v>
      </c>
    </row>
    <row r="1587" spans="1:7" x14ac:dyDescent="0.25">
      <c r="A1587">
        <v>2024</v>
      </c>
      <c r="B1587" s="149" t="str">
        <f t="shared" si="50"/>
        <v>2024_MO99</v>
      </c>
      <c r="C1587" t="s">
        <v>173</v>
      </c>
      <c r="D1587" t="s">
        <v>1338</v>
      </c>
      <c r="E1587" s="149" t="str">
        <f t="shared" si="51"/>
        <v>2024_MOSCOTLAND COUNTY</v>
      </c>
      <c r="F1587">
        <v>766550</v>
      </c>
      <c r="G1587" s="149">
        <f t="array" ref="G1587">SUM(IF(A1587=A$5:A1587,IF(C1587=C$5:C1587,1,0),0))</f>
        <v>99</v>
      </c>
    </row>
    <row r="1588" spans="1:7" x14ac:dyDescent="0.25">
      <c r="A1588">
        <v>2024</v>
      </c>
      <c r="B1588" s="149" t="str">
        <f t="shared" si="50"/>
        <v>2024_MO100</v>
      </c>
      <c r="C1588" t="s">
        <v>173</v>
      </c>
      <c r="D1588" t="s">
        <v>519</v>
      </c>
      <c r="E1588" s="149" t="str">
        <f t="shared" si="51"/>
        <v>2024_MOSCOTT COUNTY</v>
      </c>
      <c r="F1588">
        <v>766550</v>
      </c>
      <c r="G1588" s="149">
        <f t="array" ref="G1588">SUM(IF(A1588=A$5:A1588,IF(C1588=C$5:C1588,1,0),0))</f>
        <v>100</v>
      </c>
    </row>
    <row r="1589" spans="1:7" x14ac:dyDescent="0.25">
      <c r="A1589">
        <v>2024</v>
      </c>
      <c r="B1589" s="149" t="str">
        <f t="shared" si="50"/>
        <v>2024_MO101</v>
      </c>
      <c r="C1589" t="s">
        <v>173</v>
      </c>
      <c r="D1589" t="s">
        <v>1339</v>
      </c>
      <c r="E1589" s="149" t="str">
        <f t="shared" si="51"/>
        <v>2024_MOSHANNON COUNTY</v>
      </c>
      <c r="F1589">
        <v>766550</v>
      </c>
      <c r="G1589" s="149">
        <f t="array" ref="G1589">SUM(IF(A1589=A$5:A1589,IF(C1589=C$5:C1589,1,0),0))</f>
        <v>101</v>
      </c>
    </row>
    <row r="1590" spans="1:7" x14ac:dyDescent="0.25">
      <c r="A1590">
        <v>2024</v>
      </c>
      <c r="B1590" s="149" t="str">
        <f t="shared" si="50"/>
        <v>2024_MO102</v>
      </c>
      <c r="C1590" t="s">
        <v>173</v>
      </c>
      <c r="D1590" t="s">
        <v>449</v>
      </c>
      <c r="E1590" s="149" t="str">
        <f t="shared" si="51"/>
        <v>2024_MOSHELBY COUNTY</v>
      </c>
      <c r="F1590">
        <v>766550</v>
      </c>
      <c r="G1590" s="149">
        <f t="array" ref="G1590">SUM(IF(A1590=A$5:A1590,IF(C1590=C$5:C1590,1,0),0))</f>
        <v>102</v>
      </c>
    </row>
    <row r="1591" spans="1:7" x14ac:dyDescent="0.25">
      <c r="A1591">
        <v>2024</v>
      </c>
      <c r="B1591" s="149" t="str">
        <f t="shared" si="50"/>
        <v>2024_MO103</v>
      </c>
      <c r="C1591" t="s">
        <v>173</v>
      </c>
      <c r="D1591" t="s">
        <v>1340</v>
      </c>
      <c r="E1591" s="149" t="str">
        <f t="shared" si="51"/>
        <v>2024_MOSTODDARD COUNTY</v>
      </c>
      <c r="F1591">
        <v>766550</v>
      </c>
      <c r="G1591" s="149">
        <f t="array" ref="G1591">SUM(IF(A1591=A$5:A1591,IF(C1591=C$5:C1591,1,0),0))</f>
        <v>103</v>
      </c>
    </row>
    <row r="1592" spans="1:7" x14ac:dyDescent="0.25">
      <c r="A1592">
        <v>2024</v>
      </c>
      <c r="B1592" s="149" t="str">
        <f t="shared" si="50"/>
        <v>2024_MO104</v>
      </c>
      <c r="C1592" t="s">
        <v>173</v>
      </c>
      <c r="D1592" t="s">
        <v>524</v>
      </c>
      <c r="E1592" s="149" t="str">
        <f t="shared" si="51"/>
        <v>2024_MOSTONE COUNTY</v>
      </c>
      <c r="F1592">
        <v>766550</v>
      </c>
      <c r="G1592" s="149">
        <f t="array" ref="G1592">SUM(IF(A1592=A$5:A1592,IF(C1592=C$5:C1592,1,0),0))</f>
        <v>104</v>
      </c>
    </row>
    <row r="1593" spans="1:7" x14ac:dyDescent="0.25">
      <c r="A1593">
        <v>2024</v>
      </c>
      <c r="B1593" s="149" t="str">
        <f t="shared" si="50"/>
        <v>2024_MO105</v>
      </c>
      <c r="C1593" t="s">
        <v>173</v>
      </c>
      <c r="D1593" t="s">
        <v>932</v>
      </c>
      <c r="E1593" s="149" t="str">
        <f t="shared" si="51"/>
        <v>2024_MOSULLIVAN COUNTY</v>
      </c>
      <c r="F1593">
        <v>766550</v>
      </c>
      <c r="G1593" s="149">
        <f t="array" ref="G1593">SUM(IF(A1593=A$5:A1593,IF(C1593=C$5:C1593,1,0),0))</f>
        <v>105</v>
      </c>
    </row>
    <row r="1594" spans="1:7" x14ac:dyDescent="0.25">
      <c r="A1594">
        <v>2024</v>
      </c>
      <c r="B1594" s="149" t="str">
        <f t="shared" si="50"/>
        <v>2024_MO106</v>
      </c>
      <c r="C1594" t="s">
        <v>173</v>
      </c>
      <c r="D1594" t="s">
        <v>1341</v>
      </c>
      <c r="E1594" s="149" t="str">
        <f t="shared" si="51"/>
        <v>2024_MOTANEY COUNTY</v>
      </c>
      <c r="F1594">
        <v>766550</v>
      </c>
      <c r="G1594" s="149">
        <f t="array" ref="G1594">SUM(IF(A1594=A$5:A1594,IF(C1594=C$5:C1594,1,0),0))</f>
        <v>106</v>
      </c>
    </row>
    <row r="1595" spans="1:7" x14ac:dyDescent="0.25">
      <c r="A1595">
        <v>2024</v>
      </c>
      <c r="B1595" s="149" t="str">
        <f t="shared" si="50"/>
        <v>2024_MO107</v>
      </c>
      <c r="C1595" t="s">
        <v>173</v>
      </c>
      <c r="D1595" t="s">
        <v>1342</v>
      </c>
      <c r="E1595" s="149" t="str">
        <f t="shared" si="51"/>
        <v>2024_MOTEXAS COUNTY</v>
      </c>
      <c r="F1595">
        <v>766550</v>
      </c>
      <c r="G1595" s="149">
        <f t="array" ref="G1595">SUM(IF(A1595=A$5:A1595,IF(C1595=C$5:C1595,1,0),0))</f>
        <v>107</v>
      </c>
    </row>
    <row r="1596" spans="1:7" x14ac:dyDescent="0.25">
      <c r="A1596">
        <v>2024</v>
      </c>
      <c r="B1596" s="149" t="str">
        <f t="shared" si="50"/>
        <v>2024_MO108</v>
      </c>
      <c r="C1596" t="s">
        <v>173</v>
      </c>
      <c r="D1596" t="s">
        <v>1343</v>
      </c>
      <c r="E1596" s="149" t="str">
        <f t="shared" si="51"/>
        <v>2024_MOVERNON COUNTY</v>
      </c>
      <c r="F1596">
        <v>766550</v>
      </c>
      <c r="G1596" s="149">
        <f t="array" ref="G1596">SUM(IF(A1596=A$5:A1596,IF(C1596=C$5:C1596,1,0),0))</f>
        <v>108</v>
      </c>
    </row>
    <row r="1597" spans="1:7" x14ac:dyDescent="0.25">
      <c r="A1597">
        <v>2024</v>
      </c>
      <c r="B1597" s="149" t="str">
        <f t="shared" si="50"/>
        <v>2024_MO109</v>
      </c>
      <c r="C1597" t="s">
        <v>173</v>
      </c>
      <c r="D1597" t="s">
        <v>801</v>
      </c>
      <c r="E1597" s="149" t="str">
        <f t="shared" si="51"/>
        <v>2024_MOWARREN COUNTY</v>
      </c>
      <c r="F1597">
        <v>766550</v>
      </c>
      <c r="G1597" s="149">
        <f t="array" ref="G1597">SUM(IF(A1597=A$5:A1597,IF(C1597=C$5:C1597,1,0),0))</f>
        <v>109</v>
      </c>
    </row>
    <row r="1598" spans="1:7" x14ac:dyDescent="0.25">
      <c r="A1598">
        <v>2024</v>
      </c>
      <c r="B1598" s="149" t="str">
        <f t="shared" si="50"/>
        <v>2024_MO110</v>
      </c>
      <c r="C1598" t="s">
        <v>173</v>
      </c>
      <c r="D1598" t="s">
        <v>455</v>
      </c>
      <c r="E1598" s="149" t="str">
        <f t="shared" si="51"/>
        <v>2024_MOWASHINGTON COUNTY</v>
      </c>
      <c r="F1598">
        <v>766550</v>
      </c>
      <c r="G1598" s="149">
        <f t="array" ref="G1598">SUM(IF(A1598=A$5:A1598,IF(C1598=C$5:C1598,1,0),0))</f>
        <v>110</v>
      </c>
    </row>
    <row r="1599" spans="1:7" x14ac:dyDescent="0.25">
      <c r="A1599">
        <v>2024</v>
      </c>
      <c r="B1599" s="149" t="str">
        <f t="shared" si="50"/>
        <v>2024_MO111</v>
      </c>
      <c r="C1599" t="s">
        <v>173</v>
      </c>
      <c r="D1599" t="s">
        <v>802</v>
      </c>
      <c r="E1599" s="149" t="str">
        <f t="shared" si="51"/>
        <v>2024_MOWAYNE COUNTY</v>
      </c>
      <c r="F1599">
        <v>766550</v>
      </c>
      <c r="G1599" s="149">
        <f t="array" ref="G1599">SUM(IF(A1599=A$5:A1599,IF(C1599=C$5:C1599,1,0),0))</f>
        <v>111</v>
      </c>
    </row>
    <row r="1600" spans="1:7" x14ac:dyDescent="0.25">
      <c r="A1600">
        <v>2024</v>
      </c>
      <c r="B1600" s="149" t="str">
        <f t="shared" si="50"/>
        <v>2024_MO112</v>
      </c>
      <c r="C1600" t="s">
        <v>173</v>
      </c>
      <c r="D1600" t="s">
        <v>803</v>
      </c>
      <c r="E1600" s="149" t="str">
        <f t="shared" si="51"/>
        <v>2024_MOWEBSTER COUNTY</v>
      </c>
      <c r="F1600">
        <v>766550</v>
      </c>
      <c r="G1600" s="149">
        <f t="array" ref="G1600">SUM(IF(A1600=A$5:A1600,IF(C1600=C$5:C1600,1,0),0))</f>
        <v>112</v>
      </c>
    </row>
    <row r="1601" spans="1:7" x14ac:dyDescent="0.25">
      <c r="A1601">
        <v>2024</v>
      </c>
      <c r="B1601" s="149" t="str">
        <f t="shared" si="50"/>
        <v>2024_MO113</v>
      </c>
      <c r="C1601" t="s">
        <v>173</v>
      </c>
      <c r="D1601" t="s">
        <v>808</v>
      </c>
      <c r="E1601" s="149" t="str">
        <f t="shared" si="51"/>
        <v>2024_MOWORTH COUNTY</v>
      </c>
      <c r="F1601">
        <v>766550</v>
      </c>
      <c r="G1601" s="149">
        <f t="array" ref="G1601">SUM(IF(A1601=A$5:A1601,IF(C1601=C$5:C1601,1,0),0))</f>
        <v>113</v>
      </c>
    </row>
    <row r="1602" spans="1:7" x14ac:dyDescent="0.25">
      <c r="A1602">
        <v>2024</v>
      </c>
      <c r="B1602" s="149" t="str">
        <f t="shared" si="50"/>
        <v>2024_MO114</v>
      </c>
      <c r="C1602" t="s">
        <v>173</v>
      </c>
      <c r="D1602" t="s">
        <v>986</v>
      </c>
      <c r="E1602" s="149" t="str">
        <f t="shared" si="51"/>
        <v>2024_MOWRIGHT COUNTY</v>
      </c>
      <c r="F1602">
        <v>766550</v>
      </c>
      <c r="G1602" s="149">
        <f t="array" ref="G1602">SUM(IF(A1602=A$5:A1602,IF(C1602=C$5:C1602,1,0),0))</f>
        <v>114</v>
      </c>
    </row>
    <row r="1603" spans="1:7" x14ac:dyDescent="0.25">
      <c r="A1603">
        <v>2024</v>
      </c>
      <c r="B1603" s="149" t="str">
        <f t="shared" si="50"/>
        <v>2024_MO115</v>
      </c>
      <c r="C1603" t="s">
        <v>173</v>
      </c>
      <c r="D1603" t="s">
        <v>230</v>
      </c>
      <c r="E1603" s="149" t="str">
        <f t="shared" si="51"/>
        <v>2024_MOST. LOUIS CITY</v>
      </c>
      <c r="F1603">
        <v>766550</v>
      </c>
      <c r="G1603" s="149">
        <f t="array" ref="G1603">SUM(IF(A1603=A$5:A1603,IF(C1603=C$5:C1603,1,0),0))</f>
        <v>115</v>
      </c>
    </row>
    <row r="1604" spans="1:7" x14ac:dyDescent="0.25">
      <c r="A1604">
        <v>2024</v>
      </c>
      <c r="B1604" s="149" t="str">
        <f t="shared" si="50"/>
        <v>2024_MT1</v>
      </c>
      <c r="C1604" t="s">
        <v>174</v>
      </c>
      <c r="D1604" t="s">
        <v>1344</v>
      </c>
      <c r="E1604" s="149" t="str">
        <f t="shared" si="51"/>
        <v>2024_MTBEAVERHEAD COUNTY</v>
      </c>
      <c r="F1604">
        <v>766550</v>
      </c>
      <c r="G1604" s="149">
        <f t="array" ref="G1604">SUM(IF(A1604=A$5:A1604,IF(C1604=C$5:C1604,1,0),0))</f>
        <v>1</v>
      </c>
    </row>
    <row r="1605" spans="1:7" x14ac:dyDescent="0.25">
      <c r="A1605">
        <v>2024</v>
      </c>
      <c r="B1605" s="149" t="str">
        <f t="shared" si="50"/>
        <v>2024_MT2</v>
      </c>
      <c r="C1605" t="s">
        <v>174</v>
      </c>
      <c r="D1605" t="s">
        <v>1345</v>
      </c>
      <c r="E1605" s="149" t="str">
        <f t="shared" si="51"/>
        <v>2024_MTBIG HORN COUNTY</v>
      </c>
      <c r="F1605">
        <v>766550</v>
      </c>
      <c r="G1605" s="149">
        <f t="array" ref="G1605">SUM(IF(A1605=A$5:A1605,IF(C1605=C$5:C1605,1,0),0))</f>
        <v>2</v>
      </c>
    </row>
    <row r="1606" spans="1:7" x14ac:dyDescent="0.25">
      <c r="A1606">
        <v>2024</v>
      </c>
      <c r="B1606" s="149" t="str">
        <f t="shared" si="50"/>
        <v>2024_MT3</v>
      </c>
      <c r="C1606" t="s">
        <v>174</v>
      </c>
      <c r="D1606" t="s">
        <v>819</v>
      </c>
      <c r="E1606" s="149" t="str">
        <f t="shared" si="51"/>
        <v>2024_MTBLAINE COUNTY</v>
      </c>
      <c r="F1606">
        <v>766550</v>
      </c>
      <c r="G1606" s="149">
        <f t="array" ref="G1606">SUM(IF(A1606=A$5:A1606,IF(C1606=C$5:C1606,1,0),0))</f>
        <v>3</v>
      </c>
    </row>
    <row r="1607" spans="1:7" x14ac:dyDescent="0.25">
      <c r="A1607">
        <v>2024</v>
      </c>
      <c r="B1607" s="149" t="str">
        <f t="shared" si="50"/>
        <v>2024_MT4</v>
      </c>
      <c r="C1607" t="s">
        <v>174</v>
      </c>
      <c r="D1607" t="s">
        <v>1346</v>
      </c>
      <c r="E1607" s="149" t="str">
        <f t="shared" si="51"/>
        <v>2024_MTBROADWATER COUNTY</v>
      </c>
      <c r="F1607">
        <v>766550</v>
      </c>
      <c r="G1607" s="149">
        <f t="array" ref="G1607">SUM(IF(A1607=A$5:A1607,IF(C1607=C$5:C1607,1,0),0))</f>
        <v>4</v>
      </c>
    </row>
    <row r="1608" spans="1:7" x14ac:dyDescent="0.25">
      <c r="A1608">
        <v>2024</v>
      </c>
      <c r="B1608" s="149" t="str">
        <f t="shared" si="50"/>
        <v>2024_MT5</v>
      </c>
      <c r="C1608" t="s">
        <v>174</v>
      </c>
      <c r="D1608" t="s">
        <v>1347</v>
      </c>
      <c r="E1608" s="149" t="str">
        <f t="shared" si="51"/>
        <v>2024_MTCARBON COUNTY</v>
      </c>
      <c r="F1608">
        <v>766550</v>
      </c>
      <c r="G1608" s="149">
        <f t="array" ref="G1608">SUM(IF(A1608=A$5:A1608,IF(C1608=C$5:C1608,1,0),0))</f>
        <v>5</v>
      </c>
    </row>
    <row r="1609" spans="1:7" x14ac:dyDescent="0.25">
      <c r="A1609">
        <v>2024</v>
      </c>
      <c r="B1609" s="149" t="str">
        <f t="shared" si="50"/>
        <v>2024_MT6</v>
      </c>
      <c r="C1609" t="s">
        <v>174</v>
      </c>
      <c r="D1609" t="s">
        <v>1068</v>
      </c>
      <c r="E1609" s="149" t="str">
        <f t="shared" si="51"/>
        <v>2024_MTCARTER COUNTY</v>
      </c>
      <c r="F1609">
        <v>766550</v>
      </c>
      <c r="G1609" s="149">
        <f t="array" ref="G1609">SUM(IF(A1609=A$5:A1609,IF(C1609=C$5:C1609,1,0),0))</f>
        <v>6</v>
      </c>
    </row>
    <row r="1610" spans="1:7" x14ac:dyDescent="0.25">
      <c r="A1610">
        <v>2024</v>
      </c>
      <c r="B1610" s="149" t="str">
        <f t="shared" si="50"/>
        <v>2024_MT7</v>
      </c>
      <c r="C1610" t="s">
        <v>174</v>
      </c>
      <c r="D1610" t="s">
        <v>1348</v>
      </c>
      <c r="E1610" s="149" t="str">
        <f t="shared" si="51"/>
        <v>2024_MTCASCADE COUNTY</v>
      </c>
      <c r="F1610">
        <v>766550</v>
      </c>
      <c r="G1610" s="149">
        <f t="array" ref="G1610">SUM(IF(A1610=A$5:A1610,IF(C1610=C$5:C1610,1,0),0))</f>
        <v>7</v>
      </c>
    </row>
    <row r="1611" spans="1:7" x14ac:dyDescent="0.25">
      <c r="A1611">
        <v>2024</v>
      </c>
      <c r="B1611" s="149" t="str">
        <f t="shared" si="50"/>
        <v>2024_MT8</v>
      </c>
      <c r="C1611" t="s">
        <v>174</v>
      </c>
      <c r="D1611" t="s">
        <v>1349</v>
      </c>
      <c r="E1611" s="149" t="str">
        <f t="shared" si="51"/>
        <v>2024_MTCHOUTEAU COUNTY</v>
      </c>
      <c r="F1611">
        <v>766550</v>
      </c>
      <c r="G1611" s="149">
        <f t="array" ref="G1611">SUM(IF(A1611=A$5:A1611,IF(C1611=C$5:C1611,1,0),0))</f>
        <v>8</v>
      </c>
    </row>
    <row r="1612" spans="1:7" x14ac:dyDescent="0.25">
      <c r="A1612">
        <v>2024</v>
      </c>
      <c r="B1612" s="149" t="str">
        <f t="shared" si="50"/>
        <v>2024_MT9</v>
      </c>
      <c r="C1612" t="s">
        <v>174</v>
      </c>
      <c r="D1612" t="s">
        <v>600</v>
      </c>
      <c r="E1612" s="149" t="str">
        <f t="shared" si="51"/>
        <v>2024_MTCUSTER COUNTY</v>
      </c>
      <c r="F1612">
        <v>766550</v>
      </c>
      <c r="G1612" s="149">
        <f t="array" ref="G1612">SUM(IF(A1612=A$5:A1612,IF(C1612=C$5:C1612,1,0),0))</f>
        <v>9</v>
      </c>
    </row>
    <row r="1613" spans="1:7" x14ac:dyDescent="0.25">
      <c r="A1613">
        <v>2024</v>
      </c>
      <c r="B1613" s="149" t="str">
        <f t="shared" si="50"/>
        <v>2024_MT10</v>
      </c>
      <c r="C1613" t="s">
        <v>174</v>
      </c>
      <c r="D1613" t="s">
        <v>1350</v>
      </c>
      <c r="E1613" s="149" t="str">
        <f t="shared" si="51"/>
        <v>2024_MTDANIELS COUNTY</v>
      </c>
      <c r="F1613">
        <v>766550</v>
      </c>
      <c r="G1613" s="149">
        <f t="array" ref="G1613">SUM(IF(A1613=A$5:A1613,IF(C1613=C$5:C1613,1,0),0))</f>
        <v>10</v>
      </c>
    </row>
    <row r="1614" spans="1:7" x14ac:dyDescent="0.25">
      <c r="A1614">
        <v>2024</v>
      </c>
      <c r="B1614" s="149" t="str">
        <f t="shared" si="50"/>
        <v>2024_MT11</v>
      </c>
      <c r="C1614" t="s">
        <v>174</v>
      </c>
      <c r="D1614" t="s">
        <v>731</v>
      </c>
      <c r="E1614" s="149" t="str">
        <f t="shared" si="51"/>
        <v>2024_MTDAWSON COUNTY</v>
      </c>
      <c r="F1614">
        <v>766550</v>
      </c>
      <c r="G1614" s="149">
        <f t="array" ref="G1614">SUM(IF(A1614=A$5:A1614,IF(C1614=C$5:C1614,1,0),0))</f>
        <v>11</v>
      </c>
    </row>
    <row r="1615" spans="1:7" x14ac:dyDescent="0.25">
      <c r="A1615">
        <v>2024</v>
      </c>
      <c r="B1615" s="149" t="str">
        <f t="shared" si="50"/>
        <v>2024_MT12</v>
      </c>
      <c r="C1615" t="s">
        <v>174</v>
      </c>
      <c r="D1615" t="s">
        <v>1351</v>
      </c>
      <c r="E1615" s="149" t="str">
        <f t="shared" si="51"/>
        <v>2024_MTDEER LODGE COUNTY</v>
      </c>
      <c r="F1615">
        <v>766550</v>
      </c>
      <c r="G1615" s="149">
        <f t="array" ref="G1615">SUM(IF(A1615=A$5:A1615,IF(C1615=C$5:C1615,1,0),0))</f>
        <v>12</v>
      </c>
    </row>
    <row r="1616" spans="1:7" x14ac:dyDescent="0.25">
      <c r="A1616">
        <v>2024</v>
      </c>
      <c r="B1616" s="149" t="str">
        <f t="shared" si="50"/>
        <v>2024_MT13</v>
      </c>
      <c r="C1616" t="s">
        <v>174</v>
      </c>
      <c r="D1616" t="s">
        <v>1352</v>
      </c>
      <c r="E1616" s="149" t="str">
        <f t="shared" si="51"/>
        <v>2024_MTFALLON COUNTY</v>
      </c>
      <c r="F1616">
        <v>766550</v>
      </c>
      <c r="G1616" s="149">
        <f t="array" ref="G1616">SUM(IF(A1616=A$5:A1616,IF(C1616=C$5:C1616,1,0),0))</f>
        <v>13</v>
      </c>
    </row>
    <row r="1617" spans="1:7" x14ac:dyDescent="0.25">
      <c r="A1617">
        <v>2024</v>
      </c>
      <c r="B1617" s="149" t="str">
        <f t="shared" si="50"/>
        <v>2024_MT14</v>
      </c>
      <c r="C1617" t="s">
        <v>174</v>
      </c>
      <c r="D1617" t="s">
        <v>1353</v>
      </c>
      <c r="E1617" s="149" t="str">
        <f t="shared" si="51"/>
        <v>2024_MTFERGUS COUNTY</v>
      </c>
      <c r="F1617">
        <v>766550</v>
      </c>
      <c r="G1617" s="149">
        <f t="array" ref="G1617">SUM(IF(A1617=A$5:A1617,IF(C1617=C$5:C1617,1,0),0))</f>
        <v>14</v>
      </c>
    </row>
    <row r="1618" spans="1:7" x14ac:dyDescent="0.25">
      <c r="A1618">
        <v>2024</v>
      </c>
      <c r="B1618" s="149" t="str">
        <f t="shared" si="50"/>
        <v>2024_MT15</v>
      </c>
      <c r="C1618" t="s">
        <v>174</v>
      </c>
      <c r="D1618" t="s">
        <v>1354</v>
      </c>
      <c r="E1618" s="149" t="str">
        <f t="shared" si="51"/>
        <v>2024_MTFLATHEAD COUNTY</v>
      </c>
      <c r="F1618">
        <v>766550</v>
      </c>
      <c r="G1618" s="149">
        <f t="array" ref="G1618">SUM(IF(A1618=A$5:A1618,IF(C1618=C$5:C1618,1,0),0))</f>
        <v>15</v>
      </c>
    </row>
    <row r="1619" spans="1:7" x14ac:dyDescent="0.25">
      <c r="A1619">
        <v>2024</v>
      </c>
      <c r="B1619" s="149" t="str">
        <f t="shared" si="50"/>
        <v>2024_MT16</v>
      </c>
      <c r="C1619" t="s">
        <v>174</v>
      </c>
      <c r="D1619" t="s">
        <v>862</v>
      </c>
      <c r="E1619" s="149" t="str">
        <f t="shared" si="51"/>
        <v>2024_MTGALLATIN COUNTY</v>
      </c>
      <c r="F1619">
        <v>766550</v>
      </c>
      <c r="G1619" s="149">
        <f t="array" ref="G1619">SUM(IF(A1619=A$5:A1619,IF(C1619=C$5:C1619,1,0),0))</f>
        <v>16</v>
      </c>
    </row>
    <row r="1620" spans="1:7" x14ac:dyDescent="0.25">
      <c r="A1620">
        <v>2024</v>
      </c>
      <c r="B1620" s="149" t="str">
        <f t="shared" si="50"/>
        <v>2024_MT17</v>
      </c>
      <c r="C1620" t="s">
        <v>174</v>
      </c>
      <c r="D1620" t="s">
        <v>609</v>
      </c>
      <c r="E1620" s="149" t="str">
        <f t="shared" si="51"/>
        <v>2024_MTGARFIELD COUNTY</v>
      </c>
      <c r="F1620">
        <v>766550</v>
      </c>
      <c r="G1620" s="149">
        <f t="array" ref="G1620">SUM(IF(A1620=A$5:A1620,IF(C1620=C$5:C1620,1,0),0))</f>
        <v>17</v>
      </c>
    </row>
    <row r="1621" spans="1:7" x14ac:dyDescent="0.25">
      <c r="A1621">
        <v>2024</v>
      </c>
      <c r="B1621" s="149" t="str">
        <f t="shared" si="50"/>
        <v>2024_MT18</v>
      </c>
      <c r="C1621" t="s">
        <v>174</v>
      </c>
      <c r="D1621" t="s">
        <v>1355</v>
      </c>
      <c r="E1621" s="149" t="str">
        <f t="shared" si="51"/>
        <v>2024_MTGLACIER COUNTY</v>
      </c>
      <c r="F1621">
        <v>766550</v>
      </c>
      <c r="G1621" s="149">
        <f t="array" ref="G1621">SUM(IF(A1621=A$5:A1621,IF(C1621=C$5:C1621,1,0),0))</f>
        <v>18</v>
      </c>
    </row>
    <row r="1622" spans="1:7" x14ac:dyDescent="0.25">
      <c r="A1622">
        <v>2024</v>
      </c>
      <c r="B1622" s="149" t="str">
        <f t="shared" si="50"/>
        <v>2024_MT19</v>
      </c>
      <c r="C1622" t="s">
        <v>174</v>
      </c>
      <c r="D1622" t="s">
        <v>1356</v>
      </c>
      <c r="E1622" s="149" t="str">
        <f t="shared" si="51"/>
        <v>2024_MTGOLDEN VALLEY COUNTY</v>
      </c>
      <c r="F1622">
        <v>766550</v>
      </c>
      <c r="G1622" s="149">
        <f t="array" ref="G1622">SUM(IF(A1622=A$5:A1622,IF(C1622=C$5:C1622,1,0),0))</f>
        <v>19</v>
      </c>
    </row>
    <row r="1623" spans="1:7" x14ac:dyDescent="0.25">
      <c r="A1623">
        <v>2024</v>
      </c>
      <c r="B1623" s="149" t="str">
        <f t="shared" si="50"/>
        <v>2024_MT20</v>
      </c>
      <c r="C1623" t="s">
        <v>174</v>
      </c>
      <c r="D1623" t="s">
        <v>1357</v>
      </c>
      <c r="E1623" s="149" t="str">
        <f t="shared" si="51"/>
        <v>2024_MTGRANITE COUNTY</v>
      </c>
      <c r="F1623">
        <v>766550</v>
      </c>
      <c r="G1623" s="149">
        <f t="array" ref="G1623">SUM(IF(A1623=A$5:A1623,IF(C1623=C$5:C1623,1,0),0))</f>
        <v>20</v>
      </c>
    </row>
    <row r="1624" spans="1:7" x14ac:dyDescent="0.25">
      <c r="A1624">
        <v>2024</v>
      </c>
      <c r="B1624" s="149" t="str">
        <f t="shared" si="50"/>
        <v>2024_MT21</v>
      </c>
      <c r="C1624" t="s">
        <v>174</v>
      </c>
      <c r="D1624" t="s">
        <v>1358</v>
      </c>
      <c r="E1624" s="149" t="str">
        <f t="shared" si="51"/>
        <v>2024_MTHILL COUNTY</v>
      </c>
      <c r="F1624">
        <v>766550</v>
      </c>
      <c r="G1624" s="149">
        <f t="array" ref="G1624">SUM(IF(A1624=A$5:A1624,IF(C1624=C$5:C1624,1,0),0))</f>
        <v>21</v>
      </c>
    </row>
    <row r="1625" spans="1:7" x14ac:dyDescent="0.25">
      <c r="A1625">
        <v>2024</v>
      </c>
      <c r="B1625" s="149" t="str">
        <f t="shared" si="50"/>
        <v>2024_MT22</v>
      </c>
      <c r="C1625" t="s">
        <v>174</v>
      </c>
      <c r="D1625" t="s">
        <v>427</v>
      </c>
      <c r="E1625" s="149" t="str">
        <f t="shared" si="51"/>
        <v>2024_MTJEFFERSON COUNTY</v>
      </c>
      <c r="F1625">
        <v>766550</v>
      </c>
      <c r="G1625" s="149">
        <f t="array" ref="G1625">SUM(IF(A1625=A$5:A1625,IF(C1625=C$5:C1625,1,0),0))</f>
        <v>22</v>
      </c>
    </row>
    <row r="1626" spans="1:7" x14ac:dyDescent="0.25">
      <c r="A1626">
        <v>2024</v>
      </c>
      <c r="B1626" s="149" t="str">
        <f t="shared" si="50"/>
        <v>2024_MT23</v>
      </c>
      <c r="C1626" t="s">
        <v>174</v>
      </c>
      <c r="D1626" t="s">
        <v>1359</v>
      </c>
      <c r="E1626" s="149" t="str">
        <f t="shared" si="51"/>
        <v>2024_MTJUDITH BASIN COUNTY</v>
      </c>
      <c r="F1626">
        <v>766550</v>
      </c>
      <c r="G1626" s="149">
        <f t="array" ref="G1626">SUM(IF(A1626=A$5:A1626,IF(C1626=C$5:C1626,1,0),0))</f>
        <v>23</v>
      </c>
    </row>
    <row r="1627" spans="1:7" x14ac:dyDescent="0.25">
      <c r="A1627">
        <v>2024</v>
      </c>
      <c r="B1627" s="149" t="str">
        <f t="shared" si="50"/>
        <v>2024_MT24</v>
      </c>
      <c r="C1627" t="s">
        <v>174</v>
      </c>
      <c r="D1627" t="s">
        <v>546</v>
      </c>
      <c r="E1627" s="149" t="str">
        <f t="shared" si="51"/>
        <v>2024_MTLAKE COUNTY</v>
      </c>
      <c r="F1627">
        <v>766550</v>
      </c>
      <c r="G1627" s="149">
        <f t="array" ref="G1627">SUM(IF(A1627=A$5:A1627,IF(C1627=C$5:C1627,1,0),0))</f>
        <v>24</v>
      </c>
    </row>
    <row r="1628" spans="1:7" x14ac:dyDescent="0.25">
      <c r="A1628">
        <v>2024</v>
      </c>
      <c r="B1628" s="149" t="str">
        <f t="shared" si="50"/>
        <v>2024_MT25</v>
      </c>
      <c r="C1628" t="s">
        <v>174</v>
      </c>
      <c r="D1628" t="s">
        <v>1360</v>
      </c>
      <c r="E1628" s="149" t="str">
        <f t="shared" si="51"/>
        <v>2024_MTLEWIS AND CLARK COUNTY</v>
      </c>
      <c r="F1628">
        <v>766550</v>
      </c>
      <c r="G1628" s="149">
        <f t="array" ref="G1628">SUM(IF(A1628=A$5:A1628,IF(C1628=C$5:C1628,1,0),0))</f>
        <v>25</v>
      </c>
    </row>
    <row r="1629" spans="1:7" x14ac:dyDescent="0.25">
      <c r="A1629">
        <v>2024</v>
      </c>
      <c r="B1629" s="149" t="str">
        <f t="shared" si="50"/>
        <v>2024_MT26</v>
      </c>
      <c r="C1629" t="s">
        <v>174</v>
      </c>
      <c r="D1629" t="s">
        <v>679</v>
      </c>
      <c r="E1629" s="149" t="str">
        <f t="shared" si="51"/>
        <v>2024_MTLIBERTY COUNTY</v>
      </c>
      <c r="F1629">
        <v>766550</v>
      </c>
      <c r="G1629" s="149">
        <f t="array" ref="G1629">SUM(IF(A1629=A$5:A1629,IF(C1629=C$5:C1629,1,0),0))</f>
        <v>26</v>
      </c>
    </row>
    <row r="1630" spans="1:7" x14ac:dyDescent="0.25">
      <c r="A1630">
        <v>2024</v>
      </c>
      <c r="B1630" s="149" t="str">
        <f t="shared" si="50"/>
        <v>2024_MT27</v>
      </c>
      <c r="C1630" t="s">
        <v>174</v>
      </c>
      <c r="D1630" t="s">
        <v>502</v>
      </c>
      <c r="E1630" s="149" t="str">
        <f t="shared" si="51"/>
        <v>2024_MTLINCOLN COUNTY</v>
      </c>
      <c r="F1630">
        <v>766550</v>
      </c>
      <c r="G1630" s="149">
        <f t="array" ref="G1630">SUM(IF(A1630=A$5:A1630,IF(C1630=C$5:C1630,1,0),0))</f>
        <v>27</v>
      </c>
    </row>
    <row r="1631" spans="1:7" x14ac:dyDescent="0.25">
      <c r="A1631">
        <v>2024</v>
      </c>
      <c r="B1631" s="149" t="str">
        <f t="shared" si="50"/>
        <v>2024_MT28</v>
      </c>
      <c r="C1631" t="s">
        <v>174</v>
      </c>
      <c r="D1631" t="s">
        <v>1361</v>
      </c>
      <c r="E1631" s="149" t="str">
        <f t="shared" si="51"/>
        <v>2024_MTMCCONE COUNTY</v>
      </c>
      <c r="F1631">
        <v>766550</v>
      </c>
      <c r="G1631" s="149">
        <f t="array" ref="G1631">SUM(IF(A1631=A$5:A1631,IF(C1631=C$5:C1631,1,0),0))</f>
        <v>28</v>
      </c>
    </row>
    <row r="1632" spans="1:7" x14ac:dyDescent="0.25">
      <c r="A1632">
        <v>2024</v>
      </c>
      <c r="B1632" s="149" t="str">
        <f t="shared" si="50"/>
        <v>2024_MT29</v>
      </c>
      <c r="C1632" t="s">
        <v>174</v>
      </c>
      <c r="D1632" t="s">
        <v>435</v>
      </c>
      <c r="E1632" s="149" t="str">
        <f t="shared" si="51"/>
        <v>2024_MTMADISON COUNTY</v>
      </c>
      <c r="F1632">
        <v>766550</v>
      </c>
      <c r="G1632" s="149">
        <f t="array" ref="G1632">SUM(IF(A1632=A$5:A1632,IF(C1632=C$5:C1632,1,0),0))</f>
        <v>29</v>
      </c>
    </row>
    <row r="1633" spans="1:7" x14ac:dyDescent="0.25">
      <c r="A1633">
        <v>2024</v>
      </c>
      <c r="B1633" s="149" t="str">
        <f t="shared" si="50"/>
        <v>2024_MT30</v>
      </c>
      <c r="C1633" t="s">
        <v>174</v>
      </c>
      <c r="D1633" t="s">
        <v>1362</v>
      </c>
      <c r="E1633" s="149" t="str">
        <f t="shared" si="51"/>
        <v>2024_MTMEAGHER COUNTY</v>
      </c>
      <c r="F1633">
        <v>766550</v>
      </c>
      <c r="G1633" s="149">
        <f t="array" ref="G1633">SUM(IF(A1633=A$5:A1633,IF(C1633=C$5:C1633,1,0),0))</f>
        <v>30</v>
      </c>
    </row>
    <row r="1634" spans="1:7" x14ac:dyDescent="0.25">
      <c r="A1634">
        <v>2024</v>
      </c>
      <c r="B1634" s="149" t="str">
        <f t="shared" si="50"/>
        <v>2024_MT31</v>
      </c>
      <c r="C1634" t="s">
        <v>174</v>
      </c>
      <c r="D1634" t="s">
        <v>621</v>
      </c>
      <c r="E1634" s="149" t="str">
        <f t="shared" si="51"/>
        <v>2024_MTMINERAL COUNTY</v>
      </c>
      <c r="F1634">
        <v>766550</v>
      </c>
      <c r="G1634" s="149">
        <f t="array" ref="G1634">SUM(IF(A1634=A$5:A1634,IF(C1634=C$5:C1634,1,0),0))</f>
        <v>31</v>
      </c>
    </row>
    <row r="1635" spans="1:7" x14ac:dyDescent="0.25">
      <c r="A1635">
        <v>2024</v>
      </c>
      <c r="B1635" s="149" t="str">
        <f t="shared" si="50"/>
        <v>2024_MT32</v>
      </c>
      <c r="C1635" t="s">
        <v>174</v>
      </c>
      <c r="D1635" t="s">
        <v>1363</v>
      </c>
      <c r="E1635" s="149" t="str">
        <f t="shared" si="51"/>
        <v>2024_MTMISSOULA COUNTY</v>
      </c>
      <c r="F1635">
        <v>766550</v>
      </c>
      <c r="G1635" s="149">
        <f t="array" ref="G1635">SUM(IF(A1635=A$5:A1635,IF(C1635=C$5:C1635,1,0),0))</f>
        <v>32</v>
      </c>
    </row>
    <row r="1636" spans="1:7" x14ac:dyDescent="0.25">
      <c r="A1636">
        <v>2024</v>
      </c>
      <c r="B1636" s="149" t="str">
        <f t="shared" si="50"/>
        <v>2024_MT33</v>
      </c>
      <c r="C1636" t="s">
        <v>174</v>
      </c>
      <c r="D1636" t="s">
        <v>1364</v>
      </c>
      <c r="E1636" s="149" t="str">
        <f t="shared" si="51"/>
        <v>2024_MTMUSSELSHELL COUNTY</v>
      </c>
      <c r="F1636">
        <v>766550</v>
      </c>
      <c r="G1636" s="149">
        <f t="array" ref="G1636">SUM(IF(A1636=A$5:A1636,IF(C1636=C$5:C1636,1,0),0))</f>
        <v>33</v>
      </c>
    </row>
    <row r="1637" spans="1:7" x14ac:dyDescent="0.25">
      <c r="A1637">
        <v>2024</v>
      </c>
      <c r="B1637" s="149" t="str">
        <f t="shared" si="50"/>
        <v>2024_MT34</v>
      </c>
      <c r="C1637" t="s">
        <v>174</v>
      </c>
      <c r="D1637" t="s">
        <v>627</v>
      </c>
      <c r="E1637" s="149" t="str">
        <f t="shared" si="51"/>
        <v>2024_MTPARK COUNTY</v>
      </c>
      <c r="F1637">
        <v>766550</v>
      </c>
      <c r="G1637" s="149">
        <f t="array" ref="G1637">SUM(IF(A1637=A$5:A1637,IF(C1637=C$5:C1637,1,0),0))</f>
        <v>34</v>
      </c>
    </row>
    <row r="1638" spans="1:7" x14ac:dyDescent="0.25">
      <c r="A1638">
        <v>2024</v>
      </c>
      <c r="B1638" s="149" t="str">
        <f t="shared" si="50"/>
        <v>2024_MT35</v>
      </c>
      <c r="C1638" t="s">
        <v>174</v>
      </c>
      <c r="D1638" t="s">
        <v>1365</v>
      </c>
      <c r="E1638" s="149" t="str">
        <f t="shared" si="51"/>
        <v>2024_MTPETROLEUM COUNTY</v>
      </c>
      <c r="F1638">
        <v>766550</v>
      </c>
      <c r="G1638" s="149">
        <f t="array" ref="G1638">SUM(IF(A1638=A$5:A1638,IF(C1638=C$5:C1638,1,0),0))</f>
        <v>35</v>
      </c>
    </row>
    <row r="1639" spans="1:7" x14ac:dyDescent="0.25">
      <c r="A1639">
        <v>2024</v>
      </c>
      <c r="B1639" s="149" t="str">
        <f t="shared" si="50"/>
        <v>2024_MT36</v>
      </c>
      <c r="C1639" t="s">
        <v>174</v>
      </c>
      <c r="D1639" t="s">
        <v>511</v>
      </c>
      <c r="E1639" s="149" t="str">
        <f t="shared" si="51"/>
        <v>2024_MTPHILLIPS COUNTY</v>
      </c>
      <c r="F1639">
        <v>766550</v>
      </c>
      <c r="G1639" s="149">
        <f t="array" ref="G1639">SUM(IF(A1639=A$5:A1639,IF(C1639=C$5:C1639,1,0),0))</f>
        <v>36</v>
      </c>
    </row>
    <row r="1640" spans="1:7" x14ac:dyDescent="0.25">
      <c r="A1640">
        <v>2024</v>
      </c>
      <c r="B1640" s="149" t="str">
        <f t="shared" si="50"/>
        <v>2024_MT37</v>
      </c>
      <c r="C1640" t="s">
        <v>174</v>
      </c>
      <c r="D1640" t="s">
        <v>1366</v>
      </c>
      <c r="E1640" s="149" t="str">
        <f t="shared" si="51"/>
        <v>2024_MTPONDERA COUNTY</v>
      </c>
      <c r="F1640">
        <v>766550</v>
      </c>
      <c r="G1640" s="149">
        <f t="array" ref="G1640">SUM(IF(A1640=A$5:A1640,IF(C1640=C$5:C1640,1,0),0))</f>
        <v>37</v>
      </c>
    </row>
    <row r="1641" spans="1:7" x14ac:dyDescent="0.25">
      <c r="A1641">
        <v>2024</v>
      </c>
      <c r="B1641" s="149" t="str">
        <f t="shared" si="50"/>
        <v>2024_MT38</v>
      </c>
      <c r="C1641" t="s">
        <v>174</v>
      </c>
      <c r="D1641" t="s">
        <v>1367</v>
      </c>
      <c r="E1641" s="149" t="str">
        <f t="shared" si="51"/>
        <v>2024_MTPOWDER RIVER COUNTY</v>
      </c>
      <c r="F1641">
        <v>766550</v>
      </c>
      <c r="G1641" s="149">
        <f t="array" ref="G1641">SUM(IF(A1641=A$5:A1641,IF(C1641=C$5:C1641,1,0),0))</f>
        <v>38</v>
      </c>
    </row>
    <row r="1642" spans="1:7" x14ac:dyDescent="0.25">
      <c r="A1642">
        <v>2024</v>
      </c>
      <c r="B1642" s="149" t="str">
        <f t="shared" si="50"/>
        <v>2024_MT39</v>
      </c>
      <c r="C1642" t="s">
        <v>174</v>
      </c>
      <c r="D1642" t="s">
        <v>1100</v>
      </c>
      <c r="E1642" s="149" t="str">
        <f t="shared" si="51"/>
        <v>2024_MTPOWELL COUNTY</v>
      </c>
      <c r="F1642">
        <v>766550</v>
      </c>
      <c r="G1642" s="149">
        <f t="array" ref="G1642">SUM(IF(A1642=A$5:A1642,IF(C1642=C$5:C1642,1,0),0))</f>
        <v>39</v>
      </c>
    </row>
    <row r="1643" spans="1:7" x14ac:dyDescent="0.25">
      <c r="A1643">
        <v>2024</v>
      </c>
      <c r="B1643" s="149" t="str">
        <f t="shared" si="50"/>
        <v>2024_MT40</v>
      </c>
      <c r="C1643" t="s">
        <v>174</v>
      </c>
      <c r="D1643" t="s">
        <v>515</v>
      </c>
      <c r="E1643" s="149" t="str">
        <f t="shared" si="51"/>
        <v>2024_MTPRAIRIE COUNTY</v>
      </c>
      <c r="F1643">
        <v>766550</v>
      </c>
      <c r="G1643" s="149">
        <f t="array" ref="G1643">SUM(IF(A1643=A$5:A1643,IF(C1643=C$5:C1643,1,0),0))</f>
        <v>40</v>
      </c>
    </row>
    <row r="1644" spans="1:7" x14ac:dyDescent="0.25">
      <c r="A1644">
        <v>2024</v>
      </c>
      <c r="B1644" s="149" t="str">
        <f t="shared" si="50"/>
        <v>2024_MT41</v>
      </c>
      <c r="C1644" t="s">
        <v>174</v>
      </c>
      <c r="D1644" t="s">
        <v>1368</v>
      </c>
      <c r="E1644" s="149" t="str">
        <f t="shared" si="51"/>
        <v>2024_MTRAVALLI COUNTY</v>
      </c>
      <c r="F1644">
        <v>766550</v>
      </c>
      <c r="G1644" s="149">
        <f t="array" ref="G1644">SUM(IF(A1644=A$5:A1644,IF(C1644=C$5:C1644,1,0),0))</f>
        <v>41</v>
      </c>
    </row>
    <row r="1645" spans="1:7" x14ac:dyDescent="0.25">
      <c r="A1645">
        <v>2024</v>
      </c>
      <c r="B1645" s="149" t="str">
        <f t="shared" si="50"/>
        <v>2024_MT42</v>
      </c>
      <c r="C1645" t="s">
        <v>174</v>
      </c>
      <c r="D1645" t="s">
        <v>887</v>
      </c>
      <c r="E1645" s="149" t="str">
        <f t="shared" si="51"/>
        <v>2024_MTRICHLAND COUNTY</v>
      </c>
      <c r="F1645">
        <v>766550</v>
      </c>
      <c r="G1645" s="149">
        <f t="array" ref="G1645">SUM(IF(A1645=A$5:A1645,IF(C1645=C$5:C1645,1,0),0))</f>
        <v>42</v>
      </c>
    </row>
    <row r="1646" spans="1:7" x14ac:dyDescent="0.25">
      <c r="A1646">
        <v>2024</v>
      </c>
      <c r="B1646" s="149" t="str">
        <f t="shared" si="50"/>
        <v>2024_MT43</v>
      </c>
      <c r="C1646" t="s">
        <v>174</v>
      </c>
      <c r="D1646" t="s">
        <v>1369</v>
      </c>
      <c r="E1646" s="149" t="str">
        <f t="shared" si="51"/>
        <v>2024_MTROOSEVELT COUNTY</v>
      </c>
      <c r="F1646">
        <v>766550</v>
      </c>
      <c r="G1646" s="149">
        <f t="array" ref="G1646">SUM(IF(A1646=A$5:A1646,IF(C1646=C$5:C1646,1,0),0))</f>
        <v>43</v>
      </c>
    </row>
    <row r="1647" spans="1:7" x14ac:dyDescent="0.25">
      <c r="A1647">
        <v>2024</v>
      </c>
      <c r="B1647" s="149" t="str">
        <f t="shared" si="50"/>
        <v>2024_MT44</v>
      </c>
      <c r="C1647" t="s">
        <v>174</v>
      </c>
      <c r="D1647" t="s">
        <v>1370</v>
      </c>
      <c r="E1647" s="149" t="str">
        <f t="shared" si="51"/>
        <v>2024_MTROSEBUD COUNTY</v>
      </c>
      <c r="F1647">
        <v>766550</v>
      </c>
      <c r="G1647" s="149">
        <f t="array" ref="G1647">SUM(IF(A1647=A$5:A1647,IF(C1647=C$5:C1647,1,0),0))</f>
        <v>44</v>
      </c>
    </row>
    <row r="1648" spans="1:7" x14ac:dyDescent="0.25">
      <c r="A1648">
        <v>2024</v>
      </c>
      <c r="B1648" s="149" t="str">
        <f t="shared" si="50"/>
        <v>2024_MT45</v>
      </c>
      <c r="C1648" t="s">
        <v>174</v>
      </c>
      <c r="D1648" t="s">
        <v>1371</v>
      </c>
      <c r="E1648" s="149" t="str">
        <f t="shared" si="51"/>
        <v>2024_MTSANDERS COUNTY</v>
      </c>
      <c r="F1648">
        <v>766550</v>
      </c>
      <c r="G1648" s="149">
        <f t="array" ref="G1648">SUM(IF(A1648=A$5:A1648,IF(C1648=C$5:C1648,1,0),0))</f>
        <v>45</v>
      </c>
    </row>
    <row r="1649" spans="1:7" x14ac:dyDescent="0.25">
      <c r="A1649">
        <v>2024</v>
      </c>
      <c r="B1649" s="149" t="str">
        <f t="shared" ref="B1649:B1712" si="52">A1649&amp;"_"&amp;C1649&amp;G1649</f>
        <v>2024_MT46</v>
      </c>
      <c r="C1649" t="s">
        <v>174</v>
      </c>
      <c r="D1649" t="s">
        <v>1040</v>
      </c>
      <c r="E1649" s="149" t="str">
        <f t="shared" ref="E1649:E1712" si="53">A1649&amp;"_"&amp;C1649&amp;D1649</f>
        <v>2024_MTSHERIDAN COUNTY</v>
      </c>
      <c r="F1649">
        <v>766550</v>
      </c>
      <c r="G1649" s="149">
        <f t="array" ref="G1649">SUM(IF(A1649=A$5:A1649,IF(C1649=C$5:C1649,1,0),0))</f>
        <v>46</v>
      </c>
    </row>
    <row r="1650" spans="1:7" x14ac:dyDescent="0.25">
      <c r="A1650">
        <v>2024</v>
      </c>
      <c r="B1650" s="149" t="str">
        <f t="shared" si="52"/>
        <v>2024_MT47</v>
      </c>
      <c r="C1650" t="s">
        <v>174</v>
      </c>
      <c r="D1650" t="s">
        <v>1372</v>
      </c>
      <c r="E1650" s="149" t="str">
        <f t="shared" si="53"/>
        <v>2024_MTSILVER BOW COUNTY</v>
      </c>
      <c r="F1650">
        <v>766550</v>
      </c>
      <c r="G1650" s="149">
        <f t="array" ref="G1650">SUM(IF(A1650=A$5:A1650,IF(C1650=C$5:C1650,1,0),0))</f>
        <v>47</v>
      </c>
    </row>
    <row r="1651" spans="1:7" x14ac:dyDescent="0.25">
      <c r="A1651">
        <v>2024</v>
      </c>
      <c r="B1651" s="149" t="str">
        <f t="shared" si="52"/>
        <v>2024_MT48</v>
      </c>
      <c r="C1651" t="s">
        <v>174</v>
      </c>
      <c r="D1651" t="s">
        <v>1373</v>
      </c>
      <c r="E1651" s="149" t="str">
        <f t="shared" si="53"/>
        <v>2024_MTSTILLWATER COUNTY</v>
      </c>
      <c r="F1651">
        <v>766550</v>
      </c>
      <c r="G1651" s="149">
        <f t="array" ref="G1651">SUM(IF(A1651=A$5:A1651,IF(C1651=C$5:C1651,1,0),0))</f>
        <v>48</v>
      </c>
    </row>
    <row r="1652" spans="1:7" x14ac:dyDescent="0.25">
      <c r="A1652">
        <v>2024</v>
      </c>
      <c r="B1652" s="149" t="str">
        <f t="shared" si="52"/>
        <v>2024_MT49</v>
      </c>
      <c r="C1652" t="s">
        <v>174</v>
      </c>
      <c r="D1652" t="s">
        <v>1374</v>
      </c>
      <c r="E1652" s="149" t="str">
        <f t="shared" si="53"/>
        <v>2024_MTSWEET GRASS COUNTY</v>
      </c>
      <c r="F1652">
        <v>766550</v>
      </c>
      <c r="G1652" s="149">
        <f t="array" ref="G1652">SUM(IF(A1652=A$5:A1652,IF(C1652=C$5:C1652,1,0),0))</f>
        <v>49</v>
      </c>
    </row>
    <row r="1653" spans="1:7" x14ac:dyDescent="0.25">
      <c r="A1653">
        <v>2024</v>
      </c>
      <c r="B1653" s="149" t="str">
        <f t="shared" si="52"/>
        <v>2024_MT50</v>
      </c>
      <c r="C1653" t="s">
        <v>174</v>
      </c>
      <c r="D1653" t="s">
        <v>844</v>
      </c>
      <c r="E1653" s="149" t="str">
        <f t="shared" si="53"/>
        <v>2024_MTTETON COUNTY</v>
      </c>
      <c r="F1653">
        <v>766550</v>
      </c>
      <c r="G1653" s="149">
        <f t="array" ref="G1653">SUM(IF(A1653=A$5:A1653,IF(C1653=C$5:C1653,1,0),0))</f>
        <v>50</v>
      </c>
    </row>
    <row r="1654" spans="1:7" x14ac:dyDescent="0.25">
      <c r="A1654">
        <v>2024</v>
      </c>
      <c r="B1654" s="149" t="str">
        <f t="shared" si="52"/>
        <v>2024_MT51</v>
      </c>
      <c r="C1654" t="s">
        <v>174</v>
      </c>
      <c r="D1654" t="s">
        <v>1375</v>
      </c>
      <c r="E1654" s="149" t="str">
        <f t="shared" si="53"/>
        <v>2024_MTTOOLE COUNTY</v>
      </c>
      <c r="F1654">
        <v>766550</v>
      </c>
      <c r="G1654" s="149">
        <f t="array" ref="G1654">SUM(IF(A1654=A$5:A1654,IF(C1654=C$5:C1654,1,0),0))</f>
        <v>51</v>
      </c>
    </row>
    <row r="1655" spans="1:7" x14ac:dyDescent="0.25">
      <c r="A1655">
        <v>2024</v>
      </c>
      <c r="B1655" s="149" t="str">
        <f t="shared" si="52"/>
        <v>2024_MT52</v>
      </c>
      <c r="C1655" t="s">
        <v>174</v>
      </c>
      <c r="D1655" t="s">
        <v>1376</v>
      </c>
      <c r="E1655" s="149" t="str">
        <f t="shared" si="53"/>
        <v>2024_MTTREASURE COUNTY</v>
      </c>
      <c r="F1655">
        <v>766550</v>
      </c>
      <c r="G1655" s="149">
        <f t="array" ref="G1655">SUM(IF(A1655=A$5:A1655,IF(C1655=C$5:C1655,1,0),0))</f>
        <v>52</v>
      </c>
    </row>
    <row r="1656" spans="1:7" x14ac:dyDescent="0.25">
      <c r="A1656">
        <v>2024</v>
      </c>
      <c r="B1656" s="149" t="str">
        <f t="shared" si="52"/>
        <v>2024_MT53</v>
      </c>
      <c r="C1656" t="s">
        <v>174</v>
      </c>
      <c r="D1656" t="s">
        <v>846</v>
      </c>
      <c r="E1656" s="149" t="str">
        <f t="shared" si="53"/>
        <v>2024_MTVALLEY COUNTY</v>
      </c>
      <c r="F1656">
        <v>766550</v>
      </c>
      <c r="G1656" s="149">
        <f t="array" ref="G1656">SUM(IF(A1656=A$5:A1656,IF(C1656=C$5:C1656,1,0),0))</f>
        <v>53</v>
      </c>
    </row>
    <row r="1657" spans="1:7" x14ac:dyDescent="0.25">
      <c r="A1657">
        <v>2024</v>
      </c>
      <c r="B1657" s="149" t="str">
        <f t="shared" si="52"/>
        <v>2024_MT54</v>
      </c>
      <c r="C1657" t="s">
        <v>174</v>
      </c>
      <c r="D1657" t="s">
        <v>1377</v>
      </c>
      <c r="E1657" s="149" t="str">
        <f t="shared" si="53"/>
        <v>2024_MTWHEATLAND COUNTY</v>
      </c>
      <c r="F1657">
        <v>766550</v>
      </c>
      <c r="G1657" s="149">
        <f t="array" ref="G1657">SUM(IF(A1657=A$5:A1657,IF(C1657=C$5:C1657,1,0),0))</f>
        <v>54</v>
      </c>
    </row>
    <row r="1658" spans="1:7" x14ac:dyDescent="0.25">
      <c r="A1658">
        <v>2024</v>
      </c>
      <c r="B1658" s="149" t="str">
        <f t="shared" si="52"/>
        <v>2024_MT55</v>
      </c>
      <c r="C1658" t="s">
        <v>174</v>
      </c>
      <c r="D1658" t="s">
        <v>1378</v>
      </c>
      <c r="E1658" s="149" t="str">
        <f t="shared" si="53"/>
        <v>2024_MTWIBAUX COUNTY</v>
      </c>
      <c r="F1658">
        <v>766550</v>
      </c>
      <c r="G1658" s="149">
        <f t="array" ref="G1658">SUM(IF(A1658=A$5:A1658,IF(C1658=C$5:C1658,1,0),0))</f>
        <v>55</v>
      </c>
    </row>
    <row r="1659" spans="1:7" x14ac:dyDescent="0.25">
      <c r="A1659">
        <v>2024</v>
      </c>
      <c r="B1659" s="149" t="str">
        <f t="shared" si="52"/>
        <v>2024_MT56</v>
      </c>
      <c r="C1659" t="s">
        <v>174</v>
      </c>
      <c r="D1659" t="s">
        <v>1379</v>
      </c>
      <c r="E1659" s="149" t="str">
        <f t="shared" si="53"/>
        <v>2024_MTYELLOWSTONE COUNTY</v>
      </c>
      <c r="F1659">
        <v>766550</v>
      </c>
      <c r="G1659" s="149">
        <f t="array" ref="G1659">SUM(IF(A1659=A$5:A1659,IF(C1659=C$5:C1659,1,0),0))</f>
        <v>56</v>
      </c>
    </row>
    <row r="1660" spans="1:7" x14ac:dyDescent="0.25">
      <c r="A1660">
        <v>2024</v>
      </c>
      <c r="B1660" s="149" t="str">
        <f t="shared" si="52"/>
        <v>2024_NE1</v>
      </c>
      <c r="C1660" t="s">
        <v>175</v>
      </c>
      <c r="D1660" t="s">
        <v>586</v>
      </c>
      <c r="E1660" s="149" t="str">
        <f t="shared" si="53"/>
        <v>2024_NEADAMS COUNTY</v>
      </c>
      <c r="F1660">
        <v>766550</v>
      </c>
      <c r="G1660" s="149">
        <f t="array" ref="G1660">SUM(IF(A1660=A$5:A1660,IF(C1660=C$5:C1660,1,0),0))</f>
        <v>1</v>
      </c>
    </row>
    <row r="1661" spans="1:7" x14ac:dyDescent="0.25">
      <c r="A1661">
        <v>2024</v>
      </c>
      <c r="B1661" s="149" t="str">
        <f t="shared" si="52"/>
        <v>2024_NE2</v>
      </c>
      <c r="C1661" t="s">
        <v>175</v>
      </c>
      <c r="D1661" t="s">
        <v>1380</v>
      </c>
      <c r="E1661" s="149" t="str">
        <f t="shared" si="53"/>
        <v>2024_NEANTELOPE COUNTY</v>
      </c>
      <c r="F1661">
        <v>766550</v>
      </c>
      <c r="G1661" s="149">
        <f t="array" ref="G1661">SUM(IF(A1661=A$5:A1661,IF(C1661=C$5:C1661,1,0),0))</f>
        <v>2</v>
      </c>
    </row>
    <row r="1662" spans="1:7" x14ac:dyDescent="0.25">
      <c r="A1662">
        <v>2024</v>
      </c>
      <c r="B1662" s="149" t="str">
        <f t="shared" si="52"/>
        <v>2024_NE3</v>
      </c>
      <c r="C1662" t="s">
        <v>175</v>
      </c>
      <c r="D1662" t="s">
        <v>1381</v>
      </c>
      <c r="E1662" s="149" t="str">
        <f t="shared" si="53"/>
        <v>2024_NEARTHUR COUNTY</v>
      </c>
      <c r="F1662">
        <v>766550</v>
      </c>
      <c r="G1662" s="149">
        <f t="array" ref="G1662">SUM(IF(A1662=A$5:A1662,IF(C1662=C$5:C1662,1,0),0))</f>
        <v>3</v>
      </c>
    </row>
    <row r="1663" spans="1:7" x14ac:dyDescent="0.25">
      <c r="A1663">
        <v>2024</v>
      </c>
      <c r="B1663" s="149" t="str">
        <f t="shared" si="52"/>
        <v>2024_NE4</v>
      </c>
      <c r="C1663" t="s">
        <v>175</v>
      </c>
      <c r="D1663" t="s">
        <v>1382</v>
      </c>
      <c r="E1663" s="149" t="str">
        <f t="shared" si="53"/>
        <v>2024_NEBANNER COUNTY</v>
      </c>
      <c r="F1663">
        <v>766550</v>
      </c>
      <c r="G1663" s="149">
        <f t="array" ref="G1663">SUM(IF(A1663=A$5:A1663,IF(C1663=C$5:C1663,1,0),0))</f>
        <v>4</v>
      </c>
    </row>
    <row r="1664" spans="1:7" x14ac:dyDescent="0.25">
      <c r="A1664">
        <v>2024</v>
      </c>
      <c r="B1664" s="149" t="str">
        <f t="shared" si="52"/>
        <v>2024_NE5</v>
      </c>
      <c r="C1664" t="s">
        <v>175</v>
      </c>
      <c r="D1664" t="s">
        <v>819</v>
      </c>
      <c r="E1664" s="149" t="str">
        <f t="shared" si="53"/>
        <v>2024_NEBLAINE COUNTY</v>
      </c>
      <c r="F1664">
        <v>766550</v>
      </c>
      <c r="G1664" s="149">
        <f t="array" ref="G1664">SUM(IF(A1664=A$5:A1664,IF(C1664=C$5:C1664,1,0),0))</f>
        <v>5</v>
      </c>
    </row>
    <row r="1665" spans="1:7" x14ac:dyDescent="0.25">
      <c r="A1665">
        <v>2024</v>
      </c>
      <c r="B1665" s="149" t="str">
        <f t="shared" si="52"/>
        <v>2024_NE6</v>
      </c>
      <c r="C1665" t="s">
        <v>175</v>
      </c>
      <c r="D1665" t="s">
        <v>477</v>
      </c>
      <c r="E1665" s="149" t="str">
        <f t="shared" si="53"/>
        <v>2024_NEBOONE COUNTY</v>
      </c>
      <c r="F1665">
        <v>766550</v>
      </c>
      <c r="G1665" s="149">
        <f t="array" ref="G1665">SUM(IF(A1665=A$5:A1665,IF(C1665=C$5:C1665,1,0),0))</f>
        <v>6</v>
      </c>
    </row>
    <row r="1666" spans="1:7" x14ac:dyDescent="0.25">
      <c r="A1666">
        <v>2024</v>
      </c>
      <c r="B1666" s="149" t="str">
        <f t="shared" si="52"/>
        <v>2024_NE7</v>
      </c>
      <c r="C1666" t="s">
        <v>175</v>
      </c>
      <c r="D1666" t="s">
        <v>1383</v>
      </c>
      <c r="E1666" s="149" t="str">
        <f t="shared" si="53"/>
        <v>2024_NEBOX BUTTE COUNTY</v>
      </c>
      <c r="F1666">
        <v>766550</v>
      </c>
      <c r="G1666" s="149">
        <f t="array" ref="G1666">SUM(IF(A1666=A$5:A1666,IF(C1666=C$5:C1666,1,0),0))</f>
        <v>7</v>
      </c>
    </row>
    <row r="1667" spans="1:7" x14ac:dyDescent="0.25">
      <c r="A1667">
        <v>2024</v>
      </c>
      <c r="B1667" s="149" t="str">
        <f t="shared" si="52"/>
        <v>2024_NE8</v>
      </c>
      <c r="C1667" t="s">
        <v>175</v>
      </c>
      <c r="D1667" t="s">
        <v>1058</v>
      </c>
      <c r="E1667" s="149" t="str">
        <f t="shared" si="53"/>
        <v>2024_NEBOYD COUNTY</v>
      </c>
      <c r="F1667">
        <v>766550</v>
      </c>
      <c r="G1667" s="149">
        <f t="array" ref="G1667">SUM(IF(A1667=A$5:A1667,IF(C1667=C$5:C1667,1,0),0))</f>
        <v>8</v>
      </c>
    </row>
    <row r="1668" spans="1:7" x14ac:dyDescent="0.25">
      <c r="A1668">
        <v>2024</v>
      </c>
      <c r="B1668" s="149" t="str">
        <f t="shared" si="52"/>
        <v>2024_NE9</v>
      </c>
      <c r="C1668" t="s">
        <v>175</v>
      </c>
      <c r="D1668" t="s">
        <v>849</v>
      </c>
      <c r="E1668" s="149" t="str">
        <f t="shared" si="53"/>
        <v>2024_NEBROWN COUNTY</v>
      </c>
      <c r="F1668">
        <v>766550</v>
      </c>
      <c r="G1668" s="149">
        <f t="array" ref="G1668">SUM(IF(A1668=A$5:A1668,IF(C1668=C$5:C1668,1,0),0))</f>
        <v>9</v>
      </c>
    </row>
    <row r="1669" spans="1:7" x14ac:dyDescent="0.25">
      <c r="A1669">
        <v>2024</v>
      </c>
      <c r="B1669" s="149" t="str">
        <f t="shared" si="52"/>
        <v>2024_NE10</v>
      </c>
      <c r="C1669" t="s">
        <v>175</v>
      </c>
      <c r="D1669" t="s">
        <v>1384</v>
      </c>
      <c r="E1669" s="149" t="str">
        <f t="shared" si="53"/>
        <v>2024_NEBUFFALO COUNTY</v>
      </c>
      <c r="F1669">
        <v>766550</v>
      </c>
      <c r="G1669" s="149">
        <f t="array" ref="G1669">SUM(IF(A1669=A$5:A1669,IF(C1669=C$5:C1669,1,0),0))</f>
        <v>10</v>
      </c>
    </row>
    <row r="1670" spans="1:7" x14ac:dyDescent="0.25">
      <c r="A1670">
        <v>2024</v>
      </c>
      <c r="B1670" s="149" t="str">
        <f t="shared" si="52"/>
        <v>2024_NE11</v>
      </c>
      <c r="C1670" t="s">
        <v>175</v>
      </c>
      <c r="D1670" t="s">
        <v>1385</v>
      </c>
      <c r="E1670" s="149" t="str">
        <f t="shared" si="53"/>
        <v>2024_NEBURT COUNTY</v>
      </c>
      <c r="F1670">
        <v>766550</v>
      </c>
      <c r="G1670" s="149">
        <f t="array" ref="G1670">SUM(IF(A1670=A$5:A1670,IF(C1670=C$5:C1670,1,0),0))</f>
        <v>11</v>
      </c>
    </row>
    <row r="1671" spans="1:7" x14ac:dyDescent="0.25">
      <c r="A1671">
        <v>2024</v>
      </c>
      <c r="B1671" s="149" t="str">
        <f t="shared" si="52"/>
        <v>2024_NE12</v>
      </c>
      <c r="C1671" t="s">
        <v>175</v>
      </c>
      <c r="D1671" t="s">
        <v>397</v>
      </c>
      <c r="E1671" s="149" t="str">
        <f t="shared" si="53"/>
        <v>2024_NEBUTLER COUNTY</v>
      </c>
      <c r="F1671">
        <v>766550</v>
      </c>
      <c r="G1671" s="149">
        <f t="array" ref="G1671">SUM(IF(A1671=A$5:A1671,IF(C1671=C$5:C1671,1,0),0))</f>
        <v>12</v>
      </c>
    </row>
    <row r="1672" spans="1:7" x14ac:dyDescent="0.25">
      <c r="A1672">
        <v>2024</v>
      </c>
      <c r="B1672" s="149" t="str">
        <f t="shared" si="52"/>
        <v>2024_NE13</v>
      </c>
      <c r="C1672" t="s">
        <v>175</v>
      </c>
      <c r="D1672" t="s">
        <v>851</v>
      </c>
      <c r="E1672" s="149" t="str">
        <f t="shared" si="53"/>
        <v>2024_NECASS COUNTY</v>
      </c>
      <c r="F1672">
        <v>766550</v>
      </c>
      <c r="G1672" s="149">
        <f t="array" ref="G1672">SUM(IF(A1672=A$5:A1672,IF(C1672=C$5:C1672,1,0),0))</f>
        <v>13</v>
      </c>
    </row>
    <row r="1673" spans="1:7" x14ac:dyDescent="0.25">
      <c r="A1673">
        <v>2024</v>
      </c>
      <c r="B1673" s="149" t="str">
        <f t="shared" si="52"/>
        <v>2024_NE14</v>
      </c>
      <c r="C1673" t="s">
        <v>175</v>
      </c>
      <c r="D1673" t="s">
        <v>950</v>
      </c>
      <c r="E1673" s="149" t="str">
        <f t="shared" si="53"/>
        <v>2024_NECEDAR COUNTY</v>
      </c>
      <c r="F1673">
        <v>766550</v>
      </c>
      <c r="G1673" s="149">
        <f t="array" ref="G1673">SUM(IF(A1673=A$5:A1673,IF(C1673=C$5:C1673,1,0),0))</f>
        <v>14</v>
      </c>
    </row>
    <row r="1674" spans="1:7" x14ac:dyDescent="0.25">
      <c r="A1674">
        <v>2024</v>
      </c>
      <c r="B1674" s="149" t="str">
        <f t="shared" si="52"/>
        <v>2024_NE15</v>
      </c>
      <c r="C1674" t="s">
        <v>175</v>
      </c>
      <c r="D1674" t="s">
        <v>992</v>
      </c>
      <c r="E1674" s="149" t="str">
        <f t="shared" si="53"/>
        <v>2024_NECHASE COUNTY</v>
      </c>
      <c r="F1674">
        <v>766550</v>
      </c>
      <c r="G1674" s="149">
        <f t="array" ref="G1674">SUM(IF(A1674=A$5:A1674,IF(C1674=C$5:C1674,1,0),0))</f>
        <v>15</v>
      </c>
    </row>
    <row r="1675" spans="1:7" x14ac:dyDescent="0.25">
      <c r="A1675">
        <v>2024</v>
      </c>
      <c r="B1675" s="149" t="str">
        <f t="shared" si="52"/>
        <v>2024_NE16</v>
      </c>
      <c r="C1675" t="s">
        <v>175</v>
      </c>
      <c r="D1675" t="s">
        <v>1386</v>
      </c>
      <c r="E1675" s="149" t="str">
        <f t="shared" si="53"/>
        <v>2024_NECHERRY COUNTY</v>
      </c>
      <c r="F1675">
        <v>766550</v>
      </c>
      <c r="G1675" s="149">
        <f t="array" ref="G1675">SUM(IF(A1675=A$5:A1675,IF(C1675=C$5:C1675,1,0),0))</f>
        <v>16</v>
      </c>
    </row>
    <row r="1676" spans="1:7" x14ac:dyDescent="0.25">
      <c r="A1676">
        <v>2024</v>
      </c>
      <c r="B1676" s="149" t="str">
        <f t="shared" si="52"/>
        <v>2024_NE17</v>
      </c>
      <c r="C1676" t="s">
        <v>175</v>
      </c>
      <c r="D1676" t="s">
        <v>595</v>
      </c>
      <c r="E1676" s="149" t="str">
        <f t="shared" si="53"/>
        <v>2024_NECHEYENNE COUNTY</v>
      </c>
      <c r="F1676">
        <v>766550</v>
      </c>
      <c r="G1676" s="149">
        <f t="array" ref="G1676">SUM(IF(A1676=A$5:A1676,IF(C1676=C$5:C1676,1,0),0))</f>
        <v>17</v>
      </c>
    </row>
    <row r="1677" spans="1:7" x14ac:dyDescent="0.25">
      <c r="A1677">
        <v>2024</v>
      </c>
      <c r="B1677" s="149" t="str">
        <f t="shared" si="52"/>
        <v>2024_NE18</v>
      </c>
      <c r="C1677" t="s">
        <v>175</v>
      </c>
      <c r="D1677" t="s">
        <v>404</v>
      </c>
      <c r="E1677" s="149" t="str">
        <f t="shared" si="53"/>
        <v>2024_NECLAY COUNTY</v>
      </c>
      <c r="F1677">
        <v>766550</v>
      </c>
      <c r="G1677" s="149">
        <f t="array" ref="G1677">SUM(IF(A1677=A$5:A1677,IF(C1677=C$5:C1677,1,0),0))</f>
        <v>18</v>
      </c>
    </row>
    <row r="1678" spans="1:7" x14ac:dyDescent="0.25">
      <c r="A1678">
        <v>2024</v>
      </c>
      <c r="B1678" s="149" t="str">
        <f t="shared" si="52"/>
        <v>2024_NE19</v>
      </c>
      <c r="C1678" t="s">
        <v>175</v>
      </c>
      <c r="D1678" t="s">
        <v>1387</v>
      </c>
      <c r="E1678" s="149" t="str">
        <f t="shared" si="53"/>
        <v>2024_NECOLFAX COUNTY</v>
      </c>
      <c r="F1678">
        <v>766550</v>
      </c>
      <c r="G1678" s="149">
        <f t="array" ref="G1678">SUM(IF(A1678=A$5:A1678,IF(C1678=C$5:C1678,1,0),0))</f>
        <v>19</v>
      </c>
    </row>
    <row r="1679" spans="1:7" x14ac:dyDescent="0.25">
      <c r="A1679">
        <v>2024</v>
      </c>
      <c r="B1679" s="149" t="str">
        <f t="shared" si="52"/>
        <v>2024_NE20</v>
      </c>
      <c r="C1679" t="s">
        <v>175</v>
      </c>
      <c r="D1679" t="s">
        <v>1388</v>
      </c>
      <c r="E1679" s="149" t="str">
        <f t="shared" si="53"/>
        <v>2024_NECUMING COUNTY</v>
      </c>
      <c r="F1679">
        <v>766550</v>
      </c>
      <c r="G1679" s="149">
        <f t="array" ref="G1679">SUM(IF(A1679=A$5:A1679,IF(C1679=C$5:C1679,1,0),0))</f>
        <v>20</v>
      </c>
    </row>
    <row r="1680" spans="1:7" x14ac:dyDescent="0.25">
      <c r="A1680">
        <v>2024</v>
      </c>
      <c r="B1680" s="149" t="str">
        <f t="shared" si="52"/>
        <v>2024_NE21</v>
      </c>
      <c r="C1680" t="s">
        <v>175</v>
      </c>
      <c r="D1680" t="s">
        <v>600</v>
      </c>
      <c r="E1680" s="149" t="str">
        <f t="shared" si="53"/>
        <v>2024_NECUSTER COUNTY</v>
      </c>
      <c r="F1680">
        <v>766550</v>
      </c>
      <c r="G1680" s="149">
        <f t="array" ref="G1680">SUM(IF(A1680=A$5:A1680,IF(C1680=C$5:C1680,1,0),0))</f>
        <v>21</v>
      </c>
    </row>
    <row r="1681" spans="1:7" x14ac:dyDescent="0.25">
      <c r="A1681">
        <v>2024</v>
      </c>
      <c r="B1681" s="149" t="str">
        <f t="shared" si="52"/>
        <v>2024_NE22</v>
      </c>
      <c r="C1681" t="s">
        <v>175</v>
      </c>
      <c r="D1681" t="s">
        <v>1218</v>
      </c>
      <c r="E1681" s="149" t="str">
        <f t="shared" si="53"/>
        <v>2024_NEDAKOTA COUNTY</v>
      </c>
      <c r="F1681">
        <v>766550</v>
      </c>
      <c r="G1681" s="149">
        <f t="array" ref="G1681">SUM(IF(A1681=A$5:A1681,IF(C1681=C$5:C1681,1,0),0))</f>
        <v>22</v>
      </c>
    </row>
    <row r="1682" spans="1:7" x14ac:dyDescent="0.25">
      <c r="A1682">
        <v>2024</v>
      </c>
      <c r="B1682" s="149" t="str">
        <f t="shared" si="52"/>
        <v>2024_NE23</v>
      </c>
      <c r="C1682" t="s">
        <v>175</v>
      </c>
      <c r="D1682" t="s">
        <v>1389</v>
      </c>
      <c r="E1682" s="149" t="str">
        <f t="shared" si="53"/>
        <v>2024_NEDAWES COUNTY</v>
      </c>
      <c r="F1682">
        <v>766550</v>
      </c>
      <c r="G1682" s="149">
        <f t="array" ref="G1682">SUM(IF(A1682=A$5:A1682,IF(C1682=C$5:C1682,1,0),0))</f>
        <v>23</v>
      </c>
    </row>
    <row r="1683" spans="1:7" x14ac:dyDescent="0.25">
      <c r="A1683">
        <v>2024</v>
      </c>
      <c r="B1683" s="149" t="str">
        <f t="shared" si="52"/>
        <v>2024_NE24</v>
      </c>
      <c r="C1683" t="s">
        <v>175</v>
      </c>
      <c r="D1683" t="s">
        <v>731</v>
      </c>
      <c r="E1683" s="149" t="str">
        <f t="shared" si="53"/>
        <v>2024_NEDAWSON COUNTY</v>
      </c>
      <c r="F1683">
        <v>766550</v>
      </c>
      <c r="G1683" s="149">
        <f t="array" ref="G1683">SUM(IF(A1683=A$5:A1683,IF(C1683=C$5:C1683,1,0),0))</f>
        <v>24</v>
      </c>
    </row>
    <row r="1684" spans="1:7" x14ac:dyDescent="0.25">
      <c r="A1684">
        <v>2024</v>
      </c>
      <c r="B1684" s="149" t="str">
        <f t="shared" si="52"/>
        <v>2024_NE25</v>
      </c>
      <c r="C1684" t="s">
        <v>175</v>
      </c>
      <c r="D1684" t="s">
        <v>1390</v>
      </c>
      <c r="E1684" s="149" t="str">
        <f t="shared" si="53"/>
        <v>2024_NEDEUEL COUNTY</v>
      </c>
      <c r="F1684">
        <v>766550</v>
      </c>
      <c r="G1684" s="149">
        <f t="array" ref="G1684">SUM(IF(A1684=A$5:A1684,IF(C1684=C$5:C1684,1,0),0))</f>
        <v>25</v>
      </c>
    </row>
    <row r="1685" spans="1:7" x14ac:dyDescent="0.25">
      <c r="A1685">
        <v>2024</v>
      </c>
      <c r="B1685" s="149" t="str">
        <f t="shared" si="52"/>
        <v>2024_NE26</v>
      </c>
      <c r="C1685" t="s">
        <v>175</v>
      </c>
      <c r="D1685" t="s">
        <v>1391</v>
      </c>
      <c r="E1685" s="149" t="str">
        <f t="shared" si="53"/>
        <v>2024_NEDIXON COUNTY</v>
      </c>
      <c r="F1685">
        <v>766550</v>
      </c>
      <c r="G1685" s="149">
        <f t="array" ref="G1685">SUM(IF(A1685=A$5:A1685,IF(C1685=C$5:C1685,1,0),0))</f>
        <v>26</v>
      </c>
    </row>
    <row r="1686" spans="1:7" x14ac:dyDescent="0.25">
      <c r="A1686">
        <v>2024</v>
      </c>
      <c r="B1686" s="149" t="str">
        <f t="shared" si="52"/>
        <v>2024_NE27</v>
      </c>
      <c r="C1686" t="s">
        <v>175</v>
      </c>
      <c r="D1686" t="s">
        <v>733</v>
      </c>
      <c r="E1686" s="149" t="str">
        <f t="shared" si="53"/>
        <v>2024_NEDODGE COUNTY</v>
      </c>
      <c r="F1686">
        <v>766550</v>
      </c>
      <c r="G1686" s="149">
        <f t="array" ref="G1686">SUM(IF(A1686=A$5:A1686,IF(C1686=C$5:C1686,1,0),0))</f>
        <v>27</v>
      </c>
    </row>
    <row r="1687" spans="1:7" x14ac:dyDescent="0.25">
      <c r="A1687">
        <v>2024</v>
      </c>
      <c r="B1687" s="149" t="str">
        <f t="shared" si="52"/>
        <v>2024_NE28</v>
      </c>
      <c r="C1687" t="s">
        <v>175</v>
      </c>
      <c r="D1687" t="s">
        <v>604</v>
      </c>
      <c r="E1687" s="149" t="str">
        <f t="shared" si="53"/>
        <v>2024_NEDOUGLAS COUNTY</v>
      </c>
      <c r="F1687">
        <v>766550</v>
      </c>
      <c r="G1687" s="149">
        <f t="array" ref="G1687">SUM(IF(A1687=A$5:A1687,IF(C1687=C$5:C1687,1,0),0))</f>
        <v>28</v>
      </c>
    </row>
    <row r="1688" spans="1:7" x14ac:dyDescent="0.25">
      <c r="A1688">
        <v>2024</v>
      </c>
      <c r="B1688" s="149" t="str">
        <f t="shared" si="52"/>
        <v>2024_NE29</v>
      </c>
      <c r="C1688" t="s">
        <v>175</v>
      </c>
      <c r="D1688" t="s">
        <v>1392</v>
      </c>
      <c r="E1688" s="149" t="str">
        <f t="shared" si="53"/>
        <v>2024_NEDUNDY COUNTY</v>
      </c>
      <c r="F1688">
        <v>766550</v>
      </c>
      <c r="G1688" s="149">
        <f t="array" ref="G1688">SUM(IF(A1688=A$5:A1688,IF(C1688=C$5:C1688,1,0),0))</f>
        <v>29</v>
      </c>
    </row>
    <row r="1689" spans="1:7" x14ac:dyDescent="0.25">
      <c r="A1689">
        <v>2024</v>
      </c>
      <c r="B1689" s="149" t="str">
        <f t="shared" si="52"/>
        <v>2024_NE30</v>
      </c>
      <c r="C1689" t="s">
        <v>175</v>
      </c>
      <c r="D1689" t="s">
        <v>1220</v>
      </c>
      <c r="E1689" s="149" t="str">
        <f t="shared" si="53"/>
        <v>2024_NEFILLMORE COUNTY</v>
      </c>
      <c r="F1689">
        <v>766550</v>
      </c>
      <c r="G1689" s="149">
        <f t="array" ref="G1689">SUM(IF(A1689=A$5:A1689,IF(C1689=C$5:C1689,1,0),0))</f>
        <v>30</v>
      </c>
    </row>
    <row r="1690" spans="1:7" x14ac:dyDescent="0.25">
      <c r="A1690">
        <v>2024</v>
      </c>
      <c r="B1690" s="149" t="str">
        <f t="shared" si="52"/>
        <v>2024_NE31</v>
      </c>
      <c r="C1690" t="s">
        <v>175</v>
      </c>
      <c r="D1690" t="s">
        <v>420</v>
      </c>
      <c r="E1690" s="149" t="str">
        <f t="shared" si="53"/>
        <v>2024_NEFRANKLIN COUNTY</v>
      </c>
      <c r="F1690">
        <v>766550</v>
      </c>
      <c r="G1690" s="149">
        <f t="array" ref="G1690">SUM(IF(A1690=A$5:A1690,IF(C1690=C$5:C1690,1,0),0))</f>
        <v>31</v>
      </c>
    </row>
    <row r="1691" spans="1:7" x14ac:dyDescent="0.25">
      <c r="A1691">
        <v>2024</v>
      </c>
      <c r="B1691" s="149" t="str">
        <f t="shared" si="52"/>
        <v>2024_NE32</v>
      </c>
      <c r="C1691" t="s">
        <v>175</v>
      </c>
      <c r="D1691" t="s">
        <v>1393</v>
      </c>
      <c r="E1691" s="149" t="str">
        <f t="shared" si="53"/>
        <v>2024_NEFRONTIER COUNTY</v>
      </c>
      <c r="F1691">
        <v>766550</v>
      </c>
      <c r="G1691" s="149">
        <f t="array" ref="G1691">SUM(IF(A1691=A$5:A1691,IF(C1691=C$5:C1691,1,0),0))</f>
        <v>32</v>
      </c>
    </row>
    <row r="1692" spans="1:7" x14ac:dyDescent="0.25">
      <c r="A1692">
        <v>2024</v>
      </c>
      <c r="B1692" s="149" t="str">
        <f t="shared" si="52"/>
        <v>2024_NE33</v>
      </c>
      <c r="C1692" t="s">
        <v>175</v>
      </c>
      <c r="D1692" t="s">
        <v>1394</v>
      </c>
      <c r="E1692" s="149" t="str">
        <f t="shared" si="53"/>
        <v>2024_NEFURNAS COUNTY</v>
      </c>
      <c r="F1692">
        <v>766550</v>
      </c>
      <c r="G1692" s="149">
        <f t="array" ref="G1692">SUM(IF(A1692=A$5:A1692,IF(C1692=C$5:C1692,1,0),0))</f>
        <v>33</v>
      </c>
    </row>
    <row r="1693" spans="1:7" x14ac:dyDescent="0.25">
      <c r="A1693">
        <v>2024</v>
      </c>
      <c r="B1693" s="149" t="str">
        <f t="shared" si="52"/>
        <v>2024_NE34</v>
      </c>
      <c r="C1693" t="s">
        <v>175</v>
      </c>
      <c r="D1693" t="s">
        <v>1395</v>
      </c>
      <c r="E1693" s="149" t="str">
        <f t="shared" si="53"/>
        <v>2024_NEGAGE COUNTY</v>
      </c>
      <c r="F1693">
        <v>766550</v>
      </c>
      <c r="G1693" s="149">
        <f t="array" ref="G1693">SUM(IF(A1693=A$5:A1693,IF(C1693=C$5:C1693,1,0),0))</f>
        <v>34</v>
      </c>
    </row>
    <row r="1694" spans="1:7" x14ac:dyDescent="0.25">
      <c r="A1694">
        <v>2024</v>
      </c>
      <c r="B1694" s="149" t="str">
        <f t="shared" si="52"/>
        <v>2024_NE35</v>
      </c>
      <c r="C1694" t="s">
        <v>175</v>
      </c>
      <c r="D1694" t="s">
        <v>1396</v>
      </c>
      <c r="E1694" s="149" t="str">
        <f t="shared" si="53"/>
        <v>2024_NEGARDEN COUNTY</v>
      </c>
      <c r="F1694">
        <v>766550</v>
      </c>
      <c r="G1694" s="149">
        <f t="array" ref="G1694">SUM(IF(A1694=A$5:A1694,IF(C1694=C$5:C1694,1,0),0))</f>
        <v>35</v>
      </c>
    </row>
    <row r="1695" spans="1:7" x14ac:dyDescent="0.25">
      <c r="A1695">
        <v>2024</v>
      </c>
      <c r="B1695" s="149" t="str">
        <f t="shared" si="52"/>
        <v>2024_NE36</v>
      </c>
      <c r="C1695" t="s">
        <v>175</v>
      </c>
      <c r="D1695" t="s">
        <v>609</v>
      </c>
      <c r="E1695" s="149" t="str">
        <f t="shared" si="53"/>
        <v>2024_NEGARFIELD COUNTY</v>
      </c>
      <c r="F1695">
        <v>766550</v>
      </c>
      <c r="G1695" s="149">
        <f t="array" ref="G1695">SUM(IF(A1695=A$5:A1695,IF(C1695=C$5:C1695,1,0),0))</f>
        <v>36</v>
      </c>
    </row>
    <row r="1696" spans="1:7" x14ac:dyDescent="0.25">
      <c r="A1696">
        <v>2024</v>
      </c>
      <c r="B1696" s="149" t="str">
        <f t="shared" si="52"/>
        <v>2024_NE37</v>
      </c>
      <c r="C1696" t="s">
        <v>175</v>
      </c>
      <c r="D1696" t="s">
        <v>1397</v>
      </c>
      <c r="E1696" s="149" t="str">
        <f t="shared" si="53"/>
        <v>2024_NEGOSPER COUNTY</v>
      </c>
      <c r="F1696">
        <v>766550</v>
      </c>
      <c r="G1696" s="149">
        <f t="array" ref="G1696">SUM(IF(A1696=A$5:A1696,IF(C1696=C$5:C1696,1,0),0))</f>
        <v>37</v>
      </c>
    </row>
    <row r="1697" spans="1:7" x14ac:dyDescent="0.25">
      <c r="A1697">
        <v>2024</v>
      </c>
      <c r="B1697" s="149" t="str">
        <f t="shared" si="52"/>
        <v>2024_NE38</v>
      </c>
      <c r="C1697" t="s">
        <v>175</v>
      </c>
      <c r="D1697" t="s">
        <v>494</v>
      </c>
      <c r="E1697" s="149" t="str">
        <f t="shared" si="53"/>
        <v>2024_NEGRANT COUNTY</v>
      </c>
      <c r="F1697">
        <v>766550</v>
      </c>
      <c r="G1697" s="149">
        <f t="array" ref="G1697">SUM(IF(A1697=A$5:A1697,IF(C1697=C$5:C1697,1,0),0))</f>
        <v>38</v>
      </c>
    </row>
    <row r="1698" spans="1:7" x14ac:dyDescent="0.25">
      <c r="A1698">
        <v>2024</v>
      </c>
      <c r="B1698" s="149" t="str">
        <f t="shared" si="52"/>
        <v>2024_NE39</v>
      </c>
      <c r="C1698" t="s">
        <v>175</v>
      </c>
      <c r="D1698" t="s">
        <v>1006</v>
      </c>
      <c r="E1698" s="149" t="str">
        <f t="shared" si="53"/>
        <v>2024_NEGREELEY COUNTY</v>
      </c>
      <c r="F1698">
        <v>766550</v>
      </c>
      <c r="G1698" s="149">
        <f t="array" ref="G1698">SUM(IF(A1698=A$5:A1698,IF(C1698=C$5:C1698,1,0),0))</f>
        <v>39</v>
      </c>
    </row>
    <row r="1699" spans="1:7" x14ac:dyDescent="0.25">
      <c r="A1699">
        <v>2024</v>
      </c>
      <c r="B1699" s="149" t="str">
        <f t="shared" si="52"/>
        <v>2024_NE40</v>
      </c>
      <c r="C1699" t="s">
        <v>175</v>
      </c>
      <c r="D1699" t="s">
        <v>751</v>
      </c>
      <c r="E1699" s="149" t="str">
        <f t="shared" si="53"/>
        <v>2024_NEHALL COUNTY</v>
      </c>
      <c r="F1699">
        <v>766550</v>
      </c>
      <c r="G1699" s="149">
        <f t="array" ref="G1699">SUM(IF(A1699=A$5:A1699,IF(C1699=C$5:C1699,1,0),0))</f>
        <v>40</v>
      </c>
    </row>
    <row r="1700" spans="1:7" x14ac:dyDescent="0.25">
      <c r="A1700">
        <v>2024</v>
      </c>
      <c r="B1700" s="149" t="str">
        <f t="shared" si="52"/>
        <v>2024_NE41</v>
      </c>
      <c r="C1700" t="s">
        <v>175</v>
      </c>
      <c r="D1700" t="s">
        <v>669</v>
      </c>
      <c r="E1700" s="149" t="str">
        <f t="shared" si="53"/>
        <v>2024_NEHAMILTON COUNTY</v>
      </c>
      <c r="F1700">
        <v>766550</v>
      </c>
      <c r="G1700" s="149">
        <f t="array" ref="G1700">SUM(IF(A1700=A$5:A1700,IF(C1700=C$5:C1700,1,0),0))</f>
        <v>41</v>
      </c>
    </row>
    <row r="1701" spans="1:7" x14ac:dyDescent="0.25">
      <c r="A1701">
        <v>2024</v>
      </c>
      <c r="B1701" s="149" t="str">
        <f t="shared" si="52"/>
        <v>2024_NE42</v>
      </c>
      <c r="C1701" t="s">
        <v>175</v>
      </c>
      <c r="D1701" t="s">
        <v>1079</v>
      </c>
      <c r="E1701" s="149" t="str">
        <f t="shared" si="53"/>
        <v>2024_NEHARLAN COUNTY</v>
      </c>
      <c r="F1701">
        <v>766550</v>
      </c>
      <c r="G1701" s="149">
        <f t="array" ref="G1701">SUM(IF(A1701=A$5:A1701,IF(C1701=C$5:C1701,1,0),0))</f>
        <v>42</v>
      </c>
    </row>
    <row r="1702" spans="1:7" x14ac:dyDescent="0.25">
      <c r="A1702">
        <v>2024</v>
      </c>
      <c r="B1702" s="149" t="str">
        <f t="shared" si="52"/>
        <v>2024_NE43</v>
      </c>
      <c r="C1702" t="s">
        <v>175</v>
      </c>
      <c r="D1702" t="s">
        <v>1398</v>
      </c>
      <c r="E1702" s="149" t="str">
        <f t="shared" si="53"/>
        <v>2024_NEHAYES COUNTY</v>
      </c>
      <c r="F1702">
        <v>766550</v>
      </c>
      <c r="G1702" s="149">
        <f t="array" ref="G1702">SUM(IF(A1702=A$5:A1702,IF(C1702=C$5:C1702,1,0),0))</f>
        <v>43</v>
      </c>
    </row>
    <row r="1703" spans="1:7" x14ac:dyDescent="0.25">
      <c r="A1703">
        <v>2024</v>
      </c>
      <c r="B1703" s="149" t="str">
        <f t="shared" si="52"/>
        <v>2024_NE44</v>
      </c>
      <c r="C1703" t="s">
        <v>175</v>
      </c>
      <c r="D1703" t="s">
        <v>1399</v>
      </c>
      <c r="E1703" s="149" t="str">
        <f t="shared" si="53"/>
        <v>2024_NEHITCHCOCK COUNTY</v>
      </c>
      <c r="F1703">
        <v>766550</v>
      </c>
      <c r="G1703" s="149">
        <f t="array" ref="G1703">SUM(IF(A1703=A$5:A1703,IF(C1703=C$5:C1703,1,0),0))</f>
        <v>44</v>
      </c>
    </row>
    <row r="1704" spans="1:7" x14ac:dyDescent="0.25">
      <c r="A1704">
        <v>2024</v>
      </c>
      <c r="B1704" s="149" t="str">
        <f t="shared" si="52"/>
        <v>2024_NE45</v>
      </c>
      <c r="C1704" t="s">
        <v>175</v>
      </c>
      <c r="D1704" t="s">
        <v>1318</v>
      </c>
      <c r="E1704" s="149" t="str">
        <f t="shared" si="53"/>
        <v>2024_NEHOLT COUNTY</v>
      </c>
      <c r="F1704">
        <v>766550</v>
      </c>
      <c r="G1704" s="149">
        <f t="array" ref="G1704">SUM(IF(A1704=A$5:A1704,IF(C1704=C$5:C1704,1,0),0))</f>
        <v>45</v>
      </c>
    </row>
    <row r="1705" spans="1:7" x14ac:dyDescent="0.25">
      <c r="A1705">
        <v>2024</v>
      </c>
      <c r="B1705" s="149" t="str">
        <f t="shared" si="52"/>
        <v>2024_NE46</v>
      </c>
      <c r="C1705" t="s">
        <v>175</v>
      </c>
      <c r="D1705" t="s">
        <v>1400</v>
      </c>
      <c r="E1705" s="149" t="str">
        <f t="shared" si="53"/>
        <v>2024_NEHOOKER COUNTY</v>
      </c>
      <c r="F1705">
        <v>766550</v>
      </c>
      <c r="G1705" s="149">
        <f t="array" ref="G1705">SUM(IF(A1705=A$5:A1705,IF(C1705=C$5:C1705,1,0),0))</f>
        <v>46</v>
      </c>
    </row>
    <row r="1706" spans="1:7" x14ac:dyDescent="0.25">
      <c r="A1706">
        <v>2024</v>
      </c>
      <c r="B1706" s="149" t="str">
        <f t="shared" si="52"/>
        <v>2024_NE47</v>
      </c>
      <c r="C1706" t="s">
        <v>175</v>
      </c>
      <c r="D1706" t="s">
        <v>497</v>
      </c>
      <c r="E1706" s="149" t="str">
        <f t="shared" si="53"/>
        <v>2024_NEHOWARD COUNTY</v>
      </c>
      <c r="F1706">
        <v>766550</v>
      </c>
      <c r="G1706" s="149">
        <f t="array" ref="G1706">SUM(IF(A1706=A$5:A1706,IF(C1706=C$5:C1706,1,0),0))</f>
        <v>47</v>
      </c>
    </row>
    <row r="1707" spans="1:7" x14ac:dyDescent="0.25">
      <c r="A1707">
        <v>2024</v>
      </c>
      <c r="B1707" s="149" t="str">
        <f t="shared" si="52"/>
        <v>2024_NE48</v>
      </c>
      <c r="C1707" t="s">
        <v>175</v>
      </c>
      <c r="D1707" t="s">
        <v>427</v>
      </c>
      <c r="E1707" s="149" t="str">
        <f t="shared" si="53"/>
        <v>2024_NEJEFFERSON COUNTY</v>
      </c>
      <c r="F1707">
        <v>766550</v>
      </c>
      <c r="G1707" s="149">
        <f t="array" ref="G1707">SUM(IF(A1707=A$5:A1707,IF(C1707=C$5:C1707,1,0),0))</f>
        <v>48</v>
      </c>
    </row>
    <row r="1708" spans="1:7" x14ac:dyDescent="0.25">
      <c r="A1708">
        <v>2024</v>
      </c>
      <c r="B1708" s="149" t="str">
        <f t="shared" si="52"/>
        <v>2024_NE49</v>
      </c>
      <c r="C1708" t="s">
        <v>175</v>
      </c>
      <c r="D1708" t="s">
        <v>500</v>
      </c>
      <c r="E1708" s="149" t="str">
        <f t="shared" si="53"/>
        <v>2024_NEJOHNSON COUNTY</v>
      </c>
      <c r="F1708">
        <v>766550</v>
      </c>
      <c r="G1708" s="149">
        <f t="array" ref="G1708">SUM(IF(A1708=A$5:A1708,IF(C1708=C$5:C1708,1,0),0))</f>
        <v>49</v>
      </c>
    </row>
    <row r="1709" spans="1:7" x14ac:dyDescent="0.25">
      <c r="A1709">
        <v>2024</v>
      </c>
      <c r="B1709" s="149" t="str">
        <f t="shared" si="52"/>
        <v>2024_NE50</v>
      </c>
      <c r="C1709" t="s">
        <v>175</v>
      </c>
      <c r="D1709" t="s">
        <v>1401</v>
      </c>
      <c r="E1709" s="149" t="str">
        <f t="shared" si="53"/>
        <v>2024_NEKEARNEY COUNTY</v>
      </c>
      <c r="F1709">
        <v>766550</v>
      </c>
      <c r="G1709" s="149">
        <f t="array" ref="G1709">SUM(IF(A1709=A$5:A1709,IF(C1709=C$5:C1709,1,0),0))</f>
        <v>50</v>
      </c>
    </row>
    <row r="1710" spans="1:7" x14ac:dyDescent="0.25">
      <c r="A1710">
        <v>2024</v>
      </c>
      <c r="B1710" s="149" t="str">
        <f t="shared" si="52"/>
        <v>2024_NE51</v>
      </c>
      <c r="C1710" t="s">
        <v>175</v>
      </c>
      <c r="D1710" t="s">
        <v>1402</v>
      </c>
      <c r="E1710" s="149" t="str">
        <f t="shared" si="53"/>
        <v>2024_NEKEITH COUNTY</v>
      </c>
      <c r="F1710">
        <v>766550</v>
      </c>
      <c r="G1710" s="149">
        <f t="array" ref="G1710">SUM(IF(A1710=A$5:A1710,IF(C1710=C$5:C1710,1,0),0))</f>
        <v>51</v>
      </c>
    </row>
    <row r="1711" spans="1:7" x14ac:dyDescent="0.25">
      <c r="A1711">
        <v>2024</v>
      </c>
      <c r="B1711" s="149" t="str">
        <f t="shared" si="52"/>
        <v>2024_NE52</v>
      </c>
      <c r="C1711" t="s">
        <v>175</v>
      </c>
      <c r="D1711" t="s">
        <v>1403</v>
      </c>
      <c r="E1711" s="149" t="str">
        <f t="shared" si="53"/>
        <v>2024_NEKEYA PAHA COUNTY</v>
      </c>
      <c r="F1711">
        <v>766550</v>
      </c>
      <c r="G1711" s="149">
        <f t="array" ref="G1711">SUM(IF(A1711=A$5:A1711,IF(C1711=C$5:C1711,1,0),0))</f>
        <v>52</v>
      </c>
    </row>
    <row r="1712" spans="1:7" x14ac:dyDescent="0.25">
      <c r="A1712">
        <v>2024</v>
      </c>
      <c r="B1712" s="149" t="str">
        <f t="shared" si="52"/>
        <v>2024_NE53</v>
      </c>
      <c r="C1712" t="s">
        <v>175</v>
      </c>
      <c r="D1712" t="s">
        <v>1404</v>
      </c>
      <c r="E1712" s="149" t="str">
        <f t="shared" si="53"/>
        <v>2024_NEKIMBALL COUNTY</v>
      </c>
      <c r="F1712">
        <v>766550</v>
      </c>
      <c r="G1712" s="149">
        <f t="array" ref="G1712">SUM(IF(A1712=A$5:A1712,IF(C1712=C$5:C1712,1,0),0))</f>
        <v>53</v>
      </c>
    </row>
    <row r="1713" spans="1:7" x14ac:dyDescent="0.25">
      <c r="A1713">
        <v>2024</v>
      </c>
      <c r="B1713" s="149" t="str">
        <f t="shared" ref="B1713:B1776" si="54">A1713&amp;"_"&amp;C1713&amp;G1713</f>
        <v>2024_NE54</v>
      </c>
      <c r="C1713" t="s">
        <v>175</v>
      </c>
      <c r="D1713" t="s">
        <v>872</v>
      </c>
      <c r="E1713" s="149" t="str">
        <f t="shared" ref="E1713:E1776" si="55">A1713&amp;"_"&amp;C1713&amp;D1713</f>
        <v>2024_NEKNOX COUNTY</v>
      </c>
      <c r="F1713">
        <v>766550</v>
      </c>
      <c r="G1713" s="149">
        <f t="array" ref="G1713">SUM(IF(A1713=A$5:A1713,IF(C1713=C$5:C1713,1,0),0))</f>
        <v>54</v>
      </c>
    </row>
    <row r="1714" spans="1:7" x14ac:dyDescent="0.25">
      <c r="A1714">
        <v>2024</v>
      </c>
      <c r="B1714" s="149" t="str">
        <f t="shared" si="54"/>
        <v>2024_NE55</v>
      </c>
      <c r="C1714" t="s">
        <v>175</v>
      </c>
      <c r="D1714" t="s">
        <v>1405</v>
      </c>
      <c r="E1714" s="149" t="str">
        <f t="shared" si="55"/>
        <v>2024_NELANCASTER COUNTY</v>
      </c>
      <c r="F1714">
        <v>766550</v>
      </c>
      <c r="G1714" s="149">
        <f t="array" ref="G1714">SUM(IF(A1714=A$5:A1714,IF(C1714=C$5:C1714,1,0),0))</f>
        <v>55</v>
      </c>
    </row>
    <row r="1715" spans="1:7" x14ac:dyDescent="0.25">
      <c r="A1715">
        <v>2024</v>
      </c>
      <c r="B1715" s="149" t="str">
        <f t="shared" si="54"/>
        <v>2024_NE56</v>
      </c>
      <c r="C1715" t="s">
        <v>175</v>
      </c>
      <c r="D1715" t="s">
        <v>502</v>
      </c>
      <c r="E1715" s="149" t="str">
        <f t="shared" si="55"/>
        <v>2024_NELINCOLN COUNTY</v>
      </c>
      <c r="F1715">
        <v>766550</v>
      </c>
      <c r="G1715" s="149">
        <f t="array" ref="G1715">SUM(IF(A1715=A$5:A1715,IF(C1715=C$5:C1715,1,0),0))</f>
        <v>56</v>
      </c>
    </row>
    <row r="1716" spans="1:7" x14ac:dyDescent="0.25">
      <c r="A1716">
        <v>2024</v>
      </c>
      <c r="B1716" s="149" t="str">
        <f t="shared" si="54"/>
        <v>2024_NE57</v>
      </c>
      <c r="C1716" t="s">
        <v>175</v>
      </c>
      <c r="D1716" t="s">
        <v>504</v>
      </c>
      <c r="E1716" s="149" t="str">
        <f t="shared" si="55"/>
        <v>2024_NELOGAN COUNTY</v>
      </c>
      <c r="F1716">
        <v>766550</v>
      </c>
      <c r="G1716" s="149">
        <f t="array" ref="G1716">SUM(IF(A1716=A$5:A1716,IF(C1716=C$5:C1716,1,0),0))</f>
        <v>57</v>
      </c>
    </row>
    <row r="1717" spans="1:7" x14ac:dyDescent="0.25">
      <c r="A1717">
        <v>2024</v>
      </c>
      <c r="B1717" s="149" t="str">
        <f t="shared" si="54"/>
        <v>2024_NE58</v>
      </c>
      <c r="C1717" t="s">
        <v>175</v>
      </c>
      <c r="D1717" t="s">
        <v>1406</v>
      </c>
      <c r="E1717" s="149" t="str">
        <f t="shared" si="55"/>
        <v>2024_NELOUP COUNTY</v>
      </c>
      <c r="F1717">
        <v>766550</v>
      </c>
      <c r="G1717" s="149">
        <f t="array" ref="G1717">SUM(IF(A1717=A$5:A1717,IF(C1717=C$5:C1717,1,0),0))</f>
        <v>58</v>
      </c>
    </row>
    <row r="1718" spans="1:7" x14ac:dyDescent="0.25">
      <c r="A1718">
        <v>2024</v>
      </c>
      <c r="B1718" s="149" t="str">
        <f t="shared" si="54"/>
        <v>2024_NE59</v>
      </c>
      <c r="C1718" t="s">
        <v>175</v>
      </c>
      <c r="D1718" t="s">
        <v>1018</v>
      </c>
      <c r="E1718" s="149" t="str">
        <f t="shared" si="55"/>
        <v>2024_NEMCPHERSON COUNTY</v>
      </c>
      <c r="F1718">
        <v>766550</v>
      </c>
      <c r="G1718" s="149">
        <f t="array" ref="G1718">SUM(IF(A1718=A$5:A1718,IF(C1718=C$5:C1718,1,0),0))</f>
        <v>59</v>
      </c>
    </row>
    <row r="1719" spans="1:7" x14ac:dyDescent="0.25">
      <c r="A1719">
        <v>2024</v>
      </c>
      <c r="B1719" s="149" t="str">
        <f t="shared" si="54"/>
        <v>2024_NE60</v>
      </c>
      <c r="C1719" t="s">
        <v>175</v>
      </c>
      <c r="D1719" t="s">
        <v>435</v>
      </c>
      <c r="E1719" s="149" t="str">
        <f t="shared" si="55"/>
        <v>2024_NEMADISON COUNTY</v>
      </c>
      <c r="F1719">
        <v>766550</v>
      </c>
      <c r="G1719" s="149">
        <f t="array" ref="G1719">SUM(IF(A1719=A$5:A1719,IF(C1719=C$5:C1719,1,0),0))</f>
        <v>60</v>
      </c>
    </row>
    <row r="1720" spans="1:7" x14ac:dyDescent="0.25">
      <c r="A1720">
        <v>2024</v>
      </c>
      <c r="B1720" s="149" t="str">
        <f t="shared" si="54"/>
        <v>2024_NE61</v>
      </c>
      <c r="C1720" t="s">
        <v>175</v>
      </c>
      <c r="D1720" t="s">
        <v>1407</v>
      </c>
      <c r="E1720" s="149" t="str">
        <f t="shared" si="55"/>
        <v>2024_NEMERRICK COUNTY</v>
      </c>
      <c r="F1720">
        <v>766550</v>
      </c>
      <c r="G1720" s="149">
        <f t="array" ref="G1720">SUM(IF(A1720=A$5:A1720,IF(C1720=C$5:C1720,1,0),0))</f>
        <v>61</v>
      </c>
    </row>
    <row r="1721" spans="1:7" x14ac:dyDescent="0.25">
      <c r="A1721">
        <v>2024</v>
      </c>
      <c r="B1721" s="149" t="str">
        <f t="shared" si="54"/>
        <v>2024_NE62</v>
      </c>
      <c r="C1721" t="s">
        <v>175</v>
      </c>
      <c r="D1721" t="s">
        <v>1408</v>
      </c>
      <c r="E1721" s="149" t="str">
        <f t="shared" si="55"/>
        <v>2024_NEMORRILL COUNTY</v>
      </c>
      <c r="F1721">
        <v>766550</v>
      </c>
      <c r="G1721" s="149">
        <f t="array" ref="G1721">SUM(IF(A1721=A$5:A1721,IF(C1721=C$5:C1721,1,0),0))</f>
        <v>62</v>
      </c>
    </row>
    <row r="1722" spans="1:7" x14ac:dyDescent="0.25">
      <c r="A1722">
        <v>2024</v>
      </c>
      <c r="B1722" s="149" t="str">
        <f t="shared" si="54"/>
        <v>2024_NE63</v>
      </c>
      <c r="C1722" t="s">
        <v>175</v>
      </c>
      <c r="D1722" t="s">
        <v>1409</v>
      </c>
      <c r="E1722" s="149" t="str">
        <f t="shared" si="55"/>
        <v>2024_NENANCE COUNTY</v>
      </c>
      <c r="F1722">
        <v>766550</v>
      </c>
      <c r="G1722" s="149">
        <f t="array" ref="G1722">SUM(IF(A1722=A$5:A1722,IF(C1722=C$5:C1722,1,0),0))</f>
        <v>63</v>
      </c>
    </row>
    <row r="1723" spans="1:7" x14ac:dyDescent="0.25">
      <c r="A1723">
        <v>2024</v>
      </c>
      <c r="B1723" s="149" t="str">
        <f t="shared" si="54"/>
        <v>2024_NE64</v>
      </c>
      <c r="C1723" t="s">
        <v>175</v>
      </c>
      <c r="D1723" t="s">
        <v>1022</v>
      </c>
      <c r="E1723" s="149" t="str">
        <f t="shared" si="55"/>
        <v>2024_NENEMAHA COUNTY</v>
      </c>
      <c r="F1723">
        <v>766550</v>
      </c>
      <c r="G1723" s="149">
        <f t="array" ref="G1723">SUM(IF(A1723=A$5:A1723,IF(C1723=C$5:C1723,1,0),0))</f>
        <v>64</v>
      </c>
    </row>
    <row r="1724" spans="1:7" x14ac:dyDescent="0.25">
      <c r="A1724">
        <v>2024</v>
      </c>
      <c r="B1724" s="149" t="str">
        <f t="shared" si="54"/>
        <v>2024_NE65</v>
      </c>
      <c r="C1724" t="s">
        <v>175</v>
      </c>
      <c r="D1724" t="s">
        <v>1410</v>
      </c>
      <c r="E1724" s="149" t="str">
        <f t="shared" si="55"/>
        <v>2024_NENUCKOLLS COUNTY</v>
      </c>
      <c r="F1724">
        <v>766550</v>
      </c>
      <c r="G1724" s="149">
        <f t="array" ref="G1724">SUM(IF(A1724=A$5:A1724,IF(C1724=C$5:C1724,1,0),0))</f>
        <v>65</v>
      </c>
    </row>
    <row r="1725" spans="1:7" x14ac:dyDescent="0.25">
      <c r="A1725">
        <v>2024</v>
      </c>
      <c r="B1725" s="149" t="str">
        <f t="shared" si="54"/>
        <v>2024_NE66</v>
      </c>
      <c r="C1725" t="s">
        <v>175</v>
      </c>
      <c r="D1725" t="s">
        <v>1411</v>
      </c>
      <c r="E1725" s="149" t="str">
        <f t="shared" si="55"/>
        <v>2024_NEOTOE COUNTY</v>
      </c>
      <c r="F1725">
        <v>766550</v>
      </c>
      <c r="G1725" s="149">
        <f t="array" ref="G1725">SUM(IF(A1725=A$5:A1725,IF(C1725=C$5:C1725,1,0),0))</f>
        <v>66</v>
      </c>
    </row>
    <row r="1726" spans="1:7" x14ac:dyDescent="0.25">
      <c r="A1726">
        <v>2024</v>
      </c>
      <c r="B1726" s="149" t="str">
        <f t="shared" si="54"/>
        <v>2024_NE67</v>
      </c>
      <c r="C1726" t="s">
        <v>175</v>
      </c>
      <c r="D1726" t="s">
        <v>1029</v>
      </c>
      <c r="E1726" s="149" t="str">
        <f t="shared" si="55"/>
        <v>2024_NEPAWNEE COUNTY</v>
      </c>
      <c r="F1726">
        <v>766550</v>
      </c>
      <c r="G1726" s="149">
        <f t="array" ref="G1726">SUM(IF(A1726=A$5:A1726,IF(C1726=C$5:C1726,1,0),0))</f>
        <v>67</v>
      </c>
    </row>
    <row r="1727" spans="1:7" x14ac:dyDescent="0.25">
      <c r="A1727">
        <v>2024</v>
      </c>
      <c r="B1727" s="149" t="str">
        <f t="shared" si="54"/>
        <v>2024_NE68</v>
      </c>
      <c r="C1727" t="s">
        <v>175</v>
      </c>
      <c r="D1727" t="s">
        <v>1412</v>
      </c>
      <c r="E1727" s="149" t="str">
        <f t="shared" si="55"/>
        <v>2024_NEPERKINS COUNTY</v>
      </c>
      <c r="F1727">
        <v>766550</v>
      </c>
      <c r="G1727" s="149">
        <f t="array" ref="G1727">SUM(IF(A1727=A$5:A1727,IF(C1727=C$5:C1727,1,0),0))</f>
        <v>68</v>
      </c>
    </row>
    <row r="1728" spans="1:7" x14ac:dyDescent="0.25">
      <c r="A1728">
        <v>2024</v>
      </c>
      <c r="B1728" s="149" t="str">
        <f t="shared" si="54"/>
        <v>2024_NE69</v>
      </c>
      <c r="C1728" t="s">
        <v>175</v>
      </c>
      <c r="D1728" t="s">
        <v>1330</v>
      </c>
      <c r="E1728" s="149" t="str">
        <f t="shared" si="55"/>
        <v>2024_NEPHELPS COUNTY</v>
      </c>
      <c r="F1728">
        <v>766550</v>
      </c>
      <c r="G1728" s="149">
        <f t="array" ref="G1728">SUM(IF(A1728=A$5:A1728,IF(C1728=C$5:C1728,1,0),0))</f>
        <v>69</v>
      </c>
    </row>
    <row r="1729" spans="1:7" x14ac:dyDescent="0.25">
      <c r="A1729">
        <v>2024</v>
      </c>
      <c r="B1729" s="149" t="str">
        <f t="shared" si="54"/>
        <v>2024_NE70</v>
      </c>
      <c r="C1729" t="s">
        <v>175</v>
      </c>
      <c r="D1729" t="s">
        <v>776</v>
      </c>
      <c r="E1729" s="149" t="str">
        <f t="shared" si="55"/>
        <v>2024_NEPIERCE COUNTY</v>
      </c>
      <c r="F1729">
        <v>766550</v>
      </c>
      <c r="G1729" s="149">
        <f t="array" ref="G1729">SUM(IF(A1729=A$5:A1729,IF(C1729=C$5:C1729,1,0),0))</f>
        <v>70</v>
      </c>
    </row>
    <row r="1730" spans="1:7" x14ac:dyDescent="0.25">
      <c r="A1730">
        <v>2024</v>
      </c>
      <c r="B1730" s="149" t="str">
        <f t="shared" si="54"/>
        <v>2024_NE71</v>
      </c>
      <c r="C1730" t="s">
        <v>175</v>
      </c>
      <c r="D1730" t="s">
        <v>1331</v>
      </c>
      <c r="E1730" s="149" t="str">
        <f t="shared" si="55"/>
        <v>2024_NEPLATTE COUNTY</v>
      </c>
      <c r="F1730">
        <v>766550</v>
      </c>
      <c r="G1730" s="149">
        <f t="array" ref="G1730">SUM(IF(A1730=A$5:A1730,IF(C1730=C$5:C1730,1,0),0))</f>
        <v>71</v>
      </c>
    </row>
    <row r="1731" spans="1:7" x14ac:dyDescent="0.25">
      <c r="A1731">
        <v>2024</v>
      </c>
      <c r="B1731" s="149" t="str">
        <f t="shared" si="54"/>
        <v>2024_NE72</v>
      </c>
      <c r="C1731" t="s">
        <v>175</v>
      </c>
      <c r="D1731" t="s">
        <v>513</v>
      </c>
      <c r="E1731" s="149" t="str">
        <f t="shared" si="55"/>
        <v>2024_NEPOLK COUNTY</v>
      </c>
      <c r="F1731">
        <v>766550</v>
      </c>
      <c r="G1731" s="149">
        <f t="array" ref="G1731">SUM(IF(A1731=A$5:A1731,IF(C1731=C$5:C1731,1,0),0))</f>
        <v>72</v>
      </c>
    </row>
    <row r="1732" spans="1:7" x14ac:dyDescent="0.25">
      <c r="A1732">
        <v>2024</v>
      </c>
      <c r="B1732" s="149" t="str">
        <f t="shared" si="54"/>
        <v>2024_NE73</v>
      </c>
      <c r="C1732" t="s">
        <v>175</v>
      </c>
      <c r="D1732" t="s">
        <v>1413</v>
      </c>
      <c r="E1732" s="149" t="str">
        <f t="shared" si="55"/>
        <v>2024_NERED WILLOW COUNTY</v>
      </c>
      <c r="F1732">
        <v>766550</v>
      </c>
      <c r="G1732" s="149">
        <f t="array" ref="G1732">SUM(IF(A1732=A$5:A1732,IF(C1732=C$5:C1732,1,0),0))</f>
        <v>73</v>
      </c>
    </row>
    <row r="1733" spans="1:7" x14ac:dyDescent="0.25">
      <c r="A1733">
        <v>2024</v>
      </c>
      <c r="B1733" s="149" t="str">
        <f t="shared" si="54"/>
        <v>2024_NE74</v>
      </c>
      <c r="C1733" t="s">
        <v>175</v>
      </c>
      <c r="D1733" t="s">
        <v>1414</v>
      </c>
      <c r="E1733" s="149" t="str">
        <f t="shared" si="55"/>
        <v>2024_NERICHARDSON COUNTY</v>
      </c>
      <c r="F1733">
        <v>766550</v>
      </c>
      <c r="G1733" s="149">
        <f t="array" ref="G1733">SUM(IF(A1733=A$5:A1733,IF(C1733=C$5:C1733,1,0),0))</f>
        <v>74</v>
      </c>
    </row>
    <row r="1734" spans="1:7" x14ac:dyDescent="0.25">
      <c r="A1734">
        <v>2024</v>
      </c>
      <c r="B1734" s="149" t="str">
        <f t="shared" si="54"/>
        <v>2024_NE75</v>
      </c>
      <c r="C1734" t="s">
        <v>175</v>
      </c>
      <c r="D1734" t="s">
        <v>1252</v>
      </c>
      <c r="E1734" s="149" t="str">
        <f t="shared" si="55"/>
        <v>2024_NEROCK COUNTY</v>
      </c>
      <c r="F1734">
        <v>766550</v>
      </c>
      <c r="G1734" s="149">
        <f t="array" ref="G1734">SUM(IF(A1734=A$5:A1734,IF(C1734=C$5:C1734,1,0),0))</f>
        <v>75</v>
      </c>
    </row>
    <row r="1735" spans="1:7" x14ac:dyDescent="0.25">
      <c r="A1735">
        <v>2024</v>
      </c>
      <c r="B1735" s="149" t="str">
        <f t="shared" si="54"/>
        <v>2024_NE76</v>
      </c>
      <c r="C1735" t="s">
        <v>175</v>
      </c>
      <c r="D1735" t="s">
        <v>518</v>
      </c>
      <c r="E1735" s="149" t="str">
        <f t="shared" si="55"/>
        <v>2024_NESALINE COUNTY</v>
      </c>
      <c r="F1735">
        <v>766550</v>
      </c>
      <c r="G1735" s="149">
        <f t="array" ref="G1735">SUM(IF(A1735=A$5:A1735,IF(C1735=C$5:C1735,1,0),0))</f>
        <v>76</v>
      </c>
    </row>
    <row r="1736" spans="1:7" x14ac:dyDescent="0.25">
      <c r="A1736">
        <v>2024</v>
      </c>
      <c r="B1736" s="149" t="str">
        <f t="shared" si="54"/>
        <v>2024_NE77</v>
      </c>
      <c r="C1736" t="s">
        <v>175</v>
      </c>
      <c r="D1736" t="s">
        <v>1415</v>
      </c>
      <c r="E1736" s="149" t="str">
        <f t="shared" si="55"/>
        <v>2024_NESARPY COUNTY</v>
      </c>
      <c r="F1736">
        <v>766550</v>
      </c>
      <c r="G1736" s="149">
        <f t="array" ref="G1736">SUM(IF(A1736=A$5:A1736,IF(C1736=C$5:C1736,1,0),0))</f>
        <v>77</v>
      </c>
    </row>
    <row r="1737" spans="1:7" x14ac:dyDescent="0.25">
      <c r="A1737">
        <v>2024</v>
      </c>
      <c r="B1737" s="149" t="str">
        <f t="shared" si="54"/>
        <v>2024_NE78</v>
      </c>
      <c r="C1737" t="s">
        <v>175</v>
      </c>
      <c r="D1737" t="s">
        <v>1416</v>
      </c>
      <c r="E1737" s="149" t="str">
        <f t="shared" si="55"/>
        <v>2024_NESAUNDERS COUNTY</v>
      </c>
      <c r="F1737">
        <v>766550</v>
      </c>
      <c r="G1737" s="149">
        <f t="array" ref="G1737">SUM(IF(A1737=A$5:A1737,IF(C1737=C$5:C1737,1,0),0))</f>
        <v>78</v>
      </c>
    </row>
    <row r="1738" spans="1:7" x14ac:dyDescent="0.25">
      <c r="A1738">
        <v>2024</v>
      </c>
      <c r="B1738" s="149" t="str">
        <f t="shared" si="54"/>
        <v>2024_NE79</v>
      </c>
      <c r="C1738" t="s">
        <v>175</v>
      </c>
      <c r="D1738" t="s">
        <v>1417</v>
      </c>
      <c r="E1738" s="149" t="str">
        <f t="shared" si="55"/>
        <v>2024_NESCOTTS BLUFF COUNTY</v>
      </c>
      <c r="F1738">
        <v>766550</v>
      </c>
      <c r="G1738" s="149">
        <f t="array" ref="G1738">SUM(IF(A1738=A$5:A1738,IF(C1738=C$5:C1738,1,0),0))</f>
        <v>79</v>
      </c>
    </row>
    <row r="1739" spans="1:7" x14ac:dyDescent="0.25">
      <c r="A1739">
        <v>2024</v>
      </c>
      <c r="B1739" s="149" t="str">
        <f t="shared" si="54"/>
        <v>2024_NE80</v>
      </c>
      <c r="C1739" t="s">
        <v>175</v>
      </c>
      <c r="D1739" t="s">
        <v>1038</v>
      </c>
      <c r="E1739" s="149" t="str">
        <f t="shared" si="55"/>
        <v>2024_NESEWARD COUNTY</v>
      </c>
      <c r="F1739">
        <v>766550</v>
      </c>
      <c r="G1739" s="149">
        <f t="array" ref="G1739">SUM(IF(A1739=A$5:A1739,IF(C1739=C$5:C1739,1,0),0))</f>
        <v>80</v>
      </c>
    </row>
    <row r="1740" spans="1:7" x14ac:dyDescent="0.25">
      <c r="A1740">
        <v>2024</v>
      </c>
      <c r="B1740" s="149" t="str">
        <f t="shared" si="54"/>
        <v>2024_NE81</v>
      </c>
      <c r="C1740" t="s">
        <v>175</v>
      </c>
      <c r="D1740" t="s">
        <v>1040</v>
      </c>
      <c r="E1740" s="149" t="str">
        <f t="shared" si="55"/>
        <v>2024_NESHERIDAN COUNTY</v>
      </c>
      <c r="F1740">
        <v>766550</v>
      </c>
      <c r="G1740" s="149">
        <f t="array" ref="G1740">SUM(IF(A1740=A$5:A1740,IF(C1740=C$5:C1740,1,0),0))</f>
        <v>81</v>
      </c>
    </row>
    <row r="1741" spans="1:7" x14ac:dyDescent="0.25">
      <c r="A1741">
        <v>2024</v>
      </c>
      <c r="B1741" s="149" t="str">
        <f t="shared" si="54"/>
        <v>2024_NE82</v>
      </c>
      <c r="C1741" t="s">
        <v>175</v>
      </c>
      <c r="D1741" t="s">
        <v>1041</v>
      </c>
      <c r="E1741" s="149" t="str">
        <f t="shared" si="55"/>
        <v>2024_NESHERMAN COUNTY</v>
      </c>
      <c r="F1741">
        <v>766550</v>
      </c>
      <c r="G1741" s="149">
        <f t="array" ref="G1741">SUM(IF(A1741=A$5:A1741,IF(C1741=C$5:C1741,1,0),0))</f>
        <v>82</v>
      </c>
    </row>
    <row r="1742" spans="1:7" x14ac:dyDescent="0.25">
      <c r="A1742">
        <v>2024</v>
      </c>
      <c r="B1742" s="149" t="str">
        <f t="shared" si="54"/>
        <v>2024_NE83</v>
      </c>
      <c r="C1742" t="s">
        <v>175</v>
      </c>
      <c r="D1742" t="s">
        <v>980</v>
      </c>
      <c r="E1742" s="149" t="str">
        <f t="shared" si="55"/>
        <v>2024_NESIOUX COUNTY</v>
      </c>
      <c r="F1742">
        <v>766550</v>
      </c>
      <c r="G1742" s="149">
        <f t="array" ref="G1742">SUM(IF(A1742=A$5:A1742,IF(C1742=C$5:C1742,1,0),0))</f>
        <v>83</v>
      </c>
    </row>
    <row r="1743" spans="1:7" x14ac:dyDescent="0.25">
      <c r="A1743">
        <v>2024</v>
      </c>
      <c r="B1743" s="149" t="str">
        <f t="shared" si="54"/>
        <v>2024_NE84</v>
      </c>
      <c r="C1743" t="s">
        <v>175</v>
      </c>
      <c r="D1743" t="s">
        <v>1044</v>
      </c>
      <c r="E1743" s="149" t="str">
        <f t="shared" si="55"/>
        <v>2024_NESTANTON COUNTY</v>
      </c>
      <c r="F1743">
        <v>766550</v>
      </c>
      <c r="G1743" s="149">
        <f t="array" ref="G1743">SUM(IF(A1743=A$5:A1743,IF(C1743=C$5:C1743,1,0),0))</f>
        <v>84</v>
      </c>
    </row>
    <row r="1744" spans="1:7" x14ac:dyDescent="0.25">
      <c r="A1744">
        <v>2024</v>
      </c>
      <c r="B1744" s="149" t="str">
        <f t="shared" si="54"/>
        <v>2024_NE85</v>
      </c>
      <c r="C1744" t="s">
        <v>175</v>
      </c>
      <c r="D1744" t="s">
        <v>1418</v>
      </c>
      <c r="E1744" s="149" t="str">
        <f t="shared" si="55"/>
        <v>2024_NETHAYER COUNTY</v>
      </c>
      <c r="F1744">
        <v>766550</v>
      </c>
      <c r="G1744" s="149">
        <f t="array" ref="G1744">SUM(IF(A1744=A$5:A1744,IF(C1744=C$5:C1744,1,0),0))</f>
        <v>85</v>
      </c>
    </row>
    <row r="1745" spans="1:7" x14ac:dyDescent="0.25">
      <c r="A1745">
        <v>2024</v>
      </c>
      <c r="B1745" s="149" t="str">
        <f t="shared" si="54"/>
        <v>2024_NE86</v>
      </c>
      <c r="C1745" t="s">
        <v>175</v>
      </c>
      <c r="D1745" t="s">
        <v>791</v>
      </c>
      <c r="E1745" s="149" t="str">
        <f t="shared" si="55"/>
        <v>2024_NETHOMAS COUNTY</v>
      </c>
      <c r="F1745">
        <v>766550</v>
      </c>
      <c r="G1745" s="149">
        <f t="array" ref="G1745">SUM(IF(A1745=A$5:A1745,IF(C1745=C$5:C1745,1,0),0))</f>
        <v>86</v>
      </c>
    </row>
    <row r="1746" spans="1:7" x14ac:dyDescent="0.25">
      <c r="A1746">
        <v>2024</v>
      </c>
      <c r="B1746" s="149" t="str">
        <f t="shared" si="54"/>
        <v>2024_NE87</v>
      </c>
      <c r="C1746" t="s">
        <v>175</v>
      </c>
      <c r="D1746" t="s">
        <v>1419</v>
      </c>
      <c r="E1746" s="149" t="str">
        <f t="shared" si="55"/>
        <v>2024_NETHURSTON COUNTY</v>
      </c>
      <c r="F1746">
        <v>766550</v>
      </c>
      <c r="G1746" s="149">
        <f t="array" ref="G1746">SUM(IF(A1746=A$5:A1746,IF(C1746=C$5:C1746,1,0),0))</f>
        <v>87</v>
      </c>
    </row>
    <row r="1747" spans="1:7" x14ac:dyDescent="0.25">
      <c r="A1747">
        <v>2024</v>
      </c>
      <c r="B1747" s="149" t="str">
        <f t="shared" si="54"/>
        <v>2024_NE88</v>
      </c>
      <c r="C1747" t="s">
        <v>175</v>
      </c>
      <c r="D1747" t="s">
        <v>846</v>
      </c>
      <c r="E1747" s="149" t="str">
        <f t="shared" si="55"/>
        <v>2024_NEVALLEY COUNTY</v>
      </c>
      <c r="F1747">
        <v>766550</v>
      </c>
      <c r="G1747" s="149">
        <f t="array" ref="G1747">SUM(IF(A1747=A$5:A1747,IF(C1747=C$5:C1747,1,0),0))</f>
        <v>88</v>
      </c>
    </row>
    <row r="1748" spans="1:7" x14ac:dyDescent="0.25">
      <c r="A1748">
        <v>2024</v>
      </c>
      <c r="B1748" s="149" t="str">
        <f t="shared" si="54"/>
        <v>2024_NE89</v>
      </c>
      <c r="C1748" t="s">
        <v>175</v>
      </c>
      <c r="D1748" t="s">
        <v>455</v>
      </c>
      <c r="E1748" s="149" t="str">
        <f t="shared" si="55"/>
        <v>2024_NEWASHINGTON COUNTY</v>
      </c>
      <c r="F1748">
        <v>766550</v>
      </c>
      <c r="G1748" s="149">
        <f t="array" ref="G1748">SUM(IF(A1748=A$5:A1748,IF(C1748=C$5:C1748,1,0),0))</f>
        <v>89</v>
      </c>
    </row>
    <row r="1749" spans="1:7" x14ac:dyDescent="0.25">
      <c r="A1749">
        <v>2024</v>
      </c>
      <c r="B1749" s="149" t="str">
        <f t="shared" si="54"/>
        <v>2024_NE90</v>
      </c>
      <c r="C1749" t="s">
        <v>175</v>
      </c>
      <c r="D1749" t="s">
        <v>802</v>
      </c>
      <c r="E1749" s="149" t="str">
        <f t="shared" si="55"/>
        <v>2024_NEWAYNE COUNTY</v>
      </c>
      <c r="F1749">
        <v>766550</v>
      </c>
      <c r="G1749" s="149">
        <f t="array" ref="G1749">SUM(IF(A1749=A$5:A1749,IF(C1749=C$5:C1749,1,0),0))</f>
        <v>90</v>
      </c>
    </row>
    <row r="1750" spans="1:7" x14ac:dyDescent="0.25">
      <c r="A1750">
        <v>2024</v>
      </c>
      <c r="B1750" s="149" t="str">
        <f t="shared" si="54"/>
        <v>2024_NE91</v>
      </c>
      <c r="C1750" t="s">
        <v>175</v>
      </c>
      <c r="D1750" t="s">
        <v>803</v>
      </c>
      <c r="E1750" s="149" t="str">
        <f t="shared" si="55"/>
        <v>2024_NEWEBSTER COUNTY</v>
      </c>
      <c r="F1750">
        <v>766550</v>
      </c>
      <c r="G1750" s="149">
        <f t="array" ref="G1750">SUM(IF(A1750=A$5:A1750,IF(C1750=C$5:C1750,1,0),0))</f>
        <v>91</v>
      </c>
    </row>
    <row r="1751" spans="1:7" x14ac:dyDescent="0.25">
      <c r="A1751">
        <v>2024</v>
      </c>
      <c r="B1751" s="149" t="str">
        <f t="shared" si="54"/>
        <v>2024_NE92</v>
      </c>
      <c r="C1751" t="s">
        <v>175</v>
      </c>
      <c r="D1751" t="s">
        <v>804</v>
      </c>
      <c r="E1751" s="149" t="str">
        <f t="shared" si="55"/>
        <v>2024_NEWHEELER COUNTY</v>
      </c>
      <c r="F1751">
        <v>766550</v>
      </c>
      <c r="G1751" s="149">
        <f t="array" ref="G1751">SUM(IF(A1751=A$5:A1751,IF(C1751=C$5:C1751,1,0),0))</f>
        <v>92</v>
      </c>
    </row>
    <row r="1752" spans="1:7" x14ac:dyDescent="0.25">
      <c r="A1752">
        <v>2024</v>
      </c>
      <c r="B1752" s="149" t="str">
        <f t="shared" si="54"/>
        <v>2024_NE93</v>
      </c>
      <c r="C1752" t="s">
        <v>175</v>
      </c>
      <c r="D1752" t="s">
        <v>1118</v>
      </c>
      <c r="E1752" s="149" t="str">
        <f t="shared" si="55"/>
        <v>2024_NEYORK COUNTY</v>
      </c>
      <c r="F1752">
        <v>766550</v>
      </c>
      <c r="G1752" s="149">
        <f t="array" ref="G1752">SUM(IF(A1752=A$5:A1752,IF(C1752=C$5:C1752,1,0),0))</f>
        <v>93</v>
      </c>
    </row>
    <row r="1753" spans="1:7" x14ac:dyDescent="0.25">
      <c r="A1753">
        <v>2024</v>
      </c>
      <c r="B1753" s="149" t="str">
        <f t="shared" si="54"/>
        <v>2024_NV1</v>
      </c>
      <c r="C1753" t="s">
        <v>176</v>
      </c>
      <c r="D1753" t="s">
        <v>1420</v>
      </c>
      <c r="E1753" s="149" t="str">
        <f t="shared" si="55"/>
        <v>2024_NVCHURCHILL COUNTY</v>
      </c>
      <c r="F1753">
        <v>766550</v>
      </c>
      <c r="G1753" s="149">
        <f t="array" ref="G1753">SUM(IF(A1753=A$5:A1753,IF(C1753=C$5:C1753,1,0),0))</f>
        <v>1</v>
      </c>
    </row>
    <row r="1754" spans="1:7" x14ac:dyDescent="0.25">
      <c r="A1754">
        <v>2024</v>
      </c>
      <c r="B1754" s="149" t="str">
        <f t="shared" si="54"/>
        <v>2024_NV2</v>
      </c>
      <c r="C1754" t="s">
        <v>176</v>
      </c>
      <c r="D1754" t="s">
        <v>481</v>
      </c>
      <c r="E1754" s="149" t="str">
        <f t="shared" si="55"/>
        <v>2024_NVCLARK COUNTY</v>
      </c>
      <c r="F1754">
        <v>766550</v>
      </c>
      <c r="G1754" s="149">
        <f t="array" ref="G1754">SUM(IF(A1754=A$5:A1754,IF(C1754=C$5:C1754,1,0),0))</f>
        <v>2</v>
      </c>
    </row>
    <row r="1755" spans="1:7" x14ac:dyDescent="0.25">
      <c r="A1755">
        <v>2024</v>
      </c>
      <c r="B1755" s="149" t="str">
        <f t="shared" si="54"/>
        <v>2024_NV3</v>
      </c>
      <c r="C1755" t="s">
        <v>176</v>
      </c>
      <c r="D1755" t="s">
        <v>604</v>
      </c>
      <c r="E1755" s="149" t="str">
        <f t="shared" si="55"/>
        <v>2024_NVDOUGLAS COUNTY</v>
      </c>
      <c r="F1755">
        <v>766550</v>
      </c>
      <c r="G1755" s="149">
        <f t="array" ref="G1755">SUM(IF(A1755=A$5:A1755,IF(C1755=C$5:C1755,1,0),0))</f>
        <v>3</v>
      </c>
    </row>
    <row r="1756" spans="1:7" x14ac:dyDescent="0.25">
      <c r="A1756">
        <v>2024</v>
      </c>
      <c r="B1756" s="149" t="str">
        <f t="shared" si="54"/>
        <v>2024_NV4</v>
      </c>
      <c r="C1756" t="s">
        <v>176</v>
      </c>
      <c r="D1756" t="s">
        <v>1421</v>
      </c>
      <c r="E1756" s="149" t="str">
        <f t="shared" si="55"/>
        <v>2024_NVELKO COUNTY</v>
      </c>
      <c r="F1756">
        <v>766550</v>
      </c>
      <c r="G1756" s="149">
        <f t="array" ref="G1756">SUM(IF(A1756=A$5:A1756,IF(C1756=C$5:C1756,1,0),0))</f>
        <v>4</v>
      </c>
    </row>
    <row r="1757" spans="1:7" x14ac:dyDescent="0.25">
      <c r="A1757">
        <v>2024</v>
      </c>
      <c r="B1757" s="149" t="str">
        <f t="shared" si="54"/>
        <v>2024_NV5</v>
      </c>
      <c r="C1757" t="s">
        <v>176</v>
      </c>
      <c r="D1757" t="s">
        <v>1422</v>
      </c>
      <c r="E1757" s="149" t="str">
        <f t="shared" si="55"/>
        <v>2024_NVESMERALDA COUNTY</v>
      </c>
      <c r="F1757">
        <v>766550</v>
      </c>
      <c r="G1757" s="149">
        <f t="array" ref="G1757">SUM(IF(A1757=A$5:A1757,IF(C1757=C$5:C1757,1,0),0))</f>
        <v>5</v>
      </c>
    </row>
    <row r="1758" spans="1:7" x14ac:dyDescent="0.25">
      <c r="A1758">
        <v>2024</v>
      </c>
      <c r="B1758" s="149" t="str">
        <f t="shared" si="54"/>
        <v>2024_NV6</v>
      </c>
      <c r="C1758" t="s">
        <v>176</v>
      </c>
      <c r="D1758" t="s">
        <v>1423</v>
      </c>
      <c r="E1758" s="149" t="str">
        <f t="shared" si="55"/>
        <v>2024_NVEUREKA COUNTY</v>
      </c>
      <c r="F1758">
        <v>766550</v>
      </c>
      <c r="G1758" s="149">
        <f t="array" ref="G1758">SUM(IF(A1758=A$5:A1758,IF(C1758=C$5:C1758,1,0),0))</f>
        <v>6</v>
      </c>
    </row>
    <row r="1759" spans="1:7" x14ac:dyDescent="0.25">
      <c r="A1759">
        <v>2024</v>
      </c>
      <c r="B1759" s="149" t="str">
        <f t="shared" si="54"/>
        <v>2024_NV7</v>
      </c>
      <c r="C1759" t="s">
        <v>176</v>
      </c>
      <c r="D1759" t="s">
        <v>541</v>
      </c>
      <c r="E1759" s="149" t="str">
        <f t="shared" si="55"/>
        <v>2024_NVHUMBOLDT COUNTY</v>
      </c>
      <c r="F1759">
        <v>766550</v>
      </c>
      <c r="G1759" s="149">
        <f t="array" ref="G1759">SUM(IF(A1759=A$5:A1759,IF(C1759=C$5:C1759,1,0),0))</f>
        <v>7</v>
      </c>
    </row>
    <row r="1760" spans="1:7" x14ac:dyDescent="0.25">
      <c r="A1760">
        <v>2024</v>
      </c>
      <c r="B1760" s="149" t="str">
        <f t="shared" si="54"/>
        <v>2024_NV8</v>
      </c>
      <c r="C1760" t="s">
        <v>176</v>
      </c>
      <c r="D1760" t="s">
        <v>1424</v>
      </c>
      <c r="E1760" s="149" t="str">
        <f t="shared" si="55"/>
        <v>2024_NVLANDER COUNTY</v>
      </c>
      <c r="F1760">
        <v>766550</v>
      </c>
      <c r="G1760" s="149">
        <f t="array" ref="G1760">SUM(IF(A1760=A$5:A1760,IF(C1760=C$5:C1760,1,0),0))</f>
        <v>8</v>
      </c>
    </row>
    <row r="1761" spans="1:7" x14ac:dyDescent="0.25">
      <c r="A1761">
        <v>2024</v>
      </c>
      <c r="B1761" s="149" t="str">
        <f t="shared" si="54"/>
        <v>2024_NV9</v>
      </c>
      <c r="C1761" t="s">
        <v>176</v>
      </c>
      <c r="D1761" t="s">
        <v>502</v>
      </c>
      <c r="E1761" s="149" t="str">
        <f t="shared" si="55"/>
        <v>2024_NVLINCOLN COUNTY</v>
      </c>
      <c r="F1761">
        <v>766550</v>
      </c>
      <c r="G1761" s="149">
        <f t="array" ref="G1761">SUM(IF(A1761=A$5:A1761,IF(C1761=C$5:C1761,1,0),0))</f>
        <v>9</v>
      </c>
    </row>
    <row r="1762" spans="1:7" x14ac:dyDescent="0.25">
      <c r="A1762">
        <v>2024</v>
      </c>
      <c r="B1762" s="149" t="str">
        <f t="shared" si="54"/>
        <v>2024_NV10</v>
      </c>
      <c r="C1762" t="s">
        <v>176</v>
      </c>
      <c r="D1762" t="s">
        <v>966</v>
      </c>
      <c r="E1762" s="149" t="str">
        <f t="shared" si="55"/>
        <v>2024_NVLYON COUNTY</v>
      </c>
      <c r="F1762">
        <v>766550</v>
      </c>
      <c r="G1762" s="149">
        <f t="array" ref="G1762">SUM(IF(A1762=A$5:A1762,IF(C1762=C$5:C1762,1,0),0))</f>
        <v>10</v>
      </c>
    </row>
    <row r="1763" spans="1:7" x14ac:dyDescent="0.25">
      <c r="A1763">
        <v>2024</v>
      </c>
      <c r="B1763" s="149" t="str">
        <f t="shared" si="54"/>
        <v>2024_NV11</v>
      </c>
      <c r="C1763" t="s">
        <v>176</v>
      </c>
      <c r="D1763" t="s">
        <v>621</v>
      </c>
      <c r="E1763" s="149" t="str">
        <f t="shared" si="55"/>
        <v>2024_NVMINERAL COUNTY</v>
      </c>
      <c r="F1763">
        <v>766550</v>
      </c>
      <c r="G1763" s="149">
        <f t="array" ref="G1763">SUM(IF(A1763=A$5:A1763,IF(C1763=C$5:C1763,1,0),0))</f>
        <v>11</v>
      </c>
    </row>
    <row r="1764" spans="1:7" x14ac:dyDescent="0.25">
      <c r="A1764">
        <v>2024</v>
      </c>
      <c r="B1764" s="149" t="str">
        <f t="shared" si="54"/>
        <v>2024_NV12</v>
      </c>
      <c r="C1764" t="s">
        <v>176</v>
      </c>
      <c r="D1764" t="s">
        <v>1425</v>
      </c>
      <c r="E1764" s="149" t="str">
        <f t="shared" si="55"/>
        <v>2024_NVNYE COUNTY</v>
      </c>
      <c r="F1764">
        <v>766550</v>
      </c>
      <c r="G1764" s="149">
        <f t="array" ref="G1764">SUM(IF(A1764=A$5:A1764,IF(C1764=C$5:C1764,1,0),0))</f>
        <v>12</v>
      </c>
    </row>
    <row r="1765" spans="1:7" x14ac:dyDescent="0.25">
      <c r="A1765">
        <v>2024</v>
      </c>
      <c r="B1765" s="149" t="str">
        <f t="shared" si="54"/>
        <v>2024_NV13</v>
      </c>
      <c r="C1765" t="s">
        <v>176</v>
      </c>
      <c r="D1765" t="s">
        <v>1426</v>
      </c>
      <c r="E1765" s="149" t="str">
        <f t="shared" si="55"/>
        <v>2024_NVPERSHING COUNTY</v>
      </c>
      <c r="F1765">
        <v>766550</v>
      </c>
      <c r="G1765" s="149">
        <f t="array" ref="G1765">SUM(IF(A1765=A$5:A1765,IF(C1765=C$5:C1765,1,0),0))</f>
        <v>13</v>
      </c>
    </row>
    <row r="1766" spans="1:7" x14ac:dyDescent="0.25">
      <c r="A1766">
        <v>2024</v>
      </c>
      <c r="B1766" s="149" t="str">
        <f t="shared" si="54"/>
        <v>2024_NV14</v>
      </c>
      <c r="C1766" t="s">
        <v>176</v>
      </c>
      <c r="D1766" t="s">
        <v>1427</v>
      </c>
      <c r="E1766" s="149" t="str">
        <f t="shared" si="55"/>
        <v>2024_NVSTOREY COUNTY</v>
      </c>
      <c r="F1766">
        <v>766550</v>
      </c>
      <c r="G1766" s="149">
        <f t="array" ref="G1766">SUM(IF(A1766=A$5:A1766,IF(C1766=C$5:C1766,1,0),0))</f>
        <v>14</v>
      </c>
    </row>
    <row r="1767" spans="1:7" x14ac:dyDescent="0.25">
      <c r="A1767">
        <v>2024</v>
      </c>
      <c r="B1767" s="149" t="str">
        <f t="shared" si="54"/>
        <v>2024_NV15</v>
      </c>
      <c r="C1767" t="s">
        <v>176</v>
      </c>
      <c r="D1767" t="s">
        <v>1428</v>
      </c>
      <c r="E1767" s="149" t="str">
        <f t="shared" si="55"/>
        <v>2024_NVWASHOE COUNTY</v>
      </c>
      <c r="F1767">
        <v>766550</v>
      </c>
      <c r="G1767" s="149">
        <f t="array" ref="G1767">SUM(IF(A1767=A$5:A1767,IF(C1767=C$5:C1767,1,0),0))</f>
        <v>15</v>
      </c>
    </row>
    <row r="1768" spans="1:7" x14ac:dyDescent="0.25">
      <c r="A1768">
        <v>2024</v>
      </c>
      <c r="B1768" s="149" t="str">
        <f t="shared" si="54"/>
        <v>2024_NV16</v>
      </c>
      <c r="C1768" t="s">
        <v>176</v>
      </c>
      <c r="D1768" t="s">
        <v>1429</v>
      </c>
      <c r="E1768" s="149" t="str">
        <f t="shared" si="55"/>
        <v>2024_NVWHITE PINE COUNTY</v>
      </c>
      <c r="F1768">
        <v>766550</v>
      </c>
      <c r="G1768" s="149">
        <f t="array" ref="G1768">SUM(IF(A1768=A$5:A1768,IF(C1768=C$5:C1768,1,0),0))</f>
        <v>16</v>
      </c>
    </row>
    <row r="1769" spans="1:7" x14ac:dyDescent="0.25">
      <c r="A1769">
        <v>2024</v>
      </c>
      <c r="B1769" s="149" t="str">
        <f t="shared" si="54"/>
        <v>2024_NV17</v>
      </c>
      <c r="C1769" t="s">
        <v>176</v>
      </c>
      <c r="D1769" t="s">
        <v>231</v>
      </c>
      <c r="E1769" s="149" t="str">
        <f t="shared" si="55"/>
        <v>2024_NVCARSON CITY</v>
      </c>
      <c r="F1769">
        <v>766550</v>
      </c>
      <c r="G1769" s="149">
        <f t="array" ref="G1769">SUM(IF(A1769=A$5:A1769,IF(C1769=C$5:C1769,1,0),0))</f>
        <v>17</v>
      </c>
    </row>
    <row r="1770" spans="1:7" x14ac:dyDescent="0.25">
      <c r="A1770">
        <v>2024</v>
      </c>
      <c r="B1770" s="149" t="str">
        <f t="shared" si="54"/>
        <v>2024_NH1</v>
      </c>
      <c r="C1770" t="s">
        <v>146</v>
      </c>
      <c r="D1770" t="s">
        <v>1430</v>
      </c>
      <c r="E1770" s="149" t="str">
        <f t="shared" si="55"/>
        <v>2024_NHBELKNAP COUNTY</v>
      </c>
      <c r="F1770">
        <v>766550</v>
      </c>
      <c r="G1770" s="149">
        <f t="array" ref="G1770">SUM(IF(A1770=A$5:A1770,IF(C1770=C$5:C1770,1,0),0))</f>
        <v>1</v>
      </c>
    </row>
    <row r="1771" spans="1:7" x14ac:dyDescent="0.25">
      <c r="A1771">
        <v>2024</v>
      </c>
      <c r="B1771" s="149" t="str">
        <f t="shared" si="54"/>
        <v>2024_NH2</v>
      </c>
      <c r="C1771" t="s">
        <v>146</v>
      </c>
      <c r="D1771" t="s">
        <v>479</v>
      </c>
      <c r="E1771" s="149" t="str">
        <f t="shared" si="55"/>
        <v>2024_NHCARROLL COUNTY</v>
      </c>
      <c r="F1771">
        <v>766550</v>
      </c>
      <c r="G1771" s="149">
        <f t="array" ref="G1771">SUM(IF(A1771=A$5:A1771,IF(C1771=C$5:C1771,1,0),0))</f>
        <v>2</v>
      </c>
    </row>
    <row r="1772" spans="1:7" x14ac:dyDescent="0.25">
      <c r="A1772">
        <v>2024</v>
      </c>
      <c r="B1772" s="149" t="str">
        <f t="shared" si="54"/>
        <v>2024_NH3</v>
      </c>
      <c r="C1772" t="s">
        <v>146</v>
      </c>
      <c r="D1772" t="s">
        <v>1431</v>
      </c>
      <c r="E1772" s="149" t="str">
        <f t="shared" si="55"/>
        <v>2024_NHCHESHIRE COUNTY</v>
      </c>
      <c r="F1772">
        <v>766550</v>
      </c>
      <c r="G1772" s="149">
        <f t="array" ref="G1772">SUM(IF(A1772=A$5:A1772,IF(C1772=C$5:C1772,1,0),0))</f>
        <v>3</v>
      </c>
    </row>
    <row r="1773" spans="1:7" x14ac:dyDescent="0.25">
      <c r="A1773">
        <v>2024</v>
      </c>
      <c r="B1773" s="149" t="str">
        <f t="shared" si="54"/>
        <v>2024_NH4</v>
      </c>
      <c r="C1773" t="s">
        <v>146</v>
      </c>
      <c r="D1773" t="s">
        <v>1432</v>
      </c>
      <c r="E1773" s="149" t="str">
        <f t="shared" si="55"/>
        <v>2024_NHCOOS COUNTY</v>
      </c>
      <c r="F1773">
        <v>766550</v>
      </c>
      <c r="G1773" s="149">
        <f t="array" ref="G1773">SUM(IF(A1773=A$5:A1773,IF(C1773=C$5:C1773,1,0),0))</f>
        <v>4</v>
      </c>
    </row>
    <row r="1774" spans="1:7" x14ac:dyDescent="0.25">
      <c r="A1774">
        <v>2024</v>
      </c>
      <c r="B1774" s="149" t="str">
        <f t="shared" si="54"/>
        <v>2024_NH5</v>
      </c>
      <c r="C1774" t="s">
        <v>146</v>
      </c>
      <c r="D1774" t="s">
        <v>1433</v>
      </c>
      <c r="E1774" s="149" t="str">
        <f t="shared" si="55"/>
        <v>2024_NHGRAFTON COUNTY</v>
      </c>
      <c r="F1774">
        <v>766550</v>
      </c>
      <c r="G1774" s="149">
        <f t="array" ref="G1774">SUM(IF(A1774=A$5:A1774,IF(C1774=C$5:C1774,1,0),0))</f>
        <v>5</v>
      </c>
    </row>
    <row r="1775" spans="1:7" x14ac:dyDescent="0.25">
      <c r="A1775">
        <v>2024</v>
      </c>
      <c r="B1775" s="149" t="str">
        <f t="shared" si="54"/>
        <v>2024_NH6</v>
      </c>
      <c r="C1775" t="s">
        <v>146</v>
      </c>
      <c r="D1775" t="s">
        <v>674</v>
      </c>
      <c r="E1775" s="149" t="str">
        <f t="shared" si="55"/>
        <v>2024_NHHILLSBOROUGH COUNTY</v>
      </c>
      <c r="F1775">
        <v>766550</v>
      </c>
      <c r="G1775" s="149">
        <f t="array" ref="G1775">SUM(IF(A1775=A$5:A1775,IF(C1775=C$5:C1775,1,0),0))</f>
        <v>6</v>
      </c>
    </row>
    <row r="1776" spans="1:7" x14ac:dyDescent="0.25">
      <c r="A1776">
        <v>2024</v>
      </c>
      <c r="B1776" s="149" t="str">
        <f t="shared" si="54"/>
        <v>2024_NH7</v>
      </c>
      <c r="C1776" t="s">
        <v>146</v>
      </c>
      <c r="D1776" t="s">
        <v>1434</v>
      </c>
      <c r="E1776" s="149" t="str">
        <f t="shared" si="55"/>
        <v>2024_NHMERRIMACK COUNTY</v>
      </c>
      <c r="F1776">
        <v>766550</v>
      </c>
      <c r="G1776" s="149">
        <f t="array" ref="G1776">SUM(IF(A1776=A$5:A1776,IF(C1776=C$5:C1776,1,0),0))</f>
        <v>7</v>
      </c>
    </row>
    <row r="1777" spans="1:7" x14ac:dyDescent="0.25">
      <c r="A1777">
        <v>2024</v>
      </c>
      <c r="B1777" s="149" t="str">
        <f t="shared" ref="B1777:B1840" si="56">A1777&amp;"_"&amp;C1777&amp;G1777</f>
        <v>2024_NH8</v>
      </c>
      <c r="C1777" t="s">
        <v>146</v>
      </c>
      <c r="D1777" t="s">
        <v>1435</v>
      </c>
      <c r="E1777" s="149" t="str">
        <f t="shared" ref="E1777:E1840" si="57">A1777&amp;"_"&amp;C1777&amp;D1777</f>
        <v>2024_NHROCKINGHAM COUNTY</v>
      </c>
      <c r="F1777">
        <v>862500</v>
      </c>
      <c r="G1777" s="149">
        <f t="array" ref="G1777">SUM(IF(A1777=A$5:A1777,IF(C1777=C$5:C1777,1,0),0))</f>
        <v>8</v>
      </c>
    </row>
    <row r="1778" spans="1:7" x14ac:dyDescent="0.25">
      <c r="A1778">
        <v>2024</v>
      </c>
      <c r="B1778" s="149" t="str">
        <f t="shared" si="56"/>
        <v>2024_NH9</v>
      </c>
      <c r="C1778" t="s">
        <v>146</v>
      </c>
      <c r="D1778" t="s">
        <v>1436</v>
      </c>
      <c r="E1778" s="149" t="str">
        <f t="shared" si="57"/>
        <v>2024_NHSTRAFFORD COUNTY</v>
      </c>
      <c r="F1778">
        <v>862500</v>
      </c>
      <c r="G1778" s="149">
        <f t="array" ref="G1778">SUM(IF(A1778=A$5:A1778,IF(C1778=C$5:C1778,1,0),0))</f>
        <v>9</v>
      </c>
    </row>
    <row r="1779" spans="1:7" x14ac:dyDescent="0.25">
      <c r="A1779">
        <v>2024</v>
      </c>
      <c r="B1779" s="149" t="str">
        <f t="shared" si="56"/>
        <v>2024_NH10</v>
      </c>
      <c r="C1779" t="s">
        <v>146</v>
      </c>
      <c r="D1779" t="s">
        <v>932</v>
      </c>
      <c r="E1779" s="149" t="str">
        <f t="shared" si="57"/>
        <v>2024_NHSULLIVAN COUNTY</v>
      </c>
      <c r="F1779">
        <v>766550</v>
      </c>
      <c r="G1779" s="149">
        <f t="array" ref="G1779">SUM(IF(A1779=A$5:A1779,IF(C1779=C$5:C1779,1,0),0))</f>
        <v>10</v>
      </c>
    </row>
    <row r="1780" spans="1:7" x14ac:dyDescent="0.25">
      <c r="A1780">
        <v>2024</v>
      </c>
      <c r="B1780" s="149" t="str">
        <f t="shared" si="56"/>
        <v>2024_NJ1</v>
      </c>
      <c r="C1780" t="s">
        <v>147</v>
      </c>
      <c r="D1780" t="s">
        <v>1437</v>
      </c>
      <c r="E1780" s="149" t="str">
        <f t="shared" si="57"/>
        <v>2024_NJATLANTIC COUNTY</v>
      </c>
      <c r="F1780">
        <v>766550</v>
      </c>
      <c r="G1780" s="149">
        <f t="array" ref="G1780">SUM(IF(A1780=A$5:A1780,IF(C1780=C$5:C1780,1,0),0))</f>
        <v>1</v>
      </c>
    </row>
    <row r="1781" spans="1:7" x14ac:dyDescent="0.25">
      <c r="A1781">
        <v>2024</v>
      </c>
      <c r="B1781" s="149" t="str">
        <f t="shared" si="56"/>
        <v>2024_NJ2</v>
      </c>
      <c r="C1781" t="s">
        <v>147</v>
      </c>
      <c r="D1781" t="s">
        <v>1438</v>
      </c>
      <c r="E1781" s="149" t="str">
        <f t="shared" si="57"/>
        <v>2024_NJBERGEN COUNTY</v>
      </c>
      <c r="F1781">
        <v>1149825</v>
      </c>
      <c r="G1781" s="149">
        <f t="array" ref="G1781">SUM(IF(A1781=A$5:A1781,IF(C1781=C$5:C1781,1,0),0))</f>
        <v>2</v>
      </c>
    </row>
    <row r="1782" spans="1:7" x14ac:dyDescent="0.25">
      <c r="A1782">
        <v>2024</v>
      </c>
      <c r="B1782" s="149" t="str">
        <f t="shared" si="56"/>
        <v>2024_NJ3</v>
      </c>
      <c r="C1782" t="s">
        <v>147</v>
      </c>
      <c r="D1782" t="s">
        <v>1439</v>
      </c>
      <c r="E1782" s="149" t="str">
        <f t="shared" si="57"/>
        <v>2024_NJBURLINGTON COUNTY</v>
      </c>
      <c r="F1782">
        <v>766550</v>
      </c>
      <c r="G1782" s="149">
        <f t="array" ref="G1782">SUM(IF(A1782=A$5:A1782,IF(C1782=C$5:C1782,1,0),0))</f>
        <v>3</v>
      </c>
    </row>
    <row r="1783" spans="1:7" x14ac:dyDescent="0.25">
      <c r="A1783">
        <v>2024</v>
      </c>
      <c r="B1783" s="149" t="str">
        <f t="shared" si="56"/>
        <v>2024_NJ4</v>
      </c>
      <c r="C1783" t="s">
        <v>147</v>
      </c>
      <c r="D1783" t="s">
        <v>716</v>
      </c>
      <c r="E1783" s="149" t="str">
        <f t="shared" si="57"/>
        <v>2024_NJCAMDEN COUNTY</v>
      </c>
      <c r="F1783">
        <v>766550</v>
      </c>
      <c r="G1783" s="149">
        <f t="array" ref="G1783">SUM(IF(A1783=A$5:A1783,IF(C1783=C$5:C1783,1,0),0))</f>
        <v>4</v>
      </c>
    </row>
    <row r="1784" spans="1:7" x14ac:dyDescent="0.25">
      <c r="A1784">
        <v>2024</v>
      </c>
      <c r="B1784" s="149" t="str">
        <f t="shared" si="56"/>
        <v>2024_NJ5</v>
      </c>
      <c r="C1784" t="s">
        <v>147</v>
      </c>
      <c r="D1784" t="s">
        <v>1440</v>
      </c>
      <c r="E1784" s="149" t="str">
        <f t="shared" si="57"/>
        <v>2024_NJCAPE MAY COUNTY</v>
      </c>
      <c r="F1784">
        <v>766550</v>
      </c>
      <c r="G1784" s="149">
        <f t="array" ref="G1784">SUM(IF(A1784=A$5:A1784,IF(C1784=C$5:C1784,1,0),0))</f>
        <v>5</v>
      </c>
    </row>
    <row r="1785" spans="1:7" x14ac:dyDescent="0.25">
      <c r="A1785">
        <v>2024</v>
      </c>
      <c r="B1785" s="149" t="str">
        <f t="shared" si="56"/>
        <v>2024_NJ6</v>
      </c>
      <c r="C1785" t="s">
        <v>147</v>
      </c>
      <c r="D1785" t="s">
        <v>856</v>
      </c>
      <c r="E1785" s="149" t="str">
        <f t="shared" si="57"/>
        <v>2024_NJCUMBERLAND COUNTY</v>
      </c>
      <c r="F1785">
        <v>766550</v>
      </c>
      <c r="G1785" s="149">
        <f t="array" ref="G1785">SUM(IF(A1785=A$5:A1785,IF(C1785=C$5:C1785,1,0),0))</f>
        <v>6</v>
      </c>
    </row>
    <row r="1786" spans="1:7" x14ac:dyDescent="0.25">
      <c r="A1786">
        <v>2024</v>
      </c>
      <c r="B1786" s="149" t="str">
        <f t="shared" si="56"/>
        <v>2024_NJ7</v>
      </c>
      <c r="C1786" t="s">
        <v>147</v>
      </c>
      <c r="D1786" t="s">
        <v>1139</v>
      </c>
      <c r="E1786" s="149" t="str">
        <f t="shared" si="57"/>
        <v>2024_NJESSEX COUNTY</v>
      </c>
      <c r="F1786">
        <v>1149825</v>
      </c>
      <c r="G1786" s="149">
        <f t="array" ref="G1786">SUM(IF(A1786=A$5:A1786,IF(C1786=C$5:C1786,1,0),0))</f>
        <v>7</v>
      </c>
    </row>
    <row r="1787" spans="1:7" x14ac:dyDescent="0.25">
      <c r="A1787">
        <v>2024</v>
      </c>
      <c r="B1787" s="149" t="str">
        <f t="shared" si="56"/>
        <v>2024_NJ8</v>
      </c>
      <c r="C1787" t="s">
        <v>147</v>
      </c>
      <c r="D1787" t="s">
        <v>1441</v>
      </c>
      <c r="E1787" s="149" t="str">
        <f t="shared" si="57"/>
        <v>2024_NJGLOUCESTER COUNTY</v>
      </c>
      <c r="F1787">
        <v>766550</v>
      </c>
      <c r="G1787" s="149">
        <f t="array" ref="G1787">SUM(IF(A1787=A$5:A1787,IF(C1787=C$5:C1787,1,0),0))</f>
        <v>8</v>
      </c>
    </row>
    <row r="1788" spans="1:7" x14ac:dyDescent="0.25">
      <c r="A1788">
        <v>2024</v>
      </c>
      <c r="B1788" s="149" t="str">
        <f t="shared" si="56"/>
        <v>2024_NJ9</v>
      </c>
      <c r="C1788" t="s">
        <v>147</v>
      </c>
      <c r="D1788" t="s">
        <v>1442</v>
      </c>
      <c r="E1788" s="149" t="str">
        <f t="shared" si="57"/>
        <v>2024_NJHUDSON COUNTY</v>
      </c>
      <c r="F1788">
        <v>1149825</v>
      </c>
      <c r="G1788" s="149">
        <f t="array" ref="G1788">SUM(IF(A1788=A$5:A1788,IF(C1788=C$5:C1788,1,0),0))</f>
        <v>9</v>
      </c>
    </row>
    <row r="1789" spans="1:7" x14ac:dyDescent="0.25">
      <c r="A1789">
        <v>2024</v>
      </c>
      <c r="B1789" s="149" t="str">
        <f t="shared" si="56"/>
        <v>2024_NJ10</v>
      </c>
      <c r="C1789" t="s">
        <v>147</v>
      </c>
      <c r="D1789" t="s">
        <v>1443</v>
      </c>
      <c r="E1789" s="149" t="str">
        <f t="shared" si="57"/>
        <v>2024_NJHUNTERDON COUNTY</v>
      </c>
      <c r="F1789">
        <v>1149825</v>
      </c>
      <c r="G1789" s="149">
        <f t="array" ref="G1789">SUM(IF(A1789=A$5:A1789,IF(C1789=C$5:C1789,1,0),0))</f>
        <v>10</v>
      </c>
    </row>
    <row r="1790" spans="1:7" x14ac:dyDescent="0.25">
      <c r="A1790">
        <v>2024</v>
      </c>
      <c r="B1790" s="149" t="str">
        <f t="shared" si="56"/>
        <v>2024_NJ11</v>
      </c>
      <c r="C1790" t="s">
        <v>147</v>
      </c>
      <c r="D1790" t="s">
        <v>882</v>
      </c>
      <c r="E1790" s="149" t="str">
        <f t="shared" si="57"/>
        <v>2024_NJMERCER COUNTY</v>
      </c>
      <c r="F1790">
        <v>766550</v>
      </c>
      <c r="G1790" s="149">
        <f t="array" ref="G1790">SUM(IF(A1790=A$5:A1790,IF(C1790=C$5:C1790,1,0),0))</f>
        <v>11</v>
      </c>
    </row>
    <row r="1791" spans="1:7" x14ac:dyDescent="0.25">
      <c r="A1791">
        <v>2024</v>
      </c>
      <c r="B1791" s="149" t="str">
        <f t="shared" si="56"/>
        <v>2024_NJ12</v>
      </c>
      <c r="C1791" t="s">
        <v>147</v>
      </c>
      <c r="D1791" t="s">
        <v>644</v>
      </c>
      <c r="E1791" s="149" t="str">
        <f t="shared" si="57"/>
        <v>2024_NJMIDDLESEX COUNTY</v>
      </c>
      <c r="F1791">
        <v>1149825</v>
      </c>
      <c r="G1791" s="149">
        <f t="array" ref="G1791">SUM(IF(A1791=A$5:A1791,IF(C1791=C$5:C1791,1,0),0))</f>
        <v>12</v>
      </c>
    </row>
    <row r="1792" spans="1:7" x14ac:dyDescent="0.25">
      <c r="A1792">
        <v>2024</v>
      </c>
      <c r="B1792" s="149" t="str">
        <f t="shared" si="56"/>
        <v>2024_NJ13</v>
      </c>
      <c r="C1792" t="s">
        <v>147</v>
      </c>
      <c r="D1792" t="s">
        <v>1444</v>
      </c>
      <c r="E1792" s="149" t="str">
        <f t="shared" si="57"/>
        <v>2024_NJMONMOUTH COUNTY</v>
      </c>
      <c r="F1792">
        <v>1149825</v>
      </c>
      <c r="G1792" s="149">
        <f t="array" ref="G1792">SUM(IF(A1792=A$5:A1792,IF(C1792=C$5:C1792,1,0),0))</f>
        <v>13</v>
      </c>
    </row>
    <row r="1793" spans="1:7" x14ac:dyDescent="0.25">
      <c r="A1793">
        <v>2024</v>
      </c>
      <c r="B1793" s="149" t="str">
        <f t="shared" si="56"/>
        <v>2024_NJ14</v>
      </c>
      <c r="C1793" t="s">
        <v>147</v>
      </c>
      <c r="D1793" t="s">
        <v>1020</v>
      </c>
      <c r="E1793" s="149" t="str">
        <f t="shared" si="57"/>
        <v>2024_NJMORRIS COUNTY</v>
      </c>
      <c r="F1793">
        <v>1149825</v>
      </c>
      <c r="G1793" s="149">
        <f t="array" ref="G1793">SUM(IF(A1793=A$5:A1793,IF(C1793=C$5:C1793,1,0),0))</f>
        <v>14</v>
      </c>
    </row>
    <row r="1794" spans="1:7" x14ac:dyDescent="0.25">
      <c r="A1794">
        <v>2024</v>
      </c>
      <c r="B1794" s="149" t="str">
        <f t="shared" si="56"/>
        <v>2024_NJ15</v>
      </c>
      <c r="C1794" t="s">
        <v>147</v>
      </c>
      <c r="D1794" t="s">
        <v>1445</v>
      </c>
      <c r="E1794" s="149" t="str">
        <f t="shared" si="57"/>
        <v>2024_NJOCEAN COUNTY</v>
      </c>
      <c r="F1794">
        <v>1149825</v>
      </c>
      <c r="G1794" s="149">
        <f t="array" ref="G1794">SUM(IF(A1794=A$5:A1794,IF(C1794=C$5:C1794,1,0),0))</f>
        <v>15</v>
      </c>
    </row>
    <row r="1795" spans="1:7" x14ac:dyDescent="0.25">
      <c r="A1795">
        <v>2024</v>
      </c>
      <c r="B1795" s="149" t="str">
        <f t="shared" si="56"/>
        <v>2024_NJ16</v>
      </c>
      <c r="C1795" t="s">
        <v>147</v>
      </c>
      <c r="D1795" t="s">
        <v>1446</v>
      </c>
      <c r="E1795" s="149" t="str">
        <f t="shared" si="57"/>
        <v>2024_NJPASSAIC COUNTY</v>
      </c>
      <c r="F1795">
        <v>1149825</v>
      </c>
      <c r="G1795" s="149">
        <f t="array" ref="G1795">SUM(IF(A1795=A$5:A1795,IF(C1795=C$5:C1795,1,0),0))</f>
        <v>16</v>
      </c>
    </row>
    <row r="1796" spans="1:7" x14ac:dyDescent="0.25">
      <c r="A1796">
        <v>2024</v>
      </c>
      <c r="B1796" s="149" t="str">
        <f t="shared" si="56"/>
        <v>2024_NJ17</v>
      </c>
      <c r="C1796" t="s">
        <v>147</v>
      </c>
      <c r="D1796" t="s">
        <v>1447</v>
      </c>
      <c r="E1796" s="149" t="str">
        <f t="shared" si="57"/>
        <v>2024_NJSALEM COUNTY</v>
      </c>
      <c r="F1796">
        <v>766550</v>
      </c>
      <c r="G1796" s="149">
        <f t="array" ref="G1796">SUM(IF(A1796=A$5:A1796,IF(C1796=C$5:C1796,1,0),0))</f>
        <v>17</v>
      </c>
    </row>
    <row r="1797" spans="1:7" x14ac:dyDescent="0.25">
      <c r="A1797">
        <v>2024</v>
      </c>
      <c r="B1797" s="149" t="str">
        <f t="shared" si="56"/>
        <v>2024_NJ18</v>
      </c>
      <c r="C1797" t="s">
        <v>147</v>
      </c>
      <c r="D1797" t="s">
        <v>1116</v>
      </c>
      <c r="E1797" s="149" t="str">
        <f t="shared" si="57"/>
        <v>2024_NJSOMERSET COUNTY</v>
      </c>
      <c r="F1797">
        <v>1149825</v>
      </c>
      <c r="G1797" s="149">
        <f t="array" ref="G1797">SUM(IF(A1797=A$5:A1797,IF(C1797=C$5:C1797,1,0),0))</f>
        <v>18</v>
      </c>
    </row>
    <row r="1798" spans="1:7" x14ac:dyDescent="0.25">
      <c r="A1798">
        <v>2024</v>
      </c>
      <c r="B1798" s="149" t="str">
        <f t="shared" si="56"/>
        <v>2024_NJ19</v>
      </c>
      <c r="C1798" t="s">
        <v>147</v>
      </c>
      <c r="D1798" t="s">
        <v>651</v>
      </c>
      <c r="E1798" s="149" t="str">
        <f t="shared" si="57"/>
        <v>2024_NJSUSSEX COUNTY</v>
      </c>
      <c r="F1798">
        <v>1149825</v>
      </c>
      <c r="G1798" s="149">
        <f t="array" ref="G1798">SUM(IF(A1798=A$5:A1798,IF(C1798=C$5:C1798,1,0),0))</f>
        <v>19</v>
      </c>
    </row>
    <row r="1799" spans="1:7" x14ac:dyDescent="0.25">
      <c r="A1799">
        <v>2024</v>
      </c>
      <c r="B1799" s="149" t="str">
        <f t="shared" si="56"/>
        <v>2024_NJ20</v>
      </c>
      <c r="C1799" t="s">
        <v>147</v>
      </c>
      <c r="D1799" t="s">
        <v>525</v>
      </c>
      <c r="E1799" s="149" t="str">
        <f t="shared" si="57"/>
        <v>2024_NJUNION COUNTY</v>
      </c>
      <c r="F1799">
        <v>1149825</v>
      </c>
      <c r="G1799" s="149">
        <f t="array" ref="G1799">SUM(IF(A1799=A$5:A1799,IF(C1799=C$5:C1799,1,0),0))</f>
        <v>20</v>
      </c>
    </row>
    <row r="1800" spans="1:7" x14ac:dyDescent="0.25">
      <c r="A1800">
        <v>2024</v>
      </c>
      <c r="B1800" s="149" t="str">
        <f t="shared" si="56"/>
        <v>2024_NJ21</v>
      </c>
      <c r="C1800" t="s">
        <v>147</v>
      </c>
      <c r="D1800" t="s">
        <v>801</v>
      </c>
      <c r="E1800" s="149" t="str">
        <f t="shared" si="57"/>
        <v>2024_NJWARREN COUNTY</v>
      </c>
      <c r="F1800">
        <v>766550</v>
      </c>
      <c r="G1800" s="149">
        <f t="array" ref="G1800">SUM(IF(A1800=A$5:A1800,IF(C1800=C$5:C1800,1,0),0))</f>
        <v>21</v>
      </c>
    </row>
    <row r="1801" spans="1:7" x14ac:dyDescent="0.25">
      <c r="A1801">
        <v>2024</v>
      </c>
      <c r="B1801" s="149" t="str">
        <f t="shared" si="56"/>
        <v>2024_NM1</v>
      </c>
      <c r="C1801" t="s">
        <v>177</v>
      </c>
      <c r="D1801" t="s">
        <v>1448</v>
      </c>
      <c r="E1801" s="149" t="str">
        <f t="shared" si="57"/>
        <v>2024_NMBERNALILLO COUNTY</v>
      </c>
      <c r="F1801">
        <v>766550</v>
      </c>
      <c r="G1801" s="149">
        <f t="array" ref="G1801">SUM(IF(A1801=A$5:A1801,IF(C1801=C$5:C1801,1,0),0))</f>
        <v>1</v>
      </c>
    </row>
    <row r="1802" spans="1:7" x14ac:dyDescent="0.25">
      <c r="A1802">
        <v>2024</v>
      </c>
      <c r="B1802" s="149" t="str">
        <f t="shared" si="56"/>
        <v>2024_NM2</v>
      </c>
      <c r="C1802" t="s">
        <v>177</v>
      </c>
      <c r="D1802" t="s">
        <v>1449</v>
      </c>
      <c r="E1802" s="149" t="str">
        <f t="shared" si="57"/>
        <v>2024_NMCATRON COUNTY</v>
      </c>
      <c r="F1802">
        <v>766550</v>
      </c>
      <c r="G1802" s="149">
        <f t="array" ref="G1802">SUM(IF(A1802=A$5:A1802,IF(C1802=C$5:C1802,1,0),0))</f>
        <v>2</v>
      </c>
    </row>
    <row r="1803" spans="1:7" x14ac:dyDescent="0.25">
      <c r="A1803">
        <v>2024</v>
      </c>
      <c r="B1803" s="149" t="str">
        <f t="shared" si="56"/>
        <v>2024_NM3</v>
      </c>
      <c r="C1803" t="s">
        <v>177</v>
      </c>
      <c r="D1803" t="s">
        <v>1450</v>
      </c>
      <c r="E1803" s="149" t="str">
        <f t="shared" si="57"/>
        <v>2024_NMCHAVES COUNTY</v>
      </c>
      <c r="F1803">
        <v>766550</v>
      </c>
      <c r="G1803" s="149">
        <f t="array" ref="G1803">SUM(IF(A1803=A$5:A1803,IF(C1803=C$5:C1803,1,0),0))</f>
        <v>3</v>
      </c>
    </row>
    <row r="1804" spans="1:7" x14ac:dyDescent="0.25">
      <c r="A1804">
        <v>2024</v>
      </c>
      <c r="B1804" s="149" t="str">
        <f t="shared" si="56"/>
        <v>2024_NM4</v>
      </c>
      <c r="C1804" t="s">
        <v>177</v>
      </c>
      <c r="D1804" t="s">
        <v>1451</v>
      </c>
      <c r="E1804" s="149" t="str">
        <f t="shared" si="57"/>
        <v>2024_NMCIBOLA COUNTY</v>
      </c>
      <c r="F1804">
        <v>766550</v>
      </c>
      <c r="G1804" s="149">
        <f t="array" ref="G1804">SUM(IF(A1804=A$5:A1804,IF(C1804=C$5:C1804,1,0),0))</f>
        <v>4</v>
      </c>
    </row>
    <row r="1805" spans="1:7" x14ac:dyDescent="0.25">
      <c r="A1805">
        <v>2024</v>
      </c>
      <c r="B1805" s="149" t="str">
        <f t="shared" si="56"/>
        <v>2024_NM5</v>
      </c>
      <c r="C1805" t="s">
        <v>177</v>
      </c>
      <c r="D1805" t="s">
        <v>1387</v>
      </c>
      <c r="E1805" s="149" t="str">
        <f t="shared" si="57"/>
        <v>2024_NMCOLFAX COUNTY</v>
      </c>
      <c r="F1805">
        <v>766550</v>
      </c>
      <c r="G1805" s="149">
        <f t="array" ref="G1805">SUM(IF(A1805=A$5:A1805,IF(C1805=C$5:C1805,1,0),0))</f>
        <v>5</v>
      </c>
    </row>
    <row r="1806" spans="1:7" x14ac:dyDescent="0.25">
      <c r="A1806">
        <v>2024</v>
      </c>
      <c r="B1806" s="149" t="str">
        <f t="shared" si="56"/>
        <v>2024_NM6</v>
      </c>
      <c r="C1806" t="s">
        <v>177</v>
      </c>
      <c r="D1806" t="s">
        <v>1452</v>
      </c>
      <c r="E1806" s="149" t="str">
        <f t="shared" si="57"/>
        <v>2024_NMCURRY COUNTY</v>
      </c>
      <c r="F1806">
        <v>766550</v>
      </c>
      <c r="G1806" s="149">
        <f t="array" ref="G1806">SUM(IF(A1806=A$5:A1806,IF(C1806=C$5:C1806,1,0),0))</f>
        <v>6</v>
      </c>
    </row>
    <row r="1807" spans="1:7" x14ac:dyDescent="0.25">
      <c r="A1807">
        <v>2024</v>
      </c>
      <c r="B1807" s="149" t="str">
        <f t="shared" si="56"/>
        <v>2024_NM7</v>
      </c>
      <c r="C1807" t="s">
        <v>177</v>
      </c>
      <c r="D1807" t="s">
        <v>1453</v>
      </c>
      <c r="E1807" s="149" t="str">
        <f t="shared" si="57"/>
        <v>2024_NMDE BACA COUNTY</v>
      </c>
      <c r="F1807">
        <v>766550</v>
      </c>
      <c r="G1807" s="149">
        <f t="array" ref="G1807">SUM(IF(A1807=A$5:A1807,IF(C1807=C$5:C1807,1,0),0))</f>
        <v>7</v>
      </c>
    </row>
    <row r="1808" spans="1:7" x14ac:dyDescent="0.25">
      <c r="A1808">
        <v>2024</v>
      </c>
      <c r="B1808" s="149" t="str">
        <f t="shared" si="56"/>
        <v>2024_NM8</v>
      </c>
      <c r="C1808" t="s">
        <v>177</v>
      </c>
      <c r="D1808" t="s">
        <v>1454</v>
      </c>
      <c r="E1808" s="149" t="str">
        <f t="shared" si="57"/>
        <v>2024_NMDONA ANA COUNTY</v>
      </c>
      <c r="F1808">
        <v>766550</v>
      </c>
      <c r="G1808" s="149">
        <f t="array" ref="G1808">SUM(IF(A1808=A$5:A1808,IF(C1808=C$5:C1808,1,0),0))</f>
        <v>8</v>
      </c>
    </row>
    <row r="1809" spans="1:7" x14ac:dyDescent="0.25">
      <c r="A1809">
        <v>2024</v>
      </c>
      <c r="B1809" s="149" t="str">
        <f t="shared" si="56"/>
        <v>2024_NM9</v>
      </c>
      <c r="C1809" t="s">
        <v>177</v>
      </c>
      <c r="D1809" t="s">
        <v>1455</v>
      </c>
      <c r="E1809" s="149" t="str">
        <f t="shared" si="57"/>
        <v>2024_NMEDDY COUNTY</v>
      </c>
      <c r="F1809">
        <v>766550</v>
      </c>
      <c r="G1809" s="149">
        <f t="array" ref="G1809">SUM(IF(A1809=A$5:A1809,IF(C1809=C$5:C1809,1,0),0))</f>
        <v>9</v>
      </c>
    </row>
    <row r="1810" spans="1:7" x14ac:dyDescent="0.25">
      <c r="A1810">
        <v>2024</v>
      </c>
      <c r="B1810" s="149" t="str">
        <f t="shared" si="56"/>
        <v>2024_NM10</v>
      </c>
      <c r="C1810" t="s">
        <v>177</v>
      </c>
      <c r="D1810" t="s">
        <v>494</v>
      </c>
      <c r="E1810" s="149" t="str">
        <f t="shared" si="57"/>
        <v>2024_NMGRANT COUNTY</v>
      </c>
      <c r="F1810">
        <v>766550</v>
      </c>
      <c r="G1810" s="149">
        <f t="array" ref="G1810">SUM(IF(A1810=A$5:A1810,IF(C1810=C$5:C1810,1,0),0))</f>
        <v>10</v>
      </c>
    </row>
    <row r="1811" spans="1:7" x14ac:dyDescent="0.25">
      <c r="A1811">
        <v>2024</v>
      </c>
      <c r="B1811" s="149" t="str">
        <f t="shared" si="56"/>
        <v>2024_NM11</v>
      </c>
      <c r="C1811" t="s">
        <v>177</v>
      </c>
      <c r="D1811" t="s">
        <v>1456</v>
      </c>
      <c r="E1811" s="149" t="str">
        <f t="shared" si="57"/>
        <v>2024_NMGUADALUPE COUNTY</v>
      </c>
      <c r="F1811">
        <v>766550</v>
      </c>
      <c r="G1811" s="149">
        <f t="array" ref="G1811">SUM(IF(A1811=A$5:A1811,IF(C1811=C$5:C1811,1,0),0))</f>
        <v>11</v>
      </c>
    </row>
    <row r="1812" spans="1:7" x14ac:dyDescent="0.25">
      <c r="A1812">
        <v>2024</v>
      </c>
      <c r="B1812" s="149" t="str">
        <f t="shared" si="56"/>
        <v>2024_NM12</v>
      </c>
      <c r="C1812" t="s">
        <v>177</v>
      </c>
      <c r="D1812" t="s">
        <v>1457</v>
      </c>
      <c r="E1812" s="149" t="str">
        <f t="shared" si="57"/>
        <v>2024_NMHARDING COUNTY</v>
      </c>
      <c r="F1812">
        <v>766550</v>
      </c>
      <c r="G1812" s="149">
        <f t="array" ref="G1812">SUM(IF(A1812=A$5:A1812,IF(C1812=C$5:C1812,1,0),0))</f>
        <v>12</v>
      </c>
    </row>
    <row r="1813" spans="1:7" x14ac:dyDescent="0.25">
      <c r="A1813">
        <v>2024</v>
      </c>
      <c r="B1813" s="149" t="str">
        <f t="shared" si="56"/>
        <v>2024_NM13</v>
      </c>
      <c r="C1813" t="s">
        <v>177</v>
      </c>
      <c r="D1813" t="s">
        <v>1458</v>
      </c>
      <c r="E1813" s="149" t="str">
        <f t="shared" si="57"/>
        <v>2024_NMHIDALGO COUNTY</v>
      </c>
      <c r="F1813">
        <v>766550</v>
      </c>
      <c r="G1813" s="149">
        <f t="array" ref="G1813">SUM(IF(A1813=A$5:A1813,IF(C1813=C$5:C1813,1,0),0))</f>
        <v>13</v>
      </c>
    </row>
    <row r="1814" spans="1:7" x14ac:dyDescent="0.25">
      <c r="A1814">
        <v>2024</v>
      </c>
      <c r="B1814" s="149" t="str">
        <f t="shared" si="56"/>
        <v>2024_NM14</v>
      </c>
      <c r="C1814" t="s">
        <v>177</v>
      </c>
      <c r="D1814" t="s">
        <v>1459</v>
      </c>
      <c r="E1814" s="149" t="str">
        <f t="shared" si="57"/>
        <v>2024_NMLEA COUNTY</v>
      </c>
      <c r="F1814">
        <v>766550</v>
      </c>
      <c r="G1814" s="149">
        <f t="array" ref="G1814">SUM(IF(A1814=A$5:A1814,IF(C1814=C$5:C1814,1,0),0))</f>
        <v>14</v>
      </c>
    </row>
    <row r="1815" spans="1:7" x14ac:dyDescent="0.25">
      <c r="A1815">
        <v>2024</v>
      </c>
      <c r="B1815" s="149" t="str">
        <f t="shared" si="56"/>
        <v>2024_NM15</v>
      </c>
      <c r="C1815" t="s">
        <v>177</v>
      </c>
      <c r="D1815" t="s">
        <v>502</v>
      </c>
      <c r="E1815" s="149" t="str">
        <f t="shared" si="57"/>
        <v>2024_NMLINCOLN COUNTY</v>
      </c>
      <c r="F1815">
        <v>766550</v>
      </c>
      <c r="G1815" s="149">
        <f t="array" ref="G1815">SUM(IF(A1815=A$5:A1815,IF(C1815=C$5:C1815,1,0),0))</f>
        <v>15</v>
      </c>
    </row>
    <row r="1816" spans="1:7" x14ac:dyDescent="0.25">
      <c r="A1816">
        <v>2024</v>
      </c>
      <c r="B1816" s="149" t="str">
        <f t="shared" si="56"/>
        <v>2024_NM16</v>
      </c>
      <c r="C1816" t="s">
        <v>177</v>
      </c>
      <c r="D1816" t="s">
        <v>1460</v>
      </c>
      <c r="E1816" s="149" t="str">
        <f t="shared" si="57"/>
        <v>2024_NMLOS ALAMOS COUNTY</v>
      </c>
      <c r="F1816">
        <v>766550</v>
      </c>
      <c r="G1816" s="149">
        <f t="array" ref="G1816">SUM(IF(A1816=A$5:A1816,IF(C1816=C$5:C1816,1,0),0))</f>
        <v>16</v>
      </c>
    </row>
    <row r="1817" spans="1:7" x14ac:dyDescent="0.25">
      <c r="A1817">
        <v>2024</v>
      </c>
      <c r="B1817" s="149" t="str">
        <f t="shared" si="56"/>
        <v>2024_NM17</v>
      </c>
      <c r="C1817" t="s">
        <v>177</v>
      </c>
      <c r="D1817" t="s">
        <v>1461</v>
      </c>
      <c r="E1817" s="149" t="str">
        <f t="shared" si="57"/>
        <v>2024_NMLUNA COUNTY</v>
      </c>
      <c r="F1817">
        <v>766550</v>
      </c>
      <c r="G1817" s="149">
        <f t="array" ref="G1817">SUM(IF(A1817=A$5:A1817,IF(C1817=C$5:C1817,1,0),0))</f>
        <v>17</v>
      </c>
    </row>
    <row r="1818" spans="1:7" x14ac:dyDescent="0.25">
      <c r="A1818">
        <v>2024</v>
      </c>
      <c r="B1818" s="149" t="str">
        <f t="shared" si="56"/>
        <v>2024_NM18</v>
      </c>
      <c r="C1818" t="s">
        <v>177</v>
      </c>
      <c r="D1818" t="s">
        <v>1462</v>
      </c>
      <c r="E1818" s="149" t="str">
        <f t="shared" si="57"/>
        <v>2024_NMMCKINLEY COUNTY</v>
      </c>
      <c r="F1818">
        <v>766550</v>
      </c>
      <c r="G1818" s="149">
        <f t="array" ref="G1818">SUM(IF(A1818=A$5:A1818,IF(C1818=C$5:C1818,1,0),0))</f>
        <v>18</v>
      </c>
    </row>
    <row r="1819" spans="1:7" x14ac:dyDescent="0.25">
      <c r="A1819">
        <v>2024</v>
      </c>
      <c r="B1819" s="149" t="str">
        <f t="shared" si="56"/>
        <v>2024_NM19</v>
      </c>
      <c r="C1819" t="s">
        <v>177</v>
      </c>
      <c r="D1819" t="s">
        <v>1463</v>
      </c>
      <c r="E1819" s="149" t="str">
        <f t="shared" si="57"/>
        <v>2024_NMMORA COUNTY</v>
      </c>
      <c r="F1819">
        <v>766550</v>
      </c>
      <c r="G1819" s="149">
        <f t="array" ref="G1819">SUM(IF(A1819=A$5:A1819,IF(C1819=C$5:C1819,1,0),0))</f>
        <v>19</v>
      </c>
    </row>
    <row r="1820" spans="1:7" x14ac:dyDescent="0.25">
      <c r="A1820">
        <v>2024</v>
      </c>
      <c r="B1820" s="149" t="str">
        <f t="shared" si="56"/>
        <v>2024_NM20</v>
      </c>
      <c r="C1820" t="s">
        <v>177</v>
      </c>
      <c r="D1820" t="s">
        <v>625</v>
      </c>
      <c r="E1820" s="149" t="str">
        <f t="shared" si="57"/>
        <v>2024_NMOTERO COUNTY</v>
      </c>
      <c r="F1820">
        <v>766550</v>
      </c>
      <c r="G1820" s="149">
        <f t="array" ref="G1820">SUM(IF(A1820=A$5:A1820,IF(C1820=C$5:C1820,1,0),0))</f>
        <v>20</v>
      </c>
    </row>
    <row r="1821" spans="1:7" x14ac:dyDescent="0.25">
      <c r="A1821">
        <v>2024</v>
      </c>
      <c r="B1821" s="149" t="str">
        <f t="shared" si="56"/>
        <v>2024_NM21</v>
      </c>
      <c r="C1821" t="s">
        <v>177</v>
      </c>
      <c r="D1821" t="s">
        <v>1464</v>
      </c>
      <c r="E1821" s="149" t="str">
        <f t="shared" si="57"/>
        <v>2024_NMQUAY COUNTY</v>
      </c>
      <c r="F1821">
        <v>766550</v>
      </c>
      <c r="G1821" s="149">
        <f t="array" ref="G1821">SUM(IF(A1821=A$5:A1821,IF(C1821=C$5:C1821,1,0),0))</f>
        <v>21</v>
      </c>
    </row>
    <row r="1822" spans="1:7" x14ac:dyDescent="0.25">
      <c r="A1822">
        <v>2024</v>
      </c>
      <c r="B1822" s="149" t="str">
        <f t="shared" si="56"/>
        <v>2024_NM22</v>
      </c>
      <c r="C1822" t="s">
        <v>177</v>
      </c>
      <c r="D1822" t="s">
        <v>1465</v>
      </c>
      <c r="E1822" s="149" t="str">
        <f t="shared" si="57"/>
        <v>2024_NMRIO ARRIBA COUNTY</v>
      </c>
      <c r="F1822">
        <v>766550</v>
      </c>
      <c r="G1822" s="149">
        <f t="array" ref="G1822">SUM(IF(A1822=A$5:A1822,IF(C1822=C$5:C1822,1,0),0))</f>
        <v>22</v>
      </c>
    </row>
    <row r="1823" spans="1:7" x14ac:dyDescent="0.25">
      <c r="A1823">
        <v>2024</v>
      </c>
      <c r="B1823" s="149" t="str">
        <f t="shared" si="56"/>
        <v>2024_NM23</v>
      </c>
      <c r="C1823" t="s">
        <v>177</v>
      </c>
      <c r="D1823" t="s">
        <v>1369</v>
      </c>
      <c r="E1823" s="149" t="str">
        <f t="shared" si="57"/>
        <v>2024_NMROOSEVELT COUNTY</v>
      </c>
      <c r="F1823">
        <v>766550</v>
      </c>
      <c r="G1823" s="149">
        <f t="array" ref="G1823">SUM(IF(A1823=A$5:A1823,IF(C1823=C$5:C1823,1,0),0))</f>
        <v>23</v>
      </c>
    </row>
    <row r="1824" spans="1:7" x14ac:dyDescent="0.25">
      <c r="A1824">
        <v>2024</v>
      </c>
      <c r="B1824" s="149" t="str">
        <f t="shared" si="56"/>
        <v>2024_NM24</v>
      </c>
      <c r="C1824" t="s">
        <v>177</v>
      </c>
      <c r="D1824" t="s">
        <v>1466</v>
      </c>
      <c r="E1824" s="149" t="str">
        <f t="shared" si="57"/>
        <v>2024_NMSANDOVAL COUNTY</v>
      </c>
      <c r="F1824">
        <v>766550</v>
      </c>
      <c r="G1824" s="149">
        <f t="array" ref="G1824">SUM(IF(A1824=A$5:A1824,IF(C1824=C$5:C1824,1,0),0))</f>
        <v>24</v>
      </c>
    </row>
    <row r="1825" spans="1:7" x14ac:dyDescent="0.25">
      <c r="A1825">
        <v>2024</v>
      </c>
      <c r="B1825" s="149" t="str">
        <f t="shared" si="56"/>
        <v>2024_NM25</v>
      </c>
      <c r="C1825" t="s">
        <v>177</v>
      </c>
      <c r="D1825" t="s">
        <v>635</v>
      </c>
      <c r="E1825" s="149" t="str">
        <f t="shared" si="57"/>
        <v>2024_NMSAN JUAN COUNTY</v>
      </c>
      <c r="F1825">
        <v>766550</v>
      </c>
      <c r="G1825" s="149">
        <f t="array" ref="G1825">SUM(IF(A1825=A$5:A1825,IF(C1825=C$5:C1825,1,0),0))</f>
        <v>25</v>
      </c>
    </row>
    <row r="1826" spans="1:7" x14ac:dyDescent="0.25">
      <c r="A1826">
        <v>2024</v>
      </c>
      <c r="B1826" s="149" t="str">
        <f t="shared" si="56"/>
        <v>2024_NM26</v>
      </c>
      <c r="C1826" t="s">
        <v>177</v>
      </c>
      <c r="D1826" t="s">
        <v>636</v>
      </c>
      <c r="E1826" s="149" t="str">
        <f t="shared" si="57"/>
        <v>2024_NMSAN MIGUEL COUNTY</v>
      </c>
      <c r="F1826">
        <v>766550</v>
      </c>
      <c r="G1826" s="149">
        <f t="array" ref="G1826">SUM(IF(A1826=A$5:A1826,IF(C1826=C$5:C1826,1,0),0))</f>
        <v>26</v>
      </c>
    </row>
    <row r="1827" spans="1:7" x14ac:dyDescent="0.25">
      <c r="A1827">
        <v>2024</v>
      </c>
      <c r="B1827" s="149" t="str">
        <f t="shared" si="56"/>
        <v>2024_NM27</v>
      </c>
      <c r="C1827" t="s">
        <v>177</v>
      </c>
      <c r="D1827" t="s">
        <v>1467</v>
      </c>
      <c r="E1827" s="149" t="str">
        <f t="shared" si="57"/>
        <v>2024_NMSANTA FE COUNTY</v>
      </c>
      <c r="F1827">
        <v>766550</v>
      </c>
      <c r="G1827" s="149">
        <f t="array" ref="G1827">SUM(IF(A1827=A$5:A1827,IF(C1827=C$5:C1827,1,0),0))</f>
        <v>27</v>
      </c>
    </row>
    <row r="1828" spans="1:7" x14ac:dyDescent="0.25">
      <c r="A1828">
        <v>2024</v>
      </c>
      <c r="B1828" s="149" t="str">
        <f t="shared" si="56"/>
        <v>2024_NM28</v>
      </c>
      <c r="C1828" t="s">
        <v>177</v>
      </c>
      <c r="D1828" t="s">
        <v>573</v>
      </c>
      <c r="E1828" s="149" t="str">
        <f t="shared" si="57"/>
        <v>2024_NMSIERRA COUNTY</v>
      </c>
      <c r="F1828">
        <v>766550</v>
      </c>
      <c r="G1828" s="149">
        <f t="array" ref="G1828">SUM(IF(A1828=A$5:A1828,IF(C1828=C$5:C1828,1,0),0))</f>
        <v>28</v>
      </c>
    </row>
    <row r="1829" spans="1:7" x14ac:dyDescent="0.25">
      <c r="A1829">
        <v>2024</v>
      </c>
      <c r="B1829" s="149" t="str">
        <f t="shared" si="56"/>
        <v>2024_NM29</v>
      </c>
      <c r="C1829" t="s">
        <v>177</v>
      </c>
      <c r="D1829" t="s">
        <v>1468</v>
      </c>
      <c r="E1829" s="149" t="str">
        <f t="shared" si="57"/>
        <v>2024_NMSOCORRO COUNTY</v>
      </c>
      <c r="F1829">
        <v>766550</v>
      </c>
      <c r="G1829" s="149">
        <f t="array" ref="G1829">SUM(IF(A1829=A$5:A1829,IF(C1829=C$5:C1829,1,0),0))</f>
        <v>29</v>
      </c>
    </row>
    <row r="1830" spans="1:7" x14ac:dyDescent="0.25">
      <c r="A1830">
        <v>2024</v>
      </c>
      <c r="B1830" s="149" t="str">
        <f t="shared" si="56"/>
        <v>2024_NM30</v>
      </c>
      <c r="C1830" t="s">
        <v>177</v>
      </c>
      <c r="D1830" t="s">
        <v>1469</v>
      </c>
      <c r="E1830" s="149" t="str">
        <f t="shared" si="57"/>
        <v>2024_NMTAOS COUNTY</v>
      </c>
      <c r="F1830">
        <v>766550</v>
      </c>
      <c r="G1830" s="149">
        <f t="array" ref="G1830">SUM(IF(A1830=A$5:A1830,IF(C1830=C$5:C1830,1,0),0))</f>
        <v>30</v>
      </c>
    </row>
    <row r="1831" spans="1:7" x14ac:dyDescent="0.25">
      <c r="A1831">
        <v>2024</v>
      </c>
      <c r="B1831" s="149" t="str">
        <f t="shared" si="56"/>
        <v>2024_NM31</v>
      </c>
      <c r="C1831" t="s">
        <v>177</v>
      </c>
      <c r="D1831" t="s">
        <v>1470</v>
      </c>
      <c r="E1831" s="149" t="str">
        <f t="shared" si="57"/>
        <v>2024_NMTORRANCE COUNTY</v>
      </c>
      <c r="F1831">
        <v>766550</v>
      </c>
      <c r="G1831" s="149">
        <f t="array" ref="G1831">SUM(IF(A1831=A$5:A1831,IF(C1831=C$5:C1831,1,0),0))</f>
        <v>31</v>
      </c>
    </row>
    <row r="1832" spans="1:7" x14ac:dyDescent="0.25">
      <c r="A1832">
        <v>2024</v>
      </c>
      <c r="B1832" s="149" t="str">
        <f t="shared" si="56"/>
        <v>2024_NM32</v>
      </c>
      <c r="C1832" t="s">
        <v>177</v>
      </c>
      <c r="D1832" t="s">
        <v>525</v>
      </c>
      <c r="E1832" s="149" t="str">
        <f t="shared" si="57"/>
        <v>2024_NMUNION COUNTY</v>
      </c>
      <c r="F1832">
        <v>766550</v>
      </c>
      <c r="G1832" s="149">
        <f t="array" ref="G1832">SUM(IF(A1832=A$5:A1832,IF(C1832=C$5:C1832,1,0),0))</f>
        <v>32</v>
      </c>
    </row>
    <row r="1833" spans="1:7" x14ac:dyDescent="0.25">
      <c r="A1833">
        <v>2024</v>
      </c>
      <c r="B1833" s="149" t="str">
        <f t="shared" si="56"/>
        <v>2024_NM33</v>
      </c>
      <c r="C1833" t="s">
        <v>177</v>
      </c>
      <c r="D1833" t="s">
        <v>1471</v>
      </c>
      <c r="E1833" s="149" t="str">
        <f t="shared" si="57"/>
        <v>2024_NMVALENCIA COUNTY</v>
      </c>
      <c r="F1833">
        <v>766550</v>
      </c>
      <c r="G1833" s="149">
        <f t="array" ref="G1833">SUM(IF(A1833=A$5:A1833,IF(C1833=C$5:C1833,1,0),0))</f>
        <v>33</v>
      </c>
    </row>
    <row r="1834" spans="1:7" x14ac:dyDescent="0.25">
      <c r="A1834">
        <v>2024</v>
      </c>
      <c r="B1834" s="149" t="str">
        <f t="shared" si="56"/>
        <v>2024_NY1</v>
      </c>
      <c r="C1834" t="s">
        <v>148</v>
      </c>
      <c r="D1834" t="s">
        <v>1472</v>
      </c>
      <c r="E1834" s="149" t="str">
        <f t="shared" si="57"/>
        <v>2024_NYALBANY COUNTY</v>
      </c>
      <c r="F1834">
        <v>766550</v>
      </c>
      <c r="G1834" s="149">
        <f t="array" ref="G1834">SUM(IF(A1834=A$5:A1834,IF(C1834=C$5:C1834,1,0),0))</f>
        <v>1</v>
      </c>
    </row>
    <row r="1835" spans="1:7" x14ac:dyDescent="0.25">
      <c r="A1835">
        <v>2024</v>
      </c>
      <c r="B1835" s="149" t="str">
        <f t="shared" si="56"/>
        <v>2024_NY2</v>
      </c>
      <c r="C1835" t="s">
        <v>148</v>
      </c>
      <c r="D1835" t="s">
        <v>1119</v>
      </c>
      <c r="E1835" s="149" t="str">
        <f t="shared" si="57"/>
        <v>2024_NYALLEGANY COUNTY</v>
      </c>
      <c r="F1835">
        <v>766550</v>
      </c>
      <c r="G1835" s="149">
        <f t="array" ref="G1835">SUM(IF(A1835=A$5:A1835,IF(C1835=C$5:C1835,1,0),0))</f>
        <v>2</v>
      </c>
    </row>
    <row r="1836" spans="1:7" x14ac:dyDescent="0.25">
      <c r="A1836">
        <v>2024</v>
      </c>
      <c r="B1836" s="149" t="str">
        <f t="shared" si="56"/>
        <v>2024_NY3</v>
      </c>
      <c r="C1836" t="s">
        <v>148</v>
      </c>
      <c r="D1836" t="s">
        <v>1473</v>
      </c>
      <c r="E1836" s="149" t="str">
        <f t="shared" si="57"/>
        <v>2024_NYBRONX COUNTY</v>
      </c>
      <c r="F1836">
        <v>1149825</v>
      </c>
      <c r="G1836" s="149">
        <f t="array" ref="G1836">SUM(IF(A1836=A$5:A1836,IF(C1836=C$5:C1836,1,0),0))</f>
        <v>3</v>
      </c>
    </row>
    <row r="1837" spans="1:7" x14ac:dyDescent="0.25">
      <c r="A1837">
        <v>2024</v>
      </c>
      <c r="B1837" s="149" t="str">
        <f t="shared" si="56"/>
        <v>2024_NY4</v>
      </c>
      <c r="C1837" t="s">
        <v>148</v>
      </c>
      <c r="D1837" t="s">
        <v>1474</v>
      </c>
      <c r="E1837" s="149" t="str">
        <f t="shared" si="57"/>
        <v>2024_NYBROOME COUNTY</v>
      </c>
      <c r="F1837">
        <v>766550</v>
      </c>
      <c r="G1837" s="149">
        <f t="array" ref="G1837">SUM(IF(A1837=A$5:A1837,IF(C1837=C$5:C1837,1,0),0))</f>
        <v>4</v>
      </c>
    </row>
    <row r="1838" spans="1:7" x14ac:dyDescent="0.25">
      <c r="A1838">
        <v>2024</v>
      </c>
      <c r="B1838" s="149" t="str">
        <f t="shared" si="56"/>
        <v>2024_NY5</v>
      </c>
      <c r="C1838" t="s">
        <v>148</v>
      </c>
      <c r="D1838" t="s">
        <v>1475</v>
      </c>
      <c r="E1838" s="149" t="str">
        <f t="shared" si="57"/>
        <v>2024_NYCATTARAUGUS COUNTY</v>
      </c>
      <c r="F1838">
        <v>766550</v>
      </c>
      <c r="G1838" s="149">
        <f t="array" ref="G1838">SUM(IF(A1838=A$5:A1838,IF(C1838=C$5:C1838,1,0),0))</f>
        <v>5</v>
      </c>
    </row>
    <row r="1839" spans="1:7" x14ac:dyDescent="0.25">
      <c r="A1839">
        <v>2024</v>
      </c>
      <c r="B1839" s="149" t="str">
        <f t="shared" si="56"/>
        <v>2024_NY6</v>
      </c>
      <c r="C1839" t="s">
        <v>148</v>
      </c>
      <c r="D1839" t="s">
        <v>1476</v>
      </c>
      <c r="E1839" s="149" t="str">
        <f t="shared" si="57"/>
        <v>2024_NYCAYUGA COUNTY</v>
      </c>
      <c r="F1839">
        <v>766550</v>
      </c>
      <c r="G1839" s="149">
        <f t="array" ref="G1839">SUM(IF(A1839=A$5:A1839,IF(C1839=C$5:C1839,1,0),0))</f>
        <v>6</v>
      </c>
    </row>
    <row r="1840" spans="1:7" x14ac:dyDescent="0.25">
      <c r="A1840">
        <v>2024</v>
      </c>
      <c r="B1840" s="149" t="str">
        <f t="shared" si="56"/>
        <v>2024_NY7</v>
      </c>
      <c r="C1840" t="s">
        <v>148</v>
      </c>
      <c r="D1840" t="s">
        <v>993</v>
      </c>
      <c r="E1840" s="149" t="str">
        <f t="shared" si="57"/>
        <v>2024_NYCHAUTAUQUA COUNTY</v>
      </c>
      <c r="F1840">
        <v>766550</v>
      </c>
      <c r="G1840" s="149">
        <f t="array" ref="G1840">SUM(IF(A1840=A$5:A1840,IF(C1840=C$5:C1840,1,0),0))</f>
        <v>7</v>
      </c>
    </row>
    <row r="1841" spans="1:7" x14ac:dyDescent="0.25">
      <c r="A1841">
        <v>2024</v>
      </c>
      <c r="B1841" s="149" t="str">
        <f t="shared" ref="B1841:B1904" si="58">A1841&amp;"_"&amp;C1841&amp;G1841</f>
        <v>2024_NY8</v>
      </c>
      <c r="C1841" t="s">
        <v>148</v>
      </c>
      <c r="D1841" t="s">
        <v>1477</v>
      </c>
      <c r="E1841" s="149" t="str">
        <f t="shared" ref="E1841:E1904" si="59">A1841&amp;"_"&amp;C1841&amp;D1841</f>
        <v>2024_NYCHEMUNG COUNTY</v>
      </c>
      <c r="F1841">
        <v>766550</v>
      </c>
      <c r="G1841" s="149">
        <f t="array" ref="G1841">SUM(IF(A1841=A$5:A1841,IF(C1841=C$5:C1841,1,0),0))</f>
        <v>8</v>
      </c>
    </row>
    <row r="1842" spans="1:7" x14ac:dyDescent="0.25">
      <c r="A1842">
        <v>2024</v>
      </c>
      <c r="B1842" s="149" t="str">
        <f t="shared" si="58"/>
        <v>2024_NY9</v>
      </c>
      <c r="C1842" t="s">
        <v>148</v>
      </c>
      <c r="D1842" t="s">
        <v>1478</v>
      </c>
      <c r="E1842" s="149" t="str">
        <f t="shared" si="59"/>
        <v>2024_NYCHENANGO COUNTY</v>
      </c>
      <c r="F1842">
        <v>766550</v>
      </c>
      <c r="G1842" s="149">
        <f t="array" ref="G1842">SUM(IF(A1842=A$5:A1842,IF(C1842=C$5:C1842,1,0),0))</f>
        <v>9</v>
      </c>
    </row>
    <row r="1843" spans="1:7" x14ac:dyDescent="0.25">
      <c r="A1843">
        <v>2024</v>
      </c>
      <c r="B1843" s="149" t="str">
        <f t="shared" si="58"/>
        <v>2024_NY10</v>
      </c>
      <c r="C1843" t="s">
        <v>148</v>
      </c>
      <c r="D1843" t="s">
        <v>854</v>
      </c>
      <c r="E1843" s="149" t="str">
        <f t="shared" si="59"/>
        <v>2024_NYCLINTON COUNTY</v>
      </c>
      <c r="F1843">
        <v>766550</v>
      </c>
      <c r="G1843" s="149">
        <f t="array" ref="G1843">SUM(IF(A1843=A$5:A1843,IF(C1843=C$5:C1843,1,0),0))</f>
        <v>10</v>
      </c>
    </row>
    <row r="1844" spans="1:7" x14ac:dyDescent="0.25">
      <c r="A1844">
        <v>2024</v>
      </c>
      <c r="B1844" s="149" t="str">
        <f t="shared" si="58"/>
        <v>2024_NY11</v>
      </c>
      <c r="C1844" t="s">
        <v>148</v>
      </c>
      <c r="D1844" t="s">
        <v>483</v>
      </c>
      <c r="E1844" s="149" t="str">
        <f t="shared" si="59"/>
        <v>2024_NYCOLUMBIA COUNTY</v>
      </c>
      <c r="F1844">
        <v>766550</v>
      </c>
      <c r="G1844" s="149">
        <f t="array" ref="G1844">SUM(IF(A1844=A$5:A1844,IF(C1844=C$5:C1844,1,0),0))</f>
        <v>11</v>
      </c>
    </row>
    <row r="1845" spans="1:7" x14ac:dyDescent="0.25">
      <c r="A1845">
        <v>2024</v>
      </c>
      <c r="B1845" s="149" t="str">
        <f t="shared" si="58"/>
        <v>2024_NY12</v>
      </c>
      <c r="C1845" t="s">
        <v>148</v>
      </c>
      <c r="D1845" t="s">
        <v>1479</v>
      </c>
      <c r="E1845" s="149" t="str">
        <f t="shared" si="59"/>
        <v>2024_NYCORTLAND COUNTY</v>
      </c>
      <c r="F1845">
        <v>766550</v>
      </c>
      <c r="G1845" s="149">
        <f t="array" ref="G1845">SUM(IF(A1845=A$5:A1845,IF(C1845=C$5:C1845,1,0),0))</f>
        <v>12</v>
      </c>
    </row>
    <row r="1846" spans="1:7" x14ac:dyDescent="0.25">
      <c r="A1846">
        <v>2024</v>
      </c>
      <c r="B1846" s="149" t="str">
        <f t="shared" si="58"/>
        <v>2024_NY13</v>
      </c>
      <c r="C1846" t="s">
        <v>148</v>
      </c>
      <c r="D1846" t="s">
        <v>906</v>
      </c>
      <c r="E1846" s="149" t="str">
        <f t="shared" si="59"/>
        <v>2024_NYDELAWARE COUNTY</v>
      </c>
      <c r="F1846">
        <v>766550</v>
      </c>
      <c r="G1846" s="149">
        <f t="array" ref="G1846">SUM(IF(A1846=A$5:A1846,IF(C1846=C$5:C1846,1,0),0))</f>
        <v>13</v>
      </c>
    </row>
    <row r="1847" spans="1:7" x14ac:dyDescent="0.25">
      <c r="A1847">
        <v>2024</v>
      </c>
      <c r="B1847" s="149" t="str">
        <f t="shared" si="58"/>
        <v>2024_NY14</v>
      </c>
      <c r="C1847" t="s">
        <v>148</v>
      </c>
      <c r="D1847" t="s">
        <v>1480</v>
      </c>
      <c r="E1847" s="149" t="str">
        <f t="shared" si="59"/>
        <v>2024_NYDUTCHESS COUNTY</v>
      </c>
      <c r="F1847">
        <v>766550</v>
      </c>
      <c r="G1847" s="149">
        <f t="array" ref="G1847">SUM(IF(A1847=A$5:A1847,IF(C1847=C$5:C1847,1,0),0))</f>
        <v>14</v>
      </c>
    </row>
    <row r="1848" spans="1:7" x14ac:dyDescent="0.25">
      <c r="A1848">
        <v>2024</v>
      </c>
      <c r="B1848" s="149" t="str">
        <f t="shared" si="58"/>
        <v>2024_NY15</v>
      </c>
      <c r="C1848" t="s">
        <v>148</v>
      </c>
      <c r="D1848" t="s">
        <v>1481</v>
      </c>
      <c r="E1848" s="149" t="str">
        <f t="shared" si="59"/>
        <v>2024_NYERIE COUNTY</v>
      </c>
      <c r="F1848">
        <v>766550</v>
      </c>
      <c r="G1848" s="149">
        <f t="array" ref="G1848">SUM(IF(A1848=A$5:A1848,IF(C1848=C$5:C1848,1,0),0))</f>
        <v>15</v>
      </c>
    </row>
    <row r="1849" spans="1:7" x14ac:dyDescent="0.25">
      <c r="A1849">
        <v>2024</v>
      </c>
      <c r="B1849" s="149" t="str">
        <f t="shared" si="58"/>
        <v>2024_NY16</v>
      </c>
      <c r="C1849" t="s">
        <v>148</v>
      </c>
      <c r="D1849" t="s">
        <v>1139</v>
      </c>
      <c r="E1849" s="149" t="str">
        <f t="shared" si="59"/>
        <v>2024_NYESSEX COUNTY</v>
      </c>
      <c r="F1849">
        <v>766550</v>
      </c>
      <c r="G1849" s="149">
        <f t="array" ref="G1849">SUM(IF(A1849=A$5:A1849,IF(C1849=C$5:C1849,1,0),0))</f>
        <v>16</v>
      </c>
    </row>
    <row r="1850" spans="1:7" x14ac:dyDescent="0.25">
      <c r="A1850">
        <v>2024</v>
      </c>
      <c r="B1850" s="149" t="str">
        <f t="shared" si="58"/>
        <v>2024_NY17</v>
      </c>
      <c r="C1850" t="s">
        <v>148</v>
      </c>
      <c r="D1850" t="s">
        <v>420</v>
      </c>
      <c r="E1850" s="149" t="str">
        <f t="shared" si="59"/>
        <v>2024_NYFRANKLIN COUNTY</v>
      </c>
      <c r="F1850">
        <v>766550</v>
      </c>
      <c r="G1850" s="149">
        <f t="array" ref="G1850">SUM(IF(A1850=A$5:A1850,IF(C1850=C$5:C1850,1,0),0))</f>
        <v>17</v>
      </c>
    </row>
    <row r="1851" spans="1:7" x14ac:dyDescent="0.25">
      <c r="A1851">
        <v>2024</v>
      </c>
      <c r="B1851" s="149" t="str">
        <f t="shared" si="58"/>
        <v>2024_NY18</v>
      </c>
      <c r="C1851" t="s">
        <v>148</v>
      </c>
      <c r="D1851" t="s">
        <v>492</v>
      </c>
      <c r="E1851" s="149" t="str">
        <f t="shared" si="59"/>
        <v>2024_NYFULTON COUNTY</v>
      </c>
      <c r="F1851">
        <v>766550</v>
      </c>
      <c r="G1851" s="149">
        <f t="array" ref="G1851">SUM(IF(A1851=A$5:A1851,IF(C1851=C$5:C1851,1,0),0))</f>
        <v>18</v>
      </c>
    </row>
    <row r="1852" spans="1:7" x14ac:dyDescent="0.25">
      <c r="A1852">
        <v>2024</v>
      </c>
      <c r="B1852" s="149" t="str">
        <f t="shared" si="58"/>
        <v>2024_NY19</v>
      </c>
      <c r="C1852" t="s">
        <v>148</v>
      </c>
      <c r="D1852" t="s">
        <v>1160</v>
      </c>
      <c r="E1852" s="149" t="str">
        <f t="shared" si="59"/>
        <v>2024_NYGENESEE COUNTY</v>
      </c>
      <c r="F1852">
        <v>766550</v>
      </c>
      <c r="G1852" s="149">
        <f t="array" ref="G1852">SUM(IF(A1852=A$5:A1852,IF(C1852=C$5:C1852,1,0),0))</f>
        <v>19</v>
      </c>
    </row>
    <row r="1853" spans="1:7" x14ac:dyDescent="0.25">
      <c r="A1853">
        <v>2024</v>
      </c>
      <c r="B1853" s="149" t="str">
        <f t="shared" si="58"/>
        <v>2024_NY20</v>
      </c>
      <c r="C1853" t="s">
        <v>148</v>
      </c>
      <c r="D1853" t="s">
        <v>422</v>
      </c>
      <c r="E1853" s="149" t="str">
        <f t="shared" si="59"/>
        <v>2024_NYGREENE COUNTY</v>
      </c>
      <c r="F1853">
        <v>766550</v>
      </c>
      <c r="G1853" s="149">
        <f t="array" ref="G1853">SUM(IF(A1853=A$5:A1853,IF(C1853=C$5:C1853,1,0),0))</f>
        <v>20</v>
      </c>
    </row>
    <row r="1854" spans="1:7" x14ac:dyDescent="0.25">
      <c r="A1854">
        <v>2024</v>
      </c>
      <c r="B1854" s="149" t="str">
        <f t="shared" si="58"/>
        <v>2024_NY21</v>
      </c>
      <c r="C1854" t="s">
        <v>148</v>
      </c>
      <c r="D1854" t="s">
        <v>669</v>
      </c>
      <c r="E1854" s="149" t="str">
        <f t="shared" si="59"/>
        <v>2024_NYHAMILTON COUNTY</v>
      </c>
      <c r="F1854">
        <v>766550</v>
      </c>
      <c r="G1854" s="149">
        <f t="array" ref="G1854">SUM(IF(A1854=A$5:A1854,IF(C1854=C$5:C1854,1,0),0))</f>
        <v>21</v>
      </c>
    </row>
    <row r="1855" spans="1:7" x14ac:dyDescent="0.25">
      <c r="A1855">
        <v>2024</v>
      </c>
      <c r="B1855" s="149" t="str">
        <f t="shared" si="58"/>
        <v>2024_NY22</v>
      </c>
      <c r="C1855" t="s">
        <v>148</v>
      </c>
      <c r="D1855" t="s">
        <v>1482</v>
      </c>
      <c r="E1855" s="149" t="str">
        <f t="shared" si="59"/>
        <v>2024_NYHERKIMER COUNTY</v>
      </c>
      <c r="F1855">
        <v>766550</v>
      </c>
      <c r="G1855" s="149">
        <f t="array" ref="G1855">SUM(IF(A1855=A$5:A1855,IF(C1855=C$5:C1855,1,0),0))</f>
        <v>22</v>
      </c>
    </row>
    <row r="1856" spans="1:7" x14ac:dyDescent="0.25">
      <c r="A1856">
        <v>2024</v>
      </c>
      <c r="B1856" s="149" t="str">
        <f t="shared" si="58"/>
        <v>2024_NY23</v>
      </c>
      <c r="C1856" t="s">
        <v>148</v>
      </c>
      <c r="D1856" t="s">
        <v>427</v>
      </c>
      <c r="E1856" s="149" t="str">
        <f t="shared" si="59"/>
        <v>2024_NYJEFFERSON COUNTY</v>
      </c>
      <c r="F1856">
        <v>766550</v>
      </c>
      <c r="G1856" s="149">
        <f t="array" ref="G1856">SUM(IF(A1856=A$5:A1856,IF(C1856=C$5:C1856,1,0),0))</f>
        <v>23</v>
      </c>
    </row>
    <row r="1857" spans="1:7" x14ac:dyDescent="0.25">
      <c r="A1857">
        <v>2024</v>
      </c>
      <c r="B1857" s="149" t="str">
        <f t="shared" si="58"/>
        <v>2024_NY24</v>
      </c>
      <c r="C1857" t="s">
        <v>148</v>
      </c>
      <c r="D1857" t="s">
        <v>545</v>
      </c>
      <c r="E1857" s="149" t="str">
        <f t="shared" si="59"/>
        <v>2024_NYKINGS COUNTY</v>
      </c>
      <c r="F1857">
        <v>1149825</v>
      </c>
      <c r="G1857" s="149">
        <f t="array" ref="G1857">SUM(IF(A1857=A$5:A1857,IF(C1857=C$5:C1857,1,0),0))</f>
        <v>24</v>
      </c>
    </row>
    <row r="1858" spans="1:7" x14ac:dyDescent="0.25">
      <c r="A1858">
        <v>2024</v>
      </c>
      <c r="B1858" s="149" t="str">
        <f t="shared" si="58"/>
        <v>2024_NY25</v>
      </c>
      <c r="C1858" t="s">
        <v>148</v>
      </c>
      <c r="D1858" t="s">
        <v>836</v>
      </c>
      <c r="E1858" s="149" t="str">
        <f t="shared" si="59"/>
        <v>2024_NYLEWIS COUNTY</v>
      </c>
      <c r="F1858">
        <v>766550</v>
      </c>
      <c r="G1858" s="149">
        <f t="array" ref="G1858">SUM(IF(A1858=A$5:A1858,IF(C1858=C$5:C1858,1,0),0))</f>
        <v>25</v>
      </c>
    </row>
    <row r="1859" spans="1:7" x14ac:dyDescent="0.25">
      <c r="A1859">
        <v>2024</v>
      </c>
      <c r="B1859" s="149" t="str">
        <f t="shared" si="58"/>
        <v>2024_NY26</v>
      </c>
      <c r="C1859" t="s">
        <v>148</v>
      </c>
      <c r="D1859" t="s">
        <v>874</v>
      </c>
      <c r="E1859" s="149" t="str">
        <f t="shared" si="59"/>
        <v>2024_NYLIVINGSTON COUNTY</v>
      </c>
      <c r="F1859">
        <v>766550</v>
      </c>
      <c r="G1859" s="149">
        <f t="array" ref="G1859">SUM(IF(A1859=A$5:A1859,IF(C1859=C$5:C1859,1,0),0))</f>
        <v>26</v>
      </c>
    </row>
    <row r="1860" spans="1:7" x14ac:dyDescent="0.25">
      <c r="A1860">
        <v>2024</v>
      </c>
      <c r="B1860" s="149" t="str">
        <f t="shared" si="58"/>
        <v>2024_NY27</v>
      </c>
      <c r="C1860" t="s">
        <v>148</v>
      </c>
      <c r="D1860" t="s">
        <v>435</v>
      </c>
      <c r="E1860" s="149" t="str">
        <f t="shared" si="59"/>
        <v>2024_NYMADISON COUNTY</v>
      </c>
      <c r="F1860">
        <v>766550</v>
      </c>
      <c r="G1860" s="149">
        <f t="array" ref="G1860">SUM(IF(A1860=A$5:A1860,IF(C1860=C$5:C1860,1,0),0))</f>
        <v>27</v>
      </c>
    </row>
    <row r="1861" spans="1:7" x14ac:dyDescent="0.25">
      <c r="A1861">
        <v>2024</v>
      </c>
      <c r="B1861" s="149" t="str">
        <f t="shared" si="58"/>
        <v>2024_NY28</v>
      </c>
      <c r="C1861" t="s">
        <v>148</v>
      </c>
      <c r="D1861" t="s">
        <v>440</v>
      </c>
      <c r="E1861" s="149" t="str">
        <f t="shared" si="59"/>
        <v>2024_NYMONROE COUNTY</v>
      </c>
      <c r="F1861">
        <v>766550</v>
      </c>
      <c r="G1861" s="149">
        <f t="array" ref="G1861">SUM(IF(A1861=A$5:A1861,IF(C1861=C$5:C1861,1,0),0))</f>
        <v>28</v>
      </c>
    </row>
    <row r="1862" spans="1:7" x14ac:dyDescent="0.25">
      <c r="A1862">
        <v>2024</v>
      </c>
      <c r="B1862" s="149" t="str">
        <f t="shared" si="58"/>
        <v>2024_NY29</v>
      </c>
      <c r="C1862" t="s">
        <v>148</v>
      </c>
      <c r="D1862" t="s">
        <v>441</v>
      </c>
      <c r="E1862" s="149" t="str">
        <f t="shared" si="59"/>
        <v>2024_NYMONTGOMERY COUNTY</v>
      </c>
      <c r="F1862">
        <v>766550</v>
      </c>
      <c r="G1862" s="149">
        <f t="array" ref="G1862">SUM(IF(A1862=A$5:A1862,IF(C1862=C$5:C1862,1,0),0))</f>
        <v>29</v>
      </c>
    </row>
    <row r="1863" spans="1:7" x14ac:dyDescent="0.25">
      <c r="A1863">
        <v>2024</v>
      </c>
      <c r="B1863" s="149" t="str">
        <f t="shared" si="58"/>
        <v>2024_NY30</v>
      </c>
      <c r="C1863" t="s">
        <v>148</v>
      </c>
      <c r="D1863" t="s">
        <v>683</v>
      </c>
      <c r="E1863" s="149" t="str">
        <f t="shared" si="59"/>
        <v>2024_NYNASSAU COUNTY</v>
      </c>
      <c r="F1863">
        <v>1149825</v>
      </c>
      <c r="G1863" s="149">
        <f t="array" ref="G1863">SUM(IF(A1863=A$5:A1863,IF(C1863=C$5:C1863,1,0),0))</f>
        <v>30</v>
      </c>
    </row>
    <row r="1864" spans="1:7" x14ac:dyDescent="0.25">
      <c r="A1864">
        <v>2024</v>
      </c>
      <c r="B1864" s="149" t="str">
        <f t="shared" si="58"/>
        <v>2024_NY31</v>
      </c>
      <c r="C1864" t="s">
        <v>148</v>
      </c>
      <c r="D1864" t="s">
        <v>1483</v>
      </c>
      <c r="E1864" s="149" t="str">
        <f t="shared" si="59"/>
        <v>2024_NYNEW YORK COUNTY</v>
      </c>
      <c r="F1864">
        <v>1149825</v>
      </c>
      <c r="G1864" s="149">
        <f t="array" ref="G1864">SUM(IF(A1864=A$5:A1864,IF(C1864=C$5:C1864,1,0),0))</f>
        <v>31</v>
      </c>
    </row>
    <row r="1865" spans="1:7" x14ac:dyDescent="0.25">
      <c r="A1865">
        <v>2024</v>
      </c>
      <c r="B1865" s="149" t="str">
        <f t="shared" si="58"/>
        <v>2024_NY32</v>
      </c>
      <c r="C1865" t="s">
        <v>148</v>
      </c>
      <c r="D1865" t="s">
        <v>1484</v>
      </c>
      <c r="E1865" s="149" t="str">
        <f t="shared" si="59"/>
        <v>2024_NYNIAGARA COUNTY</v>
      </c>
      <c r="F1865">
        <v>766550</v>
      </c>
      <c r="G1865" s="149">
        <f t="array" ref="G1865">SUM(IF(A1865=A$5:A1865,IF(C1865=C$5:C1865,1,0),0))</f>
        <v>32</v>
      </c>
    </row>
    <row r="1866" spans="1:7" x14ac:dyDescent="0.25">
      <c r="A1866">
        <v>2024</v>
      </c>
      <c r="B1866" s="149" t="str">
        <f t="shared" si="58"/>
        <v>2024_NY33</v>
      </c>
      <c r="C1866" t="s">
        <v>148</v>
      </c>
      <c r="D1866" t="s">
        <v>839</v>
      </c>
      <c r="E1866" s="149" t="str">
        <f t="shared" si="59"/>
        <v>2024_NYONEIDA COUNTY</v>
      </c>
      <c r="F1866">
        <v>766550</v>
      </c>
      <c r="G1866" s="149">
        <f t="array" ref="G1866">SUM(IF(A1866=A$5:A1866,IF(C1866=C$5:C1866,1,0),0))</f>
        <v>33</v>
      </c>
    </row>
    <row r="1867" spans="1:7" x14ac:dyDescent="0.25">
      <c r="A1867">
        <v>2024</v>
      </c>
      <c r="B1867" s="149" t="str">
        <f t="shared" si="58"/>
        <v>2024_NY34</v>
      </c>
      <c r="C1867" t="s">
        <v>148</v>
      </c>
      <c r="D1867" t="s">
        <v>1485</v>
      </c>
      <c r="E1867" s="149" t="str">
        <f t="shared" si="59"/>
        <v>2024_NYONONDAGA COUNTY</v>
      </c>
      <c r="F1867">
        <v>766550</v>
      </c>
      <c r="G1867" s="149">
        <f t="array" ref="G1867">SUM(IF(A1867=A$5:A1867,IF(C1867=C$5:C1867,1,0),0))</f>
        <v>34</v>
      </c>
    </row>
    <row r="1868" spans="1:7" x14ac:dyDescent="0.25">
      <c r="A1868">
        <v>2024</v>
      </c>
      <c r="B1868" s="149" t="str">
        <f t="shared" si="58"/>
        <v>2024_NY35</v>
      </c>
      <c r="C1868" t="s">
        <v>148</v>
      </c>
      <c r="D1868" t="s">
        <v>1486</v>
      </c>
      <c r="E1868" s="149" t="str">
        <f t="shared" si="59"/>
        <v>2024_NYONTARIO COUNTY</v>
      </c>
      <c r="F1868">
        <v>766550</v>
      </c>
      <c r="G1868" s="149">
        <f t="array" ref="G1868">SUM(IF(A1868=A$5:A1868,IF(C1868=C$5:C1868,1,0),0))</f>
        <v>35</v>
      </c>
    </row>
    <row r="1869" spans="1:7" x14ac:dyDescent="0.25">
      <c r="A1869">
        <v>2024</v>
      </c>
      <c r="B1869" s="149" t="str">
        <f t="shared" si="58"/>
        <v>2024_NY36</v>
      </c>
      <c r="C1869" t="s">
        <v>148</v>
      </c>
      <c r="D1869" t="s">
        <v>558</v>
      </c>
      <c r="E1869" s="149" t="str">
        <f t="shared" si="59"/>
        <v>2024_NYORANGE COUNTY</v>
      </c>
      <c r="F1869">
        <v>766550</v>
      </c>
      <c r="G1869" s="149">
        <f t="array" ref="G1869">SUM(IF(A1869=A$5:A1869,IF(C1869=C$5:C1869,1,0),0))</f>
        <v>36</v>
      </c>
    </row>
    <row r="1870" spans="1:7" x14ac:dyDescent="0.25">
      <c r="A1870">
        <v>2024</v>
      </c>
      <c r="B1870" s="149" t="str">
        <f t="shared" si="58"/>
        <v>2024_NY37</v>
      </c>
      <c r="C1870" t="s">
        <v>148</v>
      </c>
      <c r="D1870" t="s">
        <v>1487</v>
      </c>
      <c r="E1870" s="149" t="str">
        <f t="shared" si="59"/>
        <v>2024_NYORLEANS COUNTY</v>
      </c>
      <c r="F1870">
        <v>766550</v>
      </c>
      <c r="G1870" s="149">
        <f t="array" ref="G1870">SUM(IF(A1870=A$5:A1870,IF(C1870=C$5:C1870,1,0),0))</f>
        <v>37</v>
      </c>
    </row>
    <row r="1871" spans="1:7" x14ac:dyDescent="0.25">
      <c r="A1871">
        <v>2024</v>
      </c>
      <c r="B1871" s="149" t="str">
        <f t="shared" si="58"/>
        <v>2024_NY38</v>
      </c>
      <c r="C1871" t="s">
        <v>148</v>
      </c>
      <c r="D1871" t="s">
        <v>1488</v>
      </c>
      <c r="E1871" s="149" t="str">
        <f t="shared" si="59"/>
        <v>2024_NYOSWEGO COUNTY</v>
      </c>
      <c r="F1871">
        <v>766550</v>
      </c>
      <c r="G1871" s="149">
        <f t="array" ref="G1871">SUM(IF(A1871=A$5:A1871,IF(C1871=C$5:C1871,1,0),0))</f>
        <v>38</v>
      </c>
    </row>
    <row r="1872" spans="1:7" x14ac:dyDescent="0.25">
      <c r="A1872">
        <v>2024</v>
      </c>
      <c r="B1872" s="149" t="str">
        <f t="shared" si="58"/>
        <v>2024_NY39</v>
      </c>
      <c r="C1872" t="s">
        <v>148</v>
      </c>
      <c r="D1872" t="s">
        <v>1197</v>
      </c>
      <c r="E1872" s="149" t="str">
        <f t="shared" si="59"/>
        <v>2024_NYOTSEGO COUNTY</v>
      </c>
      <c r="F1872">
        <v>766550</v>
      </c>
      <c r="G1872" s="149">
        <f t="array" ref="G1872">SUM(IF(A1872=A$5:A1872,IF(C1872=C$5:C1872,1,0),0))</f>
        <v>39</v>
      </c>
    </row>
    <row r="1873" spans="1:7" x14ac:dyDescent="0.25">
      <c r="A1873">
        <v>2024</v>
      </c>
      <c r="B1873" s="149" t="str">
        <f t="shared" si="58"/>
        <v>2024_NY40</v>
      </c>
      <c r="C1873" t="s">
        <v>148</v>
      </c>
      <c r="D1873" t="s">
        <v>690</v>
      </c>
      <c r="E1873" s="149" t="str">
        <f t="shared" si="59"/>
        <v>2024_NYPUTNAM COUNTY</v>
      </c>
      <c r="F1873">
        <v>1149825</v>
      </c>
      <c r="G1873" s="149">
        <f t="array" ref="G1873">SUM(IF(A1873=A$5:A1873,IF(C1873=C$5:C1873,1,0),0))</f>
        <v>40</v>
      </c>
    </row>
    <row r="1874" spans="1:7" x14ac:dyDescent="0.25">
      <c r="A1874">
        <v>2024</v>
      </c>
      <c r="B1874" s="149" t="str">
        <f t="shared" si="58"/>
        <v>2024_NY41</v>
      </c>
      <c r="C1874" t="s">
        <v>148</v>
      </c>
      <c r="D1874" t="s">
        <v>1489</v>
      </c>
      <c r="E1874" s="149" t="str">
        <f t="shared" si="59"/>
        <v>2024_NYQUEENS COUNTY</v>
      </c>
      <c r="F1874">
        <v>1149825</v>
      </c>
      <c r="G1874" s="149">
        <f t="array" ref="G1874">SUM(IF(A1874=A$5:A1874,IF(C1874=C$5:C1874,1,0),0))</f>
        <v>41</v>
      </c>
    </row>
    <row r="1875" spans="1:7" x14ac:dyDescent="0.25">
      <c r="A1875">
        <v>2024</v>
      </c>
      <c r="B1875" s="149" t="str">
        <f t="shared" si="58"/>
        <v>2024_NY42</v>
      </c>
      <c r="C1875" t="s">
        <v>148</v>
      </c>
      <c r="D1875" t="s">
        <v>1490</v>
      </c>
      <c r="E1875" s="149" t="str">
        <f t="shared" si="59"/>
        <v>2024_NYRENSSELAER COUNTY</v>
      </c>
      <c r="F1875">
        <v>766550</v>
      </c>
      <c r="G1875" s="149">
        <f t="array" ref="G1875">SUM(IF(A1875=A$5:A1875,IF(C1875=C$5:C1875,1,0),0))</f>
        <v>42</v>
      </c>
    </row>
    <row r="1876" spans="1:7" x14ac:dyDescent="0.25">
      <c r="A1876">
        <v>2024</v>
      </c>
      <c r="B1876" s="149" t="str">
        <f t="shared" si="58"/>
        <v>2024_NY43</v>
      </c>
      <c r="C1876" t="s">
        <v>148</v>
      </c>
      <c r="D1876" t="s">
        <v>779</v>
      </c>
      <c r="E1876" s="149" t="str">
        <f t="shared" si="59"/>
        <v>2024_NYRICHMOND COUNTY</v>
      </c>
      <c r="F1876">
        <v>1149825</v>
      </c>
      <c r="G1876" s="149">
        <f t="array" ref="G1876">SUM(IF(A1876=A$5:A1876,IF(C1876=C$5:C1876,1,0),0))</f>
        <v>43</v>
      </c>
    </row>
    <row r="1877" spans="1:7" x14ac:dyDescent="0.25">
      <c r="A1877">
        <v>2024</v>
      </c>
      <c r="B1877" s="149" t="str">
        <f t="shared" si="58"/>
        <v>2024_NY44</v>
      </c>
      <c r="C1877" t="s">
        <v>148</v>
      </c>
      <c r="D1877" t="s">
        <v>1491</v>
      </c>
      <c r="E1877" s="149" t="str">
        <f t="shared" si="59"/>
        <v>2024_NYROCKLAND COUNTY</v>
      </c>
      <c r="F1877">
        <v>1149825</v>
      </c>
      <c r="G1877" s="149">
        <f t="array" ref="G1877">SUM(IF(A1877=A$5:A1877,IF(C1877=C$5:C1877,1,0),0))</f>
        <v>44</v>
      </c>
    </row>
    <row r="1878" spans="1:7" x14ac:dyDescent="0.25">
      <c r="A1878">
        <v>2024</v>
      </c>
      <c r="B1878" s="149" t="str">
        <f t="shared" si="58"/>
        <v>2024_NY45</v>
      </c>
      <c r="C1878" t="s">
        <v>148</v>
      </c>
      <c r="D1878" t="s">
        <v>1492</v>
      </c>
      <c r="E1878" s="149" t="str">
        <f t="shared" si="59"/>
        <v>2024_NYST. LAWRENCE COUNTY</v>
      </c>
      <c r="F1878">
        <v>766550</v>
      </c>
      <c r="G1878" s="149">
        <f t="array" ref="G1878">SUM(IF(A1878=A$5:A1878,IF(C1878=C$5:C1878,1,0),0))</f>
        <v>45</v>
      </c>
    </row>
    <row r="1879" spans="1:7" x14ac:dyDescent="0.25">
      <c r="A1879">
        <v>2024</v>
      </c>
      <c r="B1879" s="149" t="str">
        <f t="shared" si="58"/>
        <v>2024_NY46</v>
      </c>
      <c r="C1879" t="s">
        <v>148</v>
      </c>
      <c r="D1879" t="s">
        <v>1493</v>
      </c>
      <c r="E1879" s="149" t="str">
        <f t="shared" si="59"/>
        <v>2024_NYSARATOGA COUNTY</v>
      </c>
      <c r="F1879">
        <v>766550</v>
      </c>
      <c r="G1879" s="149">
        <f t="array" ref="G1879">SUM(IF(A1879=A$5:A1879,IF(C1879=C$5:C1879,1,0),0))</f>
        <v>46</v>
      </c>
    </row>
    <row r="1880" spans="1:7" x14ac:dyDescent="0.25">
      <c r="A1880">
        <v>2024</v>
      </c>
      <c r="B1880" s="149" t="str">
        <f t="shared" si="58"/>
        <v>2024_NY47</v>
      </c>
      <c r="C1880" t="s">
        <v>148</v>
      </c>
      <c r="D1880" t="s">
        <v>1494</v>
      </c>
      <c r="E1880" s="149" t="str">
        <f t="shared" si="59"/>
        <v>2024_NYSCHENECTADY COUNTY</v>
      </c>
      <c r="F1880">
        <v>766550</v>
      </c>
      <c r="G1880" s="149">
        <f t="array" ref="G1880">SUM(IF(A1880=A$5:A1880,IF(C1880=C$5:C1880,1,0),0))</f>
        <v>47</v>
      </c>
    </row>
    <row r="1881" spans="1:7" x14ac:dyDescent="0.25">
      <c r="A1881">
        <v>2024</v>
      </c>
      <c r="B1881" s="149" t="str">
        <f t="shared" si="58"/>
        <v>2024_NY48</v>
      </c>
      <c r="C1881" t="s">
        <v>148</v>
      </c>
      <c r="D1881" t="s">
        <v>1495</v>
      </c>
      <c r="E1881" s="149" t="str">
        <f t="shared" si="59"/>
        <v>2024_NYSCHOHARIE COUNTY</v>
      </c>
      <c r="F1881">
        <v>766550</v>
      </c>
      <c r="G1881" s="149">
        <f t="array" ref="G1881">SUM(IF(A1881=A$5:A1881,IF(C1881=C$5:C1881,1,0),0))</f>
        <v>48</v>
      </c>
    </row>
    <row r="1882" spans="1:7" x14ac:dyDescent="0.25">
      <c r="A1882">
        <v>2024</v>
      </c>
      <c r="B1882" s="149" t="str">
        <f t="shared" si="58"/>
        <v>2024_NY49</v>
      </c>
      <c r="C1882" t="s">
        <v>148</v>
      </c>
      <c r="D1882" t="s">
        <v>890</v>
      </c>
      <c r="E1882" s="149" t="str">
        <f t="shared" si="59"/>
        <v>2024_NYSCHUYLER COUNTY</v>
      </c>
      <c r="F1882">
        <v>766550</v>
      </c>
      <c r="G1882" s="149">
        <f t="array" ref="G1882">SUM(IF(A1882=A$5:A1882,IF(C1882=C$5:C1882,1,0),0))</f>
        <v>49</v>
      </c>
    </row>
    <row r="1883" spans="1:7" x14ac:dyDescent="0.25">
      <c r="A1883">
        <v>2024</v>
      </c>
      <c r="B1883" s="149" t="str">
        <f t="shared" si="58"/>
        <v>2024_NY50</v>
      </c>
      <c r="C1883" t="s">
        <v>148</v>
      </c>
      <c r="D1883" t="s">
        <v>1496</v>
      </c>
      <c r="E1883" s="149" t="str">
        <f t="shared" si="59"/>
        <v>2024_NYSENECA COUNTY</v>
      </c>
      <c r="F1883">
        <v>766550</v>
      </c>
      <c r="G1883" s="149">
        <f t="array" ref="G1883">SUM(IF(A1883=A$5:A1883,IF(C1883=C$5:C1883,1,0),0))</f>
        <v>50</v>
      </c>
    </row>
    <row r="1884" spans="1:7" x14ac:dyDescent="0.25">
      <c r="A1884">
        <v>2024</v>
      </c>
      <c r="B1884" s="149" t="str">
        <f t="shared" si="58"/>
        <v>2024_NY51</v>
      </c>
      <c r="C1884" t="s">
        <v>148</v>
      </c>
      <c r="D1884" t="s">
        <v>931</v>
      </c>
      <c r="E1884" s="149" t="str">
        <f t="shared" si="59"/>
        <v>2024_NYSTEUBEN COUNTY</v>
      </c>
      <c r="F1884">
        <v>766550</v>
      </c>
      <c r="G1884" s="149">
        <f t="array" ref="G1884">SUM(IF(A1884=A$5:A1884,IF(C1884=C$5:C1884,1,0),0))</f>
        <v>51</v>
      </c>
    </row>
    <row r="1885" spans="1:7" x14ac:dyDescent="0.25">
      <c r="A1885">
        <v>2024</v>
      </c>
      <c r="B1885" s="149" t="str">
        <f t="shared" si="58"/>
        <v>2024_NY52</v>
      </c>
      <c r="C1885" t="s">
        <v>148</v>
      </c>
      <c r="D1885" t="s">
        <v>1144</v>
      </c>
      <c r="E1885" s="149" t="str">
        <f t="shared" si="59"/>
        <v>2024_NYSUFFOLK COUNTY</v>
      </c>
      <c r="F1885">
        <v>1149825</v>
      </c>
      <c r="G1885" s="149">
        <f t="array" ref="G1885">SUM(IF(A1885=A$5:A1885,IF(C1885=C$5:C1885,1,0),0))</f>
        <v>52</v>
      </c>
    </row>
    <row r="1886" spans="1:7" x14ac:dyDescent="0.25">
      <c r="A1886">
        <v>2024</v>
      </c>
      <c r="B1886" s="149" t="str">
        <f t="shared" si="58"/>
        <v>2024_NY53</v>
      </c>
      <c r="C1886" t="s">
        <v>148</v>
      </c>
      <c r="D1886" t="s">
        <v>932</v>
      </c>
      <c r="E1886" s="149" t="str">
        <f t="shared" si="59"/>
        <v>2024_NYSULLIVAN COUNTY</v>
      </c>
      <c r="F1886">
        <v>766550</v>
      </c>
      <c r="G1886" s="149">
        <f t="array" ref="G1886">SUM(IF(A1886=A$5:A1886,IF(C1886=C$5:C1886,1,0),0))</f>
        <v>53</v>
      </c>
    </row>
    <row r="1887" spans="1:7" x14ac:dyDescent="0.25">
      <c r="A1887">
        <v>2024</v>
      </c>
      <c r="B1887" s="149" t="str">
        <f t="shared" si="58"/>
        <v>2024_NY54</v>
      </c>
      <c r="C1887" t="s">
        <v>148</v>
      </c>
      <c r="D1887" t="s">
        <v>1497</v>
      </c>
      <c r="E1887" s="149" t="str">
        <f t="shared" si="59"/>
        <v>2024_NYTIOGA COUNTY</v>
      </c>
      <c r="F1887">
        <v>766550</v>
      </c>
      <c r="G1887" s="149">
        <f t="array" ref="G1887">SUM(IF(A1887=A$5:A1887,IF(C1887=C$5:C1887,1,0),0))</f>
        <v>54</v>
      </c>
    </row>
    <row r="1888" spans="1:7" x14ac:dyDescent="0.25">
      <c r="A1888">
        <v>2024</v>
      </c>
      <c r="B1888" s="149" t="str">
        <f t="shared" si="58"/>
        <v>2024_NY55</v>
      </c>
      <c r="C1888" t="s">
        <v>148</v>
      </c>
      <c r="D1888" t="s">
        <v>1498</v>
      </c>
      <c r="E1888" s="149" t="str">
        <f t="shared" si="59"/>
        <v>2024_NYTOMPKINS COUNTY</v>
      </c>
      <c r="F1888">
        <v>766550</v>
      </c>
      <c r="G1888" s="149">
        <f t="array" ref="G1888">SUM(IF(A1888=A$5:A1888,IF(C1888=C$5:C1888,1,0),0))</f>
        <v>55</v>
      </c>
    </row>
    <row r="1889" spans="1:7" x14ac:dyDescent="0.25">
      <c r="A1889">
        <v>2024</v>
      </c>
      <c r="B1889" s="149" t="str">
        <f t="shared" si="58"/>
        <v>2024_NY56</v>
      </c>
      <c r="C1889" t="s">
        <v>148</v>
      </c>
      <c r="D1889" t="s">
        <v>1499</v>
      </c>
      <c r="E1889" s="149" t="str">
        <f t="shared" si="59"/>
        <v>2024_NYULSTER COUNTY</v>
      </c>
      <c r="F1889">
        <v>766550</v>
      </c>
      <c r="G1889" s="149">
        <f t="array" ref="G1889">SUM(IF(A1889=A$5:A1889,IF(C1889=C$5:C1889,1,0),0))</f>
        <v>56</v>
      </c>
    </row>
    <row r="1890" spans="1:7" x14ac:dyDescent="0.25">
      <c r="A1890">
        <v>2024</v>
      </c>
      <c r="B1890" s="149" t="str">
        <f t="shared" si="58"/>
        <v>2024_NY57</v>
      </c>
      <c r="C1890" t="s">
        <v>148</v>
      </c>
      <c r="D1890" t="s">
        <v>801</v>
      </c>
      <c r="E1890" s="149" t="str">
        <f t="shared" si="59"/>
        <v>2024_NYWARREN COUNTY</v>
      </c>
      <c r="F1890">
        <v>766550</v>
      </c>
      <c r="G1890" s="149">
        <f t="array" ref="G1890">SUM(IF(A1890=A$5:A1890,IF(C1890=C$5:C1890,1,0),0))</f>
        <v>57</v>
      </c>
    </row>
    <row r="1891" spans="1:7" x14ac:dyDescent="0.25">
      <c r="A1891">
        <v>2024</v>
      </c>
      <c r="B1891" s="149" t="str">
        <f t="shared" si="58"/>
        <v>2024_NY58</v>
      </c>
      <c r="C1891" t="s">
        <v>148</v>
      </c>
      <c r="D1891" t="s">
        <v>455</v>
      </c>
      <c r="E1891" s="149" t="str">
        <f t="shared" si="59"/>
        <v>2024_NYWASHINGTON COUNTY</v>
      </c>
      <c r="F1891">
        <v>766550</v>
      </c>
      <c r="G1891" s="149">
        <f t="array" ref="G1891">SUM(IF(A1891=A$5:A1891,IF(C1891=C$5:C1891,1,0),0))</f>
        <v>58</v>
      </c>
    </row>
    <row r="1892" spans="1:7" x14ac:dyDescent="0.25">
      <c r="A1892">
        <v>2024</v>
      </c>
      <c r="B1892" s="149" t="str">
        <f t="shared" si="58"/>
        <v>2024_NY59</v>
      </c>
      <c r="C1892" t="s">
        <v>148</v>
      </c>
      <c r="D1892" t="s">
        <v>802</v>
      </c>
      <c r="E1892" s="149" t="str">
        <f t="shared" si="59"/>
        <v>2024_NYWAYNE COUNTY</v>
      </c>
      <c r="F1892">
        <v>766550</v>
      </c>
      <c r="G1892" s="149">
        <f t="array" ref="G1892">SUM(IF(A1892=A$5:A1892,IF(C1892=C$5:C1892,1,0),0))</f>
        <v>59</v>
      </c>
    </row>
    <row r="1893" spans="1:7" x14ac:dyDescent="0.25">
      <c r="A1893">
        <v>2024</v>
      </c>
      <c r="B1893" s="149" t="str">
        <f t="shared" si="58"/>
        <v>2024_NY60</v>
      </c>
      <c r="C1893" t="s">
        <v>148</v>
      </c>
      <c r="D1893" t="s">
        <v>1500</v>
      </c>
      <c r="E1893" s="149" t="str">
        <f t="shared" si="59"/>
        <v>2024_NYWESTCHESTER COUNTY</v>
      </c>
      <c r="F1893">
        <v>1149825</v>
      </c>
      <c r="G1893" s="149">
        <f t="array" ref="G1893">SUM(IF(A1893=A$5:A1893,IF(C1893=C$5:C1893,1,0),0))</f>
        <v>60</v>
      </c>
    </row>
    <row r="1894" spans="1:7" x14ac:dyDescent="0.25">
      <c r="A1894">
        <v>2024</v>
      </c>
      <c r="B1894" s="149" t="str">
        <f t="shared" si="58"/>
        <v>2024_NY61</v>
      </c>
      <c r="C1894" t="s">
        <v>148</v>
      </c>
      <c r="D1894" t="s">
        <v>1501</v>
      </c>
      <c r="E1894" s="149" t="str">
        <f t="shared" si="59"/>
        <v>2024_NYWYOMING COUNTY</v>
      </c>
      <c r="F1894">
        <v>766550</v>
      </c>
      <c r="G1894" s="149">
        <f t="array" ref="G1894">SUM(IF(A1894=A$5:A1894,IF(C1894=C$5:C1894,1,0),0))</f>
        <v>61</v>
      </c>
    </row>
    <row r="1895" spans="1:7" x14ac:dyDescent="0.25">
      <c r="A1895">
        <v>2024</v>
      </c>
      <c r="B1895" s="149" t="str">
        <f t="shared" si="58"/>
        <v>2024_NY62</v>
      </c>
      <c r="C1895" t="s">
        <v>148</v>
      </c>
      <c r="D1895" t="s">
        <v>1502</v>
      </c>
      <c r="E1895" s="149" t="str">
        <f t="shared" si="59"/>
        <v>2024_NYYATES COUNTY</v>
      </c>
      <c r="F1895">
        <v>766550</v>
      </c>
      <c r="G1895" s="149">
        <f t="array" ref="G1895">SUM(IF(A1895=A$5:A1895,IF(C1895=C$5:C1895,1,0),0))</f>
        <v>62</v>
      </c>
    </row>
    <row r="1896" spans="1:7" x14ac:dyDescent="0.25">
      <c r="A1896">
        <v>2024</v>
      </c>
      <c r="B1896" s="149" t="str">
        <f t="shared" si="58"/>
        <v>2024_NC1</v>
      </c>
      <c r="C1896" t="s">
        <v>149</v>
      </c>
      <c r="D1896" t="s">
        <v>1503</v>
      </c>
      <c r="E1896" s="149" t="str">
        <f t="shared" si="59"/>
        <v>2024_NCALAMANCE COUNTY</v>
      </c>
      <c r="F1896">
        <v>766550</v>
      </c>
      <c r="G1896" s="149">
        <f t="array" ref="G1896">SUM(IF(A1896=A$5:A1896,IF(C1896=C$5:C1896,1,0),0))</f>
        <v>1</v>
      </c>
    </row>
    <row r="1897" spans="1:7" x14ac:dyDescent="0.25">
      <c r="A1897">
        <v>2024</v>
      </c>
      <c r="B1897" s="149" t="str">
        <f t="shared" si="58"/>
        <v>2024_NC2</v>
      </c>
      <c r="C1897" t="s">
        <v>149</v>
      </c>
      <c r="D1897" t="s">
        <v>847</v>
      </c>
      <c r="E1897" s="149" t="str">
        <f t="shared" si="59"/>
        <v>2024_NCALEXANDER COUNTY</v>
      </c>
      <c r="F1897">
        <v>766550</v>
      </c>
      <c r="G1897" s="149">
        <f t="array" ref="G1897">SUM(IF(A1897=A$5:A1897,IF(C1897=C$5:C1897,1,0),0))</f>
        <v>2</v>
      </c>
    </row>
    <row r="1898" spans="1:7" x14ac:dyDescent="0.25">
      <c r="A1898">
        <v>2024</v>
      </c>
      <c r="B1898" s="149" t="str">
        <f t="shared" si="58"/>
        <v>2024_NC3</v>
      </c>
      <c r="C1898" t="s">
        <v>149</v>
      </c>
      <c r="D1898" t="s">
        <v>1504</v>
      </c>
      <c r="E1898" s="149" t="str">
        <f t="shared" si="59"/>
        <v>2024_NCALLEGHANY COUNTY</v>
      </c>
      <c r="F1898">
        <v>766550</v>
      </c>
      <c r="G1898" s="149">
        <f t="array" ref="G1898">SUM(IF(A1898=A$5:A1898,IF(C1898=C$5:C1898,1,0),0))</f>
        <v>3</v>
      </c>
    </row>
    <row r="1899" spans="1:7" x14ac:dyDescent="0.25">
      <c r="A1899">
        <v>2024</v>
      </c>
      <c r="B1899" s="149" t="str">
        <f t="shared" si="58"/>
        <v>2024_NC4</v>
      </c>
      <c r="C1899" t="s">
        <v>149</v>
      </c>
      <c r="D1899" t="s">
        <v>1505</v>
      </c>
      <c r="E1899" s="149" t="str">
        <f t="shared" si="59"/>
        <v>2024_NCANSON COUNTY</v>
      </c>
      <c r="F1899">
        <v>766550</v>
      </c>
      <c r="G1899" s="149">
        <f t="array" ref="G1899">SUM(IF(A1899=A$5:A1899,IF(C1899=C$5:C1899,1,0),0))</f>
        <v>4</v>
      </c>
    </row>
    <row r="1900" spans="1:7" x14ac:dyDescent="0.25">
      <c r="A1900">
        <v>2024</v>
      </c>
      <c r="B1900" s="149" t="str">
        <f t="shared" si="58"/>
        <v>2024_NC5</v>
      </c>
      <c r="C1900" t="s">
        <v>149</v>
      </c>
      <c r="D1900" t="s">
        <v>1506</v>
      </c>
      <c r="E1900" s="149" t="str">
        <f t="shared" si="59"/>
        <v>2024_NCASHE COUNTY</v>
      </c>
      <c r="F1900">
        <v>766550</v>
      </c>
      <c r="G1900" s="149">
        <f t="array" ref="G1900">SUM(IF(A1900=A$5:A1900,IF(C1900=C$5:C1900,1,0),0))</f>
        <v>5</v>
      </c>
    </row>
    <row r="1901" spans="1:7" x14ac:dyDescent="0.25">
      <c r="A1901">
        <v>2024</v>
      </c>
      <c r="B1901" s="149" t="str">
        <f t="shared" si="58"/>
        <v>2024_NC6</v>
      </c>
      <c r="C1901" t="s">
        <v>149</v>
      </c>
      <c r="D1901" t="s">
        <v>1507</v>
      </c>
      <c r="E1901" s="149" t="str">
        <f t="shared" si="59"/>
        <v>2024_NCAVERY COUNTY</v>
      </c>
      <c r="F1901">
        <v>766550</v>
      </c>
      <c r="G1901" s="149">
        <f t="array" ref="G1901">SUM(IF(A1901=A$5:A1901,IF(C1901=C$5:C1901,1,0),0))</f>
        <v>6</v>
      </c>
    </row>
    <row r="1902" spans="1:7" x14ac:dyDescent="0.25">
      <c r="A1902">
        <v>2024</v>
      </c>
      <c r="B1902" s="149" t="str">
        <f t="shared" si="58"/>
        <v>2024_NC7</v>
      </c>
      <c r="C1902" t="s">
        <v>149</v>
      </c>
      <c r="D1902" t="s">
        <v>1508</v>
      </c>
      <c r="E1902" s="149" t="str">
        <f t="shared" si="59"/>
        <v>2024_NCBEAUFORT COUNTY</v>
      </c>
      <c r="F1902">
        <v>766550</v>
      </c>
      <c r="G1902" s="149">
        <f t="array" ref="G1902">SUM(IF(A1902=A$5:A1902,IF(C1902=C$5:C1902,1,0),0))</f>
        <v>7</v>
      </c>
    </row>
    <row r="1903" spans="1:7" x14ac:dyDescent="0.25">
      <c r="A1903">
        <v>2024</v>
      </c>
      <c r="B1903" s="149" t="str">
        <f t="shared" si="58"/>
        <v>2024_NC8</v>
      </c>
      <c r="C1903" t="s">
        <v>149</v>
      </c>
      <c r="D1903" t="s">
        <v>1509</v>
      </c>
      <c r="E1903" s="149" t="str">
        <f t="shared" si="59"/>
        <v>2024_NCBERTIE COUNTY</v>
      </c>
      <c r="F1903">
        <v>766550</v>
      </c>
      <c r="G1903" s="149">
        <f t="array" ref="G1903">SUM(IF(A1903=A$5:A1903,IF(C1903=C$5:C1903,1,0),0))</f>
        <v>8</v>
      </c>
    </row>
    <row r="1904" spans="1:7" x14ac:dyDescent="0.25">
      <c r="A1904">
        <v>2024</v>
      </c>
      <c r="B1904" s="149" t="str">
        <f t="shared" si="58"/>
        <v>2024_NC9</v>
      </c>
      <c r="C1904" t="s">
        <v>149</v>
      </c>
      <c r="D1904" t="s">
        <v>1510</v>
      </c>
      <c r="E1904" s="149" t="str">
        <f t="shared" si="59"/>
        <v>2024_NCBLADEN COUNTY</v>
      </c>
      <c r="F1904">
        <v>766550</v>
      </c>
      <c r="G1904" s="149">
        <f t="array" ref="G1904">SUM(IF(A1904=A$5:A1904,IF(C1904=C$5:C1904,1,0),0))</f>
        <v>9</v>
      </c>
    </row>
    <row r="1905" spans="1:7" x14ac:dyDescent="0.25">
      <c r="A1905">
        <v>2024</v>
      </c>
      <c r="B1905" s="149" t="str">
        <f t="shared" ref="B1905:B1968" si="60">A1905&amp;"_"&amp;C1905&amp;G1905</f>
        <v>2024_NC10</v>
      </c>
      <c r="C1905" t="s">
        <v>149</v>
      </c>
      <c r="D1905" t="s">
        <v>1511</v>
      </c>
      <c r="E1905" s="149" t="str">
        <f t="shared" ref="E1905:E1968" si="61">A1905&amp;"_"&amp;C1905&amp;D1905</f>
        <v>2024_NCBRUNSWICK COUNTY</v>
      </c>
      <c r="F1905">
        <v>766550</v>
      </c>
      <c r="G1905" s="149">
        <f t="array" ref="G1905">SUM(IF(A1905=A$5:A1905,IF(C1905=C$5:C1905,1,0),0))</f>
        <v>10</v>
      </c>
    </row>
    <row r="1906" spans="1:7" x14ac:dyDescent="0.25">
      <c r="A1906">
        <v>2024</v>
      </c>
      <c r="B1906" s="149" t="str">
        <f t="shared" si="60"/>
        <v>2024_NC11</v>
      </c>
      <c r="C1906" t="s">
        <v>149</v>
      </c>
      <c r="D1906" t="s">
        <v>1512</v>
      </c>
      <c r="E1906" s="149" t="str">
        <f t="shared" si="61"/>
        <v>2024_NCBUNCOMBE COUNTY</v>
      </c>
      <c r="F1906">
        <v>766550</v>
      </c>
      <c r="G1906" s="149">
        <f t="array" ref="G1906">SUM(IF(A1906=A$5:A1906,IF(C1906=C$5:C1906,1,0),0))</f>
        <v>11</v>
      </c>
    </row>
    <row r="1907" spans="1:7" x14ac:dyDescent="0.25">
      <c r="A1907">
        <v>2024</v>
      </c>
      <c r="B1907" s="149" t="str">
        <f t="shared" si="60"/>
        <v>2024_NC12</v>
      </c>
      <c r="C1907" t="s">
        <v>149</v>
      </c>
      <c r="D1907" t="s">
        <v>714</v>
      </c>
      <c r="E1907" s="149" t="str">
        <f t="shared" si="61"/>
        <v>2024_NCBURKE COUNTY</v>
      </c>
      <c r="F1907">
        <v>766550</v>
      </c>
      <c r="G1907" s="149">
        <f t="array" ref="G1907">SUM(IF(A1907=A$5:A1907,IF(C1907=C$5:C1907,1,0),0))</f>
        <v>12</v>
      </c>
    </row>
    <row r="1908" spans="1:7" x14ac:dyDescent="0.25">
      <c r="A1908">
        <v>2024</v>
      </c>
      <c r="B1908" s="149" t="str">
        <f t="shared" si="60"/>
        <v>2024_NC13</v>
      </c>
      <c r="C1908" t="s">
        <v>149</v>
      </c>
      <c r="D1908" t="s">
        <v>1513</v>
      </c>
      <c r="E1908" s="149" t="str">
        <f t="shared" si="61"/>
        <v>2024_NCCABARRUS COUNTY</v>
      </c>
      <c r="F1908">
        <v>766550</v>
      </c>
      <c r="G1908" s="149">
        <f t="array" ref="G1908">SUM(IF(A1908=A$5:A1908,IF(C1908=C$5:C1908,1,0),0))</f>
        <v>13</v>
      </c>
    </row>
    <row r="1909" spans="1:7" x14ac:dyDescent="0.25">
      <c r="A1909">
        <v>2024</v>
      </c>
      <c r="B1909" s="149" t="str">
        <f t="shared" si="60"/>
        <v>2024_NC14</v>
      </c>
      <c r="C1909" t="s">
        <v>149</v>
      </c>
      <c r="D1909" t="s">
        <v>1064</v>
      </c>
      <c r="E1909" s="149" t="str">
        <f t="shared" si="61"/>
        <v>2024_NCCALDWELL COUNTY</v>
      </c>
      <c r="F1909">
        <v>766550</v>
      </c>
      <c r="G1909" s="149">
        <f t="array" ref="G1909">SUM(IF(A1909=A$5:A1909,IF(C1909=C$5:C1909,1,0),0))</f>
        <v>14</v>
      </c>
    </row>
    <row r="1910" spans="1:7" x14ac:dyDescent="0.25">
      <c r="A1910">
        <v>2024</v>
      </c>
      <c r="B1910" s="149" t="str">
        <f t="shared" si="60"/>
        <v>2024_NC15</v>
      </c>
      <c r="C1910" t="s">
        <v>149</v>
      </c>
      <c r="D1910" t="s">
        <v>716</v>
      </c>
      <c r="E1910" s="149" t="str">
        <f t="shared" si="61"/>
        <v>2024_NCCAMDEN COUNTY</v>
      </c>
      <c r="F1910">
        <v>766550</v>
      </c>
      <c r="G1910" s="149">
        <f t="array" ref="G1910">SUM(IF(A1910=A$5:A1910,IF(C1910=C$5:C1910,1,0),0))</f>
        <v>15</v>
      </c>
    </row>
    <row r="1911" spans="1:7" x14ac:dyDescent="0.25">
      <c r="A1911">
        <v>2024</v>
      </c>
      <c r="B1911" s="149" t="str">
        <f t="shared" si="60"/>
        <v>2024_NC16</v>
      </c>
      <c r="C1911" t="s">
        <v>149</v>
      </c>
      <c r="D1911" t="s">
        <v>1514</v>
      </c>
      <c r="E1911" s="149" t="str">
        <f t="shared" si="61"/>
        <v>2024_NCCARTERET COUNTY</v>
      </c>
      <c r="F1911">
        <v>766550</v>
      </c>
      <c r="G1911" s="149">
        <f t="array" ref="G1911">SUM(IF(A1911=A$5:A1911,IF(C1911=C$5:C1911,1,0),0))</f>
        <v>16</v>
      </c>
    </row>
    <row r="1912" spans="1:7" x14ac:dyDescent="0.25">
      <c r="A1912">
        <v>2024</v>
      </c>
      <c r="B1912" s="149" t="str">
        <f t="shared" si="60"/>
        <v>2024_NC17</v>
      </c>
      <c r="C1912" t="s">
        <v>149</v>
      </c>
      <c r="D1912" t="s">
        <v>1515</v>
      </c>
      <c r="E1912" s="149" t="str">
        <f t="shared" si="61"/>
        <v>2024_NCCASWELL COUNTY</v>
      </c>
      <c r="F1912">
        <v>766550</v>
      </c>
      <c r="G1912" s="149">
        <f t="array" ref="G1912">SUM(IF(A1912=A$5:A1912,IF(C1912=C$5:C1912,1,0),0))</f>
        <v>17</v>
      </c>
    </row>
    <row r="1913" spans="1:7" x14ac:dyDescent="0.25">
      <c r="A1913">
        <v>2024</v>
      </c>
      <c r="B1913" s="149" t="str">
        <f t="shared" si="60"/>
        <v>2024_NC18</v>
      </c>
      <c r="C1913" t="s">
        <v>149</v>
      </c>
      <c r="D1913" t="s">
        <v>1516</v>
      </c>
      <c r="E1913" s="149" t="str">
        <f t="shared" si="61"/>
        <v>2024_NCCATAWBA COUNTY</v>
      </c>
      <c r="F1913">
        <v>766550</v>
      </c>
      <c r="G1913" s="149">
        <f t="array" ref="G1913">SUM(IF(A1913=A$5:A1913,IF(C1913=C$5:C1913,1,0),0))</f>
        <v>18</v>
      </c>
    </row>
    <row r="1914" spans="1:7" x14ac:dyDescent="0.25">
      <c r="A1914">
        <v>2024</v>
      </c>
      <c r="B1914" s="149" t="str">
        <f t="shared" si="60"/>
        <v>2024_NC19</v>
      </c>
      <c r="C1914" t="s">
        <v>149</v>
      </c>
      <c r="D1914" t="s">
        <v>720</v>
      </c>
      <c r="E1914" s="149" t="str">
        <f t="shared" si="61"/>
        <v>2024_NCCHATHAM COUNTY</v>
      </c>
      <c r="F1914">
        <v>766550</v>
      </c>
      <c r="G1914" s="149">
        <f t="array" ref="G1914">SUM(IF(A1914=A$5:A1914,IF(C1914=C$5:C1914,1,0),0))</f>
        <v>19</v>
      </c>
    </row>
    <row r="1915" spans="1:7" x14ac:dyDescent="0.25">
      <c r="A1915">
        <v>2024</v>
      </c>
      <c r="B1915" s="149" t="str">
        <f t="shared" si="60"/>
        <v>2024_NC20</v>
      </c>
      <c r="C1915" t="s">
        <v>149</v>
      </c>
      <c r="D1915" t="s">
        <v>400</v>
      </c>
      <c r="E1915" s="149" t="str">
        <f t="shared" si="61"/>
        <v>2024_NCCHEROKEE COUNTY</v>
      </c>
      <c r="F1915">
        <v>766550</v>
      </c>
      <c r="G1915" s="149">
        <f t="array" ref="G1915">SUM(IF(A1915=A$5:A1915,IF(C1915=C$5:C1915,1,0),0))</f>
        <v>20</v>
      </c>
    </row>
    <row r="1916" spans="1:7" x14ac:dyDescent="0.25">
      <c r="A1916">
        <v>2024</v>
      </c>
      <c r="B1916" s="149" t="str">
        <f t="shared" si="60"/>
        <v>2024_NC21</v>
      </c>
      <c r="C1916" t="s">
        <v>149</v>
      </c>
      <c r="D1916" t="s">
        <v>1517</v>
      </c>
      <c r="E1916" s="149" t="str">
        <f t="shared" si="61"/>
        <v>2024_NCCHOWAN COUNTY</v>
      </c>
      <c r="F1916">
        <v>766550</v>
      </c>
      <c r="G1916" s="149">
        <f t="array" ref="G1916">SUM(IF(A1916=A$5:A1916,IF(C1916=C$5:C1916,1,0),0))</f>
        <v>21</v>
      </c>
    </row>
    <row r="1917" spans="1:7" x14ac:dyDescent="0.25">
      <c r="A1917">
        <v>2024</v>
      </c>
      <c r="B1917" s="149" t="str">
        <f t="shared" si="60"/>
        <v>2024_NC22</v>
      </c>
      <c r="C1917" t="s">
        <v>149</v>
      </c>
      <c r="D1917" t="s">
        <v>404</v>
      </c>
      <c r="E1917" s="149" t="str">
        <f t="shared" si="61"/>
        <v>2024_NCCLAY COUNTY</v>
      </c>
      <c r="F1917">
        <v>766550</v>
      </c>
      <c r="G1917" s="149">
        <f t="array" ref="G1917">SUM(IF(A1917=A$5:A1917,IF(C1917=C$5:C1917,1,0),0))</f>
        <v>22</v>
      </c>
    </row>
    <row r="1918" spans="1:7" x14ac:dyDescent="0.25">
      <c r="A1918">
        <v>2024</v>
      </c>
      <c r="B1918" s="149" t="str">
        <f t="shared" si="60"/>
        <v>2024_NC23</v>
      </c>
      <c r="C1918" t="s">
        <v>149</v>
      </c>
      <c r="D1918" t="s">
        <v>482</v>
      </c>
      <c r="E1918" s="149" t="str">
        <f t="shared" si="61"/>
        <v>2024_NCCLEVELAND COUNTY</v>
      </c>
      <c r="F1918">
        <v>766550</v>
      </c>
      <c r="G1918" s="149">
        <f t="array" ref="G1918">SUM(IF(A1918=A$5:A1918,IF(C1918=C$5:C1918,1,0),0))</f>
        <v>23</v>
      </c>
    </row>
    <row r="1919" spans="1:7" x14ac:dyDescent="0.25">
      <c r="A1919">
        <v>2024</v>
      </c>
      <c r="B1919" s="149" t="str">
        <f t="shared" si="60"/>
        <v>2024_NC24</v>
      </c>
      <c r="C1919" t="s">
        <v>149</v>
      </c>
      <c r="D1919" t="s">
        <v>1518</v>
      </c>
      <c r="E1919" s="149" t="str">
        <f t="shared" si="61"/>
        <v>2024_NCCOLUMBUS COUNTY</v>
      </c>
      <c r="F1919">
        <v>766550</v>
      </c>
      <c r="G1919" s="149">
        <f t="array" ref="G1919">SUM(IF(A1919=A$5:A1919,IF(C1919=C$5:C1919,1,0),0))</f>
        <v>24</v>
      </c>
    </row>
    <row r="1920" spans="1:7" x14ac:dyDescent="0.25">
      <c r="A1920">
        <v>2024</v>
      </c>
      <c r="B1920" s="149" t="str">
        <f t="shared" si="60"/>
        <v>2024_NC25</v>
      </c>
      <c r="C1920" t="s">
        <v>149</v>
      </c>
      <c r="D1920" t="s">
        <v>1519</v>
      </c>
      <c r="E1920" s="149" t="str">
        <f t="shared" si="61"/>
        <v>2024_NCCRAVEN COUNTY</v>
      </c>
      <c r="F1920">
        <v>766550</v>
      </c>
      <c r="G1920" s="149">
        <f t="array" ref="G1920">SUM(IF(A1920=A$5:A1920,IF(C1920=C$5:C1920,1,0),0))</f>
        <v>25</v>
      </c>
    </row>
    <row r="1921" spans="1:7" x14ac:dyDescent="0.25">
      <c r="A1921">
        <v>2024</v>
      </c>
      <c r="B1921" s="149" t="str">
        <f t="shared" si="60"/>
        <v>2024_NC26</v>
      </c>
      <c r="C1921" t="s">
        <v>149</v>
      </c>
      <c r="D1921" t="s">
        <v>856</v>
      </c>
      <c r="E1921" s="149" t="str">
        <f t="shared" si="61"/>
        <v>2024_NCCUMBERLAND COUNTY</v>
      </c>
      <c r="F1921">
        <v>766550</v>
      </c>
      <c r="G1921" s="149">
        <f t="array" ref="G1921">SUM(IF(A1921=A$5:A1921,IF(C1921=C$5:C1921,1,0),0))</f>
        <v>26</v>
      </c>
    </row>
    <row r="1922" spans="1:7" x14ac:dyDescent="0.25">
      <c r="A1922">
        <v>2024</v>
      </c>
      <c r="B1922" s="149" t="str">
        <f t="shared" si="60"/>
        <v>2024_NC27</v>
      </c>
      <c r="C1922" t="s">
        <v>149</v>
      </c>
      <c r="D1922" t="s">
        <v>1520</v>
      </c>
      <c r="E1922" s="149" t="str">
        <f t="shared" si="61"/>
        <v>2024_NCCURRITUCK COUNTY</v>
      </c>
      <c r="F1922">
        <v>766550</v>
      </c>
      <c r="G1922" s="149">
        <f t="array" ref="G1922">SUM(IF(A1922=A$5:A1922,IF(C1922=C$5:C1922,1,0),0))</f>
        <v>27</v>
      </c>
    </row>
    <row r="1923" spans="1:7" x14ac:dyDescent="0.25">
      <c r="A1923">
        <v>2024</v>
      </c>
      <c r="B1923" s="149" t="str">
        <f t="shared" si="60"/>
        <v>2024_NC28</v>
      </c>
      <c r="C1923" t="s">
        <v>149</v>
      </c>
      <c r="D1923" t="s">
        <v>1521</v>
      </c>
      <c r="E1923" s="149" t="str">
        <f t="shared" si="61"/>
        <v>2024_NCDARE COUNTY</v>
      </c>
      <c r="F1923">
        <v>766550</v>
      </c>
      <c r="G1923" s="149">
        <f t="array" ref="G1923">SUM(IF(A1923=A$5:A1923,IF(C1923=C$5:C1923,1,0),0))</f>
        <v>28</v>
      </c>
    </row>
    <row r="1924" spans="1:7" x14ac:dyDescent="0.25">
      <c r="A1924">
        <v>2024</v>
      </c>
      <c r="B1924" s="149" t="str">
        <f t="shared" si="60"/>
        <v>2024_NC29</v>
      </c>
      <c r="C1924" t="s">
        <v>149</v>
      </c>
      <c r="D1924" t="s">
        <v>1522</v>
      </c>
      <c r="E1924" s="149" t="str">
        <f t="shared" si="61"/>
        <v>2024_NCDAVIDSON COUNTY</v>
      </c>
      <c r="F1924">
        <v>766550</v>
      </c>
      <c r="G1924" s="149">
        <f t="array" ref="G1924">SUM(IF(A1924=A$5:A1924,IF(C1924=C$5:C1924,1,0),0))</f>
        <v>29</v>
      </c>
    </row>
    <row r="1925" spans="1:7" x14ac:dyDescent="0.25">
      <c r="A1925">
        <v>2024</v>
      </c>
      <c r="B1925" s="149" t="str">
        <f t="shared" si="60"/>
        <v>2024_NC30</v>
      </c>
      <c r="C1925" t="s">
        <v>149</v>
      </c>
      <c r="D1925" t="s">
        <v>1523</v>
      </c>
      <c r="E1925" s="149" t="str">
        <f t="shared" si="61"/>
        <v>2024_NCDAVIE COUNTY</v>
      </c>
      <c r="F1925">
        <v>766550</v>
      </c>
      <c r="G1925" s="149">
        <f t="array" ref="G1925">SUM(IF(A1925=A$5:A1925,IF(C1925=C$5:C1925,1,0),0))</f>
        <v>30</v>
      </c>
    </row>
    <row r="1926" spans="1:7" x14ac:dyDescent="0.25">
      <c r="A1926">
        <v>2024</v>
      </c>
      <c r="B1926" s="149" t="str">
        <f t="shared" si="60"/>
        <v>2024_NC31</v>
      </c>
      <c r="C1926" t="s">
        <v>149</v>
      </c>
      <c r="D1926" t="s">
        <v>1524</v>
      </c>
      <c r="E1926" s="149" t="str">
        <f t="shared" si="61"/>
        <v>2024_NCDUPLIN COUNTY</v>
      </c>
      <c r="F1926">
        <v>766550</v>
      </c>
      <c r="G1926" s="149">
        <f t="array" ref="G1926">SUM(IF(A1926=A$5:A1926,IF(C1926=C$5:C1926,1,0),0))</f>
        <v>31</v>
      </c>
    </row>
    <row r="1927" spans="1:7" x14ac:dyDescent="0.25">
      <c r="A1927">
        <v>2024</v>
      </c>
      <c r="B1927" s="149" t="str">
        <f t="shared" si="60"/>
        <v>2024_NC32</v>
      </c>
      <c r="C1927" t="s">
        <v>149</v>
      </c>
      <c r="D1927" t="s">
        <v>1525</v>
      </c>
      <c r="E1927" s="149" t="str">
        <f t="shared" si="61"/>
        <v>2024_NCDURHAM COUNTY</v>
      </c>
      <c r="F1927">
        <v>766550</v>
      </c>
      <c r="G1927" s="149">
        <f t="array" ref="G1927">SUM(IF(A1927=A$5:A1927,IF(C1927=C$5:C1927,1,0),0))</f>
        <v>32</v>
      </c>
    </row>
    <row r="1928" spans="1:7" x14ac:dyDescent="0.25">
      <c r="A1928">
        <v>2024</v>
      </c>
      <c r="B1928" s="149" t="str">
        <f t="shared" si="60"/>
        <v>2024_NC33</v>
      </c>
      <c r="C1928" t="s">
        <v>149</v>
      </c>
      <c r="D1928" t="s">
        <v>1526</v>
      </c>
      <c r="E1928" s="149" t="str">
        <f t="shared" si="61"/>
        <v>2024_NCEDGECOMBE COUNTY</v>
      </c>
      <c r="F1928">
        <v>766550</v>
      </c>
      <c r="G1928" s="149">
        <f t="array" ref="G1928">SUM(IF(A1928=A$5:A1928,IF(C1928=C$5:C1928,1,0),0))</f>
        <v>33</v>
      </c>
    </row>
    <row r="1929" spans="1:7" x14ac:dyDescent="0.25">
      <c r="A1929">
        <v>2024</v>
      </c>
      <c r="B1929" s="149" t="str">
        <f t="shared" si="60"/>
        <v>2024_NC34</v>
      </c>
      <c r="C1929" t="s">
        <v>149</v>
      </c>
      <c r="D1929" t="s">
        <v>743</v>
      </c>
      <c r="E1929" s="149" t="str">
        <f t="shared" si="61"/>
        <v>2024_NCFORSYTH COUNTY</v>
      </c>
      <c r="F1929">
        <v>766550</v>
      </c>
      <c r="G1929" s="149">
        <f t="array" ref="G1929">SUM(IF(A1929=A$5:A1929,IF(C1929=C$5:C1929,1,0),0))</f>
        <v>34</v>
      </c>
    </row>
    <row r="1930" spans="1:7" x14ac:dyDescent="0.25">
      <c r="A1930">
        <v>2024</v>
      </c>
      <c r="B1930" s="149" t="str">
        <f t="shared" si="60"/>
        <v>2024_NC35</v>
      </c>
      <c r="C1930" t="s">
        <v>149</v>
      </c>
      <c r="D1930" t="s">
        <v>420</v>
      </c>
      <c r="E1930" s="149" t="str">
        <f t="shared" si="61"/>
        <v>2024_NCFRANKLIN COUNTY</v>
      </c>
      <c r="F1930">
        <v>766550</v>
      </c>
      <c r="G1930" s="149">
        <f t="array" ref="G1930">SUM(IF(A1930=A$5:A1930,IF(C1930=C$5:C1930,1,0),0))</f>
        <v>35</v>
      </c>
    </row>
    <row r="1931" spans="1:7" x14ac:dyDescent="0.25">
      <c r="A1931">
        <v>2024</v>
      </c>
      <c r="B1931" s="149" t="str">
        <f t="shared" si="60"/>
        <v>2024_NC36</v>
      </c>
      <c r="C1931" t="s">
        <v>149</v>
      </c>
      <c r="D1931" t="s">
        <v>1527</v>
      </c>
      <c r="E1931" s="149" t="str">
        <f t="shared" si="61"/>
        <v>2024_NCGASTON COUNTY</v>
      </c>
      <c r="F1931">
        <v>766550</v>
      </c>
      <c r="G1931" s="149">
        <f t="array" ref="G1931">SUM(IF(A1931=A$5:A1931,IF(C1931=C$5:C1931,1,0),0))</f>
        <v>36</v>
      </c>
    </row>
    <row r="1932" spans="1:7" x14ac:dyDescent="0.25">
      <c r="A1932">
        <v>2024</v>
      </c>
      <c r="B1932" s="149" t="str">
        <f t="shared" si="60"/>
        <v>2024_NC37</v>
      </c>
      <c r="C1932" t="s">
        <v>149</v>
      </c>
      <c r="D1932" t="s">
        <v>1528</v>
      </c>
      <c r="E1932" s="149" t="str">
        <f t="shared" si="61"/>
        <v>2024_NCGATES COUNTY</v>
      </c>
      <c r="F1932">
        <v>766550</v>
      </c>
      <c r="G1932" s="149">
        <f t="array" ref="G1932">SUM(IF(A1932=A$5:A1932,IF(C1932=C$5:C1932,1,0),0))</f>
        <v>37</v>
      </c>
    </row>
    <row r="1933" spans="1:7" x14ac:dyDescent="0.25">
      <c r="A1933">
        <v>2024</v>
      </c>
      <c r="B1933" s="149" t="str">
        <f t="shared" si="60"/>
        <v>2024_NC38</v>
      </c>
      <c r="C1933" t="s">
        <v>149</v>
      </c>
      <c r="D1933" t="s">
        <v>462</v>
      </c>
      <c r="E1933" s="149" t="str">
        <f t="shared" si="61"/>
        <v>2024_NCGRAHAM COUNTY</v>
      </c>
      <c r="F1933">
        <v>766550</v>
      </c>
      <c r="G1933" s="149">
        <f t="array" ref="G1933">SUM(IF(A1933=A$5:A1933,IF(C1933=C$5:C1933,1,0),0))</f>
        <v>38</v>
      </c>
    </row>
    <row r="1934" spans="1:7" x14ac:dyDescent="0.25">
      <c r="A1934">
        <v>2024</v>
      </c>
      <c r="B1934" s="149" t="str">
        <f t="shared" si="60"/>
        <v>2024_NC39</v>
      </c>
      <c r="C1934" t="s">
        <v>149</v>
      </c>
      <c r="D1934" t="s">
        <v>1529</v>
      </c>
      <c r="E1934" s="149" t="str">
        <f t="shared" si="61"/>
        <v>2024_NCGRANVILLE COUNTY</v>
      </c>
      <c r="F1934">
        <v>766550</v>
      </c>
      <c r="G1934" s="149">
        <f t="array" ref="G1934">SUM(IF(A1934=A$5:A1934,IF(C1934=C$5:C1934,1,0),0))</f>
        <v>39</v>
      </c>
    </row>
    <row r="1935" spans="1:7" x14ac:dyDescent="0.25">
      <c r="A1935">
        <v>2024</v>
      </c>
      <c r="B1935" s="149" t="str">
        <f t="shared" si="60"/>
        <v>2024_NC40</v>
      </c>
      <c r="C1935" t="s">
        <v>149</v>
      </c>
      <c r="D1935" t="s">
        <v>422</v>
      </c>
      <c r="E1935" s="149" t="str">
        <f t="shared" si="61"/>
        <v>2024_NCGREENE COUNTY</v>
      </c>
      <c r="F1935">
        <v>766550</v>
      </c>
      <c r="G1935" s="149">
        <f t="array" ref="G1935">SUM(IF(A1935=A$5:A1935,IF(C1935=C$5:C1935,1,0),0))</f>
        <v>40</v>
      </c>
    </row>
    <row r="1936" spans="1:7" x14ac:dyDescent="0.25">
      <c r="A1936">
        <v>2024</v>
      </c>
      <c r="B1936" s="149" t="str">
        <f t="shared" si="60"/>
        <v>2024_NC41</v>
      </c>
      <c r="C1936" t="s">
        <v>149</v>
      </c>
      <c r="D1936" t="s">
        <v>1530</v>
      </c>
      <c r="E1936" s="149" t="str">
        <f t="shared" si="61"/>
        <v>2024_NCGUILFORD COUNTY</v>
      </c>
      <c r="F1936">
        <v>766550</v>
      </c>
      <c r="G1936" s="149">
        <f t="array" ref="G1936">SUM(IF(A1936=A$5:A1936,IF(C1936=C$5:C1936,1,0),0))</f>
        <v>41</v>
      </c>
    </row>
    <row r="1937" spans="1:7" x14ac:dyDescent="0.25">
      <c r="A1937">
        <v>2024</v>
      </c>
      <c r="B1937" s="149" t="str">
        <f t="shared" si="60"/>
        <v>2024_NC42</v>
      </c>
      <c r="C1937" t="s">
        <v>149</v>
      </c>
      <c r="D1937" t="s">
        <v>1531</v>
      </c>
      <c r="E1937" s="149" t="str">
        <f t="shared" si="61"/>
        <v>2024_NCHALIFAX COUNTY</v>
      </c>
      <c r="F1937">
        <v>766550</v>
      </c>
      <c r="G1937" s="149">
        <f t="array" ref="G1937">SUM(IF(A1937=A$5:A1937,IF(C1937=C$5:C1937,1,0),0))</f>
        <v>42</v>
      </c>
    </row>
    <row r="1938" spans="1:7" x14ac:dyDescent="0.25">
      <c r="A1938">
        <v>2024</v>
      </c>
      <c r="B1938" s="149" t="str">
        <f t="shared" si="60"/>
        <v>2024_NC43</v>
      </c>
      <c r="C1938" t="s">
        <v>149</v>
      </c>
      <c r="D1938" t="s">
        <v>1532</v>
      </c>
      <c r="E1938" s="149" t="str">
        <f t="shared" si="61"/>
        <v>2024_NCHARNETT COUNTY</v>
      </c>
      <c r="F1938">
        <v>766550</v>
      </c>
      <c r="G1938" s="149">
        <f t="array" ref="G1938">SUM(IF(A1938=A$5:A1938,IF(C1938=C$5:C1938,1,0),0))</f>
        <v>43</v>
      </c>
    </row>
    <row r="1939" spans="1:7" x14ac:dyDescent="0.25">
      <c r="A1939">
        <v>2024</v>
      </c>
      <c r="B1939" s="149" t="str">
        <f t="shared" si="60"/>
        <v>2024_NC44</v>
      </c>
      <c r="C1939" t="s">
        <v>149</v>
      </c>
      <c r="D1939" t="s">
        <v>1533</v>
      </c>
      <c r="E1939" s="149" t="str">
        <f t="shared" si="61"/>
        <v>2024_NCHAYWOOD COUNTY</v>
      </c>
      <c r="F1939">
        <v>766550</v>
      </c>
      <c r="G1939" s="149">
        <f t="array" ref="G1939">SUM(IF(A1939=A$5:A1939,IF(C1939=C$5:C1939,1,0),0))</f>
        <v>44</v>
      </c>
    </row>
    <row r="1940" spans="1:7" x14ac:dyDescent="0.25">
      <c r="A1940">
        <v>2024</v>
      </c>
      <c r="B1940" s="149" t="str">
        <f t="shared" si="60"/>
        <v>2024_NC45</v>
      </c>
      <c r="C1940" t="s">
        <v>149</v>
      </c>
      <c r="D1940" t="s">
        <v>865</v>
      </c>
      <c r="E1940" s="149" t="str">
        <f t="shared" si="61"/>
        <v>2024_NCHENDERSON COUNTY</v>
      </c>
      <c r="F1940">
        <v>766550</v>
      </c>
      <c r="G1940" s="149">
        <f t="array" ref="G1940">SUM(IF(A1940=A$5:A1940,IF(C1940=C$5:C1940,1,0),0))</f>
        <v>45</v>
      </c>
    </row>
    <row r="1941" spans="1:7" x14ac:dyDescent="0.25">
      <c r="A1941">
        <v>2024</v>
      </c>
      <c r="B1941" s="149" t="str">
        <f t="shared" si="60"/>
        <v>2024_NC46</v>
      </c>
      <c r="C1941" t="s">
        <v>149</v>
      </c>
      <c r="D1941" t="s">
        <v>1534</v>
      </c>
      <c r="E1941" s="149" t="str">
        <f t="shared" si="61"/>
        <v>2024_NCHERTFORD COUNTY</v>
      </c>
      <c r="F1941">
        <v>766550</v>
      </c>
      <c r="G1941" s="149">
        <f t="array" ref="G1941">SUM(IF(A1941=A$5:A1941,IF(C1941=C$5:C1941,1,0),0))</f>
        <v>46</v>
      </c>
    </row>
    <row r="1942" spans="1:7" x14ac:dyDescent="0.25">
      <c r="A1942">
        <v>2024</v>
      </c>
      <c r="B1942" s="149" t="str">
        <f t="shared" si="60"/>
        <v>2024_NC47</v>
      </c>
      <c r="C1942" t="s">
        <v>149</v>
      </c>
      <c r="D1942" t="s">
        <v>1535</v>
      </c>
      <c r="E1942" s="149" t="str">
        <f t="shared" si="61"/>
        <v>2024_NCHOKE COUNTY</v>
      </c>
      <c r="F1942">
        <v>766550</v>
      </c>
      <c r="G1942" s="149">
        <f t="array" ref="G1942">SUM(IF(A1942=A$5:A1942,IF(C1942=C$5:C1942,1,0),0))</f>
        <v>47</v>
      </c>
    </row>
    <row r="1943" spans="1:7" x14ac:dyDescent="0.25">
      <c r="A1943">
        <v>2024</v>
      </c>
      <c r="B1943" s="149" t="str">
        <f t="shared" si="60"/>
        <v>2024_NC48</v>
      </c>
      <c r="C1943" t="s">
        <v>149</v>
      </c>
      <c r="D1943" t="s">
        <v>1536</v>
      </c>
      <c r="E1943" s="149" t="str">
        <f t="shared" si="61"/>
        <v>2024_NCHYDE COUNTY</v>
      </c>
      <c r="F1943">
        <v>766550</v>
      </c>
      <c r="G1943" s="149">
        <f t="array" ref="G1943">SUM(IF(A1943=A$5:A1943,IF(C1943=C$5:C1943,1,0),0))</f>
        <v>48</v>
      </c>
    </row>
    <row r="1944" spans="1:7" x14ac:dyDescent="0.25">
      <c r="A1944">
        <v>2024</v>
      </c>
      <c r="B1944" s="149" t="str">
        <f t="shared" si="60"/>
        <v>2024_NC49</v>
      </c>
      <c r="C1944" t="s">
        <v>149</v>
      </c>
      <c r="D1944" t="s">
        <v>1537</v>
      </c>
      <c r="E1944" s="149" t="str">
        <f t="shared" si="61"/>
        <v>2024_NCIREDELL COUNTY</v>
      </c>
      <c r="F1944">
        <v>766550</v>
      </c>
      <c r="G1944" s="149">
        <f t="array" ref="G1944">SUM(IF(A1944=A$5:A1944,IF(C1944=C$5:C1944,1,0),0))</f>
        <v>49</v>
      </c>
    </row>
    <row r="1945" spans="1:7" x14ac:dyDescent="0.25">
      <c r="A1945">
        <v>2024</v>
      </c>
      <c r="B1945" s="149" t="str">
        <f t="shared" si="60"/>
        <v>2024_NC50</v>
      </c>
      <c r="C1945" t="s">
        <v>149</v>
      </c>
      <c r="D1945" t="s">
        <v>426</v>
      </c>
      <c r="E1945" s="149" t="str">
        <f t="shared" si="61"/>
        <v>2024_NCJACKSON COUNTY</v>
      </c>
      <c r="F1945">
        <v>766550</v>
      </c>
      <c r="G1945" s="149">
        <f t="array" ref="G1945">SUM(IF(A1945=A$5:A1945,IF(C1945=C$5:C1945,1,0),0))</f>
        <v>50</v>
      </c>
    </row>
    <row r="1946" spans="1:7" x14ac:dyDescent="0.25">
      <c r="A1946">
        <v>2024</v>
      </c>
      <c r="B1946" s="149" t="str">
        <f t="shared" si="60"/>
        <v>2024_NC51</v>
      </c>
      <c r="C1946" t="s">
        <v>149</v>
      </c>
      <c r="D1946" t="s">
        <v>1538</v>
      </c>
      <c r="E1946" s="149" t="str">
        <f t="shared" si="61"/>
        <v>2024_NCJOHNSTON COUNTY</v>
      </c>
      <c r="F1946">
        <v>766550</v>
      </c>
      <c r="G1946" s="149">
        <f t="array" ref="G1946">SUM(IF(A1946=A$5:A1946,IF(C1946=C$5:C1946,1,0),0))</f>
        <v>51</v>
      </c>
    </row>
    <row r="1947" spans="1:7" x14ac:dyDescent="0.25">
      <c r="A1947">
        <v>2024</v>
      </c>
      <c r="B1947" s="149" t="str">
        <f t="shared" si="60"/>
        <v>2024_NC52</v>
      </c>
      <c r="C1947" t="s">
        <v>149</v>
      </c>
      <c r="D1947" t="s">
        <v>761</v>
      </c>
      <c r="E1947" s="149" t="str">
        <f t="shared" si="61"/>
        <v>2024_NCJONES COUNTY</v>
      </c>
      <c r="F1947">
        <v>766550</v>
      </c>
      <c r="G1947" s="149">
        <f t="array" ref="G1947">SUM(IF(A1947=A$5:A1947,IF(C1947=C$5:C1947,1,0),0))</f>
        <v>52</v>
      </c>
    </row>
    <row r="1948" spans="1:7" x14ac:dyDescent="0.25">
      <c r="A1948">
        <v>2024</v>
      </c>
      <c r="B1948" s="149" t="str">
        <f t="shared" si="60"/>
        <v>2024_NC53</v>
      </c>
      <c r="C1948" t="s">
        <v>149</v>
      </c>
      <c r="D1948" t="s">
        <v>431</v>
      </c>
      <c r="E1948" s="149" t="str">
        <f t="shared" si="61"/>
        <v>2024_NCLEE COUNTY</v>
      </c>
      <c r="F1948">
        <v>766550</v>
      </c>
      <c r="G1948" s="149">
        <f t="array" ref="G1948">SUM(IF(A1948=A$5:A1948,IF(C1948=C$5:C1948,1,0),0))</f>
        <v>53</v>
      </c>
    </row>
    <row r="1949" spans="1:7" x14ac:dyDescent="0.25">
      <c r="A1949">
        <v>2024</v>
      </c>
      <c r="B1949" s="149" t="str">
        <f t="shared" si="60"/>
        <v>2024_NC54</v>
      </c>
      <c r="C1949" t="s">
        <v>149</v>
      </c>
      <c r="D1949" t="s">
        <v>1539</v>
      </c>
      <c r="E1949" s="149" t="str">
        <f t="shared" si="61"/>
        <v>2024_NCLENOIR COUNTY</v>
      </c>
      <c r="F1949">
        <v>766550</v>
      </c>
      <c r="G1949" s="149">
        <f t="array" ref="G1949">SUM(IF(A1949=A$5:A1949,IF(C1949=C$5:C1949,1,0),0))</f>
        <v>54</v>
      </c>
    </row>
    <row r="1950" spans="1:7" x14ac:dyDescent="0.25">
      <c r="A1950">
        <v>2024</v>
      </c>
      <c r="B1950" s="149" t="str">
        <f t="shared" si="60"/>
        <v>2024_NC55</v>
      </c>
      <c r="C1950" t="s">
        <v>149</v>
      </c>
      <c r="D1950" t="s">
        <v>502</v>
      </c>
      <c r="E1950" s="149" t="str">
        <f t="shared" si="61"/>
        <v>2024_NCLINCOLN COUNTY</v>
      </c>
      <c r="F1950">
        <v>766550</v>
      </c>
      <c r="G1950" s="149">
        <f t="array" ref="G1950">SUM(IF(A1950=A$5:A1950,IF(C1950=C$5:C1950,1,0),0))</f>
        <v>55</v>
      </c>
    </row>
    <row r="1951" spans="1:7" x14ac:dyDescent="0.25">
      <c r="A1951">
        <v>2024</v>
      </c>
      <c r="B1951" s="149" t="str">
        <f t="shared" si="60"/>
        <v>2024_NC56</v>
      </c>
      <c r="C1951" t="s">
        <v>149</v>
      </c>
      <c r="D1951" t="s">
        <v>1540</v>
      </c>
      <c r="E1951" s="149" t="str">
        <f t="shared" si="61"/>
        <v>2024_NCMCDOWELL COUNTY</v>
      </c>
      <c r="F1951">
        <v>766550</v>
      </c>
      <c r="G1951" s="149">
        <f t="array" ref="G1951">SUM(IF(A1951=A$5:A1951,IF(C1951=C$5:C1951,1,0),0))</f>
        <v>56</v>
      </c>
    </row>
    <row r="1952" spans="1:7" x14ac:dyDescent="0.25">
      <c r="A1952">
        <v>2024</v>
      </c>
      <c r="B1952" s="149" t="str">
        <f t="shared" si="60"/>
        <v>2024_NC57</v>
      </c>
      <c r="C1952" t="s">
        <v>149</v>
      </c>
      <c r="D1952" t="s">
        <v>434</v>
      </c>
      <c r="E1952" s="149" t="str">
        <f t="shared" si="61"/>
        <v>2024_NCMACON COUNTY</v>
      </c>
      <c r="F1952">
        <v>766550</v>
      </c>
      <c r="G1952" s="149">
        <f t="array" ref="G1952">SUM(IF(A1952=A$5:A1952,IF(C1952=C$5:C1952,1,0),0))</f>
        <v>57</v>
      </c>
    </row>
    <row r="1953" spans="1:7" x14ac:dyDescent="0.25">
      <c r="A1953">
        <v>2024</v>
      </c>
      <c r="B1953" s="149" t="str">
        <f t="shared" si="60"/>
        <v>2024_NC58</v>
      </c>
      <c r="C1953" t="s">
        <v>149</v>
      </c>
      <c r="D1953" t="s">
        <v>435</v>
      </c>
      <c r="E1953" s="149" t="str">
        <f t="shared" si="61"/>
        <v>2024_NCMADISON COUNTY</v>
      </c>
      <c r="F1953">
        <v>766550</v>
      </c>
      <c r="G1953" s="149">
        <f t="array" ref="G1953">SUM(IF(A1953=A$5:A1953,IF(C1953=C$5:C1953,1,0),0))</f>
        <v>58</v>
      </c>
    </row>
    <row r="1954" spans="1:7" x14ac:dyDescent="0.25">
      <c r="A1954">
        <v>2024</v>
      </c>
      <c r="B1954" s="149" t="str">
        <f t="shared" si="60"/>
        <v>2024_NC59</v>
      </c>
      <c r="C1954" t="s">
        <v>149</v>
      </c>
      <c r="D1954" t="s">
        <v>681</v>
      </c>
      <c r="E1954" s="149" t="str">
        <f t="shared" si="61"/>
        <v>2024_NCMARTIN COUNTY</v>
      </c>
      <c r="F1954">
        <v>766550</v>
      </c>
      <c r="G1954" s="149">
        <f t="array" ref="G1954">SUM(IF(A1954=A$5:A1954,IF(C1954=C$5:C1954,1,0),0))</f>
        <v>59</v>
      </c>
    </row>
    <row r="1955" spans="1:7" x14ac:dyDescent="0.25">
      <c r="A1955">
        <v>2024</v>
      </c>
      <c r="B1955" s="149" t="str">
        <f t="shared" si="60"/>
        <v>2024_NC60</v>
      </c>
      <c r="C1955" t="s">
        <v>149</v>
      </c>
      <c r="D1955" t="s">
        <v>1541</v>
      </c>
      <c r="E1955" s="149" t="str">
        <f t="shared" si="61"/>
        <v>2024_NCMECKLENBURG COUNTY</v>
      </c>
      <c r="F1955">
        <v>766550</v>
      </c>
      <c r="G1955" s="149">
        <f t="array" ref="G1955">SUM(IF(A1955=A$5:A1955,IF(C1955=C$5:C1955,1,0),0))</f>
        <v>60</v>
      </c>
    </row>
    <row r="1956" spans="1:7" x14ac:dyDescent="0.25">
      <c r="A1956">
        <v>2024</v>
      </c>
      <c r="B1956" s="149" t="str">
        <f t="shared" si="60"/>
        <v>2024_NC61</v>
      </c>
      <c r="C1956" t="s">
        <v>149</v>
      </c>
      <c r="D1956" t="s">
        <v>769</v>
      </c>
      <c r="E1956" s="149" t="str">
        <f t="shared" si="61"/>
        <v>2024_NCMITCHELL COUNTY</v>
      </c>
      <c r="F1956">
        <v>766550</v>
      </c>
      <c r="G1956" s="149">
        <f t="array" ref="G1956">SUM(IF(A1956=A$5:A1956,IF(C1956=C$5:C1956,1,0),0))</f>
        <v>61</v>
      </c>
    </row>
    <row r="1957" spans="1:7" x14ac:dyDescent="0.25">
      <c r="A1957">
        <v>2024</v>
      </c>
      <c r="B1957" s="149" t="str">
        <f t="shared" si="60"/>
        <v>2024_NC62</v>
      </c>
      <c r="C1957" t="s">
        <v>149</v>
      </c>
      <c r="D1957" t="s">
        <v>441</v>
      </c>
      <c r="E1957" s="149" t="str">
        <f t="shared" si="61"/>
        <v>2024_NCMONTGOMERY COUNTY</v>
      </c>
      <c r="F1957">
        <v>766550</v>
      </c>
      <c r="G1957" s="149">
        <f t="array" ref="G1957">SUM(IF(A1957=A$5:A1957,IF(C1957=C$5:C1957,1,0),0))</f>
        <v>62</v>
      </c>
    </row>
    <row r="1958" spans="1:7" x14ac:dyDescent="0.25">
      <c r="A1958">
        <v>2024</v>
      </c>
      <c r="B1958" s="149" t="str">
        <f t="shared" si="60"/>
        <v>2024_NC63</v>
      </c>
      <c r="C1958" t="s">
        <v>149</v>
      </c>
      <c r="D1958" t="s">
        <v>1542</v>
      </c>
      <c r="E1958" s="149" t="str">
        <f t="shared" si="61"/>
        <v>2024_NCMOORE COUNTY</v>
      </c>
      <c r="F1958">
        <v>766550</v>
      </c>
      <c r="G1958" s="149">
        <f t="array" ref="G1958">SUM(IF(A1958=A$5:A1958,IF(C1958=C$5:C1958,1,0),0))</f>
        <v>63</v>
      </c>
    </row>
    <row r="1959" spans="1:7" x14ac:dyDescent="0.25">
      <c r="A1959">
        <v>2024</v>
      </c>
      <c r="B1959" s="149" t="str">
        <f t="shared" si="60"/>
        <v>2024_NC64</v>
      </c>
      <c r="C1959" t="s">
        <v>149</v>
      </c>
      <c r="D1959" t="s">
        <v>1543</v>
      </c>
      <c r="E1959" s="149" t="str">
        <f t="shared" si="61"/>
        <v>2024_NCNASH COUNTY</v>
      </c>
      <c r="F1959">
        <v>766550</v>
      </c>
      <c r="G1959" s="149">
        <f t="array" ref="G1959">SUM(IF(A1959=A$5:A1959,IF(C1959=C$5:C1959,1,0),0))</f>
        <v>64</v>
      </c>
    </row>
    <row r="1960" spans="1:7" x14ac:dyDescent="0.25">
      <c r="A1960">
        <v>2024</v>
      </c>
      <c r="B1960" s="149" t="str">
        <f t="shared" si="60"/>
        <v>2024_NC65</v>
      </c>
      <c r="C1960" t="s">
        <v>149</v>
      </c>
      <c r="D1960" t="s">
        <v>1544</v>
      </c>
      <c r="E1960" s="149" t="str">
        <f t="shared" si="61"/>
        <v>2024_NCNEW HANOVER COUNTY</v>
      </c>
      <c r="F1960">
        <v>766550</v>
      </c>
      <c r="G1960" s="149">
        <f t="array" ref="G1960">SUM(IF(A1960=A$5:A1960,IF(C1960=C$5:C1960,1,0),0))</f>
        <v>65</v>
      </c>
    </row>
    <row r="1961" spans="1:7" x14ac:dyDescent="0.25">
      <c r="A1961">
        <v>2024</v>
      </c>
      <c r="B1961" s="149" t="str">
        <f t="shared" si="60"/>
        <v>2024_NC66</v>
      </c>
      <c r="C1961" t="s">
        <v>149</v>
      </c>
      <c r="D1961" t="s">
        <v>1545</v>
      </c>
      <c r="E1961" s="149" t="str">
        <f t="shared" si="61"/>
        <v>2024_NCNORTHAMPTON COUNTY</v>
      </c>
      <c r="F1961">
        <v>766550</v>
      </c>
      <c r="G1961" s="149">
        <f t="array" ref="G1961">SUM(IF(A1961=A$5:A1961,IF(C1961=C$5:C1961,1,0),0))</f>
        <v>66</v>
      </c>
    </row>
    <row r="1962" spans="1:7" x14ac:dyDescent="0.25">
      <c r="A1962">
        <v>2024</v>
      </c>
      <c r="B1962" s="149" t="str">
        <f t="shared" si="60"/>
        <v>2024_NC67</v>
      </c>
      <c r="C1962" t="s">
        <v>149</v>
      </c>
      <c r="D1962" t="s">
        <v>1546</v>
      </c>
      <c r="E1962" s="149" t="str">
        <f t="shared" si="61"/>
        <v>2024_NCONSLOW COUNTY</v>
      </c>
      <c r="F1962">
        <v>766550</v>
      </c>
      <c r="G1962" s="149">
        <f t="array" ref="G1962">SUM(IF(A1962=A$5:A1962,IF(C1962=C$5:C1962,1,0),0))</f>
        <v>67</v>
      </c>
    </row>
    <row r="1963" spans="1:7" x14ac:dyDescent="0.25">
      <c r="A1963">
        <v>2024</v>
      </c>
      <c r="B1963" s="149" t="str">
        <f t="shared" si="60"/>
        <v>2024_NC68</v>
      </c>
      <c r="C1963" t="s">
        <v>149</v>
      </c>
      <c r="D1963" t="s">
        <v>558</v>
      </c>
      <c r="E1963" s="149" t="str">
        <f t="shared" si="61"/>
        <v>2024_NCORANGE COUNTY</v>
      </c>
      <c r="F1963">
        <v>766550</v>
      </c>
      <c r="G1963" s="149">
        <f t="array" ref="G1963">SUM(IF(A1963=A$5:A1963,IF(C1963=C$5:C1963,1,0),0))</f>
        <v>68</v>
      </c>
    </row>
    <row r="1964" spans="1:7" x14ac:dyDescent="0.25">
      <c r="A1964">
        <v>2024</v>
      </c>
      <c r="B1964" s="149" t="str">
        <f t="shared" si="60"/>
        <v>2024_NC69</v>
      </c>
      <c r="C1964" t="s">
        <v>149</v>
      </c>
      <c r="D1964" t="s">
        <v>1547</v>
      </c>
      <c r="E1964" s="149" t="str">
        <f t="shared" si="61"/>
        <v>2024_NCPAMLICO COUNTY</v>
      </c>
      <c r="F1964">
        <v>766550</v>
      </c>
      <c r="G1964" s="149">
        <f t="array" ref="G1964">SUM(IF(A1964=A$5:A1964,IF(C1964=C$5:C1964,1,0),0))</f>
        <v>69</v>
      </c>
    </row>
    <row r="1965" spans="1:7" x14ac:dyDescent="0.25">
      <c r="A1965">
        <v>2024</v>
      </c>
      <c r="B1965" s="149" t="str">
        <f t="shared" si="60"/>
        <v>2024_NC70</v>
      </c>
      <c r="C1965" t="s">
        <v>149</v>
      </c>
      <c r="D1965" t="s">
        <v>1548</v>
      </c>
      <c r="E1965" s="149" t="str">
        <f t="shared" si="61"/>
        <v>2024_NCPASQUOTANK COUNTY</v>
      </c>
      <c r="F1965">
        <v>766550</v>
      </c>
      <c r="G1965" s="149">
        <f t="array" ref="G1965">SUM(IF(A1965=A$5:A1965,IF(C1965=C$5:C1965,1,0),0))</f>
        <v>70</v>
      </c>
    </row>
    <row r="1966" spans="1:7" x14ac:dyDescent="0.25">
      <c r="A1966">
        <v>2024</v>
      </c>
      <c r="B1966" s="149" t="str">
        <f t="shared" si="60"/>
        <v>2024_NC71</v>
      </c>
      <c r="C1966" t="s">
        <v>149</v>
      </c>
      <c r="D1966" t="s">
        <v>1549</v>
      </c>
      <c r="E1966" s="149" t="str">
        <f t="shared" si="61"/>
        <v>2024_NCPENDER COUNTY</v>
      </c>
      <c r="F1966">
        <v>766550</v>
      </c>
      <c r="G1966" s="149">
        <f t="array" ref="G1966">SUM(IF(A1966=A$5:A1966,IF(C1966=C$5:C1966,1,0),0))</f>
        <v>71</v>
      </c>
    </row>
    <row r="1967" spans="1:7" x14ac:dyDescent="0.25">
      <c r="A1967">
        <v>2024</v>
      </c>
      <c r="B1967" s="149" t="str">
        <f t="shared" si="60"/>
        <v>2024_NC72</v>
      </c>
      <c r="C1967" t="s">
        <v>149</v>
      </c>
      <c r="D1967" t="s">
        <v>1550</v>
      </c>
      <c r="E1967" s="149" t="str">
        <f t="shared" si="61"/>
        <v>2024_NCPERQUIMANS COUNTY</v>
      </c>
      <c r="F1967">
        <v>766550</v>
      </c>
      <c r="G1967" s="149">
        <f t="array" ref="G1967">SUM(IF(A1967=A$5:A1967,IF(C1967=C$5:C1967,1,0),0))</f>
        <v>72</v>
      </c>
    </row>
    <row r="1968" spans="1:7" x14ac:dyDescent="0.25">
      <c r="A1968">
        <v>2024</v>
      </c>
      <c r="B1968" s="149" t="str">
        <f t="shared" si="60"/>
        <v>2024_NC73</v>
      </c>
      <c r="C1968" t="s">
        <v>149</v>
      </c>
      <c r="D1968" t="s">
        <v>1551</v>
      </c>
      <c r="E1968" s="149" t="str">
        <f t="shared" si="61"/>
        <v>2024_NCPERSON COUNTY</v>
      </c>
      <c r="F1968">
        <v>766550</v>
      </c>
      <c r="G1968" s="149">
        <f t="array" ref="G1968">SUM(IF(A1968=A$5:A1968,IF(C1968=C$5:C1968,1,0),0))</f>
        <v>73</v>
      </c>
    </row>
    <row r="1969" spans="1:7" x14ac:dyDescent="0.25">
      <c r="A1969">
        <v>2024</v>
      </c>
      <c r="B1969" s="149" t="str">
        <f t="shared" ref="B1969:B2032" si="62">A1969&amp;"_"&amp;C1969&amp;G1969</f>
        <v>2024_NC74</v>
      </c>
      <c r="C1969" t="s">
        <v>149</v>
      </c>
      <c r="D1969" t="s">
        <v>1552</v>
      </c>
      <c r="E1969" s="149" t="str">
        <f t="shared" ref="E1969:E2032" si="63">A1969&amp;"_"&amp;C1969&amp;D1969</f>
        <v>2024_NCPITT COUNTY</v>
      </c>
      <c r="F1969">
        <v>766550</v>
      </c>
      <c r="G1969" s="149">
        <f t="array" ref="G1969">SUM(IF(A1969=A$5:A1969,IF(C1969=C$5:C1969,1,0),0))</f>
        <v>74</v>
      </c>
    </row>
    <row r="1970" spans="1:7" x14ac:dyDescent="0.25">
      <c r="A1970">
        <v>2024</v>
      </c>
      <c r="B1970" s="149" t="str">
        <f t="shared" si="62"/>
        <v>2024_NC75</v>
      </c>
      <c r="C1970" t="s">
        <v>149</v>
      </c>
      <c r="D1970" t="s">
        <v>513</v>
      </c>
      <c r="E1970" s="149" t="str">
        <f t="shared" si="63"/>
        <v>2024_NCPOLK COUNTY</v>
      </c>
      <c r="F1970">
        <v>766550</v>
      </c>
      <c r="G1970" s="149">
        <f t="array" ref="G1970">SUM(IF(A1970=A$5:A1970,IF(C1970=C$5:C1970,1,0),0))</f>
        <v>75</v>
      </c>
    </row>
    <row r="1971" spans="1:7" x14ac:dyDescent="0.25">
      <c r="A1971">
        <v>2024</v>
      </c>
      <c r="B1971" s="149" t="str">
        <f t="shared" si="62"/>
        <v>2024_NC76</v>
      </c>
      <c r="C1971" t="s">
        <v>149</v>
      </c>
      <c r="D1971" t="s">
        <v>446</v>
      </c>
      <c r="E1971" s="149" t="str">
        <f t="shared" si="63"/>
        <v>2024_NCRANDOLPH COUNTY</v>
      </c>
      <c r="F1971">
        <v>766550</v>
      </c>
      <c r="G1971" s="149">
        <f t="array" ref="G1971">SUM(IF(A1971=A$5:A1971,IF(C1971=C$5:C1971,1,0),0))</f>
        <v>76</v>
      </c>
    </row>
    <row r="1972" spans="1:7" x14ac:dyDescent="0.25">
      <c r="A1972">
        <v>2024</v>
      </c>
      <c r="B1972" s="149" t="str">
        <f t="shared" si="62"/>
        <v>2024_NC77</v>
      </c>
      <c r="C1972" t="s">
        <v>149</v>
      </c>
      <c r="D1972" t="s">
        <v>779</v>
      </c>
      <c r="E1972" s="149" t="str">
        <f t="shared" si="63"/>
        <v>2024_NCRICHMOND COUNTY</v>
      </c>
      <c r="F1972">
        <v>766550</v>
      </c>
      <c r="G1972" s="149">
        <f t="array" ref="G1972">SUM(IF(A1972=A$5:A1972,IF(C1972=C$5:C1972,1,0),0))</f>
        <v>77</v>
      </c>
    </row>
    <row r="1973" spans="1:7" x14ac:dyDescent="0.25">
      <c r="A1973">
        <v>2024</v>
      </c>
      <c r="B1973" s="149" t="str">
        <f t="shared" si="62"/>
        <v>2024_NC78</v>
      </c>
      <c r="C1973" t="s">
        <v>149</v>
      </c>
      <c r="D1973" t="s">
        <v>1553</v>
      </c>
      <c r="E1973" s="149" t="str">
        <f t="shared" si="63"/>
        <v>2024_NCROBESON COUNTY</v>
      </c>
      <c r="F1973">
        <v>766550</v>
      </c>
      <c r="G1973" s="149">
        <f t="array" ref="G1973">SUM(IF(A1973=A$5:A1973,IF(C1973=C$5:C1973,1,0),0))</f>
        <v>78</v>
      </c>
    </row>
    <row r="1974" spans="1:7" x14ac:dyDescent="0.25">
      <c r="A1974">
        <v>2024</v>
      </c>
      <c r="B1974" s="149" t="str">
        <f t="shared" si="62"/>
        <v>2024_NC79</v>
      </c>
      <c r="C1974" t="s">
        <v>149</v>
      </c>
      <c r="D1974" t="s">
        <v>1435</v>
      </c>
      <c r="E1974" s="149" t="str">
        <f t="shared" si="63"/>
        <v>2024_NCROCKINGHAM COUNTY</v>
      </c>
      <c r="F1974">
        <v>766550</v>
      </c>
      <c r="G1974" s="149">
        <f t="array" ref="G1974">SUM(IF(A1974=A$5:A1974,IF(C1974=C$5:C1974,1,0),0))</f>
        <v>79</v>
      </c>
    </row>
    <row r="1975" spans="1:7" x14ac:dyDescent="0.25">
      <c r="A1975">
        <v>2024</v>
      </c>
      <c r="B1975" s="149" t="str">
        <f t="shared" si="62"/>
        <v>2024_NC80</v>
      </c>
      <c r="C1975" t="s">
        <v>149</v>
      </c>
      <c r="D1975" t="s">
        <v>1103</v>
      </c>
      <c r="E1975" s="149" t="str">
        <f t="shared" si="63"/>
        <v>2024_NCROWAN COUNTY</v>
      </c>
      <c r="F1975">
        <v>766550</v>
      </c>
      <c r="G1975" s="149">
        <f t="array" ref="G1975">SUM(IF(A1975=A$5:A1975,IF(C1975=C$5:C1975,1,0),0))</f>
        <v>80</v>
      </c>
    </row>
    <row r="1976" spans="1:7" x14ac:dyDescent="0.25">
      <c r="A1976">
        <v>2024</v>
      </c>
      <c r="B1976" s="149" t="str">
        <f t="shared" si="62"/>
        <v>2024_NC81</v>
      </c>
      <c r="C1976" t="s">
        <v>149</v>
      </c>
      <c r="D1976" t="s">
        <v>1554</v>
      </c>
      <c r="E1976" s="149" t="str">
        <f t="shared" si="63"/>
        <v>2024_NCRUTHERFORD COUNTY</v>
      </c>
      <c r="F1976">
        <v>766550</v>
      </c>
      <c r="G1976" s="149">
        <f t="array" ref="G1976">SUM(IF(A1976=A$5:A1976,IF(C1976=C$5:C1976,1,0),0))</f>
        <v>81</v>
      </c>
    </row>
    <row r="1977" spans="1:7" x14ac:dyDescent="0.25">
      <c r="A1977">
        <v>2024</v>
      </c>
      <c r="B1977" s="149" t="str">
        <f t="shared" si="62"/>
        <v>2024_NC82</v>
      </c>
      <c r="C1977" t="s">
        <v>149</v>
      </c>
      <c r="D1977" t="s">
        <v>1555</v>
      </c>
      <c r="E1977" s="149" t="str">
        <f t="shared" si="63"/>
        <v>2024_NCSAMPSON COUNTY</v>
      </c>
      <c r="F1977">
        <v>766550</v>
      </c>
      <c r="G1977" s="149">
        <f t="array" ref="G1977">SUM(IF(A1977=A$5:A1977,IF(C1977=C$5:C1977,1,0),0))</f>
        <v>82</v>
      </c>
    </row>
    <row r="1978" spans="1:7" x14ac:dyDescent="0.25">
      <c r="A1978">
        <v>2024</v>
      </c>
      <c r="B1978" s="149" t="str">
        <f t="shared" si="62"/>
        <v>2024_NC83</v>
      </c>
      <c r="C1978" t="s">
        <v>149</v>
      </c>
      <c r="D1978" t="s">
        <v>1338</v>
      </c>
      <c r="E1978" s="149" t="str">
        <f t="shared" si="63"/>
        <v>2024_NCSCOTLAND COUNTY</v>
      </c>
      <c r="F1978">
        <v>766550</v>
      </c>
      <c r="G1978" s="149">
        <f t="array" ref="G1978">SUM(IF(A1978=A$5:A1978,IF(C1978=C$5:C1978,1,0),0))</f>
        <v>83</v>
      </c>
    </row>
    <row r="1979" spans="1:7" x14ac:dyDescent="0.25">
      <c r="A1979">
        <v>2024</v>
      </c>
      <c r="B1979" s="149" t="str">
        <f t="shared" si="62"/>
        <v>2024_NC84</v>
      </c>
      <c r="C1979" t="s">
        <v>149</v>
      </c>
      <c r="D1979" t="s">
        <v>1556</v>
      </c>
      <c r="E1979" s="149" t="str">
        <f t="shared" si="63"/>
        <v>2024_NCSTANLY COUNTY</v>
      </c>
      <c r="F1979">
        <v>766550</v>
      </c>
      <c r="G1979" s="149">
        <f t="array" ref="G1979">SUM(IF(A1979=A$5:A1979,IF(C1979=C$5:C1979,1,0),0))</f>
        <v>84</v>
      </c>
    </row>
    <row r="1980" spans="1:7" x14ac:dyDescent="0.25">
      <c r="A1980">
        <v>2024</v>
      </c>
      <c r="B1980" s="149" t="str">
        <f t="shared" si="62"/>
        <v>2024_NC85</v>
      </c>
      <c r="C1980" t="s">
        <v>149</v>
      </c>
      <c r="D1980" t="s">
        <v>1557</v>
      </c>
      <c r="E1980" s="149" t="str">
        <f t="shared" si="63"/>
        <v>2024_NCSTOKES COUNTY</v>
      </c>
      <c r="F1980">
        <v>766550</v>
      </c>
      <c r="G1980" s="149">
        <f t="array" ref="G1980">SUM(IF(A1980=A$5:A1980,IF(C1980=C$5:C1980,1,0),0))</f>
        <v>85</v>
      </c>
    </row>
    <row r="1981" spans="1:7" x14ac:dyDescent="0.25">
      <c r="A1981">
        <v>2024</v>
      </c>
      <c r="B1981" s="149" t="str">
        <f t="shared" si="62"/>
        <v>2024_NC86</v>
      </c>
      <c r="C1981" t="s">
        <v>149</v>
      </c>
      <c r="D1981" t="s">
        <v>1558</v>
      </c>
      <c r="E1981" s="149" t="str">
        <f t="shared" si="63"/>
        <v>2024_NCSURRY COUNTY</v>
      </c>
      <c r="F1981">
        <v>766550</v>
      </c>
      <c r="G1981" s="149">
        <f t="array" ref="G1981">SUM(IF(A1981=A$5:A1981,IF(C1981=C$5:C1981,1,0),0))</f>
        <v>86</v>
      </c>
    </row>
    <row r="1982" spans="1:7" x14ac:dyDescent="0.25">
      <c r="A1982">
        <v>2024</v>
      </c>
      <c r="B1982" s="149" t="str">
        <f t="shared" si="62"/>
        <v>2024_NC87</v>
      </c>
      <c r="C1982" t="s">
        <v>149</v>
      </c>
      <c r="D1982" t="s">
        <v>1559</v>
      </c>
      <c r="E1982" s="149" t="str">
        <f t="shared" si="63"/>
        <v>2024_NCSWAIN COUNTY</v>
      </c>
      <c r="F1982">
        <v>766550</v>
      </c>
      <c r="G1982" s="149">
        <f t="array" ref="G1982">SUM(IF(A1982=A$5:A1982,IF(C1982=C$5:C1982,1,0),0))</f>
        <v>87</v>
      </c>
    </row>
    <row r="1983" spans="1:7" x14ac:dyDescent="0.25">
      <c r="A1983">
        <v>2024</v>
      </c>
      <c r="B1983" s="149" t="str">
        <f t="shared" si="62"/>
        <v>2024_NC88</v>
      </c>
      <c r="C1983" t="s">
        <v>149</v>
      </c>
      <c r="D1983" t="s">
        <v>1560</v>
      </c>
      <c r="E1983" s="149" t="str">
        <f t="shared" si="63"/>
        <v>2024_NCTRANSYLVANIA COUNTY</v>
      </c>
      <c r="F1983">
        <v>766550</v>
      </c>
      <c r="G1983" s="149">
        <f t="array" ref="G1983">SUM(IF(A1983=A$5:A1983,IF(C1983=C$5:C1983,1,0),0))</f>
        <v>88</v>
      </c>
    </row>
    <row r="1984" spans="1:7" x14ac:dyDescent="0.25">
      <c r="A1984">
        <v>2024</v>
      </c>
      <c r="B1984" s="149" t="str">
        <f t="shared" si="62"/>
        <v>2024_NC89</v>
      </c>
      <c r="C1984" t="s">
        <v>149</v>
      </c>
      <c r="D1984" t="s">
        <v>1561</v>
      </c>
      <c r="E1984" s="149" t="str">
        <f t="shared" si="63"/>
        <v>2024_NCTYRRELL COUNTY</v>
      </c>
      <c r="F1984">
        <v>766550</v>
      </c>
      <c r="G1984" s="149">
        <f t="array" ref="G1984">SUM(IF(A1984=A$5:A1984,IF(C1984=C$5:C1984,1,0),0))</f>
        <v>89</v>
      </c>
    </row>
    <row r="1985" spans="1:7" x14ac:dyDescent="0.25">
      <c r="A1985">
        <v>2024</v>
      </c>
      <c r="B1985" s="149" t="str">
        <f t="shared" si="62"/>
        <v>2024_NC90</v>
      </c>
      <c r="C1985" t="s">
        <v>149</v>
      </c>
      <c r="D1985" t="s">
        <v>525</v>
      </c>
      <c r="E1985" s="149" t="str">
        <f t="shared" si="63"/>
        <v>2024_NCUNION COUNTY</v>
      </c>
      <c r="F1985">
        <v>766550</v>
      </c>
      <c r="G1985" s="149">
        <f t="array" ref="G1985">SUM(IF(A1985=A$5:A1985,IF(C1985=C$5:C1985,1,0),0))</f>
        <v>90</v>
      </c>
    </row>
    <row r="1986" spans="1:7" x14ac:dyDescent="0.25">
      <c r="A1986">
        <v>2024</v>
      </c>
      <c r="B1986" s="149" t="str">
        <f t="shared" si="62"/>
        <v>2024_NC91</v>
      </c>
      <c r="C1986" t="s">
        <v>149</v>
      </c>
      <c r="D1986" t="s">
        <v>1562</v>
      </c>
      <c r="E1986" s="149" t="str">
        <f t="shared" si="63"/>
        <v>2024_NCVANCE COUNTY</v>
      </c>
      <c r="F1986">
        <v>766550</v>
      </c>
      <c r="G1986" s="149">
        <f t="array" ref="G1986">SUM(IF(A1986=A$5:A1986,IF(C1986=C$5:C1986,1,0),0))</f>
        <v>91</v>
      </c>
    </row>
    <row r="1987" spans="1:7" x14ac:dyDescent="0.25">
      <c r="A1987">
        <v>2024</v>
      </c>
      <c r="B1987" s="149" t="str">
        <f t="shared" si="62"/>
        <v>2024_NC92</v>
      </c>
      <c r="C1987" t="s">
        <v>149</v>
      </c>
      <c r="D1987" t="s">
        <v>1563</v>
      </c>
      <c r="E1987" s="149" t="str">
        <f t="shared" si="63"/>
        <v>2024_NCWAKE COUNTY</v>
      </c>
      <c r="F1987">
        <v>766550</v>
      </c>
      <c r="G1987" s="149">
        <f t="array" ref="G1987">SUM(IF(A1987=A$5:A1987,IF(C1987=C$5:C1987,1,0),0))</f>
        <v>92</v>
      </c>
    </row>
    <row r="1988" spans="1:7" x14ac:dyDescent="0.25">
      <c r="A1988">
        <v>2024</v>
      </c>
      <c r="B1988" s="149" t="str">
        <f t="shared" si="62"/>
        <v>2024_NC93</v>
      </c>
      <c r="C1988" t="s">
        <v>149</v>
      </c>
      <c r="D1988" t="s">
        <v>801</v>
      </c>
      <c r="E1988" s="149" t="str">
        <f t="shared" si="63"/>
        <v>2024_NCWARREN COUNTY</v>
      </c>
      <c r="F1988">
        <v>766550</v>
      </c>
      <c r="G1988" s="149">
        <f t="array" ref="G1988">SUM(IF(A1988=A$5:A1988,IF(C1988=C$5:C1988,1,0),0))</f>
        <v>93</v>
      </c>
    </row>
    <row r="1989" spans="1:7" x14ac:dyDescent="0.25">
      <c r="A1989">
        <v>2024</v>
      </c>
      <c r="B1989" s="149" t="str">
        <f t="shared" si="62"/>
        <v>2024_NC94</v>
      </c>
      <c r="C1989" t="s">
        <v>149</v>
      </c>
      <c r="D1989" t="s">
        <v>455</v>
      </c>
      <c r="E1989" s="149" t="str">
        <f t="shared" si="63"/>
        <v>2024_NCWASHINGTON COUNTY</v>
      </c>
      <c r="F1989">
        <v>766550</v>
      </c>
      <c r="G1989" s="149">
        <f t="array" ref="G1989">SUM(IF(A1989=A$5:A1989,IF(C1989=C$5:C1989,1,0),0))</f>
        <v>94</v>
      </c>
    </row>
    <row r="1990" spans="1:7" x14ac:dyDescent="0.25">
      <c r="A1990">
        <v>2024</v>
      </c>
      <c r="B1990" s="149" t="str">
        <f t="shared" si="62"/>
        <v>2024_NC95</v>
      </c>
      <c r="C1990" t="s">
        <v>149</v>
      </c>
      <c r="D1990" t="s">
        <v>1564</v>
      </c>
      <c r="E1990" s="149" t="str">
        <f t="shared" si="63"/>
        <v>2024_NCWATAUGA COUNTY</v>
      </c>
      <c r="F1990">
        <v>766550</v>
      </c>
      <c r="G1990" s="149">
        <f t="array" ref="G1990">SUM(IF(A1990=A$5:A1990,IF(C1990=C$5:C1990,1,0),0))</f>
        <v>95</v>
      </c>
    </row>
    <row r="1991" spans="1:7" x14ac:dyDescent="0.25">
      <c r="A1991">
        <v>2024</v>
      </c>
      <c r="B1991" s="149" t="str">
        <f t="shared" si="62"/>
        <v>2024_NC96</v>
      </c>
      <c r="C1991" t="s">
        <v>149</v>
      </c>
      <c r="D1991" t="s">
        <v>802</v>
      </c>
      <c r="E1991" s="149" t="str">
        <f t="shared" si="63"/>
        <v>2024_NCWAYNE COUNTY</v>
      </c>
      <c r="F1991">
        <v>766550</v>
      </c>
      <c r="G1991" s="149">
        <f t="array" ref="G1991">SUM(IF(A1991=A$5:A1991,IF(C1991=C$5:C1991,1,0),0))</f>
        <v>96</v>
      </c>
    </row>
    <row r="1992" spans="1:7" x14ac:dyDescent="0.25">
      <c r="A1992">
        <v>2024</v>
      </c>
      <c r="B1992" s="149" t="str">
        <f t="shared" si="62"/>
        <v>2024_NC97</v>
      </c>
      <c r="C1992" t="s">
        <v>149</v>
      </c>
      <c r="D1992" t="s">
        <v>806</v>
      </c>
      <c r="E1992" s="149" t="str">
        <f t="shared" si="63"/>
        <v>2024_NCWILKES COUNTY</v>
      </c>
      <c r="F1992">
        <v>766550</v>
      </c>
      <c r="G1992" s="149">
        <f t="array" ref="G1992">SUM(IF(A1992=A$5:A1992,IF(C1992=C$5:C1992,1,0),0))</f>
        <v>97</v>
      </c>
    </row>
    <row r="1993" spans="1:7" x14ac:dyDescent="0.25">
      <c r="A1993">
        <v>2024</v>
      </c>
      <c r="B1993" s="149" t="str">
        <f t="shared" si="62"/>
        <v>2024_NC98</v>
      </c>
      <c r="C1993" t="s">
        <v>149</v>
      </c>
      <c r="D1993" t="s">
        <v>1051</v>
      </c>
      <c r="E1993" s="149" t="str">
        <f t="shared" si="63"/>
        <v>2024_NCWILSON COUNTY</v>
      </c>
      <c r="F1993">
        <v>766550</v>
      </c>
      <c r="G1993" s="149">
        <f t="array" ref="G1993">SUM(IF(A1993=A$5:A1993,IF(C1993=C$5:C1993,1,0),0))</f>
        <v>98</v>
      </c>
    </row>
    <row r="1994" spans="1:7" x14ac:dyDescent="0.25">
      <c r="A1994">
        <v>2024</v>
      </c>
      <c r="B1994" s="149" t="str">
        <f t="shared" si="62"/>
        <v>2024_NC99</v>
      </c>
      <c r="C1994" t="s">
        <v>149</v>
      </c>
      <c r="D1994" t="s">
        <v>1565</v>
      </c>
      <c r="E1994" s="149" t="str">
        <f t="shared" si="63"/>
        <v>2024_NCYADKIN COUNTY</v>
      </c>
      <c r="F1994">
        <v>766550</v>
      </c>
      <c r="G1994" s="149">
        <f t="array" ref="G1994">SUM(IF(A1994=A$5:A1994,IF(C1994=C$5:C1994,1,0),0))</f>
        <v>99</v>
      </c>
    </row>
    <row r="1995" spans="1:7" x14ac:dyDescent="0.25">
      <c r="A1995">
        <v>2024</v>
      </c>
      <c r="B1995" s="149" t="str">
        <f t="shared" si="62"/>
        <v>2024_NC100</v>
      </c>
      <c r="C1995" t="s">
        <v>149</v>
      </c>
      <c r="D1995" t="s">
        <v>1566</v>
      </c>
      <c r="E1995" s="149" t="str">
        <f t="shared" si="63"/>
        <v>2024_NCYANCEY COUNTY</v>
      </c>
      <c r="F1995">
        <v>766550</v>
      </c>
      <c r="G1995" s="149">
        <f t="array" ref="G1995">SUM(IF(A1995=A$5:A1995,IF(C1995=C$5:C1995,1,0),0))</f>
        <v>100</v>
      </c>
    </row>
    <row r="1996" spans="1:7" x14ac:dyDescent="0.25">
      <c r="A1996">
        <v>2024</v>
      </c>
      <c r="B1996" s="149" t="str">
        <f t="shared" si="62"/>
        <v>2024_ND1</v>
      </c>
      <c r="C1996" t="s">
        <v>178</v>
      </c>
      <c r="D1996" t="s">
        <v>586</v>
      </c>
      <c r="E1996" s="149" t="str">
        <f t="shared" si="63"/>
        <v>2024_NDADAMS COUNTY</v>
      </c>
      <c r="F1996">
        <v>766550</v>
      </c>
      <c r="G1996" s="149">
        <f t="array" ref="G1996">SUM(IF(A1996=A$5:A1996,IF(C1996=C$5:C1996,1,0),0))</f>
        <v>1</v>
      </c>
    </row>
    <row r="1997" spans="1:7" x14ac:dyDescent="0.25">
      <c r="A1997">
        <v>2024</v>
      </c>
      <c r="B1997" s="149" t="str">
        <f t="shared" si="62"/>
        <v>2024_ND2</v>
      </c>
      <c r="C1997" t="s">
        <v>178</v>
      </c>
      <c r="D1997" t="s">
        <v>1567</v>
      </c>
      <c r="E1997" s="149" t="str">
        <f t="shared" si="63"/>
        <v>2024_NDBARNES COUNTY</v>
      </c>
      <c r="F1997">
        <v>766550</v>
      </c>
      <c r="G1997" s="149">
        <f t="array" ref="G1997">SUM(IF(A1997=A$5:A1997,IF(C1997=C$5:C1997,1,0),0))</f>
        <v>2</v>
      </c>
    </row>
    <row r="1998" spans="1:7" x14ac:dyDescent="0.25">
      <c r="A1998">
        <v>2024</v>
      </c>
      <c r="B1998" s="149" t="str">
        <f t="shared" si="62"/>
        <v>2024_ND3</v>
      </c>
      <c r="C1998" t="s">
        <v>178</v>
      </c>
      <c r="D1998" t="s">
        <v>1568</v>
      </c>
      <c r="E1998" s="149" t="str">
        <f t="shared" si="63"/>
        <v>2024_NDBENSON COUNTY</v>
      </c>
      <c r="F1998">
        <v>766550</v>
      </c>
      <c r="G1998" s="149">
        <f t="array" ref="G1998">SUM(IF(A1998=A$5:A1998,IF(C1998=C$5:C1998,1,0),0))</f>
        <v>3</v>
      </c>
    </row>
    <row r="1999" spans="1:7" x14ac:dyDescent="0.25">
      <c r="A1999">
        <v>2024</v>
      </c>
      <c r="B1999" s="149" t="str">
        <f t="shared" si="62"/>
        <v>2024_ND4</v>
      </c>
      <c r="C1999" t="s">
        <v>178</v>
      </c>
      <c r="D1999" t="s">
        <v>1569</v>
      </c>
      <c r="E1999" s="149" t="str">
        <f t="shared" si="63"/>
        <v>2024_NDBILLINGS COUNTY</v>
      </c>
      <c r="F1999">
        <v>766550</v>
      </c>
      <c r="G1999" s="149">
        <f t="array" ref="G1999">SUM(IF(A1999=A$5:A1999,IF(C1999=C$5:C1999,1,0),0))</f>
        <v>4</v>
      </c>
    </row>
    <row r="2000" spans="1:7" x14ac:dyDescent="0.25">
      <c r="A2000">
        <v>2024</v>
      </c>
      <c r="B2000" s="149" t="str">
        <f t="shared" si="62"/>
        <v>2024_ND5</v>
      </c>
      <c r="C2000" t="s">
        <v>178</v>
      </c>
      <c r="D2000" t="s">
        <v>1570</v>
      </c>
      <c r="E2000" s="149" t="str">
        <f t="shared" si="63"/>
        <v>2024_NDBOTTINEAU COUNTY</v>
      </c>
      <c r="F2000">
        <v>766550</v>
      </c>
      <c r="G2000" s="149">
        <f t="array" ref="G2000">SUM(IF(A2000=A$5:A2000,IF(C2000=C$5:C2000,1,0),0))</f>
        <v>5</v>
      </c>
    </row>
    <row r="2001" spans="1:7" x14ac:dyDescent="0.25">
      <c r="A2001">
        <v>2024</v>
      </c>
      <c r="B2001" s="149" t="str">
        <f t="shared" si="62"/>
        <v>2024_ND6</v>
      </c>
      <c r="C2001" t="s">
        <v>178</v>
      </c>
      <c r="D2001" t="s">
        <v>1571</v>
      </c>
      <c r="E2001" s="149" t="str">
        <f t="shared" si="63"/>
        <v>2024_NDBOWMAN COUNTY</v>
      </c>
      <c r="F2001">
        <v>766550</v>
      </c>
      <c r="G2001" s="149">
        <f t="array" ref="G2001">SUM(IF(A2001=A$5:A2001,IF(C2001=C$5:C2001,1,0),0))</f>
        <v>6</v>
      </c>
    </row>
    <row r="2002" spans="1:7" x14ac:dyDescent="0.25">
      <c r="A2002">
        <v>2024</v>
      </c>
      <c r="B2002" s="149" t="str">
        <f t="shared" si="62"/>
        <v>2024_ND7</v>
      </c>
      <c r="C2002" t="s">
        <v>178</v>
      </c>
      <c r="D2002" t="s">
        <v>714</v>
      </c>
      <c r="E2002" s="149" t="str">
        <f t="shared" si="63"/>
        <v>2024_NDBURKE COUNTY</v>
      </c>
      <c r="F2002">
        <v>766550</v>
      </c>
      <c r="G2002" s="149">
        <f t="array" ref="G2002">SUM(IF(A2002=A$5:A2002,IF(C2002=C$5:C2002,1,0),0))</f>
        <v>7</v>
      </c>
    </row>
    <row r="2003" spans="1:7" x14ac:dyDescent="0.25">
      <c r="A2003">
        <v>2024</v>
      </c>
      <c r="B2003" s="149" t="str">
        <f t="shared" si="62"/>
        <v>2024_ND8</v>
      </c>
      <c r="C2003" t="s">
        <v>178</v>
      </c>
      <c r="D2003" t="s">
        <v>1572</v>
      </c>
      <c r="E2003" s="149" t="str">
        <f t="shared" si="63"/>
        <v>2024_NDBURLEIGH COUNTY</v>
      </c>
      <c r="F2003">
        <v>766550</v>
      </c>
      <c r="G2003" s="149">
        <f t="array" ref="G2003">SUM(IF(A2003=A$5:A2003,IF(C2003=C$5:C2003,1,0),0))</f>
        <v>8</v>
      </c>
    </row>
    <row r="2004" spans="1:7" x14ac:dyDescent="0.25">
      <c r="A2004">
        <v>2024</v>
      </c>
      <c r="B2004" s="149" t="str">
        <f t="shared" si="62"/>
        <v>2024_ND9</v>
      </c>
      <c r="C2004" t="s">
        <v>178</v>
      </c>
      <c r="D2004" t="s">
        <v>851</v>
      </c>
      <c r="E2004" s="149" t="str">
        <f t="shared" si="63"/>
        <v>2024_NDCASS COUNTY</v>
      </c>
      <c r="F2004">
        <v>766550</v>
      </c>
      <c r="G2004" s="149">
        <f t="array" ref="G2004">SUM(IF(A2004=A$5:A2004,IF(C2004=C$5:C2004,1,0),0))</f>
        <v>9</v>
      </c>
    </row>
    <row r="2005" spans="1:7" x14ac:dyDescent="0.25">
      <c r="A2005">
        <v>2024</v>
      </c>
      <c r="B2005" s="149" t="str">
        <f t="shared" si="62"/>
        <v>2024_ND10</v>
      </c>
      <c r="C2005" t="s">
        <v>178</v>
      </c>
      <c r="D2005" t="s">
        <v>1573</v>
      </c>
      <c r="E2005" s="149" t="str">
        <f t="shared" si="63"/>
        <v>2024_NDCAVALIER COUNTY</v>
      </c>
      <c r="F2005">
        <v>766550</v>
      </c>
      <c r="G2005" s="149">
        <f t="array" ref="G2005">SUM(IF(A2005=A$5:A2005,IF(C2005=C$5:C2005,1,0),0))</f>
        <v>10</v>
      </c>
    </row>
    <row r="2006" spans="1:7" x14ac:dyDescent="0.25">
      <c r="A2006">
        <v>2024</v>
      </c>
      <c r="B2006" s="149" t="str">
        <f t="shared" si="62"/>
        <v>2024_ND11</v>
      </c>
      <c r="C2006" t="s">
        <v>178</v>
      </c>
      <c r="D2006" t="s">
        <v>1574</v>
      </c>
      <c r="E2006" s="149" t="str">
        <f t="shared" si="63"/>
        <v>2024_NDDICKEY COUNTY</v>
      </c>
      <c r="F2006">
        <v>766550</v>
      </c>
      <c r="G2006" s="149">
        <f t="array" ref="G2006">SUM(IF(A2006=A$5:A2006,IF(C2006=C$5:C2006,1,0),0))</f>
        <v>11</v>
      </c>
    </row>
    <row r="2007" spans="1:7" x14ac:dyDescent="0.25">
      <c r="A2007">
        <v>2024</v>
      </c>
      <c r="B2007" s="149" t="str">
        <f t="shared" si="62"/>
        <v>2024_ND12</v>
      </c>
      <c r="C2007" t="s">
        <v>178</v>
      </c>
      <c r="D2007" t="s">
        <v>1575</v>
      </c>
      <c r="E2007" s="149" t="str">
        <f t="shared" si="63"/>
        <v>2024_NDDIVIDE COUNTY</v>
      </c>
      <c r="F2007">
        <v>766550</v>
      </c>
      <c r="G2007" s="149">
        <f t="array" ref="G2007">SUM(IF(A2007=A$5:A2007,IF(C2007=C$5:C2007,1,0),0))</f>
        <v>12</v>
      </c>
    </row>
    <row r="2008" spans="1:7" x14ac:dyDescent="0.25">
      <c r="A2008">
        <v>2024</v>
      </c>
      <c r="B2008" s="149" t="str">
        <f t="shared" si="62"/>
        <v>2024_ND13</v>
      </c>
      <c r="C2008" t="s">
        <v>178</v>
      </c>
      <c r="D2008" t="s">
        <v>1576</v>
      </c>
      <c r="E2008" s="149" t="str">
        <f t="shared" si="63"/>
        <v>2024_NDDUNN COUNTY</v>
      </c>
      <c r="F2008">
        <v>766550</v>
      </c>
      <c r="G2008" s="149">
        <f t="array" ref="G2008">SUM(IF(A2008=A$5:A2008,IF(C2008=C$5:C2008,1,0),0))</f>
        <v>13</v>
      </c>
    </row>
    <row r="2009" spans="1:7" x14ac:dyDescent="0.25">
      <c r="A2009">
        <v>2024</v>
      </c>
      <c r="B2009" s="149" t="str">
        <f t="shared" si="62"/>
        <v>2024_ND14</v>
      </c>
      <c r="C2009" t="s">
        <v>178</v>
      </c>
      <c r="D2009" t="s">
        <v>1455</v>
      </c>
      <c r="E2009" s="149" t="str">
        <f t="shared" si="63"/>
        <v>2024_NDEDDY COUNTY</v>
      </c>
      <c r="F2009">
        <v>766550</v>
      </c>
      <c r="G2009" s="149">
        <f t="array" ref="G2009">SUM(IF(A2009=A$5:A2009,IF(C2009=C$5:C2009,1,0),0))</f>
        <v>14</v>
      </c>
    </row>
    <row r="2010" spans="1:7" x14ac:dyDescent="0.25">
      <c r="A2010">
        <v>2024</v>
      </c>
      <c r="B2010" s="149" t="str">
        <f t="shared" si="62"/>
        <v>2024_ND15</v>
      </c>
      <c r="C2010" t="s">
        <v>178</v>
      </c>
      <c r="D2010" t="s">
        <v>1577</v>
      </c>
      <c r="E2010" s="149" t="str">
        <f t="shared" si="63"/>
        <v>2024_NDEMMONS COUNTY</v>
      </c>
      <c r="F2010">
        <v>766550</v>
      </c>
      <c r="G2010" s="149">
        <f t="array" ref="G2010">SUM(IF(A2010=A$5:A2010,IF(C2010=C$5:C2010,1,0),0))</f>
        <v>15</v>
      </c>
    </row>
    <row r="2011" spans="1:7" x14ac:dyDescent="0.25">
      <c r="A2011">
        <v>2024</v>
      </c>
      <c r="B2011" s="149" t="str">
        <f t="shared" si="62"/>
        <v>2024_ND16</v>
      </c>
      <c r="C2011" t="s">
        <v>178</v>
      </c>
      <c r="D2011" t="s">
        <v>1578</v>
      </c>
      <c r="E2011" s="149" t="str">
        <f t="shared" si="63"/>
        <v>2024_NDFOSTER COUNTY</v>
      </c>
      <c r="F2011">
        <v>766550</v>
      </c>
      <c r="G2011" s="149">
        <f t="array" ref="G2011">SUM(IF(A2011=A$5:A2011,IF(C2011=C$5:C2011,1,0),0))</f>
        <v>16</v>
      </c>
    </row>
    <row r="2012" spans="1:7" x14ac:dyDescent="0.25">
      <c r="A2012">
        <v>2024</v>
      </c>
      <c r="B2012" s="149" t="str">
        <f t="shared" si="62"/>
        <v>2024_ND17</v>
      </c>
      <c r="C2012" t="s">
        <v>178</v>
      </c>
      <c r="D2012" t="s">
        <v>1356</v>
      </c>
      <c r="E2012" s="149" t="str">
        <f t="shared" si="63"/>
        <v>2024_NDGOLDEN VALLEY COUNTY</v>
      </c>
      <c r="F2012">
        <v>766550</v>
      </c>
      <c r="G2012" s="149">
        <f t="array" ref="G2012">SUM(IF(A2012=A$5:A2012,IF(C2012=C$5:C2012,1,0),0))</f>
        <v>17</v>
      </c>
    </row>
    <row r="2013" spans="1:7" x14ac:dyDescent="0.25">
      <c r="A2013">
        <v>2024</v>
      </c>
      <c r="B2013" s="149" t="str">
        <f t="shared" si="62"/>
        <v>2024_ND18</v>
      </c>
      <c r="C2013" t="s">
        <v>178</v>
      </c>
      <c r="D2013" t="s">
        <v>1579</v>
      </c>
      <c r="E2013" s="149" t="str">
        <f t="shared" si="63"/>
        <v>2024_NDGRAND FORKS COUNTY</v>
      </c>
      <c r="F2013">
        <v>766550</v>
      </c>
      <c r="G2013" s="149">
        <f t="array" ref="G2013">SUM(IF(A2013=A$5:A2013,IF(C2013=C$5:C2013,1,0),0))</f>
        <v>18</v>
      </c>
    </row>
    <row r="2014" spans="1:7" x14ac:dyDescent="0.25">
      <c r="A2014">
        <v>2024</v>
      </c>
      <c r="B2014" s="149" t="str">
        <f t="shared" si="62"/>
        <v>2024_ND19</v>
      </c>
      <c r="C2014" t="s">
        <v>178</v>
      </c>
      <c r="D2014" t="s">
        <v>494</v>
      </c>
      <c r="E2014" s="149" t="str">
        <f t="shared" si="63"/>
        <v>2024_NDGRANT COUNTY</v>
      </c>
      <c r="F2014">
        <v>766550</v>
      </c>
      <c r="G2014" s="149">
        <f t="array" ref="G2014">SUM(IF(A2014=A$5:A2014,IF(C2014=C$5:C2014,1,0),0))</f>
        <v>19</v>
      </c>
    </row>
    <row r="2015" spans="1:7" x14ac:dyDescent="0.25">
      <c r="A2015">
        <v>2024</v>
      </c>
      <c r="B2015" s="149" t="str">
        <f t="shared" si="62"/>
        <v>2024_ND20</v>
      </c>
      <c r="C2015" t="s">
        <v>178</v>
      </c>
      <c r="D2015" t="s">
        <v>1580</v>
      </c>
      <c r="E2015" s="149" t="str">
        <f t="shared" si="63"/>
        <v>2024_NDGRIGGS COUNTY</v>
      </c>
      <c r="F2015">
        <v>766550</v>
      </c>
      <c r="G2015" s="149">
        <f t="array" ref="G2015">SUM(IF(A2015=A$5:A2015,IF(C2015=C$5:C2015,1,0),0))</f>
        <v>20</v>
      </c>
    </row>
    <row r="2016" spans="1:7" x14ac:dyDescent="0.25">
      <c r="A2016">
        <v>2024</v>
      </c>
      <c r="B2016" s="149" t="str">
        <f t="shared" si="62"/>
        <v>2024_ND21</v>
      </c>
      <c r="C2016" t="s">
        <v>178</v>
      </c>
      <c r="D2016" t="s">
        <v>1581</v>
      </c>
      <c r="E2016" s="149" t="str">
        <f t="shared" si="63"/>
        <v>2024_NDHETTINGER COUNTY</v>
      </c>
      <c r="F2016">
        <v>766550</v>
      </c>
      <c r="G2016" s="149">
        <f t="array" ref="G2016">SUM(IF(A2016=A$5:A2016,IF(C2016=C$5:C2016,1,0),0))</f>
        <v>21</v>
      </c>
    </row>
    <row r="2017" spans="1:7" x14ac:dyDescent="0.25">
      <c r="A2017">
        <v>2024</v>
      </c>
      <c r="B2017" s="149" t="str">
        <f t="shared" si="62"/>
        <v>2024_ND22</v>
      </c>
      <c r="C2017" t="s">
        <v>178</v>
      </c>
      <c r="D2017" t="s">
        <v>1582</v>
      </c>
      <c r="E2017" s="149" t="str">
        <f t="shared" si="63"/>
        <v>2024_NDKIDDER COUNTY</v>
      </c>
      <c r="F2017">
        <v>766550</v>
      </c>
      <c r="G2017" s="149">
        <f t="array" ref="G2017">SUM(IF(A2017=A$5:A2017,IF(C2017=C$5:C2017,1,0),0))</f>
        <v>22</v>
      </c>
    </row>
    <row r="2018" spans="1:7" x14ac:dyDescent="0.25">
      <c r="A2018">
        <v>2024</v>
      </c>
      <c r="B2018" s="149" t="str">
        <f t="shared" si="62"/>
        <v>2024_ND23</v>
      </c>
      <c r="C2018" t="s">
        <v>178</v>
      </c>
      <c r="D2018" t="s">
        <v>1583</v>
      </c>
      <c r="E2018" s="149" t="str">
        <f t="shared" si="63"/>
        <v>2024_NDLAMOURE COUNTY</v>
      </c>
      <c r="F2018">
        <v>766550</v>
      </c>
      <c r="G2018" s="149">
        <f t="array" ref="G2018">SUM(IF(A2018=A$5:A2018,IF(C2018=C$5:C2018,1,0),0))</f>
        <v>23</v>
      </c>
    </row>
    <row r="2019" spans="1:7" x14ac:dyDescent="0.25">
      <c r="A2019">
        <v>2024</v>
      </c>
      <c r="B2019" s="149" t="str">
        <f t="shared" si="62"/>
        <v>2024_ND24</v>
      </c>
      <c r="C2019" t="s">
        <v>178</v>
      </c>
      <c r="D2019" t="s">
        <v>504</v>
      </c>
      <c r="E2019" s="149" t="str">
        <f t="shared" si="63"/>
        <v>2024_NDLOGAN COUNTY</v>
      </c>
      <c r="F2019">
        <v>766550</v>
      </c>
      <c r="G2019" s="149">
        <f t="array" ref="G2019">SUM(IF(A2019=A$5:A2019,IF(C2019=C$5:C2019,1,0),0))</f>
        <v>24</v>
      </c>
    </row>
    <row r="2020" spans="1:7" x14ac:dyDescent="0.25">
      <c r="A2020">
        <v>2024</v>
      </c>
      <c r="B2020" s="149" t="str">
        <f t="shared" si="62"/>
        <v>2024_ND25</v>
      </c>
      <c r="C2020" t="s">
        <v>178</v>
      </c>
      <c r="D2020" t="s">
        <v>876</v>
      </c>
      <c r="E2020" s="149" t="str">
        <f t="shared" si="63"/>
        <v>2024_NDMCHENRY COUNTY</v>
      </c>
      <c r="F2020">
        <v>766550</v>
      </c>
      <c r="G2020" s="149">
        <f t="array" ref="G2020">SUM(IF(A2020=A$5:A2020,IF(C2020=C$5:C2020,1,0),0))</f>
        <v>25</v>
      </c>
    </row>
    <row r="2021" spans="1:7" x14ac:dyDescent="0.25">
      <c r="A2021">
        <v>2024</v>
      </c>
      <c r="B2021" s="149" t="str">
        <f t="shared" si="62"/>
        <v>2024_ND26</v>
      </c>
      <c r="C2021" t="s">
        <v>178</v>
      </c>
      <c r="D2021" t="s">
        <v>767</v>
      </c>
      <c r="E2021" s="149" t="str">
        <f t="shared" si="63"/>
        <v>2024_NDMCINTOSH COUNTY</v>
      </c>
      <c r="F2021">
        <v>766550</v>
      </c>
      <c r="G2021" s="149">
        <f t="array" ref="G2021">SUM(IF(A2021=A$5:A2021,IF(C2021=C$5:C2021,1,0),0))</f>
        <v>26</v>
      </c>
    </row>
    <row r="2022" spans="1:7" x14ac:dyDescent="0.25">
      <c r="A2022">
        <v>2024</v>
      </c>
      <c r="B2022" s="149" t="str">
        <f t="shared" si="62"/>
        <v>2024_ND27</v>
      </c>
      <c r="C2022" t="s">
        <v>178</v>
      </c>
      <c r="D2022" t="s">
        <v>1584</v>
      </c>
      <c r="E2022" s="149" t="str">
        <f t="shared" si="63"/>
        <v>2024_NDMCKENZIE COUNTY</v>
      </c>
      <c r="F2022">
        <v>766550</v>
      </c>
      <c r="G2022" s="149">
        <f t="array" ref="G2022">SUM(IF(A2022=A$5:A2022,IF(C2022=C$5:C2022,1,0),0))</f>
        <v>27</v>
      </c>
    </row>
    <row r="2023" spans="1:7" x14ac:dyDescent="0.25">
      <c r="A2023">
        <v>2024</v>
      </c>
      <c r="B2023" s="149" t="str">
        <f t="shared" si="62"/>
        <v>2024_ND28</v>
      </c>
      <c r="C2023" t="s">
        <v>178</v>
      </c>
      <c r="D2023" t="s">
        <v>877</v>
      </c>
      <c r="E2023" s="149" t="str">
        <f t="shared" si="63"/>
        <v>2024_NDMCLEAN COUNTY</v>
      </c>
      <c r="F2023">
        <v>766550</v>
      </c>
      <c r="G2023" s="149">
        <f t="array" ref="G2023">SUM(IF(A2023=A$5:A2023,IF(C2023=C$5:C2023,1,0),0))</f>
        <v>28</v>
      </c>
    </row>
    <row r="2024" spans="1:7" x14ac:dyDescent="0.25">
      <c r="A2024">
        <v>2024</v>
      </c>
      <c r="B2024" s="149" t="str">
        <f t="shared" si="62"/>
        <v>2024_ND29</v>
      </c>
      <c r="C2024" t="s">
        <v>178</v>
      </c>
      <c r="D2024" t="s">
        <v>882</v>
      </c>
      <c r="E2024" s="149" t="str">
        <f t="shared" si="63"/>
        <v>2024_NDMERCER COUNTY</v>
      </c>
      <c r="F2024">
        <v>766550</v>
      </c>
      <c r="G2024" s="149">
        <f t="array" ref="G2024">SUM(IF(A2024=A$5:A2024,IF(C2024=C$5:C2024,1,0),0))</f>
        <v>29</v>
      </c>
    </row>
    <row r="2025" spans="1:7" x14ac:dyDescent="0.25">
      <c r="A2025">
        <v>2024</v>
      </c>
      <c r="B2025" s="149" t="str">
        <f t="shared" si="62"/>
        <v>2024_ND30</v>
      </c>
      <c r="C2025" t="s">
        <v>178</v>
      </c>
      <c r="D2025" t="s">
        <v>1021</v>
      </c>
      <c r="E2025" s="149" t="str">
        <f t="shared" si="63"/>
        <v>2024_NDMORTON COUNTY</v>
      </c>
      <c r="F2025">
        <v>766550</v>
      </c>
      <c r="G2025" s="149">
        <f t="array" ref="G2025">SUM(IF(A2025=A$5:A2025,IF(C2025=C$5:C2025,1,0),0))</f>
        <v>30</v>
      </c>
    </row>
    <row r="2026" spans="1:7" x14ac:dyDescent="0.25">
      <c r="A2026">
        <v>2024</v>
      </c>
      <c r="B2026" s="149" t="str">
        <f t="shared" si="62"/>
        <v>2024_ND31</v>
      </c>
      <c r="C2026" t="s">
        <v>178</v>
      </c>
      <c r="D2026" t="s">
        <v>1585</v>
      </c>
      <c r="E2026" s="149" t="str">
        <f t="shared" si="63"/>
        <v>2024_NDMOUNTRAIL COUNTY</v>
      </c>
      <c r="F2026">
        <v>766550</v>
      </c>
      <c r="G2026" s="149">
        <f t="array" ref="G2026">SUM(IF(A2026=A$5:A2026,IF(C2026=C$5:C2026,1,0),0))</f>
        <v>31</v>
      </c>
    </row>
    <row r="2027" spans="1:7" x14ac:dyDescent="0.25">
      <c r="A2027">
        <v>2024</v>
      </c>
      <c r="B2027" s="149" t="str">
        <f t="shared" si="62"/>
        <v>2024_ND32</v>
      </c>
      <c r="C2027" t="s">
        <v>178</v>
      </c>
      <c r="D2027" t="s">
        <v>1095</v>
      </c>
      <c r="E2027" s="149" t="str">
        <f t="shared" si="63"/>
        <v>2024_NDNELSON COUNTY</v>
      </c>
      <c r="F2027">
        <v>766550</v>
      </c>
      <c r="G2027" s="149">
        <f t="array" ref="G2027">SUM(IF(A2027=A$5:A2027,IF(C2027=C$5:C2027,1,0),0))</f>
        <v>32</v>
      </c>
    </row>
    <row r="2028" spans="1:7" x14ac:dyDescent="0.25">
      <c r="A2028">
        <v>2024</v>
      </c>
      <c r="B2028" s="149" t="str">
        <f t="shared" si="62"/>
        <v>2024_ND33</v>
      </c>
      <c r="C2028" t="s">
        <v>178</v>
      </c>
      <c r="D2028" t="s">
        <v>1586</v>
      </c>
      <c r="E2028" s="149" t="str">
        <f t="shared" si="63"/>
        <v>2024_NDOLIVER COUNTY</v>
      </c>
      <c r="F2028">
        <v>766550</v>
      </c>
      <c r="G2028" s="149">
        <f t="array" ref="G2028">SUM(IF(A2028=A$5:A2028,IF(C2028=C$5:C2028,1,0),0))</f>
        <v>33</v>
      </c>
    </row>
    <row r="2029" spans="1:7" x14ac:dyDescent="0.25">
      <c r="A2029">
        <v>2024</v>
      </c>
      <c r="B2029" s="149" t="str">
        <f t="shared" si="62"/>
        <v>2024_ND34</v>
      </c>
      <c r="C2029" t="s">
        <v>178</v>
      </c>
      <c r="D2029" t="s">
        <v>1587</v>
      </c>
      <c r="E2029" s="149" t="str">
        <f t="shared" si="63"/>
        <v>2024_NDPEMBINA COUNTY</v>
      </c>
      <c r="F2029">
        <v>766550</v>
      </c>
      <c r="G2029" s="149">
        <f t="array" ref="G2029">SUM(IF(A2029=A$5:A2029,IF(C2029=C$5:C2029,1,0),0))</f>
        <v>34</v>
      </c>
    </row>
    <row r="2030" spans="1:7" x14ac:dyDescent="0.25">
      <c r="A2030">
        <v>2024</v>
      </c>
      <c r="B2030" s="149" t="str">
        <f t="shared" si="62"/>
        <v>2024_ND35</v>
      </c>
      <c r="C2030" t="s">
        <v>178</v>
      </c>
      <c r="D2030" t="s">
        <v>776</v>
      </c>
      <c r="E2030" s="149" t="str">
        <f t="shared" si="63"/>
        <v>2024_NDPIERCE COUNTY</v>
      </c>
      <c r="F2030">
        <v>766550</v>
      </c>
      <c r="G2030" s="149">
        <f t="array" ref="G2030">SUM(IF(A2030=A$5:A2030,IF(C2030=C$5:C2030,1,0),0))</f>
        <v>35</v>
      </c>
    </row>
    <row r="2031" spans="1:7" x14ac:dyDescent="0.25">
      <c r="A2031">
        <v>2024</v>
      </c>
      <c r="B2031" s="149" t="str">
        <f t="shared" si="62"/>
        <v>2024_ND36</v>
      </c>
      <c r="C2031" t="s">
        <v>178</v>
      </c>
      <c r="D2031" t="s">
        <v>1248</v>
      </c>
      <c r="E2031" s="149" t="str">
        <f t="shared" si="63"/>
        <v>2024_NDRAMSEY COUNTY</v>
      </c>
      <c r="F2031">
        <v>766550</v>
      </c>
      <c r="G2031" s="149">
        <f t="array" ref="G2031">SUM(IF(A2031=A$5:A2031,IF(C2031=C$5:C2031,1,0),0))</f>
        <v>36</v>
      </c>
    </row>
    <row r="2032" spans="1:7" x14ac:dyDescent="0.25">
      <c r="A2032">
        <v>2024</v>
      </c>
      <c r="B2032" s="149" t="str">
        <f t="shared" si="62"/>
        <v>2024_ND37</v>
      </c>
      <c r="C2032" t="s">
        <v>178</v>
      </c>
      <c r="D2032" t="s">
        <v>1588</v>
      </c>
      <c r="E2032" s="149" t="str">
        <f t="shared" si="63"/>
        <v>2024_NDRANSOM COUNTY</v>
      </c>
      <c r="F2032">
        <v>766550</v>
      </c>
      <c r="G2032" s="149">
        <f t="array" ref="G2032">SUM(IF(A2032=A$5:A2032,IF(C2032=C$5:C2032,1,0),0))</f>
        <v>37</v>
      </c>
    </row>
    <row r="2033" spans="1:7" x14ac:dyDescent="0.25">
      <c r="A2033">
        <v>2024</v>
      </c>
      <c r="B2033" s="149" t="str">
        <f t="shared" ref="B2033:B2096" si="64">A2033&amp;"_"&amp;C2033&amp;G2033</f>
        <v>2024_ND38</v>
      </c>
      <c r="C2033" t="s">
        <v>178</v>
      </c>
      <c r="D2033" t="s">
        <v>1251</v>
      </c>
      <c r="E2033" s="149" t="str">
        <f t="shared" ref="E2033:E2096" si="65">A2033&amp;"_"&amp;C2033&amp;D2033</f>
        <v>2024_NDRENVILLE COUNTY</v>
      </c>
      <c r="F2033">
        <v>766550</v>
      </c>
      <c r="G2033" s="149">
        <f t="array" ref="G2033">SUM(IF(A2033=A$5:A2033,IF(C2033=C$5:C2033,1,0),0))</f>
        <v>38</v>
      </c>
    </row>
    <row r="2034" spans="1:7" x14ac:dyDescent="0.25">
      <c r="A2034">
        <v>2024</v>
      </c>
      <c r="B2034" s="149" t="str">
        <f t="shared" si="64"/>
        <v>2024_ND39</v>
      </c>
      <c r="C2034" t="s">
        <v>178</v>
      </c>
      <c r="D2034" t="s">
        <v>887</v>
      </c>
      <c r="E2034" s="149" t="str">
        <f t="shared" si="65"/>
        <v>2024_NDRICHLAND COUNTY</v>
      </c>
      <c r="F2034">
        <v>766550</v>
      </c>
      <c r="G2034" s="149">
        <f t="array" ref="G2034">SUM(IF(A2034=A$5:A2034,IF(C2034=C$5:C2034,1,0),0))</f>
        <v>39</v>
      </c>
    </row>
    <row r="2035" spans="1:7" x14ac:dyDescent="0.25">
      <c r="A2035">
        <v>2024</v>
      </c>
      <c r="B2035" s="149" t="str">
        <f t="shared" si="64"/>
        <v>2024_ND40</v>
      </c>
      <c r="C2035" t="s">
        <v>178</v>
      </c>
      <c r="D2035" t="s">
        <v>1589</v>
      </c>
      <c r="E2035" s="149" t="str">
        <f t="shared" si="65"/>
        <v>2024_NDROLETTE COUNTY</v>
      </c>
      <c r="F2035">
        <v>766550</v>
      </c>
      <c r="G2035" s="149">
        <f t="array" ref="G2035">SUM(IF(A2035=A$5:A2035,IF(C2035=C$5:C2035,1,0),0))</f>
        <v>40</v>
      </c>
    </row>
    <row r="2036" spans="1:7" x14ac:dyDescent="0.25">
      <c r="A2036">
        <v>2024</v>
      </c>
      <c r="B2036" s="149" t="str">
        <f t="shared" si="64"/>
        <v>2024_ND41</v>
      </c>
      <c r="C2036" t="s">
        <v>178</v>
      </c>
      <c r="D2036" t="s">
        <v>1590</v>
      </c>
      <c r="E2036" s="149" t="str">
        <f t="shared" si="65"/>
        <v>2024_NDSARGENT COUNTY</v>
      </c>
      <c r="F2036">
        <v>766550</v>
      </c>
      <c r="G2036" s="149">
        <f t="array" ref="G2036">SUM(IF(A2036=A$5:A2036,IF(C2036=C$5:C2036,1,0),0))</f>
        <v>41</v>
      </c>
    </row>
    <row r="2037" spans="1:7" x14ac:dyDescent="0.25">
      <c r="A2037">
        <v>2024</v>
      </c>
      <c r="B2037" s="149" t="str">
        <f t="shared" si="64"/>
        <v>2024_ND42</v>
      </c>
      <c r="C2037" t="s">
        <v>178</v>
      </c>
      <c r="D2037" t="s">
        <v>1040</v>
      </c>
      <c r="E2037" s="149" t="str">
        <f t="shared" si="65"/>
        <v>2024_NDSHERIDAN COUNTY</v>
      </c>
      <c r="F2037">
        <v>766550</v>
      </c>
      <c r="G2037" s="149">
        <f t="array" ref="G2037">SUM(IF(A2037=A$5:A2037,IF(C2037=C$5:C2037,1,0),0))</f>
        <v>42</v>
      </c>
    </row>
    <row r="2038" spans="1:7" x14ac:dyDescent="0.25">
      <c r="A2038">
        <v>2024</v>
      </c>
      <c r="B2038" s="149" t="str">
        <f t="shared" si="64"/>
        <v>2024_ND43</v>
      </c>
      <c r="C2038" t="s">
        <v>178</v>
      </c>
      <c r="D2038" t="s">
        <v>980</v>
      </c>
      <c r="E2038" s="149" t="str">
        <f t="shared" si="65"/>
        <v>2024_NDSIOUX COUNTY</v>
      </c>
      <c r="F2038">
        <v>766550</v>
      </c>
      <c r="G2038" s="149">
        <f t="array" ref="G2038">SUM(IF(A2038=A$5:A2038,IF(C2038=C$5:C2038,1,0),0))</f>
        <v>43</v>
      </c>
    </row>
    <row r="2039" spans="1:7" x14ac:dyDescent="0.25">
      <c r="A2039">
        <v>2024</v>
      </c>
      <c r="B2039" s="149" t="str">
        <f t="shared" si="64"/>
        <v>2024_ND44</v>
      </c>
      <c r="C2039" t="s">
        <v>178</v>
      </c>
      <c r="D2039" t="s">
        <v>1591</v>
      </c>
      <c r="E2039" s="149" t="str">
        <f t="shared" si="65"/>
        <v>2024_NDSLOPE COUNTY</v>
      </c>
      <c r="F2039">
        <v>766550</v>
      </c>
      <c r="G2039" s="149">
        <f t="array" ref="G2039">SUM(IF(A2039=A$5:A2039,IF(C2039=C$5:C2039,1,0),0))</f>
        <v>44</v>
      </c>
    </row>
    <row r="2040" spans="1:7" x14ac:dyDescent="0.25">
      <c r="A2040">
        <v>2024</v>
      </c>
      <c r="B2040" s="149" t="str">
        <f t="shared" si="64"/>
        <v>2024_ND45</v>
      </c>
      <c r="C2040" t="s">
        <v>178</v>
      </c>
      <c r="D2040" t="s">
        <v>891</v>
      </c>
      <c r="E2040" s="149" t="str">
        <f t="shared" si="65"/>
        <v>2024_NDSTARK COUNTY</v>
      </c>
      <c r="F2040">
        <v>766550</v>
      </c>
      <c r="G2040" s="149">
        <f t="array" ref="G2040">SUM(IF(A2040=A$5:A2040,IF(C2040=C$5:C2040,1,0),0))</f>
        <v>45</v>
      </c>
    </row>
    <row r="2041" spans="1:7" x14ac:dyDescent="0.25">
      <c r="A2041">
        <v>2024</v>
      </c>
      <c r="B2041" s="149" t="str">
        <f t="shared" si="64"/>
        <v>2024_ND46</v>
      </c>
      <c r="C2041" t="s">
        <v>178</v>
      </c>
      <c r="D2041" t="s">
        <v>1258</v>
      </c>
      <c r="E2041" s="149" t="str">
        <f t="shared" si="65"/>
        <v>2024_NDSTEELE COUNTY</v>
      </c>
      <c r="F2041">
        <v>766550</v>
      </c>
      <c r="G2041" s="149">
        <f t="array" ref="G2041">SUM(IF(A2041=A$5:A2041,IF(C2041=C$5:C2041,1,0),0))</f>
        <v>46</v>
      </c>
    </row>
    <row r="2042" spans="1:7" x14ac:dyDescent="0.25">
      <c r="A2042">
        <v>2024</v>
      </c>
      <c r="B2042" s="149" t="str">
        <f t="shared" si="64"/>
        <v>2024_ND47</v>
      </c>
      <c r="C2042" t="s">
        <v>178</v>
      </c>
      <c r="D2042" t="s">
        <v>1592</v>
      </c>
      <c r="E2042" s="149" t="str">
        <f t="shared" si="65"/>
        <v>2024_NDSTUTSMAN COUNTY</v>
      </c>
      <c r="F2042">
        <v>766550</v>
      </c>
      <c r="G2042" s="149">
        <f t="array" ref="G2042">SUM(IF(A2042=A$5:A2042,IF(C2042=C$5:C2042,1,0),0))</f>
        <v>47</v>
      </c>
    </row>
    <row r="2043" spans="1:7" x14ac:dyDescent="0.25">
      <c r="A2043">
        <v>2024</v>
      </c>
      <c r="B2043" s="149" t="str">
        <f t="shared" si="64"/>
        <v>2024_ND48</v>
      </c>
      <c r="C2043" t="s">
        <v>178</v>
      </c>
      <c r="D2043" t="s">
        <v>1593</v>
      </c>
      <c r="E2043" s="149" t="str">
        <f t="shared" si="65"/>
        <v>2024_NDTOWNER COUNTY</v>
      </c>
      <c r="F2043">
        <v>766550</v>
      </c>
      <c r="G2043" s="149">
        <f t="array" ref="G2043">SUM(IF(A2043=A$5:A2043,IF(C2043=C$5:C2043,1,0),0))</f>
        <v>48</v>
      </c>
    </row>
    <row r="2044" spans="1:7" x14ac:dyDescent="0.25">
      <c r="A2044">
        <v>2024</v>
      </c>
      <c r="B2044" s="149" t="str">
        <f t="shared" si="64"/>
        <v>2024_ND49</v>
      </c>
      <c r="C2044" t="s">
        <v>178</v>
      </c>
      <c r="D2044" t="s">
        <v>1594</v>
      </c>
      <c r="E2044" s="149" t="str">
        <f t="shared" si="65"/>
        <v>2024_NDTRAILL COUNTY</v>
      </c>
      <c r="F2044">
        <v>766550</v>
      </c>
      <c r="G2044" s="149">
        <f t="array" ref="G2044">SUM(IF(A2044=A$5:A2044,IF(C2044=C$5:C2044,1,0),0))</f>
        <v>49</v>
      </c>
    </row>
    <row r="2045" spans="1:7" x14ac:dyDescent="0.25">
      <c r="A2045">
        <v>2024</v>
      </c>
      <c r="B2045" s="149" t="str">
        <f t="shared" si="64"/>
        <v>2024_ND50</v>
      </c>
      <c r="C2045" t="s">
        <v>178</v>
      </c>
      <c r="D2045" t="s">
        <v>1595</v>
      </c>
      <c r="E2045" s="149" t="str">
        <f t="shared" si="65"/>
        <v>2024_NDWALSH COUNTY</v>
      </c>
      <c r="F2045">
        <v>766550</v>
      </c>
      <c r="G2045" s="149">
        <f t="array" ref="G2045">SUM(IF(A2045=A$5:A2045,IF(C2045=C$5:C2045,1,0),0))</f>
        <v>50</v>
      </c>
    </row>
    <row r="2046" spans="1:7" x14ac:dyDescent="0.25">
      <c r="A2046">
        <v>2024</v>
      </c>
      <c r="B2046" s="149" t="str">
        <f t="shared" si="64"/>
        <v>2024_ND51</v>
      </c>
      <c r="C2046" t="s">
        <v>178</v>
      </c>
      <c r="D2046" t="s">
        <v>1596</v>
      </c>
      <c r="E2046" s="149" t="str">
        <f t="shared" si="65"/>
        <v>2024_NDWARD COUNTY</v>
      </c>
      <c r="F2046">
        <v>766550</v>
      </c>
      <c r="G2046" s="149">
        <f t="array" ref="G2046">SUM(IF(A2046=A$5:A2046,IF(C2046=C$5:C2046,1,0),0))</f>
        <v>51</v>
      </c>
    </row>
    <row r="2047" spans="1:7" x14ac:dyDescent="0.25">
      <c r="A2047">
        <v>2024</v>
      </c>
      <c r="B2047" s="149" t="str">
        <f t="shared" si="64"/>
        <v>2024_ND52</v>
      </c>
      <c r="C2047" t="s">
        <v>178</v>
      </c>
      <c r="D2047" t="s">
        <v>940</v>
      </c>
      <c r="E2047" s="149" t="str">
        <f t="shared" si="65"/>
        <v>2024_NDWELLS COUNTY</v>
      </c>
      <c r="F2047">
        <v>766550</v>
      </c>
      <c r="G2047" s="149">
        <f t="array" ref="G2047">SUM(IF(A2047=A$5:A2047,IF(C2047=C$5:C2047,1,0),0))</f>
        <v>52</v>
      </c>
    </row>
    <row r="2048" spans="1:7" x14ac:dyDescent="0.25">
      <c r="A2048">
        <v>2024</v>
      </c>
      <c r="B2048" s="149" t="str">
        <f t="shared" si="64"/>
        <v>2024_ND53</v>
      </c>
      <c r="C2048" t="s">
        <v>178</v>
      </c>
      <c r="D2048" t="s">
        <v>1597</v>
      </c>
      <c r="E2048" s="149" t="str">
        <f t="shared" si="65"/>
        <v>2024_NDWILLIAMS COUNTY</v>
      </c>
      <c r="F2048">
        <v>766550</v>
      </c>
      <c r="G2048" s="149">
        <f t="array" ref="G2048">SUM(IF(A2048=A$5:A2048,IF(C2048=C$5:C2048,1,0),0))</f>
        <v>53</v>
      </c>
    </row>
    <row r="2049" spans="1:7" x14ac:dyDescent="0.25">
      <c r="A2049">
        <v>2024</v>
      </c>
      <c r="B2049" s="149" t="str">
        <f t="shared" si="64"/>
        <v>2024_OH1</v>
      </c>
      <c r="C2049" t="s">
        <v>179</v>
      </c>
      <c r="D2049" t="s">
        <v>586</v>
      </c>
      <c r="E2049" s="149" t="str">
        <f t="shared" si="65"/>
        <v>2024_OHADAMS COUNTY</v>
      </c>
      <c r="F2049">
        <v>766550</v>
      </c>
      <c r="G2049" s="149">
        <f t="array" ref="G2049">SUM(IF(A2049=A$5:A2049,IF(C2049=C$5:C2049,1,0),0))</f>
        <v>1</v>
      </c>
    </row>
    <row r="2050" spans="1:7" x14ac:dyDescent="0.25">
      <c r="A2050">
        <v>2024</v>
      </c>
      <c r="B2050" s="149" t="str">
        <f t="shared" si="64"/>
        <v>2024_OH2</v>
      </c>
      <c r="C2050" t="s">
        <v>179</v>
      </c>
      <c r="D2050" t="s">
        <v>901</v>
      </c>
      <c r="E2050" s="149" t="str">
        <f t="shared" si="65"/>
        <v>2024_OHALLEN COUNTY</v>
      </c>
      <c r="F2050">
        <v>766550</v>
      </c>
      <c r="G2050" s="149">
        <f t="array" ref="G2050">SUM(IF(A2050=A$5:A2050,IF(C2050=C$5:C2050,1,0),0))</f>
        <v>2</v>
      </c>
    </row>
    <row r="2051" spans="1:7" x14ac:dyDescent="0.25">
      <c r="A2051">
        <v>2024</v>
      </c>
      <c r="B2051" s="149" t="str">
        <f t="shared" si="64"/>
        <v>2024_OH3</v>
      </c>
      <c r="C2051" t="s">
        <v>179</v>
      </c>
      <c r="D2051" t="s">
        <v>1598</v>
      </c>
      <c r="E2051" s="149" t="str">
        <f t="shared" si="65"/>
        <v>2024_OHASHLAND COUNTY</v>
      </c>
      <c r="F2051">
        <v>766550</v>
      </c>
      <c r="G2051" s="149">
        <f t="array" ref="G2051">SUM(IF(A2051=A$5:A2051,IF(C2051=C$5:C2051,1,0),0))</f>
        <v>3</v>
      </c>
    </row>
    <row r="2052" spans="1:7" x14ac:dyDescent="0.25">
      <c r="A2052">
        <v>2024</v>
      </c>
      <c r="B2052" s="149" t="str">
        <f t="shared" si="64"/>
        <v>2024_OH4</v>
      </c>
      <c r="C2052" t="s">
        <v>179</v>
      </c>
      <c r="D2052" t="s">
        <v>1599</v>
      </c>
      <c r="E2052" s="149" t="str">
        <f t="shared" si="65"/>
        <v>2024_OHASHTABULA COUNTY</v>
      </c>
      <c r="F2052">
        <v>766550</v>
      </c>
      <c r="G2052" s="149">
        <f t="array" ref="G2052">SUM(IF(A2052=A$5:A2052,IF(C2052=C$5:C2052,1,0),0))</f>
        <v>4</v>
      </c>
    </row>
    <row r="2053" spans="1:7" x14ac:dyDescent="0.25">
      <c r="A2053">
        <v>2024</v>
      </c>
      <c r="B2053" s="149" t="str">
        <f t="shared" si="64"/>
        <v>2024_OH5</v>
      </c>
      <c r="C2053" t="s">
        <v>179</v>
      </c>
      <c r="D2053" t="s">
        <v>1600</v>
      </c>
      <c r="E2053" s="149" t="str">
        <f t="shared" si="65"/>
        <v>2024_OHATHENS COUNTY</v>
      </c>
      <c r="F2053">
        <v>766550</v>
      </c>
      <c r="G2053" s="149">
        <f t="array" ref="G2053">SUM(IF(A2053=A$5:A2053,IF(C2053=C$5:C2053,1,0),0))</f>
        <v>5</v>
      </c>
    </row>
    <row r="2054" spans="1:7" x14ac:dyDescent="0.25">
      <c r="A2054">
        <v>2024</v>
      </c>
      <c r="B2054" s="149" t="str">
        <f t="shared" si="64"/>
        <v>2024_OH6</v>
      </c>
      <c r="C2054" t="s">
        <v>179</v>
      </c>
      <c r="D2054" t="s">
        <v>1601</v>
      </c>
      <c r="E2054" s="149" t="str">
        <f t="shared" si="65"/>
        <v>2024_OHAUGLAIZE COUNTY</v>
      </c>
      <c r="F2054">
        <v>766550</v>
      </c>
      <c r="G2054" s="149">
        <f t="array" ref="G2054">SUM(IF(A2054=A$5:A2054,IF(C2054=C$5:C2054,1,0),0))</f>
        <v>6</v>
      </c>
    </row>
    <row r="2055" spans="1:7" x14ac:dyDescent="0.25">
      <c r="A2055">
        <v>2024</v>
      </c>
      <c r="B2055" s="149" t="str">
        <f t="shared" si="64"/>
        <v>2024_OH7</v>
      </c>
      <c r="C2055" t="s">
        <v>179</v>
      </c>
      <c r="D2055" t="s">
        <v>1602</v>
      </c>
      <c r="E2055" s="149" t="str">
        <f t="shared" si="65"/>
        <v>2024_OHBELMONT COUNTY</v>
      </c>
      <c r="F2055">
        <v>766550</v>
      </c>
      <c r="G2055" s="149">
        <f t="array" ref="G2055">SUM(IF(A2055=A$5:A2055,IF(C2055=C$5:C2055,1,0),0))</f>
        <v>7</v>
      </c>
    </row>
    <row r="2056" spans="1:7" x14ac:dyDescent="0.25">
      <c r="A2056">
        <v>2024</v>
      </c>
      <c r="B2056" s="149" t="str">
        <f t="shared" si="64"/>
        <v>2024_OH8</v>
      </c>
      <c r="C2056" t="s">
        <v>179</v>
      </c>
      <c r="D2056" t="s">
        <v>849</v>
      </c>
      <c r="E2056" s="149" t="str">
        <f t="shared" si="65"/>
        <v>2024_OHBROWN COUNTY</v>
      </c>
      <c r="F2056">
        <v>766550</v>
      </c>
      <c r="G2056" s="149">
        <f t="array" ref="G2056">SUM(IF(A2056=A$5:A2056,IF(C2056=C$5:C2056,1,0),0))</f>
        <v>8</v>
      </c>
    </row>
    <row r="2057" spans="1:7" x14ac:dyDescent="0.25">
      <c r="A2057">
        <v>2024</v>
      </c>
      <c r="B2057" s="149" t="str">
        <f t="shared" si="64"/>
        <v>2024_OH9</v>
      </c>
      <c r="C2057" t="s">
        <v>179</v>
      </c>
      <c r="D2057" t="s">
        <v>397</v>
      </c>
      <c r="E2057" s="149" t="str">
        <f t="shared" si="65"/>
        <v>2024_OHBUTLER COUNTY</v>
      </c>
      <c r="F2057">
        <v>766550</v>
      </c>
      <c r="G2057" s="149">
        <f t="array" ref="G2057">SUM(IF(A2057=A$5:A2057,IF(C2057=C$5:C2057,1,0),0))</f>
        <v>9</v>
      </c>
    </row>
    <row r="2058" spans="1:7" x14ac:dyDescent="0.25">
      <c r="A2058">
        <v>2024</v>
      </c>
      <c r="B2058" s="149" t="str">
        <f t="shared" si="64"/>
        <v>2024_OH10</v>
      </c>
      <c r="C2058" t="s">
        <v>179</v>
      </c>
      <c r="D2058" t="s">
        <v>479</v>
      </c>
      <c r="E2058" s="149" t="str">
        <f t="shared" si="65"/>
        <v>2024_OHCARROLL COUNTY</v>
      </c>
      <c r="F2058">
        <v>766550</v>
      </c>
      <c r="G2058" s="149">
        <f t="array" ref="G2058">SUM(IF(A2058=A$5:A2058,IF(C2058=C$5:C2058,1,0),0))</f>
        <v>10</v>
      </c>
    </row>
    <row r="2059" spans="1:7" x14ac:dyDescent="0.25">
      <c r="A2059">
        <v>2024</v>
      </c>
      <c r="B2059" s="149" t="str">
        <f t="shared" si="64"/>
        <v>2024_OH11</v>
      </c>
      <c r="C2059" t="s">
        <v>179</v>
      </c>
      <c r="D2059" t="s">
        <v>852</v>
      </c>
      <c r="E2059" s="149" t="str">
        <f t="shared" si="65"/>
        <v>2024_OHCHAMPAIGN COUNTY</v>
      </c>
      <c r="F2059">
        <v>766550</v>
      </c>
      <c r="G2059" s="149">
        <f t="array" ref="G2059">SUM(IF(A2059=A$5:A2059,IF(C2059=C$5:C2059,1,0),0))</f>
        <v>11</v>
      </c>
    </row>
    <row r="2060" spans="1:7" x14ac:dyDescent="0.25">
      <c r="A2060">
        <v>2024</v>
      </c>
      <c r="B2060" s="149" t="str">
        <f t="shared" si="64"/>
        <v>2024_OH12</v>
      </c>
      <c r="C2060" t="s">
        <v>179</v>
      </c>
      <c r="D2060" t="s">
        <v>481</v>
      </c>
      <c r="E2060" s="149" t="str">
        <f t="shared" si="65"/>
        <v>2024_OHCLARK COUNTY</v>
      </c>
      <c r="F2060">
        <v>766550</v>
      </c>
      <c r="G2060" s="149">
        <f t="array" ref="G2060">SUM(IF(A2060=A$5:A2060,IF(C2060=C$5:C2060,1,0),0))</f>
        <v>12</v>
      </c>
    </row>
    <row r="2061" spans="1:7" x14ac:dyDescent="0.25">
      <c r="A2061">
        <v>2024</v>
      </c>
      <c r="B2061" s="149" t="str">
        <f t="shared" si="64"/>
        <v>2024_OH13</v>
      </c>
      <c r="C2061" t="s">
        <v>179</v>
      </c>
      <c r="D2061" t="s">
        <v>1603</v>
      </c>
      <c r="E2061" s="149" t="str">
        <f t="shared" si="65"/>
        <v>2024_OHCLERMONT COUNTY</v>
      </c>
      <c r="F2061">
        <v>766550</v>
      </c>
      <c r="G2061" s="149">
        <f t="array" ref="G2061">SUM(IF(A2061=A$5:A2061,IF(C2061=C$5:C2061,1,0),0))</f>
        <v>13</v>
      </c>
    </row>
    <row r="2062" spans="1:7" x14ac:dyDescent="0.25">
      <c r="A2062">
        <v>2024</v>
      </c>
      <c r="B2062" s="149" t="str">
        <f t="shared" si="64"/>
        <v>2024_OH14</v>
      </c>
      <c r="C2062" t="s">
        <v>179</v>
      </c>
      <c r="D2062" t="s">
        <v>854</v>
      </c>
      <c r="E2062" s="149" t="str">
        <f t="shared" si="65"/>
        <v>2024_OHCLINTON COUNTY</v>
      </c>
      <c r="F2062">
        <v>766550</v>
      </c>
      <c r="G2062" s="149">
        <f t="array" ref="G2062">SUM(IF(A2062=A$5:A2062,IF(C2062=C$5:C2062,1,0),0))</f>
        <v>14</v>
      </c>
    </row>
    <row r="2063" spans="1:7" x14ac:dyDescent="0.25">
      <c r="A2063">
        <v>2024</v>
      </c>
      <c r="B2063" s="149" t="str">
        <f t="shared" si="64"/>
        <v>2024_OH15</v>
      </c>
      <c r="C2063" t="s">
        <v>179</v>
      </c>
      <c r="D2063" t="s">
        <v>1604</v>
      </c>
      <c r="E2063" s="149" t="str">
        <f t="shared" si="65"/>
        <v>2024_OHCOLUMBIANA COUNTY</v>
      </c>
      <c r="F2063">
        <v>766550</v>
      </c>
      <c r="G2063" s="149">
        <f t="array" ref="G2063">SUM(IF(A2063=A$5:A2063,IF(C2063=C$5:C2063,1,0),0))</f>
        <v>15</v>
      </c>
    </row>
    <row r="2064" spans="1:7" x14ac:dyDescent="0.25">
      <c r="A2064">
        <v>2024</v>
      </c>
      <c r="B2064" s="149" t="str">
        <f t="shared" si="64"/>
        <v>2024_OH16</v>
      </c>
      <c r="C2064" t="s">
        <v>179</v>
      </c>
      <c r="D2064" t="s">
        <v>1605</v>
      </c>
      <c r="E2064" s="149" t="str">
        <f t="shared" si="65"/>
        <v>2024_OHCOSHOCTON COUNTY</v>
      </c>
      <c r="F2064">
        <v>766550</v>
      </c>
      <c r="G2064" s="149">
        <f t="array" ref="G2064">SUM(IF(A2064=A$5:A2064,IF(C2064=C$5:C2064,1,0),0))</f>
        <v>16</v>
      </c>
    </row>
    <row r="2065" spans="1:7" x14ac:dyDescent="0.25">
      <c r="A2065">
        <v>2024</v>
      </c>
      <c r="B2065" s="149" t="str">
        <f t="shared" si="64"/>
        <v>2024_OH17</v>
      </c>
      <c r="C2065" t="s">
        <v>179</v>
      </c>
      <c r="D2065" t="s">
        <v>486</v>
      </c>
      <c r="E2065" s="149" t="str">
        <f t="shared" si="65"/>
        <v>2024_OHCRAWFORD COUNTY</v>
      </c>
      <c r="F2065">
        <v>766550</v>
      </c>
      <c r="G2065" s="149">
        <f t="array" ref="G2065">SUM(IF(A2065=A$5:A2065,IF(C2065=C$5:C2065,1,0),0))</f>
        <v>17</v>
      </c>
    </row>
    <row r="2066" spans="1:7" x14ac:dyDescent="0.25">
      <c r="A2066">
        <v>2024</v>
      </c>
      <c r="B2066" s="149" t="str">
        <f t="shared" si="64"/>
        <v>2024_OH18</v>
      </c>
      <c r="C2066" t="s">
        <v>179</v>
      </c>
      <c r="D2066" t="s">
        <v>1606</v>
      </c>
      <c r="E2066" s="149" t="str">
        <f t="shared" si="65"/>
        <v>2024_OHCUYAHOGA COUNTY</v>
      </c>
      <c r="F2066">
        <v>766550</v>
      </c>
      <c r="G2066" s="149">
        <f t="array" ref="G2066">SUM(IF(A2066=A$5:A2066,IF(C2066=C$5:C2066,1,0),0))</f>
        <v>18</v>
      </c>
    </row>
    <row r="2067" spans="1:7" x14ac:dyDescent="0.25">
      <c r="A2067">
        <v>2024</v>
      </c>
      <c r="B2067" s="149" t="str">
        <f t="shared" si="64"/>
        <v>2024_OH19</v>
      </c>
      <c r="C2067" t="s">
        <v>179</v>
      </c>
      <c r="D2067" t="s">
        <v>1607</v>
      </c>
      <c r="E2067" s="149" t="str">
        <f t="shared" si="65"/>
        <v>2024_OHDARKE COUNTY</v>
      </c>
      <c r="F2067">
        <v>766550</v>
      </c>
      <c r="G2067" s="149">
        <f t="array" ref="G2067">SUM(IF(A2067=A$5:A2067,IF(C2067=C$5:C2067,1,0),0))</f>
        <v>19</v>
      </c>
    </row>
    <row r="2068" spans="1:7" x14ac:dyDescent="0.25">
      <c r="A2068">
        <v>2024</v>
      </c>
      <c r="B2068" s="149" t="str">
        <f t="shared" si="64"/>
        <v>2024_OH20</v>
      </c>
      <c r="C2068" t="s">
        <v>179</v>
      </c>
      <c r="D2068" t="s">
        <v>1608</v>
      </c>
      <c r="E2068" s="149" t="str">
        <f t="shared" si="65"/>
        <v>2024_OHDEFIANCE COUNTY</v>
      </c>
      <c r="F2068">
        <v>766550</v>
      </c>
      <c r="G2068" s="149">
        <f t="array" ref="G2068">SUM(IF(A2068=A$5:A2068,IF(C2068=C$5:C2068,1,0),0))</f>
        <v>20</v>
      </c>
    </row>
    <row r="2069" spans="1:7" x14ac:dyDescent="0.25">
      <c r="A2069">
        <v>2024</v>
      </c>
      <c r="B2069" s="149" t="str">
        <f t="shared" si="64"/>
        <v>2024_OH21</v>
      </c>
      <c r="C2069" t="s">
        <v>179</v>
      </c>
      <c r="D2069" t="s">
        <v>906</v>
      </c>
      <c r="E2069" s="149" t="str">
        <f t="shared" si="65"/>
        <v>2024_OHDELAWARE COUNTY</v>
      </c>
      <c r="F2069">
        <v>766550</v>
      </c>
      <c r="G2069" s="149">
        <f t="array" ref="G2069">SUM(IF(A2069=A$5:A2069,IF(C2069=C$5:C2069,1,0),0))</f>
        <v>21</v>
      </c>
    </row>
    <row r="2070" spans="1:7" x14ac:dyDescent="0.25">
      <c r="A2070">
        <v>2024</v>
      </c>
      <c r="B2070" s="149" t="str">
        <f t="shared" si="64"/>
        <v>2024_OH22</v>
      </c>
      <c r="C2070" t="s">
        <v>179</v>
      </c>
      <c r="D2070" t="s">
        <v>1481</v>
      </c>
      <c r="E2070" s="149" t="str">
        <f t="shared" si="65"/>
        <v>2024_OHERIE COUNTY</v>
      </c>
      <c r="F2070">
        <v>766550</v>
      </c>
      <c r="G2070" s="149">
        <f t="array" ref="G2070">SUM(IF(A2070=A$5:A2070,IF(C2070=C$5:C2070,1,0),0))</f>
        <v>22</v>
      </c>
    </row>
    <row r="2071" spans="1:7" x14ac:dyDescent="0.25">
      <c r="A2071">
        <v>2024</v>
      </c>
      <c r="B2071" s="149" t="str">
        <f t="shared" si="64"/>
        <v>2024_OH23</v>
      </c>
      <c r="C2071" t="s">
        <v>179</v>
      </c>
      <c r="D2071" t="s">
        <v>641</v>
      </c>
      <c r="E2071" s="149" t="str">
        <f t="shared" si="65"/>
        <v>2024_OHFAIRFIELD COUNTY</v>
      </c>
      <c r="F2071">
        <v>766550</v>
      </c>
      <c r="G2071" s="149">
        <f t="array" ref="G2071">SUM(IF(A2071=A$5:A2071,IF(C2071=C$5:C2071,1,0),0))</f>
        <v>23</v>
      </c>
    </row>
    <row r="2072" spans="1:7" x14ac:dyDescent="0.25">
      <c r="A2072">
        <v>2024</v>
      </c>
      <c r="B2072" s="149" t="str">
        <f t="shared" si="64"/>
        <v>2024_OH24</v>
      </c>
      <c r="C2072" t="s">
        <v>179</v>
      </c>
      <c r="D2072" t="s">
        <v>419</v>
      </c>
      <c r="E2072" s="149" t="str">
        <f t="shared" si="65"/>
        <v>2024_OHFAYETTE COUNTY</v>
      </c>
      <c r="F2072">
        <v>766550</v>
      </c>
      <c r="G2072" s="149">
        <f t="array" ref="G2072">SUM(IF(A2072=A$5:A2072,IF(C2072=C$5:C2072,1,0),0))</f>
        <v>24</v>
      </c>
    </row>
    <row r="2073" spans="1:7" x14ac:dyDescent="0.25">
      <c r="A2073">
        <v>2024</v>
      </c>
      <c r="B2073" s="149" t="str">
        <f t="shared" si="64"/>
        <v>2024_OH25</v>
      </c>
      <c r="C2073" t="s">
        <v>179</v>
      </c>
      <c r="D2073" t="s">
        <v>420</v>
      </c>
      <c r="E2073" s="149" t="str">
        <f t="shared" si="65"/>
        <v>2024_OHFRANKLIN COUNTY</v>
      </c>
      <c r="F2073">
        <v>766550</v>
      </c>
      <c r="G2073" s="149">
        <f t="array" ref="G2073">SUM(IF(A2073=A$5:A2073,IF(C2073=C$5:C2073,1,0),0))</f>
        <v>25</v>
      </c>
    </row>
    <row r="2074" spans="1:7" x14ac:dyDescent="0.25">
      <c r="A2074">
        <v>2024</v>
      </c>
      <c r="B2074" s="149" t="str">
        <f t="shared" si="64"/>
        <v>2024_OH26</v>
      </c>
      <c r="C2074" t="s">
        <v>179</v>
      </c>
      <c r="D2074" t="s">
        <v>492</v>
      </c>
      <c r="E2074" s="149" t="str">
        <f t="shared" si="65"/>
        <v>2024_OHFULTON COUNTY</v>
      </c>
      <c r="F2074">
        <v>766550</v>
      </c>
      <c r="G2074" s="149">
        <f t="array" ref="G2074">SUM(IF(A2074=A$5:A2074,IF(C2074=C$5:C2074,1,0),0))</f>
        <v>26</v>
      </c>
    </row>
    <row r="2075" spans="1:7" x14ac:dyDescent="0.25">
      <c r="A2075">
        <v>2024</v>
      </c>
      <c r="B2075" s="149" t="str">
        <f t="shared" si="64"/>
        <v>2024_OH27</v>
      </c>
      <c r="C2075" t="s">
        <v>179</v>
      </c>
      <c r="D2075" t="s">
        <v>1609</v>
      </c>
      <c r="E2075" s="149" t="str">
        <f t="shared" si="65"/>
        <v>2024_OHGALLIA COUNTY</v>
      </c>
      <c r="F2075">
        <v>766550</v>
      </c>
      <c r="G2075" s="149">
        <f t="array" ref="G2075">SUM(IF(A2075=A$5:A2075,IF(C2075=C$5:C2075,1,0),0))</f>
        <v>27</v>
      </c>
    </row>
    <row r="2076" spans="1:7" x14ac:dyDescent="0.25">
      <c r="A2076">
        <v>2024</v>
      </c>
      <c r="B2076" s="149" t="str">
        <f t="shared" si="64"/>
        <v>2024_OH28</v>
      </c>
      <c r="C2076" t="s">
        <v>179</v>
      </c>
      <c r="D2076" t="s">
        <v>1610</v>
      </c>
      <c r="E2076" s="149" t="str">
        <f t="shared" si="65"/>
        <v>2024_OHGEAUGA COUNTY</v>
      </c>
      <c r="F2076">
        <v>766550</v>
      </c>
      <c r="G2076" s="149">
        <f t="array" ref="G2076">SUM(IF(A2076=A$5:A2076,IF(C2076=C$5:C2076,1,0),0))</f>
        <v>28</v>
      </c>
    </row>
    <row r="2077" spans="1:7" x14ac:dyDescent="0.25">
      <c r="A2077">
        <v>2024</v>
      </c>
      <c r="B2077" s="149" t="str">
        <f t="shared" si="64"/>
        <v>2024_OH29</v>
      </c>
      <c r="C2077" t="s">
        <v>179</v>
      </c>
      <c r="D2077" t="s">
        <v>422</v>
      </c>
      <c r="E2077" s="149" t="str">
        <f t="shared" si="65"/>
        <v>2024_OHGREENE COUNTY</v>
      </c>
      <c r="F2077">
        <v>766550</v>
      </c>
      <c r="G2077" s="149">
        <f t="array" ref="G2077">SUM(IF(A2077=A$5:A2077,IF(C2077=C$5:C2077,1,0),0))</f>
        <v>29</v>
      </c>
    </row>
    <row r="2078" spans="1:7" x14ac:dyDescent="0.25">
      <c r="A2078">
        <v>2024</v>
      </c>
      <c r="B2078" s="149" t="str">
        <f t="shared" si="64"/>
        <v>2024_OH30</v>
      </c>
      <c r="C2078" t="s">
        <v>179</v>
      </c>
      <c r="D2078" t="s">
        <v>1611</v>
      </c>
      <c r="E2078" s="149" t="str">
        <f t="shared" si="65"/>
        <v>2024_OHGUERNSEY COUNTY</v>
      </c>
      <c r="F2078">
        <v>766550</v>
      </c>
      <c r="G2078" s="149">
        <f t="array" ref="G2078">SUM(IF(A2078=A$5:A2078,IF(C2078=C$5:C2078,1,0),0))</f>
        <v>30</v>
      </c>
    </row>
    <row r="2079" spans="1:7" x14ac:dyDescent="0.25">
      <c r="A2079">
        <v>2024</v>
      </c>
      <c r="B2079" s="149" t="str">
        <f t="shared" si="64"/>
        <v>2024_OH31</v>
      </c>
      <c r="C2079" t="s">
        <v>179</v>
      </c>
      <c r="D2079" t="s">
        <v>669</v>
      </c>
      <c r="E2079" s="149" t="str">
        <f t="shared" si="65"/>
        <v>2024_OHHAMILTON COUNTY</v>
      </c>
      <c r="F2079">
        <v>766550</v>
      </c>
      <c r="G2079" s="149">
        <f t="array" ref="G2079">SUM(IF(A2079=A$5:A2079,IF(C2079=C$5:C2079,1,0),0))</f>
        <v>31</v>
      </c>
    </row>
    <row r="2080" spans="1:7" x14ac:dyDescent="0.25">
      <c r="A2080">
        <v>2024</v>
      </c>
      <c r="B2080" s="149" t="str">
        <f t="shared" si="64"/>
        <v>2024_OH32</v>
      </c>
      <c r="C2080" t="s">
        <v>179</v>
      </c>
      <c r="D2080" t="s">
        <v>752</v>
      </c>
      <c r="E2080" s="149" t="str">
        <f t="shared" si="65"/>
        <v>2024_OHHANCOCK COUNTY</v>
      </c>
      <c r="F2080">
        <v>766550</v>
      </c>
      <c r="G2080" s="149">
        <f t="array" ref="G2080">SUM(IF(A2080=A$5:A2080,IF(C2080=C$5:C2080,1,0),0))</f>
        <v>32</v>
      </c>
    </row>
    <row r="2081" spans="1:7" x14ac:dyDescent="0.25">
      <c r="A2081">
        <v>2024</v>
      </c>
      <c r="B2081" s="149" t="str">
        <f t="shared" si="64"/>
        <v>2024_OH33</v>
      </c>
      <c r="C2081" t="s">
        <v>179</v>
      </c>
      <c r="D2081" t="s">
        <v>864</v>
      </c>
      <c r="E2081" s="149" t="str">
        <f t="shared" si="65"/>
        <v>2024_OHHARDIN COUNTY</v>
      </c>
      <c r="F2081">
        <v>766550</v>
      </c>
      <c r="G2081" s="149">
        <f t="array" ref="G2081">SUM(IF(A2081=A$5:A2081,IF(C2081=C$5:C2081,1,0),0))</f>
        <v>33</v>
      </c>
    </row>
    <row r="2082" spans="1:7" x14ac:dyDescent="0.25">
      <c r="A2082">
        <v>2024</v>
      </c>
      <c r="B2082" s="149" t="str">
        <f t="shared" si="64"/>
        <v>2024_OH34</v>
      </c>
      <c r="C2082" t="s">
        <v>179</v>
      </c>
      <c r="D2082" t="s">
        <v>911</v>
      </c>
      <c r="E2082" s="149" t="str">
        <f t="shared" si="65"/>
        <v>2024_OHHARRISON COUNTY</v>
      </c>
      <c r="F2082">
        <v>766550</v>
      </c>
      <c r="G2082" s="149">
        <f t="array" ref="G2082">SUM(IF(A2082=A$5:A2082,IF(C2082=C$5:C2082,1,0),0))</f>
        <v>34</v>
      </c>
    </row>
    <row r="2083" spans="1:7" x14ac:dyDescent="0.25">
      <c r="A2083">
        <v>2024</v>
      </c>
      <c r="B2083" s="149" t="str">
        <f t="shared" si="64"/>
        <v>2024_OH35</v>
      </c>
      <c r="C2083" t="s">
        <v>179</v>
      </c>
      <c r="D2083" t="s">
        <v>424</v>
      </c>
      <c r="E2083" s="149" t="str">
        <f t="shared" si="65"/>
        <v>2024_OHHENRY COUNTY</v>
      </c>
      <c r="F2083">
        <v>766550</v>
      </c>
      <c r="G2083" s="149">
        <f t="array" ref="G2083">SUM(IF(A2083=A$5:A2083,IF(C2083=C$5:C2083,1,0),0))</f>
        <v>35</v>
      </c>
    </row>
    <row r="2084" spans="1:7" x14ac:dyDescent="0.25">
      <c r="A2084">
        <v>2024</v>
      </c>
      <c r="B2084" s="149" t="str">
        <f t="shared" si="64"/>
        <v>2024_OH36</v>
      </c>
      <c r="C2084" t="s">
        <v>179</v>
      </c>
      <c r="D2084" t="s">
        <v>1612</v>
      </c>
      <c r="E2084" s="149" t="str">
        <f t="shared" si="65"/>
        <v>2024_OHHIGHLAND COUNTY</v>
      </c>
      <c r="F2084">
        <v>766550</v>
      </c>
      <c r="G2084" s="149">
        <f t="array" ref="G2084">SUM(IF(A2084=A$5:A2084,IF(C2084=C$5:C2084,1,0),0))</f>
        <v>36</v>
      </c>
    </row>
    <row r="2085" spans="1:7" x14ac:dyDescent="0.25">
      <c r="A2085">
        <v>2024</v>
      </c>
      <c r="B2085" s="149" t="str">
        <f t="shared" si="64"/>
        <v>2024_OH37</v>
      </c>
      <c r="C2085" t="s">
        <v>179</v>
      </c>
      <c r="D2085" t="s">
        <v>1613</v>
      </c>
      <c r="E2085" s="149" t="str">
        <f t="shared" si="65"/>
        <v>2024_OHHOCKING COUNTY</v>
      </c>
      <c r="F2085">
        <v>766550</v>
      </c>
      <c r="G2085" s="149">
        <f t="array" ref="G2085">SUM(IF(A2085=A$5:A2085,IF(C2085=C$5:C2085,1,0),0))</f>
        <v>37</v>
      </c>
    </row>
    <row r="2086" spans="1:7" x14ac:dyDescent="0.25">
      <c r="A2086">
        <v>2024</v>
      </c>
      <c r="B2086" s="149" t="str">
        <f t="shared" si="64"/>
        <v>2024_OH38</v>
      </c>
      <c r="C2086" t="s">
        <v>179</v>
      </c>
      <c r="D2086" t="s">
        <v>675</v>
      </c>
      <c r="E2086" s="149" t="str">
        <f t="shared" si="65"/>
        <v>2024_OHHOLMES COUNTY</v>
      </c>
      <c r="F2086">
        <v>766550</v>
      </c>
      <c r="G2086" s="149">
        <f t="array" ref="G2086">SUM(IF(A2086=A$5:A2086,IF(C2086=C$5:C2086,1,0),0))</f>
        <v>38</v>
      </c>
    </row>
    <row r="2087" spans="1:7" x14ac:dyDescent="0.25">
      <c r="A2087">
        <v>2024</v>
      </c>
      <c r="B2087" s="149" t="str">
        <f t="shared" si="64"/>
        <v>2024_OH39</v>
      </c>
      <c r="C2087" t="s">
        <v>179</v>
      </c>
      <c r="D2087" t="s">
        <v>1167</v>
      </c>
      <c r="E2087" s="149" t="str">
        <f t="shared" si="65"/>
        <v>2024_OHHURON COUNTY</v>
      </c>
      <c r="F2087">
        <v>766550</v>
      </c>
      <c r="G2087" s="149">
        <f t="array" ref="G2087">SUM(IF(A2087=A$5:A2087,IF(C2087=C$5:C2087,1,0),0))</f>
        <v>39</v>
      </c>
    </row>
    <row r="2088" spans="1:7" x14ac:dyDescent="0.25">
      <c r="A2088">
        <v>2024</v>
      </c>
      <c r="B2088" s="149" t="str">
        <f t="shared" si="64"/>
        <v>2024_OH40</v>
      </c>
      <c r="C2088" t="s">
        <v>179</v>
      </c>
      <c r="D2088" t="s">
        <v>426</v>
      </c>
      <c r="E2088" s="149" t="str">
        <f t="shared" si="65"/>
        <v>2024_OHJACKSON COUNTY</v>
      </c>
      <c r="F2088">
        <v>766550</v>
      </c>
      <c r="G2088" s="149">
        <f t="array" ref="G2088">SUM(IF(A2088=A$5:A2088,IF(C2088=C$5:C2088,1,0),0))</f>
        <v>40</v>
      </c>
    </row>
    <row r="2089" spans="1:7" x14ac:dyDescent="0.25">
      <c r="A2089">
        <v>2024</v>
      </c>
      <c r="B2089" s="149" t="str">
        <f t="shared" si="64"/>
        <v>2024_OH41</v>
      </c>
      <c r="C2089" t="s">
        <v>179</v>
      </c>
      <c r="D2089" t="s">
        <v>427</v>
      </c>
      <c r="E2089" s="149" t="str">
        <f t="shared" si="65"/>
        <v>2024_OHJEFFERSON COUNTY</v>
      </c>
      <c r="F2089">
        <v>766550</v>
      </c>
      <c r="G2089" s="149">
        <f t="array" ref="G2089">SUM(IF(A2089=A$5:A2089,IF(C2089=C$5:C2089,1,0),0))</f>
        <v>41</v>
      </c>
    </row>
    <row r="2090" spans="1:7" x14ac:dyDescent="0.25">
      <c r="A2090">
        <v>2024</v>
      </c>
      <c r="B2090" s="149" t="str">
        <f t="shared" si="64"/>
        <v>2024_OH42</v>
      </c>
      <c r="C2090" t="s">
        <v>179</v>
      </c>
      <c r="D2090" t="s">
        <v>872</v>
      </c>
      <c r="E2090" s="149" t="str">
        <f t="shared" si="65"/>
        <v>2024_OHKNOX COUNTY</v>
      </c>
      <c r="F2090">
        <v>766550</v>
      </c>
      <c r="G2090" s="149">
        <f t="array" ref="G2090">SUM(IF(A2090=A$5:A2090,IF(C2090=C$5:C2090,1,0),0))</f>
        <v>42</v>
      </c>
    </row>
    <row r="2091" spans="1:7" x14ac:dyDescent="0.25">
      <c r="A2091">
        <v>2024</v>
      </c>
      <c r="B2091" s="149" t="str">
        <f t="shared" si="64"/>
        <v>2024_OH43</v>
      </c>
      <c r="C2091" t="s">
        <v>179</v>
      </c>
      <c r="D2091" t="s">
        <v>546</v>
      </c>
      <c r="E2091" s="149" t="str">
        <f t="shared" si="65"/>
        <v>2024_OHLAKE COUNTY</v>
      </c>
      <c r="F2091">
        <v>766550</v>
      </c>
      <c r="G2091" s="149">
        <f t="array" ref="G2091">SUM(IF(A2091=A$5:A2091,IF(C2091=C$5:C2091,1,0),0))</f>
        <v>43</v>
      </c>
    </row>
    <row r="2092" spans="1:7" x14ac:dyDescent="0.25">
      <c r="A2092">
        <v>2024</v>
      </c>
      <c r="B2092" s="149" t="str">
        <f t="shared" si="64"/>
        <v>2024_OH44</v>
      </c>
      <c r="C2092" t="s">
        <v>179</v>
      </c>
      <c r="D2092" t="s">
        <v>430</v>
      </c>
      <c r="E2092" s="149" t="str">
        <f t="shared" si="65"/>
        <v>2024_OHLAWRENCE COUNTY</v>
      </c>
      <c r="F2092">
        <v>766550</v>
      </c>
      <c r="G2092" s="149">
        <f t="array" ref="G2092">SUM(IF(A2092=A$5:A2092,IF(C2092=C$5:C2092,1,0),0))</f>
        <v>44</v>
      </c>
    </row>
    <row r="2093" spans="1:7" x14ac:dyDescent="0.25">
      <c r="A2093">
        <v>2024</v>
      </c>
      <c r="B2093" s="149" t="str">
        <f t="shared" si="64"/>
        <v>2024_OH45</v>
      </c>
      <c r="C2093" t="s">
        <v>179</v>
      </c>
      <c r="D2093" t="s">
        <v>1614</v>
      </c>
      <c r="E2093" s="149" t="str">
        <f t="shared" si="65"/>
        <v>2024_OHLICKING COUNTY</v>
      </c>
      <c r="F2093">
        <v>766550</v>
      </c>
      <c r="G2093" s="149">
        <f t="array" ref="G2093">SUM(IF(A2093=A$5:A2093,IF(C2093=C$5:C2093,1,0),0))</f>
        <v>45</v>
      </c>
    </row>
    <row r="2094" spans="1:7" x14ac:dyDescent="0.25">
      <c r="A2094">
        <v>2024</v>
      </c>
      <c r="B2094" s="149" t="str">
        <f t="shared" si="64"/>
        <v>2024_OH46</v>
      </c>
      <c r="C2094" t="s">
        <v>179</v>
      </c>
      <c r="D2094" t="s">
        <v>504</v>
      </c>
      <c r="E2094" s="149" t="str">
        <f t="shared" si="65"/>
        <v>2024_OHLOGAN COUNTY</v>
      </c>
      <c r="F2094">
        <v>766550</v>
      </c>
      <c r="G2094" s="149">
        <f t="array" ref="G2094">SUM(IF(A2094=A$5:A2094,IF(C2094=C$5:C2094,1,0),0))</f>
        <v>46</v>
      </c>
    </row>
    <row r="2095" spans="1:7" x14ac:dyDescent="0.25">
      <c r="A2095">
        <v>2024</v>
      </c>
      <c r="B2095" s="149" t="str">
        <f t="shared" si="64"/>
        <v>2024_OH47</v>
      </c>
      <c r="C2095" t="s">
        <v>179</v>
      </c>
      <c r="D2095" t="s">
        <v>1615</v>
      </c>
      <c r="E2095" s="149" t="str">
        <f t="shared" si="65"/>
        <v>2024_OHLORAIN COUNTY</v>
      </c>
      <c r="F2095">
        <v>766550</v>
      </c>
      <c r="G2095" s="149">
        <f t="array" ref="G2095">SUM(IF(A2095=A$5:A2095,IF(C2095=C$5:C2095,1,0),0))</f>
        <v>47</v>
      </c>
    </row>
    <row r="2096" spans="1:7" x14ac:dyDescent="0.25">
      <c r="A2096">
        <v>2024</v>
      </c>
      <c r="B2096" s="149" t="str">
        <f t="shared" si="64"/>
        <v>2024_OH48</v>
      </c>
      <c r="C2096" t="s">
        <v>179</v>
      </c>
      <c r="D2096" t="s">
        <v>965</v>
      </c>
      <c r="E2096" s="149" t="str">
        <f t="shared" si="65"/>
        <v>2024_OHLUCAS COUNTY</v>
      </c>
      <c r="F2096">
        <v>766550</v>
      </c>
      <c r="G2096" s="149">
        <f t="array" ref="G2096">SUM(IF(A2096=A$5:A2096,IF(C2096=C$5:C2096,1,0),0))</f>
        <v>48</v>
      </c>
    </row>
    <row r="2097" spans="1:7" x14ac:dyDescent="0.25">
      <c r="A2097">
        <v>2024</v>
      </c>
      <c r="B2097" s="149" t="str">
        <f t="shared" ref="B2097:B2160" si="66">A2097&amp;"_"&amp;C2097&amp;G2097</f>
        <v>2024_OH49</v>
      </c>
      <c r="C2097" t="s">
        <v>179</v>
      </c>
      <c r="D2097" t="s">
        <v>435</v>
      </c>
      <c r="E2097" s="149" t="str">
        <f t="shared" ref="E2097:E2160" si="67">A2097&amp;"_"&amp;C2097&amp;D2097</f>
        <v>2024_OHMADISON COUNTY</v>
      </c>
      <c r="F2097">
        <v>766550</v>
      </c>
      <c r="G2097" s="149">
        <f t="array" ref="G2097">SUM(IF(A2097=A$5:A2097,IF(C2097=C$5:C2097,1,0),0))</f>
        <v>49</v>
      </c>
    </row>
    <row r="2098" spans="1:7" x14ac:dyDescent="0.25">
      <c r="A2098">
        <v>2024</v>
      </c>
      <c r="B2098" s="149" t="str">
        <f t="shared" si="66"/>
        <v>2024_OH50</v>
      </c>
      <c r="C2098" t="s">
        <v>179</v>
      </c>
      <c r="D2098" t="s">
        <v>1616</v>
      </c>
      <c r="E2098" s="149" t="str">
        <f t="shared" si="67"/>
        <v>2024_OHMAHONING COUNTY</v>
      </c>
      <c r="F2098">
        <v>766550</v>
      </c>
      <c r="G2098" s="149">
        <f t="array" ref="G2098">SUM(IF(A2098=A$5:A2098,IF(C2098=C$5:C2098,1,0),0))</f>
        <v>50</v>
      </c>
    </row>
    <row r="2099" spans="1:7" x14ac:dyDescent="0.25">
      <c r="A2099">
        <v>2024</v>
      </c>
      <c r="B2099" s="149" t="str">
        <f t="shared" si="66"/>
        <v>2024_OH51</v>
      </c>
      <c r="C2099" t="s">
        <v>179</v>
      </c>
      <c r="D2099" t="s">
        <v>437</v>
      </c>
      <c r="E2099" s="149" t="str">
        <f t="shared" si="67"/>
        <v>2024_OHMARION COUNTY</v>
      </c>
      <c r="F2099">
        <v>766550</v>
      </c>
      <c r="G2099" s="149">
        <f t="array" ref="G2099">SUM(IF(A2099=A$5:A2099,IF(C2099=C$5:C2099,1,0),0))</f>
        <v>51</v>
      </c>
    </row>
    <row r="2100" spans="1:7" x14ac:dyDescent="0.25">
      <c r="A2100">
        <v>2024</v>
      </c>
      <c r="B2100" s="149" t="str">
        <f t="shared" si="66"/>
        <v>2024_OH52</v>
      </c>
      <c r="C2100" t="s">
        <v>179</v>
      </c>
      <c r="D2100" t="s">
        <v>1617</v>
      </c>
      <c r="E2100" s="149" t="str">
        <f t="shared" si="67"/>
        <v>2024_OHMEDINA COUNTY</v>
      </c>
      <c r="F2100">
        <v>766550</v>
      </c>
      <c r="G2100" s="149">
        <f t="array" ref="G2100">SUM(IF(A2100=A$5:A2100,IF(C2100=C$5:C2100,1,0),0))</f>
        <v>52</v>
      </c>
    </row>
    <row r="2101" spans="1:7" x14ac:dyDescent="0.25">
      <c r="A2101">
        <v>2024</v>
      </c>
      <c r="B2101" s="149" t="str">
        <f t="shared" si="66"/>
        <v>2024_OH53</v>
      </c>
      <c r="C2101" t="s">
        <v>179</v>
      </c>
      <c r="D2101" t="s">
        <v>1618</v>
      </c>
      <c r="E2101" s="149" t="str">
        <f t="shared" si="67"/>
        <v>2024_OHMEIGS COUNTY</v>
      </c>
      <c r="F2101">
        <v>766550</v>
      </c>
      <c r="G2101" s="149">
        <f t="array" ref="G2101">SUM(IF(A2101=A$5:A2101,IF(C2101=C$5:C2101,1,0),0))</f>
        <v>53</v>
      </c>
    </row>
    <row r="2102" spans="1:7" x14ac:dyDescent="0.25">
      <c r="A2102">
        <v>2024</v>
      </c>
      <c r="B2102" s="149" t="str">
        <f t="shared" si="66"/>
        <v>2024_OH54</v>
      </c>
      <c r="C2102" t="s">
        <v>179</v>
      </c>
      <c r="D2102" t="s">
        <v>882</v>
      </c>
      <c r="E2102" s="149" t="str">
        <f t="shared" si="67"/>
        <v>2024_OHMERCER COUNTY</v>
      </c>
      <c r="F2102">
        <v>766550</v>
      </c>
      <c r="G2102" s="149">
        <f t="array" ref="G2102">SUM(IF(A2102=A$5:A2102,IF(C2102=C$5:C2102,1,0),0))</f>
        <v>54</v>
      </c>
    </row>
    <row r="2103" spans="1:7" x14ac:dyDescent="0.25">
      <c r="A2103">
        <v>2024</v>
      </c>
      <c r="B2103" s="149" t="str">
        <f t="shared" si="66"/>
        <v>2024_OH55</v>
      </c>
      <c r="C2103" t="s">
        <v>179</v>
      </c>
      <c r="D2103" t="s">
        <v>919</v>
      </c>
      <c r="E2103" s="149" t="str">
        <f t="shared" si="67"/>
        <v>2024_OHMIAMI COUNTY</v>
      </c>
      <c r="F2103">
        <v>766550</v>
      </c>
      <c r="G2103" s="149">
        <f t="array" ref="G2103">SUM(IF(A2103=A$5:A2103,IF(C2103=C$5:C2103,1,0),0))</f>
        <v>55</v>
      </c>
    </row>
    <row r="2104" spans="1:7" x14ac:dyDescent="0.25">
      <c r="A2104">
        <v>2024</v>
      </c>
      <c r="B2104" s="149" t="str">
        <f t="shared" si="66"/>
        <v>2024_OH56</v>
      </c>
      <c r="C2104" t="s">
        <v>179</v>
      </c>
      <c r="D2104" t="s">
        <v>440</v>
      </c>
      <c r="E2104" s="149" t="str">
        <f t="shared" si="67"/>
        <v>2024_OHMONROE COUNTY</v>
      </c>
      <c r="F2104">
        <v>766550</v>
      </c>
      <c r="G2104" s="149">
        <f t="array" ref="G2104">SUM(IF(A2104=A$5:A2104,IF(C2104=C$5:C2104,1,0),0))</f>
        <v>56</v>
      </c>
    </row>
    <row r="2105" spans="1:7" x14ac:dyDescent="0.25">
      <c r="A2105">
        <v>2024</v>
      </c>
      <c r="B2105" s="149" t="str">
        <f t="shared" si="66"/>
        <v>2024_OH57</v>
      </c>
      <c r="C2105" t="s">
        <v>179</v>
      </c>
      <c r="D2105" t="s">
        <v>441</v>
      </c>
      <c r="E2105" s="149" t="str">
        <f t="shared" si="67"/>
        <v>2024_OHMONTGOMERY COUNTY</v>
      </c>
      <c r="F2105">
        <v>766550</v>
      </c>
      <c r="G2105" s="149">
        <f t="array" ref="G2105">SUM(IF(A2105=A$5:A2105,IF(C2105=C$5:C2105,1,0),0))</f>
        <v>57</v>
      </c>
    </row>
    <row r="2106" spans="1:7" x14ac:dyDescent="0.25">
      <c r="A2106">
        <v>2024</v>
      </c>
      <c r="B2106" s="149" t="str">
        <f t="shared" si="66"/>
        <v>2024_OH58</v>
      </c>
      <c r="C2106" t="s">
        <v>179</v>
      </c>
      <c r="D2106" t="s">
        <v>442</v>
      </c>
      <c r="E2106" s="149" t="str">
        <f t="shared" si="67"/>
        <v>2024_OHMORGAN COUNTY</v>
      </c>
      <c r="F2106">
        <v>766550</v>
      </c>
      <c r="G2106" s="149">
        <f t="array" ref="G2106">SUM(IF(A2106=A$5:A2106,IF(C2106=C$5:C2106,1,0),0))</f>
        <v>58</v>
      </c>
    </row>
    <row r="2107" spans="1:7" x14ac:dyDescent="0.25">
      <c r="A2107">
        <v>2024</v>
      </c>
      <c r="B2107" s="149" t="str">
        <f t="shared" si="66"/>
        <v>2024_OH59</v>
      </c>
      <c r="C2107" t="s">
        <v>179</v>
      </c>
      <c r="D2107" t="s">
        <v>1619</v>
      </c>
      <c r="E2107" s="149" t="str">
        <f t="shared" si="67"/>
        <v>2024_OHMORROW COUNTY</v>
      </c>
      <c r="F2107">
        <v>766550</v>
      </c>
      <c r="G2107" s="149">
        <f t="array" ref="G2107">SUM(IF(A2107=A$5:A2107,IF(C2107=C$5:C2107,1,0),0))</f>
        <v>59</v>
      </c>
    </row>
    <row r="2108" spans="1:7" x14ac:dyDescent="0.25">
      <c r="A2108">
        <v>2024</v>
      </c>
      <c r="B2108" s="149" t="str">
        <f t="shared" si="66"/>
        <v>2024_OH60</v>
      </c>
      <c r="C2108" t="s">
        <v>179</v>
      </c>
      <c r="D2108" t="s">
        <v>1620</v>
      </c>
      <c r="E2108" s="149" t="str">
        <f t="shared" si="67"/>
        <v>2024_OHMUSKINGUM COUNTY</v>
      </c>
      <c r="F2108">
        <v>766550</v>
      </c>
      <c r="G2108" s="149">
        <f t="array" ref="G2108">SUM(IF(A2108=A$5:A2108,IF(C2108=C$5:C2108,1,0),0))</f>
        <v>60</v>
      </c>
    </row>
    <row r="2109" spans="1:7" x14ac:dyDescent="0.25">
      <c r="A2109">
        <v>2024</v>
      </c>
      <c r="B2109" s="149" t="str">
        <f t="shared" si="66"/>
        <v>2024_OH61</v>
      </c>
      <c r="C2109" t="s">
        <v>179</v>
      </c>
      <c r="D2109" t="s">
        <v>920</v>
      </c>
      <c r="E2109" s="149" t="str">
        <f t="shared" si="67"/>
        <v>2024_OHNOBLE COUNTY</v>
      </c>
      <c r="F2109">
        <v>766550</v>
      </c>
      <c r="G2109" s="149">
        <f t="array" ref="G2109">SUM(IF(A2109=A$5:A2109,IF(C2109=C$5:C2109,1,0),0))</f>
        <v>61</v>
      </c>
    </row>
    <row r="2110" spans="1:7" x14ac:dyDescent="0.25">
      <c r="A2110">
        <v>2024</v>
      </c>
      <c r="B2110" s="149" t="str">
        <f t="shared" si="66"/>
        <v>2024_OH62</v>
      </c>
      <c r="C2110" t="s">
        <v>179</v>
      </c>
      <c r="D2110" t="s">
        <v>1028</v>
      </c>
      <c r="E2110" s="149" t="str">
        <f t="shared" si="67"/>
        <v>2024_OHOTTAWA COUNTY</v>
      </c>
      <c r="F2110">
        <v>766550</v>
      </c>
      <c r="G2110" s="149">
        <f t="array" ref="G2110">SUM(IF(A2110=A$5:A2110,IF(C2110=C$5:C2110,1,0),0))</f>
        <v>62</v>
      </c>
    </row>
    <row r="2111" spans="1:7" x14ac:dyDescent="0.25">
      <c r="A2111">
        <v>2024</v>
      </c>
      <c r="B2111" s="149" t="str">
        <f t="shared" si="66"/>
        <v>2024_OH63</v>
      </c>
      <c r="C2111" t="s">
        <v>179</v>
      </c>
      <c r="D2111" t="s">
        <v>774</v>
      </c>
      <c r="E2111" s="149" t="str">
        <f t="shared" si="67"/>
        <v>2024_OHPAULDING COUNTY</v>
      </c>
      <c r="F2111">
        <v>766550</v>
      </c>
      <c r="G2111" s="149">
        <f t="array" ref="G2111">SUM(IF(A2111=A$5:A2111,IF(C2111=C$5:C2111,1,0),0))</f>
        <v>63</v>
      </c>
    </row>
    <row r="2112" spans="1:7" x14ac:dyDescent="0.25">
      <c r="A2112">
        <v>2024</v>
      </c>
      <c r="B2112" s="149" t="str">
        <f t="shared" si="66"/>
        <v>2024_OH64</v>
      </c>
      <c r="C2112" t="s">
        <v>179</v>
      </c>
      <c r="D2112" t="s">
        <v>443</v>
      </c>
      <c r="E2112" s="149" t="str">
        <f t="shared" si="67"/>
        <v>2024_OHPERRY COUNTY</v>
      </c>
      <c r="F2112">
        <v>766550</v>
      </c>
      <c r="G2112" s="149">
        <f t="array" ref="G2112">SUM(IF(A2112=A$5:A2112,IF(C2112=C$5:C2112,1,0),0))</f>
        <v>64</v>
      </c>
    </row>
    <row r="2113" spans="1:7" x14ac:dyDescent="0.25">
      <c r="A2113">
        <v>2024</v>
      </c>
      <c r="B2113" s="149" t="str">
        <f t="shared" si="66"/>
        <v>2024_OH65</v>
      </c>
      <c r="C2113" t="s">
        <v>179</v>
      </c>
      <c r="D2113" t="s">
        <v>1621</v>
      </c>
      <c r="E2113" s="149" t="str">
        <f t="shared" si="67"/>
        <v>2024_OHPICKAWAY COUNTY</v>
      </c>
      <c r="F2113">
        <v>766550</v>
      </c>
      <c r="G2113" s="149">
        <f t="array" ref="G2113">SUM(IF(A2113=A$5:A2113,IF(C2113=C$5:C2113,1,0),0))</f>
        <v>65</v>
      </c>
    </row>
    <row r="2114" spans="1:7" x14ac:dyDescent="0.25">
      <c r="A2114">
        <v>2024</v>
      </c>
      <c r="B2114" s="149" t="str">
        <f t="shared" si="66"/>
        <v>2024_OH66</v>
      </c>
      <c r="C2114" t="s">
        <v>179</v>
      </c>
      <c r="D2114" t="s">
        <v>445</v>
      </c>
      <c r="E2114" s="149" t="str">
        <f t="shared" si="67"/>
        <v>2024_OHPIKE COUNTY</v>
      </c>
      <c r="F2114">
        <v>766550</v>
      </c>
      <c r="G2114" s="149">
        <f t="array" ref="G2114">SUM(IF(A2114=A$5:A2114,IF(C2114=C$5:C2114,1,0),0))</f>
        <v>66</v>
      </c>
    </row>
    <row r="2115" spans="1:7" x14ac:dyDescent="0.25">
      <c r="A2115">
        <v>2024</v>
      </c>
      <c r="B2115" s="149" t="str">
        <f t="shared" si="66"/>
        <v>2024_OH67</v>
      </c>
      <c r="C2115" t="s">
        <v>179</v>
      </c>
      <c r="D2115" t="s">
        <v>1622</v>
      </c>
      <c r="E2115" s="149" t="str">
        <f t="shared" si="67"/>
        <v>2024_OHPORTAGE COUNTY</v>
      </c>
      <c r="F2115">
        <v>766550</v>
      </c>
      <c r="G2115" s="149">
        <f t="array" ref="G2115">SUM(IF(A2115=A$5:A2115,IF(C2115=C$5:C2115,1,0),0))</f>
        <v>67</v>
      </c>
    </row>
    <row r="2116" spans="1:7" x14ac:dyDescent="0.25">
      <c r="A2116">
        <v>2024</v>
      </c>
      <c r="B2116" s="149" t="str">
        <f t="shared" si="66"/>
        <v>2024_OH68</v>
      </c>
      <c r="C2116" t="s">
        <v>179</v>
      </c>
      <c r="D2116" t="s">
        <v>1623</v>
      </c>
      <c r="E2116" s="149" t="str">
        <f t="shared" si="67"/>
        <v>2024_OHPREBLE COUNTY</v>
      </c>
      <c r="F2116">
        <v>766550</v>
      </c>
      <c r="G2116" s="149">
        <f t="array" ref="G2116">SUM(IF(A2116=A$5:A2116,IF(C2116=C$5:C2116,1,0),0))</f>
        <v>68</v>
      </c>
    </row>
    <row r="2117" spans="1:7" x14ac:dyDescent="0.25">
      <c r="A2117">
        <v>2024</v>
      </c>
      <c r="B2117" s="149" t="str">
        <f t="shared" si="66"/>
        <v>2024_OH69</v>
      </c>
      <c r="C2117" t="s">
        <v>179</v>
      </c>
      <c r="D2117" t="s">
        <v>690</v>
      </c>
      <c r="E2117" s="149" t="str">
        <f t="shared" si="67"/>
        <v>2024_OHPUTNAM COUNTY</v>
      </c>
      <c r="F2117">
        <v>766550</v>
      </c>
      <c r="G2117" s="149">
        <f t="array" ref="G2117">SUM(IF(A2117=A$5:A2117,IF(C2117=C$5:C2117,1,0),0))</f>
        <v>69</v>
      </c>
    </row>
    <row r="2118" spans="1:7" x14ac:dyDescent="0.25">
      <c r="A2118">
        <v>2024</v>
      </c>
      <c r="B2118" s="149" t="str">
        <f t="shared" si="66"/>
        <v>2024_OH70</v>
      </c>
      <c r="C2118" t="s">
        <v>179</v>
      </c>
      <c r="D2118" t="s">
        <v>887</v>
      </c>
      <c r="E2118" s="149" t="str">
        <f t="shared" si="67"/>
        <v>2024_OHRICHLAND COUNTY</v>
      </c>
      <c r="F2118">
        <v>766550</v>
      </c>
      <c r="G2118" s="149">
        <f t="array" ref="G2118">SUM(IF(A2118=A$5:A2118,IF(C2118=C$5:C2118,1,0),0))</f>
        <v>70</v>
      </c>
    </row>
    <row r="2119" spans="1:7" x14ac:dyDescent="0.25">
      <c r="A2119">
        <v>2024</v>
      </c>
      <c r="B2119" s="149" t="str">
        <f t="shared" si="66"/>
        <v>2024_OH71</v>
      </c>
      <c r="C2119" t="s">
        <v>179</v>
      </c>
      <c r="D2119" t="s">
        <v>1624</v>
      </c>
      <c r="E2119" s="149" t="str">
        <f t="shared" si="67"/>
        <v>2024_OHROSS COUNTY</v>
      </c>
      <c r="F2119">
        <v>766550</v>
      </c>
      <c r="G2119" s="149">
        <f t="array" ref="G2119">SUM(IF(A2119=A$5:A2119,IF(C2119=C$5:C2119,1,0),0))</f>
        <v>71</v>
      </c>
    </row>
    <row r="2120" spans="1:7" x14ac:dyDescent="0.25">
      <c r="A2120">
        <v>2024</v>
      </c>
      <c r="B2120" s="149" t="str">
        <f t="shared" si="66"/>
        <v>2024_OH72</v>
      </c>
      <c r="C2120" t="s">
        <v>179</v>
      </c>
      <c r="D2120" t="s">
        <v>1625</v>
      </c>
      <c r="E2120" s="149" t="str">
        <f t="shared" si="67"/>
        <v>2024_OHSANDUSKY COUNTY</v>
      </c>
      <c r="F2120">
        <v>766550</v>
      </c>
      <c r="G2120" s="149">
        <f t="array" ref="G2120">SUM(IF(A2120=A$5:A2120,IF(C2120=C$5:C2120,1,0),0))</f>
        <v>72</v>
      </c>
    </row>
    <row r="2121" spans="1:7" x14ac:dyDescent="0.25">
      <c r="A2121">
        <v>2024</v>
      </c>
      <c r="B2121" s="149" t="str">
        <f t="shared" si="66"/>
        <v>2024_OH73</v>
      </c>
      <c r="C2121" t="s">
        <v>179</v>
      </c>
      <c r="D2121" t="s">
        <v>1626</v>
      </c>
      <c r="E2121" s="149" t="str">
        <f t="shared" si="67"/>
        <v>2024_OHSCIOTO COUNTY</v>
      </c>
      <c r="F2121">
        <v>766550</v>
      </c>
      <c r="G2121" s="149">
        <f t="array" ref="G2121">SUM(IF(A2121=A$5:A2121,IF(C2121=C$5:C2121,1,0),0))</f>
        <v>73</v>
      </c>
    </row>
    <row r="2122" spans="1:7" x14ac:dyDescent="0.25">
      <c r="A2122">
        <v>2024</v>
      </c>
      <c r="B2122" s="149" t="str">
        <f t="shared" si="66"/>
        <v>2024_OH74</v>
      </c>
      <c r="C2122" t="s">
        <v>179</v>
      </c>
      <c r="D2122" t="s">
        <v>1496</v>
      </c>
      <c r="E2122" s="149" t="str">
        <f t="shared" si="67"/>
        <v>2024_OHSENECA COUNTY</v>
      </c>
      <c r="F2122">
        <v>766550</v>
      </c>
      <c r="G2122" s="149">
        <f t="array" ref="G2122">SUM(IF(A2122=A$5:A2122,IF(C2122=C$5:C2122,1,0),0))</f>
        <v>74</v>
      </c>
    </row>
    <row r="2123" spans="1:7" x14ac:dyDescent="0.25">
      <c r="A2123">
        <v>2024</v>
      </c>
      <c r="B2123" s="149" t="str">
        <f t="shared" si="66"/>
        <v>2024_OH75</v>
      </c>
      <c r="C2123" t="s">
        <v>179</v>
      </c>
      <c r="D2123" t="s">
        <v>449</v>
      </c>
      <c r="E2123" s="149" t="str">
        <f t="shared" si="67"/>
        <v>2024_OHSHELBY COUNTY</v>
      </c>
      <c r="F2123">
        <v>766550</v>
      </c>
      <c r="G2123" s="149">
        <f t="array" ref="G2123">SUM(IF(A2123=A$5:A2123,IF(C2123=C$5:C2123,1,0),0))</f>
        <v>75</v>
      </c>
    </row>
    <row r="2124" spans="1:7" x14ac:dyDescent="0.25">
      <c r="A2124">
        <v>2024</v>
      </c>
      <c r="B2124" s="149" t="str">
        <f t="shared" si="66"/>
        <v>2024_OH76</v>
      </c>
      <c r="C2124" t="s">
        <v>179</v>
      </c>
      <c r="D2124" t="s">
        <v>891</v>
      </c>
      <c r="E2124" s="149" t="str">
        <f t="shared" si="67"/>
        <v>2024_OHSTARK COUNTY</v>
      </c>
      <c r="F2124">
        <v>766550</v>
      </c>
      <c r="G2124" s="149">
        <f t="array" ref="G2124">SUM(IF(A2124=A$5:A2124,IF(C2124=C$5:C2124,1,0),0))</f>
        <v>76</v>
      </c>
    </row>
    <row r="2125" spans="1:7" x14ac:dyDescent="0.25">
      <c r="A2125">
        <v>2024</v>
      </c>
      <c r="B2125" s="149" t="str">
        <f t="shared" si="66"/>
        <v>2024_OH77</v>
      </c>
      <c r="C2125" t="s">
        <v>179</v>
      </c>
      <c r="D2125" t="s">
        <v>638</v>
      </c>
      <c r="E2125" s="149" t="str">
        <f t="shared" si="67"/>
        <v>2024_OHSUMMIT COUNTY</v>
      </c>
      <c r="F2125">
        <v>766550</v>
      </c>
      <c r="G2125" s="149">
        <f t="array" ref="G2125">SUM(IF(A2125=A$5:A2125,IF(C2125=C$5:C2125,1,0),0))</f>
        <v>77</v>
      </c>
    </row>
    <row r="2126" spans="1:7" x14ac:dyDescent="0.25">
      <c r="A2126">
        <v>2024</v>
      </c>
      <c r="B2126" s="149" t="str">
        <f t="shared" si="66"/>
        <v>2024_OH78</v>
      </c>
      <c r="C2126" t="s">
        <v>179</v>
      </c>
      <c r="D2126" t="s">
        <v>1627</v>
      </c>
      <c r="E2126" s="149" t="str">
        <f t="shared" si="67"/>
        <v>2024_OHTRUMBULL COUNTY</v>
      </c>
      <c r="F2126">
        <v>766550</v>
      </c>
      <c r="G2126" s="149">
        <f t="array" ref="G2126">SUM(IF(A2126=A$5:A2126,IF(C2126=C$5:C2126,1,0),0))</f>
        <v>78</v>
      </c>
    </row>
    <row r="2127" spans="1:7" x14ac:dyDescent="0.25">
      <c r="A2127">
        <v>2024</v>
      </c>
      <c r="B2127" s="149" t="str">
        <f t="shared" si="66"/>
        <v>2024_OH79</v>
      </c>
      <c r="C2127" t="s">
        <v>179</v>
      </c>
      <c r="D2127" t="s">
        <v>1628</v>
      </c>
      <c r="E2127" s="149" t="str">
        <f t="shared" si="67"/>
        <v>2024_OHTUSCARAWAS COUNTY</v>
      </c>
      <c r="F2127">
        <v>766550</v>
      </c>
      <c r="G2127" s="149">
        <f t="array" ref="G2127">SUM(IF(A2127=A$5:A2127,IF(C2127=C$5:C2127,1,0),0))</f>
        <v>79</v>
      </c>
    </row>
    <row r="2128" spans="1:7" x14ac:dyDescent="0.25">
      <c r="A2128">
        <v>2024</v>
      </c>
      <c r="B2128" s="149" t="str">
        <f t="shared" si="66"/>
        <v>2024_OH80</v>
      </c>
      <c r="C2128" t="s">
        <v>179</v>
      </c>
      <c r="D2128" t="s">
        <v>525</v>
      </c>
      <c r="E2128" s="149" t="str">
        <f t="shared" si="67"/>
        <v>2024_OHUNION COUNTY</v>
      </c>
      <c r="F2128">
        <v>766550</v>
      </c>
      <c r="G2128" s="149">
        <f t="array" ref="G2128">SUM(IF(A2128=A$5:A2128,IF(C2128=C$5:C2128,1,0),0))</f>
        <v>80</v>
      </c>
    </row>
    <row r="2129" spans="1:7" x14ac:dyDescent="0.25">
      <c r="A2129">
        <v>2024</v>
      </c>
      <c r="B2129" s="149" t="str">
        <f t="shared" si="66"/>
        <v>2024_OH81</v>
      </c>
      <c r="C2129" t="s">
        <v>179</v>
      </c>
      <c r="D2129" t="s">
        <v>1629</v>
      </c>
      <c r="E2129" s="149" t="str">
        <f t="shared" si="67"/>
        <v>2024_OHVAN WERT COUNTY</v>
      </c>
      <c r="F2129">
        <v>766550</v>
      </c>
      <c r="G2129" s="149">
        <f t="array" ref="G2129">SUM(IF(A2129=A$5:A2129,IF(C2129=C$5:C2129,1,0),0))</f>
        <v>81</v>
      </c>
    </row>
    <row r="2130" spans="1:7" x14ac:dyDescent="0.25">
      <c r="A2130">
        <v>2024</v>
      </c>
      <c r="B2130" s="149" t="str">
        <f t="shared" si="66"/>
        <v>2024_OH82</v>
      </c>
      <c r="C2130" t="s">
        <v>179</v>
      </c>
      <c r="D2130" t="s">
        <v>1630</v>
      </c>
      <c r="E2130" s="149" t="str">
        <f t="shared" si="67"/>
        <v>2024_OHVINTON COUNTY</v>
      </c>
      <c r="F2130">
        <v>766550</v>
      </c>
      <c r="G2130" s="149">
        <f t="array" ref="G2130">SUM(IF(A2130=A$5:A2130,IF(C2130=C$5:C2130,1,0),0))</f>
        <v>82</v>
      </c>
    </row>
    <row r="2131" spans="1:7" x14ac:dyDescent="0.25">
      <c r="A2131">
        <v>2024</v>
      </c>
      <c r="B2131" s="149" t="str">
        <f t="shared" si="66"/>
        <v>2024_OH83</v>
      </c>
      <c r="C2131" t="s">
        <v>179</v>
      </c>
      <c r="D2131" t="s">
        <v>801</v>
      </c>
      <c r="E2131" s="149" t="str">
        <f t="shared" si="67"/>
        <v>2024_OHWARREN COUNTY</v>
      </c>
      <c r="F2131">
        <v>766550</v>
      </c>
      <c r="G2131" s="149">
        <f t="array" ref="G2131">SUM(IF(A2131=A$5:A2131,IF(C2131=C$5:C2131,1,0),0))</f>
        <v>83</v>
      </c>
    </row>
    <row r="2132" spans="1:7" x14ac:dyDescent="0.25">
      <c r="A2132">
        <v>2024</v>
      </c>
      <c r="B2132" s="149" t="str">
        <f t="shared" si="66"/>
        <v>2024_OH84</v>
      </c>
      <c r="C2132" t="s">
        <v>179</v>
      </c>
      <c r="D2132" t="s">
        <v>455</v>
      </c>
      <c r="E2132" s="149" t="str">
        <f t="shared" si="67"/>
        <v>2024_OHWASHINGTON COUNTY</v>
      </c>
      <c r="F2132">
        <v>766550</v>
      </c>
      <c r="G2132" s="149">
        <f t="array" ref="G2132">SUM(IF(A2132=A$5:A2132,IF(C2132=C$5:C2132,1,0),0))</f>
        <v>84</v>
      </c>
    </row>
    <row r="2133" spans="1:7" x14ac:dyDescent="0.25">
      <c r="A2133">
        <v>2024</v>
      </c>
      <c r="B2133" s="149" t="str">
        <f t="shared" si="66"/>
        <v>2024_OH85</v>
      </c>
      <c r="C2133" t="s">
        <v>179</v>
      </c>
      <c r="D2133" t="s">
        <v>802</v>
      </c>
      <c r="E2133" s="149" t="str">
        <f t="shared" si="67"/>
        <v>2024_OHWAYNE COUNTY</v>
      </c>
      <c r="F2133">
        <v>766550</v>
      </c>
      <c r="G2133" s="149">
        <f t="array" ref="G2133">SUM(IF(A2133=A$5:A2133,IF(C2133=C$5:C2133,1,0),0))</f>
        <v>85</v>
      </c>
    </row>
    <row r="2134" spans="1:7" x14ac:dyDescent="0.25">
      <c r="A2134">
        <v>2024</v>
      </c>
      <c r="B2134" s="149" t="str">
        <f t="shared" si="66"/>
        <v>2024_OH86</v>
      </c>
      <c r="C2134" t="s">
        <v>179</v>
      </c>
      <c r="D2134" t="s">
        <v>1597</v>
      </c>
      <c r="E2134" s="149" t="str">
        <f t="shared" si="67"/>
        <v>2024_OHWILLIAMS COUNTY</v>
      </c>
      <c r="F2134">
        <v>766550</v>
      </c>
      <c r="G2134" s="149">
        <f t="array" ref="G2134">SUM(IF(A2134=A$5:A2134,IF(C2134=C$5:C2134,1,0),0))</f>
        <v>86</v>
      </c>
    </row>
    <row r="2135" spans="1:7" x14ac:dyDescent="0.25">
      <c r="A2135">
        <v>2024</v>
      </c>
      <c r="B2135" s="149" t="str">
        <f t="shared" si="66"/>
        <v>2024_OH87</v>
      </c>
      <c r="C2135" t="s">
        <v>179</v>
      </c>
      <c r="D2135" t="s">
        <v>1631</v>
      </c>
      <c r="E2135" s="149" t="str">
        <f t="shared" si="67"/>
        <v>2024_OHWOOD COUNTY</v>
      </c>
      <c r="F2135">
        <v>766550</v>
      </c>
      <c r="G2135" s="149">
        <f t="array" ref="G2135">SUM(IF(A2135=A$5:A2135,IF(C2135=C$5:C2135,1,0),0))</f>
        <v>87</v>
      </c>
    </row>
    <row r="2136" spans="1:7" x14ac:dyDescent="0.25">
      <c r="A2136">
        <v>2024</v>
      </c>
      <c r="B2136" s="149" t="str">
        <f t="shared" si="66"/>
        <v>2024_OH88</v>
      </c>
      <c r="C2136" t="s">
        <v>179</v>
      </c>
      <c r="D2136" t="s">
        <v>1632</v>
      </c>
      <c r="E2136" s="149" t="str">
        <f t="shared" si="67"/>
        <v>2024_OHWYANDOT COUNTY</v>
      </c>
      <c r="F2136">
        <v>766550</v>
      </c>
      <c r="G2136" s="149">
        <f t="array" ref="G2136">SUM(IF(A2136=A$5:A2136,IF(C2136=C$5:C2136,1,0),0))</f>
        <v>88</v>
      </c>
    </row>
    <row r="2137" spans="1:7" x14ac:dyDescent="0.25">
      <c r="A2137">
        <v>2024</v>
      </c>
      <c r="B2137" s="149" t="str">
        <f t="shared" si="66"/>
        <v>2024_OK1</v>
      </c>
      <c r="C2137" t="s">
        <v>180</v>
      </c>
      <c r="D2137" t="s">
        <v>942</v>
      </c>
      <c r="E2137" s="149" t="str">
        <f t="shared" si="67"/>
        <v>2024_OKADAIR COUNTY</v>
      </c>
      <c r="F2137">
        <v>766550</v>
      </c>
      <c r="G2137" s="149">
        <f t="array" ref="G2137">SUM(IF(A2137=A$5:A2137,IF(C2137=C$5:C2137,1,0),0))</f>
        <v>1</v>
      </c>
    </row>
    <row r="2138" spans="1:7" x14ac:dyDescent="0.25">
      <c r="A2138">
        <v>2024</v>
      </c>
      <c r="B2138" s="149" t="str">
        <f t="shared" si="66"/>
        <v>2024_OK2</v>
      </c>
      <c r="C2138" t="s">
        <v>180</v>
      </c>
      <c r="D2138" t="s">
        <v>1633</v>
      </c>
      <c r="E2138" s="149" t="str">
        <f t="shared" si="67"/>
        <v>2024_OKALFALFA COUNTY</v>
      </c>
      <c r="F2138">
        <v>766550</v>
      </c>
      <c r="G2138" s="149">
        <f t="array" ref="G2138">SUM(IF(A2138=A$5:A2138,IF(C2138=C$5:C2138,1,0),0))</f>
        <v>2</v>
      </c>
    </row>
    <row r="2139" spans="1:7" x14ac:dyDescent="0.25">
      <c r="A2139">
        <v>2024</v>
      </c>
      <c r="B2139" s="149" t="str">
        <f t="shared" si="66"/>
        <v>2024_OK3</v>
      </c>
      <c r="C2139" t="s">
        <v>180</v>
      </c>
      <c r="D2139" t="s">
        <v>1634</v>
      </c>
      <c r="E2139" s="149" t="str">
        <f t="shared" si="67"/>
        <v>2024_OKATOKA COUNTY</v>
      </c>
      <c r="F2139">
        <v>766550</v>
      </c>
      <c r="G2139" s="149">
        <f t="array" ref="G2139">SUM(IF(A2139=A$5:A2139,IF(C2139=C$5:C2139,1,0),0))</f>
        <v>3</v>
      </c>
    </row>
    <row r="2140" spans="1:7" x14ac:dyDescent="0.25">
      <c r="A2140">
        <v>2024</v>
      </c>
      <c r="B2140" s="149" t="str">
        <f t="shared" si="66"/>
        <v>2024_OK4</v>
      </c>
      <c r="C2140" t="s">
        <v>180</v>
      </c>
      <c r="D2140" t="s">
        <v>1635</v>
      </c>
      <c r="E2140" s="149" t="str">
        <f t="shared" si="67"/>
        <v>2024_OKBEAVER COUNTY</v>
      </c>
      <c r="F2140">
        <v>766550</v>
      </c>
      <c r="G2140" s="149">
        <f t="array" ref="G2140">SUM(IF(A2140=A$5:A2140,IF(C2140=C$5:C2140,1,0),0))</f>
        <v>4</v>
      </c>
    </row>
    <row r="2141" spans="1:7" x14ac:dyDescent="0.25">
      <c r="A2141">
        <v>2024</v>
      </c>
      <c r="B2141" s="149" t="str">
        <f t="shared" si="66"/>
        <v>2024_OK5</v>
      </c>
      <c r="C2141" t="s">
        <v>180</v>
      </c>
      <c r="D2141" t="s">
        <v>1636</v>
      </c>
      <c r="E2141" s="149" t="str">
        <f t="shared" si="67"/>
        <v>2024_OKBECKHAM COUNTY</v>
      </c>
      <c r="F2141">
        <v>766550</v>
      </c>
      <c r="G2141" s="149">
        <f t="array" ref="G2141">SUM(IF(A2141=A$5:A2141,IF(C2141=C$5:C2141,1,0),0))</f>
        <v>5</v>
      </c>
    </row>
    <row r="2142" spans="1:7" x14ac:dyDescent="0.25">
      <c r="A2142">
        <v>2024</v>
      </c>
      <c r="B2142" s="149" t="str">
        <f t="shared" si="66"/>
        <v>2024_OK6</v>
      </c>
      <c r="C2142" t="s">
        <v>180</v>
      </c>
      <c r="D2142" t="s">
        <v>819</v>
      </c>
      <c r="E2142" s="149" t="str">
        <f t="shared" si="67"/>
        <v>2024_OKBLAINE COUNTY</v>
      </c>
      <c r="F2142">
        <v>766550</v>
      </c>
      <c r="G2142" s="149">
        <f t="array" ref="G2142">SUM(IF(A2142=A$5:A2142,IF(C2142=C$5:C2142,1,0),0))</f>
        <v>6</v>
      </c>
    </row>
    <row r="2143" spans="1:7" x14ac:dyDescent="0.25">
      <c r="A2143">
        <v>2024</v>
      </c>
      <c r="B2143" s="149" t="str">
        <f t="shared" si="66"/>
        <v>2024_OK7</v>
      </c>
      <c r="C2143" t="s">
        <v>180</v>
      </c>
      <c r="D2143" t="s">
        <v>712</v>
      </c>
      <c r="E2143" s="149" t="str">
        <f t="shared" si="67"/>
        <v>2024_OKBRYAN COUNTY</v>
      </c>
      <c r="F2143">
        <v>766550</v>
      </c>
      <c r="G2143" s="149">
        <f t="array" ref="G2143">SUM(IF(A2143=A$5:A2143,IF(C2143=C$5:C2143,1,0),0))</f>
        <v>7</v>
      </c>
    </row>
    <row r="2144" spans="1:7" x14ac:dyDescent="0.25">
      <c r="A2144">
        <v>2024</v>
      </c>
      <c r="B2144" s="149" t="str">
        <f t="shared" si="66"/>
        <v>2024_OK8</v>
      </c>
      <c r="C2144" t="s">
        <v>180</v>
      </c>
      <c r="D2144" t="s">
        <v>1637</v>
      </c>
      <c r="E2144" s="149" t="str">
        <f t="shared" si="67"/>
        <v>2024_OKCADDO COUNTY</v>
      </c>
      <c r="F2144">
        <v>766550</v>
      </c>
      <c r="G2144" s="149">
        <f t="array" ref="G2144">SUM(IF(A2144=A$5:A2144,IF(C2144=C$5:C2144,1,0),0))</f>
        <v>8</v>
      </c>
    </row>
    <row r="2145" spans="1:7" x14ac:dyDescent="0.25">
      <c r="A2145">
        <v>2024</v>
      </c>
      <c r="B2145" s="149" t="str">
        <f t="shared" si="66"/>
        <v>2024_OK9</v>
      </c>
      <c r="C2145" t="s">
        <v>180</v>
      </c>
      <c r="D2145" t="s">
        <v>1638</v>
      </c>
      <c r="E2145" s="149" t="str">
        <f t="shared" si="67"/>
        <v>2024_OKCANADIAN COUNTY</v>
      </c>
      <c r="F2145">
        <v>766550</v>
      </c>
      <c r="G2145" s="149">
        <f t="array" ref="G2145">SUM(IF(A2145=A$5:A2145,IF(C2145=C$5:C2145,1,0),0))</f>
        <v>9</v>
      </c>
    </row>
    <row r="2146" spans="1:7" x14ac:dyDescent="0.25">
      <c r="A2146">
        <v>2024</v>
      </c>
      <c r="B2146" s="149" t="str">
        <f t="shared" si="66"/>
        <v>2024_OK10</v>
      </c>
      <c r="C2146" t="s">
        <v>180</v>
      </c>
      <c r="D2146" t="s">
        <v>1068</v>
      </c>
      <c r="E2146" s="149" t="str">
        <f t="shared" si="67"/>
        <v>2024_OKCARTER COUNTY</v>
      </c>
      <c r="F2146">
        <v>766550</v>
      </c>
      <c r="G2146" s="149">
        <f t="array" ref="G2146">SUM(IF(A2146=A$5:A2146,IF(C2146=C$5:C2146,1,0),0))</f>
        <v>10</v>
      </c>
    </row>
    <row r="2147" spans="1:7" x14ac:dyDescent="0.25">
      <c r="A2147">
        <v>2024</v>
      </c>
      <c r="B2147" s="149" t="str">
        <f t="shared" si="66"/>
        <v>2024_OK11</v>
      </c>
      <c r="C2147" t="s">
        <v>180</v>
      </c>
      <c r="D2147" t="s">
        <v>400</v>
      </c>
      <c r="E2147" s="149" t="str">
        <f t="shared" si="67"/>
        <v>2024_OKCHEROKEE COUNTY</v>
      </c>
      <c r="F2147">
        <v>766550</v>
      </c>
      <c r="G2147" s="149">
        <f t="array" ref="G2147">SUM(IF(A2147=A$5:A2147,IF(C2147=C$5:C2147,1,0),0))</f>
        <v>11</v>
      </c>
    </row>
    <row r="2148" spans="1:7" x14ac:dyDescent="0.25">
      <c r="A2148">
        <v>2024</v>
      </c>
      <c r="B2148" s="149" t="str">
        <f t="shared" si="66"/>
        <v>2024_OK12</v>
      </c>
      <c r="C2148" t="s">
        <v>180</v>
      </c>
      <c r="D2148" t="s">
        <v>402</v>
      </c>
      <c r="E2148" s="149" t="str">
        <f t="shared" si="67"/>
        <v>2024_OKCHOCTAW COUNTY</v>
      </c>
      <c r="F2148">
        <v>766550</v>
      </c>
      <c r="G2148" s="149">
        <f t="array" ref="G2148">SUM(IF(A2148=A$5:A2148,IF(C2148=C$5:C2148,1,0),0))</f>
        <v>12</v>
      </c>
    </row>
    <row r="2149" spans="1:7" x14ac:dyDescent="0.25">
      <c r="A2149">
        <v>2024</v>
      </c>
      <c r="B2149" s="149" t="str">
        <f t="shared" si="66"/>
        <v>2024_OK13</v>
      </c>
      <c r="C2149" t="s">
        <v>180</v>
      </c>
      <c r="D2149" t="s">
        <v>1639</v>
      </c>
      <c r="E2149" s="149" t="str">
        <f t="shared" si="67"/>
        <v>2024_OKCIMARRON COUNTY</v>
      </c>
      <c r="F2149">
        <v>766550</v>
      </c>
      <c r="G2149" s="149">
        <f t="array" ref="G2149">SUM(IF(A2149=A$5:A2149,IF(C2149=C$5:C2149,1,0),0))</f>
        <v>13</v>
      </c>
    </row>
    <row r="2150" spans="1:7" x14ac:dyDescent="0.25">
      <c r="A2150">
        <v>2024</v>
      </c>
      <c r="B2150" s="149" t="str">
        <f t="shared" si="66"/>
        <v>2024_OK14</v>
      </c>
      <c r="C2150" t="s">
        <v>180</v>
      </c>
      <c r="D2150" t="s">
        <v>482</v>
      </c>
      <c r="E2150" s="149" t="str">
        <f t="shared" si="67"/>
        <v>2024_OKCLEVELAND COUNTY</v>
      </c>
      <c r="F2150">
        <v>766550</v>
      </c>
      <c r="G2150" s="149">
        <f t="array" ref="G2150">SUM(IF(A2150=A$5:A2150,IF(C2150=C$5:C2150,1,0),0))</f>
        <v>14</v>
      </c>
    </row>
    <row r="2151" spans="1:7" x14ac:dyDescent="0.25">
      <c r="A2151">
        <v>2024</v>
      </c>
      <c r="B2151" s="149" t="str">
        <f t="shared" si="66"/>
        <v>2024_OK15</v>
      </c>
      <c r="C2151" t="s">
        <v>180</v>
      </c>
      <c r="D2151" t="s">
        <v>1640</v>
      </c>
      <c r="E2151" s="149" t="str">
        <f t="shared" si="67"/>
        <v>2024_OKCOAL COUNTY</v>
      </c>
      <c r="F2151">
        <v>766550</v>
      </c>
      <c r="G2151" s="149">
        <f t="array" ref="G2151">SUM(IF(A2151=A$5:A2151,IF(C2151=C$5:C2151,1,0),0))</f>
        <v>15</v>
      </c>
    </row>
    <row r="2152" spans="1:7" x14ac:dyDescent="0.25">
      <c r="A2152">
        <v>2024</v>
      </c>
      <c r="B2152" s="149" t="str">
        <f t="shared" si="66"/>
        <v>2024_OK16</v>
      </c>
      <c r="C2152" t="s">
        <v>180</v>
      </c>
      <c r="D2152" t="s">
        <v>996</v>
      </c>
      <c r="E2152" s="149" t="str">
        <f t="shared" si="67"/>
        <v>2024_OKCOMANCHE COUNTY</v>
      </c>
      <c r="F2152">
        <v>766550</v>
      </c>
      <c r="G2152" s="149">
        <f t="array" ref="G2152">SUM(IF(A2152=A$5:A2152,IF(C2152=C$5:C2152,1,0),0))</f>
        <v>16</v>
      </c>
    </row>
    <row r="2153" spans="1:7" x14ac:dyDescent="0.25">
      <c r="A2153">
        <v>2024</v>
      </c>
      <c r="B2153" s="149" t="str">
        <f t="shared" si="66"/>
        <v>2024_OK17</v>
      </c>
      <c r="C2153" t="s">
        <v>180</v>
      </c>
      <c r="D2153" t="s">
        <v>1641</v>
      </c>
      <c r="E2153" s="149" t="str">
        <f t="shared" si="67"/>
        <v>2024_OKCOTTON COUNTY</v>
      </c>
      <c r="F2153">
        <v>766550</v>
      </c>
      <c r="G2153" s="149">
        <f t="array" ref="G2153">SUM(IF(A2153=A$5:A2153,IF(C2153=C$5:C2153,1,0),0))</f>
        <v>17</v>
      </c>
    </row>
    <row r="2154" spans="1:7" x14ac:dyDescent="0.25">
      <c r="A2154">
        <v>2024</v>
      </c>
      <c r="B2154" s="149" t="str">
        <f t="shared" si="66"/>
        <v>2024_OK18</v>
      </c>
      <c r="C2154" t="s">
        <v>180</v>
      </c>
      <c r="D2154" t="s">
        <v>1642</v>
      </c>
      <c r="E2154" s="149" t="str">
        <f t="shared" si="67"/>
        <v>2024_OKCRAIG COUNTY</v>
      </c>
      <c r="F2154">
        <v>766550</v>
      </c>
      <c r="G2154" s="149">
        <f t="array" ref="G2154">SUM(IF(A2154=A$5:A2154,IF(C2154=C$5:C2154,1,0),0))</f>
        <v>18</v>
      </c>
    </row>
    <row r="2155" spans="1:7" x14ac:dyDescent="0.25">
      <c r="A2155">
        <v>2024</v>
      </c>
      <c r="B2155" s="149" t="str">
        <f t="shared" si="66"/>
        <v>2024_OK19</v>
      </c>
      <c r="C2155" t="s">
        <v>180</v>
      </c>
      <c r="D2155" t="s">
        <v>1643</v>
      </c>
      <c r="E2155" s="149" t="str">
        <f t="shared" si="67"/>
        <v>2024_OKCREEK COUNTY</v>
      </c>
      <c r="F2155">
        <v>766550</v>
      </c>
      <c r="G2155" s="149">
        <f t="array" ref="G2155">SUM(IF(A2155=A$5:A2155,IF(C2155=C$5:C2155,1,0),0))</f>
        <v>19</v>
      </c>
    </row>
    <row r="2156" spans="1:7" x14ac:dyDescent="0.25">
      <c r="A2156">
        <v>2024</v>
      </c>
      <c r="B2156" s="149" t="str">
        <f t="shared" si="66"/>
        <v>2024_OK20</v>
      </c>
      <c r="C2156" t="s">
        <v>180</v>
      </c>
      <c r="D2156" t="s">
        <v>600</v>
      </c>
      <c r="E2156" s="149" t="str">
        <f t="shared" si="67"/>
        <v>2024_OKCUSTER COUNTY</v>
      </c>
      <c r="F2156">
        <v>766550</v>
      </c>
      <c r="G2156" s="149">
        <f t="array" ref="G2156">SUM(IF(A2156=A$5:A2156,IF(C2156=C$5:C2156,1,0),0))</f>
        <v>20</v>
      </c>
    </row>
    <row r="2157" spans="1:7" x14ac:dyDescent="0.25">
      <c r="A2157">
        <v>2024</v>
      </c>
      <c r="B2157" s="149" t="str">
        <f t="shared" si="66"/>
        <v>2024_OK21</v>
      </c>
      <c r="C2157" t="s">
        <v>180</v>
      </c>
      <c r="D2157" t="s">
        <v>906</v>
      </c>
      <c r="E2157" s="149" t="str">
        <f t="shared" si="67"/>
        <v>2024_OKDELAWARE COUNTY</v>
      </c>
      <c r="F2157">
        <v>766550</v>
      </c>
      <c r="G2157" s="149">
        <f t="array" ref="G2157">SUM(IF(A2157=A$5:A2157,IF(C2157=C$5:C2157,1,0),0))</f>
        <v>21</v>
      </c>
    </row>
    <row r="2158" spans="1:7" x14ac:dyDescent="0.25">
      <c r="A2158">
        <v>2024</v>
      </c>
      <c r="B2158" s="149" t="str">
        <f t="shared" si="66"/>
        <v>2024_OK22</v>
      </c>
      <c r="C2158" t="s">
        <v>180</v>
      </c>
      <c r="D2158" t="s">
        <v>1644</v>
      </c>
      <c r="E2158" s="149" t="str">
        <f t="shared" si="67"/>
        <v>2024_OKDEWEY COUNTY</v>
      </c>
      <c r="F2158">
        <v>766550</v>
      </c>
      <c r="G2158" s="149">
        <f t="array" ref="G2158">SUM(IF(A2158=A$5:A2158,IF(C2158=C$5:C2158,1,0),0))</f>
        <v>22</v>
      </c>
    </row>
    <row r="2159" spans="1:7" x14ac:dyDescent="0.25">
      <c r="A2159">
        <v>2024</v>
      </c>
      <c r="B2159" s="149" t="str">
        <f t="shared" si="66"/>
        <v>2024_OK23</v>
      </c>
      <c r="C2159" t="s">
        <v>180</v>
      </c>
      <c r="D2159" t="s">
        <v>1000</v>
      </c>
      <c r="E2159" s="149" t="str">
        <f t="shared" si="67"/>
        <v>2024_OKELLIS COUNTY</v>
      </c>
      <c r="F2159">
        <v>766550</v>
      </c>
      <c r="G2159" s="149">
        <f t="array" ref="G2159">SUM(IF(A2159=A$5:A2159,IF(C2159=C$5:C2159,1,0),0))</f>
        <v>23</v>
      </c>
    </row>
    <row r="2160" spans="1:7" x14ac:dyDescent="0.25">
      <c r="A2160">
        <v>2024</v>
      </c>
      <c r="B2160" s="149" t="str">
        <f t="shared" si="66"/>
        <v>2024_OK24</v>
      </c>
      <c r="C2160" t="s">
        <v>180</v>
      </c>
      <c r="D2160" t="s">
        <v>609</v>
      </c>
      <c r="E2160" s="149" t="str">
        <f t="shared" si="67"/>
        <v>2024_OKGARFIELD COUNTY</v>
      </c>
      <c r="F2160">
        <v>766550</v>
      </c>
      <c r="G2160" s="149">
        <f t="array" ref="G2160">SUM(IF(A2160=A$5:A2160,IF(C2160=C$5:C2160,1,0),0))</f>
        <v>24</v>
      </c>
    </row>
    <row r="2161" spans="1:7" x14ac:dyDescent="0.25">
      <c r="A2161">
        <v>2024</v>
      </c>
      <c r="B2161" s="149" t="str">
        <f t="shared" ref="B2161:B2224" si="68">A2161&amp;"_"&amp;C2161&amp;G2161</f>
        <v>2024_OK25</v>
      </c>
      <c r="C2161" t="s">
        <v>180</v>
      </c>
      <c r="D2161" t="s">
        <v>1645</v>
      </c>
      <c r="E2161" s="149" t="str">
        <f t="shared" ref="E2161:E2224" si="69">A2161&amp;"_"&amp;C2161&amp;D2161</f>
        <v>2024_OKGARVIN COUNTY</v>
      </c>
      <c r="F2161">
        <v>766550</v>
      </c>
      <c r="G2161" s="149">
        <f t="array" ref="G2161">SUM(IF(A2161=A$5:A2161,IF(C2161=C$5:C2161,1,0),0))</f>
        <v>25</v>
      </c>
    </row>
    <row r="2162" spans="1:7" x14ac:dyDescent="0.25">
      <c r="A2162">
        <v>2024</v>
      </c>
      <c r="B2162" s="149" t="str">
        <f t="shared" si="68"/>
        <v>2024_OK26</v>
      </c>
      <c r="C2162" t="s">
        <v>180</v>
      </c>
      <c r="D2162" t="s">
        <v>748</v>
      </c>
      <c r="E2162" s="149" t="str">
        <f t="shared" si="69"/>
        <v>2024_OKGRADY COUNTY</v>
      </c>
      <c r="F2162">
        <v>766550</v>
      </c>
      <c r="G2162" s="149">
        <f t="array" ref="G2162">SUM(IF(A2162=A$5:A2162,IF(C2162=C$5:C2162,1,0),0))</f>
        <v>26</v>
      </c>
    </row>
    <row r="2163" spans="1:7" x14ac:dyDescent="0.25">
      <c r="A2163">
        <v>2024</v>
      </c>
      <c r="B2163" s="149" t="str">
        <f t="shared" si="68"/>
        <v>2024_OK27</v>
      </c>
      <c r="C2163" t="s">
        <v>180</v>
      </c>
      <c r="D2163" t="s">
        <v>494</v>
      </c>
      <c r="E2163" s="149" t="str">
        <f t="shared" si="69"/>
        <v>2024_OKGRANT COUNTY</v>
      </c>
      <c r="F2163">
        <v>766550</v>
      </c>
      <c r="G2163" s="149">
        <f t="array" ref="G2163">SUM(IF(A2163=A$5:A2163,IF(C2163=C$5:C2163,1,0),0))</f>
        <v>27</v>
      </c>
    </row>
    <row r="2164" spans="1:7" x14ac:dyDescent="0.25">
      <c r="A2164">
        <v>2024</v>
      </c>
      <c r="B2164" s="149" t="str">
        <f t="shared" si="68"/>
        <v>2024_OK28</v>
      </c>
      <c r="C2164" t="s">
        <v>180</v>
      </c>
      <c r="D2164" t="s">
        <v>1646</v>
      </c>
      <c r="E2164" s="149" t="str">
        <f t="shared" si="69"/>
        <v>2024_OKGREER COUNTY</v>
      </c>
      <c r="F2164">
        <v>766550</v>
      </c>
      <c r="G2164" s="149">
        <f t="array" ref="G2164">SUM(IF(A2164=A$5:A2164,IF(C2164=C$5:C2164,1,0),0))</f>
        <v>28</v>
      </c>
    </row>
    <row r="2165" spans="1:7" x14ac:dyDescent="0.25">
      <c r="A2165">
        <v>2024</v>
      </c>
      <c r="B2165" s="149" t="str">
        <f t="shared" si="68"/>
        <v>2024_OK29</v>
      </c>
      <c r="C2165" t="s">
        <v>180</v>
      </c>
      <c r="D2165" t="s">
        <v>1647</v>
      </c>
      <c r="E2165" s="149" t="str">
        <f t="shared" si="69"/>
        <v>2024_OKHARMON COUNTY</v>
      </c>
      <c r="F2165">
        <v>766550</v>
      </c>
      <c r="G2165" s="149">
        <f t="array" ref="G2165">SUM(IF(A2165=A$5:A2165,IF(C2165=C$5:C2165,1,0),0))</f>
        <v>29</v>
      </c>
    </row>
    <row r="2166" spans="1:7" x14ac:dyDescent="0.25">
      <c r="A2166">
        <v>2024</v>
      </c>
      <c r="B2166" s="149" t="str">
        <f t="shared" si="68"/>
        <v>2024_OK30</v>
      </c>
      <c r="C2166" t="s">
        <v>180</v>
      </c>
      <c r="D2166" t="s">
        <v>1008</v>
      </c>
      <c r="E2166" s="149" t="str">
        <f t="shared" si="69"/>
        <v>2024_OKHARPER COUNTY</v>
      </c>
      <c r="F2166">
        <v>766550</v>
      </c>
      <c r="G2166" s="149">
        <f t="array" ref="G2166">SUM(IF(A2166=A$5:A2166,IF(C2166=C$5:C2166,1,0),0))</f>
        <v>30</v>
      </c>
    </row>
    <row r="2167" spans="1:7" x14ac:dyDescent="0.25">
      <c r="A2167">
        <v>2024</v>
      </c>
      <c r="B2167" s="149" t="str">
        <f t="shared" si="68"/>
        <v>2024_OK31</v>
      </c>
      <c r="C2167" t="s">
        <v>180</v>
      </c>
      <c r="D2167" t="s">
        <v>1010</v>
      </c>
      <c r="E2167" s="149" t="str">
        <f t="shared" si="69"/>
        <v>2024_OKHASKELL COUNTY</v>
      </c>
      <c r="F2167">
        <v>766550</v>
      </c>
      <c r="G2167" s="149">
        <f t="array" ref="G2167">SUM(IF(A2167=A$5:A2167,IF(C2167=C$5:C2167,1,0),0))</f>
        <v>31</v>
      </c>
    </row>
    <row r="2168" spans="1:7" x14ac:dyDescent="0.25">
      <c r="A2168">
        <v>2024</v>
      </c>
      <c r="B2168" s="149" t="str">
        <f t="shared" si="68"/>
        <v>2024_OK32</v>
      </c>
      <c r="C2168" t="s">
        <v>180</v>
      </c>
      <c r="D2168" t="s">
        <v>1648</v>
      </c>
      <c r="E2168" s="149" t="str">
        <f t="shared" si="69"/>
        <v>2024_OKHUGHES COUNTY</v>
      </c>
      <c r="F2168">
        <v>766550</v>
      </c>
      <c r="G2168" s="149">
        <f t="array" ref="G2168">SUM(IF(A2168=A$5:A2168,IF(C2168=C$5:C2168,1,0),0))</f>
        <v>32</v>
      </c>
    </row>
    <row r="2169" spans="1:7" x14ac:dyDescent="0.25">
      <c r="A2169">
        <v>2024</v>
      </c>
      <c r="B2169" s="149" t="str">
        <f t="shared" si="68"/>
        <v>2024_OK33</v>
      </c>
      <c r="C2169" t="s">
        <v>180</v>
      </c>
      <c r="D2169" t="s">
        <v>426</v>
      </c>
      <c r="E2169" s="149" t="str">
        <f t="shared" si="69"/>
        <v>2024_OKJACKSON COUNTY</v>
      </c>
      <c r="F2169">
        <v>766550</v>
      </c>
      <c r="G2169" s="149">
        <f t="array" ref="G2169">SUM(IF(A2169=A$5:A2169,IF(C2169=C$5:C2169,1,0),0))</f>
        <v>33</v>
      </c>
    </row>
    <row r="2170" spans="1:7" x14ac:dyDescent="0.25">
      <c r="A2170">
        <v>2024</v>
      </c>
      <c r="B2170" s="149" t="str">
        <f t="shared" si="68"/>
        <v>2024_OK34</v>
      </c>
      <c r="C2170" t="s">
        <v>180</v>
      </c>
      <c r="D2170" t="s">
        <v>427</v>
      </c>
      <c r="E2170" s="149" t="str">
        <f t="shared" si="69"/>
        <v>2024_OKJEFFERSON COUNTY</v>
      </c>
      <c r="F2170">
        <v>766550</v>
      </c>
      <c r="G2170" s="149">
        <f t="array" ref="G2170">SUM(IF(A2170=A$5:A2170,IF(C2170=C$5:C2170,1,0),0))</f>
        <v>34</v>
      </c>
    </row>
    <row r="2171" spans="1:7" x14ac:dyDescent="0.25">
      <c r="A2171">
        <v>2024</v>
      </c>
      <c r="B2171" s="149" t="str">
        <f t="shared" si="68"/>
        <v>2024_OK35</v>
      </c>
      <c r="C2171" t="s">
        <v>180</v>
      </c>
      <c r="D2171" t="s">
        <v>1538</v>
      </c>
      <c r="E2171" s="149" t="str">
        <f t="shared" si="69"/>
        <v>2024_OKJOHNSTON COUNTY</v>
      </c>
      <c r="F2171">
        <v>766550</v>
      </c>
      <c r="G2171" s="149">
        <f t="array" ref="G2171">SUM(IF(A2171=A$5:A2171,IF(C2171=C$5:C2171,1,0),0))</f>
        <v>35</v>
      </c>
    </row>
    <row r="2172" spans="1:7" x14ac:dyDescent="0.25">
      <c r="A2172">
        <v>2024</v>
      </c>
      <c r="B2172" s="149" t="str">
        <f t="shared" si="68"/>
        <v>2024_OK36</v>
      </c>
      <c r="C2172" t="s">
        <v>180</v>
      </c>
      <c r="D2172" t="s">
        <v>1649</v>
      </c>
      <c r="E2172" s="149" t="str">
        <f t="shared" si="69"/>
        <v>2024_OKKAY COUNTY</v>
      </c>
      <c r="F2172">
        <v>766550</v>
      </c>
      <c r="G2172" s="149">
        <f t="array" ref="G2172">SUM(IF(A2172=A$5:A2172,IF(C2172=C$5:C2172,1,0),0))</f>
        <v>36</v>
      </c>
    </row>
    <row r="2173" spans="1:7" x14ac:dyDescent="0.25">
      <c r="A2173">
        <v>2024</v>
      </c>
      <c r="B2173" s="149" t="str">
        <f t="shared" si="68"/>
        <v>2024_OK37</v>
      </c>
      <c r="C2173" t="s">
        <v>180</v>
      </c>
      <c r="D2173" t="s">
        <v>1650</v>
      </c>
      <c r="E2173" s="149" t="str">
        <f t="shared" si="69"/>
        <v>2024_OKKINGFISHER COUNTY</v>
      </c>
      <c r="F2173">
        <v>766550</v>
      </c>
      <c r="G2173" s="149">
        <f t="array" ref="G2173">SUM(IF(A2173=A$5:A2173,IF(C2173=C$5:C2173,1,0),0))</f>
        <v>37</v>
      </c>
    </row>
    <row r="2174" spans="1:7" x14ac:dyDescent="0.25">
      <c r="A2174">
        <v>2024</v>
      </c>
      <c r="B2174" s="149" t="str">
        <f t="shared" si="68"/>
        <v>2024_OK38</v>
      </c>
      <c r="C2174" t="s">
        <v>180</v>
      </c>
      <c r="D2174" t="s">
        <v>615</v>
      </c>
      <c r="E2174" s="149" t="str">
        <f t="shared" si="69"/>
        <v>2024_OKKIOWA COUNTY</v>
      </c>
      <c r="F2174">
        <v>766550</v>
      </c>
      <c r="G2174" s="149">
        <f t="array" ref="G2174">SUM(IF(A2174=A$5:A2174,IF(C2174=C$5:C2174,1,0),0))</f>
        <v>38</v>
      </c>
    </row>
    <row r="2175" spans="1:7" x14ac:dyDescent="0.25">
      <c r="A2175">
        <v>2024</v>
      </c>
      <c r="B2175" s="149" t="str">
        <f t="shared" si="68"/>
        <v>2024_OK39</v>
      </c>
      <c r="C2175" t="s">
        <v>180</v>
      </c>
      <c r="D2175" t="s">
        <v>1651</v>
      </c>
      <c r="E2175" s="149" t="str">
        <f t="shared" si="69"/>
        <v>2024_OKLATIMER COUNTY</v>
      </c>
      <c r="F2175">
        <v>766550</v>
      </c>
      <c r="G2175" s="149">
        <f t="array" ref="G2175">SUM(IF(A2175=A$5:A2175,IF(C2175=C$5:C2175,1,0),0))</f>
        <v>39</v>
      </c>
    </row>
    <row r="2176" spans="1:7" x14ac:dyDescent="0.25">
      <c r="A2176">
        <v>2024</v>
      </c>
      <c r="B2176" s="149" t="str">
        <f t="shared" si="68"/>
        <v>2024_OK40</v>
      </c>
      <c r="C2176" t="s">
        <v>180</v>
      </c>
      <c r="D2176" t="s">
        <v>1652</v>
      </c>
      <c r="E2176" s="149" t="str">
        <f t="shared" si="69"/>
        <v>2024_OKLE FLORE COUNTY</v>
      </c>
      <c r="F2176">
        <v>766550</v>
      </c>
      <c r="G2176" s="149">
        <f t="array" ref="G2176">SUM(IF(A2176=A$5:A2176,IF(C2176=C$5:C2176,1,0),0))</f>
        <v>40</v>
      </c>
    </row>
    <row r="2177" spans="1:7" x14ac:dyDescent="0.25">
      <c r="A2177">
        <v>2024</v>
      </c>
      <c r="B2177" s="149" t="str">
        <f t="shared" si="68"/>
        <v>2024_OK41</v>
      </c>
      <c r="C2177" t="s">
        <v>180</v>
      </c>
      <c r="D2177" t="s">
        <v>502</v>
      </c>
      <c r="E2177" s="149" t="str">
        <f t="shared" si="69"/>
        <v>2024_OKLINCOLN COUNTY</v>
      </c>
      <c r="F2177">
        <v>766550</v>
      </c>
      <c r="G2177" s="149">
        <f t="array" ref="G2177">SUM(IF(A2177=A$5:A2177,IF(C2177=C$5:C2177,1,0),0))</f>
        <v>41</v>
      </c>
    </row>
    <row r="2178" spans="1:7" x14ac:dyDescent="0.25">
      <c r="A2178">
        <v>2024</v>
      </c>
      <c r="B2178" s="149" t="str">
        <f t="shared" si="68"/>
        <v>2024_OK42</v>
      </c>
      <c r="C2178" t="s">
        <v>180</v>
      </c>
      <c r="D2178" t="s">
        <v>504</v>
      </c>
      <c r="E2178" s="149" t="str">
        <f t="shared" si="69"/>
        <v>2024_OKLOGAN COUNTY</v>
      </c>
      <c r="F2178">
        <v>766550</v>
      </c>
      <c r="G2178" s="149">
        <f t="array" ref="G2178">SUM(IF(A2178=A$5:A2178,IF(C2178=C$5:C2178,1,0),0))</f>
        <v>42</v>
      </c>
    </row>
    <row r="2179" spans="1:7" x14ac:dyDescent="0.25">
      <c r="A2179">
        <v>2024</v>
      </c>
      <c r="B2179" s="149" t="str">
        <f t="shared" si="68"/>
        <v>2024_OK43</v>
      </c>
      <c r="C2179" t="s">
        <v>180</v>
      </c>
      <c r="D2179" t="s">
        <v>1653</v>
      </c>
      <c r="E2179" s="149" t="str">
        <f t="shared" si="69"/>
        <v>2024_OKLOVE COUNTY</v>
      </c>
      <c r="F2179">
        <v>766550</v>
      </c>
      <c r="G2179" s="149">
        <f t="array" ref="G2179">SUM(IF(A2179=A$5:A2179,IF(C2179=C$5:C2179,1,0),0))</f>
        <v>43</v>
      </c>
    </row>
    <row r="2180" spans="1:7" x14ac:dyDescent="0.25">
      <c r="A2180">
        <v>2024</v>
      </c>
      <c r="B2180" s="149" t="str">
        <f t="shared" si="68"/>
        <v>2024_OK44</v>
      </c>
      <c r="C2180" t="s">
        <v>180</v>
      </c>
      <c r="D2180" t="s">
        <v>1654</v>
      </c>
      <c r="E2180" s="149" t="str">
        <f t="shared" si="69"/>
        <v>2024_OKMCCLAIN COUNTY</v>
      </c>
      <c r="F2180">
        <v>766550</v>
      </c>
      <c r="G2180" s="149">
        <f t="array" ref="G2180">SUM(IF(A2180=A$5:A2180,IF(C2180=C$5:C2180,1,0),0))</f>
        <v>44</v>
      </c>
    </row>
    <row r="2181" spans="1:7" x14ac:dyDescent="0.25">
      <c r="A2181">
        <v>2024</v>
      </c>
      <c r="B2181" s="149" t="str">
        <f t="shared" si="68"/>
        <v>2024_OK45</v>
      </c>
      <c r="C2181" t="s">
        <v>180</v>
      </c>
      <c r="D2181" t="s">
        <v>1655</v>
      </c>
      <c r="E2181" s="149" t="str">
        <f t="shared" si="69"/>
        <v>2024_OKMCCURTAIN COUNTY</v>
      </c>
      <c r="F2181">
        <v>766550</v>
      </c>
      <c r="G2181" s="149">
        <f t="array" ref="G2181">SUM(IF(A2181=A$5:A2181,IF(C2181=C$5:C2181,1,0),0))</f>
        <v>45</v>
      </c>
    </row>
    <row r="2182" spans="1:7" x14ac:dyDescent="0.25">
      <c r="A2182">
        <v>2024</v>
      </c>
      <c r="B2182" s="149" t="str">
        <f t="shared" si="68"/>
        <v>2024_OK46</v>
      </c>
      <c r="C2182" t="s">
        <v>180</v>
      </c>
      <c r="D2182" t="s">
        <v>767</v>
      </c>
      <c r="E2182" s="149" t="str">
        <f t="shared" si="69"/>
        <v>2024_OKMCINTOSH COUNTY</v>
      </c>
      <c r="F2182">
        <v>766550</v>
      </c>
      <c r="G2182" s="149">
        <f t="array" ref="G2182">SUM(IF(A2182=A$5:A2182,IF(C2182=C$5:C2182,1,0),0))</f>
        <v>46</v>
      </c>
    </row>
    <row r="2183" spans="1:7" x14ac:dyDescent="0.25">
      <c r="A2183">
        <v>2024</v>
      </c>
      <c r="B2183" s="149" t="str">
        <f t="shared" si="68"/>
        <v>2024_OK47</v>
      </c>
      <c r="C2183" t="s">
        <v>180</v>
      </c>
      <c r="D2183" t="s">
        <v>1656</v>
      </c>
      <c r="E2183" s="149" t="str">
        <f t="shared" si="69"/>
        <v>2024_OKMAJOR COUNTY</v>
      </c>
      <c r="F2183">
        <v>766550</v>
      </c>
      <c r="G2183" s="149">
        <f t="array" ref="G2183">SUM(IF(A2183=A$5:A2183,IF(C2183=C$5:C2183,1,0),0))</f>
        <v>47</v>
      </c>
    </row>
    <row r="2184" spans="1:7" x14ac:dyDescent="0.25">
      <c r="A2184">
        <v>2024</v>
      </c>
      <c r="B2184" s="149" t="str">
        <f t="shared" si="68"/>
        <v>2024_OK48</v>
      </c>
      <c r="C2184" t="s">
        <v>180</v>
      </c>
      <c r="D2184" t="s">
        <v>438</v>
      </c>
      <c r="E2184" s="149" t="str">
        <f t="shared" si="69"/>
        <v>2024_OKMARSHALL COUNTY</v>
      </c>
      <c r="F2184">
        <v>766550</v>
      </c>
      <c r="G2184" s="149">
        <f t="array" ref="G2184">SUM(IF(A2184=A$5:A2184,IF(C2184=C$5:C2184,1,0),0))</f>
        <v>48</v>
      </c>
    </row>
    <row r="2185" spans="1:7" x14ac:dyDescent="0.25">
      <c r="A2185">
        <v>2024</v>
      </c>
      <c r="B2185" s="149" t="str">
        <f t="shared" si="68"/>
        <v>2024_OK49</v>
      </c>
      <c r="C2185" t="s">
        <v>180</v>
      </c>
      <c r="D2185" t="s">
        <v>1657</v>
      </c>
      <c r="E2185" s="149" t="str">
        <f t="shared" si="69"/>
        <v>2024_OKMAYES COUNTY</v>
      </c>
      <c r="F2185">
        <v>766550</v>
      </c>
      <c r="G2185" s="149">
        <f t="array" ref="G2185">SUM(IF(A2185=A$5:A2185,IF(C2185=C$5:C2185,1,0),0))</f>
        <v>49</v>
      </c>
    </row>
    <row r="2186" spans="1:7" x14ac:dyDescent="0.25">
      <c r="A2186">
        <v>2024</v>
      </c>
      <c r="B2186" s="149" t="str">
        <f t="shared" si="68"/>
        <v>2024_OK50</v>
      </c>
      <c r="C2186" t="s">
        <v>180</v>
      </c>
      <c r="D2186" t="s">
        <v>770</v>
      </c>
      <c r="E2186" s="149" t="str">
        <f t="shared" si="69"/>
        <v>2024_OKMURRAY COUNTY</v>
      </c>
      <c r="F2186">
        <v>766550</v>
      </c>
      <c r="G2186" s="149">
        <f t="array" ref="G2186">SUM(IF(A2186=A$5:A2186,IF(C2186=C$5:C2186,1,0),0))</f>
        <v>50</v>
      </c>
    </row>
    <row r="2187" spans="1:7" x14ac:dyDescent="0.25">
      <c r="A2187">
        <v>2024</v>
      </c>
      <c r="B2187" s="149" t="str">
        <f t="shared" si="68"/>
        <v>2024_OK51</v>
      </c>
      <c r="C2187" t="s">
        <v>180</v>
      </c>
      <c r="D2187" t="s">
        <v>1658</v>
      </c>
      <c r="E2187" s="149" t="str">
        <f t="shared" si="69"/>
        <v>2024_OKMUSKOGEE COUNTY</v>
      </c>
      <c r="F2187">
        <v>766550</v>
      </c>
      <c r="G2187" s="149">
        <f t="array" ref="G2187">SUM(IF(A2187=A$5:A2187,IF(C2187=C$5:C2187,1,0),0))</f>
        <v>51</v>
      </c>
    </row>
    <row r="2188" spans="1:7" x14ac:dyDescent="0.25">
      <c r="A2188">
        <v>2024</v>
      </c>
      <c r="B2188" s="149" t="str">
        <f t="shared" si="68"/>
        <v>2024_OK52</v>
      </c>
      <c r="C2188" t="s">
        <v>180</v>
      </c>
      <c r="D2188" t="s">
        <v>920</v>
      </c>
      <c r="E2188" s="149" t="str">
        <f t="shared" si="69"/>
        <v>2024_OKNOBLE COUNTY</v>
      </c>
      <c r="F2188">
        <v>766550</v>
      </c>
      <c r="G2188" s="149">
        <f t="array" ref="G2188">SUM(IF(A2188=A$5:A2188,IF(C2188=C$5:C2188,1,0),0))</f>
        <v>52</v>
      </c>
    </row>
    <row r="2189" spans="1:7" x14ac:dyDescent="0.25">
      <c r="A2189">
        <v>2024</v>
      </c>
      <c r="B2189" s="149" t="str">
        <f t="shared" si="68"/>
        <v>2024_OK53</v>
      </c>
      <c r="C2189" t="s">
        <v>180</v>
      </c>
      <c r="D2189" t="s">
        <v>1659</v>
      </c>
      <c r="E2189" s="149" t="str">
        <f t="shared" si="69"/>
        <v>2024_OKNOWATA COUNTY</v>
      </c>
      <c r="F2189">
        <v>766550</v>
      </c>
      <c r="G2189" s="149">
        <f t="array" ref="G2189">SUM(IF(A2189=A$5:A2189,IF(C2189=C$5:C2189,1,0),0))</f>
        <v>53</v>
      </c>
    </row>
    <row r="2190" spans="1:7" x14ac:dyDescent="0.25">
      <c r="A2190">
        <v>2024</v>
      </c>
      <c r="B2190" s="149" t="str">
        <f t="shared" si="68"/>
        <v>2024_OK54</v>
      </c>
      <c r="C2190" t="s">
        <v>180</v>
      </c>
      <c r="D2190" t="s">
        <v>1660</v>
      </c>
      <c r="E2190" s="149" t="str">
        <f t="shared" si="69"/>
        <v>2024_OKOKFUSKEE COUNTY</v>
      </c>
      <c r="F2190">
        <v>766550</v>
      </c>
      <c r="G2190" s="149">
        <f t="array" ref="G2190">SUM(IF(A2190=A$5:A2190,IF(C2190=C$5:C2190,1,0),0))</f>
        <v>54</v>
      </c>
    </row>
    <row r="2191" spans="1:7" x14ac:dyDescent="0.25">
      <c r="A2191">
        <v>2024</v>
      </c>
      <c r="B2191" s="149" t="str">
        <f t="shared" si="68"/>
        <v>2024_OK55</v>
      </c>
      <c r="C2191" t="s">
        <v>180</v>
      </c>
      <c r="D2191" t="s">
        <v>1661</v>
      </c>
      <c r="E2191" s="149" t="str">
        <f t="shared" si="69"/>
        <v>2024_OKOKLAHOMA COUNTY</v>
      </c>
      <c r="F2191">
        <v>766550</v>
      </c>
      <c r="G2191" s="149">
        <f t="array" ref="G2191">SUM(IF(A2191=A$5:A2191,IF(C2191=C$5:C2191,1,0),0))</f>
        <v>55</v>
      </c>
    </row>
    <row r="2192" spans="1:7" x14ac:dyDescent="0.25">
      <c r="A2192">
        <v>2024</v>
      </c>
      <c r="B2192" s="149" t="str">
        <f t="shared" si="68"/>
        <v>2024_OK56</v>
      </c>
      <c r="C2192" t="s">
        <v>180</v>
      </c>
      <c r="D2192" t="s">
        <v>1662</v>
      </c>
      <c r="E2192" s="149" t="str">
        <f t="shared" si="69"/>
        <v>2024_OKOKMULGEE COUNTY</v>
      </c>
      <c r="F2192">
        <v>766550</v>
      </c>
      <c r="G2192" s="149">
        <f t="array" ref="G2192">SUM(IF(A2192=A$5:A2192,IF(C2192=C$5:C2192,1,0),0))</f>
        <v>56</v>
      </c>
    </row>
    <row r="2193" spans="1:7" x14ac:dyDescent="0.25">
      <c r="A2193">
        <v>2024</v>
      </c>
      <c r="B2193" s="149" t="str">
        <f t="shared" si="68"/>
        <v>2024_OK57</v>
      </c>
      <c r="C2193" t="s">
        <v>180</v>
      </c>
      <c r="D2193" t="s">
        <v>1026</v>
      </c>
      <c r="E2193" s="149" t="str">
        <f t="shared" si="69"/>
        <v>2024_OKOSAGE COUNTY</v>
      </c>
      <c r="F2193">
        <v>766550</v>
      </c>
      <c r="G2193" s="149">
        <f t="array" ref="G2193">SUM(IF(A2193=A$5:A2193,IF(C2193=C$5:C2193,1,0),0))</f>
        <v>57</v>
      </c>
    </row>
    <row r="2194" spans="1:7" x14ac:dyDescent="0.25">
      <c r="A2194">
        <v>2024</v>
      </c>
      <c r="B2194" s="149" t="str">
        <f t="shared" si="68"/>
        <v>2024_OK58</v>
      </c>
      <c r="C2194" t="s">
        <v>180</v>
      </c>
      <c r="D2194" t="s">
        <v>1028</v>
      </c>
      <c r="E2194" s="149" t="str">
        <f t="shared" si="69"/>
        <v>2024_OKOTTAWA COUNTY</v>
      </c>
      <c r="F2194">
        <v>766550</v>
      </c>
      <c r="G2194" s="149">
        <f t="array" ref="G2194">SUM(IF(A2194=A$5:A2194,IF(C2194=C$5:C2194,1,0),0))</f>
        <v>58</v>
      </c>
    </row>
    <row r="2195" spans="1:7" x14ac:dyDescent="0.25">
      <c r="A2195">
        <v>2024</v>
      </c>
      <c r="B2195" s="149" t="str">
        <f t="shared" si="68"/>
        <v>2024_OK59</v>
      </c>
      <c r="C2195" t="s">
        <v>180</v>
      </c>
      <c r="D2195" t="s">
        <v>1029</v>
      </c>
      <c r="E2195" s="149" t="str">
        <f t="shared" si="69"/>
        <v>2024_OKPAWNEE COUNTY</v>
      </c>
      <c r="F2195">
        <v>766550</v>
      </c>
      <c r="G2195" s="149">
        <f t="array" ref="G2195">SUM(IF(A2195=A$5:A2195,IF(C2195=C$5:C2195,1,0),0))</f>
        <v>59</v>
      </c>
    </row>
    <row r="2196" spans="1:7" x14ac:dyDescent="0.25">
      <c r="A2196">
        <v>2024</v>
      </c>
      <c r="B2196" s="149" t="str">
        <f t="shared" si="68"/>
        <v>2024_OK60</v>
      </c>
      <c r="C2196" t="s">
        <v>180</v>
      </c>
      <c r="D2196" t="s">
        <v>1663</v>
      </c>
      <c r="E2196" s="149" t="str">
        <f t="shared" si="69"/>
        <v>2024_OKPAYNE COUNTY</v>
      </c>
      <c r="F2196">
        <v>766550</v>
      </c>
      <c r="G2196" s="149">
        <f t="array" ref="G2196">SUM(IF(A2196=A$5:A2196,IF(C2196=C$5:C2196,1,0),0))</f>
        <v>60</v>
      </c>
    </row>
    <row r="2197" spans="1:7" x14ac:dyDescent="0.25">
      <c r="A2197">
        <v>2024</v>
      </c>
      <c r="B2197" s="149" t="str">
        <f t="shared" si="68"/>
        <v>2024_OK61</v>
      </c>
      <c r="C2197" t="s">
        <v>180</v>
      </c>
      <c r="D2197" t="s">
        <v>1664</v>
      </c>
      <c r="E2197" s="149" t="str">
        <f t="shared" si="69"/>
        <v>2024_OKPITTSBURG COUNTY</v>
      </c>
      <c r="F2197">
        <v>766550</v>
      </c>
      <c r="G2197" s="149">
        <f t="array" ref="G2197">SUM(IF(A2197=A$5:A2197,IF(C2197=C$5:C2197,1,0),0))</f>
        <v>61</v>
      </c>
    </row>
    <row r="2198" spans="1:7" x14ac:dyDescent="0.25">
      <c r="A2198">
        <v>2024</v>
      </c>
      <c r="B2198" s="149" t="str">
        <f t="shared" si="68"/>
        <v>2024_OK62</v>
      </c>
      <c r="C2198" t="s">
        <v>180</v>
      </c>
      <c r="D2198" t="s">
        <v>1291</v>
      </c>
      <c r="E2198" s="149" t="str">
        <f t="shared" si="69"/>
        <v>2024_OKPONTOTOC COUNTY</v>
      </c>
      <c r="F2198">
        <v>766550</v>
      </c>
      <c r="G2198" s="149">
        <f t="array" ref="G2198">SUM(IF(A2198=A$5:A2198,IF(C2198=C$5:C2198,1,0),0))</f>
        <v>62</v>
      </c>
    </row>
    <row r="2199" spans="1:7" x14ac:dyDescent="0.25">
      <c r="A2199">
        <v>2024</v>
      </c>
      <c r="B2199" s="149" t="str">
        <f t="shared" si="68"/>
        <v>2024_OK63</v>
      </c>
      <c r="C2199" t="s">
        <v>180</v>
      </c>
      <c r="D2199" t="s">
        <v>1030</v>
      </c>
      <c r="E2199" s="149" t="str">
        <f t="shared" si="69"/>
        <v>2024_OKPOTTAWATOMIE COUNTY</v>
      </c>
      <c r="F2199">
        <v>766550</v>
      </c>
      <c r="G2199" s="149">
        <f t="array" ref="G2199">SUM(IF(A2199=A$5:A2199,IF(C2199=C$5:C2199,1,0),0))</f>
        <v>63</v>
      </c>
    </row>
    <row r="2200" spans="1:7" x14ac:dyDescent="0.25">
      <c r="A2200">
        <v>2024</v>
      </c>
      <c r="B2200" s="149" t="str">
        <f t="shared" si="68"/>
        <v>2024_OK64</v>
      </c>
      <c r="C2200" t="s">
        <v>180</v>
      </c>
      <c r="D2200" t="s">
        <v>1665</v>
      </c>
      <c r="E2200" s="149" t="str">
        <f t="shared" si="69"/>
        <v>2024_OKPUSHMATAHA COUNTY</v>
      </c>
      <c r="F2200">
        <v>766550</v>
      </c>
      <c r="G2200" s="149">
        <f t="array" ref="G2200">SUM(IF(A2200=A$5:A2200,IF(C2200=C$5:C2200,1,0),0))</f>
        <v>64</v>
      </c>
    </row>
    <row r="2201" spans="1:7" x14ac:dyDescent="0.25">
      <c r="A2201">
        <v>2024</v>
      </c>
      <c r="B2201" s="149" t="str">
        <f t="shared" si="68"/>
        <v>2024_OK65</v>
      </c>
      <c r="C2201" t="s">
        <v>180</v>
      </c>
      <c r="D2201" t="s">
        <v>1666</v>
      </c>
      <c r="E2201" s="149" t="str">
        <f t="shared" si="69"/>
        <v>2024_OKROGER MILLS COUNTY</v>
      </c>
      <c r="F2201">
        <v>766550</v>
      </c>
      <c r="G2201" s="149">
        <f t="array" ref="G2201">SUM(IF(A2201=A$5:A2201,IF(C2201=C$5:C2201,1,0),0))</f>
        <v>65</v>
      </c>
    </row>
    <row r="2202" spans="1:7" x14ac:dyDescent="0.25">
      <c r="A2202">
        <v>2024</v>
      </c>
      <c r="B2202" s="149" t="str">
        <f t="shared" si="68"/>
        <v>2024_OK66</v>
      </c>
      <c r="C2202" t="s">
        <v>180</v>
      </c>
      <c r="D2202" t="s">
        <v>1667</v>
      </c>
      <c r="E2202" s="149" t="str">
        <f t="shared" si="69"/>
        <v>2024_OKROGERS COUNTY</v>
      </c>
      <c r="F2202">
        <v>766550</v>
      </c>
      <c r="G2202" s="149">
        <f t="array" ref="G2202">SUM(IF(A2202=A$5:A2202,IF(C2202=C$5:C2202,1,0),0))</f>
        <v>66</v>
      </c>
    </row>
    <row r="2203" spans="1:7" x14ac:dyDescent="0.25">
      <c r="A2203">
        <v>2024</v>
      </c>
      <c r="B2203" s="149" t="str">
        <f t="shared" si="68"/>
        <v>2024_OK67</v>
      </c>
      <c r="C2203" t="s">
        <v>180</v>
      </c>
      <c r="D2203" t="s">
        <v>695</v>
      </c>
      <c r="E2203" s="149" t="str">
        <f t="shared" si="69"/>
        <v>2024_OKSEMINOLE COUNTY</v>
      </c>
      <c r="F2203">
        <v>766550</v>
      </c>
      <c r="G2203" s="149">
        <f t="array" ref="G2203">SUM(IF(A2203=A$5:A2203,IF(C2203=C$5:C2203,1,0),0))</f>
        <v>67</v>
      </c>
    </row>
    <row r="2204" spans="1:7" x14ac:dyDescent="0.25">
      <c r="A2204">
        <v>2024</v>
      </c>
      <c r="B2204" s="149" t="str">
        <f t="shared" si="68"/>
        <v>2024_OK68</v>
      </c>
      <c r="C2204" t="s">
        <v>180</v>
      </c>
      <c r="D2204" t="s">
        <v>1668</v>
      </c>
      <c r="E2204" s="149" t="str">
        <f t="shared" si="69"/>
        <v>2024_OKSEQUOYAH COUNTY</v>
      </c>
      <c r="F2204">
        <v>766550</v>
      </c>
      <c r="G2204" s="149">
        <f t="array" ref="G2204">SUM(IF(A2204=A$5:A2204,IF(C2204=C$5:C2204,1,0),0))</f>
        <v>68</v>
      </c>
    </row>
    <row r="2205" spans="1:7" x14ac:dyDescent="0.25">
      <c r="A2205">
        <v>2024</v>
      </c>
      <c r="B2205" s="149" t="str">
        <f t="shared" si="68"/>
        <v>2024_OK69</v>
      </c>
      <c r="C2205" t="s">
        <v>180</v>
      </c>
      <c r="D2205" t="s">
        <v>784</v>
      </c>
      <c r="E2205" s="149" t="str">
        <f t="shared" si="69"/>
        <v>2024_OKSTEPHENS COUNTY</v>
      </c>
      <c r="F2205">
        <v>766550</v>
      </c>
      <c r="G2205" s="149">
        <f t="array" ref="G2205">SUM(IF(A2205=A$5:A2205,IF(C2205=C$5:C2205,1,0),0))</f>
        <v>69</v>
      </c>
    </row>
    <row r="2206" spans="1:7" x14ac:dyDescent="0.25">
      <c r="A2206">
        <v>2024</v>
      </c>
      <c r="B2206" s="149" t="str">
        <f t="shared" si="68"/>
        <v>2024_OK70</v>
      </c>
      <c r="C2206" t="s">
        <v>180</v>
      </c>
      <c r="D2206" t="s">
        <v>1342</v>
      </c>
      <c r="E2206" s="149" t="str">
        <f t="shared" si="69"/>
        <v>2024_OKTEXAS COUNTY</v>
      </c>
      <c r="F2206">
        <v>766550</v>
      </c>
      <c r="G2206" s="149">
        <f t="array" ref="G2206">SUM(IF(A2206=A$5:A2206,IF(C2206=C$5:C2206,1,0),0))</f>
        <v>70</v>
      </c>
    </row>
    <row r="2207" spans="1:7" x14ac:dyDescent="0.25">
      <c r="A2207">
        <v>2024</v>
      </c>
      <c r="B2207" s="149" t="str">
        <f t="shared" si="68"/>
        <v>2024_OK71</v>
      </c>
      <c r="C2207" t="s">
        <v>180</v>
      </c>
      <c r="D2207" t="s">
        <v>1669</v>
      </c>
      <c r="E2207" s="149" t="str">
        <f t="shared" si="69"/>
        <v>2024_OKTILLMAN COUNTY</v>
      </c>
      <c r="F2207">
        <v>766550</v>
      </c>
      <c r="G2207" s="149">
        <f t="array" ref="G2207">SUM(IF(A2207=A$5:A2207,IF(C2207=C$5:C2207,1,0),0))</f>
        <v>71</v>
      </c>
    </row>
    <row r="2208" spans="1:7" x14ac:dyDescent="0.25">
      <c r="A2208">
        <v>2024</v>
      </c>
      <c r="B2208" s="149" t="str">
        <f t="shared" si="68"/>
        <v>2024_OK72</v>
      </c>
      <c r="C2208" t="s">
        <v>180</v>
      </c>
      <c r="D2208" t="s">
        <v>1670</v>
      </c>
      <c r="E2208" s="149" t="str">
        <f t="shared" si="69"/>
        <v>2024_OKTULSA COUNTY</v>
      </c>
      <c r="F2208">
        <v>766550</v>
      </c>
      <c r="G2208" s="149">
        <f t="array" ref="G2208">SUM(IF(A2208=A$5:A2208,IF(C2208=C$5:C2208,1,0),0))</f>
        <v>72</v>
      </c>
    </row>
    <row r="2209" spans="1:7" x14ac:dyDescent="0.25">
      <c r="A2209">
        <v>2024</v>
      </c>
      <c r="B2209" s="149" t="str">
        <f t="shared" si="68"/>
        <v>2024_OK73</v>
      </c>
      <c r="C2209" t="s">
        <v>180</v>
      </c>
      <c r="D2209" t="s">
        <v>1671</v>
      </c>
      <c r="E2209" s="149" t="str">
        <f t="shared" si="69"/>
        <v>2024_OKWAGONER COUNTY</v>
      </c>
      <c r="F2209">
        <v>766550</v>
      </c>
      <c r="G2209" s="149">
        <f t="array" ref="G2209">SUM(IF(A2209=A$5:A2209,IF(C2209=C$5:C2209,1,0),0))</f>
        <v>73</v>
      </c>
    </row>
    <row r="2210" spans="1:7" x14ac:dyDescent="0.25">
      <c r="A2210">
        <v>2024</v>
      </c>
      <c r="B2210" s="149" t="str">
        <f t="shared" si="68"/>
        <v>2024_OK74</v>
      </c>
      <c r="C2210" t="s">
        <v>180</v>
      </c>
      <c r="D2210" t="s">
        <v>455</v>
      </c>
      <c r="E2210" s="149" t="str">
        <f t="shared" si="69"/>
        <v>2024_OKWASHINGTON COUNTY</v>
      </c>
      <c r="F2210">
        <v>766550</v>
      </c>
      <c r="G2210" s="149">
        <f t="array" ref="G2210">SUM(IF(A2210=A$5:A2210,IF(C2210=C$5:C2210,1,0),0))</f>
        <v>74</v>
      </c>
    </row>
    <row r="2211" spans="1:7" x14ac:dyDescent="0.25">
      <c r="A2211">
        <v>2024</v>
      </c>
      <c r="B2211" s="149" t="str">
        <f t="shared" si="68"/>
        <v>2024_OK75</v>
      </c>
      <c r="C2211" t="s">
        <v>180</v>
      </c>
      <c r="D2211" t="s">
        <v>1672</v>
      </c>
      <c r="E2211" s="149" t="str">
        <f t="shared" si="69"/>
        <v>2024_OKWASHITA COUNTY</v>
      </c>
      <c r="F2211">
        <v>766550</v>
      </c>
      <c r="G2211" s="149">
        <f t="array" ref="G2211">SUM(IF(A2211=A$5:A2211,IF(C2211=C$5:C2211,1,0),0))</f>
        <v>75</v>
      </c>
    </row>
    <row r="2212" spans="1:7" x14ac:dyDescent="0.25">
      <c r="A2212">
        <v>2024</v>
      </c>
      <c r="B2212" s="149" t="str">
        <f t="shared" si="68"/>
        <v>2024_OK76</v>
      </c>
      <c r="C2212" t="s">
        <v>180</v>
      </c>
      <c r="D2212" t="s">
        <v>1673</v>
      </c>
      <c r="E2212" s="149" t="str">
        <f t="shared" si="69"/>
        <v>2024_OKWOODS COUNTY</v>
      </c>
      <c r="F2212">
        <v>766550</v>
      </c>
      <c r="G2212" s="149">
        <f t="array" ref="G2212">SUM(IF(A2212=A$5:A2212,IF(C2212=C$5:C2212,1,0),0))</f>
        <v>76</v>
      </c>
    </row>
    <row r="2213" spans="1:7" x14ac:dyDescent="0.25">
      <c r="A2213">
        <v>2024</v>
      </c>
      <c r="B2213" s="149" t="str">
        <f t="shared" si="68"/>
        <v>2024_OK77</v>
      </c>
      <c r="C2213" t="s">
        <v>180</v>
      </c>
      <c r="D2213" t="s">
        <v>1674</v>
      </c>
      <c r="E2213" s="149" t="str">
        <f t="shared" si="69"/>
        <v>2024_OKWOODWARD COUNTY</v>
      </c>
      <c r="F2213">
        <v>766550</v>
      </c>
      <c r="G2213" s="149">
        <f t="array" ref="G2213">SUM(IF(A2213=A$5:A2213,IF(C2213=C$5:C2213,1,0),0))</f>
        <v>77</v>
      </c>
    </row>
    <row r="2214" spans="1:7" x14ac:dyDescent="0.25">
      <c r="A2214">
        <v>2024</v>
      </c>
      <c r="B2214" s="149" t="str">
        <f t="shared" si="68"/>
        <v>2024_OR1</v>
      </c>
      <c r="C2214" t="s">
        <v>181</v>
      </c>
      <c r="D2214" t="s">
        <v>653</v>
      </c>
      <c r="E2214" s="149" t="str">
        <f t="shared" si="69"/>
        <v>2024_ORBAKER COUNTY</v>
      </c>
      <c r="F2214">
        <v>766550</v>
      </c>
      <c r="G2214" s="149">
        <f t="array" ref="G2214">SUM(IF(A2214=A$5:A2214,IF(C2214=C$5:C2214,1,0),0))</f>
        <v>1</v>
      </c>
    </row>
    <row r="2215" spans="1:7" x14ac:dyDescent="0.25">
      <c r="A2215">
        <v>2024</v>
      </c>
      <c r="B2215" s="149" t="str">
        <f t="shared" si="68"/>
        <v>2024_OR2</v>
      </c>
      <c r="C2215" t="s">
        <v>181</v>
      </c>
      <c r="D2215" t="s">
        <v>476</v>
      </c>
      <c r="E2215" s="149" t="str">
        <f t="shared" si="69"/>
        <v>2024_ORBENTON COUNTY</v>
      </c>
      <c r="F2215">
        <v>766550</v>
      </c>
      <c r="G2215" s="149">
        <f t="array" ref="G2215">SUM(IF(A2215=A$5:A2215,IF(C2215=C$5:C2215,1,0),0))</f>
        <v>2</v>
      </c>
    </row>
    <row r="2216" spans="1:7" x14ac:dyDescent="0.25">
      <c r="A2216">
        <v>2024</v>
      </c>
      <c r="B2216" s="149" t="str">
        <f t="shared" si="68"/>
        <v>2024_OR3</v>
      </c>
      <c r="C2216" t="s">
        <v>181</v>
      </c>
      <c r="D2216" t="s">
        <v>1675</v>
      </c>
      <c r="E2216" s="149" t="str">
        <f t="shared" si="69"/>
        <v>2024_ORCLACKAMAS COUNTY</v>
      </c>
      <c r="F2216">
        <v>766550</v>
      </c>
      <c r="G2216" s="149">
        <f t="array" ref="G2216">SUM(IF(A2216=A$5:A2216,IF(C2216=C$5:C2216,1,0),0))</f>
        <v>3</v>
      </c>
    </row>
    <row r="2217" spans="1:7" x14ac:dyDescent="0.25">
      <c r="A2217">
        <v>2024</v>
      </c>
      <c r="B2217" s="149" t="str">
        <f t="shared" si="68"/>
        <v>2024_OR4</v>
      </c>
      <c r="C2217" t="s">
        <v>181</v>
      </c>
      <c r="D2217" t="s">
        <v>1676</v>
      </c>
      <c r="E2217" s="149" t="str">
        <f t="shared" si="69"/>
        <v>2024_ORCLATSOP COUNTY</v>
      </c>
      <c r="F2217">
        <v>766550</v>
      </c>
      <c r="G2217" s="149">
        <f t="array" ref="G2217">SUM(IF(A2217=A$5:A2217,IF(C2217=C$5:C2217,1,0),0))</f>
        <v>4</v>
      </c>
    </row>
    <row r="2218" spans="1:7" x14ac:dyDescent="0.25">
      <c r="A2218">
        <v>2024</v>
      </c>
      <c r="B2218" s="149" t="str">
        <f t="shared" si="68"/>
        <v>2024_OR5</v>
      </c>
      <c r="C2218" t="s">
        <v>181</v>
      </c>
      <c r="D2218" t="s">
        <v>483</v>
      </c>
      <c r="E2218" s="149" t="str">
        <f t="shared" si="69"/>
        <v>2024_ORCOLUMBIA COUNTY</v>
      </c>
      <c r="F2218">
        <v>766550</v>
      </c>
      <c r="G2218" s="149">
        <f t="array" ref="G2218">SUM(IF(A2218=A$5:A2218,IF(C2218=C$5:C2218,1,0),0))</f>
        <v>5</v>
      </c>
    </row>
    <row r="2219" spans="1:7" x14ac:dyDescent="0.25">
      <c r="A2219">
        <v>2024</v>
      </c>
      <c r="B2219" s="149" t="str">
        <f t="shared" si="68"/>
        <v>2024_OR6</v>
      </c>
      <c r="C2219" t="s">
        <v>181</v>
      </c>
      <c r="D2219" t="s">
        <v>1432</v>
      </c>
      <c r="E2219" s="149" t="str">
        <f t="shared" si="69"/>
        <v>2024_ORCOOS COUNTY</v>
      </c>
      <c r="F2219">
        <v>766550</v>
      </c>
      <c r="G2219" s="149">
        <f t="array" ref="G2219">SUM(IF(A2219=A$5:A2219,IF(C2219=C$5:C2219,1,0),0))</f>
        <v>6</v>
      </c>
    </row>
    <row r="2220" spans="1:7" x14ac:dyDescent="0.25">
      <c r="A2220">
        <v>2024</v>
      </c>
      <c r="B2220" s="149" t="str">
        <f t="shared" si="68"/>
        <v>2024_OR7</v>
      </c>
      <c r="C2220" t="s">
        <v>181</v>
      </c>
      <c r="D2220" t="s">
        <v>1677</v>
      </c>
      <c r="E2220" s="149" t="str">
        <f t="shared" si="69"/>
        <v>2024_ORCROOK COUNTY</v>
      </c>
      <c r="F2220">
        <v>766550</v>
      </c>
      <c r="G2220" s="149">
        <f t="array" ref="G2220">SUM(IF(A2220=A$5:A2220,IF(C2220=C$5:C2220,1,0),0))</f>
        <v>7</v>
      </c>
    </row>
    <row r="2221" spans="1:7" x14ac:dyDescent="0.25">
      <c r="A2221">
        <v>2024</v>
      </c>
      <c r="B2221" s="149" t="str">
        <f t="shared" si="68"/>
        <v>2024_OR8</v>
      </c>
      <c r="C2221" t="s">
        <v>181</v>
      </c>
      <c r="D2221" t="s">
        <v>1452</v>
      </c>
      <c r="E2221" s="149" t="str">
        <f t="shared" si="69"/>
        <v>2024_ORCURRY COUNTY</v>
      </c>
      <c r="F2221">
        <v>766550</v>
      </c>
      <c r="G2221" s="149">
        <f t="array" ref="G2221">SUM(IF(A2221=A$5:A2221,IF(C2221=C$5:C2221,1,0),0))</f>
        <v>8</v>
      </c>
    </row>
    <row r="2222" spans="1:7" x14ac:dyDescent="0.25">
      <c r="A2222">
        <v>2024</v>
      </c>
      <c r="B2222" s="149" t="str">
        <f t="shared" si="68"/>
        <v>2024_OR9</v>
      </c>
      <c r="C2222" t="s">
        <v>181</v>
      </c>
      <c r="D2222" t="s">
        <v>1678</v>
      </c>
      <c r="E2222" s="149" t="str">
        <f t="shared" si="69"/>
        <v>2024_ORDESCHUTES COUNTY</v>
      </c>
      <c r="F2222">
        <v>766550</v>
      </c>
      <c r="G2222" s="149">
        <f t="array" ref="G2222">SUM(IF(A2222=A$5:A2222,IF(C2222=C$5:C2222,1,0),0))</f>
        <v>9</v>
      </c>
    </row>
    <row r="2223" spans="1:7" x14ac:dyDescent="0.25">
      <c r="A2223">
        <v>2024</v>
      </c>
      <c r="B2223" s="149" t="str">
        <f t="shared" si="68"/>
        <v>2024_OR10</v>
      </c>
      <c r="C2223" t="s">
        <v>181</v>
      </c>
      <c r="D2223" t="s">
        <v>604</v>
      </c>
      <c r="E2223" s="149" t="str">
        <f t="shared" si="69"/>
        <v>2024_ORDOUGLAS COUNTY</v>
      </c>
      <c r="F2223">
        <v>766550</v>
      </c>
      <c r="G2223" s="149">
        <f t="array" ref="G2223">SUM(IF(A2223=A$5:A2223,IF(C2223=C$5:C2223,1,0),0))</f>
        <v>10</v>
      </c>
    </row>
    <row r="2224" spans="1:7" x14ac:dyDescent="0.25">
      <c r="A2224">
        <v>2024</v>
      </c>
      <c r="B2224" s="149" t="str">
        <f t="shared" si="68"/>
        <v>2024_OR11</v>
      </c>
      <c r="C2224" t="s">
        <v>181</v>
      </c>
      <c r="D2224" t="s">
        <v>1679</v>
      </c>
      <c r="E2224" s="149" t="str">
        <f t="shared" si="69"/>
        <v>2024_ORGILLIAM COUNTY</v>
      </c>
      <c r="F2224">
        <v>766550</v>
      </c>
      <c r="G2224" s="149">
        <f t="array" ref="G2224">SUM(IF(A2224=A$5:A2224,IF(C2224=C$5:C2224,1,0),0))</f>
        <v>11</v>
      </c>
    </row>
    <row r="2225" spans="1:7" x14ac:dyDescent="0.25">
      <c r="A2225">
        <v>2024</v>
      </c>
      <c r="B2225" s="149" t="str">
        <f t="shared" ref="B2225:B2288" si="70">A2225&amp;"_"&amp;C2225&amp;G2225</f>
        <v>2024_OR12</v>
      </c>
      <c r="C2225" t="s">
        <v>181</v>
      </c>
      <c r="D2225" t="s">
        <v>494</v>
      </c>
      <c r="E2225" s="149" t="str">
        <f t="shared" ref="E2225:E2288" si="71">A2225&amp;"_"&amp;C2225&amp;D2225</f>
        <v>2024_ORGRANT COUNTY</v>
      </c>
      <c r="F2225">
        <v>766550</v>
      </c>
      <c r="G2225" s="149">
        <f t="array" ref="G2225">SUM(IF(A2225=A$5:A2225,IF(C2225=C$5:C2225,1,0),0))</f>
        <v>12</v>
      </c>
    </row>
    <row r="2226" spans="1:7" x14ac:dyDescent="0.25">
      <c r="A2226">
        <v>2024</v>
      </c>
      <c r="B2226" s="149" t="str">
        <f t="shared" si="70"/>
        <v>2024_OR13</v>
      </c>
      <c r="C2226" t="s">
        <v>181</v>
      </c>
      <c r="D2226" t="s">
        <v>1680</v>
      </c>
      <c r="E2226" s="149" t="str">
        <f t="shared" si="71"/>
        <v>2024_ORHARNEY COUNTY</v>
      </c>
      <c r="F2226">
        <v>766550</v>
      </c>
      <c r="G2226" s="149">
        <f t="array" ref="G2226">SUM(IF(A2226=A$5:A2226,IF(C2226=C$5:C2226,1,0),0))</f>
        <v>13</v>
      </c>
    </row>
    <row r="2227" spans="1:7" x14ac:dyDescent="0.25">
      <c r="A2227">
        <v>2024</v>
      </c>
      <c r="B2227" s="149" t="str">
        <f t="shared" si="70"/>
        <v>2024_OR14</v>
      </c>
      <c r="C2227" t="s">
        <v>181</v>
      </c>
      <c r="D2227" t="s">
        <v>1681</v>
      </c>
      <c r="E2227" s="149" t="str">
        <f t="shared" si="71"/>
        <v>2024_ORHOOD RIVER COUNTY</v>
      </c>
      <c r="F2227">
        <v>766550</v>
      </c>
      <c r="G2227" s="149">
        <f t="array" ref="G2227">SUM(IF(A2227=A$5:A2227,IF(C2227=C$5:C2227,1,0),0))</f>
        <v>14</v>
      </c>
    </row>
    <row r="2228" spans="1:7" x14ac:dyDescent="0.25">
      <c r="A2228">
        <v>2024</v>
      </c>
      <c r="B2228" s="149" t="str">
        <f t="shared" si="70"/>
        <v>2024_OR15</v>
      </c>
      <c r="C2228" t="s">
        <v>181</v>
      </c>
      <c r="D2228" t="s">
        <v>426</v>
      </c>
      <c r="E2228" s="149" t="str">
        <f t="shared" si="71"/>
        <v>2024_ORJACKSON COUNTY</v>
      </c>
      <c r="F2228">
        <v>766550</v>
      </c>
      <c r="G2228" s="149">
        <f t="array" ref="G2228">SUM(IF(A2228=A$5:A2228,IF(C2228=C$5:C2228,1,0),0))</f>
        <v>15</v>
      </c>
    </row>
    <row r="2229" spans="1:7" x14ac:dyDescent="0.25">
      <c r="A2229">
        <v>2024</v>
      </c>
      <c r="B2229" s="149" t="str">
        <f t="shared" si="70"/>
        <v>2024_OR16</v>
      </c>
      <c r="C2229" t="s">
        <v>181</v>
      </c>
      <c r="D2229" t="s">
        <v>427</v>
      </c>
      <c r="E2229" s="149" t="str">
        <f t="shared" si="71"/>
        <v>2024_ORJEFFERSON COUNTY</v>
      </c>
      <c r="F2229">
        <v>766550</v>
      </c>
      <c r="G2229" s="149">
        <f t="array" ref="G2229">SUM(IF(A2229=A$5:A2229,IF(C2229=C$5:C2229,1,0),0))</f>
        <v>16</v>
      </c>
    </row>
    <row r="2230" spans="1:7" x14ac:dyDescent="0.25">
      <c r="A2230">
        <v>2024</v>
      </c>
      <c r="B2230" s="149" t="str">
        <f t="shared" si="70"/>
        <v>2024_OR17</v>
      </c>
      <c r="C2230" t="s">
        <v>181</v>
      </c>
      <c r="D2230" t="s">
        <v>1682</v>
      </c>
      <c r="E2230" s="149" t="str">
        <f t="shared" si="71"/>
        <v>2024_ORJOSEPHINE COUNTY</v>
      </c>
      <c r="F2230">
        <v>766550</v>
      </c>
      <c r="G2230" s="149">
        <f t="array" ref="G2230">SUM(IF(A2230=A$5:A2230,IF(C2230=C$5:C2230,1,0),0))</f>
        <v>17</v>
      </c>
    </row>
    <row r="2231" spans="1:7" x14ac:dyDescent="0.25">
      <c r="A2231">
        <v>2024</v>
      </c>
      <c r="B2231" s="149" t="str">
        <f t="shared" si="70"/>
        <v>2024_OR18</v>
      </c>
      <c r="C2231" t="s">
        <v>181</v>
      </c>
      <c r="D2231" t="s">
        <v>1683</v>
      </c>
      <c r="E2231" s="149" t="str">
        <f t="shared" si="71"/>
        <v>2024_ORKLAMATH COUNTY</v>
      </c>
      <c r="F2231">
        <v>766550</v>
      </c>
      <c r="G2231" s="149">
        <f t="array" ref="G2231">SUM(IF(A2231=A$5:A2231,IF(C2231=C$5:C2231,1,0),0))</f>
        <v>18</v>
      </c>
    </row>
    <row r="2232" spans="1:7" x14ac:dyDescent="0.25">
      <c r="A2232">
        <v>2024</v>
      </c>
      <c r="B2232" s="149" t="str">
        <f t="shared" si="70"/>
        <v>2024_OR19</v>
      </c>
      <c r="C2232" t="s">
        <v>181</v>
      </c>
      <c r="D2232" t="s">
        <v>546</v>
      </c>
      <c r="E2232" s="149" t="str">
        <f t="shared" si="71"/>
        <v>2024_ORLAKE COUNTY</v>
      </c>
      <c r="F2232">
        <v>766550</v>
      </c>
      <c r="G2232" s="149">
        <f t="array" ref="G2232">SUM(IF(A2232=A$5:A2232,IF(C2232=C$5:C2232,1,0),0))</f>
        <v>19</v>
      </c>
    </row>
    <row r="2233" spans="1:7" x14ac:dyDescent="0.25">
      <c r="A2233">
        <v>2024</v>
      </c>
      <c r="B2233" s="149" t="str">
        <f t="shared" si="70"/>
        <v>2024_OR20</v>
      </c>
      <c r="C2233" t="s">
        <v>181</v>
      </c>
      <c r="D2233" t="s">
        <v>1016</v>
      </c>
      <c r="E2233" s="149" t="str">
        <f t="shared" si="71"/>
        <v>2024_ORLANE COUNTY</v>
      </c>
      <c r="F2233">
        <v>766550</v>
      </c>
      <c r="G2233" s="149">
        <f t="array" ref="G2233">SUM(IF(A2233=A$5:A2233,IF(C2233=C$5:C2233,1,0),0))</f>
        <v>20</v>
      </c>
    </row>
    <row r="2234" spans="1:7" x14ac:dyDescent="0.25">
      <c r="A2234">
        <v>2024</v>
      </c>
      <c r="B2234" s="149" t="str">
        <f t="shared" si="70"/>
        <v>2024_OR21</v>
      </c>
      <c r="C2234" t="s">
        <v>181</v>
      </c>
      <c r="D2234" t="s">
        <v>502</v>
      </c>
      <c r="E2234" s="149" t="str">
        <f t="shared" si="71"/>
        <v>2024_ORLINCOLN COUNTY</v>
      </c>
      <c r="F2234">
        <v>766550</v>
      </c>
      <c r="G2234" s="149">
        <f t="array" ref="G2234">SUM(IF(A2234=A$5:A2234,IF(C2234=C$5:C2234,1,0),0))</f>
        <v>21</v>
      </c>
    </row>
    <row r="2235" spans="1:7" x14ac:dyDescent="0.25">
      <c r="A2235">
        <v>2024</v>
      </c>
      <c r="B2235" s="149" t="str">
        <f t="shared" si="70"/>
        <v>2024_OR22</v>
      </c>
      <c r="C2235" t="s">
        <v>181</v>
      </c>
      <c r="D2235" t="s">
        <v>963</v>
      </c>
      <c r="E2235" s="149" t="str">
        <f t="shared" si="71"/>
        <v>2024_ORLINN COUNTY</v>
      </c>
      <c r="F2235">
        <v>766550</v>
      </c>
      <c r="G2235" s="149">
        <f t="array" ref="G2235">SUM(IF(A2235=A$5:A2235,IF(C2235=C$5:C2235,1,0),0))</f>
        <v>22</v>
      </c>
    </row>
    <row r="2236" spans="1:7" x14ac:dyDescent="0.25">
      <c r="A2236">
        <v>2024</v>
      </c>
      <c r="B2236" s="149" t="str">
        <f t="shared" si="70"/>
        <v>2024_OR23</v>
      </c>
      <c r="C2236" t="s">
        <v>181</v>
      </c>
      <c r="D2236" t="s">
        <v>1684</v>
      </c>
      <c r="E2236" s="149" t="str">
        <f t="shared" si="71"/>
        <v>2024_ORMALHEUR COUNTY</v>
      </c>
      <c r="F2236">
        <v>766550</v>
      </c>
      <c r="G2236" s="149">
        <f t="array" ref="G2236">SUM(IF(A2236=A$5:A2236,IF(C2236=C$5:C2236,1,0),0))</f>
        <v>23</v>
      </c>
    </row>
    <row r="2237" spans="1:7" x14ac:dyDescent="0.25">
      <c r="A2237">
        <v>2024</v>
      </c>
      <c r="B2237" s="149" t="str">
        <f t="shared" si="70"/>
        <v>2024_OR24</v>
      </c>
      <c r="C2237" t="s">
        <v>181</v>
      </c>
      <c r="D2237" t="s">
        <v>437</v>
      </c>
      <c r="E2237" s="149" t="str">
        <f t="shared" si="71"/>
        <v>2024_ORMARION COUNTY</v>
      </c>
      <c r="F2237">
        <v>766550</v>
      </c>
      <c r="G2237" s="149">
        <f t="array" ref="G2237">SUM(IF(A2237=A$5:A2237,IF(C2237=C$5:C2237,1,0),0))</f>
        <v>24</v>
      </c>
    </row>
    <row r="2238" spans="1:7" x14ac:dyDescent="0.25">
      <c r="A2238">
        <v>2024</v>
      </c>
      <c r="B2238" s="149" t="str">
        <f t="shared" si="70"/>
        <v>2024_OR25</v>
      </c>
      <c r="C2238" t="s">
        <v>181</v>
      </c>
      <c r="D2238" t="s">
        <v>1619</v>
      </c>
      <c r="E2238" s="149" t="str">
        <f t="shared" si="71"/>
        <v>2024_ORMORROW COUNTY</v>
      </c>
      <c r="F2238">
        <v>766550</v>
      </c>
      <c r="G2238" s="149">
        <f t="array" ref="G2238">SUM(IF(A2238=A$5:A2238,IF(C2238=C$5:C2238,1,0),0))</f>
        <v>25</v>
      </c>
    </row>
    <row r="2239" spans="1:7" x14ac:dyDescent="0.25">
      <c r="A2239">
        <v>2024</v>
      </c>
      <c r="B2239" s="149" t="str">
        <f t="shared" si="70"/>
        <v>2024_OR26</v>
      </c>
      <c r="C2239" t="s">
        <v>181</v>
      </c>
      <c r="D2239" t="s">
        <v>1685</v>
      </c>
      <c r="E2239" s="149" t="str">
        <f t="shared" si="71"/>
        <v>2024_ORMULTNOMAH COUNTY</v>
      </c>
      <c r="F2239">
        <v>766550</v>
      </c>
      <c r="G2239" s="149">
        <f t="array" ref="G2239">SUM(IF(A2239=A$5:A2239,IF(C2239=C$5:C2239,1,0),0))</f>
        <v>26</v>
      </c>
    </row>
    <row r="2240" spans="1:7" x14ac:dyDescent="0.25">
      <c r="A2240">
        <v>2024</v>
      </c>
      <c r="B2240" s="149" t="str">
        <f t="shared" si="70"/>
        <v>2024_OR27</v>
      </c>
      <c r="C2240" t="s">
        <v>181</v>
      </c>
      <c r="D2240" t="s">
        <v>513</v>
      </c>
      <c r="E2240" s="149" t="str">
        <f t="shared" si="71"/>
        <v>2024_ORPOLK COUNTY</v>
      </c>
      <c r="F2240">
        <v>766550</v>
      </c>
      <c r="G2240" s="149">
        <f t="array" ref="G2240">SUM(IF(A2240=A$5:A2240,IF(C2240=C$5:C2240,1,0),0))</f>
        <v>27</v>
      </c>
    </row>
    <row r="2241" spans="1:7" x14ac:dyDescent="0.25">
      <c r="A2241">
        <v>2024</v>
      </c>
      <c r="B2241" s="149" t="str">
        <f t="shared" si="70"/>
        <v>2024_OR28</v>
      </c>
      <c r="C2241" t="s">
        <v>181</v>
      </c>
      <c r="D2241" t="s">
        <v>1041</v>
      </c>
      <c r="E2241" s="149" t="str">
        <f t="shared" si="71"/>
        <v>2024_ORSHERMAN COUNTY</v>
      </c>
      <c r="F2241">
        <v>766550</v>
      </c>
      <c r="G2241" s="149">
        <f t="array" ref="G2241">SUM(IF(A2241=A$5:A2241,IF(C2241=C$5:C2241,1,0),0))</f>
        <v>28</v>
      </c>
    </row>
    <row r="2242" spans="1:7" x14ac:dyDescent="0.25">
      <c r="A2242">
        <v>2024</v>
      </c>
      <c r="B2242" s="149" t="str">
        <f t="shared" si="70"/>
        <v>2024_OR29</v>
      </c>
      <c r="C2242" t="s">
        <v>181</v>
      </c>
      <c r="D2242" t="s">
        <v>1686</v>
      </c>
      <c r="E2242" s="149" t="str">
        <f t="shared" si="71"/>
        <v>2024_ORTILLAMOOK COUNTY</v>
      </c>
      <c r="F2242">
        <v>766550</v>
      </c>
      <c r="G2242" s="149">
        <f t="array" ref="G2242">SUM(IF(A2242=A$5:A2242,IF(C2242=C$5:C2242,1,0),0))</f>
        <v>29</v>
      </c>
    </row>
    <row r="2243" spans="1:7" x14ac:dyDescent="0.25">
      <c r="A2243">
        <v>2024</v>
      </c>
      <c r="B2243" s="149" t="str">
        <f t="shared" si="70"/>
        <v>2024_OR30</v>
      </c>
      <c r="C2243" t="s">
        <v>181</v>
      </c>
      <c r="D2243" t="s">
        <v>1687</v>
      </c>
      <c r="E2243" s="149" t="str">
        <f t="shared" si="71"/>
        <v>2024_ORUMATILLA COUNTY</v>
      </c>
      <c r="F2243">
        <v>766550</v>
      </c>
      <c r="G2243" s="149">
        <f t="array" ref="G2243">SUM(IF(A2243=A$5:A2243,IF(C2243=C$5:C2243,1,0),0))</f>
        <v>30</v>
      </c>
    </row>
    <row r="2244" spans="1:7" x14ac:dyDescent="0.25">
      <c r="A2244">
        <v>2024</v>
      </c>
      <c r="B2244" s="149" t="str">
        <f t="shared" si="70"/>
        <v>2024_OR31</v>
      </c>
      <c r="C2244" t="s">
        <v>181</v>
      </c>
      <c r="D2244" t="s">
        <v>525</v>
      </c>
      <c r="E2244" s="149" t="str">
        <f t="shared" si="71"/>
        <v>2024_ORUNION COUNTY</v>
      </c>
      <c r="F2244">
        <v>766550</v>
      </c>
      <c r="G2244" s="149">
        <f t="array" ref="G2244">SUM(IF(A2244=A$5:A2244,IF(C2244=C$5:C2244,1,0),0))</f>
        <v>31</v>
      </c>
    </row>
    <row r="2245" spans="1:7" x14ac:dyDescent="0.25">
      <c r="A2245">
        <v>2024</v>
      </c>
      <c r="B2245" s="149" t="str">
        <f t="shared" si="70"/>
        <v>2024_OR32</v>
      </c>
      <c r="C2245" t="s">
        <v>181</v>
      </c>
      <c r="D2245" t="s">
        <v>1688</v>
      </c>
      <c r="E2245" s="149" t="str">
        <f t="shared" si="71"/>
        <v>2024_ORWALLOWA COUNTY</v>
      </c>
      <c r="F2245">
        <v>766550</v>
      </c>
      <c r="G2245" s="149">
        <f t="array" ref="G2245">SUM(IF(A2245=A$5:A2245,IF(C2245=C$5:C2245,1,0),0))</f>
        <v>32</v>
      </c>
    </row>
    <row r="2246" spans="1:7" x14ac:dyDescent="0.25">
      <c r="A2246">
        <v>2024</v>
      </c>
      <c r="B2246" s="149" t="str">
        <f t="shared" si="70"/>
        <v>2024_OR33</v>
      </c>
      <c r="C2246" t="s">
        <v>181</v>
      </c>
      <c r="D2246" t="s">
        <v>1689</v>
      </c>
      <c r="E2246" s="149" t="str">
        <f t="shared" si="71"/>
        <v>2024_ORWASCO COUNTY</v>
      </c>
      <c r="F2246">
        <v>766550</v>
      </c>
      <c r="G2246" s="149">
        <f t="array" ref="G2246">SUM(IF(A2246=A$5:A2246,IF(C2246=C$5:C2246,1,0),0))</f>
        <v>33</v>
      </c>
    </row>
    <row r="2247" spans="1:7" x14ac:dyDescent="0.25">
      <c r="A2247">
        <v>2024</v>
      </c>
      <c r="B2247" s="149" t="str">
        <f t="shared" si="70"/>
        <v>2024_OR34</v>
      </c>
      <c r="C2247" t="s">
        <v>181</v>
      </c>
      <c r="D2247" t="s">
        <v>455</v>
      </c>
      <c r="E2247" s="149" t="str">
        <f t="shared" si="71"/>
        <v>2024_ORWASHINGTON COUNTY</v>
      </c>
      <c r="F2247">
        <v>766550</v>
      </c>
      <c r="G2247" s="149">
        <f t="array" ref="G2247">SUM(IF(A2247=A$5:A2247,IF(C2247=C$5:C2247,1,0),0))</f>
        <v>34</v>
      </c>
    </row>
    <row r="2248" spans="1:7" x14ac:dyDescent="0.25">
      <c r="A2248">
        <v>2024</v>
      </c>
      <c r="B2248" s="149" t="str">
        <f t="shared" si="70"/>
        <v>2024_OR35</v>
      </c>
      <c r="C2248" t="s">
        <v>181</v>
      </c>
      <c r="D2248" t="s">
        <v>804</v>
      </c>
      <c r="E2248" s="149" t="str">
        <f t="shared" si="71"/>
        <v>2024_ORWHEELER COUNTY</v>
      </c>
      <c r="F2248">
        <v>766550</v>
      </c>
      <c r="G2248" s="149">
        <f t="array" ref="G2248">SUM(IF(A2248=A$5:A2248,IF(C2248=C$5:C2248,1,0),0))</f>
        <v>35</v>
      </c>
    </row>
    <row r="2249" spans="1:7" x14ac:dyDescent="0.25">
      <c r="A2249">
        <v>2024</v>
      </c>
      <c r="B2249" s="149" t="str">
        <f t="shared" si="70"/>
        <v>2024_OR36</v>
      </c>
      <c r="C2249" t="s">
        <v>181</v>
      </c>
      <c r="D2249" t="s">
        <v>1690</v>
      </c>
      <c r="E2249" s="149" t="str">
        <f t="shared" si="71"/>
        <v>2024_ORYAMHILL COUNTY</v>
      </c>
      <c r="F2249">
        <v>766550</v>
      </c>
      <c r="G2249" s="149">
        <f t="array" ref="G2249">SUM(IF(A2249=A$5:A2249,IF(C2249=C$5:C2249,1,0),0))</f>
        <v>36</v>
      </c>
    </row>
    <row r="2250" spans="1:7" x14ac:dyDescent="0.25">
      <c r="A2250">
        <v>2024</v>
      </c>
      <c r="B2250" s="149" t="str">
        <f t="shared" si="70"/>
        <v>2024_PA1</v>
      </c>
      <c r="C2250" t="s">
        <v>150</v>
      </c>
      <c r="D2250" t="s">
        <v>586</v>
      </c>
      <c r="E2250" s="149" t="str">
        <f t="shared" si="71"/>
        <v>2024_PAADAMS COUNTY</v>
      </c>
      <c r="F2250">
        <v>766550</v>
      </c>
      <c r="G2250" s="149">
        <f t="array" ref="G2250">SUM(IF(A2250=A$5:A2250,IF(C2250=C$5:C2250,1,0),0))</f>
        <v>1</v>
      </c>
    </row>
    <row r="2251" spans="1:7" x14ac:dyDescent="0.25">
      <c r="A2251">
        <v>2024</v>
      </c>
      <c r="B2251" s="149" t="str">
        <f t="shared" si="70"/>
        <v>2024_PA2</v>
      </c>
      <c r="C2251" t="s">
        <v>150</v>
      </c>
      <c r="D2251" t="s">
        <v>1691</v>
      </c>
      <c r="E2251" s="149" t="str">
        <f t="shared" si="71"/>
        <v>2024_PAALLEGHENY COUNTY</v>
      </c>
      <c r="F2251">
        <v>766550</v>
      </c>
      <c r="G2251" s="149">
        <f t="array" ref="G2251">SUM(IF(A2251=A$5:A2251,IF(C2251=C$5:C2251,1,0),0))</f>
        <v>2</v>
      </c>
    </row>
    <row r="2252" spans="1:7" x14ac:dyDescent="0.25">
      <c r="A2252">
        <v>2024</v>
      </c>
      <c r="B2252" s="149" t="str">
        <f t="shared" si="70"/>
        <v>2024_PA3</v>
      </c>
      <c r="C2252" t="s">
        <v>150</v>
      </c>
      <c r="D2252" t="s">
        <v>1692</v>
      </c>
      <c r="E2252" s="149" t="str">
        <f t="shared" si="71"/>
        <v>2024_PAARMSTRONG COUNTY</v>
      </c>
      <c r="F2252">
        <v>766550</v>
      </c>
      <c r="G2252" s="149">
        <f t="array" ref="G2252">SUM(IF(A2252=A$5:A2252,IF(C2252=C$5:C2252,1,0),0))</f>
        <v>3</v>
      </c>
    </row>
    <row r="2253" spans="1:7" x14ac:dyDescent="0.25">
      <c r="A2253">
        <v>2024</v>
      </c>
      <c r="B2253" s="149" t="str">
        <f t="shared" si="70"/>
        <v>2024_PA4</v>
      </c>
      <c r="C2253" t="s">
        <v>150</v>
      </c>
      <c r="D2253" t="s">
        <v>1635</v>
      </c>
      <c r="E2253" s="149" t="str">
        <f t="shared" si="71"/>
        <v>2024_PABEAVER COUNTY</v>
      </c>
      <c r="F2253">
        <v>766550</v>
      </c>
      <c r="G2253" s="149">
        <f t="array" ref="G2253">SUM(IF(A2253=A$5:A2253,IF(C2253=C$5:C2253,1,0),0))</f>
        <v>4</v>
      </c>
    </row>
    <row r="2254" spans="1:7" x14ac:dyDescent="0.25">
      <c r="A2254">
        <v>2024</v>
      </c>
      <c r="B2254" s="149" t="str">
        <f t="shared" si="70"/>
        <v>2024_PA5</v>
      </c>
      <c r="C2254" t="s">
        <v>150</v>
      </c>
      <c r="D2254" t="s">
        <v>1693</v>
      </c>
      <c r="E2254" s="149" t="str">
        <f t="shared" si="71"/>
        <v>2024_PABEDFORD COUNTY</v>
      </c>
      <c r="F2254">
        <v>766550</v>
      </c>
      <c r="G2254" s="149">
        <f t="array" ref="G2254">SUM(IF(A2254=A$5:A2254,IF(C2254=C$5:C2254,1,0),0))</f>
        <v>5</v>
      </c>
    </row>
    <row r="2255" spans="1:7" x14ac:dyDescent="0.25">
      <c r="A2255">
        <v>2024</v>
      </c>
      <c r="B2255" s="149" t="str">
        <f t="shared" si="70"/>
        <v>2024_PA6</v>
      </c>
      <c r="C2255" t="s">
        <v>150</v>
      </c>
      <c r="D2255" t="s">
        <v>1694</v>
      </c>
      <c r="E2255" s="149" t="str">
        <f t="shared" si="71"/>
        <v>2024_PABERKS COUNTY</v>
      </c>
      <c r="F2255">
        <v>766550</v>
      </c>
      <c r="G2255" s="149">
        <f t="array" ref="G2255">SUM(IF(A2255=A$5:A2255,IF(C2255=C$5:C2255,1,0),0))</f>
        <v>6</v>
      </c>
    </row>
    <row r="2256" spans="1:7" x14ac:dyDescent="0.25">
      <c r="A2256">
        <v>2024</v>
      </c>
      <c r="B2256" s="149" t="str">
        <f t="shared" si="70"/>
        <v>2024_PA7</v>
      </c>
      <c r="C2256" t="s">
        <v>150</v>
      </c>
      <c r="D2256" t="s">
        <v>1695</v>
      </c>
      <c r="E2256" s="149" t="str">
        <f t="shared" si="71"/>
        <v>2024_PABLAIR COUNTY</v>
      </c>
      <c r="F2256">
        <v>766550</v>
      </c>
      <c r="G2256" s="149">
        <f t="array" ref="G2256">SUM(IF(A2256=A$5:A2256,IF(C2256=C$5:C2256,1,0),0))</f>
        <v>7</v>
      </c>
    </row>
    <row r="2257" spans="1:7" x14ac:dyDescent="0.25">
      <c r="A2257">
        <v>2024</v>
      </c>
      <c r="B2257" s="149" t="str">
        <f t="shared" si="70"/>
        <v>2024_PA8</v>
      </c>
      <c r="C2257" t="s">
        <v>150</v>
      </c>
      <c r="D2257" t="s">
        <v>655</v>
      </c>
      <c r="E2257" s="149" t="str">
        <f t="shared" si="71"/>
        <v>2024_PABRADFORD COUNTY</v>
      </c>
      <c r="F2257">
        <v>766550</v>
      </c>
      <c r="G2257" s="149">
        <f t="array" ref="G2257">SUM(IF(A2257=A$5:A2257,IF(C2257=C$5:C2257,1,0),0))</f>
        <v>8</v>
      </c>
    </row>
    <row r="2258" spans="1:7" x14ac:dyDescent="0.25">
      <c r="A2258">
        <v>2024</v>
      </c>
      <c r="B2258" s="149" t="str">
        <f t="shared" si="70"/>
        <v>2024_PA9</v>
      </c>
      <c r="C2258" t="s">
        <v>150</v>
      </c>
      <c r="D2258" t="s">
        <v>1696</v>
      </c>
      <c r="E2258" s="149" t="str">
        <f t="shared" si="71"/>
        <v>2024_PABUCKS COUNTY</v>
      </c>
      <c r="F2258">
        <v>766550</v>
      </c>
      <c r="G2258" s="149">
        <f t="array" ref="G2258">SUM(IF(A2258=A$5:A2258,IF(C2258=C$5:C2258,1,0),0))</f>
        <v>9</v>
      </c>
    </row>
    <row r="2259" spans="1:7" x14ac:dyDescent="0.25">
      <c r="A2259">
        <v>2024</v>
      </c>
      <c r="B2259" s="149" t="str">
        <f t="shared" si="70"/>
        <v>2024_PA10</v>
      </c>
      <c r="C2259" t="s">
        <v>150</v>
      </c>
      <c r="D2259" t="s">
        <v>397</v>
      </c>
      <c r="E2259" s="149" t="str">
        <f t="shared" si="71"/>
        <v>2024_PABUTLER COUNTY</v>
      </c>
      <c r="F2259">
        <v>766550</v>
      </c>
      <c r="G2259" s="149">
        <f t="array" ref="G2259">SUM(IF(A2259=A$5:A2259,IF(C2259=C$5:C2259,1,0),0))</f>
        <v>10</v>
      </c>
    </row>
    <row r="2260" spans="1:7" x14ac:dyDescent="0.25">
      <c r="A2260">
        <v>2024</v>
      </c>
      <c r="B2260" s="149" t="str">
        <f t="shared" si="70"/>
        <v>2024_PA11</v>
      </c>
      <c r="C2260" t="s">
        <v>150</v>
      </c>
      <c r="D2260" t="s">
        <v>1697</v>
      </c>
      <c r="E2260" s="149" t="str">
        <f t="shared" si="71"/>
        <v>2024_PACAMBRIA COUNTY</v>
      </c>
      <c r="F2260">
        <v>766550</v>
      </c>
      <c r="G2260" s="149">
        <f t="array" ref="G2260">SUM(IF(A2260=A$5:A2260,IF(C2260=C$5:C2260,1,0),0))</f>
        <v>11</v>
      </c>
    </row>
    <row r="2261" spans="1:7" x14ac:dyDescent="0.25">
      <c r="A2261">
        <v>2024</v>
      </c>
      <c r="B2261" s="149" t="str">
        <f t="shared" si="70"/>
        <v>2024_PA12</v>
      </c>
      <c r="C2261" t="s">
        <v>150</v>
      </c>
      <c r="D2261" t="s">
        <v>1698</v>
      </c>
      <c r="E2261" s="149" t="str">
        <f t="shared" si="71"/>
        <v>2024_PACAMERON COUNTY</v>
      </c>
      <c r="F2261">
        <v>766550</v>
      </c>
      <c r="G2261" s="149">
        <f t="array" ref="G2261">SUM(IF(A2261=A$5:A2261,IF(C2261=C$5:C2261,1,0),0))</f>
        <v>12</v>
      </c>
    </row>
    <row r="2262" spans="1:7" x14ac:dyDescent="0.25">
      <c r="A2262">
        <v>2024</v>
      </c>
      <c r="B2262" s="149" t="str">
        <f t="shared" si="70"/>
        <v>2024_PA13</v>
      </c>
      <c r="C2262" t="s">
        <v>150</v>
      </c>
      <c r="D2262" t="s">
        <v>1347</v>
      </c>
      <c r="E2262" s="149" t="str">
        <f t="shared" si="71"/>
        <v>2024_PACARBON COUNTY</v>
      </c>
      <c r="F2262">
        <v>766550</v>
      </c>
      <c r="G2262" s="149">
        <f t="array" ref="G2262">SUM(IF(A2262=A$5:A2262,IF(C2262=C$5:C2262,1,0),0))</f>
        <v>13</v>
      </c>
    </row>
    <row r="2263" spans="1:7" x14ac:dyDescent="0.25">
      <c r="A2263">
        <v>2024</v>
      </c>
      <c r="B2263" s="149" t="str">
        <f t="shared" si="70"/>
        <v>2024_PA14</v>
      </c>
      <c r="C2263" t="s">
        <v>150</v>
      </c>
      <c r="D2263" t="s">
        <v>1699</v>
      </c>
      <c r="E2263" s="149" t="str">
        <f t="shared" si="71"/>
        <v>2024_PACENTRE COUNTY</v>
      </c>
      <c r="F2263">
        <v>766550</v>
      </c>
      <c r="G2263" s="149">
        <f t="array" ref="G2263">SUM(IF(A2263=A$5:A2263,IF(C2263=C$5:C2263,1,0),0))</f>
        <v>14</v>
      </c>
    </row>
    <row r="2264" spans="1:7" x14ac:dyDescent="0.25">
      <c r="A2264">
        <v>2024</v>
      </c>
      <c r="B2264" s="149" t="str">
        <f t="shared" si="70"/>
        <v>2024_PA15</v>
      </c>
      <c r="C2264" t="s">
        <v>150</v>
      </c>
      <c r="D2264" t="s">
        <v>1700</v>
      </c>
      <c r="E2264" s="149" t="str">
        <f t="shared" si="71"/>
        <v>2024_PACHESTER COUNTY</v>
      </c>
      <c r="F2264">
        <v>766550</v>
      </c>
      <c r="G2264" s="149">
        <f t="array" ref="G2264">SUM(IF(A2264=A$5:A2264,IF(C2264=C$5:C2264,1,0),0))</f>
        <v>15</v>
      </c>
    </row>
    <row r="2265" spans="1:7" x14ac:dyDescent="0.25">
      <c r="A2265">
        <v>2024</v>
      </c>
      <c r="B2265" s="149" t="str">
        <f t="shared" si="70"/>
        <v>2024_PA16</v>
      </c>
      <c r="C2265" t="s">
        <v>150</v>
      </c>
      <c r="D2265" t="s">
        <v>1701</v>
      </c>
      <c r="E2265" s="149" t="str">
        <f t="shared" si="71"/>
        <v>2024_PACLARION COUNTY</v>
      </c>
      <c r="F2265">
        <v>766550</v>
      </c>
      <c r="G2265" s="149">
        <f t="array" ref="G2265">SUM(IF(A2265=A$5:A2265,IF(C2265=C$5:C2265,1,0),0))</f>
        <v>16</v>
      </c>
    </row>
    <row r="2266" spans="1:7" x14ac:dyDescent="0.25">
      <c r="A2266">
        <v>2024</v>
      </c>
      <c r="B2266" s="149" t="str">
        <f t="shared" si="70"/>
        <v>2024_PA17</v>
      </c>
      <c r="C2266" t="s">
        <v>150</v>
      </c>
      <c r="D2266" t="s">
        <v>1702</v>
      </c>
      <c r="E2266" s="149" t="str">
        <f t="shared" si="71"/>
        <v>2024_PACLEARFIELD COUNTY</v>
      </c>
      <c r="F2266">
        <v>766550</v>
      </c>
      <c r="G2266" s="149">
        <f t="array" ref="G2266">SUM(IF(A2266=A$5:A2266,IF(C2266=C$5:C2266,1,0),0))</f>
        <v>17</v>
      </c>
    </row>
    <row r="2267" spans="1:7" x14ac:dyDescent="0.25">
      <c r="A2267">
        <v>2024</v>
      </c>
      <c r="B2267" s="149" t="str">
        <f t="shared" si="70"/>
        <v>2024_PA18</v>
      </c>
      <c r="C2267" t="s">
        <v>150</v>
      </c>
      <c r="D2267" t="s">
        <v>854</v>
      </c>
      <c r="E2267" s="149" t="str">
        <f t="shared" si="71"/>
        <v>2024_PACLINTON COUNTY</v>
      </c>
      <c r="F2267">
        <v>766550</v>
      </c>
      <c r="G2267" s="149">
        <f t="array" ref="G2267">SUM(IF(A2267=A$5:A2267,IF(C2267=C$5:C2267,1,0),0))</f>
        <v>18</v>
      </c>
    </row>
    <row r="2268" spans="1:7" x14ac:dyDescent="0.25">
      <c r="A2268">
        <v>2024</v>
      </c>
      <c r="B2268" s="149" t="str">
        <f t="shared" si="70"/>
        <v>2024_PA19</v>
      </c>
      <c r="C2268" t="s">
        <v>150</v>
      </c>
      <c r="D2268" t="s">
        <v>483</v>
      </c>
      <c r="E2268" s="149" t="str">
        <f t="shared" si="71"/>
        <v>2024_PACOLUMBIA COUNTY</v>
      </c>
      <c r="F2268">
        <v>766550</v>
      </c>
      <c r="G2268" s="149">
        <f t="array" ref="G2268">SUM(IF(A2268=A$5:A2268,IF(C2268=C$5:C2268,1,0),0))</f>
        <v>19</v>
      </c>
    </row>
    <row r="2269" spans="1:7" x14ac:dyDescent="0.25">
      <c r="A2269">
        <v>2024</v>
      </c>
      <c r="B2269" s="149" t="str">
        <f t="shared" si="70"/>
        <v>2024_PA20</v>
      </c>
      <c r="C2269" t="s">
        <v>150</v>
      </c>
      <c r="D2269" t="s">
        <v>486</v>
      </c>
      <c r="E2269" s="149" t="str">
        <f t="shared" si="71"/>
        <v>2024_PACRAWFORD COUNTY</v>
      </c>
      <c r="F2269">
        <v>766550</v>
      </c>
      <c r="G2269" s="149">
        <f t="array" ref="G2269">SUM(IF(A2269=A$5:A2269,IF(C2269=C$5:C2269,1,0),0))</f>
        <v>20</v>
      </c>
    </row>
    <row r="2270" spans="1:7" x14ac:dyDescent="0.25">
      <c r="A2270">
        <v>2024</v>
      </c>
      <c r="B2270" s="149" t="str">
        <f t="shared" si="70"/>
        <v>2024_PA21</v>
      </c>
      <c r="C2270" t="s">
        <v>150</v>
      </c>
      <c r="D2270" t="s">
        <v>856</v>
      </c>
      <c r="E2270" s="149" t="str">
        <f t="shared" si="71"/>
        <v>2024_PACUMBERLAND COUNTY</v>
      </c>
      <c r="F2270">
        <v>766550</v>
      </c>
      <c r="G2270" s="149">
        <f t="array" ref="G2270">SUM(IF(A2270=A$5:A2270,IF(C2270=C$5:C2270,1,0),0))</f>
        <v>21</v>
      </c>
    </row>
    <row r="2271" spans="1:7" x14ac:dyDescent="0.25">
      <c r="A2271">
        <v>2024</v>
      </c>
      <c r="B2271" s="149" t="str">
        <f t="shared" si="70"/>
        <v>2024_PA22</v>
      </c>
      <c r="C2271" t="s">
        <v>150</v>
      </c>
      <c r="D2271" t="s">
        <v>1703</v>
      </c>
      <c r="E2271" s="149" t="str">
        <f t="shared" si="71"/>
        <v>2024_PADAUPHIN COUNTY</v>
      </c>
      <c r="F2271">
        <v>766550</v>
      </c>
      <c r="G2271" s="149">
        <f t="array" ref="G2271">SUM(IF(A2271=A$5:A2271,IF(C2271=C$5:C2271,1,0),0))</f>
        <v>22</v>
      </c>
    </row>
    <row r="2272" spans="1:7" x14ac:dyDescent="0.25">
      <c r="A2272">
        <v>2024</v>
      </c>
      <c r="B2272" s="149" t="str">
        <f t="shared" si="70"/>
        <v>2024_PA23</v>
      </c>
      <c r="C2272" t="s">
        <v>150</v>
      </c>
      <c r="D2272" t="s">
        <v>906</v>
      </c>
      <c r="E2272" s="149" t="str">
        <f t="shared" si="71"/>
        <v>2024_PADELAWARE COUNTY</v>
      </c>
      <c r="F2272">
        <v>766550</v>
      </c>
      <c r="G2272" s="149">
        <f t="array" ref="G2272">SUM(IF(A2272=A$5:A2272,IF(C2272=C$5:C2272,1,0),0))</f>
        <v>23</v>
      </c>
    </row>
    <row r="2273" spans="1:7" x14ac:dyDescent="0.25">
      <c r="A2273">
        <v>2024</v>
      </c>
      <c r="B2273" s="149" t="str">
        <f t="shared" si="70"/>
        <v>2024_PA24</v>
      </c>
      <c r="C2273" t="s">
        <v>150</v>
      </c>
      <c r="D2273" t="s">
        <v>999</v>
      </c>
      <c r="E2273" s="149" t="str">
        <f t="shared" si="71"/>
        <v>2024_PAELK COUNTY</v>
      </c>
      <c r="F2273">
        <v>766550</v>
      </c>
      <c r="G2273" s="149">
        <f t="array" ref="G2273">SUM(IF(A2273=A$5:A2273,IF(C2273=C$5:C2273,1,0),0))</f>
        <v>24</v>
      </c>
    </row>
    <row r="2274" spans="1:7" x14ac:dyDescent="0.25">
      <c r="A2274">
        <v>2024</v>
      </c>
      <c r="B2274" s="149" t="str">
        <f t="shared" si="70"/>
        <v>2024_PA25</v>
      </c>
      <c r="C2274" t="s">
        <v>150</v>
      </c>
      <c r="D2274" t="s">
        <v>1481</v>
      </c>
      <c r="E2274" s="149" t="str">
        <f t="shared" si="71"/>
        <v>2024_PAERIE COUNTY</v>
      </c>
      <c r="F2274">
        <v>766550</v>
      </c>
      <c r="G2274" s="149">
        <f t="array" ref="G2274">SUM(IF(A2274=A$5:A2274,IF(C2274=C$5:C2274,1,0),0))</f>
        <v>25</v>
      </c>
    </row>
    <row r="2275" spans="1:7" x14ac:dyDescent="0.25">
      <c r="A2275">
        <v>2024</v>
      </c>
      <c r="B2275" s="149" t="str">
        <f t="shared" si="70"/>
        <v>2024_PA26</v>
      </c>
      <c r="C2275" t="s">
        <v>150</v>
      </c>
      <c r="D2275" t="s">
        <v>419</v>
      </c>
      <c r="E2275" s="149" t="str">
        <f t="shared" si="71"/>
        <v>2024_PAFAYETTE COUNTY</v>
      </c>
      <c r="F2275">
        <v>766550</v>
      </c>
      <c r="G2275" s="149">
        <f t="array" ref="G2275">SUM(IF(A2275=A$5:A2275,IF(C2275=C$5:C2275,1,0),0))</f>
        <v>26</v>
      </c>
    </row>
    <row r="2276" spans="1:7" x14ac:dyDescent="0.25">
      <c r="A2276">
        <v>2024</v>
      </c>
      <c r="B2276" s="149" t="str">
        <f t="shared" si="70"/>
        <v>2024_PA27</v>
      </c>
      <c r="C2276" t="s">
        <v>150</v>
      </c>
      <c r="D2276" t="s">
        <v>1704</v>
      </c>
      <c r="E2276" s="149" t="str">
        <f t="shared" si="71"/>
        <v>2024_PAFOREST COUNTY</v>
      </c>
      <c r="F2276">
        <v>766550</v>
      </c>
      <c r="G2276" s="149">
        <f t="array" ref="G2276">SUM(IF(A2276=A$5:A2276,IF(C2276=C$5:C2276,1,0),0))</f>
        <v>27</v>
      </c>
    </row>
    <row r="2277" spans="1:7" x14ac:dyDescent="0.25">
      <c r="A2277">
        <v>2024</v>
      </c>
      <c r="B2277" s="149" t="str">
        <f t="shared" si="70"/>
        <v>2024_PA28</v>
      </c>
      <c r="C2277" t="s">
        <v>150</v>
      </c>
      <c r="D2277" t="s">
        <v>420</v>
      </c>
      <c r="E2277" s="149" t="str">
        <f t="shared" si="71"/>
        <v>2024_PAFRANKLIN COUNTY</v>
      </c>
      <c r="F2277">
        <v>766550</v>
      </c>
      <c r="G2277" s="149">
        <f t="array" ref="G2277">SUM(IF(A2277=A$5:A2277,IF(C2277=C$5:C2277,1,0),0))</f>
        <v>28</v>
      </c>
    </row>
    <row r="2278" spans="1:7" x14ac:dyDescent="0.25">
      <c r="A2278">
        <v>2024</v>
      </c>
      <c r="B2278" s="149" t="str">
        <f t="shared" si="70"/>
        <v>2024_PA29</v>
      </c>
      <c r="C2278" t="s">
        <v>150</v>
      </c>
      <c r="D2278" t="s">
        <v>492</v>
      </c>
      <c r="E2278" s="149" t="str">
        <f t="shared" si="71"/>
        <v>2024_PAFULTON COUNTY</v>
      </c>
      <c r="F2278">
        <v>766550</v>
      </c>
      <c r="G2278" s="149">
        <f t="array" ref="G2278">SUM(IF(A2278=A$5:A2278,IF(C2278=C$5:C2278,1,0),0))</f>
        <v>29</v>
      </c>
    </row>
    <row r="2279" spans="1:7" x14ac:dyDescent="0.25">
      <c r="A2279">
        <v>2024</v>
      </c>
      <c r="B2279" s="149" t="str">
        <f t="shared" si="70"/>
        <v>2024_PA30</v>
      </c>
      <c r="C2279" t="s">
        <v>150</v>
      </c>
      <c r="D2279" t="s">
        <v>422</v>
      </c>
      <c r="E2279" s="149" t="str">
        <f t="shared" si="71"/>
        <v>2024_PAGREENE COUNTY</v>
      </c>
      <c r="F2279">
        <v>766550</v>
      </c>
      <c r="G2279" s="149">
        <f t="array" ref="G2279">SUM(IF(A2279=A$5:A2279,IF(C2279=C$5:C2279,1,0),0))</f>
        <v>30</v>
      </c>
    </row>
    <row r="2280" spans="1:7" x14ac:dyDescent="0.25">
      <c r="A2280">
        <v>2024</v>
      </c>
      <c r="B2280" s="149" t="str">
        <f t="shared" si="70"/>
        <v>2024_PA31</v>
      </c>
      <c r="C2280" t="s">
        <v>150</v>
      </c>
      <c r="D2280" t="s">
        <v>1705</v>
      </c>
      <c r="E2280" s="149" t="str">
        <f t="shared" si="71"/>
        <v>2024_PAHUNTINGDON COUNTY</v>
      </c>
      <c r="F2280">
        <v>766550</v>
      </c>
      <c r="G2280" s="149">
        <f t="array" ref="G2280">SUM(IF(A2280=A$5:A2280,IF(C2280=C$5:C2280,1,0),0))</f>
        <v>31</v>
      </c>
    </row>
    <row r="2281" spans="1:7" x14ac:dyDescent="0.25">
      <c r="A2281">
        <v>2024</v>
      </c>
      <c r="B2281" s="149" t="str">
        <f t="shared" si="70"/>
        <v>2024_PA32</v>
      </c>
      <c r="C2281" t="s">
        <v>150</v>
      </c>
      <c r="D2281" t="s">
        <v>1706</v>
      </c>
      <c r="E2281" s="149" t="str">
        <f t="shared" si="71"/>
        <v>2024_PAINDIANA COUNTY</v>
      </c>
      <c r="F2281">
        <v>766550</v>
      </c>
      <c r="G2281" s="149">
        <f t="array" ref="G2281">SUM(IF(A2281=A$5:A2281,IF(C2281=C$5:C2281,1,0),0))</f>
        <v>32</v>
      </c>
    </row>
    <row r="2282" spans="1:7" x14ac:dyDescent="0.25">
      <c r="A2282">
        <v>2024</v>
      </c>
      <c r="B2282" s="149" t="str">
        <f t="shared" si="70"/>
        <v>2024_PA33</v>
      </c>
      <c r="C2282" t="s">
        <v>150</v>
      </c>
      <c r="D2282" t="s">
        <v>427</v>
      </c>
      <c r="E2282" s="149" t="str">
        <f t="shared" si="71"/>
        <v>2024_PAJEFFERSON COUNTY</v>
      </c>
      <c r="F2282">
        <v>766550</v>
      </c>
      <c r="G2282" s="149">
        <f t="array" ref="G2282">SUM(IF(A2282=A$5:A2282,IF(C2282=C$5:C2282,1,0),0))</f>
        <v>33</v>
      </c>
    </row>
    <row r="2283" spans="1:7" x14ac:dyDescent="0.25">
      <c r="A2283">
        <v>2024</v>
      </c>
      <c r="B2283" s="149" t="str">
        <f t="shared" si="70"/>
        <v>2024_PA34</v>
      </c>
      <c r="C2283" t="s">
        <v>150</v>
      </c>
      <c r="D2283" t="s">
        <v>1707</v>
      </c>
      <c r="E2283" s="149" t="str">
        <f t="shared" si="71"/>
        <v>2024_PAJUNIATA COUNTY</v>
      </c>
      <c r="F2283">
        <v>766550</v>
      </c>
      <c r="G2283" s="149">
        <f t="array" ref="G2283">SUM(IF(A2283=A$5:A2283,IF(C2283=C$5:C2283,1,0),0))</f>
        <v>34</v>
      </c>
    </row>
    <row r="2284" spans="1:7" x14ac:dyDescent="0.25">
      <c r="A2284">
        <v>2024</v>
      </c>
      <c r="B2284" s="149" t="str">
        <f t="shared" si="70"/>
        <v>2024_PA35</v>
      </c>
      <c r="C2284" t="s">
        <v>150</v>
      </c>
      <c r="D2284" t="s">
        <v>1708</v>
      </c>
      <c r="E2284" s="149" t="str">
        <f t="shared" si="71"/>
        <v>2024_PALACKAWANNA COUNTY</v>
      </c>
      <c r="F2284">
        <v>766550</v>
      </c>
      <c r="G2284" s="149">
        <f t="array" ref="G2284">SUM(IF(A2284=A$5:A2284,IF(C2284=C$5:C2284,1,0),0))</f>
        <v>35</v>
      </c>
    </row>
    <row r="2285" spans="1:7" x14ac:dyDescent="0.25">
      <c r="A2285">
        <v>2024</v>
      </c>
      <c r="B2285" s="149" t="str">
        <f t="shared" si="70"/>
        <v>2024_PA36</v>
      </c>
      <c r="C2285" t="s">
        <v>150</v>
      </c>
      <c r="D2285" t="s">
        <v>1405</v>
      </c>
      <c r="E2285" s="149" t="str">
        <f t="shared" si="71"/>
        <v>2024_PALANCASTER COUNTY</v>
      </c>
      <c r="F2285">
        <v>766550</v>
      </c>
      <c r="G2285" s="149">
        <f t="array" ref="G2285">SUM(IF(A2285=A$5:A2285,IF(C2285=C$5:C2285,1,0),0))</f>
        <v>36</v>
      </c>
    </row>
    <row r="2286" spans="1:7" x14ac:dyDescent="0.25">
      <c r="A2286">
        <v>2024</v>
      </c>
      <c r="B2286" s="149" t="str">
        <f t="shared" si="70"/>
        <v>2024_PA37</v>
      </c>
      <c r="C2286" t="s">
        <v>150</v>
      </c>
      <c r="D2286" t="s">
        <v>430</v>
      </c>
      <c r="E2286" s="149" t="str">
        <f t="shared" si="71"/>
        <v>2024_PALAWRENCE COUNTY</v>
      </c>
      <c r="F2286">
        <v>766550</v>
      </c>
      <c r="G2286" s="149">
        <f t="array" ref="G2286">SUM(IF(A2286=A$5:A2286,IF(C2286=C$5:C2286,1,0),0))</f>
        <v>37</v>
      </c>
    </row>
    <row r="2287" spans="1:7" x14ac:dyDescent="0.25">
      <c r="A2287">
        <v>2024</v>
      </c>
      <c r="B2287" s="149" t="str">
        <f t="shared" si="70"/>
        <v>2024_PA38</v>
      </c>
      <c r="C2287" t="s">
        <v>150</v>
      </c>
      <c r="D2287" t="s">
        <v>1709</v>
      </c>
      <c r="E2287" s="149" t="str">
        <f t="shared" si="71"/>
        <v>2024_PALEBANON COUNTY</v>
      </c>
      <c r="F2287">
        <v>766550</v>
      </c>
      <c r="G2287" s="149">
        <f t="array" ref="G2287">SUM(IF(A2287=A$5:A2287,IF(C2287=C$5:C2287,1,0),0))</f>
        <v>38</v>
      </c>
    </row>
    <row r="2288" spans="1:7" x14ac:dyDescent="0.25">
      <c r="A2288">
        <v>2024</v>
      </c>
      <c r="B2288" s="149" t="str">
        <f t="shared" si="70"/>
        <v>2024_PA39</v>
      </c>
      <c r="C2288" t="s">
        <v>150</v>
      </c>
      <c r="D2288" t="s">
        <v>1710</v>
      </c>
      <c r="E2288" s="149" t="str">
        <f t="shared" si="71"/>
        <v>2024_PALEHIGH COUNTY</v>
      </c>
      <c r="F2288">
        <v>766550</v>
      </c>
      <c r="G2288" s="149">
        <f t="array" ref="G2288">SUM(IF(A2288=A$5:A2288,IF(C2288=C$5:C2288,1,0),0))</f>
        <v>39</v>
      </c>
    </row>
    <row r="2289" spans="1:7" x14ac:dyDescent="0.25">
      <c r="A2289">
        <v>2024</v>
      </c>
      <c r="B2289" s="149" t="str">
        <f t="shared" ref="B2289:B2352" si="72">A2289&amp;"_"&amp;C2289&amp;G2289</f>
        <v>2024_PA40</v>
      </c>
      <c r="C2289" t="s">
        <v>150</v>
      </c>
      <c r="D2289" t="s">
        <v>1711</v>
      </c>
      <c r="E2289" s="149" t="str">
        <f t="shared" ref="E2289:E2352" si="73">A2289&amp;"_"&amp;C2289&amp;D2289</f>
        <v>2024_PALUZERNE COUNTY</v>
      </c>
      <c r="F2289">
        <v>766550</v>
      </c>
      <c r="G2289" s="149">
        <f t="array" ref="G2289">SUM(IF(A2289=A$5:A2289,IF(C2289=C$5:C2289,1,0),0))</f>
        <v>40</v>
      </c>
    </row>
    <row r="2290" spans="1:7" x14ac:dyDescent="0.25">
      <c r="A2290">
        <v>2024</v>
      </c>
      <c r="B2290" s="149" t="str">
        <f t="shared" si="72"/>
        <v>2024_PA41</v>
      </c>
      <c r="C2290" t="s">
        <v>150</v>
      </c>
      <c r="D2290" t="s">
        <v>1712</v>
      </c>
      <c r="E2290" s="149" t="str">
        <f t="shared" si="73"/>
        <v>2024_PALYCOMING COUNTY</v>
      </c>
      <c r="F2290">
        <v>766550</v>
      </c>
      <c r="G2290" s="149">
        <f t="array" ref="G2290">SUM(IF(A2290=A$5:A2290,IF(C2290=C$5:C2290,1,0),0))</f>
        <v>41</v>
      </c>
    </row>
    <row r="2291" spans="1:7" x14ac:dyDescent="0.25">
      <c r="A2291">
        <v>2024</v>
      </c>
      <c r="B2291" s="149" t="str">
        <f t="shared" si="72"/>
        <v>2024_PA42</v>
      </c>
      <c r="C2291" t="s">
        <v>150</v>
      </c>
      <c r="D2291" t="s">
        <v>1713</v>
      </c>
      <c r="E2291" s="149" t="str">
        <f t="shared" si="73"/>
        <v>2024_PAMCKEAN COUNTY</v>
      </c>
      <c r="F2291">
        <v>766550</v>
      </c>
      <c r="G2291" s="149">
        <f t="array" ref="G2291">SUM(IF(A2291=A$5:A2291,IF(C2291=C$5:C2291,1,0),0))</f>
        <v>42</v>
      </c>
    </row>
    <row r="2292" spans="1:7" x14ac:dyDescent="0.25">
      <c r="A2292">
        <v>2024</v>
      </c>
      <c r="B2292" s="149" t="str">
        <f t="shared" si="72"/>
        <v>2024_PA43</v>
      </c>
      <c r="C2292" t="s">
        <v>150</v>
      </c>
      <c r="D2292" t="s">
        <v>882</v>
      </c>
      <c r="E2292" s="149" t="str">
        <f t="shared" si="73"/>
        <v>2024_PAMERCER COUNTY</v>
      </c>
      <c r="F2292">
        <v>766550</v>
      </c>
      <c r="G2292" s="149">
        <f t="array" ref="G2292">SUM(IF(A2292=A$5:A2292,IF(C2292=C$5:C2292,1,0),0))</f>
        <v>43</v>
      </c>
    </row>
    <row r="2293" spans="1:7" x14ac:dyDescent="0.25">
      <c r="A2293">
        <v>2024</v>
      </c>
      <c r="B2293" s="149" t="str">
        <f t="shared" si="72"/>
        <v>2024_PA44</v>
      </c>
      <c r="C2293" t="s">
        <v>150</v>
      </c>
      <c r="D2293" t="s">
        <v>1714</v>
      </c>
      <c r="E2293" s="149" t="str">
        <f t="shared" si="73"/>
        <v>2024_PAMIFFLIN COUNTY</v>
      </c>
      <c r="F2293">
        <v>766550</v>
      </c>
      <c r="G2293" s="149">
        <f t="array" ref="G2293">SUM(IF(A2293=A$5:A2293,IF(C2293=C$5:C2293,1,0),0))</f>
        <v>44</v>
      </c>
    </row>
    <row r="2294" spans="1:7" x14ac:dyDescent="0.25">
      <c r="A2294">
        <v>2024</v>
      </c>
      <c r="B2294" s="149" t="str">
        <f t="shared" si="72"/>
        <v>2024_PA45</v>
      </c>
      <c r="C2294" t="s">
        <v>150</v>
      </c>
      <c r="D2294" t="s">
        <v>440</v>
      </c>
      <c r="E2294" s="149" t="str">
        <f t="shared" si="73"/>
        <v>2024_PAMONROE COUNTY</v>
      </c>
      <c r="F2294">
        <v>766550</v>
      </c>
      <c r="G2294" s="149">
        <f t="array" ref="G2294">SUM(IF(A2294=A$5:A2294,IF(C2294=C$5:C2294,1,0),0))</f>
        <v>45</v>
      </c>
    </row>
    <row r="2295" spans="1:7" x14ac:dyDescent="0.25">
      <c r="A2295">
        <v>2024</v>
      </c>
      <c r="B2295" s="149" t="str">
        <f t="shared" si="72"/>
        <v>2024_PA46</v>
      </c>
      <c r="C2295" t="s">
        <v>150</v>
      </c>
      <c r="D2295" t="s">
        <v>441</v>
      </c>
      <c r="E2295" s="149" t="str">
        <f t="shared" si="73"/>
        <v>2024_PAMONTGOMERY COUNTY</v>
      </c>
      <c r="F2295">
        <v>766550</v>
      </c>
      <c r="G2295" s="149">
        <f t="array" ref="G2295">SUM(IF(A2295=A$5:A2295,IF(C2295=C$5:C2295,1,0),0))</f>
        <v>46</v>
      </c>
    </row>
    <row r="2296" spans="1:7" x14ac:dyDescent="0.25">
      <c r="A2296">
        <v>2024</v>
      </c>
      <c r="B2296" s="149" t="str">
        <f t="shared" si="72"/>
        <v>2024_PA47</v>
      </c>
      <c r="C2296" t="s">
        <v>150</v>
      </c>
      <c r="D2296" t="s">
        <v>1715</v>
      </c>
      <c r="E2296" s="149" t="str">
        <f t="shared" si="73"/>
        <v>2024_PAMONTOUR COUNTY</v>
      </c>
      <c r="F2296">
        <v>766550</v>
      </c>
      <c r="G2296" s="149">
        <f t="array" ref="G2296">SUM(IF(A2296=A$5:A2296,IF(C2296=C$5:C2296,1,0),0))</f>
        <v>47</v>
      </c>
    </row>
    <row r="2297" spans="1:7" x14ac:dyDescent="0.25">
      <c r="A2297">
        <v>2024</v>
      </c>
      <c r="B2297" s="149" t="str">
        <f t="shared" si="72"/>
        <v>2024_PA48</v>
      </c>
      <c r="C2297" t="s">
        <v>150</v>
      </c>
      <c r="D2297" t="s">
        <v>1545</v>
      </c>
      <c r="E2297" s="149" t="str">
        <f t="shared" si="73"/>
        <v>2024_PANORTHAMPTON COUNTY</v>
      </c>
      <c r="F2297">
        <v>766550</v>
      </c>
      <c r="G2297" s="149">
        <f t="array" ref="G2297">SUM(IF(A2297=A$5:A2297,IF(C2297=C$5:C2297,1,0),0))</f>
        <v>48</v>
      </c>
    </row>
    <row r="2298" spans="1:7" x14ac:dyDescent="0.25">
      <c r="A2298">
        <v>2024</v>
      </c>
      <c r="B2298" s="149" t="str">
        <f t="shared" si="72"/>
        <v>2024_PA49</v>
      </c>
      <c r="C2298" t="s">
        <v>150</v>
      </c>
      <c r="D2298" t="s">
        <v>1716</v>
      </c>
      <c r="E2298" s="149" t="str">
        <f t="shared" si="73"/>
        <v>2024_PANORTHUMBERLAND COUNTY</v>
      </c>
      <c r="F2298">
        <v>766550</v>
      </c>
      <c r="G2298" s="149">
        <f t="array" ref="G2298">SUM(IF(A2298=A$5:A2298,IF(C2298=C$5:C2298,1,0),0))</f>
        <v>49</v>
      </c>
    </row>
    <row r="2299" spans="1:7" x14ac:dyDescent="0.25">
      <c r="A2299">
        <v>2024</v>
      </c>
      <c r="B2299" s="149" t="str">
        <f t="shared" si="72"/>
        <v>2024_PA50</v>
      </c>
      <c r="C2299" t="s">
        <v>150</v>
      </c>
      <c r="D2299" t="s">
        <v>443</v>
      </c>
      <c r="E2299" s="149" t="str">
        <f t="shared" si="73"/>
        <v>2024_PAPERRY COUNTY</v>
      </c>
      <c r="F2299">
        <v>766550</v>
      </c>
      <c r="G2299" s="149">
        <f t="array" ref="G2299">SUM(IF(A2299=A$5:A2299,IF(C2299=C$5:C2299,1,0),0))</f>
        <v>50</v>
      </c>
    </row>
    <row r="2300" spans="1:7" x14ac:dyDescent="0.25">
      <c r="A2300">
        <v>2024</v>
      </c>
      <c r="B2300" s="149" t="str">
        <f t="shared" si="72"/>
        <v>2024_PA51</v>
      </c>
      <c r="C2300" t="s">
        <v>150</v>
      </c>
      <c r="D2300" t="s">
        <v>1717</v>
      </c>
      <c r="E2300" s="149" t="str">
        <f t="shared" si="73"/>
        <v>2024_PAPHILADELPHIA COUNTY</v>
      </c>
      <c r="F2300">
        <v>766550</v>
      </c>
      <c r="G2300" s="149">
        <f t="array" ref="G2300">SUM(IF(A2300=A$5:A2300,IF(C2300=C$5:C2300,1,0),0))</f>
        <v>51</v>
      </c>
    </row>
    <row r="2301" spans="1:7" x14ac:dyDescent="0.25">
      <c r="A2301">
        <v>2024</v>
      </c>
      <c r="B2301" s="149" t="str">
        <f t="shared" si="72"/>
        <v>2024_PA52</v>
      </c>
      <c r="C2301" t="s">
        <v>150</v>
      </c>
      <c r="D2301" t="s">
        <v>445</v>
      </c>
      <c r="E2301" s="149" t="str">
        <f t="shared" si="73"/>
        <v>2024_PAPIKE COUNTY</v>
      </c>
      <c r="F2301">
        <v>1149825</v>
      </c>
      <c r="G2301" s="149">
        <f t="array" ref="G2301">SUM(IF(A2301=A$5:A2301,IF(C2301=C$5:C2301,1,0),0))</f>
        <v>52</v>
      </c>
    </row>
    <row r="2302" spans="1:7" x14ac:dyDescent="0.25">
      <c r="A2302">
        <v>2024</v>
      </c>
      <c r="B2302" s="149" t="str">
        <f t="shared" si="72"/>
        <v>2024_PA53</v>
      </c>
      <c r="C2302" t="s">
        <v>150</v>
      </c>
      <c r="D2302" t="s">
        <v>1718</v>
      </c>
      <c r="E2302" s="149" t="str">
        <f t="shared" si="73"/>
        <v>2024_PAPOTTER COUNTY</v>
      </c>
      <c r="F2302">
        <v>766550</v>
      </c>
      <c r="G2302" s="149">
        <f t="array" ref="G2302">SUM(IF(A2302=A$5:A2302,IF(C2302=C$5:C2302,1,0),0))</f>
        <v>53</v>
      </c>
    </row>
    <row r="2303" spans="1:7" x14ac:dyDescent="0.25">
      <c r="A2303">
        <v>2024</v>
      </c>
      <c r="B2303" s="149" t="str">
        <f t="shared" si="72"/>
        <v>2024_PA54</v>
      </c>
      <c r="C2303" t="s">
        <v>150</v>
      </c>
      <c r="D2303" t="s">
        <v>1719</v>
      </c>
      <c r="E2303" s="149" t="str">
        <f t="shared" si="73"/>
        <v>2024_PASCHUYLKILL COUNTY</v>
      </c>
      <c r="F2303">
        <v>766550</v>
      </c>
      <c r="G2303" s="149">
        <f t="array" ref="G2303">SUM(IF(A2303=A$5:A2303,IF(C2303=C$5:C2303,1,0),0))</f>
        <v>54</v>
      </c>
    </row>
    <row r="2304" spans="1:7" x14ac:dyDescent="0.25">
      <c r="A2304">
        <v>2024</v>
      </c>
      <c r="B2304" s="149" t="str">
        <f t="shared" si="72"/>
        <v>2024_PA55</v>
      </c>
      <c r="C2304" t="s">
        <v>150</v>
      </c>
      <c r="D2304" t="s">
        <v>1720</v>
      </c>
      <c r="E2304" s="149" t="str">
        <f t="shared" si="73"/>
        <v>2024_PASNYDER COUNTY</v>
      </c>
      <c r="F2304">
        <v>766550</v>
      </c>
      <c r="G2304" s="149">
        <f t="array" ref="G2304">SUM(IF(A2304=A$5:A2304,IF(C2304=C$5:C2304,1,0),0))</f>
        <v>55</v>
      </c>
    </row>
    <row r="2305" spans="1:7" x14ac:dyDescent="0.25">
      <c r="A2305">
        <v>2024</v>
      </c>
      <c r="B2305" s="149" t="str">
        <f t="shared" si="72"/>
        <v>2024_PA56</v>
      </c>
      <c r="C2305" t="s">
        <v>150</v>
      </c>
      <c r="D2305" t="s">
        <v>1116</v>
      </c>
      <c r="E2305" s="149" t="str">
        <f t="shared" si="73"/>
        <v>2024_PASOMERSET COUNTY</v>
      </c>
      <c r="F2305">
        <v>766550</v>
      </c>
      <c r="G2305" s="149">
        <f t="array" ref="G2305">SUM(IF(A2305=A$5:A2305,IF(C2305=C$5:C2305,1,0),0))</f>
        <v>56</v>
      </c>
    </row>
    <row r="2306" spans="1:7" x14ac:dyDescent="0.25">
      <c r="A2306">
        <v>2024</v>
      </c>
      <c r="B2306" s="149" t="str">
        <f t="shared" si="72"/>
        <v>2024_PA57</v>
      </c>
      <c r="C2306" t="s">
        <v>150</v>
      </c>
      <c r="D2306" t="s">
        <v>932</v>
      </c>
      <c r="E2306" s="149" t="str">
        <f t="shared" si="73"/>
        <v>2024_PASULLIVAN COUNTY</v>
      </c>
      <c r="F2306">
        <v>766550</v>
      </c>
      <c r="G2306" s="149">
        <f t="array" ref="G2306">SUM(IF(A2306=A$5:A2306,IF(C2306=C$5:C2306,1,0),0))</f>
        <v>57</v>
      </c>
    </row>
    <row r="2307" spans="1:7" x14ac:dyDescent="0.25">
      <c r="A2307">
        <v>2024</v>
      </c>
      <c r="B2307" s="149" t="str">
        <f t="shared" si="72"/>
        <v>2024_PA58</v>
      </c>
      <c r="C2307" t="s">
        <v>150</v>
      </c>
      <c r="D2307" t="s">
        <v>1721</v>
      </c>
      <c r="E2307" s="149" t="str">
        <f t="shared" si="73"/>
        <v>2024_PASUSQUEHANNA COUNTY</v>
      </c>
      <c r="F2307">
        <v>766550</v>
      </c>
      <c r="G2307" s="149">
        <f t="array" ref="G2307">SUM(IF(A2307=A$5:A2307,IF(C2307=C$5:C2307,1,0),0))</f>
        <v>58</v>
      </c>
    </row>
    <row r="2308" spans="1:7" x14ac:dyDescent="0.25">
      <c r="A2308">
        <v>2024</v>
      </c>
      <c r="B2308" s="149" t="str">
        <f t="shared" si="72"/>
        <v>2024_PA59</v>
      </c>
      <c r="C2308" t="s">
        <v>150</v>
      </c>
      <c r="D2308" t="s">
        <v>1497</v>
      </c>
      <c r="E2308" s="149" t="str">
        <f t="shared" si="73"/>
        <v>2024_PATIOGA COUNTY</v>
      </c>
      <c r="F2308">
        <v>766550</v>
      </c>
      <c r="G2308" s="149">
        <f t="array" ref="G2308">SUM(IF(A2308=A$5:A2308,IF(C2308=C$5:C2308,1,0),0))</f>
        <v>59</v>
      </c>
    </row>
    <row r="2309" spans="1:7" x14ac:dyDescent="0.25">
      <c r="A2309">
        <v>2024</v>
      </c>
      <c r="B2309" s="149" t="str">
        <f t="shared" si="72"/>
        <v>2024_PA60</v>
      </c>
      <c r="C2309" t="s">
        <v>150</v>
      </c>
      <c r="D2309" t="s">
        <v>525</v>
      </c>
      <c r="E2309" s="149" t="str">
        <f t="shared" si="73"/>
        <v>2024_PAUNION COUNTY</v>
      </c>
      <c r="F2309">
        <v>766550</v>
      </c>
      <c r="G2309" s="149">
        <f t="array" ref="G2309">SUM(IF(A2309=A$5:A2309,IF(C2309=C$5:C2309,1,0),0))</f>
        <v>60</v>
      </c>
    </row>
    <row r="2310" spans="1:7" x14ac:dyDescent="0.25">
      <c r="A2310">
        <v>2024</v>
      </c>
      <c r="B2310" s="149" t="str">
        <f t="shared" si="72"/>
        <v>2024_PA61</v>
      </c>
      <c r="C2310" t="s">
        <v>150</v>
      </c>
      <c r="D2310" t="s">
        <v>1722</v>
      </c>
      <c r="E2310" s="149" t="str">
        <f t="shared" si="73"/>
        <v>2024_PAVENANGO COUNTY</v>
      </c>
      <c r="F2310">
        <v>766550</v>
      </c>
      <c r="G2310" s="149">
        <f t="array" ref="G2310">SUM(IF(A2310=A$5:A2310,IF(C2310=C$5:C2310,1,0),0))</f>
        <v>61</v>
      </c>
    </row>
    <row r="2311" spans="1:7" x14ac:dyDescent="0.25">
      <c r="A2311">
        <v>2024</v>
      </c>
      <c r="B2311" s="149" t="str">
        <f t="shared" si="72"/>
        <v>2024_PA62</v>
      </c>
      <c r="C2311" t="s">
        <v>150</v>
      </c>
      <c r="D2311" t="s">
        <v>801</v>
      </c>
      <c r="E2311" s="149" t="str">
        <f t="shared" si="73"/>
        <v>2024_PAWARREN COUNTY</v>
      </c>
      <c r="F2311">
        <v>766550</v>
      </c>
      <c r="G2311" s="149">
        <f t="array" ref="G2311">SUM(IF(A2311=A$5:A2311,IF(C2311=C$5:C2311,1,0),0))</f>
        <v>62</v>
      </c>
    </row>
    <row r="2312" spans="1:7" x14ac:dyDescent="0.25">
      <c r="A2312">
        <v>2024</v>
      </c>
      <c r="B2312" s="149" t="str">
        <f t="shared" si="72"/>
        <v>2024_PA63</v>
      </c>
      <c r="C2312" t="s">
        <v>150</v>
      </c>
      <c r="D2312" t="s">
        <v>455</v>
      </c>
      <c r="E2312" s="149" t="str">
        <f t="shared" si="73"/>
        <v>2024_PAWASHINGTON COUNTY</v>
      </c>
      <c r="F2312">
        <v>766550</v>
      </c>
      <c r="G2312" s="149">
        <f t="array" ref="G2312">SUM(IF(A2312=A$5:A2312,IF(C2312=C$5:C2312,1,0),0))</f>
        <v>63</v>
      </c>
    </row>
    <row r="2313" spans="1:7" x14ac:dyDescent="0.25">
      <c r="A2313">
        <v>2024</v>
      </c>
      <c r="B2313" s="149" t="str">
        <f t="shared" si="72"/>
        <v>2024_PA64</v>
      </c>
      <c r="C2313" t="s">
        <v>150</v>
      </c>
      <c r="D2313" t="s">
        <v>802</v>
      </c>
      <c r="E2313" s="149" t="str">
        <f t="shared" si="73"/>
        <v>2024_PAWAYNE COUNTY</v>
      </c>
      <c r="F2313">
        <v>766550</v>
      </c>
      <c r="G2313" s="149">
        <f t="array" ref="G2313">SUM(IF(A2313=A$5:A2313,IF(C2313=C$5:C2313,1,0),0))</f>
        <v>64</v>
      </c>
    </row>
    <row r="2314" spans="1:7" x14ac:dyDescent="0.25">
      <c r="A2314">
        <v>2024</v>
      </c>
      <c r="B2314" s="149" t="str">
        <f t="shared" si="72"/>
        <v>2024_PA65</v>
      </c>
      <c r="C2314" t="s">
        <v>150</v>
      </c>
      <c r="D2314" t="s">
        <v>1723</v>
      </c>
      <c r="E2314" s="149" t="str">
        <f t="shared" si="73"/>
        <v>2024_PAWESTMORELAND COUNTY</v>
      </c>
      <c r="F2314">
        <v>766550</v>
      </c>
      <c r="G2314" s="149">
        <f t="array" ref="G2314">SUM(IF(A2314=A$5:A2314,IF(C2314=C$5:C2314,1,0),0))</f>
        <v>65</v>
      </c>
    </row>
    <row r="2315" spans="1:7" x14ac:dyDescent="0.25">
      <c r="A2315">
        <v>2024</v>
      </c>
      <c r="B2315" s="149" t="str">
        <f t="shared" si="72"/>
        <v>2024_PA66</v>
      </c>
      <c r="C2315" t="s">
        <v>150</v>
      </c>
      <c r="D2315" t="s">
        <v>1501</v>
      </c>
      <c r="E2315" s="149" t="str">
        <f t="shared" si="73"/>
        <v>2024_PAWYOMING COUNTY</v>
      </c>
      <c r="F2315">
        <v>766550</v>
      </c>
      <c r="G2315" s="149">
        <f t="array" ref="G2315">SUM(IF(A2315=A$5:A2315,IF(C2315=C$5:C2315,1,0),0))</f>
        <v>66</v>
      </c>
    </row>
    <row r="2316" spans="1:7" x14ac:dyDescent="0.25">
      <c r="A2316">
        <v>2024</v>
      </c>
      <c r="B2316" s="149" t="str">
        <f t="shared" si="72"/>
        <v>2024_PA67</v>
      </c>
      <c r="C2316" t="s">
        <v>150</v>
      </c>
      <c r="D2316" t="s">
        <v>1118</v>
      </c>
      <c r="E2316" s="149" t="str">
        <f t="shared" si="73"/>
        <v>2024_PAYORK COUNTY</v>
      </c>
      <c r="F2316">
        <v>766550</v>
      </c>
      <c r="G2316" s="149">
        <f t="array" ref="G2316">SUM(IF(A2316=A$5:A2316,IF(C2316=C$5:C2316,1,0),0))</f>
        <v>67</v>
      </c>
    </row>
    <row r="2317" spans="1:7" x14ac:dyDescent="0.25">
      <c r="A2317">
        <v>2024</v>
      </c>
      <c r="B2317" s="149" t="str">
        <f t="shared" si="72"/>
        <v>2024_RI1</v>
      </c>
      <c r="C2317" t="s">
        <v>151</v>
      </c>
      <c r="D2317" t="s">
        <v>1137</v>
      </c>
      <c r="E2317" s="149" t="str">
        <f t="shared" si="73"/>
        <v>2024_RIBRISTOL COUNTY</v>
      </c>
      <c r="F2317">
        <v>766550</v>
      </c>
      <c r="G2317" s="149">
        <f t="array" ref="G2317">SUM(IF(A2317=A$5:A2317,IF(C2317=C$5:C2317,1,0),0))</f>
        <v>1</v>
      </c>
    </row>
    <row r="2318" spans="1:7" x14ac:dyDescent="0.25">
      <c r="A2318">
        <v>2024</v>
      </c>
      <c r="B2318" s="149" t="str">
        <f t="shared" si="72"/>
        <v>2024_RI2</v>
      </c>
      <c r="C2318" t="s">
        <v>151</v>
      </c>
      <c r="D2318" t="s">
        <v>649</v>
      </c>
      <c r="E2318" s="149" t="str">
        <f t="shared" si="73"/>
        <v>2024_RIKENT COUNTY</v>
      </c>
      <c r="F2318">
        <v>766550</v>
      </c>
      <c r="G2318" s="149">
        <f t="array" ref="G2318">SUM(IF(A2318=A$5:A2318,IF(C2318=C$5:C2318,1,0),0))</f>
        <v>2</v>
      </c>
    </row>
    <row r="2319" spans="1:7" x14ac:dyDescent="0.25">
      <c r="A2319">
        <v>2024</v>
      </c>
      <c r="B2319" s="149" t="str">
        <f t="shared" si="72"/>
        <v>2024_RI3</v>
      </c>
      <c r="C2319" t="s">
        <v>151</v>
      </c>
      <c r="D2319" t="s">
        <v>1724</v>
      </c>
      <c r="E2319" s="149" t="str">
        <f t="shared" si="73"/>
        <v>2024_RINEWPORT COUNTY</v>
      </c>
      <c r="F2319">
        <v>766550</v>
      </c>
      <c r="G2319" s="149">
        <f t="array" ref="G2319">SUM(IF(A2319=A$5:A2319,IF(C2319=C$5:C2319,1,0),0))</f>
        <v>3</v>
      </c>
    </row>
    <row r="2320" spans="1:7" x14ac:dyDescent="0.25">
      <c r="A2320">
        <v>2024</v>
      </c>
      <c r="B2320" s="149" t="str">
        <f t="shared" si="72"/>
        <v>2024_RI4</v>
      </c>
      <c r="C2320" t="s">
        <v>151</v>
      </c>
      <c r="D2320" t="s">
        <v>1725</v>
      </c>
      <c r="E2320" s="149" t="str">
        <f t="shared" si="73"/>
        <v>2024_RIPROVIDENCE COUNTY</v>
      </c>
      <c r="F2320">
        <v>766550</v>
      </c>
      <c r="G2320" s="149">
        <f t="array" ref="G2320">SUM(IF(A2320=A$5:A2320,IF(C2320=C$5:C2320,1,0),0))</f>
        <v>4</v>
      </c>
    </row>
    <row r="2321" spans="1:7" x14ac:dyDescent="0.25">
      <c r="A2321">
        <v>2024</v>
      </c>
      <c r="B2321" s="149" t="str">
        <f t="shared" si="72"/>
        <v>2024_RI5</v>
      </c>
      <c r="C2321" t="s">
        <v>151</v>
      </c>
      <c r="D2321" t="s">
        <v>455</v>
      </c>
      <c r="E2321" s="149" t="str">
        <f t="shared" si="73"/>
        <v>2024_RIWASHINGTON COUNTY</v>
      </c>
      <c r="F2321">
        <v>766550</v>
      </c>
      <c r="G2321" s="149">
        <f t="array" ref="G2321">SUM(IF(A2321=A$5:A2321,IF(C2321=C$5:C2321,1,0),0))</f>
        <v>5</v>
      </c>
    </row>
    <row r="2322" spans="1:7" x14ac:dyDescent="0.25">
      <c r="A2322">
        <v>2024</v>
      </c>
      <c r="B2322" s="149" t="str">
        <f t="shared" si="72"/>
        <v>2024_SC1</v>
      </c>
      <c r="C2322" t="s">
        <v>182</v>
      </c>
      <c r="D2322" t="s">
        <v>1726</v>
      </c>
      <c r="E2322" s="149" t="str">
        <f t="shared" si="73"/>
        <v>2024_SCABBEVILLE COUNTY</v>
      </c>
      <c r="F2322">
        <v>766550</v>
      </c>
      <c r="G2322" s="149">
        <f t="array" ref="G2322">SUM(IF(A2322=A$5:A2322,IF(C2322=C$5:C2322,1,0),0))</f>
        <v>1</v>
      </c>
    </row>
    <row r="2323" spans="1:7" x14ac:dyDescent="0.25">
      <c r="A2323">
        <v>2024</v>
      </c>
      <c r="B2323" s="149" t="str">
        <f t="shared" si="72"/>
        <v>2024_SC2</v>
      </c>
      <c r="C2323" t="s">
        <v>182</v>
      </c>
      <c r="D2323" t="s">
        <v>1727</v>
      </c>
      <c r="E2323" s="149" t="str">
        <f t="shared" si="73"/>
        <v>2024_SCAIKEN COUNTY</v>
      </c>
      <c r="F2323">
        <v>766550</v>
      </c>
      <c r="G2323" s="149">
        <f t="array" ref="G2323">SUM(IF(A2323=A$5:A2323,IF(C2323=C$5:C2323,1,0),0))</f>
        <v>2</v>
      </c>
    </row>
    <row r="2324" spans="1:7" x14ac:dyDescent="0.25">
      <c r="A2324">
        <v>2024</v>
      </c>
      <c r="B2324" s="149" t="str">
        <f t="shared" si="72"/>
        <v>2024_SC3</v>
      </c>
      <c r="C2324" t="s">
        <v>182</v>
      </c>
      <c r="D2324" t="s">
        <v>1728</v>
      </c>
      <c r="E2324" s="149" t="str">
        <f t="shared" si="73"/>
        <v>2024_SCALLENDALE COUNTY</v>
      </c>
      <c r="F2324">
        <v>766550</v>
      </c>
      <c r="G2324" s="149">
        <f t="array" ref="G2324">SUM(IF(A2324=A$5:A2324,IF(C2324=C$5:C2324,1,0),0))</f>
        <v>3</v>
      </c>
    </row>
    <row r="2325" spans="1:7" x14ac:dyDescent="0.25">
      <c r="A2325">
        <v>2024</v>
      </c>
      <c r="B2325" s="149" t="str">
        <f t="shared" si="72"/>
        <v>2024_SC4</v>
      </c>
      <c r="C2325" t="s">
        <v>182</v>
      </c>
      <c r="D2325" t="s">
        <v>987</v>
      </c>
      <c r="E2325" s="149" t="str">
        <f t="shared" si="73"/>
        <v>2024_SCANDERSON COUNTY</v>
      </c>
      <c r="F2325">
        <v>766550</v>
      </c>
      <c r="G2325" s="149">
        <f t="array" ref="G2325">SUM(IF(A2325=A$5:A2325,IF(C2325=C$5:C2325,1,0),0))</f>
        <v>4</v>
      </c>
    </row>
    <row r="2326" spans="1:7" x14ac:dyDescent="0.25">
      <c r="A2326">
        <v>2024</v>
      </c>
      <c r="B2326" s="149" t="str">
        <f t="shared" si="72"/>
        <v>2024_SC5</v>
      </c>
      <c r="C2326" t="s">
        <v>182</v>
      </c>
      <c r="D2326" t="s">
        <v>1729</v>
      </c>
      <c r="E2326" s="149" t="str">
        <f t="shared" si="73"/>
        <v>2024_SCBAMBERG COUNTY</v>
      </c>
      <c r="F2326">
        <v>766550</v>
      </c>
      <c r="G2326" s="149">
        <f t="array" ref="G2326">SUM(IF(A2326=A$5:A2326,IF(C2326=C$5:C2326,1,0),0))</f>
        <v>5</v>
      </c>
    </row>
    <row r="2327" spans="1:7" x14ac:dyDescent="0.25">
      <c r="A2327">
        <v>2024</v>
      </c>
      <c r="B2327" s="149" t="str">
        <f t="shared" si="72"/>
        <v>2024_SC6</v>
      </c>
      <c r="C2327" t="s">
        <v>182</v>
      </c>
      <c r="D2327" t="s">
        <v>1730</v>
      </c>
      <c r="E2327" s="149" t="str">
        <f t="shared" si="73"/>
        <v>2024_SCBARNWELL COUNTY</v>
      </c>
      <c r="F2327">
        <v>766550</v>
      </c>
      <c r="G2327" s="149">
        <f t="array" ref="G2327">SUM(IF(A2327=A$5:A2327,IF(C2327=C$5:C2327,1,0),0))</f>
        <v>6</v>
      </c>
    </row>
    <row r="2328" spans="1:7" x14ac:dyDescent="0.25">
      <c r="A2328">
        <v>2024</v>
      </c>
      <c r="B2328" s="149" t="str">
        <f t="shared" si="72"/>
        <v>2024_SC7</v>
      </c>
      <c r="C2328" t="s">
        <v>182</v>
      </c>
      <c r="D2328" t="s">
        <v>1508</v>
      </c>
      <c r="E2328" s="149" t="str">
        <f t="shared" si="73"/>
        <v>2024_SCBEAUFORT COUNTY</v>
      </c>
      <c r="F2328">
        <v>766550</v>
      </c>
      <c r="G2328" s="149">
        <f t="array" ref="G2328">SUM(IF(A2328=A$5:A2328,IF(C2328=C$5:C2328,1,0),0))</f>
        <v>7</v>
      </c>
    </row>
    <row r="2329" spans="1:7" x14ac:dyDescent="0.25">
      <c r="A2329">
        <v>2024</v>
      </c>
      <c r="B2329" s="149" t="str">
        <f t="shared" si="72"/>
        <v>2024_SC8</v>
      </c>
      <c r="C2329" t="s">
        <v>182</v>
      </c>
      <c r="D2329" t="s">
        <v>1731</v>
      </c>
      <c r="E2329" s="149" t="str">
        <f t="shared" si="73"/>
        <v>2024_SCBERKELEY COUNTY</v>
      </c>
      <c r="F2329">
        <v>766550</v>
      </c>
      <c r="G2329" s="149">
        <f t="array" ref="G2329">SUM(IF(A2329=A$5:A2329,IF(C2329=C$5:C2329,1,0),0))</f>
        <v>8</v>
      </c>
    </row>
    <row r="2330" spans="1:7" x14ac:dyDescent="0.25">
      <c r="A2330">
        <v>2024</v>
      </c>
      <c r="B2330" s="149" t="str">
        <f t="shared" si="72"/>
        <v>2024_SC9</v>
      </c>
      <c r="C2330" t="s">
        <v>182</v>
      </c>
      <c r="D2330" t="s">
        <v>398</v>
      </c>
      <c r="E2330" s="149" t="str">
        <f t="shared" si="73"/>
        <v>2024_SCCALHOUN COUNTY</v>
      </c>
      <c r="F2330">
        <v>766550</v>
      </c>
      <c r="G2330" s="149">
        <f t="array" ref="G2330">SUM(IF(A2330=A$5:A2330,IF(C2330=C$5:C2330,1,0),0))</f>
        <v>9</v>
      </c>
    </row>
    <row r="2331" spans="1:7" x14ac:dyDescent="0.25">
      <c r="A2331">
        <v>2024</v>
      </c>
      <c r="B2331" s="149" t="str">
        <f t="shared" si="72"/>
        <v>2024_SC10</v>
      </c>
      <c r="C2331" t="s">
        <v>182</v>
      </c>
      <c r="D2331" t="s">
        <v>1732</v>
      </c>
      <c r="E2331" s="149" t="str">
        <f t="shared" si="73"/>
        <v>2024_SCCHARLESTON COUNTY</v>
      </c>
      <c r="F2331">
        <v>766550</v>
      </c>
      <c r="G2331" s="149">
        <f t="array" ref="G2331">SUM(IF(A2331=A$5:A2331,IF(C2331=C$5:C2331,1,0),0))</f>
        <v>10</v>
      </c>
    </row>
    <row r="2332" spans="1:7" x14ac:dyDescent="0.25">
      <c r="A2332">
        <v>2024</v>
      </c>
      <c r="B2332" s="149" t="str">
        <f t="shared" si="72"/>
        <v>2024_SC11</v>
      </c>
      <c r="C2332" t="s">
        <v>182</v>
      </c>
      <c r="D2332" t="s">
        <v>400</v>
      </c>
      <c r="E2332" s="149" t="str">
        <f t="shared" si="73"/>
        <v>2024_SCCHEROKEE COUNTY</v>
      </c>
      <c r="F2332">
        <v>766550</v>
      </c>
      <c r="G2332" s="149">
        <f t="array" ref="G2332">SUM(IF(A2332=A$5:A2332,IF(C2332=C$5:C2332,1,0),0))</f>
        <v>11</v>
      </c>
    </row>
    <row r="2333" spans="1:7" x14ac:dyDescent="0.25">
      <c r="A2333">
        <v>2024</v>
      </c>
      <c r="B2333" s="149" t="str">
        <f t="shared" si="72"/>
        <v>2024_SC12</v>
      </c>
      <c r="C2333" t="s">
        <v>182</v>
      </c>
      <c r="D2333" t="s">
        <v>1700</v>
      </c>
      <c r="E2333" s="149" t="str">
        <f t="shared" si="73"/>
        <v>2024_SCCHESTER COUNTY</v>
      </c>
      <c r="F2333">
        <v>766550</v>
      </c>
      <c r="G2333" s="149">
        <f t="array" ref="G2333">SUM(IF(A2333=A$5:A2333,IF(C2333=C$5:C2333,1,0),0))</f>
        <v>12</v>
      </c>
    </row>
    <row r="2334" spans="1:7" x14ac:dyDescent="0.25">
      <c r="A2334">
        <v>2024</v>
      </c>
      <c r="B2334" s="149" t="str">
        <f t="shared" si="72"/>
        <v>2024_SC13</v>
      </c>
      <c r="C2334" t="s">
        <v>182</v>
      </c>
      <c r="D2334" t="s">
        <v>1733</v>
      </c>
      <c r="E2334" s="149" t="str">
        <f t="shared" si="73"/>
        <v>2024_SCCHESTERFIELD COUNTY</v>
      </c>
      <c r="F2334">
        <v>766550</v>
      </c>
      <c r="G2334" s="149">
        <f t="array" ref="G2334">SUM(IF(A2334=A$5:A2334,IF(C2334=C$5:C2334,1,0),0))</f>
        <v>13</v>
      </c>
    </row>
    <row r="2335" spans="1:7" x14ac:dyDescent="0.25">
      <c r="A2335">
        <v>2024</v>
      </c>
      <c r="B2335" s="149" t="str">
        <f t="shared" si="72"/>
        <v>2024_SC14</v>
      </c>
      <c r="C2335" t="s">
        <v>182</v>
      </c>
      <c r="D2335" t="s">
        <v>1734</v>
      </c>
      <c r="E2335" s="149" t="str">
        <f t="shared" si="73"/>
        <v>2024_SCCLARENDON COUNTY</v>
      </c>
      <c r="F2335">
        <v>766550</v>
      </c>
      <c r="G2335" s="149">
        <f t="array" ref="G2335">SUM(IF(A2335=A$5:A2335,IF(C2335=C$5:C2335,1,0),0))</f>
        <v>14</v>
      </c>
    </row>
    <row r="2336" spans="1:7" x14ac:dyDescent="0.25">
      <c r="A2336">
        <v>2024</v>
      </c>
      <c r="B2336" s="149" t="str">
        <f t="shared" si="72"/>
        <v>2024_SC15</v>
      </c>
      <c r="C2336" t="s">
        <v>182</v>
      </c>
      <c r="D2336" t="s">
        <v>1735</v>
      </c>
      <c r="E2336" s="149" t="str">
        <f t="shared" si="73"/>
        <v>2024_SCCOLLETON COUNTY</v>
      </c>
      <c r="F2336">
        <v>766550</v>
      </c>
      <c r="G2336" s="149">
        <f t="array" ref="G2336">SUM(IF(A2336=A$5:A2336,IF(C2336=C$5:C2336,1,0),0))</f>
        <v>15</v>
      </c>
    </row>
    <row r="2337" spans="1:7" x14ac:dyDescent="0.25">
      <c r="A2337">
        <v>2024</v>
      </c>
      <c r="B2337" s="149" t="str">
        <f t="shared" si="72"/>
        <v>2024_SC16</v>
      </c>
      <c r="C2337" t="s">
        <v>182</v>
      </c>
      <c r="D2337" t="s">
        <v>1736</v>
      </c>
      <c r="E2337" s="149" t="str">
        <f t="shared" si="73"/>
        <v>2024_SCDARLINGTON COUNTY</v>
      </c>
      <c r="F2337">
        <v>766550</v>
      </c>
      <c r="G2337" s="149">
        <f t="array" ref="G2337">SUM(IF(A2337=A$5:A2337,IF(C2337=C$5:C2337,1,0),0))</f>
        <v>16</v>
      </c>
    </row>
    <row r="2338" spans="1:7" x14ac:dyDescent="0.25">
      <c r="A2338">
        <v>2024</v>
      </c>
      <c r="B2338" s="149" t="str">
        <f t="shared" si="72"/>
        <v>2024_SC17</v>
      </c>
      <c r="C2338" t="s">
        <v>182</v>
      </c>
      <c r="D2338" t="s">
        <v>1737</v>
      </c>
      <c r="E2338" s="149" t="str">
        <f t="shared" si="73"/>
        <v>2024_SCDILLON COUNTY</v>
      </c>
      <c r="F2338">
        <v>766550</v>
      </c>
      <c r="G2338" s="149">
        <f t="array" ref="G2338">SUM(IF(A2338=A$5:A2338,IF(C2338=C$5:C2338,1,0),0))</f>
        <v>17</v>
      </c>
    </row>
    <row r="2339" spans="1:7" x14ac:dyDescent="0.25">
      <c r="A2339">
        <v>2024</v>
      </c>
      <c r="B2339" s="149" t="str">
        <f t="shared" si="72"/>
        <v>2024_SC18</v>
      </c>
      <c r="C2339" t="s">
        <v>182</v>
      </c>
      <c r="D2339" t="s">
        <v>1126</v>
      </c>
      <c r="E2339" s="149" t="str">
        <f t="shared" si="73"/>
        <v>2024_SCDORCHESTER COUNTY</v>
      </c>
      <c r="F2339">
        <v>766550</v>
      </c>
      <c r="G2339" s="149">
        <f t="array" ref="G2339">SUM(IF(A2339=A$5:A2339,IF(C2339=C$5:C2339,1,0),0))</f>
        <v>18</v>
      </c>
    </row>
    <row r="2340" spans="1:7" x14ac:dyDescent="0.25">
      <c r="A2340">
        <v>2024</v>
      </c>
      <c r="B2340" s="149" t="str">
        <f t="shared" si="72"/>
        <v>2024_SC19</v>
      </c>
      <c r="C2340" t="s">
        <v>182</v>
      </c>
      <c r="D2340" t="s">
        <v>1738</v>
      </c>
      <c r="E2340" s="149" t="str">
        <f t="shared" si="73"/>
        <v>2024_SCEDGEFIELD COUNTY</v>
      </c>
      <c r="F2340">
        <v>766550</v>
      </c>
      <c r="G2340" s="149">
        <f t="array" ref="G2340">SUM(IF(A2340=A$5:A2340,IF(C2340=C$5:C2340,1,0),0))</f>
        <v>19</v>
      </c>
    </row>
    <row r="2341" spans="1:7" x14ac:dyDescent="0.25">
      <c r="A2341">
        <v>2024</v>
      </c>
      <c r="B2341" s="149" t="str">
        <f t="shared" si="72"/>
        <v>2024_SC20</v>
      </c>
      <c r="C2341" t="s">
        <v>182</v>
      </c>
      <c r="D2341" t="s">
        <v>641</v>
      </c>
      <c r="E2341" s="149" t="str">
        <f t="shared" si="73"/>
        <v>2024_SCFAIRFIELD COUNTY</v>
      </c>
      <c r="F2341">
        <v>766550</v>
      </c>
      <c r="G2341" s="149">
        <f t="array" ref="G2341">SUM(IF(A2341=A$5:A2341,IF(C2341=C$5:C2341,1,0),0))</f>
        <v>20</v>
      </c>
    </row>
    <row r="2342" spans="1:7" x14ac:dyDescent="0.25">
      <c r="A2342">
        <v>2024</v>
      </c>
      <c r="B2342" s="149" t="str">
        <f t="shared" si="72"/>
        <v>2024_SC21</v>
      </c>
      <c r="C2342" t="s">
        <v>182</v>
      </c>
      <c r="D2342" t="s">
        <v>1739</v>
      </c>
      <c r="E2342" s="149" t="str">
        <f t="shared" si="73"/>
        <v>2024_SCFLORENCE COUNTY</v>
      </c>
      <c r="F2342">
        <v>766550</v>
      </c>
      <c r="G2342" s="149">
        <f t="array" ref="G2342">SUM(IF(A2342=A$5:A2342,IF(C2342=C$5:C2342,1,0),0))</f>
        <v>21</v>
      </c>
    </row>
    <row r="2343" spans="1:7" x14ac:dyDescent="0.25">
      <c r="A2343">
        <v>2024</v>
      </c>
      <c r="B2343" s="149" t="str">
        <f t="shared" si="72"/>
        <v>2024_SC22</v>
      </c>
      <c r="C2343" t="s">
        <v>182</v>
      </c>
      <c r="D2343" t="s">
        <v>1740</v>
      </c>
      <c r="E2343" s="149" t="str">
        <f t="shared" si="73"/>
        <v>2024_SCGEORGETOWN COUNTY</v>
      </c>
      <c r="F2343">
        <v>766550</v>
      </c>
      <c r="G2343" s="149">
        <f t="array" ref="G2343">SUM(IF(A2343=A$5:A2343,IF(C2343=C$5:C2343,1,0),0))</f>
        <v>22</v>
      </c>
    </row>
    <row r="2344" spans="1:7" x14ac:dyDescent="0.25">
      <c r="A2344">
        <v>2024</v>
      </c>
      <c r="B2344" s="149" t="str">
        <f t="shared" si="72"/>
        <v>2024_SC23</v>
      </c>
      <c r="C2344" t="s">
        <v>182</v>
      </c>
      <c r="D2344" t="s">
        <v>1741</v>
      </c>
      <c r="E2344" s="149" t="str">
        <f t="shared" si="73"/>
        <v>2024_SCGREENVILLE COUNTY</v>
      </c>
      <c r="F2344">
        <v>766550</v>
      </c>
      <c r="G2344" s="149">
        <f t="array" ref="G2344">SUM(IF(A2344=A$5:A2344,IF(C2344=C$5:C2344,1,0),0))</f>
        <v>23</v>
      </c>
    </row>
    <row r="2345" spans="1:7" x14ac:dyDescent="0.25">
      <c r="A2345">
        <v>2024</v>
      </c>
      <c r="B2345" s="149" t="str">
        <f t="shared" si="72"/>
        <v>2024_SC24</v>
      </c>
      <c r="C2345" t="s">
        <v>182</v>
      </c>
      <c r="D2345" t="s">
        <v>1007</v>
      </c>
      <c r="E2345" s="149" t="str">
        <f t="shared" si="73"/>
        <v>2024_SCGREENWOOD COUNTY</v>
      </c>
      <c r="F2345">
        <v>766550</v>
      </c>
      <c r="G2345" s="149">
        <f t="array" ref="G2345">SUM(IF(A2345=A$5:A2345,IF(C2345=C$5:C2345,1,0),0))</f>
        <v>24</v>
      </c>
    </row>
    <row r="2346" spans="1:7" x14ac:dyDescent="0.25">
      <c r="A2346">
        <v>2024</v>
      </c>
      <c r="B2346" s="149" t="str">
        <f t="shared" si="72"/>
        <v>2024_SC25</v>
      </c>
      <c r="C2346" t="s">
        <v>182</v>
      </c>
      <c r="D2346" t="s">
        <v>1742</v>
      </c>
      <c r="E2346" s="149" t="str">
        <f t="shared" si="73"/>
        <v>2024_SCHAMPTON COUNTY</v>
      </c>
      <c r="F2346">
        <v>766550</v>
      </c>
      <c r="G2346" s="149">
        <f t="array" ref="G2346">SUM(IF(A2346=A$5:A2346,IF(C2346=C$5:C2346,1,0),0))</f>
        <v>25</v>
      </c>
    </row>
    <row r="2347" spans="1:7" x14ac:dyDescent="0.25">
      <c r="A2347">
        <v>2024</v>
      </c>
      <c r="B2347" s="149" t="str">
        <f t="shared" si="72"/>
        <v>2024_SC26</v>
      </c>
      <c r="C2347" t="s">
        <v>182</v>
      </c>
      <c r="D2347" t="s">
        <v>1743</v>
      </c>
      <c r="E2347" s="149" t="str">
        <f t="shared" si="73"/>
        <v>2024_SCHORRY COUNTY</v>
      </c>
      <c r="F2347">
        <v>766550</v>
      </c>
      <c r="G2347" s="149">
        <f t="array" ref="G2347">SUM(IF(A2347=A$5:A2347,IF(C2347=C$5:C2347,1,0),0))</f>
        <v>26</v>
      </c>
    </row>
    <row r="2348" spans="1:7" x14ac:dyDescent="0.25">
      <c r="A2348">
        <v>2024</v>
      </c>
      <c r="B2348" s="149" t="str">
        <f t="shared" si="72"/>
        <v>2024_SC27</v>
      </c>
      <c r="C2348" t="s">
        <v>182</v>
      </c>
      <c r="D2348" t="s">
        <v>758</v>
      </c>
      <c r="E2348" s="149" t="str">
        <f t="shared" si="73"/>
        <v>2024_SCJASPER COUNTY</v>
      </c>
      <c r="F2348">
        <v>766550</v>
      </c>
      <c r="G2348" s="149">
        <f t="array" ref="G2348">SUM(IF(A2348=A$5:A2348,IF(C2348=C$5:C2348,1,0),0))</f>
        <v>27</v>
      </c>
    </row>
    <row r="2349" spans="1:7" x14ac:dyDescent="0.25">
      <c r="A2349">
        <v>2024</v>
      </c>
      <c r="B2349" s="149" t="str">
        <f t="shared" si="72"/>
        <v>2024_SC28</v>
      </c>
      <c r="C2349" t="s">
        <v>182</v>
      </c>
      <c r="D2349" t="s">
        <v>1744</v>
      </c>
      <c r="E2349" s="149" t="str">
        <f t="shared" si="73"/>
        <v>2024_SCKERSHAW COUNTY</v>
      </c>
      <c r="F2349">
        <v>766550</v>
      </c>
      <c r="G2349" s="149">
        <f t="array" ref="G2349">SUM(IF(A2349=A$5:A2349,IF(C2349=C$5:C2349,1,0),0))</f>
        <v>28</v>
      </c>
    </row>
    <row r="2350" spans="1:7" x14ac:dyDescent="0.25">
      <c r="A2350">
        <v>2024</v>
      </c>
      <c r="B2350" s="149" t="str">
        <f t="shared" si="72"/>
        <v>2024_SC29</v>
      </c>
      <c r="C2350" t="s">
        <v>182</v>
      </c>
      <c r="D2350" t="s">
        <v>1405</v>
      </c>
      <c r="E2350" s="149" t="str">
        <f t="shared" si="73"/>
        <v>2024_SCLANCASTER COUNTY</v>
      </c>
      <c r="F2350">
        <v>766550</v>
      </c>
      <c r="G2350" s="149">
        <f t="array" ref="G2350">SUM(IF(A2350=A$5:A2350,IF(C2350=C$5:C2350,1,0),0))</f>
        <v>29</v>
      </c>
    </row>
    <row r="2351" spans="1:7" x14ac:dyDescent="0.25">
      <c r="A2351">
        <v>2024</v>
      </c>
      <c r="B2351" s="149" t="str">
        <f t="shared" si="72"/>
        <v>2024_SC30</v>
      </c>
      <c r="C2351" t="s">
        <v>182</v>
      </c>
      <c r="D2351" t="s">
        <v>763</v>
      </c>
      <c r="E2351" s="149" t="str">
        <f t="shared" si="73"/>
        <v>2024_SCLAURENS COUNTY</v>
      </c>
      <c r="F2351">
        <v>766550</v>
      </c>
      <c r="G2351" s="149">
        <f t="array" ref="G2351">SUM(IF(A2351=A$5:A2351,IF(C2351=C$5:C2351,1,0),0))</f>
        <v>30</v>
      </c>
    </row>
    <row r="2352" spans="1:7" x14ac:dyDescent="0.25">
      <c r="A2352">
        <v>2024</v>
      </c>
      <c r="B2352" s="149" t="str">
        <f t="shared" si="72"/>
        <v>2024_SC31</v>
      </c>
      <c r="C2352" t="s">
        <v>182</v>
      </c>
      <c r="D2352" t="s">
        <v>431</v>
      </c>
      <c r="E2352" s="149" t="str">
        <f t="shared" si="73"/>
        <v>2024_SCLEE COUNTY</v>
      </c>
      <c r="F2352">
        <v>766550</v>
      </c>
      <c r="G2352" s="149">
        <f t="array" ref="G2352">SUM(IF(A2352=A$5:A2352,IF(C2352=C$5:C2352,1,0),0))</f>
        <v>31</v>
      </c>
    </row>
    <row r="2353" spans="1:7" x14ac:dyDescent="0.25">
      <c r="A2353">
        <v>2024</v>
      </c>
      <c r="B2353" s="149" t="str">
        <f t="shared" ref="B2353:B2416" si="74">A2353&amp;"_"&amp;C2353&amp;G2353</f>
        <v>2024_SC32</v>
      </c>
      <c r="C2353" t="s">
        <v>182</v>
      </c>
      <c r="D2353" t="s">
        <v>1745</v>
      </c>
      <c r="E2353" s="149" t="str">
        <f t="shared" ref="E2353:E2416" si="75">A2353&amp;"_"&amp;C2353&amp;D2353</f>
        <v>2024_SCLEXINGTON COUNTY</v>
      </c>
      <c r="F2353">
        <v>766550</v>
      </c>
      <c r="G2353" s="149">
        <f t="array" ref="G2353">SUM(IF(A2353=A$5:A2353,IF(C2353=C$5:C2353,1,0),0))</f>
        <v>32</v>
      </c>
    </row>
    <row r="2354" spans="1:7" x14ac:dyDescent="0.25">
      <c r="A2354">
        <v>2024</v>
      </c>
      <c r="B2354" s="149" t="str">
        <f t="shared" si="74"/>
        <v>2024_SC33</v>
      </c>
      <c r="C2354" t="s">
        <v>182</v>
      </c>
      <c r="D2354" t="s">
        <v>1746</v>
      </c>
      <c r="E2354" s="149" t="str">
        <f t="shared" si="75"/>
        <v>2024_SCMCCORMICK COUNTY</v>
      </c>
      <c r="F2354">
        <v>766550</v>
      </c>
      <c r="G2354" s="149">
        <f t="array" ref="G2354">SUM(IF(A2354=A$5:A2354,IF(C2354=C$5:C2354,1,0),0))</f>
        <v>33</v>
      </c>
    </row>
    <row r="2355" spans="1:7" x14ac:dyDescent="0.25">
      <c r="A2355">
        <v>2024</v>
      </c>
      <c r="B2355" s="149" t="str">
        <f t="shared" si="74"/>
        <v>2024_SC34</v>
      </c>
      <c r="C2355" t="s">
        <v>182</v>
      </c>
      <c r="D2355" t="s">
        <v>437</v>
      </c>
      <c r="E2355" s="149" t="str">
        <f t="shared" si="75"/>
        <v>2024_SCMARION COUNTY</v>
      </c>
      <c r="F2355">
        <v>766550</v>
      </c>
      <c r="G2355" s="149">
        <f t="array" ref="G2355">SUM(IF(A2355=A$5:A2355,IF(C2355=C$5:C2355,1,0),0))</f>
        <v>34</v>
      </c>
    </row>
    <row r="2356" spans="1:7" x14ac:dyDescent="0.25">
      <c r="A2356">
        <v>2024</v>
      </c>
      <c r="B2356" s="149" t="str">
        <f t="shared" si="74"/>
        <v>2024_SC35</v>
      </c>
      <c r="C2356" t="s">
        <v>182</v>
      </c>
      <c r="D2356" t="s">
        <v>1747</v>
      </c>
      <c r="E2356" s="149" t="str">
        <f t="shared" si="75"/>
        <v>2024_SCMARLBORO COUNTY</v>
      </c>
      <c r="F2356">
        <v>766550</v>
      </c>
      <c r="G2356" s="149">
        <f t="array" ref="G2356">SUM(IF(A2356=A$5:A2356,IF(C2356=C$5:C2356,1,0),0))</f>
        <v>35</v>
      </c>
    </row>
    <row r="2357" spans="1:7" x14ac:dyDescent="0.25">
      <c r="A2357">
        <v>2024</v>
      </c>
      <c r="B2357" s="149" t="str">
        <f t="shared" si="74"/>
        <v>2024_SC36</v>
      </c>
      <c r="C2357" t="s">
        <v>182</v>
      </c>
      <c r="D2357" t="s">
        <v>1748</v>
      </c>
      <c r="E2357" s="149" t="str">
        <f t="shared" si="75"/>
        <v>2024_SCNEWBERRY COUNTY</v>
      </c>
      <c r="F2357">
        <v>766550</v>
      </c>
      <c r="G2357" s="149">
        <f t="array" ref="G2357">SUM(IF(A2357=A$5:A2357,IF(C2357=C$5:C2357,1,0),0))</f>
        <v>36</v>
      </c>
    </row>
    <row r="2358" spans="1:7" x14ac:dyDescent="0.25">
      <c r="A2358">
        <v>2024</v>
      </c>
      <c r="B2358" s="149" t="str">
        <f t="shared" si="74"/>
        <v>2024_SC37</v>
      </c>
      <c r="C2358" t="s">
        <v>182</v>
      </c>
      <c r="D2358" t="s">
        <v>772</v>
      </c>
      <c r="E2358" s="149" t="str">
        <f t="shared" si="75"/>
        <v>2024_SCOCONEE COUNTY</v>
      </c>
      <c r="F2358">
        <v>766550</v>
      </c>
      <c r="G2358" s="149">
        <f t="array" ref="G2358">SUM(IF(A2358=A$5:A2358,IF(C2358=C$5:C2358,1,0),0))</f>
        <v>37</v>
      </c>
    </row>
    <row r="2359" spans="1:7" x14ac:dyDescent="0.25">
      <c r="A2359">
        <v>2024</v>
      </c>
      <c r="B2359" s="149" t="str">
        <f t="shared" si="74"/>
        <v>2024_SC38</v>
      </c>
      <c r="C2359" t="s">
        <v>182</v>
      </c>
      <c r="D2359" t="s">
        <v>1749</v>
      </c>
      <c r="E2359" s="149" t="str">
        <f t="shared" si="75"/>
        <v>2024_SCORANGEBURG COUNTY</v>
      </c>
      <c r="F2359">
        <v>766550</v>
      </c>
      <c r="G2359" s="149">
        <f t="array" ref="G2359">SUM(IF(A2359=A$5:A2359,IF(C2359=C$5:C2359,1,0),0))</f>
        <v>38</v>
      </c>
    </row>
    <row r="2360" spans="1:7" x14ac:dyDescent="0.25">
      <c r="A2360">
        <v>2024</v>
      </c>
      <c r="B2360" s="149" t="str">
        <f t="shared" si="74"/>
        <v>2024_SC39</v>
      </c>
      <c r="C2360" t="s">
        <v>182</v>
      </c>
      <c r="D2360" t="s">
        <v>444</v>
      </c>
      <c r="E2360" s="149" t="str">
        <f t="shared" si="75"/>
        <v>2024_SCPICKENS COUNTY</v>
      </c>
      <c r="F2360">
        <v>766550</v>
      </c>
      <c r="G2360" s="149">
        <f t="array" ref="G2360">SUM(IF(A2360=A$5:A2360,IF(C2360=C$5:C2360,1,0),0))</f>
        <v>39</v>
      </c>
    </row>
    <row r="2361" spans="1:7" x14ac:dyDescent="0.25">
      <c r="A2361">
        <v>2024</v>
      </c>
      <c r="B2361" s="149" t="str">
        <f t="shared" si="74"/>
        <v>2024_SC40</v>
      </c>
      <c r="C2361" t="s">
        <v>182</v>
      </c>
      <c r="D2361" t="s">
        <v>887</v>
      </c>
      <c r="E2361" s="149" t="str">
        <f t="shared" si="75"/>
        <v>2024_SCRICHLAND COUNTY</v>
      </c>
      <c r="F2361">
        <v>766550</v>
      </c>
      <c r="G2361" s="149">
        <f t="array" ref="G2361">SUM(IF(A2361=A$5:A2361,IF(C2361=C$5:C2361,1,0),0))</f>
        <v>40</v>
      </c>
    </row>
    <row r="2362" spans="1:7" x14ac:dyDescent="0.25">
      <c r="A2362">
        <v>2024</v>
      </c>
      <c r="B2362" s="149" t="str">
        <f t="shared" si="74"/>
        <v>2024_SC41</v>
      </c>
      <c r="C2362" t="s">
        <v>182</v>
      </c>
      <c r="D2362" t="s">
        <v>1750</v>
      </c>
      <c r="E2362" s="149" t="str">
        <f t="shared" si="75"/>
        <v>2024_SCSALUDA COUNTY</v>
      </c>
      <c r="F2362">
        <v>766550</v>
      </c>
      <c r="G2362" s="149">
        <f t="array" ref="G2362">SUM(IF(A2362=A$5:A2362,IF(C2362=C$5:C2362,1,0),0))</f>
        <v>41</v>
      </c>
    </row>
    <row r="2363" spans="1:7" x14ac:dyDescent="0.25">
      <c r="A2363">
        <v>2024</v>
      </c>
      <c r="B2363" s="149" t="str">
        <f t="shared" si="74"/>
        <v>2024_SC42</v>
      </c>
      <c r="C2363" t="s">
        <v>182</v>
      </c>
      <c r="D2363" t="s">
        <v>1751</v>
      </c>
      <c r="E2363" s="149" t="str">
        <f t="shared" si="75"/>
        <v>2024_SCSPARTANBURG COUNTY</v>
      </c>
      <c r="F2363">
        <v>766550</v>
      </c>
      <c r="G2363" s="149">
        <f t="array" ref="G2363">SUM(IF(A2363=A$5:A2363,IF(C2363=C$5:C2363,1,0),0))</f>
        <v>42</v>
      </c>
    </row>
    <row r="2364" spans="1:7" x14ac:dyDescent="0.25">
      <c r="A2364">
        <v>2024</v>
      </c>
      <c r="B2364" s="149" t="str">
        <f t="shared" si="74"/>
        <v>2024_SC43</v>
      </c>
      <c r="C2364" t="s">
        <v>182</v>
      </c>
      <c r="D2364" t="s">
        <v>450</v>
      </c>
      <c r="E2364" s="149" t="str">
        <f t="shared" si="75"/>
        <v>2024_SCSUMTER COUNTY</v>
      </c>
      <c r="F2364">
        <v>766550</v>
      </c>
      <c r="G2364" s="149">
        <f t="array" ref="G2364">SUM(IF(A2364=A$5:A2364,IF(C2364=C$5:C2364,1,0),0))</f>
        <v>43</v>
      </c>
    </row>
    <row r="2365" spans="1:7" x14ac:dyDescent="0.25">
      <c r="A2365">
        <v>2024</v>
      </c>
      <c r="B2365" s="149" t="str">
        <f t="shared" si="74"/>
        <v>2024_SC44</v>
      </c>
      <c r="C2365" t="s">
        <v>182</v>
      </c>
      <c r="D2365" t="s">
        <v>525</v>
      </c>
      <c r="E2365" s="149" t="str">
        <f t="shared" si="75"/>
        <v>2024_SCUNION COUNTY</v>
      </c>
      <c r="F2365">
        <v>766550</v>
      </c>
      <c r="G2365" s="149">
        <f t="array" ref="G2365">SUM(IF(A2365=A$5:A2365,IF(C2365=C$5:C2365,1,0),0))</f>
        <v>44</v>
      </c>
    </row>
    <row r="2366" spans="1:7" x14ac:dyDescent="0.25">
      <c r="A2366">
        <v>2024</v>
      </c>
      <c r="B2366" s="149" t="str">
        <f t="shared" si="74"/>
        <v>2024_SC45</v>
      </c>
      <c r="C2366" t="s">
        <v>182</v>
      </c>
      <c r="D2366" t="s">
        <v>1752</v>
      </c>
      <c r="E2366" s="149" t="str">
        <f t="shared" si="75"/>
        <v>2024_SCWILLIAMSBURG COUNTY</v>
      </c>
      <c r="F2366">
        <v>766550</v>
      </c>
      <c r="G2366" s="149">
        <f t="array" ref="G2366">SUM(IF(A2366=A$5:A2366,IF(C2366=C$5:C2366,1,0),0))</f>
        <v>45</v>
      </c>
    </row>
    <row r="2367" spans="1:7" x14ac:dyDescent="0.25">
      <c r="A2367">
        <v>2024</v>
      </c>
      <c r="B2367" s="149" t="str">
        <f t="shared" si="74"/>
        <v>2024_SC46</v>
      </c>
      <c r="C2367" t="s">
        <v>182</v>
      </c>
      <c r="D2367" t="s">
        <v>1118</v>
      </c>
      <c r="E2367" s="149" t="str">
        <f t="shared" si="75"/>
        <v>2024_SCYORK COUNTY</v>
      </c>
      <c r="F2367">
        <v>766550</v>
      </c>
      <c r="G2367" s="149">
        <f t="array" ref="G2367">SUM(IF(A2367=A$5:A2367,IF(C2367=C$5:C2367,1,0),0))</f>
        <v>46</v>
      </c>
    </row>
    <row r="2368" spans="1:7" x14ac:dyDescent="0.25">
      <c r="A2368">
        <v>2024</v>
      </c>
      <c r="B2368" s="149" t="str">
        <f t="shared" si="74"/>
        <v>2024_SD1</v>
      </c>
      <c r="C2368" t="s">
        <v>183</v>
      </c>
      <c r="D2368" t="s">
        <v>1753</v>
      </c>
      <c r="E2368" s="149" t="str">
        <f t="shared" si="75"/>
        <v>2024_SDAURORA COUNTY</v>
      </c>
      <c r="F2368">
        <v>766550</v>
      </c>
      <c r="G2368" s="149">
        <f t="array" ref="G2368">SUM(IF(A2368=A$5:A2368,IF(C2368=C$5:C2368,1,0),0))</f>
        <v>1</v>
      </c>
    </row>
    <row r="2369" spans="1:7" x14ac:dyDescent="0.25">
      <c r="A2369">
        <v>2024</v>
      </c>
      <c r="B2369" s="149" t="str">
        <f t="shared" si="74"/>
        <v>2024_SD2</v>
      </c>
      <c r="C2369" t="s">
        <v>183</v>
      </c>
      <c r="D2369" t="s">
        <v>1754</v>
      </c>
      <c r="E2369" s="149" t="str">
        <f t="shared" si="75"/>
        <v>2024_SDBEADLE COUNTY</v>
      </c>
      <c r="F2369">
        <v>766550</v>
      </c>
      <c r="G2369" s="149">
        <f t="array" ref="G2369">SUM(IF(A2369=A$5:A2369,IF(C2369=C$5:C2369,1,0),0))</f>
        <v>2</v>
      </c>
    </row>
    <row r="2370" spans="1:7" x14ac:dyDescent="0.25">
      <c r="A2370">
        <v>2024</v>
      </c>
      <c r="B2370" s="149" t="str">
        <f t="shared" si="74"/>
        <v>2024_SD3</v>
      </c>
      <c r="C2370" t="s">
        <v>183</v>
      </c>
      <c r="D2370" t="s">
        <v>1755</v>
      </c>
      <c r="E2370" s="149" t="str">
        <f t="shared" si="75"/>
        <v>2024_SDBENNETT COUNTY</v>
      </c>
      <c r="F2370">
        <v>766550</v>
      </c>
      <c r="G2370" s="149">
        <f t="array" ref="G2370">SUM(IF(A2370=A$5:A2370,IF(C2370=C$5:C2370,1,0),0))</f>
        <v>3</v>
      </c>
    </row>
    <row r="2371" spans="1:7" x14ac:dyDescent="0.25">
      <c r="A2371">
        <v>2024</v>
      </c>
      <c r="B2371" s="149" t="str">
        <f t="shared" si="74"/>
        <v>2024_SD4</v>
      </c>
      <c r="C2371" t="s">
        <v>183</v>
      </c>
      <c r="D2371" t="s">
        <v>1756</v>
      </c>
      <c r="E2371" s="149" t="str">
        <f t="shared" si="75"/>
        <v>2024_SDBON HOMME COUNTY</v>
      </c>
      <c r="F2371">
        <v>766550</v>
      </c>
      <c r="G2371" s="149">
        <f t="array" ref="G2371">SUM(IF(A2371=A$5:A2371,IF(C2371=C$5:C2371,1,0),0))</f>
        <v>4</v>
      </c>
    </row>
    <row r="2372" spans="1:7" x14ac:dyDescent="0.25">
      <c r="A2372">
        <v>2024</v>
      </c>
      <c r="B2372" s="149" t="str">
        <f t="shared" si="74"/>
        <v>2024_SD5</v>
      </c>
      <c r="C2372" t="s">
        <v>183</v>
      </c>
      <c r="D2372" t="s">
        <v>1757</v>
      </c>
      <c r="E2372" s="149" t="str">
        <f t="shared" si="75"/>
        <v>2024_SDBROOKINGS COUNTY</v>
      </c>
      <c r="F2372">
        <v>766550</v>
      </c>
      <c r="G2372" s="149">
        <f t="array" ref="G2372">SUM(IF(A2372=A$5:A2372,IF(C2372=C$5:C2372,1,0),0))</f>
        <v>5</v>
      </c>
    </row>
    <row r="2373" spans="1:7" x14ac:dyDescent="0.25">
      <c r="A2373">
        <v>2024</v>
      </c>
      <c r="B2373" s="149" t="str">
        <f t="shared" si="74"/>
        <v>2024_SD6</v>
      </c>
      <c r="C2373" t="s">
        <v>183</v>
      </c>
      <c r="D2373" t="s">
        <v>849</v>
      </c>
      <c r="E2373" s="149" t="str">
        <f t="shared" si="75"/>
        <v>2024_SDBROWN COUNTY</v>
      </c>
      <c r="F2373">
        <v>766550</v>
      </c>
      <c r="G2373" s="149">
        <f t="array" ref="G2373">SUM(IF(A2373=A$5:A2373,IF(C2373=C$5:C2373,1,0),0))</f>
        <v>6</v>
      </c>
    </row>
    <row r="2374" spans="1:7" x14ac:dyDescent="0.25">
      <c r="A2374">
        <v>2024</v>
      </c>
      <c r="B2374" s="149" t="str">
        <f t="shared" si="74"/>
        <v>2024_SD7</v>
      </c>
      <c r="C2374" t="s">
        <v>183</v>
      </c>
      <c r="D2374" t="s">
        <v>1758</v>
      </c>
      <c r="E2374" s="149" t="str">
        <f t="shared" si="75"/>
        <v>2024_SDBRULE COUNTY</v>
      </c>
      <c r="F2374">
        <v>766550</v>
      </c>
      <c r="G2374" s="149">
        <f t="array" ref="G2374">SUM(IF(A2374=A$5:A2374,IF(C2374=C$5:C2374,1,0),0))</f>
        <v>7</v>
      </c>
    </row>
    <row r="2375" spans="1:7" x14ac:dyDescent="0.25">
      <c r="A2375">
        <v>2024</v>
      </c>
      <c r="B2375" s="149" t="str">
        <f t="shared" si="74"/>
        <v>2024_SD8</v>
      </c>
      <c r="C2375" t="s">
        <v>183</v>
      </c>
      <c r="D2375" t="s">
        <v>1384</v>
      </c>
      <c r="E2375" s="149" t="str">
        <f t="shared" si="75"/>
        <v>2024_SDBUFFALO COUNTY</v>
      </c>
      <c r="F2375">
        <v>766550</v>
      </c>
      <c r="G2375" s="149">
        <f t="array" ref="G2375">SUM(IF(A2375=A$5:A2375,IF(C2375=C$5:C2375,1,0),0))</f>
        <v>8</v>
      </c>
    </row>
    <row r="2376" spans="1:7" x14ac:dyDescent="0.25">
      <c r="A2376">
        <v>2024</v>
      </c>
      <c r="B2376" s="149" t="str">
        <f t="shared" si="74"/>
        <v>2024_SD9</v>
      </c>
      <c r="C2376" t="s">
        <v>183</v>
      </c>
      <c r="D2376" t="s">
        <v>533</v>
      </c>
      <c r="E2376" s="149" t="str">
        <f t="shared" si="75"/>
        <v>2024_SDBUTTE COUNTY</v>
      </c>
      <c r="F2376">
        <v>766550</v>
      </c>
      <c r="G2376" s="149">
        <f t="array" ref="G2376">SUM(IF(A2376=A$5:A2376,IF(C2376=C$5:C2376,1,0),0))</f>
        <v>9</v>
      </c>
    </row>
    <row r="2377" spans="1:7" x14ac:dyDescent="0.25">
      <c r="A2377">
        <v>2024</v>
      </c>
      <c r="B2377" s="149" t="str">
        <f t="shared" si="74"/>
        <v>2024_SD10</v>
      </c>
      <c r="C2377" t="s">
        <v>183</v>
      </c>
      <c r="D2377" t="s">
        <v>1066</v>
      </c>
      <c r="E2377" s="149" t="str">
        <f t="shared" si="75"/>
        <v>2024_SDCAMPBELL COUNTY</v>
      </c>
      <c r="F2377">
        <v>766550</v>
      </c>
      <c r="G2377" s="149">
        <f t="array" ref="G2377">SUM(IF(A2377=A$5:A2377,IF(C2377=C$5:C2377,1,0),0))</f>
        <v>10</v>
      </c>
    </row>
    <row r="2378" spans="1:7" x14ac:dyDescent="0.25">
      <c r="A2378">
        <v>2024</v>
      </c>
      <c r="B2378" s="149" t="str">
        <f t="shared" si="74"/>
        <v>2024_SD11</v>
      </c>
      <c r="C2378" t="s">
        <v>183</v>
      </c>
      <c r="D2378" t="s">
        <v>1759</v>
      </c>
      <c r="E2378" s="149" t="str">
        <f t="shared" si="75"/>
        <v>2024_SDCHARLES MIX COUNTY</v>
      </c>
      <c r="F2378">
        <v>766550</v>
      </c>
      <c r="G2378" s="149">
        <f t="array" ref="G2378">SUM(IF(A2378=A$5:A2378,IF(C2378=C$5:C2378,1,0),0))</f>
        <v>11</v>
      </c>
    </row>
    <row r="2379" spans="1:7" x14ac:dyDescent="0.25">
      <c r="A2379">
        <v>2024</v>
      </c>
      <c r="B2379" s="149" t="str">
        <f t="shared" si="74"/>
        <v>2024_SD12</v>
      </c>
      <c r="C2379" t="s">
        <v>183</v>
      </c>
      <c r="D2379" t="s">
        <v>481</v>
      </c>
      <c r="E2379" s="149" t="str">
        <f t="shared" si="75"/>
        <v>2024_SDCLARK COUNTY</v>
      </c>
      <c r="F2379">
        <v>766550</v>
      </c>
      <c r="G2379" s="149">
        <f t="array" ref="G2379">SUM(IF(A2379=A$5:A2379,IF(C2379=C$5:C2379,1,0),0))</f>
        <v>12</v>
      </c>
    </row>
    <row r="2380" spans="1:7" x14ac:dyDescent="0.25">
      <c r="A2380">
        <v>2024</v>
      </c>
      <c r="B2380" s="149" t="str">
        <f t="shared" si="74"/>
        <v>2024_SD13</v>
      </c>
      <c r="C2380" t="s">
        <v>183</v>
      </c>
      <c r="D2380" t="s">
        <v>404</v>
      </c>
      <c r="E2380" s="149" t="str">
        <f t="shared" si="75"/>
        <v>2024_SDCLAY COUNTY</v>
      </c>
      <c r="F2380">
        <v>766550</v>
      </c>
      <c r="G2380" s="149">
        <f t="array" ref="G2380">SUM(IF(A2380=A$5:A2380,IF(C2380=C$5:C2380,1,0),0))</f>
        <v>13</v>
      </c>
    </row>
    <row r="2381" spans="1:7" x14ac:dyDescent="0.25">
      <c r="A2381">
        <v>2024</v>
      </c>
      <c r="B2381" s="149" t="str">
        <f t="shared" si="74"/>
        <v>2024_SD14</v>
      </c>
      <c r="C2381" t="s">
        <v>183</v>
      </c>
      <c r="D2381" t="s">
        <v>1760</v>
      </c>
      <c r="E2381" s="149" t="str">
        <f t="shared" si="75"/>
        <v>2024_SDCODINGTON COUNTY</v>
      </c>
      <c r="F2381">
        <v>766550</v>
      </c>
      <c r="G2381" s="149">
        <f t="array" ref="G2381">SUM(IF(A2381=A$5:A2381,IF(C2381=C$5:C2381,1,0),0))</f>
        <v>14</v>
      </c>
    </row>
    <row r="2382" spans="1:7" x14ac:dyDescent="0.25">
      <c r="A2382">
        <v>2024</v>
      </c>
      <c r="B2382" s="149" t="str">
        <f t="shared" si="74"/>
        <v>2024_SD15</v>
      </c>
      <c r="C2382" t="s">
        <v>183</v>
      </c>
      <c r="D2382" t="s">
        <v>1761</v>
      </c>
      <c r="E2382" s="149" t="str">
        <f t="shared" si="75"/>
        <v>2024_SDCORSON COUNTY</v>
      </c>
      <c r="F2382">
        <v>766550</v>
      </c>
      <c r="G2382" s="149">
        <f t="array" ref="G2382">SUM(IF(A2382=A$5:A2382,IF(C2382=C$5:C2382,1,0),0))</f>
        <v>15</v>
      </c>
    </row>
    <row r="2383" spans="1:7" x14ac:dyDescent="0.25">
      <c r="A2383">
        <v>2024</v>
      </c>
      <c r="B2383" s="149" t="str">
        <f t="shared" si="74"/>
        <v>2024_SD16</v>
      </c>
      <c r="C2383" t="s">
        <v>183</v>
      </c>
      <c r="D2383" t="s">
        <v>600</v>
      </c>
      <c r="E2383" s="149" t="str">
        <f t="shared" si="75"/>
        <v>2024_SDCUSTER COUNTY</v>
      </c>
      <c r="F2383">
        <v>766550</v>
      </c>
      <c r="G2383" s="149">
        <f t="array" ref="G2383">SUM(IF(A2383=A$5:A2383,IF(C2383=C$5:C2383,1,0),0))</f>
        <v>16</v>
      </c>
    </row>
    <row r="2384" spans="1:7" x14ac:dyDescent="0.25">
      <c r="A2384">
        <v>2024</v>
      </c>
      <c r="B2384" s="149" t="str">
        <f t="shared" si="74"/>
        <v>2024_SD17</v>
      </c>
      <c r="C2384" t="s">
        <v>183</v>
      </c>
      <c r="D2384" t="s">
        <v>1762</v>
      </c>
      <c r="E2384" s="149" t="str">
        <f t="shared" si="75"/>
        <v>2024_SDDAVISON COUNTY</v>
      </c>
      <c r="F2384">
        <v>766550</v>
      </c>
      <c r="G2384" s="149">
        <f t="array" ref="G2384">SUM(IF(A2384=A$5:A2384,IF(C2384=C$5:C2384,1,0),0))</f>
        <v>17</v>
      </c>
    </row>
    <row r="2385" spans="1:7" x14ac:dyDescent="0.25">
      <c r="A2385">
        <v>2024</v>
      </c>
      <c r="B2385" s="149" t="str">
        <f t="shared" si="74"/>
        <v>2024_SD18</v>
      </c>
      <c r="C2385" t="s">
        <v>183</v>
      </c>
      <c r="D2385" t="s">
        <v>1763</v>
      </c>
      <c r="E2385" s="149" t="str">
        <f t="shared" si="75"/>
        <v>2024_SDDAY COUNTY</v>
      </c>
      <c r="F2385">
        <v>766550</v>
      </c>
      <c r="G2385" s="149">
        <f t="array" ref="G2385">SUM(IF(A2385=A$5:A2385,IF(C2385=C$5:C2385,1,0),0))</f>
        <v>18</v>
      </c>
    </row>
    <row r="2386" spans="1:7" x14ac:dyDescent="0.25">
      <c r="A2386">
        <v>2024</v>
      </c>
      <c r="B2386" s="149" t="str">
        <f t="shared" si="74"/>
        <v>2024_SD19</v>
      </c>
      <c r="C2386" t="s">
        <v>183</v>
      </c>
      <c r="D2386" t="s">
        <v>1390</v>
      </c>
      <c r="E2386" s="149" t="str">
        <f t="shared" si="75"/>
        <v>2024_SDDEUEL COUNTY</v>
      </c>
      <c r="F2386">
        <v>766550</v>
      </c>
      <c r="G2386" s="149">
        <f t="array" ref="G2386">SUM(IF(A2386=A$5:A2386,IF(C2386=C$5:C2386,1,0),0))</f>
        <v>19</v>
      </c>
    </row>
    <row r="2387" spans="1:7" x14ac:dyDescent="0.25">
      <c r="A2387">
        <v>2024</v>
      </c>
      <c r="B2387" s="149" t="str">
        <f t="shared" si="74"/>
        <v>2024_SD20</v>
      </c>
      <c r="C2387" t="s">
        <v>183</v>
      </c>
      <c r="D2387" t="s">
        <v>1644</v>
      </c>
      <c r="E2387" s="149" t="str">
        <f t="shared" si="75"/>
        <v>2024_SDDEWEY COUNTY</v>
      </c>
      <c r="F2387">
        <v>766550</v>
      </c>
      <c r="G2387" s="149">
        <f t="array" ref="G2387">SUM(IF(A2387=A$5:A2387,IF(C2387=C$5:C2387,1,0),0))</f>
        <v>20</v>
      </c>
    </row>
    <row r="2388" spans="1:7" x14ac:dyDescent="0.25">
      <c r="A2388">
        <v>2024</v>
      </c>
      <c r="B2388" s="149" t="str">
        <f t="shared" si="74"/>
        <v>2024_SD21</v>
      </c>
      <c r="C2388" t="s">
        <v>183</v>
      </c>
      <c r="D2388" t="s">
        <v>604</v>
      </c>
      <c r="E2388" s="149" t="str">
        <f t="shared" si="75"/>
        <v>2024_SDDOUGLAS COUNTY</v>
      </c>
      <c r="F2388">
        <v>766550</v>
      </c>
      <c r="G2388" s="149">
        <f t="array" ref="G2388">SUM(IF(A2388=A$5:A2388,IF(C2388=C$5:C2388,1,0),0))</f>
        <v>21</v>
      </c>
    </row>
    <row r="2389" spans="1:7" x14ac:dyDescent="0.25">
      <c r="A2389">
        <v>2024</v>
      </c>
      <c r="B2389" s="149" t="str">
        <f t="shared" si="74"/>
        <v>2024_SD22</v>
      </c>
      <c r="C2389" t="s">
        <v>183</v>
      </c>
      <c r="D2389" t="s">
        <v>1764</v>
      </c>
      <c r="E2389" s="149" t="str">
        <f t="shared" si="75"/>
        <v>2024_SDEDMUNDS COUNTY</v>
      </c>
      <c r="F2389">
        <v>766550</v>
      </c>
      <c r="G2389" s="149">
        <f t="array" ref="G2389">SUM(IF(A2389=A$5:A2389,IF(C2389=C$5:C2389,1,0),0))</f>
        <v>22</v>
      </c>
    </row>
    <row r="2390" spans="1:7" x14ac:dyDescent="0.25">
      <c r="A2390">
        <v>2024</v>
      </c>
      <c r="B2390" s="149" t="str">
        <f t="shared" si="74"/>
        <v>2024_SD23</v>
      </c>
      <c r="C2390" t="s">
        <v>183</v>
      </c>
      <c r="D2390" t="s">
        <v>1765</v>
      </c>
      <c r="E2390" s="149" t="str">
        <f t="shared" si="75"/>
        <v>2024_SDFALL RIVER COUNTY</v>
      </c>
      <c r="F2390">
        <v>766550</v>
      </c>
      <c r="G2390" s="149">
        <f t="array" ref="G2390">SUM(IF(A2390=A$5:A2390,IF(C2390=C$5:C2390,1,0),0))</f>
        <v>23</v>
      </c>
    </row>
    <row r="2391" spans="1:7" x14ac:dyDescent="0.25">
      <c r="A2391">
        <v>2024</v>
      </c>
      <c r="B2391" s="149" t="str">
        <f t="shared" si="74"/>
        <v>2024_SD24</v>
      </c>
      <c r="C2391" t="s">
        <v>183</v>
      </c>
      <c r="D2391" t="s">
        <v>1766</v>
      </c>
      <c r="E2391" s="149" t="str">
        <f t="shared" si="75"/>
        <v>2024_SDFAULK COUNTY</v>
      </c>
      <c r="F2391">
        <v>766550</v>
      </c>
      <c r="G2391" s="149">
        <f t="array" ref="G2391">SUM(IF(A2391=A$5:A2391,IF(C2391=C$5:C2391,1,0),0))</f>
        <v>24</v>
      </c>
    </row>
    <row r="2392" spans="1:7" x14ac:dyDescent="0.25">
      <c r="A2392">
        <v>2024</v>
      </c>
      <c r="B2392" s="149" t="str">
        <f t="shared" si="74"/>
        <v>2024_SD25</v>
      </c>
      <c r="C2392" t="s">
        <v>183</v>
      </c>
      <c r="D2392" t="s">
        <v>494</v>
      </c>
      <c r="E2392" s="149" t="str">
        <f t="shared" si="75"/>
        <v>2024_SDGRANT COUNTY</v>
      </c>
      <c r="F2392">
        <v>766550</v>
      </c>
      <c r="G2392" s="149">
        <f t="array" ref="G2392">SUM(IF(A2392=A$5:A2392,IF(C2392=C$5:C2392,1,0),0))</f>
        <v>25</v>
      </c>
    </row>
    <row r="2393" spans="1:7" x14ac:dyDescent="0.25">
      <c r="A2393">
        <v>2024</v>
      </c>
      <c r="B2393" s="149" t="str">
        <f t="shared" si="74"/>
        <v>2024_SD26</v>
      </c>
      <c r="C2393" t="s">
        <v>183</v>
      </c>
      <c r="D2393" t="s">
        <v>1767</v>
      </c>
      <c r="E2393" s="149" t="str">
        <f t="shared" si="75"/>
        <v>2024_SDGREGORY COUNTY</v>
      </c>
      <c r="F2393">
        <v>766550</v>
      </c>
      <c r="G2393" s="149">
        <f t="array" ref="G2393">SUM(IF(A2393=A$5:A2393,IF(C2393=C$5:C2393,1,0),0))</f>
        <v>26</v>
      </c>
    </row>
    <row r="2394" spans="1:7" x14ac:dyDescent="0.25">
      <c r="A2394">
        <v>2024</v>
      </c>
      <c r="B2394" s="149" t="str">
        <f t="shared" si="74"/>
        <v>2024_SD27</v>
      </c>
      <c r="C2394" t="s">
        <v>183</v>
      </c>
      <c r="D2394" t="s">
        <v>1768</v>
      </c>
      <c r="E2394" s="149" t="str">
        <f t="shared" si="75"/>
        <v>2024_SDHAAKON COUNTY</v>
      </c>
      <c r="F2394">
        <v>766550</v>
      </c>
      <c r="G2394" s="149">
        <f t="array" ref="G2394">SUM(IF(A2394=A$5:A2394,IF(C2394=C$5:C2394,1,0),0))</f>
        <v>27</v>
      </c>
    </row>
    <row r="2395" spans="1:7" x14ac:dyDescent="0.25">
      <c r="A2395">
        <v>2024</v>
      </c>
      <c r="B2395" s="149" t="str">
        <f t="shared" si="74"/>
        <v>2024_SD28</v>
      </c>
      <c r="C2395" t="s">
        <v>183</v>
      </c>
      <c r="D2395" t="s">
        <v>1769</v>
      </c>
      <c r="E2395" s="149" t="str">
        <f t="shared" si="75"/>
        <v>2024_SDHAMLIN COUNTY</v>
      </c>
      <c r="F2395">
        <v>766550</v>
      </c>
      <c r="G2395" s="149">
        <f t="array" ref="G2395">SUM(IF(A2395=A$5:A2395,IF(C2395=C$5:C2395,1,0),0))</f>
        <v>28</v>
      </c>
    </row>
    <row r="2396" spans="1:7" x14ac:dyDescent="0.25">
      <c r="A2396">
        <v>2024</v>
      </c>
      <c r="B2396" s="149" t="str">
        <f t="shared" si="74"/>
        <v>2024_SD29</v>
      </c>
      <c r="C2396" t="s">
        <v>183</v>
      </c>
      <c r="D2396" t="s">
        <v>1770</v>
      </c>
      <c r="E2396" s="149" t="str">
        <f t="shared" si="75"/>
        <v>2024_SDHAND COUNTY</v>
      </c>
      <c r="F2396">
        <v>766550</v>
      </c>
      <c r="G2396" s="149">
        <f t="array" ref="G2396">SUM(IF(A2396=A$5:A2396,IF(C2396=C$5:C2396,1,0),0))</f>
        <v>29</v>
      </c>
    </row>
    <row r="2397" spans="1:7" x14ac:dyDescent="0.25">
      <c r="A2397">
        <v>2024</v>
      </c>
      <c r="B2397" s="149" t="str">
        <f t="shared" si="74"/>
        <v>2024_SD30</v>
      </c>
      <c r="C2397" t="s">
        <v>183</v>
      </c>
      <c r="D2397" t="s">
        <v>1771</v>
      </c>
      <c r="E2397" s="149" t="str">
        <f t="shared" si="75"/>
        <v>2024_SDHANSON COUNTY</v>
      </c>
      <c r="F2397">
        <v>766550</v>
      </c>
      <c r="G2397" s="149">
        <f t="array" ref="G2397">SUM(IF(A2397=A$5:A2397,IF(C2397=C$5:C2397,1,0),0))</f>
        <v>30</v>
      </c>
    </row>
    <row r="2398" spans="1:7" x14ac:dyDescent="0.25">
      <c r="A2398">
        <v>2024</v>
      </c>
      <c r="B2398" s="149" t="str">
        <f t="shared" si="74"/>
        <v>2024_SD31</v>
      </c>
      <c r="C2398" t="s">
        <v>183</v>
      </c>
      <c r="D2398" t="s">
        <v>1457</v>
      </c>
      <c r="E2398" s="149" t="str">
        <f t="shared" si="75"/>
        <v>2024_SDHARDING COUNTY</v>
      </c>
      <c r="F2398">
        <v>766550</v>
      </c>
      <c r="G2398" s="149">
        <f t="array" ref="G2398">SUM(IF(A2398=A$5:A2398,IF(C2398=C$5:C2398,1,0),0))</f>
        <v>31</v>
      </c>
    </row>
    <row r="2399" spans="1:7" x14ac:dyDescent="0.25">
      <c r="A2399">
        <v>2024</v>
      </c>
      <c r="B2399" s="149" t="str">
        <f t="shared" si="74"/>
        <v>2024_SD32</v>
      </c>
      <c r="C2399" t="s">
        <v>183</v>
      </c>
      <c r="D2399" t="s">
        <v>1648</v>
      </c>
      <c r="E2399" s="149" t="str">
        <f t="shared" si="75"/>
        <v>2024_SDHUGHES COUNTY</v>
      </c>
      <c r="F2399">
        <v>766550</v>
      </c>
      <c r="G2399" s="149">
        <f t="array" ref="G2399">SUM(IF(A2399=A$5:A2399,IF(C2399=C$5:C2399,1,0),0))</f>
        <v>32</v>
      </c>
    </row>
    <row r="2400" spans="1:7" x14ac:dyDescent="0.25">
      <c r="A2400">
        <v>2024</v>
      </c>
      <c r="B2400" s="149" t="str">
        <f t="shared" si="74"/>
        <v>2024_SD33</v>
      </c>
      <c r="C2400" t="s">
        <v>183</v>
      </c>
      <c r="D2400" t="s">
        <v>1772</v>
      </c>
      <c r="E2400" s="149" t="str">
        <f t="shared" si="75"/>
        <v>2024_SDHUTCHINSON COUNTY</v>
      </c>
      <c r="F2400">
        <v>766550</v>
      </c>
      <c r="G2400" s="149">
        <f t="array" ref="G2400">SUM(IF(A2400=A$5:A2400,IF(C2400=C$5:C2400,1,0),0))</f>
        <v>33</v>
      </c>
    </row>
    <row r="2401" spans="1:7" x14ac:dyDescent="0.25">
      <c r="A2401">
        <v>2024</v>
      </c>
      <c r="B2401" s="149" t="str">
        <f t="shared" si="74"/>
        <v>2024_SD34</v>
      </c>
      <c r="C2401" t="s">
        <v>183</v>
      </c>
      <c r="D2401" t="s">
        <v>1536</v>
      </c>
      <c r="E2401" s="149" t="str">
        <f t="shared" si="75"/>
        <v>2024_SDHYDE COUNTY</v>
      </c>
      <c r="F2401">
        <v>766550</v>
      </c>
      <c r="G2401" s="149">
        <f t="array" ref="G2401">SUM(IF(A2401=A$5:A2401,IF(C2401=C$5:C2401,1,0),0))</f>
        <v>34</v>
      </c>
    </row>
    <row r="2402" spans="1:7" x14ac:dyDescent="0.25">
      <c r="A2402">
        <v>2024</v>
      </c>
      <c r="B2402" s="149" t="str">
        <f t="shared" si="74"/>
        <v>2024_SD35</v>
      </c>
      <c r="C2402" t="s">
        <v>183</v>
      </c>
      <c r="D2402" t="s">
        <v>426</v>
      </c>
      <c r="E2402" s="149" t="str">
        <f t="shared" si="75"/>
        <v>2024_SDJACKSON COUNTY</v>
      </c>
      <c r="F2402">
        <v>766550</v>
      </c>
      <c r="G2402" s="149">
        <f t="array" ref="G2402">SUM(IF(A2402=A$5:A2402,IF(C2402=C$5:C2402,1,0),0))</f>
        <v>35</v>
      </c>
    </row>
    <row r="2403" spans="1:7" x14ac:dyDescent="0.25">
      <c r="A2403">
        <v>2024</v>
      </c>
      <c r="B2403" s="149" t="str">
        <f t="shared" si="74"/>
        <v>2024_SD36</v>
      </c>
      <c r="C2403" t="s">
        <v>183</v>
      </c>
      <c r="D2403" t="s">
        <v>1773</v>
      </c>
      <c r="E2403" s="149" t="str">
        <f t="shared" si="75"/>
        <v>2024_SDJERAULD COUNTY</v>
      </c>
      <c r="F2403">
        <v>766550</v>
      </c>
      <c r="G2403" s="149">
        <f t="array" ref="G2403">SUM(IF(A2403=A$5:A2403,IF(C2403=C$5:C2403,1,0),0))</f>
        <v>36</v>
      </c>
    </row>
    <row r="2404" spans="1:7" x14ac:dyDescent="0.25">
      <c r="A2404">
        <v>2024</v>
      </c>
      <c r="B2404" s="149" t="str">
        <f t="shared" si="74"/>
        <v>2024_SD37</v>
      </c>
      <c r="C2404" t="s">
        <v>183</v>
      </c>
      <c r="D2404" t="s">
        <v>761</v>
      </c>
      <c r="E2404" s="149" t="str">
        <f t="shared" si="75"/>
        <v>2024_SDJONES COUNTY</v>
      </c>
      <c r="F2404">
        <v>766550</v>
      </c>
      <c r="G2404" s="149">
        <f t="array" ref="G2404">SUM(IF(A2404=A$5:A2404,IF(C2404=C$5:C2404,1,0),0))</f>
        <v>37</v>
      </c>
    </row>
    <row r="2405" spans="1:7" x14ac:dyDescent="0.25">
      <c r="A2405">
        <v>2024</v>
      </c>
      <c r="B2405" s="149" t="str">
        <f t="shared" si="74"/>
        <v>2024_SD38</v>
      </c>
      <c r="C2405" t="s">
        <v>183</v>
      </c>
      <c r="D2405" t="s">
        <v>1774</v>
      </c>
      <c r="E2405" s="149" t="str">
        <f t="shared" si="75"/>
        <v>2024_SDKINGSBURY COUNTY</v>
      </c>
      <c r="F2405">
        <v>766550</v>
      </c>
      <c r="G2405" s="149">
        <f t="array" ref="G2405">SUM(IF(A2405=A$5:A2405,IF(C2405=C$5:C2405,1,0),0))</f>
        <v>38</v>
      </c>
    </row>
    <row r="2406" spans="1:7" x14ac:dyDescent="0.25">
      <c r="A2406">
        <v>2024</v>
      </c>
      <c r="B2406" s="149" t="str">
        <f t="shared" si="74"/>
        <v>2024_SD39</v>
      </c>
      <c r="C2406" t="s">
        <v>183</v>
      </c>
      <c r="D2406" t="s">
        <v>546</v>
      </c>
      <c r="E2406" s="149" t="str">
        <f t="shared" si="75"/>
        <v>2024_SDLAKE COUNTY</v>
      </c>
      <c r="F2406">
        <v>766550</v>
      </c>
      <c r="G2406" s="149">
        <f t="array" ref="G2406">SUM(IF(A2406=A$5:A2406,IF(C2406=C$5:C2406,1,0),0))</f>
        <v>39</v>
      </c>
    </row>
    <row r="2407" spans="1:7" x14ac:dyDescent="0.25">
      <c r="A2407">
        <v>2024</v>
      </c>
      <c r="B2407" s="149" t="str">
        <f t="shared" si="74"/>
        <v>2024_SD40</v>
      </c>
      <c r="C2407" t="s">
        <v>183</v>
      </c>
      <c r="D2407" t="s">
        <v>430</v>
      </c>
      <c r="E2407" s="149" t="str">
        <f t="shared" si="75"/>
        <v>2024_SDLAWRENCE COUNTY</v>
      </c>
      <c r="F2407">
        <v>766550</v>
      </c>
      <c r="G2407" s="149">
        <f t="array" ref="G2407">SUM(IF(A2407=A$5:A2407,IF(C2407=C$5:C2407,1,0),0))</f>
        <v>40</v>
      </c>
    </row>
    <row r="2408" spans="1:7" x14ac:dyDescent="0.25">
      <c r="A2408">
        <v>2024</v>
      </c>
      <c r="B2408" s="149" t="str">
        <f t="shared" si="74"/>
        <v>2024_SD41</v>
      </c>
      <c r="C2408" t="s">
        <v>183</v>
      </c>
      <c r="D2408" t="s">
        <v>502</v>
      </c>
      <c r="E2408" s="149" t="str">
        <f t="shared" si="75"/>
        <v>2024_SDLINCOLN COUNTY</v>
      </c>
      <c r="F2408">
        <v>766550</v>
      </c>
      <c r="G2408" s="149">
        <f t="array" ref="G2408">SUM(IF(A2408=A$5:A2408,IF(C2408=C$5:C2408,1,0),0))</f>
        <v>41</v>
      </c>
    </row>
    <row r="2409" spans="1:7" x14ac:dyDescent="0.25">
      <c r="A2409">
        <v>2024</v>
      </c>
      <c r="B2409" s="149" t="str">
        <f t="shared" si="74"/>
        <v>2024_SD42</v>
      </c>
      <c r="C2409" t="s">
        <v>183</v>
      </c>
      <c r="D2409" t="s">
        <v>1775</v>
      </c>
      <c r="E2409" s="149" t="str">
        <f t="shared" si="75"/>
        <v>2024_SDLYMAN COUNTY</v>
      </c>
      <c r="F2409">
        <v>766550</v>
      </c>
      <c r="G2409" s="149">
        <f t="array" ref="G2409">SUM(IF(A2409=A$5:A2409,IF(C2409=C$5:C2409,1,0),0))</f>
        <v>42</v>
      </c>
    </row>
    <row r="2410" spans="1:7" x14ac:dyDescent="0.25">
      <c r="A2410">
        <v>2024</v>
      </c>
      <c r="B2410" s="149" t="str">
        <f t="shared" si="74"/>
        <v>2024_SD43</v>
      </c>
      <c r="C2410" t="s">
        <v>183</v>
      </c>
      <c r="D2410" t="s">
        <v>1776</v>
      </c>
      <c r="E2410" s="149" t="str">
        <f t="shared" si="75"/>
        <v>2024_SDMCCOOK COUNTY</v>
      </c>
      <c r="F2410">
        <v>766550</v>
      </c>
      <c r="G2410" s="149">
        <f t="array" ref="G2410">SUM(IF(A2410=A$5:A2410,IF(C2410=C$5:C2410,1,0),0))</f>
        <v>43</v>
      </c>
    </row>
    <row r="2411" spans="1:7" x14ac:dyDescent="0.25">
      <c r="A2411">
        <v>2024</v>
      </c>
      <c r="B2411" s="149" t="str">
        <f t="shared" si="74"/>
        <v>2024_SD44</v>
      </c>
      <c r="C2411" t="s">
        <v>183</v>
      </c>
      <c r="D2411" t="s">
        <v>1018</v>
      </c>
      <c r="E2411" s="149" t="str">
        <f t="shared" si="75"/>
        <v>2024_SDMCPHERSON COUNTY</v>
      </c>
      <c r="F2411">
        <v>766550</v>
      </c>
      <c r="G2411" s="149">
        <f t="array" ref="G2411">SUM(IF(A2411=A$5:A2411,IF(C2411=C$5:C2411,1,0),0))</f>
        <v>44</v>
      </c>
    </row>
    <row r="2412" spans="1:7" x14ac:dyDescent="0.25">
      <c r="A2412">
        <v>2024</v>
      </c>
      <c r="B2412" s="149" t="str">
        <f t="shared" si="74"/>
        <v>2024_SD45</v>
      </c>
      <c r="C2412" t="s">
        <v>183</v>
      </c>
      <c r="D2412" t="s">
        <v>438</v>
      </c>
      <c r="E2412" s="149" t="str">
        <f t="shared" si="75"/>
        <v>2024_SDMARSHALL COUNTY</v>
      </c>
      <c r="F2412">
        <v>766550</v>
      </c>
      <c r="G2412" s="149">
        <f t="array" ref="G2412">SUM(IF(A2412=A$5:A2412,IF(C2412=C$5:C2412,1,0),0))</f>
        <v>45</v>
      </c>
    </row>
    <row r="2413" spans="1:7" x14ac:dyDescent="0.25">
      <c r="A2413">
        <v>2024</v>
      </c>
      <c r="B2413" s="149" t="str">
        <f t="shared" si="74"/>
        <v>2024_SD46</v>
      </c>
      <c r="C2413" t="s">
        <v>183</v>
      </c>
      <c r="D2413" t="s">
        <v>1019</v>
      </c>
      <c r="E2413" s="149" t="str">
        <f t="shared" si="75"/>
        <v>2024_SDMEADE COUNTY</v>
      </c>
      <c r="F2413">
        <v>766550</v>
      </c>
      <c r="G2413" s="149">
        <f t="array" ref="G2413">SUM(IF(A2413=A$5:A2413,IF(C2413=C$5:C2413,1,0),0))</f>
        <v>46</v>
      </c>
    </row>
    <row r="2414" spans="1:7" x14ac:dyDescent="0.25">
      <c r="A2414">
        <v>2024</v>
      </c>
      <c r="B2414" s="149" t="str">
        <f t="shared" si="74"/>
        <v>2024_SD47</v>
      </c>
      <c r="C2414" t="s">
        <v>183</v>
      </c>
      <c r="D2414" t="s">
        <v>1777</v>
      </c>
      <c r="E2414" s="149" t="str">
        <f t="shared" si="75"/>
        <v>2024_SDMELLETTE COUNTY</v>
      </c>
      <c r="F2414">
        <v>766550</v>
      </c>
      <c r="G2414" s="149">
        <f t="array" ref="G2414">SUM(IF(A2414=A$5:A2414,IF(C2414=C$5:C2414,1,0),0))</f>
        <v>47</v>
      </c>
    </row>
    <row r="2415" spans="1:7" x14ac:dyDescent="0.25">
      <c r="A2415">
        <v>2024</v>
      </c>
      <c r="B2415" s="149" t="str">
        <f t="shared" si="74"/>
        <v>2024_SD48</v>
      </c>
      <c r="C2415" t="s">
        <v>183</v>
      </c>
      <c r="D2415" t="s">
        <v>1778</v>
      </c>
      <c r="E2415" s="149" t="str">
        <f t="shared" si="75"/>
        <v>2024_SDMINER COUNTY</v>
      </c>
      <c r="F2415">
        <v>766550</v>
      </c>
      <c r="G2415" s="149">
        <f t="array" ref="G2415">SUM(IF(A2415=A$5:A2415,IF(C2415=C$5:C2415,1,0),0))</f>
        <v>48</v>
      </c>
    </row>
    <row r="2416" spans="1:7" x14ac:dyDescent="0.25">
      <c r="A2416">
        <v>2024</v>
      </c>
      <c r="B2416" s="149" t="str">
        <f t="shared" si="74"/>
        <v>2024_SD49</v>
      </c>
      <c r="C2416" t="s">
        <v>183</v>
      </c>
      <c r="D2416" t="s">
        <v>1779</v>
      </c>
      <c r="E2416" s="149" t="str">
        <f t="shared" si="75"/>
        <v>2024_SDMINNEHAHA COUNTY</v>
      </c>
      <c r="F2416">
        <v>766550</v>
      </c>
      <c r="G2416" s="149">
        <f t="array" ref="G2416">SUM(IF(A2416=A$5:A2416,IF(C2416=C$5:C2416,1,0),0))</f>
        <v>49</v>
      </c>
    </row>
    <row r="2417" spans="1:7" x14ac:dyDescent="0.25">
      <c r="A2417">
        <v>2024</v>
      </c>
      <c r="B2417" s="149" t="str">
        <f t="shared" ref="B2417:B2480" si="76">A2417&amp;"_"&amp;C2417&amp;G2417</f>
        <v>2024_SD50</v>
      </c>
      <c r="C2417" t="s">
        <v>183</v>
      </c>
      <c r="D2417" t="s">
        <v>1780</v>
      </c>
      <c r="E2417" s="149" t="str">
        <f t="shared" ref="E2417:E2480" si="77">A2417&amp;"_"&amp;C2417&amp;D2417</f>
        <v>2024_SDMOODY COUNTY</v>
      </c>
      <c r="F2417">
        <v>766550</v>
      </c>
      <c r="G2417" s="149">
        <f t="array" ref="G2417">SUM(IF(A2417=A$5:A2417,IF(C2417=C$5:C2417,1,0),0))</f>
        <v>50</v>
      </c>
    </row>
    <row r="2418" spans="1:7" x14ac:dyDescent="0.25">
      <c r="A2418">
        <v>2024</v>
      </c>
      <c r="B2418" s="149" t="str">
        <f t="shared" si="76"/>
        <v>2024_SD51</v>
      </c>
      <c r="C2418" t="s">
        <v>183</v>
      </c>
      <c r="D2418" t="s">
        <v>1781</v>
      </c>
      <c r="E2418" s="149" t="str">
        <f t="shared" si="77"/>
        <v>2024_SDOGLALA LAKOTA COUNTY</v>
      </c>
      <c r="F2418">
        <v>766550</v>
      </c>
      <c r="G2418" s="149">
        <f t="array" ref="G2418">SUM(IF(A2418=A$5:A2418,IF(C2418=C$5:C2418,1,0),0))</f>
        <v>51</v>
      </c>
    </row>
    <row r="2419" spans="1:7" x14ac:dyDescent="0.25">
      <c r="A2419">
        <v>2024</v>
      </c>
      <c r="B2419" s="149" t="str">
        <f t="shared" si="76"/>
        <v>2024_SD52</v>
      </c>
      <c r="C2419" t="s">
        <v>183</v>
      </c>
      <c r="D2419" t="s">
        <v>1245</v>
      </c>
      <c r="E2419" s="149" t="str">
        <f t="shared" si="77"/>
        <v>2024_SDPENNINGTON COUNTY</v>
      </c>
      <c r="F2419">
        <v>766550</v>
      </c>
      <c r="G2419" s="149">
        <f t="array" ref="G2419">SUM(IF(A2419=A$5:A2419,IF(C2419=C$5:C2419,1,0),0))</f>
        <v>52</v>
      </c>
    </row>
    <row r="2420" spans="1:7" x14ac:dyDescent="0.25">
      <c r="A2420">
        <v>2024</v>
      </c>
      <c r="B2420" s="149" t="str">
        <f t="shared" si="76"/>
        <v>2024_SD53</v>
      </c>
      <c r="C2420" t="s">
        <v>183</v>
      </c>
      <c r="D2420" t="s">
        <v>1412</v>
      </c>
      <c r="E2420" s="149" t="str">
        <f t="shared" si="77"/>
        <v>2024_SDPERKINS COUNTY</v>
      </c>
      <c r="F2420">
        <v>766550</v>
      </c>
      <c r="G2420" s="149">
        <f t="array" ref="G2420">SUM(IF(A2420=A$5:A2420,IF(C2420=C$5:C2420,1,0),0))</f>
        <v>53</v>
      </c>
    </row>
    <row r="2421" spans="1:7" x14ac:dyDescent="0.25">
      <c r="A2421">
        <v>2024</v>
      </c>
      <c r="B2421" s="149" t="str">
        <f t="shared" si="76"/>
        <v>2024_SD54</v>
      </c>
      <c r="C2421" t="s">
        <v>183</v>
      </c>
      <c r="D2421" t="s">
        <v>1718</v>
      </c>
      <c r="E2421" s="149" t="str">
        <f t="shared" si="77"/>
        <v>2024_SDPOTTER COUNTY</v>
      </c>
      <c r="F2421">
        <v>766550</v>
      </c>
      <c r="G2421" s="149">
        <f t="array" ref="G2421">SUM(IF(A2421=A$5:A2421,IF(C2421=C$5:C2421,1,0),0))</f>
        <v>54</v>
      </c>
    </row>
    <row r="2422" spans="1:7" x14ac:dyDescent="0.25">
      <c r="A2422">
        <v>2024</v>
      </c>
      <c r="B2422" s="149" t="str">
        <f t="shared" si="76"/>
        <v>2024_SD55</v>
      </c>
      <c r="C2422" t="s">
        <v>183</v>
      </c>
      <c r="D2422" t="s">
        <v>1782</v>
      </c>
      <c r="E2422" s="149" t="str">
        <f t="shared" si="77"/>
        <v>2024_SDROBERTS COUNTY</v>
      </c>
      <c r="F2422">
        <v>766550</v>
      </c>
      <c r="G2422" s="149">
        <f t="array" ref="G2422">SUM(IF(A2422=A$5:A2422,IF(C2422=C$5:C2422,1,0),0))</f>
        <v>55</v>
      </c>
    </row>
    <row r="2423" spans="1:7" x14ac:dyDescent="0.25">
      <c r="A2423">
        <v>2024</v>
      </c>
      <c r="B2423" s="149" t="str">
        <f t="shared" si="76"/>
        <v>2024_SD56</v>
      </c>
      <c r="C2423" t="s">
        <v>183</v>
      </c>
      <c r="D2423" t="s">
        <v>1783</v>
      </c>
      <c r="E2423" s="149" t="str">
        <f t="shared" si="77"/>
        <v>2024_SDSANBORN COUNTY</v>
      </c>
      <c r="F2423">
        <v>766550</v>
      </c>
      <c r="G2423" s="149">
        <f t="array" ref="G2423">SUM(IF(A2423=A$5:A2423,IF(C2423=C$5:C2423,1,0),0))</f>
        <v>56</v>
      </c>
    </row>
    <row r="2424" spans="1:7" x14ac:dyDescent="0.25">
      <c r="A2424">
        <v>2024</v>
      </c>
      <c r="B2424" s="149" t="str">
        <f t="shared" si="76"/>
        <v>2024_SD57</v>
      </c>
      <c r="C2424" t="s">
        <v>183</v>
      </c>
      <c r="D2424" t="s">
        <v>1784</v>
      </c>
      <c r="E2424" s="149" t="str">
        <f t="shared" si="77"/>
        <v>2024_SDSPINK COUNTY</v>
      </c>
      <c r="F2424">
        <v>766550</v>
      </c>
      <c r="G2424" s="149">
        <f t="array" ref="G2424">SUM(IF(A2424=A$5:A2424,IF(C2424=C$5:C2424,1,0),0))</f>
        <v>57</v>
      </c>
    </row>
    <row r="2425" spans="1:7" x14ac:dyDescent="0.25">
      <c r="A2425">
        <v>2024</v>
      </c>
      <c r="B2425" s="149" t="str">
        <f t="shared" si="76"/>
        <v>2024_SD58</v>
      </c>
      <c r="C2425" t="s">
        <v>183</v>
      </c>
      <c r="D2425" t="s">
        <v>1785</v>
      </c>
      <c r="E2425" s="149" t="str">
        <f t="shared" si="77"/>
        <v>2024_SDSTANLEY COUNTY</v>
      </c>
      <c r="F2425">
        <v>766550</v>
      </c>
      <c r="G2425" s="149">
        <f t="array" ref="G2425">SUM(IF(A2425=A$5:A2425,IF(C2425=C$5:C2425,1,0),0))</f>
        <v>58</v>
      </c>
    </row>
    <row r="2426" spans="1:7" x14ac:dyDescent="0.25">
      <c r="A2426">
        <v>2024</v>
      </c>
      <c r="B2426" s="149" t="str">
        <f t="shared" si="76"/>
        <v>2024_SD59</v>
      </c>
      <c r="C2426" t="s">
        <v>183</v>
      </c>
      <c r="D2426" t="s">
        <v>1786</v>
      </c>
      <c r="E2426" s="149" t="str">
        <f t="shared" si="77"/>
        <v>2024_SDSULLY COUNTY</v>
      </c>
      <c r="F2426">
        <v>766550</v>
      </c>
      <c r="G2426" s="149">
        <f t="array" ref="G2426">SUM(IF(A2426=A$5:A2426,IF(C2426=C$5:C2426,1,0),0))</f>
        <v>59</v>
      </c>
    </row>
    <row r="2427" spans="1:7" x14ac:dyDescent="0.25">
      <c r="A2427">
        <v>2024</v>
      </c>
      <c r="B2427" s="149" t="str">
        <f t="shared" si="76"/>
        <v>2024_SD60</v>
      </c>
      <c r="C2427" t="s">
        <v>183</v>
      </c>
      <c r="D2427" t="s">
        <v>1105</v>
      </c>
      <c r="E2427" s="149" t="str">
        <f t="shared" si="77"/>
        <v>2024_SDTODD COUNTY</v>
      </c>
      <c r="F2427">
        <v>766550</v>
      </c>
      <c r="G2427" s="149">
        <f t="array" ref="G2427">SUM(IF(A2427=A$5:A2427,IF(C2427=C$5:C2427,1,0),0))</f>
        <v>60</v>
      </c>
    </row>
    <row r="2428" spans="1:7" x14ac:dyDescent="0.25">
      <c r="A2428">
        <v>2024</v>
      </c>
      <c r="B2428" s="149" t="str">
        <f t="shared" si="76"/>
        <v>2024_SD61</v>
      </c>
      <c r="C2428" t="s">
        <v>183</v>
      </c>
      <c r="D2428" t="s">
        <v>1787</v>
      </c>
      <c r="E2428" s="149" t="str">
        <f t="shared" si="77"/>
        <v>2024_SDTRIPP COUNTY</v>
      </c>
      <c r="F2428">
        <v>766550</v>
      </c>
      <c r="G2428" s="149">
        <f t="array" ref="G2428">SUM(IF(A2428=A$5:A2428,IF(C2428=C$5:C2428,1,0),0))</f>
        <v>61</v>
      </c>
    </row>
    <row r="2429" spans="1:7" x14ac:dyDescent="0.25">
      <c r="A2429">
        <v>2024</v>
      </c>
      <c r="B2429" s="149" t="str">
        <f t="shared" si="76"/>
        <v>2024_SD62</v>
      </c>
      <c r="C2429" t="s">
        <v>183</v>
      </c>
      <c r="D2429" t="s">
        <v>797</v>
      </c>
      <c r="E2429" s="149" t="str">
        <f t="shared" si="77"/>
        <v>2024_SDTURNER COUNTY</v>
      </c>
      <c r="F2429">
        <v>766550</v>
      </c>
      <c r="G2429" s="149">
        <f t="array" ref="G2429">SUM(IF(A2429=A$5:A2429,IF(C2429=C$5:C2429,1,0),0))</f>
        <v>62</v>
      </c>
    </row>
    <row r="2430" spans="1:7" x14ac:dyDescent="0.25">
      <c r="A2430">
        <v>2024</v>
      </c>
      <c r="B2430" s="149" t="str">
        <f t="shared" si="76"/>
        <v>2024_SD63</v>
      </c>
      <c r="C2430" t="s">
        <v>183</v>
      </c>
      <c r="D2430" t="s">
        <v>525</v>
      </c>
      <c r="E2430" s="149" t="str">
        <f t="shared" si="77"/>
        <v>2024_SDUNION COUNTY</v>
      </c>
      <c r="F2430">
        <v>766550</v>
      </c>
      <c r="G2430" s="149">
        <f t="array" ref="G2430">SUM(IF(A2430=A$5:A2430,IF(C2430=C$5:C2430,1,0),0))</f>
        <v>63</v>
      </c>
    </row>
    <row r="2431" spans="1:7" x14ac:dyDescent="0.25">
      <c r="A2431">
        <v>2024</v>
      </c>
      <c r="B2431" s="149" t="str">
        <f t="shared" si="76"/>
        <v>2024_SD64</v>
      </c>
      <c r="C2431" t="s">
        <v>183</v>
      </c>
      <c r="D2431" t="s">
        <v>1788</v>
      </c>
      <c r="E2431" s="149" t="str">
        <f t="shared" si="77"/>
        <v>2024_SDWALWORTH COUNTY</v>
      </c>
      <c r="F2431">
        <v>766550</v>
      </c>
      <c r="G2431" s="149">
        <f t="array" ref="G2431">SUM(IF(A2431=A$5:A2431,IF(C2431=C$5:C2431,1,0),0))</f>
        <v>64</v>
      </c>
    </row>
    <row r="2432" spans="1:7" x14ac:dyDescent="0.25">
      <c r="A2432">
        <v>2024</v>
      </c>
      <c r="B2432" s="149" t="str">
        <f t="shared" si="76"/>
        <v>2024_SD65</v>
      </c>
      <c r="C2432" t="s">
        <v>183</v>
      </c>
      <c r="D2432" t="s">
        <v>1789</v>
      </c>
      <c r="E2432" s="149" t="str">
        <f t="shared" si="77"/>
        <v>2024_SDYANKTON COUNTY</v>
      </c>
      <c r="F2432">
        <v>766550</v>
      </c>
      <c r="G2432" s="149">
        <f t="array" ref="G2432">SUM(IF(A2432=A$5:A2432,IF(C2432=C$5:C2432,1,0),0))</f>
        <v>65</v>
      </c>
    </row>
    <row r="2433" spans="1:7" x14ac:dyDescent="0.25">
      <c r="A2433">
        <v>2024</v>
      </c>
      <c r="B2433" s="149" t="str">
        <f t="shared" si="76"/>
        <v>2024_SD66</v>
      </c>
      <c r="C2433" t="s">
        <v>183</v>
      </c>
      <c r="D2433" t="s">
        <v>1790</v>
      </c>
      <c r="E2433" s="149" t="str">
        <f t="shared" si="77"/>
        <v>2024_SDZIEBACH COUNTY</v>
      </c>
      <c r="F2433">
        <v>766550</v>
      </c>
      <c r="G2433" s="149">
        <f t="array" ref="G2433">SUM(IF(A2433=A$5:A2433,IF(C2433=C$5:C2433,1,0),0))</f>
        <v>66</v>
      </c>
    </row>
    <row r="2434" spans="1:7" x14ac:dyDescent="0.25">
      <c r="A2434">
        <v>2024</v>
      </c>
      <c r="B2434" s="149" t="str">
        <f t="shared" si="76"/>
        <v>2024_TN1</v>
      </c>
      <c r="C2434" t="s">
        <v>152</v>
      </c>
      <c r="D2434" t="s">
        <v>987</v>
      </c>
      <c r="E2434" s="149" t="str">
        <f t="shared" si="77"/>
        <v>2024_TNANDERSON COUNTY</v>
      </c>
      <c r="F2434">
        <v>766550</v>
      </c>
      <c r="G2434" s="149">
        <f t="array" ref="G2434">SUM(IF(A2434=A$5:A2434,IF(C2434=C$5:C2434,1,0),0))</f>
        <v>1</v>
      </c>
    </row>
    <row r="2435" spans="1:7" x14ac:dyDescent="0.25">
      <c r="A2435">
        <v>2024</v>
      </c>
      <c r="B2435" s="149" t="str">
        <f t="shared" si="76"/>
        <v>2024_TN2</v>
      </c>
      <c r="C2435" t="s">
        <v>152</v>
      </c>
      <c r="D2435" t="s">
        <v>1693</v>
      </c>
      <c r="E2435" s="149" t="str">
        <f t="shared" si="77"/>
        <v>2024_TNBEDFORD COUNTY</v>
      </c>
      <c r="F2435">
        <v>766550</v>
      </c>
      <c r="G2435" s="149">
        <f t="array" ref="G2435">SUM(IF(A2435=A$5:A2435,IF(C2435=C$5:C2435,1,0),0))</f>
        <v>2</v>
      </c>
    </row>
    <row r="2436" spans="1:7" x14ac:dyDescent="0.25">
      <c r="A2436">
        <v>2024</v>
      </c>
      <c r="B2436" s="149" t="str">
        <f t="shared" si="76"/>
        <v>2024_TN3</v>
      </c>
      <c r="C2436" t="s">
        <v>152</v>
      </c>
      <c r="D2436" t="s">
        <v>476</v>
      </c>
      <c r="E2436" s="149" t="str">
        <f t="shared" si="77"/>
        <v>2024_TNBENTON COUNTY</v>
      </c>
      <c r="F2436">
        <v>766550</v>
      </c>
      <c r="G2436" s="149">
        <f t="array" ref="G2436">SUM(IF(A2436=A$5:A2436,IF(C2436=C$5:C2436,1,0),0))</f>
        <v>3</v>
      </c>
    </row>
    <row r="2437" spans="1:7" x14ac:dyDescent="0.25">
      <c r="A2437">
        <v>2024</v>
      </c>
      <c r="B2437" s="149" t="str">
        <f t="shared" si="76"/>
        <v>2024_TN4</v>
      </c>
      <c r="C2437" t="s">
        <v>152</v>
      </c>
      <c r="D2437" t="s">
        <v>1791</v>
      </c>
      <c r="E2437" s="149" t="str">
        <f t="shared" si="77"/>
        <v>2024_TNBLEDSOE COUNTY</v>
      </c>
      <c r="F2437">
        <v>766550</v>
      </c>
      <c r="G2437" s="149">
        <f t="array" ref="G2437">SUM(IF(A2437=A$5:A2437,IF(C2437=C$5:C2437,1,0),0))</f>
        <v>4</v>
      </c>
    </row>
    <row r="2438" spans="1:7" x14ac:dyDescent="0.25">
      <c r="A2438">
        <v>2024</v>
      </c>
      <c r="B2438" s="149" t="str">
        <f t="shared" si="76"/>
        <v>2024_TN5</v>
      </c>
      <c r="C2438" t="s">
        <v>152</v>
      </c>
      <c r="D2438" t="s">
        <v>395</v>
      </c>
      <c r="E2438" s="149" t="str">
        <f t="shared" si="77"/>
        <v>2024_TNBLOUNT COUNTY</v>
      </c>
      <c r="F2438">
        <v>766550</v>
      </c>
      <c r="G2438" s="149">
        <f t="array" ref="G2438">SUM(IF(A2438=A$5:A2438,IF(C2438=C$5:C2438,1,0),0))</f>
        <v>5</v>
      </c>
    </row>
    <row r="2439" spans="1:7" x14ac:dyDescent="0.25">
      <c r="A2439">
        <v>2024</v>
      </c>
      <c r="B2439" s="149" t="str">
        <f t="shared" si="76"/>
        <v>2024_TN6</v>
      </c>
      <c r="C2439" t="s">
        <v>152</v>
      </c>
      <c r="D2439" t="s">
        <v>478</v>
      </c>
      <c r="E2439" s="149" t="str">
        <f t="shared" si="77"/>
        <v>2024_TNBRADLEY COUNTY</v>
      </c>
      <c r="F2439">
        <v>766550</v>
      </c>
      <c r="G2439" s="149">
        <f t="array" ref="G2439">SUM(IF(A2439=A$5:A2439,IF(C2439=C$5:C2439,1,0),0))</f>
        <v>6</v>
      </c>
    </row>
    <row r="2440" spans="1:7" x14ac:dyDescent="0.25">
      <c r="A2440">
        <v>2024</v>
      </c>
      <c r="B2440" s="149" t="str">
        <f t="shared" si="76"/>
        <v>2024_TN7</v>
      </c>
      <c r="C2440" t="s">
        <v>152</v>
      </c>
      <c r="D2440" t="s">
        <v>1066</v>
      </c>
      <c r="E2440" s="149" t="str">
        <f t="shared" si="77"/>
        <v>2024_TNCAMPBELL COUNTY</v>
      </c>
      <c r="F2440">
        <v>766550</v>
      </c>
      <c r="G2440" s="149">
        <f t="array" ref="G2440">SUM(IF(A2440=A$5:A2440,IF(C2440=C$5:C2440,1,0),0))</f>
        <v>7</v>
      </c>
    </row>
    <row r="2441" spans="1:7" x14ac:dyDescent="0.25">
      <c r="A2441">
        <v>2024</v>
      </c>
      <c r="B2441" s="149" t="str">
        <f t="shared" si="76"/>
        <v>2024_TN8</v>
      </c>
      <c r="C2441" t="s">
        <v>152</v>
      </c>
      <c r="D2441" t="s">
        <v>1792</v>
      </c>
      <c r="E2441" s="149" t="str">
        <f t="shared" si="77"/>
        <v>2024_TNCANNON COUNTY</v>
      </c>
      <c r="F2441">
        <v>943000</v>
      </c>
      <c r="G2441" s="149">
        <f t="array" ref="G2441">SUM(IF(A2441=A$5:A2441,IF(C2441=C$5:C2441,1,0),0))</f>
        <v>8</v>
      </c>
    </row>
    <row r="2442" spans="1:7" x14ac:dyDescent="0.25">
      <c r="A2442">
        <v>2024</v>
      </c>
      <c r="B2442" s="149" t="str">
        <f t="shared" si="76"/>
        <v>2024_TN9</v>
      </c>
      <c r="C2442" t="s">
        <v>152</v>
      </c>
      <c r="D2442" t="s">
        <v>479</v>
      </c>
      <c r="E2442" s="149" t="str">
        <f t="shared" si="77"/>
        <v>2024_TNCARROLL COUNTY</v>
      </c>
      <c r="F2442">
        <v>766550</v>
      </c>
      <c r="G2442" s="149">
        <f t="array" ref="G2442">SUM(IF(A2442=A$5:A2442,IF(C2442=C$5:C2442,1,0),0))</f>
        <v>9</v>
      </c>
    </row>
    <row r="2443" spans="1:7" x14ac:dyDescent="0.25">
      <c r="A2443">
        <v>2024</v>
      </c>
      <c r="B2443" s="149" t="str">
        <f t="shared" si="76"/>
        <v>2024_TN10</v>
      </c>
      <c r="C2443" t="s">
        <v>152</v>
      </c>
      <c r="D2443" t="s">
        <v>1068</v>
      </c>
      <c r="E2443" s="149" t="str">
        <f t="shared" si="77"/>
        <v>2024_TNCARTER COUNTY</v>
      </c>
      <c r="F2443">
        <v>766550</v>
      </c>
      <c r="G2443" s="149">
        <f t="array" ref="G2443">SUM(IF(A2443=A$5:A2443,IF(C2443=C$5:C2443,1,0),0))</f>
        <v>10</v>
      </c>
    </row>
    <row r="2444" spans="1:7" x14ac:dyDescent="0.25">
      <c r="A2444">
        <v>2024</v>
      </c>
      <c r="B2444" s="149" t="str">
        <f t="shared" si="76"/>
        <v>2024_TN11</v>
      </c>
      <c r="C2444" t="s">
        <v>152</v>
      </c>
      <c r="D2444" t="s">
        <v>1793</v>
      </c>
      <c r="E2444" s="149" t="str">
        <f t="shared" si="77"/>
        <v>2024_TNCHEATHAM COUNTY</v>
      </c>
      <c r="F2444">
        <v>943000</v>
      </c>
      <c r="G2444" s="149">
        <f t="array" ref="G2444">SUM(IF(A2444=A$5:A2444,IF(C2444=C$5:C2444,1,0),0))</f>
        <v>11</v>
      </c>
    </row>
    <row r="2445" spans="1:7" x14ac:dyDescent="0.25">
      <c r="A2445">
        <v>2024</v>
      </c>
      <c r="B2445" s="149" t="str">
        <f t="shared" si="76"/>
        <v>2024_TN12</v>
      </c>
      <c r="C2445" t="s">
        <v>152</v>
      </c>
      <c r="D2445" t="s">
        <v>1700</v>
      </c>
      <c r="E2445" s="149" t="str">
        <f t="shared" si="77"/>
        <v>2024_TNCHESTER COUNTY</v>
      </c>
      <c r="F2445">
        <v>766550</v>
      </c>
      <c r="G2445" s="149">
        <f t="array" ref="G2445">SUM(IF(A2445=A$5:A2445,IF(C2445=C$5:C2445,1,0),0))</f>
        <v>12</v>
      </c>
    </row>
    <row r="2446" spans="1:7" x14ac:dyDescent="0.25">
      <c r="A2446">
        <v>2024</v>
      </c>
      <c r="B2446" s="149" t="str">
        <f t="shared" si="76"/>
        <v>2024_TN13</v>
      </c>
      <c r="C2446" t="s">
        <v>152</v>
      </c>
      <c r="D2446" t="s">
        <v>1272</v>
      </c>
      <c r="E2446" s="149" t="str">
        <f t="shared" si="77"/>
        <v>2024_TNCLAIBORNE COUNTY</v>
      </c>
      <c r="F2446">
        <v>766550</v>
      </c>
      <c r="G2446" s="149">
        <f t="array" ref="G2446">SUM(IF(A2446=A$5:A2446,IF(C2446=C$5:C2446,1,0),0))</f>
        <v>13</v>
      </c>
    </row>
    <row r="2447" spans="1:7" x14ac:dyDescent="0.25">
      <c r="A2447">
        <v>2024</v>
      </c>
      <c r="B2447" s="149" t="str">
        <f t="shared" si="76"/>
        <v>2024_TN14</v>
      </c>
      <c r="C2447" t="s">
        <v>152</v>
      </c>
      <c r="D2447" t="s">
        <v>404</v>
      </c>
      <c r="E2447" s="149" t="str">
        <f t="shared" si="77"/>
        <v>2024_TNCLAY COUNTY</v>
      </c>
      <c r="F2447">
        <v>766550</v>
      </c>
      <c r="G2447" s="149">
        <f t="array" ref="G2447">SUM(IF(A2447=A$5:A2447,IF(C2447=C$5:C2447,1,0),0))</f>
        <v>14</v>
      </c>
    </row>
    <row r="2448" spans="1:7" x14ac:dyDescent="0.25">
      <c r="A2448">
        <v>2024</v>
      </c>
      <c r="B2448" s="149" t="str">
        <f t="shared" si="76"/>
        <v>2024_TN15</v>
      </c>
      <c r="C2448" t="s">
        <v>152</v>
      </c>
      <c r="D2448" t="s">
        <v>1794</v>
      </c>
      <c r="E2448" s="149" t="str">
        <f t="shared" si="77"/>
        <v>2024_TNCOCKE COUNTY</v>
      </c>
      <c r="F2448">
        <v>766550</v>
      </c>
      <c r="G2448" s="149">
        <f t="array" ref="G2448">SUM(IF(A2448=A$5:A2448,IF(C2448=C$5:C2448,1,0),0))</f>
        <v>15</v>
      </c>
    </row>
    <row r="2449" spans="1:7" x14ac:dyDescent="0.25">
      <c r="A2449">
        <v>2024</v>
      </c>
      <c r="B2449" s="149" t="str">
        <f t="shared" si="76"/>
        <v>2024_TN16</v>
      </c>
      <c r="C2449" t="s">
        <v>152</v>
      </c>
      <c r="D2449" t="s">
        <v>406</v>
      </c>
      <c r="E2449" s="149" t="str">
        <f t="shared" si="77"/>
        <v>2024_TNCOFFEE COUNTY</v>
      </c>
      <c r="F2449">
        <v>766550</v>
      </c>
      <c r="G2449" s="149">
        <f t="array" ref="G2449">SUM(IF(A2449=A$5:A2449,IF(C2449=C$5:C2449,1,0),0))</f>
        <v>16</v>
      </c>
    </row>
    <row r="2450" spans="1:7" x14ac:dyDescent="0.25">
      <c r="A2450">
        <v>2024</v>
      </c>
      <c r="B2450" s="149" t="str">
        <f t="shared" si="76"/>
        <v>2024_TN17</v>
      </c>
      <c r="C2450" t="s">
        <v>152</v>
      </c>
      <c r="D2450" t="s">
        <v>1795</v>
      </c>
      <c r="E2450" s="149" t="str">
        <f t="shared" si="77"/>
        <v>2024_TNCROCKETT COUNTY</v>
      </c>
      <c r="F2450">
        <v>766550</v>
      </c>
      <c r="G2450" s="149">
        <f t="array" ref="G2450">SUM(IF(A2450=A$5:A2450,IF(C2450=C$5:C2450,1,0),0))</f>
        <v>17</v>
      </c>
    </row>
    <row r="2451" spans="1:7" x14ac:dyDescent="0.25">
      <c r="A2451">
        <v>2024</v>
      </c>
      <c r="B2451" s="149" t="str">
        <f t="shared" si="76"/>
        <v>2024_TN18</v>
      </c>
      <c r="C2451" t="s">
        <v>152</v>
      </c>
      <c r="D2451" t="s">
        <v>856</v>
      </c>
      <c r="E2451" s="149" t="str">
        <f t="shared" si="77"/>
        <v>2024_TNCUMBERLAND COUNTY</v>
      </c>
      <c r="F2451">
        <v>766550</v>
      </c>
      <c r="G2451" s="149">
        <f t="array" ref="G2451">SUM(IF(A2451=A$5:A2451,IF(C2451=C$5:C2451,1,0),0))</f>
        <v>18</v>
      </c>
    </row>
    <row r="2452" spans="1:7" x14ac:dyDescent="0.25">
      <c r="A2452">
        <v>2024</v>
      </c>
      <c r="B2452" s="149" t="str">
        <f t="shared" si="76"/>
        <v>2024_TN19</v>
      </c>
      <c r="C2452" t="s">
        <v>152</v>
      </c>
      <c r="D2452" t="s">
        <v>1522</v>
      </c>
      <c r="E2452" s="149" t="str">
        <f t="shared" si="77"/>
        <v>2024_TNDAVIDSON COUNTY</v>
      </c>
      <c r="F2452">
        <v>943000</v>
      </c>
      <c r="G2452" s="149">
        <f t="array" ref="G2452">SUM(IF(A2452=A$5:A2452,IF(C2452=C$5:C2452,1,0),0))</f>
        <v>19</v>
      </c>
    </row>
    <row r="2453" spans="1:7" x14ac:dyDescent="0.25">
      <c r="A2453">
        <v>2024</v>
      </c>
      <c r="B2453" s="149" t="str">
        <f t="shared" si="76"/>
        <v>2024_TN20</v>
      </c>
      <c r="C2453" t="s">
        <v>152</v>
      </c>
      <c r="D2453" t="s">
        <v>732</v>
      </c>
      <c r="E2453" s="149" t="str">
        <f t="shared" si="77"/>
        <v>2024_TNDECATUR COUNTY</v>
      </c>
      <c r="F2453">
        <v>766550</v>
      </c>
      <c r="G2453" s="149">
        <f t="array" ref="G2453">SUM(IF(A2453=A$5:A2453,IF(C2453=C$5:C2453,1,0),0))</f>
        <v>20</v>
      </c>
    </row>
    <row r="2454" spans="1:7" x14ac:dyDescent="0.25">
      <c r="A2454">
        <v>2024</v>
      </c>
      <c r="B2454" s="149" t="str">
        <f t="shared" si="76"/>
        <v>2024_TN21</v>
      </c>
      <c r="C2454" t="s">
        <v>152</v>
      </c>
      <c r="D2454" t="s">
        <v>415</v>
      </c>
      <c r="E2454" s="149" t="str">
        <f t="shared" si="77"/>
        <v>2024_TNDEKALB COUNTY</v>
      </c>
      <c r="F2454">
        <v>766550</v>
      </c>
      <c r="G2454" s="149">
        <f t="array" ref="G2454">SUM(IF(A2454=A$5:A2454,IF(C2454=C$5:C2454,1,0),0))</f>
        <v>21</v>
      </c>
    </row>
    <row r="2455" spans="1:7" x14ac:dyDescent="0.25">
      <c r="A2455">
        <v>2024</v>
      </c>
      <c r="B2455" s="149" t="str">
        <f t="shared" si="76"/>
        <v>2024_TN22</v>
      </c>
      <c r="C2455" t="s">
        <v>152</v>
      </c>
      <c r="D2455" t="s">
        <v>1796</v>
      </c>
      <c r="E2455" s="149" t="str">
        <f t="shared" si="77"/>
        <v>2024_TNDICKSON COUNTY</v>
      </c>
      <c r="F2455">
        <v>943000</v>
      </c>
      <c r="G2455" s="149">
        <f t="array" ref="G2455">SUM(IF(A2455=A$5:A2455,IF(C2455=C$5:C2455,1,0),0))</f>
        <v>22</v>
      </c>
    </row>
    <row r="2456" spans="1:7" x14ac:dyDescent="0.25">
      <c r="A2456">
        <v>2024</v>
      </c>
      <c r="B2456" s="149" t="str">
        <f t="shared" si="76"/>
        <v>2024_TN23</v>
      </c>
      <c r="C2456" t="s">
        <v>152</v>
      </c>
      <c r="D2456" t="s">
        <v>1797</v>
      </c>
      <c r="E2456" s="149" t="str">
        <f t="shared" si="77"/>
        <v>2024_TNDYER COUNTY</v>
      </c>
      <c r="F2456">
        <v>766550</v>
      </c>
      <c r="G2456" s="149">
        <f t="array" ref="G2456">SUM(IF(A2456=A$5:A2456,IF(C2456=C$5:C2456,1,0),0))</f>
        <v>23</v>
      </c>
    </row>
    <row r="2457" spans="1:7" x14ac:dyDescent="0.25">
      <c r="A2457">
        <v>2024</v>
      </c>
      <c r="B2457" s="149" t="str">
        <f t="shared" si="76"/>
        <v>2024_TN24</v>
      </c>
      <c r="C2457" t="s">
        <v>152</v>
      </c>
      <c r="D2457" t="s">
        <v>419</v>
      </c>
      <c r="E2457" s="149" t="str">
        <f t="shared" si="77"/>
        <v>2024_TNFAYETTE COUNTY</v>
      </c>
      <c r="F2457">
        <v>766550</v>
      </c>
      <c r="G2457" s="149">
        <f t="array" ref="G2457">SUM(IF(A2457=A$5:A2457,IF(C2457=C$5:C2457,1,0),0))</f>
        <v>24</v>
      </c>
    </row>
    <row r="2458" spans="1:7" x14ac:dyDescent="0.25">
      <c r="A2458">
        <v>2024</v>
      </c>
      <c r="B2458" s="149" t="str">
        <f t="shared" si="76"/>
        <v>2024_TN25</v>
      </c>
      <c r="C2458" t="s">
        <v>152</v>
      </c>
      <c r="D2458" t="s">
        <v>1798</v>
      </c>
      <c r="E2458" s="149" t="str">
        <f t="shared" si="77"/>
        <v>2024_TNFENTRESS COUNTY</v>
      </c>
      <c r="F2458">
        <v>766550</v>
      </c>
      <c r="G2458" s="149">
        <f t="array" ref="G2458">SUM(IF(A2458=A$5:A2458,IF(C2458=C$5:C2458,1,0),0))</f>
        <v>25</v>
      </c>
    </row>
    <row r="2459" spans="1:7" x14ac:dyDescent="0.25">
      <c r="A2459">
        <v>2024</v>
      </c>
      <c r="B2459" s="149" t="str">
        <f t="shared" si="76"/>
        <v>2024_TN26</v>
      </c>
      <c r="C2459" t="s">
        <v>152</v>
      </c>
      <c r="D2459" t="s">
        <v>420</v>
      </c>
      <c r="E2459" s="149" t="str">
        <f t="shared" si="77"/>
        <v>2024_TNFRANKLIN COUNTY</v>
      </c>
      <c r="F2459">
        <v>766550</v>
      </c>
      <c r="G2459" s="149">
        <f t="array" ref="G2459">SUM(IF(A2459=A$5:A2459,IF(C2459=C$5:C2459,1,0),0))</f>
        <v>26</v>
      </c>
    </row>
    <row r="2460" spans="1:7" x14ac:dyDescent="0.25">
      <c r="A2460">
        <v>2024</v>
      </c>
      <c r="B2460" s="149" t="str">
        <f t="shared" si="76"/>
        <v>2024_TN27</v>
      </c>
      <c r="C2460" t="s">
        <v>152</v>
      </c>
      <c r="D2460" t="s">
        <v>910</v>
      </c>
      <c r="E2460" s="149" t="str">
        <f t="shared" si="77"/>
        <v>2024_TNGIBSON COUNTY</v>
      </c>
      <c r="F2460">
        <v>766550</v>
      </c>
      <c r="G2460" s="149">
        <f t="array" ref="G2460">SUM(IF(A2460=A$5:A2460,IF(C2460=C$5:C2460,1,0),0))</f>
        <v>27</v>
      </c>
    </row>
    <row r="2461" spans="1:7" x14ac:dyDescent="0.25">
      <c r="A2461">
        <v>2024</v>
      </c>
      <c r="B2461" s="149" t="str">
        <f t="shared" si="76"/>
        <v>2024_TN28</v>
      </c>
      <c r="C2461" t="s">
        <v>152</v>
      </c>
      <c r="D2461" t="s">
        <v>1799</v>
      </c>
      <c r="E2461" s="149" t="str">
        <f t="shared" si="77"/>
        <v>2024_TNGILES COUNTY</v>
      </c>
      <c r="F2461">
        <v>766550</v>
      </c>
      <c r="G2461" s="149">
        <f t="array" ref="G2461">SUM(IF(A2461=A$5:A2461,IF(C2461=C$5:C2461,1,0),0))</f>
        <v>28</v>
      </c>
    </row>
    <row r="2462" spans="1:7" x14ac:dyDescent="0.25">
      <c r="A2462">
        <v>2024</v>
      </c>
      <c r="B2462" s="149" t="str">
        <f t="shared" si="76"/>
        <v>2024_TN29</v>
      </c>
      <c r="C2462" t="s">
        <v>152</v>
      </c>
      <c r="D2462" t="s">
        <v>1800</v>
      </c>
      <c r="E2462" s="149" t="str">
        <f t="shared" si="77"/>
        <v>2024_TNGRAINGER COUNTY</v>
      </c>
      <c r="F2462">
        <v>766550</v>
      </c>
      <c r="G2462" s="149">
        <f t="array" ref="G2462">SUM(IF(A2462=A$5:A2462,IF(C2462=C$5:C2462,1,0),0))</f>
        <v>29</v>
      </c>
    </row>
    <row r="2463" spans="1:7" x14ac:dyDescent="0.25">
      <c r="A2463">
        <v>2024</v>
      </c>
      <c r="B2463" s="149" t="str">
        <f t="shared" si="76"/>
        <v>2024_TN30</v>
      </c>
      <c r="C2463" t="s">
        <v>152</v>
      </c>
      <c r="D2463" t="s">
        <v>422</v>
      </c>
      <c r="E2463" s="149" t="str">
        <f t="shared" si="77"/>
        <v>2024_TNGREENE COUNTY</v>
      </c>
      <c r="F2463">
        <v>766550</v>
      </c>
      <c r="G2463" s="149">
        <f t="array" ref="G2463">SUM(IF(A2463=A$5:A2463,IF(C2463=C$5:C2463,1,0),0))</f>
        <v>30</v>
      </c>
    </row>
    <row r="2464" spans="1:7" x14ac:dyDescent="0.25">
      <c r="A2464">
        <v>2024</v>
      </c>
      <c r="B2464" s="149" t="str">
        <f t="shared" si="76"/>
        <v>2024_TN31</v>
      </c>
      <c r="C2464" t="s">
        <v>152</v>
      </c>
      <c r="D2464" t="s">
        <v>863</v>
      </c>
      <c r="E2464" s="149" t="str">
        <f t="shared" si="77"/>
        <v>2024_TNGRUNDY COUNTY</v>
      </c>
      <c r="F2464">
        <v>766550</v>
      </c>
      <c r="G2464" s="149">
        <f t="array" ref="G2464">SUM(IF(A2464=A$5:A2464,IF(C2464=C$5:C2464,1,0),0))</f>
        <v>31</v>
      </c>
    </row>
    <row r="2465" spans="1:7" x14ac:dyDescent="0.25">
      <c r="A2465">
        <v>2024</v>
      </c>
      <c r="B2465" s="149" t="str">
        <f t="shared" si="76"/>
        <v>2024_TN32</v>
      </c>
      <c r="C2465" t="s">
        <v>152</v>
      </c>
      <c r="D2465" t="s">
        <v>1801</v>
      </c>
      <c r="E2465" s="149" t="str">
        <f t="shared" si="77"/>
        <v>2024_TNHAMBLEN COUNTY</v>
      </c>
      <c r="F2465">
        <v>766550</v>
      </c>
      <c r="G2465" s="149">
        <f t="array" ref="G2465">SUM(IF(A2465=A$5:A2465,IF(C2465=C$5:C2465,1,0),0))</f>
        <v>32</v>
      </c>
    </row>
    <row r="2466" spans="1:7" x14ac:dyDescent="0.25">
      <c r="A2466">
        <v>2024</v>
      </c>
      <c r="B2466" s="149" t="str">
        <f t="shared" si="76"/>
        <v>2024_TN33</v>
      </c>
      <c r="C2466" t="s">
        <v>152</v>
      </c>
      <c r="D2466" t="s">
        <v>669</v>
      </c>
      <c r="E2466" s="149" t="str">
        <f t="shared" si="77"/>
        <v>2024_TNHAMILTON COUNTY</v>
      </c>
      <c r="F2466">
        <v>766550</v>
      </c>
      <c r="G2466" s="149">
        <f t="array" ref="G2466">SUM(IF(A2466=A$5:A2466,IF(C2466=C$5:C2466,1,0),0))</f>
        <v>33</v>
      </c>
    </row>
    <row r="2467" spans="1:7" x14ac:dyDescent="0.25">
      <c r="A2467">
        <v>2024</v>
      </c>
      <c r="B2467" s="149" t="str">
        <f t="shared" si="76"/>
        <v>2024_TN34</v>
      </c>
      <c r="C2467" t="s">
        <v>152</v>
      </c>
      <c r="D2467" t="s">
        <v>752</v>
      </c>
      <c r="E2467" s="149" t="str">
        <f t="shared" si="77"/>
        <v>2024_TNHANCOCK COUNTY</v>
      </c>
      <c r="F2467">
        <v>766550</v>
      </c>
      <c r="G2467" s="149">
        <f t="array" ref="G2467">SUM(IF(A2467=A$5:A2467,IF(C2467=C$5:C2467,1,0),0))</f>
        <v>34</v>
      </c>
    </row>
    <row r="2468" spans="1:7" x14ac:dyDescent="0.25">
      <c r="A2468">
        <v>2024</v>
      </c>
      <c r="B2468" s="149" t="str">
        <f t="shared" si="76"/>
        <v>2024_TN35</v>
      </c>
      <c r="C2468" t="s">
        <v>152</v>
      </c>
      <c r="D2468" t="s">
        <v>1802</v>
      </c>
      <c r="E2468" s="149" t="str">
        <f t="shared" si="77"/>
        <v>2024_TNHARDEMAN COUNTY</v>
      </c>
      <c r="F2468">
        <v>766550</v>
      </c>
      <c r="G2468" s="149">
        <f t="array" ref="G2468">SUM(IF(A2468=A$5:A2468,IF(C2468=C$5:C2468,1,0),0))</f>
        <v>35</v>
      </c>
    </row>
    <row r="2469" spans="1:7" x14ac:dyDescent="0.25">
      <c r="A2469">
        <v>2024</v>
      </c>
      <c r="B2469" s="149" t="str">
        <f t="shared" si="76"/>
        <v>2024_TN36</v>
      </c>
      <c r="C2469" t="s">
        <v>152</v>
      </c>
      <c r="D2469" t="s">
        <v>864</v>
      </c>
      <c r="E2469" s="149" t="str">
        <f t="shared" si="77"/>
        <v>2024_TNHARDIN COUNTY</v>
      </c>
      <c r="F2469">
        <v>766550</v>
      </c>
      <c r="G2469" s="149">
        <f t="array" ref="G2469">SUM(IF(A2469=A$5:A2469,IF(C2469=C$5:C2469,1,0),0))</f>
        <v>36</v>
      </c>
    </row>
    <row r="2470" spans="1:7" x14ac:dyDescent="0.25">
      <c r="A2470">
        <v>2024</v>
      </c>
      <c r="B2470" s="149" t="str">
        <f t="shared" si="76"/>
        <v>2024_TN37</v>
      </c>
      <c r="C2470" t="s">
        <v>152</v>
      </c>
      <c r="D2470" t="s">
        <v>1803</v>
      </c>
      <c r="E2470" s="149" t="str">
        <f t="shared" si="77"/>
        <v>2024_TNHAWKINS COUNTY</v>
      </c>
      <c r="F2470">
        <v>766550</v>
      </c>
      <c r="G2470" s="149">
        <f t="array" ref="G2470">SUM(IF(A2470=A$5:A2470,IF(C2470=C$5:C2470,1,0),0))</f>
        <v>37</v>
      </c>
    </row>
    <row r="2471" spans="1:7" x14ac:dyDescent="0.25">
      <c r="A2471">
        <v>2024</v>
      </c>
      <c r="B2471" s="149" t="str">
        <f t="shared" si="76"/>
        <v>2024_TN38</v>
      </c>
      <c r="C2471" t="s">
        <v>152</v>
      </c>
      <c r="D2471" t="s">
        <v>1533</v>
      </c>
      <c r="E2471" s="149" t="str">
        <f t="shared" si="77"/>
        <v>2024_TNHAYWOOD COUNTY</v>
      </c>
      <c r="F2471">
        <v>766550</v>
      </c>
      <c r="G2471" s="149">
        <f t="array" ref="G2471">SUM(IF(A2471=A$5:A2471,IF(C2471=C$5:C2471,1,0),0))</f>
        <v>38</v>
      </c>
    </row>
    <row r="2472" spans="1:7" x14ac:dyDescent="0.25">
      <c r="A2472">
        <v>2024</v>
      </c>
      <c r="B2472" s="149" t="str">
        <f t="shared" si="76"/>
        <v>2024_TN39</v>
      </c>
      <c r="C2472" t="s">
        <v>152</v>
      </c>
      <c r="D2472" t="s">
        <v>865</v>
      </c>
      <c r="E2472" s="149" t="str">
        <f t="shared" si="77"/>
        <v>2024_TNHENDERSON COUNTY</v>
      </c>
      <c r="F2472">
        <v>766550</v>
      </c>
      <c r="G2472" s="149">
        <f t="array" ref="G2472">SUM(IF(A2472=A$5:A2472,IF(C2472=C$5:C2472,1,0),0))</f>
        <v>39</v>
      </c>
    </row>
    <row r="2473" spans="1:7" x14ac:dyDescent="0.25">
      <c r="A2473">
        <v>2024</v>
      </c>
      <c r="B2473" s="149" t="str">
        <f t="shared" si="76"/>
        <v>2024_TN40</v>
      </c>
      <c r="C2473" t="s">
        <v>152</v>
      </c>
      <c r="D2473" t="s">
        <v>424</v>
      </c>
      <c r="E2473" s="149" t="str">
        <f t="shared" si="77"/>
        <v>2024_TNHENRY COUNTY</v>
      </c>
      <c r="F2473">
        <v>766550</v>
      </c>
      <c r="G2473" s="149">
        <f t="array" ref="G2473">SUM(IF(A2473=A$5:A2473,IF(C2473=C$5:C2473,1,0),0))</f>
        <v>40</v>
      </c>
    </row>
    <row r="2474" spans="1:7" x14ac:dyDescent="0.25">
      <c r="A2474">
        <v>2024</v>
      </c>
      <c r="B2474" s="149" t="str">
        <f t="shared" si="76"/>
        <v>2024_TN41</v>
      </c>
      <c r="C2474" t="s">
        <v>152</v>
      </c>
      <c r="D2474" t="s">
        <v>1080</v>
      </c>
      <c r="E2474" s="149" t="str">
        <f t="shared" si="77"/>
        <v>2024_TNHICKMAN COUNTY</v>
      </c>
      <c r="F2474">
        <v>766550</v>
      </c>
      <c r="G2474" s="149">
        <f t="array" ref="G2474">SUM(IF(A2474=A$5:A2474,IF(C2474=C$5:C2474,1,0),0))</f>
        <v>41</v>
      </c>
    </row>
    <row r="2475" spans="1:7" x14ac:dyDescent="0.25">
      <c r="A2475">
        <v>2024</v>
      </c>
      <c r="B2475" s="149" t="str">
        <f t="shared" si="76"/>
        <v>2024_TN42</v>
      </c>
      <c r="C2475" t="s">
        <v>152</v>
      </c>
      <c r="D2475" t="s">
        <v>425</v>
      </c>
      <c r="E2475" s="149" t="str">
        <f t="shared" si="77"/>
        <v>2024_TNHOUSTON COUNTY</v>
      </c>
      <c r="F2475">
        <v>766550</v>
      </c>
      <c r="G2475" s="149">
        <f t="array" ref="G2475">SUM(IF(A2475=A$5:A2475,IF(C2475=C$5:C2475,1,0),0))</f>
        <v>42</v>
      </c>
    </row>
    <row r="2476" spans="1:7" x14ac:dyDescent="0.25">
      <c r="A2476">
        <v>2024</v>
      </c>
      <c r="B2476" s="149" t="str">
        <f t="shared" si="76"/>
        <v>2024_TN43</v>
      </c>
      <c r="C2476" t="s">
        <v>152</v>
      </c>
      <c r="D2476" t="s">
        <v>1279</v>
      </c>
      <c r="E2476" s="149" t="str">
        <f t="shared" si="77"/>
        <v>2024_TNHUMPHREYS COUNTY</v>
      </c>
      <c r="F2476">
        <v>766550</v>
      </c>
      <c r="G2476" s="149">
        <f t="array" ref="G2476">SUM(IF(A2476=A$5:A2476,IF(C2476=C$5:C2476,1,0),0))</f>
        <v>43</v>
      </c>
    </row>
    <row r="2477" spans="1:7" x14ac:dyDescent="0.25">
      <c r="A2477">
        <v>2024</v>
      </c>
      <c r="B2477" s="149" t="str">
        <f t="shared" si="76"/>
        <v>2024_TN44</v>
      </c>
      <c r="C2477" t="s">
        <v>152</v>
      </c>
      <c r="D2477" t="s">
        <v>426</v>
      </c>
      <c r="E2477" s="149" t="str">
        <f t="shared" si="77"/>
        <v>2024_TNJACKSON COUNTY</v>
      </c>
      <c r="F2477">
        <v>766550</v>
      </c>
      <c r="G2477" s="149">
        <f t="array" ref="G2477">SUM(IF(A2477=A$5:A2477,IF(C2477=C$5:C2477,1,0),0))</f>
        <v>44</v>
      </c>
    </row>
    <row r="2478" spans="1:7" x14ac:dyDescent="0.25">
      <c r="A2478">
        <v>2024</v>
      </c>
      <c r="B2478" s="149" t="str">
        <f t="shared" si="76"/>
        <v>2024_TN45</v>
      </c>
      <c r="C2478" t="s">
        <v>152</v>
      </c>
      <c r="D2478" t="s">
        <v>427</v>
      </c>
      <c r="E2478" s="149" t="str">
        <f t="shared" si="77"/>
        <v>2024_TNJEFFERSON COUNTY</v>
      </c>
      <c r="F2478">
        <v>766550</v>
      </c>
      <c r="G2478" s="149">
        <f t="array" ref="G2478">SUM(IF(A2478=A$5:A2478,IF(C2478=C$5:C2478,1,0),0))</f>
        <v>45</v>
      </c>
    </row>
    <row r="2479" spans="1:7" x14ac:dyDescent="0.25">
      <c r="A2479">
        <v>2024</v>
      </c>
      <c r="B2479" s="149" t="str">
        <f t="shared" si="76"/>
        <v>2024_TN46</v>
      </c>
      <c r="C2479" t="s">
        <v>152</v>
      </c>
      <c r="D2479" t="s">
        <v>500</v>
      </c>
      <c r="E2479" s="149" t="str">
        <f t="shared" si="77"/>
        <v>2024_TNJOHNSON COUNTY</v>
      </c>
      <c r="F2479">
        <v>766550</v>
      </c>
      <c r="G2479" s="149">
        <f t="array" ref="G2479">SUM(IF(A2479=A$5:A2479,IF(C2479=C$5:C2479,1,0),0))</f>
        <v>46</v>
      </c>
    </row>
    <row r="2480" spans="1:7" x14ac:dyDescent="0.25">
      <c r="A2480">
        <v>2024</v>
      </c>
      <c r="B2480" s="149" t="str">
        <f t="shared" si="76"/>
        <v>2024_TN47</v>
      </c>
      <c r="C2480" t="s">
        <v>152</v>
      </c>
      <c r="D2480" t="s">
        <v>872</v>
      </c>
      <c r="E2480" s="149" t="str">
        <f t="shared" si="77"/>
        <v>2024_TNKNOX COUNTY</v>
      </c>
      <c r="F2480">
        <v>766550</v>
      </c>
      <c r="G2480" s="149">
        <f t="array" ref="G2480">SUM(IF(A2480=A$5:A2480,IF(C2480=C$5:C2480,1,0),0))</f>
        <v>47</v>
      </c>
    </row>
    <row r="2481" spans="1:7" x14ac:dyDescent="0.25">
      <c r="A2481">
        <v>2024</v>
      </c>
      <c r="B2481" s="149" t="str">
        <f t="shared" ref="B2481:B2544" si="78">A2481&amp;"_"&amp;C2481&amp;G2481</f>
        <v>2024_TN48</v>
      </c>
      <c r="C2481" t="s">
        <v>152</v>
      </c>
      <c r="D2481" t="s">
        <v>546</v>
      </c>
      <c r="E2481" s="149" t="str">
        <f t="shared" ref="E2481:E2544" si="79">A2481&amp;"_"&amp;C2481&amp;D2481</f>
        <v>2024_TNLAKE COUNTY</v>
      </c>
      <c r="F2481">
        <v>766550</v>
      </c>
      <c r="G2481" s="149">
        <f t="array" ref="G2481">SUM(IF(A2481=A$5:A2481,IF(C2481=C$5:C2481,1,0),0))</f>
        <v>48</v>
      </c>
    </row>
    <row r="2482" spans="1:7" x14ac:dyDescent="0.25">
      <c r="A2482">
        <v>2024</v>
      </c>
      <c r="B2482" s="149" t="str">
        <f t="shared" si="78"/>
        <v>2024_TN49</v>
      </c>
      <c r="C2482" t="s">
        <v>152</v>
      </c>
      <c r="D2482" t="s">
        <v>429</v>
      </c>
      <c r="E2482" s="149" t="str">
        <f t="shared" si="79"/>
        <v>2024_TNLAUDERDALE COUNTY</v>
      </c>
      <c r="F2482">
        <v>766550</v>
      </c>
      <c r="G2482" s="149">
        <f t="array" ref="G2482">SUM(IF(A2482=A$5:A2482,IF(C2482=C$5:C2482,1,0),0))</f>
        <v>49</v>
      </c>
    </row>
    <row r="2483" spans="1:7" x14ac:dyDescent="0.25">
      <c r="A2483">
        <v>2024</v>
      </c>
      <c r="B2483" s="149" t="str">
        <f t="shared" si="78"/>
        <v>2024_TN50</v>
      </c>
      <c r="C2483" t="s">
        <v>152</v>
      </c>
      <c r="D2483" t="s">
        <v>430</v>
      </c>
      <c r="E2483" s="149" t="str">
        <f t="shared" si="79"/>
        <v>2024_TNLAWRENCE COUNTY</v>
      </c>
      <c r="F2483">
        <v>766550</v>
      </c>
      <c r="G2483" s="149">
        <f t="array" ref="G2483">SUM(IF(A2483=A$5:A2483,IF(C2483=C$5:C2483,1,0),0))</f>
        <v>50</v>
      </c>
    </row>
    <row r="2484" spans="1:7" x14ac:dyDescent="0.25">
      <c r="A2484">
        <v>2024</v>
      </c>
      <c r="B2484" s="149" t="str">
        <f t="shared" si="78"/>
        <v>2024_TN51</v>
      </c>
      <c r="C2484" t="s">
        <v>152</v>
      </c>
      <c r="D2484" t="s">
        <v>836</v>
      </c>
      <c r="E2484" s="149" t="str">
        <f t="shared" si="79"/>
        <v>2024_TNLEWIS COUNTY</v>
      </c>
      <c r="F2484">
        <v>766550</v>
      </c>
      <c r="G2484" s="149">
        <f t="array" ref="G2484">SUM(IF(A2484=A$5:A2484,IF(C2484=C$5:C2484,1,0),0))</f>
        <v>51</v>
      </c>
    </row>
    <row r="2485" spans="1:7" x14ac:dyDescent="0.25">
      <c r="A2485">
        <v>2024</v>
      </c>
      <c r="B2485" s="149" t="str">
        <f t="shared" si="78"/>
        <v>2024_TN52</v>
      </c>
      <c r="C2485" t="s">
        <v>152</v>
      </c>
      <c r="D2485" t="s">
        <v>502</v>
      </c>
      <c r="E2485" s="149" t="str">
        <f t="shared" si="79"/>
        <v>2024_TNLINCOLN COUNTY</v>
      </c>
      <c r="F2485">
        <v>766550</v>
      </c>
      <c r="G2485" s="149">
        <f t="array" ref="G2485">SUM(IF(A2485=A$5:A2485,IF(C2485=C$5:C2485,1,0),0))</f>
        <v>52</v>
      </c>
    </row>
    <row r="2486" spans="1:7" x14ac:dyDescent="0.25">
      <c r="A2486">
        <v>2024</v>
      </c>
      <c r="B2486" s="149" t="str">
        <f t="shared" si="78"/>
        <v>2024_TN53</v>
      </c>
      <c r="C2486" t="s">
        <v>152</v>
      </c>
      <c r="D2486" t="s">
        <v>1804</v>
      </c>
      <c r="E2486" s="149" t="str">
        <f t="shared" si="79"/>
        <v>2024_TNLOUDON COUNTY</v>
      </c>
      <c r="F2486">
        <v>766550</v>
      </c>
      <c r="G2486" s="149">
        <f t="array" ref="G2486">SUM(IF(A2486=A$5:A2486,IF(C2486=C$5:C2486,1,0),0))</f>
        <v>53</v>
      </c>
    </row>
    <row r="2487" spans="1:7" x14ac:dyDescent="0.25">
      <c r="A2487">
        <v>2024</v>
      </c>
      <c r="B2487" s="149" t="str">
        <f t="shared" si="78"/>
        <v>2024_TN54</v>
      </c>
      <c r="C2487" t="s">
        <v>152</v>
      </c>
      <c r="D2487" t="s">
        <v>1805</v>
      </c>
      <c r="E2487" s="149" t="str">
        <f t="shared" si="79"/>
        <v>2024_TNMCMINN COUNTY</v>
      </c>
      <c r="F2487">
        <v>766550</v>
      </c>
      <c r="G2487" s="149">
        <f t="array" ref="G2487">SUM(IF(A2487=A$5:A2487,IF(C2487=C$5:C2487,1,0),0))</f>
        <v>54</v>
      </c>
    </row>
    <row r="2488" spans="1:7" x14ac:dyDescent="0.25">
      <c r="A2488">
        <v>2024</v>
      </c>
      <c r="B2488" s="149" t="str">
        <f t="shared" si="78"/>
        <v>2024_TN55</v>
      </c>
      <c r="C2488" t="s">
        <v>152</v>
      </c>
      <c r="D2488" t="s">
        <v>1806</v>
      </c>
      <c r="E2488" s="149" t="str">
        <f t="shared" si="79"/>
        <v>2024_TNMCNAIRY COUNTY</v>
      </c>
      <c r="F2488">
        <v>766550</v>
      </c>
      <c r="G2488" s="149">
        <f t="array" ref="G2488">SUM(IF(A2488=A$5:A2488,IF(C2488=C$5:C2488,1,0),0))</f>
        <v>55</v>
      </c>
    </row>
    <row r="2489" spans="1:7" x14ac:dyDescent="0.25">
      <c r="A2489">
        <v>2024</v>
      </c>
      <c r="B2489" s="149" t="str">
        <f t="shared" si="78"/>
        <v>2024_TN56</v>
      </c>
      <c r="C2489" t="s">
        <v>152</v>
      </c>
      <c r="D2489" t="s">
        <v>434</v>
      </c>
      <c r="E2489" s="149" t="str">
        <f t="shared" si="79"/>
        <v>2024_TNMACON COUNTY</v>
      </c>
      <c r="F2489">
        <v>943000</v>
      </c>
      <c r="G2489" s="149">
        <f t="array" ref="G2489">SUM(IF(A2489=A$5:A2489,IF(C2489=C$5:C2489,1,0),0))</f>
        <v>56</v>
      </c>
    </row>
    <row r="2490" spans="1:7" x14ac:dyDescent="0.25">
      <c r="A2490">
        <v>2024</v>
      </c>
      <c r="B2490" s="149" t="str">
        <f t="shared" si="78"/>
        <v>2024_TN57</v>
      </c>
      <c r="C2490" t="s">
        <v>152</v>
      </c>
      <c r="D2490" t="s">
        <v>435</v>
      </c>
      <c r="E2490" s="149" t="str">
        <f t="shared" si="79"/>
        <v>2024_TNMADISON COUNTY</v>
      </c>
      <c r="F2490">
        <v>766550</v>
      </c>
      <c r="G2490" s="149">
        <f t="array" ref="G2490">SUM(IF(A2490=A$5:A2490,IF(C2490=C$5:C2490,1,0),0))</f>
        <v>57</v>
      </c>
    </row>
    <row r="2491" spans="1:7" x14ac:dyDescent="0.25">
      <c r="A2491">
        <v>2024</v>
      </c>
      <c r="B2491" s="149" t="str">
        <f t="shared" si="78"/>
        <v>2024_TN58</v>
      </c>
      <c r="C2491" t="s">
        <v>152</v>
      </c>
      <c r="D2491" t="s">
        <v>437</v>
      </c>
      <c r="E2491" s="149" t="str">
        <f t="shared" si="79"/>
        <v>2024_TNMARION COUNTY</v>
      </c>
      <c r="F2491">
        <v>766550</v>
      </c>
      <c r="G2491" s="149">
        <f t="array" ref="G2491">SUM(IF(A2491=A$5:A2491,IF(C2491=C$5:C2491,1,0),0))</f>
        <v>58</v>
      </c>
    </row>
    <row r="2492" spans="1:7" x14ac:dyDescent="0.25">
      <c r="A2492">
        <v>2024</v>
      </c>
      <c r="B2492" s="149" t="str">
        <f t="shared" si="78"/>
        <v>2024_TN59</v>
      </c>
      <c r="C2492" t="s">
        <v>152</v>
      </c>
      <c r="D2492" t="s">
        <v>438</v>
      </c>
      <c r="E2492" s="149" t="str">
        <f t="shared" si="79"/>
        <v>2024_TNMARSHALL COUNTY</v>
      </c>
      <c r="F2492">
        <v>766550</v>
      </c>
      <c r="G2492" s="149">
        <f t="array" ref="G2492">SUM(IF(A2492=A$5:A2492,IF(C2492=C$5:C2492,1,0),0))</f>
        <v>59</v>
      </c>
    </row>
    <row r="2493" spans="1:7" x14ac:dyDescent="0.25">
      <c r="A2493">
        <v>2024</v>
      </c>
      <c r="B2493" s="149" t="str">
        <f t="shared" si="78"/>
        <v>2024_TN60</v>
      </c>
      <c r="C2493" t="s">
        <v>152</v>
      </c>
      <c r="D2493" t="s">
        <v>1807</v>
      </c>
      <c r="E2493" s="149" t="str">
        <f t="shared" si="79"/>
        <v>2024_TNMAURY COUNTY</v>
      </c>
      <c r="F2493">
        <v>943000</v>
      </c>
      <c r="G2493" s="149">
        <f t="array" ref="G2493">SUM(IF(A2493=A$5:A2493,IF(C2493=C$5:C2493,1,0),0))</f>
        <v>60</v>
      </c>
    </row>
    <row r="2494" spans="1:7" x14ac:dyDescent="0.25">
      <c r="A2494">
        <v>2024</v>
      </c>
      <c r="B2494" s="149" t="str">
        <f t="shared" si="78"/>
        <v>2024_TN61</v>
      </c>
      <c r="C2494" t="s">
        <v>152</v>
      </c>
      <c r="D2494" t="s">
        <v>1618</v>
      </c>
      <c r="E2494" s="149" t="str">
        <f t="shared" si="79"/>
        <v>2024_TNMEIGS COUNTY</v>
      </c>
      <c r="F2494">
        <v>766550</v>
      </c>
      <c r="G2494" s="149">
        <f t="array" ref="G2494">SUM(IF(A2494=A$5:A2494,IF(C2494=C$5:C2494,1,0),0))</f>
        <v>61</v>
      </c>
    </row>
    <row r="2495" spans="1:7" x14ac:dyDescent="0.25">
      <c r="A2495">
        <v>2024</v>
      </c>
      <c r="B2495" s="149" t="str">
        <f t="shared" si="78"/>
        <v>2024_TN62</v>
      </c>
      <c r="C2495" t="s">
        <v>152</v>
      </c>
      <c r="D2495" t="s">
        <v>440</v>
      </c>
      <c r="E2495" s="149" t="str">
        <f t="shared" si="79"/>
        <v>2024_TNMONROE COUNTY</v>
      </c>
      <c r="F2495">
        <v>766550</v>
      </c>
      <c r="G2495" s="149">
        <f t="array" ref="G2495">SUM(IF(A2495=A$5:A2495,IF(C2495=C$5:C2495,1,0),0))</f>
        <v>62</v>
      </c>
    </row>
    <row r="2496" spans="1:7" x14ac:dyDescent="0.25">
      <c r="A2496">
        <v>2024</v>
      </c>
      <c r="B2496" s="149" t="str">
        <f t="shared" si="78"/>
        <v>2024_TN63</v>
      </c>
      <c r="C2496" t="s">
        <v>152</v>
      </c>
      <c r="D2496" t="s">
        <v>441</v>
      </c>
      <c r="E2496" s="149" t="str">
        <f t="shared" si="79"/>
        <v>2024_TNMONTGOMERY COUNTY</v>
      </c>
      <c r="F2496">
        <v>766550</v>
      </c>
      <c r="G2496" s="149">
        <f t="array" ref="G2496">SUM(IF(A2496=A$5:A2496,IF(C2496=C$5:C2496,1,0),0))</f>
        <v>63</v>
      </c>
    </row>
    <row r="2497" spans="1:7" x14ac:dyDescent="0.25">
      <c r="A2497">
        <v>2024</v>
      </c>
      <c r="B2497" s="149" t="str">
        <f t="shared" si="78"/>
        <v>2024_TN64</v>
      </c>
      <c r="C2497" t="s">
        <v>152</v>
      </c>
      <c r="D2497" t="s">
        <v>1542</v>
      </c>
      <c r="E2497" s="149" t="str">
        <f t="shared" si="79"/>
        <v>2024_TNMOORE COUNTY</v>
      </c>
      <c r="F2497">
        <v>766550</v>
      </c>
      <c r="G2497" s="149">
        <f t="array" ref="G2497">SUM(IF(A2497=A$5:A2497,IF(C2497=C$5:C2497,1,0),0))</f>
        <v>64</v>
      </c>
    </row>
    <row r="2498" spans="1:7" x14ac:dyDescent="0.25">
      <c r="A2498">
        <v>2024</v>
      </c>
      <c r="B2498" s="149" t="str">
        <f t="shared" si="78"/>
        <v>2024_TN65</v>
      </c>
      <c r="C2498" t="s">
        <v>152</v>
      </c>
      <c r="D2498" t="s">
        <v>442</v>
      </c>
      <c r="E2498" s="149" t="str">
        <f t="shared" si="79"/>
        <v>2024_TNMORGAN COUNTY</v>
      </c>
      <c r="F2498">
        <v>766550</v>
      </c>
      <c r="G2498" s="149">
        <f t="array" ref="G2498">SUM(IF(A2498=A$5:A2498,IF(C2498=C$5:C2498,1,0),0))</f>
        <v>65</v>
      </c>
    </row>
    <row r="2499" spans="1:7" x14ac:dyDescent="0.25">
      <c r="A2499">
        <v>2024</v>
      </c>
      <c r="B2499" s="149" t="str">
        <f t="shared" si="78"/>
        <v>2024_TN66</v>
      </c>
      <c r="C2499" t="s">
        <v>152</v>
      </c>
      <c r="D2499" t="s">
        <v>1808</v>
      </c>
      <c r="E2499" s="149" t="str">
        <f t="shared" si="79"/>
        <v>2024_TNOBION COUNTY</v>
      </c>
      <c r="F2499">
        <v>766550</v>
      </c>
      <c r="G2499" s="149">
        <f t="array" ref="G2499">SUM(IF(A2499=A$5:A2499,IF(C2499=C$5:C2499,1,0),0))</f>
        <v>66</v>
      </c>
    </row>
    <row r="2500" spans="1:7" x14ac:dyDescent="0.25">
      <c r="A2500">
        <v>2024</v>
      </c>
      <c r="B2500" s="149" t="str">
        <f t="shared" si="78"/>
        <v>2024_TN67</v>
      </c>
      <c r="C2500" t="s">
        <v>152</v>
      </c>
      <c r="D2500" t="s">
        <v>1809</v>
      </c>
      <c r="E2500" s="149" t="str">
        <f t="shared" si="79"/>
        <v>2024_TNOVERTON COUNTY</v>
      </c>
      <c r="F2500">
        <v>766550</v>
      </c>
      <c r="G2500" s="149">
        <f t="array" ref="G2500">SUM(IF(A2500=A$5:A2500,IF(C2500=C$5:C2500,1,0),0))</f>
        <v>67</v>
      </c>
    </row>
    <row r="2501" spans="1:7" x14ac:dyDescent="0.25">
      <c r="A2501">
        <v>2024</v>
      </c>
      <c r="B2501" s="149" t="str">
        <f t="shared" si="78"/>
        <v>2024_TN68</v>
      </c>
      <c r="C2501" t="s">
        <v>152</v>
      </c>
      <c r="D2501" t="s">
        <v>443</v>
      </c>
      <c r="E2501" s="149" t="str">
        <f t="shared" si="79"/>
        <v>2024_TNPERRY COUNTY</v>
      </c>
      <c r="F2501">
        <v>766550</v>
      </c>
      <c r="G2501" s="149">
        <f t="array" ref="G2501">SUM(IF(A2501=A$5:A2501,IF(C2501=C$5:C2501,1,0),0))</f>
        <v>68</v>
      </c>
    </row>
    <row r="2502" spans="1:7" x14ac:dyDescent="0.25">
      <c r="A2502">
        <v>2024</v>
      </c>
      <c r="B2502" s="149" t="str">
        <f t="shared" si="78"/>
        <v>2024_TN69</v>
      </c>
      <c r="C2502" t="s">
        <v>152</v>
      </c>
      <c r="D2502" t="s">
        <v>1810</v>
      </c>
      <c r="E2502" s="149" t="str">
        <f t="shared" si="79"/>
        <v>2024_TNPICKETT COUNTY</v>
      </c>
      <c r="F2502">
        <v>766550</v>
      </c>
      <c r="G2502" s="149">
        <f t="array" ref="G2502">SUM(IF(A2502=A$5:A2502,IF(C2502=C$5:C2502,1,0),0))</f>
        <v>69</v>
      </c>
    </row>
    <row r="2503" spans="1:7" x14ac:dyDescent="0.25">
      <c r="A2503">
        <v>2024</v>
      </c>
      <c r="B2503" s="149" t="str">
        <f t="shared" si="78"/>
        <v>2024_TN70</v>
      </c>
      <c r="C2503" t="s">
        <v>152</v>
      </c>
      <c r="D2503" t="s">
        <v>513</v>
      </c>
      <c r="E2503" s="149" t="str">
        <f t="shared" si="79"/>
        <v>2024_TNPOLK COUNTY</v>
      </c>
      <c r="F2503">
        <v>766550</v>
      </c>
      <c r="G2503" s="149">
        <f t="array" ref="G2503">SUM(IF(A2503=A$5:A2503,IF(C2503=C$5:C2503,1,0),0))</f>
        <v>70</v>
      </c>
    </row>
    <row r="2504" spans="1:7" x14ac:dyDescent="0.25">
      <c r="A2504">
        <v>2024</v>
      </c>
      <c r="B2504" s="149" t="str">
        <f t="shared" si="78"/>
        <v>2024_TN71</v>
      </c>
      <c r="C2504" t="s">
        <v>152</v>
      </c>
      <c r="D2504" t="s">
        <v>690</v>
      </c>
      <c r="E2504" s="149" t="str">
        <f t="shared" si="79"/>
        <v>2024_TNPUTNAM COUNTY</v>
      </c>
      <c r="F2504">
        <v>766550</v>
      </c>
      <c r="G2504" s="149">
        <f t="array" ref="G2504">SUM(IF(A2504=A$5:A2504,IF(C2504=C$5:C2504,1,0),0))</f>
        <v>71</v>
      </c>
    </row>
    <row r="2505" spans="1:7" x14ac:dyDescent="0.25">
      <c r="A2505">
        <v>2024</v>
      </c>
      <c r="B2505" s="149" t="str">
        <f t="shared" si="78"/>
        <v>2024_TN72</v>
      </c>
      <c r="C2505" t="s">
        <v>152</v>
      </c>
      <c r="D2505" t="s">
        <v>1811</v>
      </c>
      <c r="E2505" s="149" t="str">
        <f t="shared" si="79"/>
        <v>2024_TNRHEA COUNTY</v>
      </c>
      <c r="F2505">
        <v>766550</v>
      </c>
      <c r="G2505" s="149">
        <f t="array" ref="G2505">SUM(IF(A2505=A$5:A2505,IF(C2505=C$5:C2505,1,0),0))</f>
        <v>72</v>
      </c>
    </row>
    <row r="2506" spans="1:7" x14ac:dyDescent="0.25">
      <c r="A2506">
        <v>2024</v>
      </c>
      <c r="B2506" s="149" t="str">
        <f t="shared" si="78"/>
        <v>2024_TN73</v>
      </c>
      <c r="C2506" t="s">
        <v>152</v>
      </c>
      <c r="D2506" t="s">
        <v>1812</v>
      </c>
      <c r="E2506" s="149" t="str">
        <f t="shared" si="79"/>
        <v>2024_TNROANE COUNTY</v>
      </c>
      <c r="F2506">
        <v>766550</v>
      </c>
      <c r="G2506" s="149">
        <f t="array" ref="G2506">SUM(IF(A2506=A$5:A2506,IF(C2506=C$5:C2506,1,0),0))</f>
        <v>73</v>
      </c>
    </row>
    <row r="2507" spans="1:7" x14ac:dyDescent="0.25">
      <c r="A2507">
        <v>2024</v>
      </c>
      <c r="B2507" s="149" t="str">
        <f t="shared" si="78"/>
        <v>2024_TN74</v>
      </c>
      <c r="C2507" t="s">
        <v>152</v>
      </c>
      <c r="D2507" t="s">
        <v>1101</v>
      </c>
      <c r="E2507" s="149" t="str">
        <f t="shared" si="79"/>
        <v>2024_TNROBERTSON COUNTY</v>
      </c>
      <c r="F2507">
        <v>943000</v>
      </c>
      <c r="G2507" s="149">
        <f t="array" ref="G2507">SUM(IF(A2507=A$5:A2507,IF(C2507=C$5:C2507,1,0),0))</f>
        <v>74</v>
      </c>
    </row>
    <row r="2508" spans="1:7" x14ac:dyDescent="0.25">
      <c r="A2508">
        <v>2024</v>
      </c>
      <c r="B2508" s="149" t="str">
        <f t="shared" si="78"/>
        <v>2024_TN75</v>
      </c>
      <c r="C2508" t="s">
        <v>152</v>
      </c>
      <c r="D2508" t="s">
        <v>1554</v>
      </c>
      <c r="E2508" s="149" t="str">
        <f t="shared" si="79"/>
        <v>2024_TNRUTHERFORD COUNTY</v>
      </c>
      <c r="F2508">
        <v>943000</v>
      </c>
      <c r="G2508" s="149">
        <f t="array" ref="G2508">SUM(IF(A2508=A$5:A2508,IF(C2508=C$5:C2508,1,0),0))</f>
        <v>75</v>
      </c>
    </row>
    <row r="2509" spans="1:7" x14ac:dyDescent="0.25">
      <c r="A2509">
        <v>2024</v>
      </c>
      <c r="B2509" s="149" t="str">
        <f t="shared" si="78"/>
        <v>2024_TN76</v>
      </c>
      <c r="C2509" t="s">
        <v>152</v>
      </c>
      <c r="D2509" t="s">
        <v>519</v>
      </c>
      <c r="E2509" s="149" t="str">
        <f t="shared" si="79"/>
        <v>2024_TNSCOTT COUNTY</v>
      </c>
      <c r="F2509">
        <v>766550</v>
      </c>
      <c r="G2509" s="149">
        <f t="array" ref="G2509">SUM(IF(A2509=A$5:A2509,IF(C2509=C$5:C2509,1,0),0))</f>
        <v>76</v>
      </c>
    </row>
    <row r="2510" spans="1:7" x14ac:dyDescent="0.25">
      <c r="A2510">
        <v>2024</v>
      </c>
      <c r="B2510" s="149" t="str">
        <f t="shared" si="78"/>
        <v>2024_TN77</v>
      </c>
      <c r="C2510" t="s">
        <v>152</v>
      </c>
      <c r="D2510" t="s">
        <v>1813</v>
      </c>
      <c r="E2510" s="149" t="str">
        <f t="shared" si="79"/>
        <v>2024_TNSEQUATCHIE COUNTY</v>
      </c>
      <c r="F2510">
        <v>766550</v>
      </c>
      <c r="G2510" s="149">
        <f t="array" ref="G2510">SUM(IF(A2510=A$5:A2510,IF(C2510=C$5:C2510,1,0),0))</f>
        <v>77</v>
      </c>
    </row>
    <row r="2511" spans="1:7" x14ac:dyDescent="0.25">
      <c r="A2511">
        <v>2024</v>
      </c>
      <c r="B2511" s="149" t="str">
        <f t="shared" si="78"/>
        <v>2024_TN78</v>
      </c>
      <c r="C2511" t="s">
        <v>152</v>
      </c>
      <c r="D2511" t="s">
        <v>522</v>
      </c>
      <c r="E2511" s="149" t="str">
        <f t="shared" si="79"/>
        <v>2024_TNSEVIER COUNTY</v>
      </c>
      <c r="F2511">
        <v>766550</v>
      </c>
      <c r="G2511" s="149">
        <f t="array" ref="G2511">SUM(IF(A2511=A$5:A2511,IF(C2511=C$5:C2511,1,0),0))</f>
        <v>78</v>
      </c>
    </row>
    <row r="2512" spans="1:7" x14ac:dyDescent="0.25">
      <c r="A2512">
        <v>2024</v>
      </c>
      <c r="B2512" s="149" t="str">
        <f t="shared" si="78"/>
        <v>2024_TN79</v>
      </c>
      <c r="C2512" t="s">
        <v>152</v>
      </c>
      <c r="D2512" t="s">
        <v>449</v>
      </c>
      <c r="E2512" s="149" t="str">
        <f t="shared" si="79"/>
        <v>2024_TNSHELBY COUNTY</v>
      </c>
      <c r="F2512">
        <v>766550</v>
      </c>
      <c r="G2512" s="149">
        <f t="array" ref="G2512">SUM(IF(A2512=A$5:A2512,IF(C2512=C$5:C2512,1,0),0))</f>
        <v>79</v>
      </c>
    </row>
    <row r="2513" spans="1:7" x14ac:dyDescent="0.25">
      <c r="A2513">
        <v>2024</v>
      </c>
      <c r="B2513" s="149" t="str">
        <f t="shared" si="78"/>
        <v>2024_TN80</v>
      </c>
      <c r="C2513" t="s">
        <v>152</v>
      </c>
      <c r="D2513" t="s">
        <v>1042</v>
      </c>
      <c r="E2513" s="149" t="str">
        <f t="shared" si="79"/>
        <v>2024_TNSMITH COUNTY</v>
      </c>
      <c r="F2513">
        <v>943000</v>
      </c>
      <c r="G2513" s="149">
        <f t="array" ref="G2513">SUM(IF(A2513=A$5:A2513,IF(C2513=C$5:C2513,1,0),0))</f>
        <v>80</v>
      </c>
    </row>
    <row r="2514" spans="1:7" x14ac:dyDescent="0.25">
      <c r="A2514">
        <v>2024</v>
      </c>
      <c r="B2514" s="149" t="str">
        <f t="shared" si="78"/>
        <v>2024_TN81</v>
      </c>
      <c r="C2514" t="s">
        <v>152</v>
      </c>
      <c r="D2514" t="s">
        <v>785</v>
      </c>
      <c r="E2514" s="149" t="str">
        <f t="shared" si="79"/>
        <v>2024_TNSTEWART COUNTY</v>
      </c>
      <c r="F2514">
        <v>766550</v>
      </c>
      <c r="G2514" s="149">
        <f t="array" ref="G2514">SUM(IF(A2514=A$5:A2514,IF(C2514=C$5:C2514,1,0),0))</f>
        <v>81</v>
      </c>
    </row>
    <row r="2515" spans="1:7" x14ac:dyDescent="0.25">
      <c r="A2515">
        <v>2024</v>
      </c>
      <c r="B2515" s="149" t="str">
        <f t="shared" si="78"/>
        <v>2024_TN82</v>
      </c>
      <c r="C2515" t="s">
        <v>152</v>
      </c>
      <c r="D2515" t="s">
        <v>932</v>
      </c>
      <c r="E2515" s="149" t="str">
        <f t="shared" si="79"/>
        <v>2024_TNSULLIVAN COUNTY</v>
      </c>
      <c r="F2515">
        <v>766550</v>
      </c>
      <c r="G2515" s="149">
        <f t="array" ref="G2515">SUM(IF(A2515=A$5:A2515,IF(C2515=C$5:C2515,1,0),0))</f>
        <v>82</v>
      </c>
    </row>
    <row r="2516" spans="1:7" x14ac:dyDescent="0.25">
      <c r="A2516">
        <v>2024</v>
      </c>
      <c r="B2516" s="149" t="str">
        <f t="shared" si="78"/>
        <v>2024_TN83</v>
      </c>
      <c r="C2516" t="s">
        <v>152</v>
      </c>
      <c r="D2516" t="s">
        <v>1046</v>
      </c>
      <c r="E2516" s="149" t="str">
        <f t="shared" si="79"/>
        <v>2024_TNSUMNER COUNTY</v>
      </c>
      <c r="F2516">
        <v>943000</v>
      </c>
      <c r="G2516" s="149">
        <f t="array" ref="G2516">SUM(IF(A2516=A$5:A2516,IF(C2516=C$5:C2516,1,0),0))</f>
        <v>83</v>
      </c>
    </row>
    <row r="2517" spans="1:7" x14ac:dyDescent="0.25">
      <c r="A2517">
        <v>2024</v>
      </c>
      <c r="B2517" s="149" t="str">
        <f t="shared" si="78"/>
        <v>2024_TN84</v>
      </c>
      <c r="C2517" t="s">
        <v>152</v>
      </c>
      <c r="D2517" t="s">
        <v>935</v>
      </c>
      <c r="E2517" s="149" t="str">
        <f t="shared" si="79"/>
        <v>2024_TNTIPTON COUNTY</v>
      </c>
      <c r="F2517">
        <v>766550</v>
      </c>
      <c r="G2517" s="149">
        <f t="array" ref="G2517">SUM(IF(A2517=A$5:A2517,IF(C2517=C$5:C2517,1,0),0))</f>
        <v>84</v>
      </c>
    </row>
    <row r="2518" spans="1:7" x14ac:dyDescent="0.25">
      <c r="A2518">
        <v>2024</v>
      </c>
      <c r="B2518" s="149" t="str">
        <f t="shared" si="78"/>
        <v>2024_TN85</v>
      </c>
      <c r="C2518" t="s">
        <v>152</v>
      </c>
      <c r="D2518" t="s">
        <v>1814</v>
      </c>
      <c r="E2518" s="149" t="str">
        <f t="shared" si="79"/>
        <v>2024_TNTROUSDALE COUNTY</v>
      </c>
      <c r="F2518">
        <v>943000</v>
      </c>
      <c r="G2518" s="149">
        <f t="array" ref="G2518">SUM(IF(A2518=A$5:A2518,IF(C2518=C$5:C2518,1,0),0))</f>
        <v>85</v>
      </c>
    </row>
    <row r="2519" spans="1:7" x14ac:dyDescent="0.25">
      <c r="A2519">
        <v>2024</v>
      </c>
      <c r="B2519" s="149" t="str">
        <f t="shared" si="78"/>
        <v>2024_TN86</v>
      </c>
      <c r="C2519" t="s">
        <v>152</v>
      </c>
      <c r="D2519" t="s">
        <v>1815</v>
      </c>
      <c r="E2519" s="149" t="str">
        <f t="shared" si="79"/>
        <v>2024_TNUNICOI COUNTY</v>
      </c>
      <c r="F2519">
        <v>766550</v>
      </c>
      <c r="G2519" s="149">
        <f t="array" ref="G2519">SUM(IF(A2519=A$5:A2519,IF(C2519=C$5:C2519,1,0),0))</f>
        <v>86</v>
      </c>
    </row>
    <row r="2520" spans="1:7" x14ac:dyDescent="0.25">
      <c r="A2520">
        <v>2024</v>
      </c>
      <c r="B2520" s="149" t="str">
        <f t="shared" si="78"/>
        <v>2024_TN87</v>
      </c>
      <c r="C2520" t="s">
        <v>152</v>
      </c>
      <c r="D2520" t="s">
        <v>525</v>
      </c>
      <c r="E2520" s="149" t="str">
        <f t="shared" si="79"/>
        <v>2024_TNUNION COUNTY</v>
      </c>
      <c r="F2520">
        <v>766550</v>
      </c>
      <c r="G2520" s="149">
        <f t="array" ref="G2520">SUM(IF(A2520=A$5:A2520,IF(C2520=C$5:C2520,1,0),0))</f>
        <v>87</v>
      </c>
    </row>
    <row r="2521" spans="1:7" x14ac:dyDescent="0.25">
      <c r="A2521">
        <v>2024</v>
      </c>
      <c r="B2521" s="149" t="str">
        <f t="shared" si="78"/>
        <v>2024_TN88</v>
      </c>
      <c r="C2521" t="s">
        <v>152</v>
      </c>
      <c r="D2521" t="s">
        <v>526</v>
      </c>
      <c r="E2521" s="149" t="str">
        <f t="shared" si="79"/>
        <v>2024_TNVAN BUREN COUNTY</v>
      </c>
      <c r="F2521">
        <v>766550</v>
      </c>
      <c r="G2521" s="149">
        <f t="array" ref="G2521">SUM(IF(A2521=A$5:A2521,IF(C2521=C$5:C2521,1,0),0))</f>
        <v>88</v>
      </c>
    </row>
    <row r="2522" spans="1:7" x14ac:dyDescent="0.25">
      <c r="A2522">
        <v>2024</v>
      </c>
      <c r="B2522" s="149" t="str">
        <f t="shared" si="78"/>
        <v>2024_TN89</v>
      </c>
      <c r="C2522" t="s">
        <v>152</v>
      </c>
      <c r="D2522" t="s">
        <v>801</v>
      </c>
      <c r="E2522" s="149" t="str">
        <f t="shared" si="79"/>
        <v>2024_TNWARREN COUNTY</v>
      </c>
      <c r="F2522">
        <v>766550</v>
      </c>
      <c r="G2522" s="149">
        <f t="array" ref="G2522">SUM(IF(A2522=A$5:A2522,IF(C2522=C$5:C2522,1,0),0))</f>
        <v>89</v>
      </c>
    </row>
    <row r="2523" spans="1:7" x14ac:dyDescent="0.25">
      <c r="A2523">
        <v>2024</v>
      </c>
      <c r="B2523" s="149" t="str">
        <f t="shared" si="78"/>
        <v>2024_TN90</v>
      </c>
      <c r="C2523" t="s">
        <v>152</v>
      </c>
      <c r="D2523" t="s">
        <v>455</v>
      </c>
      <c r="E2523" s="149" t="str">
        <f t="shared" si="79"/>
        <v>2024_TNWASHINGTON COUNTY</v>
      </c>
      <c r="F2523">
        <v>766550</v>
      </c>
      <c r="G2523" s="149">
        <f t="array" ref="G2523">SUM(IF(A2523=A$5:A2523,IF(C2523=C$5:C2523,1,0),0))</f>
        <v>90</v>
      </c>
    </row>
    <row r="2524" spans="1:7" x14ac:dyDescent="0.25">
      <c r="A2524">
        <v>2024</v>
      </c>
      <c r="B2524" s="149" t="str">
        <f t="shared" si="78"/>
        <v>2024_TN91</v>
      </c>
      <c r="C2524" t="s">
        <v>152</v>
      </c>
      <c r="D2524" t="s">
        <v>802</v>
      </c>
      <c r="E2524" s="149" t="str">
        <f t="shared" si="79"/>
        <v>2024_TNWAYNE COUNTY</v>
      </c>
      <c r="F2524">
        <v>766550</v>
      </c>
      <c r="G2524" s="149">
        <f t="array" ref="G2524">SUM(IF(A2524=A$5:A2524,IF(C2524=C$5:C2524,1,0),0))</f>
        <v>91</v>
      </c>
    </row>
    <row r="2525" spans="1:7" x14ac:dyDescent="0.25">
      <c r="A2525">
        <v>2024</v>
      </c>
      <c r="B2525" s="149" t="str">
        <f t="shared" si="78"/>
        <v>2024_TN92</v>
      </c>
      <c r="C2525" t="s">
        <v>152</v>
      </c>
      <c r="D2525" t="s">
        <v>1816</v>
      </c>
      <c r="E2525" s="149" t="str">
        <f t="shared" si="79"/>
        <v>2024_TNWEAKLEY COUNTY</v>
      </c>
      <c r="F2525">
        <v>766550</v>
      </c>
      <c r="G2525" s="149">
        <f t="array" ref="G2525">SUM(IF(A2525=A$5:A2525,IF(C2525=C$5:C2525,1,0),0))</f>
        <v>92</v>
      </c>
    </row>
    <row r="2526" spans="1:7" x14ac:dyDescent="0.25">
      <c r="A2526">
        <v>2024</v>
      </c>
      <c r="B2526" s="149" t="str">
        <f t="shared" si="78"/>
        <v>2024_TN93</v>
      </c>
      <c r="C2526" t="s">
        <v>152</v>
      </c>
      <c r="D2526" t="s">
        <v>527</v>
      </c>
      <c r="E2526" s="149" t="str">
        <f t="shared" si="79"/>
        <v>2024_TNWHITE COUNTY</v>
      </c>
      <c r="F2526">
        <v>766550</v>
      </c>
      <c r="G2526" s="149">
        <f t="array" ref="G2526">SUM(IF(A2526=A$5:A2526,IF(C2526=C$5:C2526,1,0),0))</f>
        <v>93</v>
      </c>
    </row>
    <row r="2527" spans="1:7" x14ac:dyDescent="0.25">
      <c r="A2527">
        <v>2024</v>
      </c>
      <c r="B2527" s="149" t="str">
        <f t="shared" si="78"/>
        <v>2024_TN94</v>
      </c>
      <c r="C2527" t="s">
        <v>152</v>
      </c>
      <c r="D2527" t="s">
        <v>898</v>
      </c>
      <c r="E2527" s="149" t="str">
        <f t="shared" si="79"/>
        <v>2024_TNWILLIAMSON COUNTY</v>
      </c>
      <c r="F2527">
        <v>943000</v>
      </c>
      <c r="G2527" s="149">
        <f t="array" ref="G2527">SUM(IF(A2527=A$5:A2527,IF(C2527=C$5:C2527,1,0),0))</f>
        <v>94</v>
      </c>
    </row>
    <row r="2528" spans="1:7" x14ac:dyDescent="0.25">
      <c r="A2528">
        <v>2024</v>
      </c>
      <c r="B2528" s="149" t="str">
        <f t="shared" si="78"/>
        <v>2024_TN95</v>
      </c>
      <c r="C2528" t="s">
        <v>152</v>
      </c>
      <c r="D2528" t="s">
        <v>1051</v>
      </c>
      <c r="E2528" s="149" t="str">
        <f t="shared" si="79"/>
        <v>2024_TNWILSON COUNTY</v>
      </c>
      <c r="F2528">
        <v>943000</v>
      </c>
      <c r="G2528" s="149">
        <f t="array" ref="G2528">SUM(IF(A2528=A$5:A2528,IF(C2528=C$5:C2528,1,0),0))</f>
        <v>95</v>
      </c>
    </row>
    <row r="2529" spans="1:7" x14ac:dyDescent="0.25">
      <c r="A2529">
        <v>2024</v>
      </c>
      <c r="B2529" s="149" t="str">
        <f t="shared" si="78"/>
        <v>2024_TX1</v>
      </c>
      <c r="C2529" t="s">
        <v>184</v>
      </c>
      <c r="D2529" t="s">
        <v>987</v>
      </c>
      <c r="E2529" s="149" t="str">
        <f t="shared" si="79"/>
        <v>2024_TXANDERSON COUNTY</v>
      </c>
      <c r="F2529">
        <v>766550</v>
      </c>
      <c r="G2529" s="149">
        <f t="array" ref="G2529">SUM(IF(A2529=A$5:A2529,IF(C2529=C$5:C2529,1,0),0))</f>
        <v>1</v>
      </c>
    </row>
    <row r="2530" spans="1:7" x14ac:dyDescent="0.25">
      <c r="A2530">
        <v>2024</v>
      </c>
      <c r="B2530" s="149" t="str">
        <f t="shared" si="78"/>
        <v>2024_TX2</v>
      </c>
      <c r="C2530" t="s">
        <v>184</v>
      </c>
      <c r="D2530" t="s">
        <v>1817</v>
      </c>
      <c r="E2530" s="149" t="str">
        <f t="shared" si="79"/>
        <v>2024_TXANDREWS COUNTY</v>
      </c>
      <c r="F2530">
        <v>766550</v>
      </c>
      <c r="G2530" s="149">
        <f t="array" ref="G2530">SUM(IF(A2530=A$5:A2530,IF(C2530=C$5:C2530,1,0),0))</f>
        <v>2</v>
      </c>
    </row>
    <row r="2531" spans="1:7" x14ac:dyDescent="0.25">
      <c r="A2531">
        <v>2024</v>
      </c>
      <c r="B2531" s="149" t="str">
        <f t="shared" si="78"/>
        <v>2024_TX3</v>
      </c>
      <c r="C2531" t="s">
        <v>184</v>
      </c>
      <c r="D2531" t="s">
        <v>1818</v>
      </c>
      <c r="E2531" s="149" t="str">
        <f t="shared" si="79"/>
        <v>2024_TXANGELINA COUNTY</v>
      </c>
      <c r="F2531">
        <v>766550</v>
      </c>
      <c r="G2531" s="149">
        <f t="array" ref="G2531">SUM(IF(A2531=A$5:A2531,IF(C2531=C$5:C2531,1,0),0))</f>
        <v>3</v>
      </c>
    </row>
    <row r="2532" spans="1:7" x14ac:dyDescent="0.25">
      <c r="A2532">
        <v>2024</v>
      </c>
      <c r="B2532" s="149" t="str">
        <f t="shared" si="78"/>
        <v>2024_TX4</v>
      </c>
      <c r="C2532" t="s">
        <v>184</v>
      </c>
      <c r="D2532" t="s">
        <v>1819</v>
      </c>
      <c r="E2532" s="149" t="str">
        <f t="shared" si="79"/>
        <v>2024_TXARANSAS COUNTY</v>
      </c>
      <c r="F2532">
        <v>766550</v>
      </c>
      <c r="G2532" s="149">
        <f t="array" ref="G2532">SUM(IF(A2532=A$5:A2532,IF(C2532=C$5:C2532,1,0),0))</f>
        <v>4</v>
      </c>
    </row>
    <row r="2533" spans="1:7" x14ac:dyDescent="0.25">
      <c r="A2533">
        <v>2024</v>
      </c>
      <c r="B2533" s="149" t="str">
        <f t="shared" si="78"/>
        <v>2024_TX5</v>
      </c>
      <c r="C2533" t="s">
        <v>184</v>
      </c>
      <c r="D2533" t="s">
        <v>1820</v>
      </c>
      <c r="E2533" s="149" t="str">
        <f t="shared" si="79"/>
        <v>2024_TXARCHER COUNTY</v>
      </c>
      <c r="F2533">
        <v>766550</v>
      </c>
      <c r="G2533" s="149">
        <f t="array" ref="G2533">SUM(IF(A2533=A$5:A2533,IF(C2533=C$5:C2533,1,0),0))</f>
        <v>5</v>
      </c>
    </row>
    <row r="2534" spans="1:7" x14ac:dyDescent="0.25">
      <c r="A2534">
        <v>2024</v>
      </c>
      <c r="B2534" s="149" t="str">
        <f t="shared" si="78"/>
        <v>2024_TX6</v>
      </c>
      <c r="C2534" t="s">
        <v>184</v>
      </c>
      <c r="D2534" t="s">
        <v>1692</v>
      </c>
      <c r="E2534" s="149" t="str">
        <f t="shared" si="79"/>
        <v>2024_TXARMSTRONG COUNTY</v>
      </c>
      <c r="F2534">
        <v>766550</v>
      </c>
      <c r="G2534" s="149">
        <f t="array" ref="G2534">SUM(IF(A2534=A$5:A2534,IF(C2534=C$5:C2534,1,0),0))</f>
        <v>6</v>
      </c>
    </row>
    <row r="2535" spans="1:7" x14ac:dyDescent="0.25">
      <c r="A2535">
        <v>2024</v>
      </c>
      <c r="B2535" s="149" t="str">
        <f t="shared" si="78"/>
        <v>2024_TX7</v>
      </c>
      <c r="C2535" t="s">
        <v>184</v>
      </c>
      <c r="D2535" t="s">
        <v>1821</v>
      </c>
      <c r="E2535" s="149" t="str">
        <f t="shared" si="79"/>
        <v>2024_TXATASCOSA COUNTY</v>
      </c>
      <c r="F2535">
        <v>766550</v>
      </c>
      <c r="G2535" s="149">
        <f t="array" ref="G2535">SUM(IF(A2535=A$5:A2535,IF(C2535=C$5:C2535,1,0),0))</f>
        <v>7</v>
      </c>
    </row>
    <row r="2536" spans="1:7" x14ac:dyDescent="0.25">
      <c r="A2536">
        <v>2024</v>
      </c>
      <c r="B2536" s="149" t="str">
        <f t="shared" si="78"/>
        <v>2024_TX8</v>
      </c>
      <c r="C2536" t="s">
        <v>184</v>
      </c>
      <c r="D2536" t="s">
        <v>1822</v>
      </c>
      <c r="E2536" s="149" t="str">
        <f t="shared" si="79"/>
        <v>2024_TXAUSTIN COUNTY</v>
      </c>
      <c r="F2536">
        <v>766550</v>
      </c>
      <c r="G2536" s="149">
        <f t="array" ref="G2536">SUM(IF(A2536=A$5:A2536,IF(C2536=C$5:C2536,1,0),0))</f>
        <v>8</v>
      </c>
    </row>
    <row r="2537" spans="1:7" x14ac:dyDescent="0.25">
      <c r="A2537">
        <v>2024</v>
      </c>
      <c r="B2537" s="149" t="str">
        <f t="shared" si="78"/>
        <v>2024_TX9</v>
      </c>
      <c r="C2537" t="s">
        <v>184</v>
      </c>
      <c r="D2537" t="s">
        <v>1823</v>
      </c>
      <c r="E2537" s="149" t="str">
        <f t="shared" si="79"/>
        <v>2024_TXBAILEY COUNTY</v>
      </c>
      <c r="F2537">
        <v>766550</v>
      </c>
      <c r="G2537" s="149">
        <f t="array" ref="G2537">SUM(IF(A2537=A$5:A2537,IF(C2537=C$5:C2537,1,0),0))</f>
        <v>9</v>
      </c>
    </row>
    <row r="2538" spans="1:7" x14ac:dyDescent="0.25">
      <c r="A2538">
        <v>2024</v>
      </c>
      <c r="B2538" s="149" t="str">
        <f t="shared" si="78"/>
        <v>2024_TX10</v>
      </c>
      <c r="C2538" t="s">
        <v>184</v>
      </c>
      <c r="D2538" t="s">
        <v>1824</v>
      </c>
      <c r="E2538" s="149" t="str">
        <f t="shared" si="79"/>
        <v>2024_TXBANDERA COUNTY</v>
      </c>
      <c r="F2538">
        <v>766550</v>
      </c>
      <c r="G2538" s="149">
        <f t="array" ref="G2538">SUM(IF(A2538=A$5:A2538,IF(C2538=C$5:C2538,1,0),0))</f>
        <v>10</v>
      </c>
    </row>
    <row r="2539" spans="1:7" x14ac:dyDescent="0.25">
      <c r="A2539">
        <v>2024</v>
      </c>
      <c r="B2539" s="149" t="str">
        <f t="shared" si="78"/>
        <v>2024_TX11</v>
      </c>
      <c r="C2539" t="s">
        <v>184</v>
      </c>
      <c r="D2539" t="s">
        <v>1825</v>
      </c>
      <c r="E2539" s="149" t="str">
        <f t="shared" si="79"/>
        <v>2024_TXBASTROP COUNTY</v>
      </c>
      <c r="F2539">
        <v>766550</v>
      </c>
      <c r="G2539" s="149">
        <f t="array" ref="G2539">SUM(IF(A2539=A$5:A2539,IF(C2539=C$5:C2539,1,0),0))</f>
        <v>11</v>
      </c>
    </row>
    <row r="2540" spans="1:7" x14ac:dyDescent="0.25">
      <c r="A2540">
        <v>2024</v>
      </c>
      <c r="B2540" s="149" t="str">
        <f t="shared" si="78"/>
        <v>2024_TX12</v>
      </c>
      <c r="C2540" t="s">
        <v>184</v>
      </c>
      <c r="D2540" t="s">
        <v>1826</v>
      </c>
      <c r="E2540" s="149" t="str">
        <f t="shared" si="79"/>
        <v>2024_TXBAYLOR COUNTY</v>
      </c>
      <c r="F2540">
        <v>766550</v>
      </c>
      <c r="G2540" s="149">
        <f t="array" ref="G2540">SUM(IF(A2540=A$5:A2540,IF(C2540=C$5:C2540,1,0),0))</f>
        <v>12</v>
      </c>
    </row>
    <row r="2541" spans="1:7" x14ac:dyDescent="0.25">
      <c r="A2541">
        <v>2024</v>
      </c>
      <c r="B2541" s="149" t="str">
        <f t="shared" si="78"/>
        <v>2024_TX13</v>
      </c>
      <c r="C2541" t="s">
        <v>184</v>
      </c>
      <c r="D2541" t="s">
        <v>1827</v>
      </c>
      <c r="E2541" s="149" t="str">
        <f t="shared" si="79"/>
        <v>2024_TXBEE COUNTY</v>
      </c>
      <c r="F2541">
        <v>766550</v>
      </c>
      <c r="G2541" s="149">
        <f t="array" ref="G2541">SUM(IF(A2541=A$5:A2541,IF(C2541=C$5:C2541,1,0),0))</f>
        <v>13</v>
      </c>
    </row>
    <row r="2542" spans="1:7" x14ac:dyDescent="0.25">
      <c r="A2542">
        <v>2024</v>
      </c>
      <c r="B2542" s="149" t="str">
        <f t="shared" si="78"/>
        <v>2024_TX14</v>
      </c>
      <c r="C2542" t="s">
        <v>184</v>
      </c>
      <c r="D2542" t="s">
        <v>1057</v>
      </c>
      <c r="E2542" s="149" t="str">
        <f t="shared" si="79"/>
        <v>2024_TXBELL COUNTY</v>
      </c>
      <c r="F2542">
        <v>766550</v>
      </c>
      <c r="G2542" s="149">
        <f t="array" ref="G2542">SUM(IF(A2542=A$5:A2542,IF(C2542=C$5:C2542,1,0),0))</f>
        <v>14</v>
      </c>
    </row>
    <row r="2543" spans="1:7" x14ac:dyDescent="0.25">
      <c r="A2543">
        <v>2024</v>
      </c>
      <c r="B2543" s="149" t="str">
        <f t="shared" si="78"/>
        <v>2024_TX15</v>
      </c>
      <c r="C2543" t="s">
        <v>184</v>
      </c>
      <c r="D2543" t="s">
        <v>1828</v>
      </c>
      <c r="E2543" s="149" t="str">
        <f t="shared" si="79"/>
        <v>2024_TXBEXAR COUNTY</v>
      </c>
      <c r="F2543">
        <v>766550</v>
      </c>
      <c r="G2543" s="149">
        <f t="array" ref="G2543">SUM(IF(A2543=A$5:A2543,IF(C2543=C$5:C2543,1,0),0))</f>
        <v>15</v>
      </c>
    </row>
    <row r="2544" spans="1:7" x14ac:dyDescent="0.25">
      <c r="A2544">
        <v>2024</v>
      </c>
      <c r="B2544" s="149" t="str">
        <f t="shared" si="78"/>
        <v>2024_TX16</v>
      </c>
      <c r="C2544" t="s">
        <v>184</v>
      </c>
      <c r="D2544" t="s">
        <v>1829</v>
      </c>
      <c r="E2544" s="149" t="str">
        <f t="shared" si="79"/>
        <v>2024_TXBLANCO COUNTY</v>
      </c>
      <c r="F2544">
        <v>766550</v>
      </c>
      <c r="G2544" s="149">
        <f t="array" ref="G2544">SUM(IF(A2544=A$5:A2544,IF(C2544=C$5:C2544,1,0),0))</f>
        <v>16</v>
      </c>
    </row>
    <row r="2545" spans="1:7" x14ac:dyDescent="0.25">
      <c r="A2545">
        <v>2024</v>
      </c>
      <c r="B2545" s="149" t="str">
        <f t="shared" ref="B2545:B2608" si="80">A2545&amp;"_"&amp;C2545&amp;G2545</f>
        <v>2024_TX17</v>
      </c>
      <c r="C2545" t="s">
        <v>184</v>
      </c>
      <c r="D2545" t="s">
        <v>1830</v>
      </c>
      <c r="E2545" s="149" t="str">
        <f t="shared" ref="E2545:E2608" si="81">A2545&amp;"_"&amp;C2545&amp;D2545</f>
        <v>2024_TXBORDEN COUNTY</v>
      </c>
      <c r="F2545">
        <v>766550</v>
      </c>
      <c r="G2545" s="149">
        <f t="array" ref="G2545">SUM(IF(A2545=A$5:A2545,IF(C2545=C$5:C2545,1,0),0))</f>
        <v>17</v>
      </c>
    </row>
    <row r="2546" spans="1:7" x14ac:dyDescent="0.25">
      <c r="A2546">
        <v>2024</v>
      </c>
      <c r="B2546" s="149" t="str">
        <f t="shared" si="80"/>
        <v>2024_TX18</v>
      </c>
      <c r="C2546" t="s">
        <v>184</v>
      </c>
      <c r="D2546" t="s">
        <v>1831</v>
      </c>
      <c r="E2546" s="149" t="str">
        <f t="shared" si="81"/>
        <v>2024_TXBOSQUE COUNTY</v>
      </c>
      <c r="F2546">
        <v>766550</v>
      </c>
      <c r="G2546" s="149">
        <f t="array" ref="G2546">SUM(IF(A2546=A$5:A2546,IF(C2546=C$5:C2546,1,0),0))</f>
        <v>18</v>
      </c>
    </row>
    <row r="2547" spans="1:7" x14ac:dyDescent="0.25">
      <c r="A2547">
        <v>2024</v>
      </c>
      <c r="B2547" s="149" t="str">
        <f t="shared" si="80"/>
        <v>2024_TX19</v>
      </c>
      <c r="C2547" t="s">
        <v>184</v>
      </c>
      <c r="D2547" t="s">
        <v>1832</v>
      </c>
      <c r="E2547" s="149" t="str">
        <f t="shared" si="81"/>
        <v>2024_TXBOWIE COUNTY</v>
      </c>
      <c r="F2547">
        <v>766550</v>
      </c>
      <c r="G2547" s="149">
        <f t="array" ref="G2547">SUM(IF(A2547=A$5:A2547,IF(C2547=C$5:C2547,1,0),0))</f>
        <v>19</v>
      </c>
    </row>
    <row r="2548" spans="1:7" x14ac:dyDescent="0.25">
      <c r="A2548">
        <v>2024</v>
      </c>
      <c r="B2548" s="149" t="str">
        <f t="shared" si="80"/>
        <v>2024_TX20</v>
      </c>
      <c r="C2548" t="s">
        <v>184</v>
      </c>
      <c r="D2548" t="s">
        <v>1833</v>
      </c>
      <c r="E2548" s="149" t="str">
        <f t="shared" si="81"/>
        <v>2024_TXBRAZORIA COUNTY</v>
      </c>
      <c r="F2548">
        <v>766550</v>
      </c>
      <c r="G2548" s="149">
        <f t="array" ref="G2548">SUM(IF(A2548=A$5:A2548,IF(C2548=C$5:C2548,1,0),0))</f>
        <v>20</v>
      </c>
    </row>
    <row r="2549" spans="1:7" x14ac:dyDescent="0.25">
      <c r="A2549">
        <v>2024</v>
      </c>
      <c r="B2549" s="149" t="str">
        <f t="shared" si="80"/>
        <v>2024_TX21</v>
      </c>
      <c r="C2549" t="s">
        <v>184</v>
      </c>
      <c r="D2549" t="s">
        <v>1834</v>
      </c>
      <c r="E2549" s="149" t="str">
        <f t="shared" si="81"/>
        <v>2024_TXBRAZOS COUNTY</v>
      </c>
      <c r="F2549">
        <v>766550</v>
      </c>
      <c r="G2549" s="149">
        <f t="array" ref="G2549">SUM(IF(A2549=A$5:A2549,IF(C2549=C$5:C2549,1,0),0))</f>
        <v>21</v>
      </c>
    </row>
    <row r="2550" spans="1:7" x14ac:dyDescent="0.25">
      <c r="A2550">
        <v>2024</v>
      </c>
      <c r="B2550" s="149" t="str">
        <f t="shared" si="80"/>
        <v>2024_TX22</v>
      </c>
      <c r="C2550" t="s">
        <v>184</v>
      </c>
      <c r="D2550" t="s">
        <v>1835</v>
      </c>
      <c r="E2550" s="149" t="str">
        <f t="shared" si="81"/>
        <v>2024_TXBREWSTER COUNTY</v>
      </c>
      <c r="F2550">
        <v>766550</v>
      </c>
      <c r="G2550" s="149">
        <f t="array" ref="G2550">SUM(IF(A2550=A$5:A2550,IF(C2550=C$5:C2550,1,0),0))</f>
        <v>22</v>
      </c>
    </row>
    <row r="2551" spans="1:7" x14ac:dyDescent="0.25">
      <c r="A2551">
        <v>2024</v>
      </c>
      <c r="B2551" s="149" t="str">
        <f t="shared" si="80"/>
        <v>2024_TX23</v>
      </c>
      <c r="C2551" t="s">
        <v>184</v>
      </c>
      <c r="D2551" t="s">
        <v>1836</v>
      </c>
      <c r="E2551" s="149" t="str">
        <f t="shared" si="81"/>
        <v>2024_TXBRISCOE COUNTY</v>
      </c>
      <c r="F2551">
        <v>766550</v>
      </c>
      <c r="G2551" s="149">
        <f t="array" ref="G2551">SUM(IF(A2551=A$5:A2551,IF(C2551=C$5:C2551,1,0),0))</f>
        <v>23</v>
      </c>
    </row>
    <row r="2552" spans="1:7" x14ac:dyDescent="0.25">
      <c r="A2552">
        <v>2024</v>
      </c>
      <c r="B2552" s="149" t="str">
        <f t="shared" si="80"/>
        <v>2024_TX24</v>
      </c>
      <c r="C2552" t="s">
        <v>184</v>
      </c>
      <c r="D2552" t="s">
        <v>711</v>
      </c>
      <c r="E2552" s="149" t="str">
        <f t="shared" si="81"/>
        <v>2024_TXBROOKS COUNTY</v>
      </c>
      <c r="F2552">
        <v>766550</v>
      </c>
      <c r="G2552" s="149">
        <f t="array" ref="G2552">SUM(IF(A2552=A$5:A2552,IF(C2552=C$5:C2552,1,0),0))</f>
        <v>24</v>
      </c>
    </row>
    <row r="2553" spans="1:7" x14ac:dyDescent="0.25">
      <c r="A2553">
        <v>2024</v>
      </c>
      <c r="B2553" s="149" t="str">
        <f t="shared" si="80"/>
        <v>2024_TX25</v>
      </c>
      <c r="C2553" t="s">
        <v>184</v>
      </c>
      <c r="D2553" t="s">
        <v>849</v>
      </c>
      <c r="E2553" s="149" t="str">
        <f t="shared" si="81"/>
        <v>2024_TXBROWN COUNTY</v>
      </c>
      <c r="F2553">
        <v>766550</v>
      </c>
      <c r="G2553" s="149">
        <f t="array" ref="G2553">SUM(IF(A2553=A$5:A2553,IF(C2553=C$5:C2553,1,0),0))</f>
        <v>25</v>
      </c>
    </row>
    <row r="2554" spans="1:7" x14ac:dyDescent="0.25">
      <c r="A2554">
        <v>2024</v>
      </c>
      <c r="B2554" s="149" t="str">
        <f t="shared" si="80"/>
        <v>2024_TX26</v>
      </c>
      <c r="C2554" t="s">
        <v>184</v>
      </c>
      <c r="D2554" t="s">
        <v>1837</v>
      </c>
      <c r="E2554" s="149" t="str">
        <f t="shared" si="81"/>
        <v>2024_TXBURLESON COUNTY</v>
      </c>
      <c r="F2554">
        <v>766550</v>
      </c>
      <c r="G2554" s="149">
        <f t="array" ref="G2554">SUM(IF(A2554=A$5:A2554,IF(C2554=C$5:C2554,1,0),0))</f>
        <v>26</v>
      </c>
    </row>
    <row r="2555" spans="1:7" x14ac:dyDescent="0.25">
      <c r="A2555">
        <v>2024</v>
      </c>
      <c r="B2555" s="149" t="str">
        <f t="shared" si="80"/>
        <v>2024_TX27</v>
      </c>
      <c r="C2555" t="s">
        <v>184</v>
      </c>
      <c r="D2555" t="s">
        <v>1838</v>
      </c>
      <c r="E2555" s="149" t="str">
        <f t="shared" si="81"/>
        <v>2024_TXBURNET COUNTY</v>
      </c>
      <c r="F2555">
        <v>766550</v>
      </c>
      <c r="G2555" s="149">
        <f t="array" ref="G2555">SUM(IF(A2555=A$5:A2555,IF(C2555=C$5:C2555,1,0),0))</f>
        <v>27</v>
      </c>
    </row>
    <row r="2556" spans="1:7" x14ac:dyDescent="0.25">
      <c r="A2556">
        <v>2024</v>
      </c>
      <c r="B2556" s="149" t="str">
        <f t="shared" si="80"/>
        <v>2024_TX28</v>
      </c>
      <c r="C2556" t="s">
        <v>184</v>
      </c>
      <c r="D2556" t="s">
        <v>1064</v>
      </c>
      <c r="E2556" s="149" t="str">
        <f t="shared" si="81"/>
        <v>2024_TXCALDWELL COUNTY</v>
      </c>
      <c r="F2556">
        <v>766550</v>
      </c>
      <c r="G2556" s="149">
        <f t="array" ref="G2556">SUM(IF(A2556=A$5:A2556,IF(C2556=C$5:C2556,1,0),0))</f>
        <v>28</v>
      </c>
    </row>
    <row r="2557" spans="1:7" x14ac:dyDescent="0.25">
      <c r="A2557">
        <v>2024</v>
      </c>
      <c r="B2557" s="149" t="str">
        <f t="shared" si="80"/>
        <v>2024_TX29</v>
      </c>
      <c r="C2557" t="s">
        <v>184</v>
      </c>
      <c r="D2557" t="s">
        <v>398</v>
      </c>
      <c r="E2557" s="149" t="str">
        <f t="shared" si="81"/>
        <v>2024_TXCALHOUN COUNTY</v>
      </c>
      <c r="F2557">
        <v>766550</v>
      </c>
      <c r="G2557" s="149">
        <f t="array" ref="G2557">SUM(IF(A2557=A$5:A2557,IF(C2557=C$5:C2557,1,0),0))</f>
        <v>29</v>
      </c>
    </row>
    <row r="2558" spans="1:7" x14ac:dyDescent="0.25">
      <c r="A2558">
        <v>2024</v>
      </c>
      <c r="B2558" s="149" t="str">
        <f t="shared" si="80"/>
        <v>2024_TX30</v>
      </c>
      <c r="C2558" t="s">
        <v>184</v>
      </c>
      <c r="D2558" t="s">
        <v>1839</v>
      </c>
      <c r="E2558" s="149" t="str">
        <f t="shared" si="81"/>
        <v>2024_TXCALLAHAN COUNTY</v>
      </c>
      <c r="F2558">
        <v>766550</v>
      </c>
      <c r="G2558" s="149">
        <f t="array" ref="G2558">SUM(IF(A2558=A$5:A2558,IF(C2558=C$5:C2558,1,0),0))</f>
        <v>30</v>
      </c>
    </row>
    <row r="2559" spans="1:7" x14ac:dyDescent="0.25">
      <c r="A2559">
        <v>2024</v>
      </c>
      <c r="B2559" s="149" t="str">
        <f t="shared" si="80"/>
        <v>2024_TX31</v>
      </c>
      <c r="C2559" t="s">
        <v>184</v>
      </c>
      <c r="D2559" t="s">
        <v>1698</v>
      </c>
      <c r="E2559" s="149" t="str">
        <f t="shared" si="81"/>
        <v>2024_TXCAMERON COUNTY</v>
      </c>
      <c r="F2559">
        <v>766550</v>
      </c>
      <c r="G2559" s="149">
        <f t="array" ref="G2559">SUM(IF(A2559=A$5:A2559,IF(C2559=C$5:C2559,1,0),0))</f>
        <v>31</v>
      </c>
    </row>
    <row r="2560" spans="1:7" x14ac:dyDescent="0.25">
      <c r="A2560">
        <v>2024</v>
      </c>
      <c r="B2560" s="149" t="str">
        <f t="shared" si="80"/>
        <v>2024_TX32</v>
      </c>
      <c r="C2560" t="s">
        <v>184</v>
      </c>
      <c r="D2560" t="s">
        <v>1840</v>
      </c>
      <c r="E2560" s="149" t="str">
        <f t="shared" si="81"/>
        <v>2024_TXCAMP COUNTY</v>
      </c>
      <c r="F2560">
        <v>766550</v>
      </c>
      <c r="G2560" s="149">
        <f t="array" ref="G2560">SUM(IF(A2560=A$5:A2560,IF(C2560=C$5:C2560,1,0),0))</f>
        <v>32</v>
      </c>
    </row>
    <row r="2561" spans="1:7" x14ac:dyDescent="0.25">
      <c r="A2561">
        <v>2024</v>
      </c>
      <c r="B2561" s="149" t="str">
        <f t="shared" si="80"/>
        <v>2024_TX33</v>
      </c>
      <c r="C2561" t="s">
        <v>184</v>
      </c>
      <c r="D2561" t="s">
        <v>1841</v>
      </c>
      <c r="E2561" s="149" t="str">
        <f t="shared" si="81"/>
        <v>2024_TXCARSON COUNTY</v>
      </c>
      <c r="F2561">
        <v>766550</v>
      </c>
      <c r="G2561" s="149">
        <f t="array" ref="G2561">SUM(IF(A2561=A$5:A2561,IF(C2561=C$5:C2561,1,0),0))</f>
        <v>33</v>
      </c>
    </row>
    <row r="2562" spans="1:7" x14ac:dyDescent="0.25">
      <c r="A2562">
        <v>2024</v>
      </c>
      <c r="B2562" s="149" t="str">
        <f t="shared" si="80"/>
        <v>2024_TX34</v>
      </c>
      <c r="C2562" t="s">
        <v>184</v>
      </c>
      <c r="D2562" t="s">
        <v>851</v>
      </c>
      <c r="E2562" s="149" t="str">
        <f t="shared" si="81"/>
        <v>2024_TXCASS COUNTY</v>
      </c>
      <c r="F2562">
        <v>766550</v>
      </c>
      <c r="G2562" s="149">
        <f t="array" ref="G2562">SUM(IF(A2562=A$5:A2562,IF(C2562=C$5:C2562,1,0),0))</f>
        <v>34</v>
      </c>
    </row>
    <row r="2563" spans="1:7" x14ac:dyDescent="0.25">
      <c r="A2563">
        <v>2024</v>
      </c>
      <c r="B2563" s="149" t="str">
        <f t="shared" si="80"/>
        <v>2024_TX35</v>
      </c>
      <c r="C2563" t="s">
        <v>184</v>
      </c>
      <c r="D2563" t="s">
        <v>1842</v>
      </c>
      <c r="E2563" s="149" t="str">
        <f t="shared" si="81"/>
        <v>2024_TXCASTRO COUNTY</v>
      </c>
      <c r="F2563">
        <v>766550</v>
      </c>
      <c r="G2563" s="149">
        <f t="array" ref="G2563">SUM(IF(A2563=A$5:A2563,IF(C2563=C$5:C2563,1,0),0))</f>
        <v>35</v>
      </c>
    </row>
    <row r="2564" spans="1:7" x14ac:dyDescent="0.25">
      <c r="A2564">
        <v>2024</v>
      </c>
      <c r="B2564" s="149" t="str">
        <f t="shared" si="80"/>
        <v>2024_TX36</v>
      </c>
      <c r="C2564" t="s">
        <v>184</v>
      </c>
      <c r="D2564" t="s">
        <v>399</v>
      </c>
      <c r="E2564" s="149" t="str">
        <f t="shared" si="81"/>
        <v>2024_TXCHAMBERS COUNTY</v>
      </c>
      <c r="F2564">
        <v>766550</v>
      </c>
      <c r="G2564" s="149">
        <f t="array" ref="G2564">SUM(IF(A2564=A$5:A2564,IF(C2564=C$5:C2564,1,0),0))</f>
        <v>36</v>
      </c>
    </row>
    <row r="2565" spans="1:7" x14ac:dyDescent="0.25">
      <c r="A2565">
        <v>2024</v>
      </c>
      <c r="B2565" s="149" t="str">
        <f t="shared" si="80"/>
        <v>2024_TX37</v>
      </c>
      <c r="C2565" t="s">
        <v>184</v>
      </c>
      <c r="D2565" t="s">
        <v>400</v>
      </c>
      <c r="E2565" s="149" t="str">
        <f t="shared" si="81"/>
        <v>2024_TXCHEROKEE COUNTY</v>
      </c>
      <c r="F2565">
        <v>766550</v>
      </c>
      <c r="G2565" s="149">
        <f t="array" ref="G2565">SUM(IF(A2565=A$5:A2565,IF(C2565=C$5:C2565,1,0),0))</f>
        <v>37</v>
      </c>
    </row>
    <row r="2566" spans="1:7" x14ac:dyDescent="0.25">
      <c r="A2566">
        <v>2024</v>
      </c>
      <c r="B2566" s="149" t="str">
        <f t="shared" si="80"/>
        <v>2024_TX38</v>
      </c>
      <c r="C2566" t="s">
        <v>184</v>
      </c>
      <c r="D2566" t="s">
        <v>1843</v>
      </c>
      <c r="E2566" s="149" t="str">
        <f t="shared" si="81"/>
        <v>2024_TXCHILDRESS COUNTY</v>
      </c>
      <c r="F2566">
        <v>766550</v>
      </c>
      <c r="G2566" s="149">
        <f t="array" ref="G2566">SUM(IF(A2566=A$5:A2566,IF(C2566=C$5:C2566,1,0),0))</f>
        <v>38</v>
      </c>
    </row>
    <row r="2567" spans="1:7" x14ac:dyDescent="0.25">
      <c r="A2567">
        <v>2024</v>
      </c>
      <c r="B2567" s="149" t="str">
        <f t="shared" si="80"/>
        <v>2024_TX39</v>
      </c>
      <c r="C2567" t="s">
        <v>184</v>
      </c>
      <c r="D2567" t="s">
        <v>404</v>
      </c>
      <c r="E2567" s="149" t="str">
        <f t="shared" si="81"/>
        <v>2024_TXCLAY COUNTY</v>
      </c>
      <c r="F2567">
        <v>766550</v>
      </c>
      <c r="G2567" s="149">
        <f t="array" ref="G2567">SUM(IF(A2567=A$5:A2567,IF(C2567=C$5:C2567,1,0),0))</f>
        <v>39</v>
      </c>
    </row>
    <row r="2568" spans="1:7" x14ac:dyDescent="0.25">
      <c r="A2568">
        <v>2024</v>
      </c>
      <c r="B2568" s="149" t="str">
        <f t="shared" si="80"/>
        <v>2024_TX40</v>
      </c>
      <c r="C2568" t="s">
        <v>184</v>
      </c>
      <c r="D2568" t="s">
        <v>1844</v>
      </c>
      <c r="E2568" s="149" t="str">
        <f t="shared" si="81"/>
        <v>2024_TXCOCHRAN COUNTY</v>
      </c>
      <c r="F2568">
        <v>766550</v>
      </c>
      <c r="G2568" s="149">
        <f t="array" ref="G2568">SUM(IF(A2568=A$5:A2568,IF(C2568=C$5:C2568,1,0),0))</f>
        <v>40</v>
      </c>
    </row>
    <row r="2569" spans="1:7" x14ac:dyDescent="0.25">
      <c r="A2569">
        <v>2024</v>
      </c>
      <c r="B2569" s="149" t="str">
        <f t="shared" si="80"/>
        <v>2024_TX41</v>
      </c>
      <c r="C2569" t="s">
        <v>184</v>
      </c>
      <c r="D2569" t="s">
        <v>1845</v>
      </c>
      <c r="E2569" s="149" t="str">
        <f t="shared" si="81"/>
        <v>2024_TXCOKE COUNTY</v>
      </c>
      <c r="F2569">
        <v>766550</v>
      </c>
      <c r="G2569" s="149">
        <f t="array" ref="G2569">SUM(IF(A2569=A$5:A2569,IF(C2569=C$5:C2569,1,0),0))</f>
        <v>41</v>
      </c>
    </row>
    <row r="2570" spans="1:7" x14ac:dyDescent="0.25">
      <c r="A2570">
        <v>2024</v>
      </c>
      <c r="B2570" s="149" t="str">
        <f t="shared" si="80"/>
        <v>2024_TX42</v>
      </c>
      <c r="C2570" t="s">
        <v>184</v>
      </c>
      <c r="D2570" t="s">
        <v>1846</v>
      </c>
      <c r="E2570" s="149" t="str">
        <f t="shared" si="81"/>
        <v>2024_TXCOLEMAN COUNTY</v>
      </c>
      <c r="F2570">
        <v>766550</v>
      </c>
      <c r="G2570" s="149">
        <f t="array" ref="G2570">SUM(IF(A2570=A$5:A2570,IF(C2570=C$5:C2570,1,0),0))</f>
        <v>42</v>
      </c>
    </row>
    <row r="2571" spans="1:7" x14ac:dyDescent="0.25">
      <c r="A2571">
        <v>2024</v>
      </c>
      <c r="B2571" s="149" t="str">
        <f t="shared" si="80"/>
        <v>2024_TX43</v>
      </c>
      <c r="C2571" t="s">
        <v>184</v>
      </c>
      <c r="D2571" t="s">
        <v>1847</v>
      </c>
      <c r="E2571" s="149" t="str">
        <f t="shared" si="81"/>
        <v>2024_TXCOLLIN COUNTY</v>
      </c>
      <c r="F2571">
        <v>766550</v>
      </c>
      <c r="G2571" s="149">
        <f t="array" ref="G2571">SUM(IF(A2571=A$5:A2571,IF(C2571=C$5:C2571,1,0),0))</f>
        <v>43</v>
      </c>
    </row>
    <row r="2572" spans="1:7" x14ac:dyDescent="0.25">
      <c r="A2572">
        <v>2024</v>
      </c>
      <c r="B2572" s="149" t="str">
        <f t="shared" si="80"/>
        <v>2024_TX44</v>
      </c>
      <c r="C2572" t="s">
        <v>184</v>
      </c>
      <c r="D2572" t="s">
        <v>1848</v>
      </c>
      <c r="E2572" s="149" t="str">
        <f t="shared" si="81"/>
        <v>2024_TXCOLLINGSWORTH COUNTY</v>
      </c>
      <c r="F2572">
        <v>766550</v>
      </c>
      <c r="G2572" s="149">
        <f t="array" ref="G2572">SUM(IF(A2572=A$5:A2572,IF(C2572=C$5:C2572,1,0),0))</f>
        <v>44</v>
      </c>
    </row>
    <row r="2573" spans="1:7" x14ac:dyDescent="0.25">
      <c r="A2573">
        <v>2024</v>
      </c>
      <c r="B2573" s="149" t="str">
        <f t="shared" si="80"/>
        <v>2024_TX45</v>
      </c>
      <c r="C2573" t="s">
        <v>184</v>
      </c>
      <c r="D2573" t="s">
        <v>1849</v>
      </c>
      <c r="E2573" s="149" t="str">
        <f t="shared" si="81"/>
        <v>2024_TXCOLORADO COUNTY</v>
      </c>
      <c r="F2573">
        <v>766550</v>
      </c>
      <c r="G2573" s="149">
        <f t="array" ref="G2573">SUM(IF(A2573=A$5:A2573,IF(C2573=C$5:C2573,1,0),0))</f>
        <v>45</v>
      </c>
    </row>
    <row r="2574" spans="1:7" x14ac:dyDescent="0.25">
      <c r="A2574">
        <v>2024</v>
      </c>
      <c r="B2574" s="149" t="str">
        <f t="shared" si="80"/>
        <v>2024_TX46</v>
      </c>
      <c r="C2574" t="s">
        <v>184</v>
      </c>
      <c r="D2574" t="s">
        <v>1850</v>
      </c>
      <c r="E2574" s="149" t="str">
        <f t="shared" si="81"/>
        <v>2024_TXCOMAL COUNTY</v>
      </c>
      <c r="F2574">
        <v>766550</v>
      </c>
      <c r="G2574" s="149">
        <f t="array" ref="G2574">SUM(IF(A2574=A$5:A2574,IF(C2574=C$5:C2574,1,0),0))</f>
        <v>46</v>
      </c>
    </row>
    <row r="2575" spans="1:7" x14ac:dyDescent="0.25">
      <c r="A2575">
        <v>2024</v>
      </c>
      <c r="B2575" s="149" t="str">
        <f t="shared" si="80"/>
        <v>2024_TX47</v>
      </c>
      <c r="C2575" t="s">
        <v>184</v>
      </c>
      <c r="D2575" t="s">
        <v>996</v>
      </c>
      <c r="E2575" s="149" t="str">
        <f t="shared" si="81"/>
        <v>2024_TXCOMANCHE COUNTY</v>
      </c>
      <c r="F2575">
        <v>766550</v>
      </c>
      <c r="G2575" s="149">
        <f t="array" ref="G2575">SUM(IF(A2575=A$5:A2575,IF(C2575=C$5:C2575,1,0),0))</f>
        <v>47</v>
      </c>
    </row>
    <row r="2576" spans="1:7" x14ac:dyDescent="0.25">
      <c r="A2576">
        <v>2024</v>
      </c>
      <c r="B2576" s="149" t="str">
        <f t="shared" si="80"/>
        <v>2024_TX48</v>
      </c>
      <c r="C2576" t="s">
        <v>184</v>
      </c>
      <c r="D2576" t="s">
        <v>1851</v>
      </c>
      <c r="E2576" s="149" t="str">
        <f t="shared" si="81"/>
        <v>2024_TXCONCHO COUNTY</v>
      </c>
      <c r="F2576">
        <v>766550</v>
      </c>
      <c r="G2576" s="149">
        <f t="array" ref="G2576">SUM(IF(A2576=A$5:A2576,IF(C2576=C$5:C2576,1,0),0))</f>
        <v>48</v>
      </c>
    </row>
    <row r="2577" spans="1:7" x14ac:dyDescent="0.25">
      <c r="A2577">
        <v>2024</v>
      </c>
      <c r="B2577" s="149" t="str">
        <f t="shared" si="80"/>
        <v>2024_TX49</v>
      </c>
      <c r="C2577" t="s">
        <v>184</v>
      </c>
      <c r="D2577" t="s">
        <v>1852</v>
      </c>
      <c r="E2577" s="149" t="str">
        <f t="shared" si="81"/>
        <v>2024_TXCOOKE COUNTY</v>
      </c>
      <c r="F2577">
        <v>766550</v>
      </c>
      <c r="G2577" s="149">
        <f t="array" ref="G2577">SUM(IF(A2577=A$5:A2577,IF(C2577=C$5:C2577,1,0),0))</f>
        <v>49</v>
      </c>
    </row>
    <row r="2578" spans="1:7" x14ac:dyDescent="0.25">
      <c r="A2578">
        <v>2024</v>
      </c>
      <c r="B2578" s="149" t="str">
        <f t="shared" si="80"/>
        <v>2024_TX50</v>
      </c>
      <c r="C2578" t="s">
        <v>184</v>
      </c>
      <c r="D2578" t="s">
        <v>1853</v>
      </c>
      <c r="E2578" s="149" t="str">
        <f t="shared" si="81"/>
        <v>2024_TXCORYELL COUNTY</v>
      </c>
      <c r="F2578">
        <v>766550</v>
      </c>
      <c r="G2578" s="149">
        <f t="array" ref="G2578">SUM(IF(A2578=A$5:A2578,IF(C2578=C$5:C2578,1,0),0))</f>
        <v>50</v>
      </c>
    </row>
    <row r="2579" spans="1:7" x14ac:dyDescent="0.25">
      <c r="A2579">
        <v>2024</v>
      </c>
      <c r="B2579" s="149" t="str">
        <f t="shared" si="80"/>
        <v>2024_TX51</v>
      </c>
      <c r="C2579" t="s">
        <v>184</v>
      </c>
      <c r="D2579" t="s">
        <v>1854</v>
      </c>
      <c r="E2579" s="149" t="str">
        <f t="shared" si="81"/>
        <v>2024_TXCOTTLE COUNTY</v>
      </c>
      <c r="F2579">
        <v>766550</v>
      </c>
      <c r="G2579" s="149">
        <f t="array" ref="G2579">SUM(IF(A2579=A$5:A2579,IF(C2579=C$5:C2579,1,0),0))</f>
        <v>51</v>
      </c>
    </row>
    <row r="2580" spans="1:7" x14ac:dyDescent="0.25">
      <c r="A2580">
        <v>2024</v>
      </c>
      <c r="B2580" s="149" t="str">
        <f t="shared" si="80"/>
        <v>2024_TX52</v>
      </c>
      <c r="C2580" t="s">
        <v>184</v>
      </c>
      <c r="D2580" t="s">
        <v>1855</v>
      </c>
      <c r="E2580" s="149" t="str">
        <f t="shared" si="81"/>
        <v>2024_TXCRANE COUNTY</v>
      </c>
      <c r="F2580">
        <v>766550</v>
      </c>
      <c r="G2580" s="149">
        <f t="array" ref="G2580">SUM(IF(A2580=A$5:A2580,IF(C2580=C$5:C2580,1,0),0))</f>
        <v>52</v>
      </c>
    </row>
    <row r="2581" spans="1:7" x14ac:dyDescent="0.25">
      <c r="A2581">
        <v>2024</v>
      </c>
      <c r="B2581" s="149" t="str">
        <f t="shared" si="80"/>
        <v>2024_TX53</v>
      </c>
      <c r="C2581" t="s">
        <v>184</v>
      </c>
      <c r="D2581" t="s">
        <v>1795</v>
      </c>
      <c r="E2581" s="149" t="str">
        <f t="shared" si="81"/>
        <v>2024_TXCROCKETT COUNTY</v>
      </c>
      <c r="F2581">
        <v>766550</v>
      </c>
      <c r="G2581" s="149">
        <f t="array" ref="G2581">SUM(IF(A2581=A$5:A2581,IF(C2581=C$5:C2581,1,0),0))</f>
        <v>53</v>
      </c>
    </row>
    <row r="2582" spans="1:7" x14ac:dyDescent="0.25">
      <c r="A2582">
        <v>2024</v>
      </c>
      <c r="B2582" s="149" t="str">
        <f t="shared" si="80"/>
        <v>2024_TX54</v>
      </c>
      <c r="C2582" t="s">
        <v>184</v>
      </c>
      <c r="D2582" t="s">
        <v>1856</v>
      </c>
      <c r="E2582" s="149" t="str">
        <f t="shared" si="81"/>
        <v>2024_TXCROSBY COUNTY</v>
      </c>
      <c r="F2582">
        <v>766550</v>
      </c>
      <c r="G2582" s="149">
        <f t="array" ref="G2582">SUM(IF(A2582=A$5:A2582,IF(C2582=C$5:C2582,1,0),0))</f>
        <v>54</v>
      </c>
    </row>
    <row r="2583" spans="1:7" x14ac:dyDescent="0.25">
      <c r="A2583">
        <v>2024</v>
      </c>
      <c r="B2583" s="149" t="str">
        <f t="shared" si="80"/>
        <v>2024_TX55</v>
      </c>
      <c r="C2583" t="s">
        <v>184</v>
      </c>
      <c r="D2583" t="s">
        <v>1857</v>
      </c>
      <c r="E2583" s="149" t="str">
        <f t="shared" si="81"/>
        <v>2024_TXCULBERSON COUNTY</v>
      </c>
      <c r="F2583">
        <v>766550</v>
      </c>
      <c r="G2583" s="149">
        <f t="array" ref="G2583">SUM(IF(A2583=A$5:A2583,IF(C2583=C$5:C2583,1,0),0))</f>
        <v>55</v>
      </c>
    </row>
    <row r="2584" spans="1:7" x14ac:dyDescent="0.25">
      <c r="A2584">
        <v>2024</v>
      </c>
      <c r="B2584" s="149" t="str">
        <f t="shared" si="80"/>
        <v>2024_TX56</v>
      </c>
      <c r="C2584" t="s">
        <v>184</v>
      </c>
      <c r="D2584" t="s">
        <v>1858</v>
      </c>
      <c r="E2584" s="149" t="str">
        <f t="shared" si="81"/>
        <v>2024_TXDALLAM COUNTY</v>
      </c>
      <c r="F2584">
        <v>766550</v>
      </c>
      <c r="G2584" s="149">
        <f t="array" ref="G2584">SUM(IF(A2584=A$5:A2584,IF(C2584=C$5:C2584,1,0),0))</f>
        <v>56</v>
      </c>
    </row>
    <row r="2585" spans="1:7" x14ac:dyDescent="0.25">
      <c r="A2585">
        <v>2024</v>
      </c>
      <c r="B2585" s="149" t="str">
        <f t="shared" si="80"/>
        <v>2024_TX57</v>
      </c>
      <c r="C2585" t="s">
        <v>184</v>
      </c>
      <c r="D2585" t="s">
        <v>414</v>
      </c>
      <c r="E2585" s="149" t="str">
        <f t="shared" si="81"/>
        <v>2024_TXDALLAS COUNTY</v>
      </c>
      <c r="F2585">
        <v>766550</v>
      </c>
      <c r="G2585" s="149">
        <f t="array" ref="G2585">SUM(IF(A2585=A$5:A2585,IF(C2585=C$5:C2585,1,0),0))</f>
        <v>57</v>
      </c>
    </row>
    <row r="2586" spans="1:7" x14ac:dyDescent="0.25">
      <c r="A2586">
        <v>2024</v>
      </c>
      <c r="B2586" s="149" t="str">
        <f t="shared" si="80"/>
        <v>2024_TX58</v>
      </c>
      <c r="C2586" t="s">
        <v>184</v>
      </c>
      <c r="D2586" t="s">
        <v>731</v>
      </c>
      <c r="E2586" s="149" t="str">
        <f t="shared" si="81"/>
        <v>2024_TXDAWSON COUNTY</v>
      </c>
      <c r="F2586">
        <v>766550</v>
      </c>
      <c r="G2586" s="149">
        <f t="array" ref="G2586">SUM(IF(A2586=A$5:A2586,IF(C2586=C$5:C2586,1,0),0))</f>
        <v>58</v>
      </c>
    </row>
    <row r="2587" spans="1:7" x14ac:dyDescent="0.25">
      <c r="A2587">
        <v>2024</v>
      </c>
      <c r="B2587" s="149" t="str">
        <f t="shared" si="80"/>
        <v>2024_TX59</v>
      </c>
      <c r="C2587" t="s">
        <v>184</v>
      </c>
      <c r="D2587" t="s">
        <v>1859</v>
      </c>
      <c r="E2587" s="149" t="str">
        <f t="shared" si="81"/>
        <v>2024_TXDEAF SMITH COUNTY</v>
      </c>
      <c r="F2587">
        <v>766550</v>
      </c>
      <c r="G2587" s="149">
        <f t="array" ref="G2587">SUM(IF(A2587=A$5:A2587,IF(C2587=C$5:C2587,1,0),0))</f>
        <v>59</v>
      </c>
    </row>
    <row r="2588" spans="1:7" x14ac:dyDescent="0.25">
      <c r="A2588">
        <v>2024</v>
      </c>
      <c r="B2588" s="149" t="str">
        <f t="shared" si="80"/>
        <v>2024_TX60</v>
      </c>
      <c r="C2588" t="s">
        <v>184</v>
      </c>
      <c r="D2588" t="s">
        <v>601</v>
      </c>
      <c r="E2588" s="149" t="str">
        <f t="shared" si="81"/>
        <v>2024_TXDELTA COUNTY</v>
      </c>
      <c r="F2588">
        <v>766550</v>
      </c>
      <c r="G2588" s="149">
        <f t="array" ref="G2588">SUM(IF(A2588=A$5:A2588,IF(C2588=C$5:C2588,1,0),0))</f>
        <v>60</v>
      </c>
    </row>
    <row r="2589" spans="1:7" x14ac:dyDescent="0.25">
      <c r="A2589">
        <v>2024</v>
      </c>
      <c r="B2589" s="149" t="str">
        <f t="shared" si="80"/>
        <v>2024_TX61</v>
      </c>
      <c r="C2589" t="s">
        <v>184</v>
      </c>
      <c r="D2589" t="s">
        <v>1860</v>
      </c>
      <c r="E2589" s="149" t="str">
        <f t="shared" si="81"/>
        <v>2024_TXDENTON COUNTY</v>
      </c>
      <c r="F2589">
        <v>766550</v>
      </c>
      <c r="G2589" s="149">
        <f t="array" ref="G2589">SUM(IF(A2589=A$5:A2589,IF(C2589=C$5:C2589,1,0),0))</f>
        <v>61</v>
      </c>
    </row>
    <row r="2590" spans="1:7" x14ac:dyDescent="0.25">
      <c r="A2590">
        <v>2024</v>
      </c>
      <c r="B2590" s="149" t="str">
        <f t="shared" si="80"/>
        <v>2024_TX62</v>
      </c>
      <c r="C2590" t="s">
        <v>184</v>
      </c>
      <c r="D2590" t="s">
        <v>1861</v>
      </c>
      <c r="E2590" s="149" t="str">
        <f t="shared" si="81"/>
        <v>2024_TXDEWITT COUNTY</v>
      </c>
      <c r="F2590">
        <v>766550</v>
      </c>
      <c r="G2590" s="149">
        <f t="array" ref="G2590">SUM(IF(A2590=A$5:A2590,IF(C2590=C$5:C2590,1,0),0))</f>
        <v>62</v>
      </c>
    </row>
    <row r="2591" spans="1:7" x14ac:dyDescent="0.25">
      <c r="A2591">
        <v>2024</v>
      </c>
      <c r="B2591" s="149" t="str">
        <f t="shared" si="80"/>
        <v>2024_TX63</v>
      </c>
      <c r="C2591" t="s">
        <v>184</v>
      </c>
      <c r="D2591" t="s">
        <v>1862</v>
      </c>
      <c r="E2591" s="149" t="str">
        <f t="shared" si="81"/>
        <v>2024_TXDICKENS COUNTY</v>
      </c>
      <c r="F2591">
        <v>766550</v>
      </c>
      <c r="G2591" s="149">
        <f t="array" ref="G2591">SUM(IF(A2591=A$5:A2591,IF(C2591=C$5:C2591,1,0),0))</f>
        <v>63</v>
      </c>
    </row>
    <row r="2592" spans="1:7" x14ac:dyDescent="0.25">
      <c r="A2592">
        <v>2024</v>
      </c>
      <c r="B2592" s="149" t="str">
        <f t="shared" si="80"/>
        <v>2024_TX64</v>
      </c>
      <c r="C2592" t="s">
        <v>184</v>
      </c>
      <c r="D2592" t="s">
        <v>1863</v>
      </c>
      <c r="E2592" s="149" t="str">
        <f t="shared" si="81"/>
        <v>2024_TXDIMMIT COUNTY</v>
      </c>
      <c r="F2592">
        <v>766550</v>
      </c>
      <c r="G2592" s="149">
        <f t="array" ref="G2592">SUM(IF(A2592=A$5:A2592,IF(C2592=C$5:C2592,1,0),0))</f>
        <v>64</v>
      </c>
    </row>
    <row r="2593" spans="1:7" x14ac:dyDescent="0.25">
      <c r="A2593">
        <v>2024</v>
      </c>
      <c r="B2593" s="149" t="str">
        <f t="shared" si="80"/>
        <v>2024_TX65</v>
      </c>
      <c r="C2593" t="s">
        <v>184</v>
      </c>
      <c r="D2593" t="s">
        <v>1864</v>
      </c>
      <c r="E2593" s="149" t="str">
        <f t="shared" si="81"/>
        <v>2024_TXDONLEY COUNTY</v>
      </c>
      <c r="F2593">
        <v>766550</v>
      </c>
      <c r="G2593" s="149">
        <f t="array" ref="G2593">SUM(IF(A2593=A$5:A2593,IF(C2593=C$5:C2593,1,0),0))</f>
        <v>65</v>
      </c>
    </row>
    <row r="2594" spans="1:7" x14ac:dyDescent="0.25">
      <c r="A2594">
        <v>2024</v>
      </c>
      <c r="B2594" s="149" t="str">
        <f t="shared" si="80"/>
        <v>2024_TX66</v>
      </c>
      <c r="C2594" t="s">
        <v>184</v>
      </c>
      <c r="D2594" t="s">
        <v>663</v>
      </c>
      <c r="E2594" s="149" t="str">
        <f t="shared" si="81"/>
        <v>2024_TXDUVAL COUNTY</v>
      </c>
      <c r="F2594">
        <v>766550</v>
      </c>
      <c r="G2594" s="149">
        <f t="array" ref="G2594">SUM(IF(A2594=A$5:A2594,IF(C2594=C$5:C2594,1,0),0))</f>
        <v>66</v>
      </c>
    </row>
    <row r="2595" spans="1:7" x14ac:dyDescent="0.25">
      <c r="A2595">
        <v>2024</v>
      </c>
      <c r="B2595" s="149" t="str">
        <f t="shared" si="80"/>
        <v>2024_TX67</v>
      </c>
      <c r="C2595" t="s">
        <v>184</v>
      </c>
      <c r="D2595" t="s">
        <v>1865</v>
      </c>
      <c r="E2595" s="149" t="str">
        <f t="shared" si="81"/>
        <v>2024_TXEASTLAND COUNTY</v>
      </c>
      <c r="F2595">
        <v>766550</v>
      </c>
      <c r="G2595" s="149">
        <f t="array" ref="G2595">SUM(IF(A2595=A$5:A2595,IF(C2595=C$5:C2595,1,0),0))</f>
        <v>67</v>
      </c>
    </row>
    <row r="2596" spans="1:7" x14ac:dyDescent="0.25">
      <c r="A2596">
        <v>2024</v>
      </c>
      <c r="B2596" s="149" t="str">
        <f t="shared" si="80"/>
        <v>2024_TX68</v>
      </c>
      <c r="C2596" t="s">
        <v>184</v>
      </c>
      <c r="D2596" t="s">
        <v>1866</v>
      </c>
      <c r="E2596" s="149" t="str">
        <f t="shared" si="81"/>
        <v>2024_TXECTOR COUNTY</v>
      </c>
      <c r="F2596">
        <v>766550</v>
      </c>
      <c r="G2596" s="149">
        <f t="array" ref="G2596">SUM(IF(A2596=A$5:A2596,IF(C2596=C$5:C2596,1,0),0))</f>
        <v>68</v>
      </c>
    </row>
    <row r="2597" spans="1:7" x14ac:dyDescent="0.25">
      <c r="A2597">
        <v>2024</v>
      </c>
      <c r="B2597" s="149" t="str">
        <f t="shared" si="80"/>
        <v>2024_TX69</v>
      </c>
      <c r="C2597" t="s">
        <v>184</v>
      </c>
      <c r="D2597" t="s">
        <v>860</v>
      </c>
      <c r="E2597" s="149" t="str">
        <f t="shared" si="81"/>
        <v>2024_TXEDWARDS COUNTY</v>
      </c>
      <c r="F2597">
        <v>766550</v>
      </c>
      <c r="G2597" s="149">
        <f t="array" ref="G2597">SUM(IF(A2597=A$5:A2597,IF(C2597=C$5:C2597,1,0),0))</f>
        <v>69</v>
      </c>
    </row>
    <row r="2598" spans="1:7" x14ac:dyDescent="0.25">
      <c r="A2598">
        <v>2024</v>
      </c>
      <c r="B2598" s="149" t="str">
        <f t="shared" si="80"/>
        <v>2024_TX70</v>
      </c>
      <c r="C2598" t="s">
        <v>184</v>
      </c>
      <c r="D2598" t="s">
        <v>1000</v>
      </c>
      <c r="E2598" s="149" t="str">
        <f t="shared" si="81"/>
        <v>2024_TXELLIS COUNTY</v>
      </c>
      <c r="F2598">
        <v>766550</v>
      </c>
      <c r="G2598" s="149">
        <f t="array" ref="G2598">SUM(IF(A2598=A$5:A2598,IF(C2598=C$5:C2598,1,0),0))</f>
        <v>70</v>
      </c>
    </row>
    <row r="2599" spans="1:7" x14ac:dyDescent="0.25">
      <c r="A2599">
        <v>2024</v>
      </c>
      <c r="B2599" s="149" t="str">
        <f t="shared" si="80"/>
        <v>2024_TX71</v>
      </c>
      <c r="C2599" t="s">
        <v>184</v>
      </c>
      <c r="D2599" t="s">
        <v>607</v>
      </c>
      <c r="E2599" s="149" t="str">
        <f t="shared" si="81"/>
        <v>2024_TXEL PASO COUNTY</v>
      </c>
      <c r="F2599">
        <v>766550</v>
      </c>
      <c r="G2599" s="149">
        <f t="array" ref="G2599">SUM(IF(A2599=A$5:A2599,IF(C2599=C$5:C2599,1,0),0))</f>
        <v>71</v>
      </c>
    </row>
    <row r="2600" spans="1:7" x14ac:dyDescent="0.25">
      <c r="A2600">
        <v>2024</v>
      </c>
      <c r="B2600" s="149" t="str">
        <f t="shared" si="80"/>
        <v>2024_TX72</v>
      </c>
      <c r="C2600" t="s">
        <v>184</v>
      </c>
      <c r="D2600" t="s">
        <v>1867</v>
      </c>
      <c r="E2600" s="149" t="str">
        <f t="shared" si="81"/>
        <v>2024_TXERATH COUNTY</v>
      </c>
      <c r="F2600">
        <v>766550</v>
      </c>
      <c r="G2600" s="149">
        <f t="array" ref="G2600">SUM(IF(A2600=A$5:A2600,IF(C2600=C$5:C2600,1,0),0))</f>
        <v>72</v>
      </c>
    </row>
    <row r="2601" spans="1:7" x14ac:dyDescent="0.25">
      <c r="A2601">
        <v>2024</v>
      </c>
      <c r="B2601" s="149" t="str">
        <f t="shared" si="80"/>
        <v>2024_TX73</v>
      </c>
      <c r="C2601" t="s">
        <v>184</v>
      </c>
      <c r="D2601" t="s">
        <v>1868</v>
      </c>
      <c r="E2601" s="149" t="str">
        <f t="shared" si="81"/>
        <v>2024_TXFALLS COUNTY</v>
      </c>
      <c r="F2601">
        <v>766550</v>
      </c>
      <c r="G2601" s="149">
        <f t="array" ref="G2601">SUM(IF(A2601=A$5:A2601,IF(C2601=C$5:C2601,1,0),0))</f>
        <v>73</v>
      </c>
    </row>
    <row r="2602" spans="1:7" x14ac:dyDescent="0.25">
      <c r="A2602">
        <v>2024</v>
      </c>
      <c r="B2602" s="149" t="str">
        <f t="shared" si="80"/>
        <v>2024_TX74</v>
      </c>
      <c r="C2602" t="s">
        <v>184</v>
      </c>
      <c r="D2602" t="s">
        <v>741</v>
      </c>
      <c r="E2602" s="149" t="str">
        <f t="shared" si="81"/>
        <v>2024_TXFANNIN COUNTY</v>
      </c>
      <c r="F2602">
        <v>766550</v>
      </c>
      <c r="G2602" s="149">
        <f t="array" ref="G2602">SUM(IF(A2602=A$5:A2602,IF(C2602=C$5:C2602,1,0),0))</f>
        <v>74</v>
      </c>
    </row>
    <row r="2603" spans="1:7" x14ac:dyDescent="0.25">
      <c r="A2603">
        <v>2024</v>
      </c>
      <c r="B2603" s="149" t="str">
        <f t="shared" si="80"/>
        <v>2024_TX75</v>
      </c>
      <c r="C2603" t="s">
        <v>184</v>
      </c>
      <c r="D2603" t="s">
        <v>419</v>
      </c>
      <c r="E2603" s="149" t="str">
        <f t="shared" si="81"/>
        <v>2024_TXFAYETTE COUNTY</v>
      </c>
      <c r="F2603">
        <v>766550</v>
      </c>
      <c r="G2603" s="149">
        <f t="array" ref="G2603">SUM(IF(A2603=A$5:A2603,IF(C2603=C$5:C2603,1,0),0))</f>
        <v>75</v>
      </c>
    </row>
    <row r="2604" spans="1:7" x14ac:dyDescent="0.25">
      <c r="A2604">
        <v>2024</v>
      </c>
      <c r="B2604" s="149" t="str">
        <f t="shared" si="80"/>
        <v>2024_TX76</v>
      </c>
      <c r="C2604" t="s">
        <v>184</v>
      </c>
      <c r="D2604" t="s">
        <v>1869</v>
      </c>
      <c r="E2604" s="149" t="str">
        <f t="shared" si="81"/>
        <v>2024_TXFISHER COUNTY</v>
      </c>
      <c r="F2604">
        <v>766550</v>
      </c>
      <c r="G2604" s="149">
        <f t="array" ref="G2604">SUM(IF(A2604=A$5:A2604,IF(C2604=C$5:C2604,1,0),0))</f>
        <v>76</v>
      </c>
    </row>
    <row r="2605" spans="1:7" x14ac:dyDescent="0.25">
      <c r="A2605">
        <v>2024</v>
      </c>
      <c r="B2605" s="149" t="str">
        <f t="shared" si="80"/>
        <v>2024_TX77</v>
      </c>
      <c r="C2605" t="s">
        <v>184</v>
      </c>
      <c r="D2605" t="s">
        <v>742</v>
      </c>
      <c r="E2605" s="149" t="str">
        <f t="shared" si="81"/>
        <v>2024_TXFLOYD COUNTY</v>
      </c>
      <c r="F2605">
        <v>766550</v>
      </c>
      <c r="G2605" s="149">
        <f t="array" ref="G2605">SUM(IF(A2605=A$5:A2605,IF(C2605=C$5:C2605,1,0),0))</f>
        <v>77</v>
      </c>
    </row>
    <row r="2606" spans="1:7" x14ac:dyDescent="0.25">
      <c r="A2606">
        <v>2024</v>
      </c>
      <c r="B2606" s="149" t="str">
        <f t="shared" si="80"/>
        <v>2024_TX78</v>
      </c>
      <c r="C2606" t="s">
        <v>184</v>
      </c>
      <c r="D2606" t="s">
        <v>1870</v>
      </c>
      <c r="E2606" s="149" t="str">
        <f t="shared" si="81"/>
        <v>2024_TXFOARD COUNTY</v>
      </c>
      <c r="F2606">
        <v>766550</v>
      </c>
      <c r="G2606" s="149">
        <f t="array" ref="G2606">SUM(IF(A2606=A$5:A2606,IF(C2606=C$5:C2606,1,0),0))</f>
        <v>78</v>
      </c>
    </row>
    <row r="2607" spans="1:7" x14ac:dyDescent="0.25">
      <c r="A2607">
        <v>2024</v>
      </c>
      <c r="B2607" s="149" t="str">
        <f t="shared" si="80"/>
        <v>2024_TX79</v>
      </c>
      <c r="C2607" t="s">
        <v>184</v>
      </c>
      <c r="D2607" t="s">
        <v>1871</v>
      </c>
      <c r="E2607" s="149" t="str">
        <f t="shared" si="81"/>
        <v>2024_TXFORT BEND COUNTY</v>
      </c>
      <c r="F2607">
        <v>766550</v>
      </c>
      <c r="G2607" s="149">
        <f t="array" ref="G2607">SUM(IF(A2607=A$5:A2607,IF(C2607=C$5:C2607,1,0),0))</f>
        <v>79</v>
      </c>
    </row>
    <row r="2608" spans="1:7" x14ac:dyDescent="0.25">
      <c r="A2608">
        <v>2024</v>
      </c>
      <c r="B2608" s="149" t="str">
        <f t="shared" si="80"/>
        <v>2024_TX80</v>
      </c>
      <c r="C2608" t="s">
        <v>184</v>
      </c>
      <c r="D2608" t="s">
        <v>420</v>
      </c>
      <c r="E2608" s="149" t="str">
        <f t="shared" si="81"/>
        <v>2024_TXFRANKLIN COUNTY</v>
      </c>
      <c r="F2608">
        <v>766550</v>
      </c>
      <c r="G2608" s="149">
        <f t="array" ref="G2608">SUM(IF(A2608=A$5:A2608,IF(C2608=C$5:C2608,1,0),0))</f>
        <v>80</v>
      </c>
    </row>
    <row r="2609" spans="1:7" x14ac:dyDescent="0.25">
      <c r="A2609">
        <v>2024</v>
      </c>
      <c r="B2609" s="149" t="str">
        <f t="shared" ref="B2609:B2672" si="82">A2609&amp;"_"&amp;C2609&amp;G2609</f>
        <v>2024_TX81</v>
      </c>
      <c r="C2609" t="s">
        <v>184</v>
      </c>
      <c r="D2609" t="s">
        <v>1872</v>
      </c>
      <c r="E2609" s="149" t="str">
        <f t="shared" ref="E2609:E2672" si="83">A2609&amp;"_"&amp;C2609&amp;D2609</f>
        <v>2024_TXFREESTONE COUNTY</v>
      </c>
      <c r="F2609">
        <v>766550</v>
      </c>
      <c r="G2609" s="149">
        <f t="array" ref="G2609">SUM(IF(A2609=A$5:A2609,IF(C2609=C$5:C2609,1,0),0))</f>
        <v>81</v>
      </c>
    </row>
    <row r="2610" spans="1:7" x14ac:dyDescent="0.25">
      <c r="A2610">
        <v>2024</v>
      </c>
      <c r="B2610" s="149" t="str">
        <f t="shared" si="82"/>
        <v>2024_TX82</v>
      </c>
      <c r="C2610" t="s">
        <v>184</v>
      </c>
      <c r="D2610" t="s">
        <v>1873</v>
      </c>
      <c r="E2610" s="149" t="str">
        <f t="shared" si="83"/>
        <v>2024_TXFRIO COUNTY</v>
      </c>
      <c r="F2610">
        <v>766550</v>
      </c>
      <c r="G2610" s="149">
        <f t="array" ref="G2610">SUM(IF(A2610=A$5:A2610,IF(C2610=C$5:C2610,1,0),0))</f>
        <v>82</v>
      </c>
    </row>
    <row r="2611" spans="1:7" x14ac:dyDescent="0.25">
      <c r="A2611">
        <v>2024</v>
      </c>
      <c r="B2611" s="149" t="str">
        <f t="shared" si="82"/>
        <v>2024_TX83</v>
      </c>
      <c r="C2611" t="s">
        <v>184</v>
      </c>
      <c r="D2611" t="s">
        <v>1874</v>
      </c>
      <c r="E2611" s="149" t="str">
        <f t="shared" si="83"/>
        <v>2024_TXGAINES COUNTY</v>
      </c>
      <c r="F2611">
        <v>766550</v>
      </c>
      <c r="G2611" s="149">
        <f t="array" ref="G2611">SUM(IF(A2611=A$5:A2611,IF(C2611=C$5:C2611,1,0),0))</f>
        <v>83</v>
      </c>
    </row>
    <row r="2612" spans="1:7" x14ac:dyDescent="0.25">
      <c r="A2612">
        <v>2024</v>
      </c>
      <c r="B2612" s="149" t="str">
        <f t="shared" si="82"/>
        <v>2024_TX84</v>
      </c>
      <c r="C2612" t="s">
        <v>184</v>
      </c>
      <c r="D2612" t="s">
        <v>1875</v>
      </c>
      <c r="E2612" s="149" t="str">
        <f t="shared" si="83"/>
        <v>2024_TXGALVESTON COUNTY</v>
      </c>
      <c r="F2612">
        <v>766550</v>
      </c>
      <c r="G2612" s="149">
        <f t="array" ref="G2612">SUM(IF(A2612=A$5:A2612,IF(C2612=C$5:C2612,1,0),0))</f>
        <v>84</v>
      </c>
    </row>
    <row r="2613" spans="1:7" x14ac:dyDescent="0.25">
      <c r="A2613">
        <v>2024</v>
      </c>
      <c r="B2613" s="149" t="str">
        <f t="shared" si="82"/>
        <v>2024_TX85</v>
      </c>
      <c r="C2613" t="s">
        <v>184</v>
      </c>
      <c r="D2613" t="s">
        <v>1876</v>
      </c>
      <c r="E2613" s="149" t="str">
        <f t="shared" si="83"/>
        <v>2024_TXGARZA COUNTY</v>
      </c>
      <c r="F2613">
        <v>766550</v>
      </c>
      <c r="G2613" s="149">
        <f t="array" ref="G2613">SUM(IF(A2613=A$5:A2613,IF(C2613=C$5:C2613,1,0),0))</f>
        <v>85</v>
      </c>
    </row>
    <row r="2614" spans="1:7" x14ac:dyDescent="0.25">
      <c r="A2614">
        <v>2024</v>
      </c>
      <c r="B2614" s="149" t="str">
        <f t="shared" si="82"/>
        <v>2024_TX86</v>
      </c>
      <c r="C2614" t="s">
        <v>184</v>
      </c>
      <c r="D2614" t="s">
        <v>1877</v>
      </c>
      <c r="E2614" s="149" t="str">
        <f t="shared" si="83"/>
        <v>2024_TXGILLESPIE COUNTY</v>
      </c>
      <c r="F2614">
        <v>766550</v>
      </c>
      <c r="G2614" s="149">
        <f t="array" ref="G2614">SUM(IF(A2614=A$5:A2614,IF(C2614=C$5:C2614,1,0),0))</f>
        <v>86</v>
      </c>
    </row>
    <row r="2615" spans="1:7" x14ac:dyDescent="0.25">
      <c r="A2615">
        <v>2024</v>
      </c>
      <c r="B2615" s="149" t="str">
        <f t="shared" si="82"/>
        <v>2024_TX87</v>
      </c>
      <c r="C2615" t="s">
        <v>184</v>
      </c>
      <c r="D2615" t="s">
        <v>1878</v>
      </c>
      <c r="E2615" s="149" t="str">
        <f t="shared" si="83"/>
        <v>2024_TXGLASSCOCK COUNTY</v>
      </c>
      <c r="F2615">
        <v>766550</v>
      </c>
      <c r="G2615" s="149">
        <f t="array" ref="G2615">SUM(IF(A2615=A$5:A2615,IF(C2615=C$5:C2615,1,0),0))</f>
        <v>87</v>
      </c>
    </row>
    <row r="2616" spans="1:7" x14ac:dyDescent="0.25">
      <c r="A2616">
        <v>2024</v>
      </c>
      <c r="B2616" s="149" t="str">
        <f t="shared" si="82"/>
        <v>2024_TX88</v>
      </c>
      <c r="C2616" t="s">
        <v>184</v>
      </c>
      <c r="D2616" t="s">
        <v>1879</v>
      </c>
      <c r="E2616" s="149" t="str">
        <f t="shared" si="83"/>
        <v>2024_TXGOLIAD COUNTY</v>
      </c>
      <c r="F2616">
        <v>766550</v>
      </c>
      <c r="G2616" s="149">
        <f t="array" ref="G2616">SUM(IF(A2616=A$5:A2616,IF(C2616=C$5:C2616,1,0),0))</f>
        <v>88</v>
      </c>
    </row>
    <row r="2617" spans="1:7" x14ac:dyDescent="0.25">
      <c r="A2617">
        <v>2024</v>
      </c>
      <c r="B2617" s="149" t="str">
        <f t="shared" si="82"/>
        <v>2024_TX89</v>
      </c>
      <c r="C2617" t="s">
        <v>184</v>
      </c>
      <c r="D2617" t="s">
        <v>1880</v>
      </c>
      <c r="E2617" s="149" t="str">
        <f t="shared" si="83"/>
        <v>2024_TXGONZALES COUNTY</v>
      </c>
      <c r="F2617">
        <v>766550</v>
      </c>
      <c r="G2617" s="149">
        <f t="array" ref="G2617">SUM(IF(A2617=A$5:A2617,IF(C2617=C$5:C2617,1,0),0))</f>
        <v>89</v>
      </c>
    </row>
    <row r="2618" spans="1:7" x14ac:dyDescent="0.25">
      <c r="A2618">
        <v>2024</v>
      </c>
      <c r="B2618" s="149" t="str">
        <f t="shared" si="82"/>
        <v>2024_TX90</v>
      </c>
      <c r="C2618" t="s">
        <v>184</v>
      </c>
      <c r="D2618" t="s">
        <v>1005</v>
      </c>
      <c r="E2618" s="149" t="str">
        <f t="shared" si="83"/>
        <v>2024_TXGRAY COUNTY</v>
      </c>
      <c r="F2618">
        <v>766550</v>
      </c>
      <c r="G2618" s="149">
        <f t="array" ref="G2618">SUM(IF(A2618=A$5:A2618,IF(C2618=C$5:C2618,1,0),0))</f>
        <v>90</v>
      </c>
    </row>
    <row r="2619" spans="1:7" x14ac:dyDescent="0.25">
      <c r="A2619">
        <v>2024</v>
      </c>
      <c r="B2619" s="149" t="str">
        <f t="shared" si="82"/>
        <v>2024_TX91</v>
      </c>
      <c r="C2619" t="s">
        <v>184</v>
      </c>
      <c r="D2619" t="s">
        <v>1076</v>
      </c>
      <c r="E2619" s="149" t="str">
        <f t="shared" si="83"/>
        <v>2024_TXGRAYSON COUNTY</v>
      </c>
      <c r="F2619">
        <v>766550</v>
      </c>
      <c r="G2619" s="149">
        <f t="array" ref="G2619">SUM(IF(A2619=A$5:A2619,IF(C2619=C$5:C2619,1,0),0))</f>
        <v>91</v>
      </c>
    </row>
    <row r="2620" spans="1:7" x14ac:dyDescent="0.25">
      <c r="A2620">
        <v>2024</v>
      </c>
      <c r="B2620" s="149" t="str">
        <f t="shared" si="82"/>
        <v>2024_TX92</v>
      </c>
      <c r="C2620" t="s">
        <v>184</v>
      </c>
      <c r="D2620" t="s">
        <v>1881</v>
      </c>
      <c r="E2620" s="149" t="str">
        <f t="shared" si="83"/>
        <v>2024_TXGREGG COUNTY</v>
      </c>
      <c r="F2620">
        <v>766550</v>
      </c>
      <c r="G2620" s="149">
        <f t="array" ref="G2620">SUM(IF(A2620=A$5:A2620,IF(C2620=C$5:C2620,1,0),0))</f>
        <v>92</v>
      </c>
    </row>
    <row r="2621" spans="1:7" x14ac:dyDescent="0.25">
      <c r="A2621">
        <v>2024</v>
      </c>
      <c r="B2621" s="149" t="str">
        <f t="shared" si="82"/>
        <v>2024_TX93</v>
      </c>
      <c r="C2621" t="s">
        <v>184</v>
      </c>
      <c r="D2621" t="s">
        <v>1882</v>
      </c>
      <c r="E2621" s="149" t="str">
        <f t="shared" si="83"/>
        <v>2024_TXGRIMES COUNTY</v>
      </c>
      <c r="F2621">
        <v>766550</v>
      </c>
      <c r="G2621" s="149">
        <f t="array" ref="G2621">SUM(IF(A2621=A$5:A2621,IF(C2621=C$5:C2621,1,0),0))</f>
        <v>93</v>
      </c>
    </row>
    <row r="2622" spans="1:7" x14ac:dyDescent="0.25">
      <c r="A2622">
        <v>2024</v>
      </c>
      <c r="B2622" s="149" t="str">
        <f t="shared" si="82"/>
        <v>2024_TX94</v>
      </c>
      <c r="C2622" t="s">
        <v>184</v>
      </c>
      <c r="D2622" t="s">
        <v>1456</v>
      </c>
      <c r="E2622" s="149" t="str">
        <f t="shared" si="83"/>
        <v>2024_TXGUADALUPE COUNTY</v>
      </c>
      <c r="F2622">
        <v>766550</v>
      </c>
      <c r="G2622" s="149">
        <f t="array" ref="G2622">SUM(IF(A2622=A$5:A2622,IF(C2622=C$5:C2622,1,0),0))</f>
        <v>94</v>
      </c>
    </row>
    <row r="2623" spans="1:7" x14ac:dyDescent="0.25">
      <c r="A2623">
        <v>2024</v>
      </c>
      <c r="B2623" s="149" t="str">
        <f t="shared" si="82"/>
        <v>2024_TX95</v>
      </c>
      <c r="C2623" t="s">
        <v>184</v>
      </c>
      <c r="D2623" t="s">
        <v>423</v>
      </c>
      <c r="E2623" s="149" t="str">
        <f t="shared" si="83"/>
        <v>2024_TXHALE COUNTY</v>
      </c>
      <c r="F2623">
        <v>766550</v>
      </c>
      <c r="G2623" s="149">
        <f t="array" ref="G2623">SUM(IF(A2623=A$5:A2623,IF(C2623=C$5:C2623,1,0),0))</f>
        <v>95</v>
      </c>
    </row>
    <row r="2624" spans="1:7" x14ac:dyDescent="0.25">
      <c r="A2624">
        <v>2024</v>
      </c>
      <c r="B2624" s="149" t="str">
        <f t="shared" si="82"/>
        <v>2024_TX96</v>
      </c>
      <c r="C2624" t="s">
        <v>184</v>
      </c>
      <c r="D2624" t="s">
        <v>751</v>
      </c>
      <c r="E2624" s="149" t="str">
        <f t="shared" si="83"/>
        <v>2024_TXHALL COUNTY</v>
      </c>
      <c r="F2624">
        <v>766550</v>
      </c>
      <c r="G2624" s="149">
        <f t="array" ref="G2624">SUM(IF(A2624=A$5:A2624,IF(C2624=C$5:C2624,1,0),0))</f>
        <v>96</v>
      </c>
    </row>
    <row r="2625" spans="1:7" x14ac:dyDescent="0.25">
      <c r="A2625">
        <v>2024</v>
      </c>
      <c r="B2625" s="149" t="str">
        <f t="shared" si="82"/>
        <v>2024_TX97</v>
      </c>
      <c r="C2625" t="s">
        <v>184</v>
      </c>
      <c r="D2625" t="s">
        <v>669</v>
      </c>
      <c r="E2625" s="149" t="str">
        <f t="shared" si="83"/>
        <v>2024_TXHAMILTON COUNTY</v>
      </c>
      <c r="F2625">
        <v>766550</v>
      </c>
      <c r="G2625" s="149">
        <f t="array" ref="G2625">SUM(IF(A2625=A$5:A2625,IF(C2625=C$5:C2625,1,0),0))</f>
        <v>97</v>
      </c>
    </row>
    <row r="2626" spans="1:7" x14ac:dyDescent="0.25">
      <c r="A2626">
        <v>2024</v>
      </c>
      <c r="B2626" s="149" t="str">
        <f t="shared" si="82"/>
        <v>2024_TX98</v>
      </c>
      <c r="C2626" t="s">
        <v>184</v>
      </c>
      <c r="D2626" t="s">
        <v>1883</v>
      </c>
      <c r="E2626" s="149" t="str">
        <f t="shared" si="83"/>
        <v>2024_TXHANSFORD COUNTY</v>
      </c>
      <c r="F2626">
        <v>766550</v>
      </c>
      <c r="G2626" s="149">
        <f t="array" ref="G2626">SUM(IF(A2626=A$5:A2626,IF(C2626=C$5:C2626,1,0),0))</f>
        <v>98</v>
      </c>
    </row>
    <row r="2627" spans="1:7" x14ac:dyDescent="0.25">
      <c r="A2627">
        <v>2024</v>
      </c>
      <c r="B2627" s="149" t="str">
        <f t="shared" si="82"/>
        <v>2024_TX99</v>
      </c>
      <c r="C2627" t="s">
        <v>184</v>
      </c>
      <c r="D2627" t="s">
        <v>1802</v>
      </c>
      <c r="E2627" s="149" t="str">
        <f t="shared" si="83"/>
        <v>2024_TXHARDEMAN COUNTY</v>
      </c>
      <c r="F2627">
        <v>766550</v>
      </c>
      <c r="G2627" s="149">
        <f t="array" ref="G2627">SUM(IF(A2627=A$5:A2627,IF(C2627=C$5:C2627,1,0),0))</f>
        <v>99</v>
      </c>
    </row>
    <row r="2628" spans="1:7" x14ac:dyDescent="0.25">
      <c r="A2628">
        <v>2024</v>
      </c>
      <c r="B2628" s="149" t="str">
        <f t="shared" si="82"/>
        <v>2024_TX100</v>
      </c>
      <c r="C2628" t="s">
        <v>184</v>
      </c>
      <c r="D2628" t="s">
        <v>864</v>
      </c>
      <c r="E2628" s="149" t="str">
        <f t="shared" si="83"/>
        <v>2024_TXHARDIN COUNTY</v>
      </c>
      <c r="F2628">
        <v>766550</v>
      </c>
      <c r="G2628" s="149">
        <f t="array" ref="G2628">SUM(IF(A2628=A$5:A2628,IF(C2628=C$5:C2628,1,0),0))</f>
        <v>100</v>
      </c>
    </row>
    <row r="2629" spans="1:7" x14ac:dyDescent="0.25">
      <c r="A2629">
        <v>2024</v>
      </c>
      <c r="B2629" s="149" t="str">
        <f t="shared" si="82"/>
        <v>2024_TX101</v>
      </c>
      <c r="C2629" t="s">
        <v>184</v>
      </c>
      <c r="D2629" t="s">
        <v>754</v>
      </c>
      <c r="E2629" s="149" t="str">
        <f t="shared" si="83"/>
        <v>2024_TXHARRIS COUNTY</v>
      </c>
      <c r="F2629">
        <v>766550</v>
      </c>
      <c r="G2629" s="149">
        <f t="array" ref="G2629">SUM(IF(A2629=A$5:A2629,IF(C2629=C$5:C2629,1,0),0))</f>
        <v>101</v>
      </c>
    </row>
    <row r="2630" spans="1:7" x14ac:dyDescent="0.25">
      <c r="A2630">
        <v>2024</v>
      </c>
      <c r="B2630" s="149" t="str">
        <f t="shared" si="82"/>
        <v>2024_TX102</v>
      </c>
      <c r="C2630" t="s">
        <v>184</v>
      </c>
      <c r="D2630" t="s">
        <v>911</v>
      </c>
      <c r="E2630" s="149" t="str">
        <f t="shared" si="83"/>
        <v>2024_TXHARRISON COUNTY</v>
      </c>
      <c r="F2630">
        <v>766550</v>
      </c>
      <c r="G2630" s="149">
        <f t="array" ref="G2630">SUM(IF(A2630=A$5:A2630,IF(C2630=C$5:C2630,1,0),0))</f>
        <v>102</v>
      </c>
    </row>
    <row r="2631" spans="1:7" x14ac:dyDescent="0.25">
      <c r="A2631">
        <v>2024</v>
      </c>
      <c r="B2631" s="149" t="str">
        <f t="shared" si="82"/>
        <v>2024_TX103</v>
      </c>
      <c r="C2631" t="s">
        <v>184</v>
      </c>
      <c r="D2631" t="s">
        <v>1884</v>
      </c>
      <c r="E2631" s="149" t="str">
        <f t="shared" si="83"/>
        <v>2024_TXHARTLEY COUNTY</v>
      </c>
      <c r="F2631">
        <v>766550</v>
      </c>
      <c r="G2631" s="149">
        <f t="array" ref="G2631">SUM(IF(A2631=A$5:A2631,IF(C2631=C$5:C2631,1,0),0))</f>
        <v>103</v>
      </c>
    </row>
    <row r="2632" spans="1:7" x14ac:dyDescent="0.25">
      <c r="A2632">
        <v>2024</v>
      </c>
      <c r="B2632" s="149" t="str">
        <f t="shared" si="82"/>
        <v>2024_TX104</v>
      </c>
      <c r="C2632" t="s">
        <v>184</v>
      </c>
      <c r="D2632" t="s">
        <v>1010</v>
      </c>
      <c r="E2632" s="149" t="str">
        <f t="shared" si="83"/>
        <v>2024_TXHASKELL COUNTY</v>
      </c>
      <c r="F2632">
        <v>766550</v>
      </c>
      <c r="G2632" s="149">
        <f t="array" ref="G2632">SUM(IF(A2632=A$5:A2632,IF(C2632=C$5:C2632,1,0),0))</f>
        <v>104</v>
      </c>
    </row>
    <row r="2633" spans="1:7" x14ac:dyDescent="0.25">
      <c r="A2633">
        <v>2024</v>
      </c>
      <c r="B2633" s="149" t="str">
        <f t="shared" si="82"/>
        <v>2024_TX105</v>
      </c>
      <c r="C2633" t="s">
        <v>184</v>
      </c>
      <c r="D2633" t="s">
        <v>1885</v>
      </c>
      <c r="E2633" s="149" t="str">
        <f t="shared" si="83"/>
        <v>2024_TXHAYS COUNTY</v>
      </c>
      <c r="F2633">
        <v>766550</v>
      </c>
      <c r="G2633" s="149">
        <f t="array" ref="G2633">SUM(IF(A2633=A$5:A2633,IF(C2633=C$5:C2633,1,0),0))</f>
        <v>105</v>
      </c>
    </row>
    <row r="2634" spans="1:7" x14ac:dyDescent="0.25">
      <c r="A2634">
        <v>2024</v>
      </c>
      <c r="B2634" s="149" t="str">
        <f t="shared" si="82"/>
        <v>2024_TX106</v>
      </c>
      <c r="C2634" t="s">
        <v>184</v>
      </c>
      <c r="D2634" t="s">
        <v>1886</v>
      </c>
      <c r="E2634" s="149" t="str">
        <f t="shared" si="83"/>
        <v>2024_TXHEMPHILL COUNTY</v>
      </c>
      <c r="F2634">
        <v>766550</v>
      </c>
      <c r="G2634" s="149">
        <f t="array" ref="G2634">SUM(IF(A2634=A$5:A2634,IF(C2634=C$5:C2634,1,0),0))</f>
        <v>106</v>
      </c>
    </row>
    <row r="2635" spans="1:7" x14ac:dyDescent="0.25">
      <c r="A2635">
        <v>2024</v>
      </c>
      <c r="B2635" s="149" t="str">
        <f t="shared" si="82"/>
        <v>2024_TX107</v>
      </c>
      <c r="C2635" t="s">
        <v>184</v>
      </c>
      <c r="D2635" t="s">
        <v>865</v>
      </c>
      <c r="E2635" s="149" t="str">
        <f t="shared" si="83"/>
        <v>2024_TXHENDERSON COUNTY</v>
      </c>
      <c r="F2635">
        <v>766550</v>
      </c>
      <c r="G2635" s="149">
        <f t="array" ref="G2635">SUM(IF(A2635=A$5:A2635,IF(C2635=C$5:C2635,1,0),0))</f>
        <v>107</v>
      </c>
    </row>
    <row r="2636" spans="1:7" x14ac:dyDescent="0.25">
      <c r="A2636">
        <v>2024</v>
      </c>
      <c r="B2636" s="149" t="str">
        <f t="shared" si="82"/>
        <v>2024_TX108</v>
      </c>
      <c r="C2636" t="s">
        <v>184</v>
      </c>
      <c r="D2636" t="s">
        <v>1458</v>
      </c>
      <c r="E2636" s="149" t="str">
        <f t="shared" si="83"/>
        <v>2024_TXHIDALGO COUNTY</v>
      </c>
      <c r="F2636">
        <v>766550</v>
      </c>
      <c r="G2636" s="149">
        <f t="array" ref="G2636">SUM(IF(A2636=A$5:A2636,IF(C2636=C$5:C2636,1,0),0))</f>
        <v>108</v>
      </c>
    </row>
    <row r="2637" spans="1:7" x14ac:dyDescent="0.25">
      <c r="A2637">
        <v>2024</v>
      </c>
      <c r="B2637" s="149" t="str">
        <f t="shared" si="82"/>
        <v>2024_TX109</v>
      </c>
      <c r="C2637" t="s">
        <v>184</v>
      </c>
      <c r="D2637" t="s">
        <v>1358</v>
      </c>
      <c r="E2637" s="149" t="str">
        <f t="shared" si="83"/>
        <v>2024_TXHILL COUNTY</v>
      </c>
      <c r="F2637">
        <v>766550</v>
      </c>
      <c r="G2637" s="149">
        <f t="array" ref="G2637">SUM(IF(A2637=A$5:A2637,IF(C2637=C$5:C2637,1,0),0))</f>
        <v>109</v>
      </c>
    </row>
    <row r="2638" spans="1:7" x14ac:dyDescent="0.25">
      <c r="A2638">
        <v>2024</v>
      </c>
      <c r="B2638" s="149" t="str">
        <f t="shared" si="82"/>
        <v>2024_TX110</v>
      </c>
      <c r="C2638" t="s">
        <v>184</v>
      </c>
      <c r="D2638" t="s">
        <v>1887</v>
      </c>
      <c r="E2638" s="149" t="str">
        <f t="shared" si="83"/>
        <v>2024_TXHOCKLEY COUNTY</v>
      </c>
      <c r="F2638">
        <v>766550</v>
      </c>
      <c r="G2638" s="149">
        <f t="array" ref="G2638">SUM(IF(A2638=A$5:A2638,IF(C2638=C$5:C2638,1,0),0))</f>
        <v>110</v>
      </c>
    </row>
    <row r="2639" spans="1:7" x14ac:dyDescent="0.25">
      <c r="A2639">
        <v>2024</v>
      </c>
      <c r="B2639" s="149" t="str">
        <f t="shared" si="82"/>
        <v>2024_TX111</v>
      </c>
      <c r="C2639" t="s">
        <v>184</v>
      </c>
      <c r="D2639" t="s">
        <v>1888</v>
      </c>
      <c r="E2639" s="149" t="str">
        <f t="shared" si="83"/>
        <v>2024_TXHOOD COUNTY</v>
      </c>
      <c r="F2639">
        <v>766550</v>
      </c>
      <c r="G2639" s="149">
        <f t="array" ref="G2639">SUM(IF(A2639=A$5:A2639,IF(C2639=C$5:C2639,1,0),0))</f>
        <v>111</v>
      </c>
    </row>
    <row r="2640" spans="1:7" x14ac:dyDescent="0.25">
      <c r="A2640">
        <v>2024</v>
      </c>
      <c r="B2640" s="149" t="str">
        <f t="shared" si="82"/>
        <v>2024_TX112</v>
      </c>
      <c r="C2640" t="s">
        <v>184</v>
      </c>
      <c r="D2640" t="s">
        <v>1081</v>
      </c>
      <c r="E2640" s="149" t="str">
        <f t="shared" si="83"/>
        <v>2024_TXHOPKINS COUNTY</v>
      </c>
      <c r="F2640">
        <v>766550</v>
      </c>
      <c r="G2640" s="149">
        <f t="array" ref="G2640">SUM(IF(A2640=A$5:A2640,IF(C2640=C$5:C2640,1,0),0))</f>
        <v>112</v>
      </c>
    </row>
    <row r="2641" spans="1:7" x14ac:dyDescent="0.25">
      <c r="A2641">
        <v>2024</v>
      </c>
      <c r="B2641" s="149" t="str">
        <f t="shared" si="82"/>
        <v>2024_TX113</v>
      </c>
      <c r="C2641" t="s">
        <v>184</v>
      </c>
      <c r="D2641" t="s">
        <v>425</v>
      </c>
      <c r="E2641" s="149" t="str">
        <f t="shared" si="83"/>
        <v>2024_TXHOUSTON COUNTY</v>
      </c>
      <c r="F2641">
        <v>766550</v>
      </c>
      <c r="G2641" s="149">
        <f t="array" ref="G2641">SUM(IF(A2641=A$5:A2641,IF(C2641=C$5:C2641,1,0),0))</f>
        <v>113</v>
      </c>
    </row>
    <row r="2642" spans="1:7" x14ac:dyDescent="0.25">
      <c r="A2642">
        <v>2024</v>
      </c>
      <c r="B2642" s="149" t="str">
        <f t="shared" si="82"/>
        <v>2024_TX114</v>
      </c>
      <c r="C2642" t="s">
        <v>184</v>
      </c>
      <c r="D2642" t="s">
        <v>497</v>
      </c>
      <c r="E2642" s="149" t="str">
        <f t="shared" si="83"/>
        <v>2024_TXHOWARD COUNTY</v>
      </c>
      <c r="F2642">
        <v>766550</v>
      </c>
      <c r="G2642" s="149">
        <f t="array" ref="G2642">SUM(IF(A2642=A$5:A2642,IF(C2642=C$5:C2642,1,0),0))</f>
        <v>114</v>
      </c>
    </row>
    <row r="2643" spans="1:7" x14ac:dyDescent="0.25">
      <c r="A2643">
        <v>2024</v>
      </c>
      <c r="B2643" s="149" t="str">
        <f t="shared" si="82"/>
        <v>2024_TX115</v>
      </c>
      <c r="C2643" t="s">
        <v>184</v>
      </c>
      <c r="D2643" t="s">
        <v>1889</v>
      </c>
      <c r="E2643" s="149" t="str">
        <f t="shared" si="83"/>
        <v>2024_TXHUDSPETH COUNTY</v>
      </c>
      <c r="F2643">
        <v>766550</v>
      </c>
      <c r="G2643" s="149">
        <f t="array" ref="G2643">SUM(IF(A2643=A$5:A2643,IF(C2643=C$5:C2643,1,0),0))</f>
        <v>115</v>
      </c>
    </row>
    <row r="2644" spans="1:7" x14ac:dyDescent="0.25">
      <c r="A2644">
        <v>2024</v>
      </c>
      <c r="B2644" s="149" t="str">
        <f t="shared" si="82"/>
        <v>2024_TX116</v>
      </c>
      <c r="C2644" t="s">
        <v>184</v>
      </c>
      <c r="D2644" t="s">
        <v>1890</v>
      </c>
      <c r="E2644" s="149" t="str">
        <f t="shared" si="83"/>
        <v>2024_TXHUNT COUNTY</v>
      </c>
      <c r="F2644">
        <v>766550</v>
      </c>
      <c r="G2644" s="149">
        <f t="array" ref="G2644">SUM(IF(A2644=A$5:A2644,IF(C2644=C$5:C2644,1,0),0))</f>
        <v>116</v>
      </c>
    </row>
    <row r="2645" spans="1:7" x14ac:dyDescent="0.25">
      <c r="A2645">
        <v>2024</v>
      </c>
      <c r="B2645" s="149" t="str">
        <f t="shared" si="82"/>
        <v>2024_TX117</v>
      </c>
      <c r="C2645" t="s">
        <v>184</v>
      </c>
      <c r="D2645" t="s">
        <v>1772</v>
      </c>
      <c r="E2645" s="149" t="str">
        <f t="shared" si="83"/>
        <v>2024_TXHUTCHINSON COUNTY</v>
      </c>
      <c r="F2645">
        <v>766550</v>
      </c>
      <c r="G2645" s="149">
        <f t="array" ref="G2645">SUM(IF(A2645=A$5:A2645,IF(C2645=C$5:C2645,1,0),0))</f>
        <v>117</v>
      </c>
    </row>
    <row r="2646" spans="1:7" x14ac:dyDescent="0.25">
      <c r="A2646">
        <v>2024</v>
      </c>
      <c r="B2646" s="149" t="str">
        <f t="shared" si="82"/>
        <v>2024_TX118</v>
      </c>
      <c r="C2646" t="s">
        <v>184</v>
      </c>
      <c r="D2646" t="s">
        <v>1891</v>
      </c>
      <c r="E2646" s="149" t="str">
        <f t="shared" si="83"/>
        <v>2024_TXIRION COUNTY</v>
      </c>
      <c r="F2646">
        <v>766550</v>
      </c>
      <c r="G2646" s="149">
        <f t="array" ref="G2646">SUM(IF(A2646=A$5:A2646,IF(C2646=C$5:C2646,1,0),0))</f>
        <v>118</v>
      </c>
    </row>
    <row r="2647" spans="1:7" x14ac:dyDescent="0.25">
      <c r="A2647">
        <v>2024</v>
      </c>
      <c r="B2647" s="149" t="str">
        <f t="shared" si="82"/>
        <v>2024_TX119</v>
      </c>
      <c r="C2647" t="s">
        <v>184</v>
      </c>
      <c r="D2647" t="s">
        <v>1892</v>
      </c>
      <c r="E2647" s="149" t="str">
        <f t="shared" si="83"/>
        <v>2024_TXJACK COUNTY</v>
      </c>
      <c r="F2647">
        <v>766550</v>
      </c>
      <c r="G2647" s="149">
        <f t="array" ref="G2647">SUM(IF(A2647=A$5:A2647,IF(C2647=C$5:C2647,1,0),0))</f>
        <v>119</v>
      </c>
    </row>
    <row r="2648" spans="1:7" x14ac:dyDescent="0.25">
      <c r="A2648">
        <v>2024</v>
      </c>
      <c r="B2648" s="149" t="str">
        <f t="shared" si="82"/>
        <v>2024_TX120</v>
      </c>
      <c r="C2648" t="s">
        <v>184</v>
      </c>
      <c r="D2648" t="s">
        <v>426</v>
      </c>
      <c r="E2648" s="149" t="str">
        <f t="shared" si="83"/>
        <v>2024_TXJACKSON COUNTY</v>
      </c>
      <c r="F2648">
        <v>766550</v>
      </c>
      <c r="G2648" s="149">
        <f t="array" ref="G2648">SUM(IF(A2648=A$5:A2648,IF(C2648=C$5:C2648,1,0),0))</f>
        <v>120</v>
      </c>
    </row>
    <row r="2649" spans="1:7" x14ac:dyDescent="0.25">
      <c r="A2649">
        <v>2024</v>
      </c>
      <c r="B2649" s="149" t="str">
        <f t="shared" si="82"/>
        <v>2024_TX121</v>
      </c>
      <c r="C2649" t="s">
        <v>184</v>
      </c>
      <c r="D2649" t="s">
        <v>758</v>
      </c>
      <c r="E2649" s="149" t="str">
        <f t="shared" si="83"/>
        <v>2024_TXJASPER COUNTY</v>
      </c>
      <c r="F2649">
        <v>766550</v>
      </c>
      <c r="G2649" s="149">
        <f t="array" ref="G2649">SUM(IF(A2649=A$5:A2649,IF(C2649=C$5:C2649,1,0),0))</f>
        <v>121</v>
      </c>
    </row>
    <row r="2650" spans="1:7" x14ac:dyDescent="0.25">
      <c r="A2650">
        <v>2024</v>
      </c>
      <c r="B2650" s="149" t="str">
        <f t="shared" si="82"/>
        <v>2024_TX122</v>
      </c>
      <c r="C2650" t="s">
        <v>184</v>
      </c>
      <c r="D2650" t="s">
        <v>759</v>
      </c>
      <c r="E2650" s="149" t="str">
        <f t="shared" si="83"/>
        <v>2024_TXJEFF DAVIS COUNTY</v>
      </c>
      <c r="F2650">
        <v>766550</v>
      </c>
      <c r="G2650" s="149">
        <f t="array" ref="G2650">SUM(IF(A2650=A$5:A2650,IF(C2650=C$5:C2650,1,0),0))</f>
        <v>122</v>
      </c>
    </row>
    <row r="2651" spans="1:7" x14ac:dyDescent="0.25">
      <c r="A2651">
        <v>2024</v>
      </c>
      <c r="B2651" s="149" t="str">
        <f t="shared" si="82"/>
        <v>2024_TX123</v>
      </c>
      <c r="C2651" t="s">
        <v>184</v>
      </c>
      <c r="D2651" t="s">
        <v>427</v>
      </c>
      <c r="E2651" s="149" t="str">
        <f t="shared" si="83"/>
        <v>2024_TXJEFFERSON COUNTY</v>
      </c>
      <c r="F2651">
        <v>766550</v>
      </c>
      <c r="G2651" s="149">
        <f t="array" ref="G2651">SUM(IF(A2651=A$5:A2651,IF(C2651=C$5:C2651,1,0),0))</f>
        <v>123</v>
      </c>
    </row>
    <row r="2652" spans="1:7" x14ac:dyDescent="0.25">
      <c r="A2652">
        <v>2024</v>
      </c>
      <c r="B2652" s="149" t="str">
        <f t="shared" si="82"/>
        <v>2024_TX124</v>
      </c>
      <c r="C2652" t="s">
        <v>184</v>
      </c>
      <c r="D2652" t="s">
        <v>1893</v>
      </c>
      <c r="E2652" s="149" t="str">
        <f t="shared" si="83"/>
        <v>2024_TXJIM HOGG COUNTY</v>
      </c>
      <c r="F2652">
        <v>766550</v>
      </c>
      <c r="G2652" s="149">
        <f t="array" ref="G2652">SUM(IF(A2652=A$5:A2652,IF(C2652=C$5:C2652,1,0),0))</f>
        <v>124</v>
      </c>
    </row>
    <row r="2653" spans="1:7" x14ac:dyDescent="0.25">
      <c r="A2653">
        <v>2024</v>
      </c>
      <c r="B2653" s="149" t="str">
        <f t="shared" si="82"/>
        <v>2024_TX125</v>
      </c>
      <c r="C2653" t="s">
        <v>184</v>
      </c>
      <c r="D2653" t="s">
        <v>1894</v>
      </c>
      <c r="E2653" s="149" t="str">
        <f t="shared" si="83"/>
        <v>2024_TXJIM WELLS COUNTY</v>
      </c>
      <c r="F2653">
        <v>766550</v>
      </c>
      <c r="G2653" s="149">
        <f t="array" ref="G2653">SUM(IF(A2653=A$5:A2653,IF(C2653=C$5:C2653,1,0),0))</f>
        <v>125</v>
      </c>
    </row>
    <row r="2654" spans="1:7" x14ac:dyDescent="0.25">
      <c r="A2654">
        <v>2024</v>
      </c>
      <c r="B2654" s="149" t="str">
        <f t="shared" si="82"/>
        <v>2024_TX126</v>
      </c>
      <c r="C2654" t="s">
        <v>184</v>
      </c>
      <c r="D2654" t="s">
        <v>500</v>
      </c>
      <c r="E2654" s="149" t="str">
        <f t="shared" si="83"/>
        <v>2024_TXJOHNSON COUNTY</v>
      </c>
      <c r="F2654">
        <v>766550</v>
      </c>
      <c r="G2654" s="149">
        <f t="array" ref="G2654">SUM(IF(A2654=A$5:A2654,IF(C2654=C$5:C2654,1,0),0))</f>
        <v>126</v>
      </c>
    </row>
    <row r="2655" spans="1:7" x14ac:dyDescent="0.25">
      <c r="A2655">
        <v>2024</v>
      </c>
      <c r="B2655" s="149" t="str">
        <f t="shared" si="82"/>
        <v>2024_TX127</v>
      </c>
      <c r="C2655" t="s">
        <v>184</v>
      </c>
      <c r="D2655" t="s">
        <v>761</v>
      </c>
      <c r="E2655" s="149" t="str">
        <f t="shared" si="83"/>
        <v>2024_TXJONES COUNTY</v>
      </c>
      <c r="F2655">
        <v>766550</v>
      </c>
      <c r="G2655" s="149">
        <f t="array" ref="G2655">SUM(IF(A2655=A$5:A2655,IF(C2655=C$5:C2655,1,0),0))</f>
        <v>127</v>
      </c>
    </row>
    <row r="2656" spans="1:7" x14ac:dyDescent="0.25">
      <c r="A2656">
        <v>2024</v>
      </c>
      <c r="B2656" s="149" t="str">
        <f t="shared" si="82"/>
        <v>2024_TX128</v>
      </c>
      <c r="C2656" t="s">
        <v>184</v>
      </c>
      <c r="D2656" t="s">
        <v>1895</v>
      </c>
      <c r="E2656" s="149" t="str">
        <f t="shared" si="83"/>
        <v>2024_TXKARNES COUNTY</v>
      </c>
      <c r="F2656">
        <v>766550</v>
      </c>
      <c r="G2656" s="149">
        <f t="array" ref="G2656">SUM(IF(A2656=A$5:A2656,IF(C2656=C$5:C2656,1,0),0))</f>
        <v>128</v>
      </c>
    </row>
    <row r="2657" spans="1:7" x14ac:dyDescent="0.25">
      <c r="A2657">
        <v>2024</v>
      </c>
      <c r="B2657" s="149" t="str">
        <f t="shared" si="82"/>
        <v>2024_TX129</v>
      </c>
      <c r="C2657" t="s">
        <v>184</v>
      </c>
      <c r="D2657" t="s">
        <v>1896</v>
      </c>
      <c r="E2657" s="149" t="str">
        <f t="shared" si="83"/>
        <v>2024_TXKAUFMAN COUNTY</v>
      </c>
      <c r="F2657">
        <v>766550</v>
      </c>
      <c r="G2657" s="149">
        <f t="array" ref="G2657">SUM(IF(A2657=A$5:A2657,IF(C2657=C$5:C2657,1,0),0))</f>
        <v>129</v>
      </c>
    </row>
    <row r="2658" spans="1:7" x14ac:dyDescent="0.25">
      <c r="A2658">
        <v>2024</v>
      </c>
      <c r="B2658" s="149" t="str">
        <f t="shared" si="82"/>
        <v>2024_TX130</v>
      </c>
      <c r="C2658" t="s">
        <v>184</v>
      </c>
      <c r="D2658" t="s">
        <v>871</v>
      </c>
      <c r="E2658" s="149" t="str">
        <f t="shared" si="83"/>
        <v>2024_TXKENDALL COUNTY</v>
      </c>
      <c r="F2658">
        <v>766550</v>
      </c>
      <c r="G2658" s="149">
        <f t="array" ref="G2658">SUM(IF(A2658=A$5:A2658,IF(C2658=C$5:C2658,1,0),0))</f>
        <v>130</v>
      </c>
    </row>
    <row r="2659" spans="1:7" x14ac:dyDescent="0.25">
      <c r="A2659">
        <v>2024</v>
      </c>
      <c r="B2659" s="149" t="str">
        <f t="shared" si="82"/>
        <v>2024_TX131</v>
      </c>
      <c r="C2659" t="s">
        <v>184</v>
      </c>
      <c r="D2659" t="s">
        <v>1897</v>
      </c>
      <c r="E2659" s="149" t="str">
        <f t="shared" si="83"/>
        <v>2024_TXKENEDY COUNTY</v>
      </c>
      <c r="F2659">
        <v>766550</v>
      </c>
      <c r="G2659" s="149">
        <f t="array" ref="G2659">SUM(IF(A2659=A$5:A2659,IF(C2659=C$5:C2659,1,0),0))</f>
        <v>131</v>
      </c>
    </row>
    <row r="2660" spans="1:7" x14ac:dyDescent="0.25">
      <c r="A2660">
        <v>2024</v>
      </c>
      <c r="B2660" s="149" t="str">
        <f t="shared" si="82"/>
        <v>2024_TX132</v>
      </c>
      <c r="C2660" t="s">
        <v>184</v>
      </c>
      <c r="D2660" t="s">
        <v>649</v>
      </c>
      <c r="E2660" s="149" t="str">
        <f t="shared" si="83"/>
        <v>2024_TXKENT COUNTY</v>
      </c>
      <c r="F2660">
        <v>766550</v>
      </c>
      <c r="G2660" s="149">
        <f t="array" ref="G2660">SUM(IF(A2660=A$5:A2660,IF(C2660=C$5:C2660,1,0),0))</f>
        <v>132</v>
      </c>
    </row>
    <row r="2661" spans="1:7" x14ac:dyDescent="0.25">
      <c r="A2661">
        <v>2024</v>
      </c>
      <c r="B2661" s="149" t="str">
        <f t="shared" si="82"/>
        <v>2024_TX133</v>
      </c>
      <c r="C2661" t="s">
        <v>184</v>
      </c>
      <c r="D2661" t="s">
        <v>1898</v>
      </c>
      <c r="E2661" s="149" t="str">
        <f t="shared" si="83"/>
        <v>2024_TXKERR COUNTY</v>
      </c>
      <c r="F2661">
        <v>766550</v>
      </c>
      <c r="G2661" s="149">
        <f t="array" ref="G2661">SUM(IF(A2661=A$5:A2661,IF(C2661=C$5:C2661,1,0),0))</f>
        <v>133</v>
      </c>
    </row>
    <row r="2662" spans="1:7" x14ac:dyDescent="0.25">
      <c r="A2662">
        <v>2024</v>
      </c>
      <c r="B2662" s="149" t="str">
        <f t="shared" si="82"/>
        <v>2024_TX134</v>
      </c>
      <c r="C2662" t="s">
        <v>184</v>
      </c>
      <c r="D2662" t="s">
        <v>1899</v>
      </c>
      <c r="E2662" s="149" t="str">
        <f t="shared" si="83"/>
        <v>2024_TXKIMBLE COUNTY</v>
      </c>
      <c r="F2662">
        <v>766550</v>
      </c>
      <c r="G2662" s="149">
        <f t="array" ref="G2662">SUM(IF(A2662=A$5:A2662,IF(C2662=C$5:C2662,1,0),0))</f>
        <v>134</v>
      </c>
    </row>
    <row r="2663" spans="1:7" x14ac:dyDescent="0.25">
      <c r="A2663">
        <v>2024</v>
      </c>
      <c r="B2663" s="149" t="str">
        <f t="shared" si="82"/>
        <v>2024_TX135</v>
      </c>
      <c r="C2663" t="s">
        <v>184</v>
      </c>
      <c r="D2663" t="s">
        <v>1900</v>
      </c>
      <c r="E2663" s="149" t="str">
        <f t="shared" si="83"/>
        <v>2024_TXKING COUNTY</v>
      </c>
      <c r="F2663">
        <v>766550</v>
      </c>
      <c r="G2663" s="149">
        <f t="array" ref="G2663">SUM(IF(A2663=A$5:A2663,IF(C2663=C$5:C2663,1,0),0))</f>
        <v>135</v>
      </c>
    </row>
    <row r="2664" spans="1:7" x14ac:dyDescent="0.25">
      <c r="A2664">
        <v>2024</v>
      </c>
      <c r="B2664" s="149" t="str">
        <f t="shared" si="82"/>
        <v>2024_TX136</v>
      </c>
      <c r="C2664" t="s">
        <v>184</v>
      </c>
      <c r="D2664" t="s">
        <v>1901</v>
      </c>
      <c r="E2664" s="149" t="str">
        <f t="shared" si="83"/>
        <v>2024_TXKINNEY COUNTY</v>
      </c>
      <c r="F2664">
        <v>766550</v>
      </c>
      <c r="G2664" s="149">
        <f t="array" ref="G2664">SUM(IF(A2664=A$5:A2664,IF(C2664=C$5:C2664,1,0),0))</f>
        <v>136</v>
      </c>
    </row>
    <row r="2665" spans="1:7" x14ac:dyDescent="0.25">
      <c r="A2665">
        <v>2024</v>
      </c>
      <c r="B2665" s="149" t="str">
        <f t="shared" si="82"/>
        <v>2024_TX137</v>
      </c>
      <c r="C2665" t="s">
        <v>184</v>
      </c>
      <c r="D2665" t="s">
        <v>1902</v>
      </c>
      <c r="E2665" s="149" t="str">
        <f t="shared" si="83"/>
        <v>2024_TXKLEBERG COUNTY</v>
      </c>
      <c r="F2665">
        <v>766550</v>
      </c>
      <c r="G2665" s="149">
        <f t="array" ref="G2665">SUM(IF(A2665=A$5:A2665,IF(C2665=C$5:C2665,1,0),0))</f>
        <v>137</v>
      </c>
    </row>
    <row r="2666" spans="1:7" x14ac:dyDescent="0.25">
      <c r="A2666">
        <v>2024</v>
      </c>
      <c r="B2666" s="149" t="str">
        <f t="shared" si="82"/>
        <v>2024_TX138</v>
      </c>
      <c r="C2666" t="s">
        <v>184</v>
      </c>
      <c r="D2666" t="s">
        <v>872</v>
      </c>
      <c r="E2666" s="149" t="str">
        <f t="shared" si="83"/>
        <v>2024_TXKNOX COUNTY</v>
      </c>
      <c r="F2666">
        <v>766550</v>
      </c>
      <c r="G2666" s="149">
        <f t="array" ref="G2666">SUM(IF(A2666=A$5:A2666,IF(C2666=C$5:C2666,1,0),0))</f>
        <v>138</v>
      </c>
    </row>
    <row r="2667" spans="1:7" x14ac:dyDescent="0.25">
      <c r="A2667">
        <v>2024</v>
      </c>
      <c r="B2667" s="149" t="str">
        <f t="shared" si="82"/>
        <v>2024_TX139</v>
      </c>
      <c r="C2667" t="s">
        <v>184</v>
      </c>
      <c r="D2667" t="s">
        <v>428</v>
      </c>
      <c r="E2667" s="149" t="str">
        <f t="shared" si="83"/>
        <v>2024_TXLAMAR COUNTY</v>
      </c>
      <c r="F2667">
        <v>766550</v>
      </c>
      <c r="G2667" s="149">
        <f t="array" ref="G2667">SUM(IF(A2667=A$5:A2667,IF(C2667=C$5:C2667,1,0),0))</f>
        <v>139</v>
      </c>
    </row>
    <row r="2668" spans="1:7" x14ac:dyDescent="0.25">
      <c r="A2668">
        <v>2024</v>
      </c>
      <c r="B2668" s="149" t="str">
        <f t="shared" si="82"/>
        <v>2024_TX140</v>
      </c>
      <c r="C2668" t="s">
        <v>184</v>
      </c>
      <c r="D2668" t="s">
        <v>1903</v>
      </c>
      <c r="E2668" s="149" t="str">
        <f t="shared" si="83"/>
        <v>2024_TXLAMB COUNTY</v>
      </c>
      <c r="F2668">
        <v>766550</v>
      </c>
      <c r="G2668" s="149">
        <f t="array" ref="G2668">SUM(IF(A2668=A$5:A2668,IF(C2668=C$5:C2668,1,0),0))</f>
        <v>140</v>
      </c>
    </row>
    <row r="2669" spans="1:7" x14ac:dyDescent="0.25">
      <c r="A2669">
        <v>2024</v>
      </c>
      <c r="B2669" s="149" t="str">
        <f t="shared" si="82"/>
        <v>2024_TX141</v>
      </c>
      <c r="C2669" t="s">
        <v>184</v>
      </c>
      <c r="D2669" t="s">
        <v>1904</v>
      </c>
      <c r="E2669" s="149" t="str">
        <f t="shared" si="83"/>
        <v>2024_TXLAMPASAS COUNTY</v>
      </c>
      <c r="F2669">
        <v>766550</v>
      </c>
      <c r="G2669" s="149">
        <f t="array" ref="G2669">SUM(IF(A2669=A$5:A2669,IF(C2669=C$5:C2669,1,0),0))</f>
        <v>141</v>
      </c>
    </row>
    <row r="2670" spans="1:7" x14ac:dyDescent="0.25">
      <c r="A2670">
        <v>2024</v>
      </c>
      <c r="B2670" s="149" t="str">
        <f t="shared" si="82"/>
        <v>2024_TX142</v>
      </c>
      <c r="C2670" t="s">
        <v>184</v>
      </c>
      <c r="D2670" t="s">
        <v>1905</v>
      </c>
      <c r="E2670" s="149" t="str">
        <f t="shared" si="83"/>
        <v>2024_TXLA SALLE COUNTY</v>
      </c>
      <c r="F2670">
        <v>766550</v>
      </c>
      <c r="G2670" s="149">
        <f t="array" ref="G2670">SUM(IF(A2670=A$5:A2670,IF(C2670=C$5:C2670,1,0),0))</f>
        <v>142</v>
      </c>
    </row>
    <row r="2671" spans="1:7" x14ac:dyDescent="0.25">
      <c r="A2671">
        <v>2024</v>
      </c>
      <c r="B2671" s="149" t="str">
        <f t="shared" si="82"/>
        <v>2024_TX143</v>
      </c>
      <c r="C2671" t="s">
        <v>184</v>
      </c>
      <c r="D2671" t="s">
        <v>1906</v>
      </c>
      <c r="E2671" s="149" t="str">
        <f t="shared" si="83"/>
        <v>2024_TXLAVACA COUNTY</v>
      </c>
      <c r="F2671">
        <v>766550</v>
      </c>
      <c r="G2671" s="149">
        <f t="array" ref="G2671">SUM(IF(A2671=A$5:A2671,IF(C2671=C$5:C2671,1,0),0))</f>
        <v>143</v>
      </c>
    </row>
    <row r="2672" spans="1:7" x14ac:dyDescent="0.25">
      <c r="A2672">
        <v>2024</v>
      </c>
      <c r="B2672" s="149" t="str">
        <f t="shared" si="82"/>
        <v>2024_TX144</v>
      </c>
      <c r="C2672" t="s">
        <v>184</v>
      </c>
      <c r="D2672" t="s">
        <v>431</v>
      </c>
      <c r="E2672" s="149" t="str">
        <f t="shared" si="83"/>
        <v>2024_TXLEE COUNTY</v>
      </c>
      <c r="F2672">
        <v>766550</v>
      </c>
      <c r="G2672" s="149">
        <f t="array" ref="G2672">SUM(IF(A2672=A$5:A2672,IF(C2672=C$5:C2672,1,0),0))</f>
        <v>144</v>
      </c>
    </row>
    <row r="2673" spans="1:7" x14ac:dyDescent="0.25">
      <c r="A2673">
        <v>2024</v>
      </c>
      <c r="B2673" s="149" t="str">
        <f t="shared" ref="B2673:B2736" si="84">A2673&amp;"_"&amp;C2673&amp;G2673</f>
        <v>2024_TX145</v>
      </c>
      <c r="C2673" t="s">
        <v>184</v>
      </c>
      <c r="D2673" t="s">
        <v>677</v>
      </c>
      <c r="E2673" s="149" t="str">
        <f t="shared" ref="E2673:E2736" si="85">A2673&amp;"_"&amp;C2673&amp;D2673</f>
        <v>2024_TXLEON COUNTY</v>
      </c>
      <c r="F2673">
        <v>766550</v>
      </c>
      <c r="G2673" s="149">
        <f t="array" ref="G2673">SUM(IF(A2673=A$5:A2673,IF(C2673=C$5:C2673,1,0),0))</f>
        <v>145</v>
      </c>
    </row>
    <row r="2674" spans="1:7" x14ac:dyDescent="0.25">
      <c r="A2674">
        <v>2024</v>
      </c>
      <c r="B2674" s="149" t="str">
        <f t="shared" si="84"/>
        <v>2024_TX146</v>
      </c>
      <c r="C2674" t="s">
        <v>184</v>
      </c>
      <c r="D2674" t="s">
        <v>679</v>
      </c>
      <c r="E2674" s="149" t="str">
        <f t="shared" si="85"/>
        <v>2024_TXLIBERTY COUNTY</v>
      </c>
      <c r="F2674">
        <v>766550</v>
      </c>
      <c r="G2674" s="149">
        <f t="array" ref="G2674">SUM(IF(A2674=A$5:A2674,IF(C2674=C$5:C2674,1,0),0))</f>
        <v>146</v>
      </c>
    </row>
    <row r="2675" spans="1:7" x14ac:dyDescent="0.25">
      <c r="A2675">
        <v>2024</v>
      </c>
      <c r="B2675" s="149" t="str">
        <f t="shared" si="84"/>
        <v>2024_TX147</v>
      </c>
      <c r="C2675" t="s">
        <v>184</v>
      </c>
      <c r="D2675" t="s">
        <v>432</v>
      </c>
      <c r="E2675" s="149" t="str">
        <f t="shared" si="85"/>
        <v>2024_TXLIMESTONE COUNTY</v>
      </c>
      <c r="F2675">
        <v>766550</v>
      </c>
      <c r="G2675" s="149">
        <f t="array" ref="G2675">SUM(IF(A2675=A$5:A2675,IF(C2675=C$5:C2675,1,0),0))</f>
        <v>147</v>
      </c>
    </row>
    <row r="2676" spans="1:7" x14ac:dyDescent="0.25">
      <c r="A2676">
        <v>2024</v>
      </c>
      <c r="B2676" s="149" t="str">
        <f t="shared" si="84"/>
        <v>2024_TX148</v>
      </c>
      <c r="C2676" t="s">
        <v>184</v>
      </c>
      <c r="D2676" t="s">
        <v>1907</v>
      </c>
      <c r="E2676" s="149" t="str">
        <f t="shared" si="85"/>
        <v>2024_TXLIPSCOMB COUNTY</v>
      </c>
      <c r="F2676">
        <v>766550</v>
      </c>
      <c r="G2676" s="149">
        <f t="array" ref="G2676">SUM(IF(A2676=A$5:A2676,IF(C2676=C$5:C2676,1,0),0))</f>
        <v>148</v>
      </c>
    </row>
    <row r="2677" spans="1:7" x14ac:dyDescent="0.25">
      <c r="A2677">
        <v>2024</v>
      </c>
      <c r="B2677" s="149" t="str">
        <f t="shared" si="84"/>
        <v>2024_TX149</v>
      </c>
      <c r="C2677" t="s">
        <v>184</v>
      </c>
      <c r="D2677" t="s">
        <v>1908</v>
      </c>
      <c r="E2677" s="149" t="str">
        <f t="shared" si="85"/>
        <v>2024_TXLIVE OAK COUNTY</v>
      </c>
      <c r="F2677">
        <v>766550</v>
      </c>
      <c r="G2677" s="149">
        <f t="array" ref="G2677">SUM(IF(A2677=A$5:A2677,IF(C2677=C$5:C2677,1,0),0))</f>
        <v>149</v>
      </c>
    </row>
    <row r="2678" spans="1:7" x14ac:dyDescent="0.25">
      <c r="A2678">
        <v>2024</v>
      </c>
      <c r="B2678" s="149" t="str">
        <f t="shared" si="84"/>
        <v>2024_TX150</v>
      </c>
      <c r="C2678" t="s">
        <v>184</v>
      </c>
      <c r="D2678" t="s">
        <v>1909</v>
      </c>
      <c r="E2678" s="149" t="str">
        <f t="shared" si="85"/>
        <v>2024_TXLLANO COUNTY</v>
      </c>
      <c r="F2678">
        <v>766550</v>
      </c>
      <c r="G2678" s="149">
        <f t="array" ref="G2678">SUM(IF(A2678=A$5:A2678,IF(C2678=C$5:C2678,1,0),0))</f>
        <v>150</v>
      </c>
    </row>
    <row r="2679" spans="1:7" x14ac:dyDescent="0.25">
      <c r="A2679">
        <v>2024</v>
      </c>
      <c r="B2679" s="149" t="str">
        <f t="shared" si="84"/>
        <v>2024_TX151</v>
      </c>
      <c r="C2679" t="s">
        <v>184</v>
      </c>
      <c r="D2679" t="s">
        <v>1910</v>
      </c>
      <c r="E2679" s="149" t="str">
        <f t="shared" si="85"/>
        <v>2024_TXLOVING COUNTY</v>
      </c>
      <c r="F2679">
        <v>766550</v>
      </c>
      <c r="G2679" s="149">
        <f t="array" ref="G2679">SUM(IF(A2679=A$5:A2679,IF(C2679=C$5:C2679,1,0),0))</f>
        <v>151</v>
      </c>
    </row>
    <row r="2680" spans="1:7" x14ac:dyDescent="0.25">
      <c r="A2680">
        <v>2024</v>
      </c>
      <c r="B2680" s="149" t="str">
        <f t="shared" si="84"/>
        <v>2024_TX152</v>
      </c>
      <c r="C2680" t="s">
        <v>184</v>
      </c>
      <c r="D2680" t="s">
        <v>1911</v>
      </c>
      <c r="E2680" s="149" t="str">
        <f t="shared" si="85"/>
        <v>2024_TXLUBBOCK COUNTY</v>
      </c>
      <c r="F2680">
        <v>766550</v>
      </c>
      <c r="G2680" s="149">
        <f t="array" ref="G2680">SUM(IF(A2680=A$5:A2680,IF(C2680=C$5:C2680,1,0),0))</f>
        <v>152</v>
      </c>
    </row>
    <row r="2681" spans="1:7" x14ac:dyDescent="0.25">
      <c r="A2681">
        <v>2024</v>
      </c>
      <c r="B2681" s="149" t="str">
        <f t="shared" si="84"/>
        <v>2024_TX153</v>
      </c>
      <c r="C2681" t="s">
        <v>184</v>
      </c>
      <c r="D2681" t="s">
        <v>1912</v>
      </c>
      <c r="E2681" s="149" t="str">
        <f t="shared" si="85"/>
        <v>2024_TXLYNN COUNTY</v>
      </c>
      <c r="F2681">
        <v>766550</v>
      </c>
      <c r="G2681" s="149">
        <f t="array" ref="G2681">SUM(IF(A2681=A$5:A2681,IF(C2681=C$5:C2681,1,0),0))</f>
        <v>153</v>
      </c>
    </row>
    <row r="2682" spans="1:7" x14ac:dyDescent="0.25">
      <c r="A2682">
        <v>2024</v>
      </c>
      <c r="B2682" s="149" t="str">
        <f t="shared" si="84"/>
        <v>2024_TX154</v>
      </c>
      <c r="C2682" t="s">
        <v>184</v>
      </c>
      <c r="D2682" t="s">
        <v>1913</v>
      </c>
      <c r="E2682" s="149" t="str">
        <f t="shared" si="85"/>
        <v>2024_TXMCCULLOCH COUNTY</v>
      </c>
      <c r="F2682">
        <v>766550</v>
      </c>
      <c r="G2682" s="149">
        <f t="array" ref="G2682">SUM(IF(A2682=A$5:A2682,IF(C2682=C$5:C2682,1,0),0))</f>
        <v>154</v>
      </c>
    </row>
    <row r="2683" spans="1:7" x14ac:dyDescent="0.25">
      <c r="A2683">
        <v>2024</v>
      </c>
      <c r="B2683" s="149" t="str">
        <f t="shared" si="84"/>
        <v>2024_TX155</v>
      </c>
      <c r="C2683" t="s">
        <v>184</v>
      </c>
      <c r="D2683" t="s">
        <v>1914</v>
      </c>
      <c r="E2683" s="149" t="str">
        <f t="shared" si="85"/>
        <v>2024_TXMCLENNAN COUNTY</v>
      </c>
      <c r="F2683">
        <v>766550</v>
      </c>
      <c r="G2683" s="149">
        <f t="array" ref="G2683">SUM(IF(A2683=A$5:A2683,IF(C2683=C$5:C2683,1,0),0))</f>
        <v>155</v>
      </c>
    </row>
    <row r="2684" spans="1:7" x14ac:dyDescent="0.25">
      <c r="A2684">
        <v>2024</v>
      </c>
      <c r="B2684" s="149" t="str">
        <f t="shared" si="84"/>
        <v>2024_TX156</v>
      </c>
      <c r="C2684" t="s">
        <v>184</v>
      </c>
      <c r="D2684" t="s">
        <v>1915</v>
      </c>
      <c r="E2684" s="149" t="str">
        <f t="shared" si="85"/>
        <v>2024_TXMCMULLEN COUNTY</v>
      </c>
      <c r="F2684">
        <v>766550</v>
      </c>
      <c r="G2684" s="149">
        <f t="array" ref="G2684">SUM(IF(A2684=A$5:A2684,IF(C2684=C$5:C2684,1,0),0))</f>
        <v>156</v>
      </c>
    </row>
    <row r="2685" spans="1:7" x14ac:dyDescent="0.25">
      <c r="A2685">
        <v>2024</v>
      </c>
      <c r="B2685" s="149" t="str">
        <f t="shared" si="84"/>
        <v>2024_TX157</v>
      </c>
      <c r="C2685" t="s">
        <v>184</v>
      </c>
      <c r="D2685" t="s">
        <v>435</v>
      </c>
      <c r="E2685" s="149" t="str">
        <f t="shared" si="85"/>
        <v>2024_TXMADISON COUNTY</v>
      </c>
      <c r="F2685">
        <v>766550</v>
      </c>
      <c r="G2685" s="149">
        <f t="array" ref="G2685">SUM(IF(A2685=A$5:A2685,IF(C2685=C$5:C2685,1,0),0))</f>
        <v>157</v>
      </c>
    </row>
    <row r="2686" spans="1:7" x14ac:dyDescent="0.25">
      <c r="A2686">
        <v>2024</v>
      </c>
      <c r="B2686" s="149" t="str">
        <f t="shared" si="84"/>
        <v>2024_TX158</v>
      </c>
      <c r="C2686" t="s">
        <v>184</v>
      </c>
      <c r="D2686" t="s">
        <v>437</v>
      </c>
      <c r="E2686" s="149" t="str">
        <f t="shared" si="85"/>
        <v>2024_TXMARION COUNTY</v>
      </c>
      <c r="F2686">
        <v>766550</v>
      </c>
      <c r="G2686" s="149">
        <f t="array" ref="G2686">SUM(IF(A2686=A$5:A2686,IF(C2686=C$5:C2686,1,0),0))</f>
        <v>158</v>
      </c>
    </row>
    <row r="2687" spans="1:7" x14ac:dyDescent="0.25">
      <c r="A2687">
        <v>2024</v>
      </c>
      <c r="B2687" s="149" t="str">
        <f t="shared" si="84"/>
        <v>2024_TX159</v>
      </c>
      <c r="C2687" t="s">
        <v>184</v>
      </c>
      <c r="D2687" t="s">
        <v>681</v>
      </c>
      <c r="E2687" s="149" t="str">
        <f t="shared" si="85"/>
        <v>2024_TXMARTIN COUNTY</v>
      </c>
      <c r="F2687">
        <v>766550</v>
      </c>
      <c r="G2687" s="149">
        <f t="array" ref="G2687">SUM(IF(A2687=A$5:A2687,IF(C2687=C$5:C2687,1,0),0))</f>
        <v>159</v>
      </c>
    </row>
    <row r="2688" spans="1:7" x14ac:dyDescent="0.25">
      <c r="A2688">
        <v>2024</v>
      </c>
      <c r="B2688" s="149" t="str">
        <f t="shared" si="84"/>
        <v>2024_TX160</v>
      </c>
      <c r="C2688" t="s">
        <v>184</v>
      </c>
      <c r="D2688" t="s">
        <v>879</v>
      </c>
      <c r="E2688" s="149" t="str">
        <f t="shared" si="85"/>
        <v>2024_TXMASON COUNTY</v>
      </c>
      <c r="F2688">
        <v>766550</v>
      </c>
      <c r="G2688" s="149">
        <f t="array" ref="G2688">SUM(IF(A2688=A$5:A2688,IF(C2688=C$5:C2688,1,0),0))</f>
        <v>160</v>
      </c>
    </row>
    <row r="2689" spans="1:7" x14ac:dyDescent="0.25">
      <c r="A2689">
        <v>2024</v>
      </c>
      <c r="B2689" s="149" t="str">
        <f t="shared" si="84"/>
        <v>2024_TX161</v>
      </c>
      <c r="C2689" t="s">
        <v>184</v>
      </c>
      <c r="D2689" t="s">
        <v>1916</v>
      </c>
      <c r="E2689" s="149" t="str">
        <f t="shared" si="85"/>
        <v>2024_TXMATAGORDA COUNTY</v>
      </c>
      <c r="F2689">
        <v>766550</v>
      </c>
      <c r="G2689" s="149">
        <f t="array" ref="G2689">SUM(IF(A2689=A$5:A2689,IF(C2689=C$5:C2689,1,0),0))</f>
        <v>161</v>
      </c>
    </row>
    <row r="2690" spans="1:7" x14ac:dyDescent="0.25">
      <c r="A2690">
        <v>2024</v>
      </c>
      <c r="B2690" s="149" t="str">
        <f t="shared" si="84"/>
        <v>2024_TX162</v>
      </c>
      <c r="C2690" t="s">
        <v>184</v>
      </c>
      <c r="D2690" t="s">
        <v>1917</v>
      </c>
      <c r="E2690" s="149" t="str">
        <f t="shared" si="85"/>
        <v>2024_TXMAVERICK COUNTY</v>
      </c>
      <c r="F2690">
        <v>766550</v>
      </c>
      <c r="G2690" s="149">
        <f t="array" ref="G2690">SUM(IF(A2690=A$5:A2690,IF(C2690=C$5:C2690,1,0),0))</f>
        <v>162</v>
      </c>
    </row>
    <row r="2691" spans="1:7" x14ac:dyDescent="0.25">
      <c r="A2691">
        <v>2024</v>
      </c>
      <c r="B2691" s="149" t="str">
        <f t="shared" si="84"/>
        <v>2024_TX163</v>
      </c>
      <c r="C2691" t="s">
        <v>184</v>
      </c>
      <c r="D2691" t="s">
        <v>1617</v>
      </c>
      <c r="E2691" s="149" t="str">
        <f t="shared" si="85"/>
        <v>2024_TXMEDINA COUNTY</v>
      </c>
      <c r="F2691">
        <v>766550</v>
      </c>
      <c r="G2691" s="149">
        <f t="array" ref="G2691">SUM(IF(A2691=A$5:A2691,IF(C2691=C$5:C2691,1,0),0))</f>
        <v>163</v>
      </c>
    </row>
    <row r="2692" spans="1:7" x14ac:dyDescent="0.25">
      <c r="A2692">
        <v>2024</v>
      </c>
      <c r="B2692" s="149" t="str">
        <f t="shared" si="84"/>
        <v>2024_TX164</v>
      </c>
      <c r="C2692" t="s">
        <v>184</v>
      </c>
      <c r="D2692" t="s">
        <v>881</v>
      </c>
      <c r="E2692" s="149" t="str">
        <f t="shared" si="85"/>
        <v>2024_TXMENARD COUNTY</v>
      </c>
      <c r="F2692">
        <v>766550</v>
      </c>
      <c r="G2692" s="149">
        <f t="array" ref="G2692">SUM(IF(A2692=A$5:A2692,IF(C2692=C$5:C2692,1,0),0))</f>
        <v>164</v>
      </c>
    </row>
    <row r="2693" spans="1:7" x14ac:dyDescent="0.25">
      <c r="A2693">
        <v>2024</v>
      </c>
      <c r="B2693" s="149" t="str">
        <f t="shared" si="84"/>
        <v>2024_TX165</v>
      </c>
      <c r="C2693" t="s">
        <v>184</v>
      </c>
      <c r="D2693" t="s">
        <v>1186</v>
      </c>
      <c r="E2693" s="149" t="str">
        <f t="shared" si="85"/>
        <v>2024_TXMIDLAND COUNTY</v>
      </c>
      <c r="F2693">
        <v>766550</v>
      </c>
      <c r="G2693" s="149">
        <f t="array" ref="G2693">SUM(IF(A2693=A$5:A2693,IF(C2693=C$5:C2693,1,0),0))</f>
        <v>165</v>
      </c>
    </row>
    <row r="2694" spans="1:7" x14ac:dyDescent="0.25">
      <c r="A2694">
        <v>2024</v>
      </c>
      <c r="B2694" s="149" t="str">
        <f t="shared" si="84"/>
        <v>2024_TX166</v>
      </c>
      <c r="C2694" t="s">
        <v>184</v>
      </c>
      <c r="D2694" t="s">
        <v>1918</v>
      </c>
      <c r="E2694" s="149" t="str">
        <f t="shared" si="85"/>
        <v>2024_TXMILAM COUNTY</v>
      </c>
      <c r="F2694">
        <v>766550</v>
      </c>
      <c r="G2694" s="149">
        <f t="array" ref="G2694">SUM(IF(A2694=A$5:A2694,IF(C2694=C$5:C2694,1,0),0))</f>
        <v>166</v>
      </c>
    </row>
    <row r="2695" spans="1:7" x14ac:dyDescent="0.25">
      <c r="A2695">
        <v>2024</v>
      </c>
      <c r="B2695" s="149" t="str">
        <f t="shared" si="84"/>
        <v>2024_TX167</v>
      </c>
      <c r="C2695" t="s">
        <v>184</v>
      </c>
      <c r="D2695" t="s">
        <v>968</v>
      </c>
      <c r="E2695" s="149" t="str">
        <f t="shared" si="85"/>
        <v>2024_TXMILLS COUNTY</v>
      </c>
      <c r="F2695">
        <v>766550</v>
      </c>
      <c r="G2695" s="149">
        <f t="array" ref="G2695">SUM(IF(A2695=A$5:A2695,IF(C2695=C$5:C2695,1,0),0))</f>
        <v>167</v>
      </c>
    </row>
    <row r="2696" spans="1:7" x14ac:dyDescent="0.25">
      <c r="A2696">
        <v>2024</v>
      </c>
      <c r="B2696" s="149" t="str">
        <f t="shared" si="84"/>
        <v>2024_TX168</v>
      </c>
      <c r="C2696" t="s">
        <v>184</v>
      </c>
      <c r="D2696" t="s">
        <v>769</v>
      </c>
      <c r="E2696" s="149" t="str">
        <f t="shared" si="85"/>
        <v>2024_TXMITCHELL COUNTY</v>
      </c>
      <c r="F2696">
        <v>766550</v>
      </c>
      <c r="G2696" s="149">
        <f t="array" ref="G2696">SUM(IF(A2696=A$5:A2696,IF(C2696=C$5:C2696,1,0),0))</f>
        <v>168</v>
      </c>
    </row>
    <row r="2697" spans="1:7" x14ac:dyDescent="0.25">
      <c r="A2697">
        <v>2024</v>
      </c>
      <c r="B2697" s="149" t="str">
        <f t="shared" si="84"/>
        <v>2024_TX169</v>
      </c>
      <c r="C2697" t="s">
        <v>184</v>
      </c>
      <c r="D2697" t="s">
        <v>1919</v>
      </c>
      <c r="E2697" s="149" t="str">
        <f t="shared" si="85"/>
        <v>2024_TXMONTAGUE COUNTY</v>
      </c>
      <c r="F2697">
        <v>766550</v>
      </c>
      <c r="G2697" s="149">
        <f t="array" ref="G2697">SUM(IF(A2697=A$5:A2697,IF(C2697=C$5:C2697,1,0),0))</f>
        <v>169</v>
      </c>
    </row>
    <row r="2698" spans="1:7" x14ac:dyDescent="0.25">
      <c r="A2698">
        <v>2024</v>
      </c>
      <c r="B2698" s="149" t="str">
        <f t="shared" si="84"/>
        <v>2024_TX170</v>
      </c>
      <c r="C2698" t="s">
        <v>184</v>
      </c>
      <c r="D2698" t="s">
        <v>441</v>
      </c>
      <c r="E2698" s="149" t="str">
        <f t="shared" si="85"/>
        <v>2024_TXMONTGOMERY COUNTY</v>
      </c>
      <c r="F2698">
        <v>766550</v>
      </c>
      <c r="G2698" s="149">
        <f t="array" ref="G2698">SUM(IF(A2698=A$5:A2698,IF(C2698=C$5:C2698,1,0),0))</f>
        <v>170</v>
      </c>
    </row>
    <row r="2699" spans="1:7" x14ac:dyDescent="0.25">
      <c r="A2699">
        <v>2024</v>
      </c>
      <c r="B2699" s="149" t="str">
        <f t="shared" si="84"/>
        <v>2024_TX171</v>
      </c>
      <c r="C2699" t="s">
        <v>184</v>
      </c>
      <c r="D2699" t="s">
        <v>1542</v>
      </c>
      <c r="E2699" s="149" t="str">
        <f t="shared" si="85"/>
        <v>2024_TXMOORE COUNTY</v>
      </c>
      <c r="F2699">
        <v>766550</v>
      </c>
      <c r="G2699" s="149">
        <f t="array" ref="G2699">SUM(IF(A2699=A$5:A2699,IF(C2699=C$5:C2699,1,0),0))</f>
        <v>171</v>
      </c>
    </row>
    <row r="2700" spans="1:7" x14ac:dyDescent="0.25">
      <c r="A2700">
        <v>2024</v>
      </c>
      <c r="B2700" s="149" t="str">
        <f t="shared" si="84"/>
        <v>2024_TX172</v>
      </c>
      <c r="C2700" t="s">
        <v>184</v>
      </c>
      <c r="D2700" t="s">
        <v>1020</v>
      </c>
      <c r="E2700" s="149" t="str">
        <f t="shared" si="85"/>
        <v>2024_TXMORRIS COUNTY</v>
      </c>
      <c r="F2700">
        <v>766550</v>
      </c>
      <c r="G2700" s="149">
        <f t="array" ref="G2700">SUM(IF(A2700=A$5:A2700,IF(C2700=C$5:C2700,1,0),0))</f>
        <v>172</v>
      </c>
    </row>
    <row r="2701" spans="1:7" x14ac:dyDescent="0.25">
      <c r="A2701">
        <v>2024</v>
      </c>
      <c r="B2701" s="149" t="str">
        <f t="shared" si="84"/>
        <v>2024_TX173</v>
      </c>
      <c r="C2701" t="s">
        <v>184</v>
      </c>
      <c r="D2701" t="s">
        <v>1920</v>
      </c>
      <c r="E2701" s="149" t="str">
        <f t="shared" si="85"/>
        <v>2024_TXMOTLEY COUNTY</v>
      </c>
      <c r="F2701">
        <v>766550</v>
      </c>
      <c r="G2701" s="149">
        <f t="array" ref="G2701">SUM(IF(A2701=A$5:A2701,IF(C2701=C$5:C2701,1,0),0))</f>
        <v>173</v>
      </c>
    </row>
    <row r="2702" spans="1:7" x14ac:dyDescent="0.25">
      <c r="A2702">
        <v>2024</v>
      </c>
      <c r="B2702" s="149" t="str">
        <f t="shared" si="84"/>
        <v>2024_TX174</v>
      </c>
      <c r="C2702" t="s">
        <v>184</v>
      </c>
      <c r="D2702" t="s">
        <v>1921</v>
      </c>
      <c r="E2702" s="149" t="str">
        <f t="shared" si="85"/>
        <v>2024_TXNACOGDOCHES COUNTY</v>
      </c>
      <c r="F2702">
        <v>766550</v>
      </c>
      <c r="G2702" s="149">
        <f t="array" ref="G2702">SUM(IF(A2702=A$5:A2702,IF(C2702=C$5:C2702,1,0),0))</f>
        <v>174</v>
      </c>
    </row>
    <row r="2703" spans="1:7" x14ac:dyDescent="0.25">
      <c r="A2703">
        <v>2024</v>
      </c>
      <c r="B2703" s="149" t="str">
        <f t="shared" si="84"/>
        <v>2024_TX175</v>
      </c>
      <c r="C2703" t="s">
        <v>184</v>
      </c>
      <c r="D2703" t="s">
        <v>1922</v>
      </c>
      <c r="E2703" s="149" t="str">
        <f t="shared" si="85"/>
        <v>2024_TXNAVARRO COUNTY</v>
      </c>
      <c r="F2703">
        <v>766550</v>
      </c>
      <c r="G2703" s="149">
        <f t="array" ref="G2703">SUM(IF(A2703=A$5:A2703,IF(C2703=C$5:C2703,1,0),0))</f>
        <v>175</v>
      </c>
    </row>
    <row r="2704" spans="1:7" x14ac:dyDescent="0.25">
      <c r="A2704">
        <v>2024</v>
      </c>
      <c r="B2704" s="149" t="str">
        <f t="shared" si="84"/>
        <v>2024_TX176</v>
      </c>
      <c r="C2704" t="s">
        <v>184</v>
      </c>
      <c r="D2704" t="s">
        <v>509</v>
      </c>
      <c r="E2704" s="149" t="str">
        <f t="shared" si="85"/>
        <v>2024_TXNEWTON COUNTY</v>
      </c>
      <c r="F2704">
        <v>766550</v>
      </c>
      <c r="G2704" s="149">
        <f t="array" ref="G2704">SUM(IF(A2704=A$5:A2704,IF(C2704=C$5:C2704,1,0),0))</f>
        <v>176</v>
      </c>
    </row>
    <row r="2705" spans="1:7" x14ac:dyDescent="0.25">
      <c r="A2705">
        <v>2024</v>
      </c>
      <c r="B2705" s="149" t="str">
        <f t="shared" si="84"/>
        <v>2024_TX177</v>
      </c>
      <c r="C2705" t="s">
        <v>184</v>
      </c>
      <c r="D2705" t="s">
        <v>1923</v>
      </c>
      <c r="E2705" s="149" t="str">
        <f t="shared" si="85"/>
        <v>2024_TXNOLAN COUNTY</v>
      </c>
      <c r="F2705">
        <v>766550</v>
      </c>
      <c r="G2705" s="149">
        <f t="array" ref="G2705">SUM(IF(A2705=A$5:A2705,IF(C2705=C$5:C2705,1,0),0))</f>
        <v>177</v>
      </c>
    </row>
    <row r="2706" spans="1:7" x14ac:dyDescent="0.25">
      <c r="A2706">
        <v>2024</v>
      </c>
      <c r="B2706" s="149" t="str">
        <f t="shared" si="84"/>
        <v>2024_TX178</v>
      </c>
      <c r="C2706" t="s">
        <v>184</v>
      </c>
      <c r="D2706" t="s">
        <v>1924</v>
      </c>
      <c r="E2706" s="149" t="str">
        <f t="shared" si="85"/>
        <v>2024_TXNUECES COUNTY</v>
      </c>
      <c r="F2706">
        <v>766550</v>
      </c>
      <c r="G2706" s="149">
        <f t="array" ref="G2706">SUM(IF(A2706=A$5:A2706,IF(C2706=C$5:C2706,1,0),0))</f>
        <v>178</v>
      </c>
    </row>
    <row r="2707" spans="1:7" x14ac:dyDescent="0.25">
      <c r="A2707">
        <v>2024</v>
      </c>
      <c r="B2707" s="149" t="str">
        <f t="shared" si="84"/>
        <v>2024_TX179</v>
      </c>
      <c r="C2707" t="s">
        <v>184</v>
      </c>
      <c r="D2707" t="s">
        <v>1925</v>
      </c>
      <c r="E2707" s="149" t="str">
        <f t="shared" si="85"/>
        <v>2024_TXOCHILTREE COUNTY</v>
      </c>
      <c r="F2707">
        <v>766550</v>
      </c>
      <c r="G2707" s="149">
        <f t="array" ref="G2707">SUM(IF(A2707=A$5:A2707,IF(C2707=C$5:C2707,1,0),0))</f>
        <v>179</v>
      </c>
    </row>
    <row r="2708" spans="1:7" x14ac:dyDescent="0.25">
      <c r="A2708">
        <v>2024</v>
      </c>
      <c r="B2708" s="149" t="str">
        <f t="shared" si="84"/>
        <v>2024_TX180</v>
      </c>
      <c r="C2708" t="s">
        <v>184</v>
      </c>
      <c r="D2708" t="s">
        <v>1097</v>
      </c>
      <c r="E2708" s="149" t="str">
        <f t="shared" si="85"/>
        <v>2024_TXOLDHAM COUNTY</v>
      </c>
      <c r="F2708">
        <v>766550</v>
      </c>
      <c r="G2708" s="149">
        <f t="array" ref="G2708">SUM(IF(A2708=A$5:A2708,IF(C2708=C$5:C2708,1,0),0))</f>
        <v>180</v>
      </c>
    </row>
    <row r="2709" spans="1:7" x14ac:dyDescent="0.25">
      <c r="A2709">
        <v>2024</v>
      </c>
      <c r="B2709" s="149" t="str">
        <f t="shared" si="84"/>
        <v>2024_TX181</v>
      </c>
      <c r="C2709" t="s">
        <v>184</v>
      </c>
      <c r="D2709" t="s">
        <v>558</v>
      </c>
      <c r="E2709" s="149" t="str">
        <f t="shared" si="85"/>
        <v>2024_TXORANGE COUNTY</v>
      </c>
      <c r="F2709">
        <v>766550</v>
      </c>
      <c r="G2709" s="149">
        <f t="array" ref="G2709">SUM(IF(A2709=A$5:A2709,IF(C2709=C$5:C2709,1,0),0))</f>
        <v>181</v>
      </c>
    </row>
    <row r="2710" spans="1:7" x14ac:dyDescent="0.25">
      <c r="A2710">
        <v>2024</v>
      </c>
      <c r="B2710" s="149" t="str">
        <f t="shared" si="84"/>
        <v>2024_TX182</v>
      </c>
      <c r="C2710" t="s">
        <v>184</v>
      </c>
      <c r="D2710" t="s">
        <v>1926</v>
      </c>
      <c r="E2710" s="149" t="str">
        <f t="shared" si="85"/>
        <v>2024_TXPALO PINTO COUNTY</v>
      </c>
      <c r="F2710">
        <v>766550</v>
      </c>
      <c r="G2710" s="149">
        <f t="array" ref="G2710">SUM(IF(A2710=A$5:A2710,IF(C2710=C$5:C2710,1,0),0))</f>
        <v>182</v>
      </c>
    </row>
    <row r="2711" spans="1:7" x14ac:dyDescent="0.25">
      <c r="A2711">
        <v>2024</v>
      </c>
      <c r="B2711" s="149" t="str">
        <f t="shared" si="84"/>
        <v>2024_TX183</v>
      </c>
      <c r="C2711" t="s">
        <v>184</v>
      </c>
      <c r="D2711" t="s">
        <v>1289</v>
      </c>
      <c r="E2711" s="149" t="str">
        <f t="shared" si="85"/>
        <v>2024_TXPANOLA COUNTY</v>
      </c>
      <c r="F2711">
        <v>766550</v>
      </c>
      <c r="G2711" s="149">
        <f t="array" ref="G2711">SUM(IF(A2711=A$5:A2711,IF(C2711=C$5:C2711,1,0),0))</f>
        <v>183</v>
      </c>
    </row>
    <row r="2712" spans="1:7" x14ac:dyDescent="0.25">
      <c r="A2712">
        <v>2024</v>
      </c>
      <c r="B2712" s="149" t="str">
        <f t="shared" si="84"/>
        <v>2024_TX184</v>
      </c>
      <c r="C2712" t="s">
        <v>184</v>
      </c>
      <c r="D2712" t="s">
        <v>1927</v>
      </c>
      <c r="E2712" s="149" t="str">
        <f t="shared" si="85"/>
        <v>2024_TXPARKER COUNTY</v>
      </c>
      <c r="F2712">
        <v>766550</v>
      </c>
      <c r="G2712" s="149">
        <f t="array" ref="G2712">SUM(IF(A2712=A$5:A2712,IF(C2712=C$5:C2712,1,0),0))</f>
        <v>184</v>
      </c>
    </row>
    <row r="2713" spans="1:7" x14ac:dyDescent="0.25">
      <c r="A2713">
        <v>2024</v>
      </c>
      <c r="B2713" s="149" t="str">
        <f t="shared" si="84"/>
        <v>2024_TX185</v>
      </c>
      <c r="C2713" t="s">
        <v>184</v>
      </c>
      <c r="D2713" t="s">
        <v>1928</v>
      </c>
      <c r="E2713" s="149" t="str">
        <f t="shared" si="85"/>
        <v>2024_TXPARMER COUNTY</v>
      </c>
      <c r="F2713">
        <v>766550</v>
      </c>
      <c r="G2713" s="149">
        <f t="array" ref="G2713">SUM(IF(A2713=A$5:A2713,IF(C2713=C$5:C2713,1,0),0))</f>
        <v>185</v>
      </c>
    </row>
    <row r="2714" spans="1:7" x14ac:dyDescent="0.25">
      <c r="A2714">
        <v>2024</v>
      </c>
      <c r="B2714" s="149" t="str">
        <f t="shared" si="84"/>
        <v>2024_TX186</v>
      </c>
      <c r="C2714" t="s">
        <v>184</v>
      </c>
      <c r="D2714" t="s">
        <v>1929</v>
      </c>
      <c r="E2714" s="149" t="str">
        <f t="shared" si="85"/>
        <v>2024_TXPECOS COUNTY</v>
      </c>
      <c r="F2714">
        <v>766550</v>
      </c>
      <c r="G2714" s="149">
        <f t="array" ref="G2714">SUM(IF(A2714=A$5:A2714,IF(C2714=C$5:C2714,1,0),0))</f>
        <v>186</v>
      </c>
    </row>
    <row r="2715" spans="1:7" x14ac:dyDescent="0.25">
      <c r="A2715">
        <v>2024</v>
      </c>
      <c r="B2715" s="149" t="str">
        <f t="shared" si="84"/>
        <v>2024_TX187</v>
      </c>
      <c r="C2715" t="s">
        <v>184</v>
      </c>
      <c r="D2715" t="s">
        <v>513</v>
      </c>
      <c r="E2715" s="149" t="str">
        <f t="shared" si="85"/>
        <v>2024_TXPOLK COUNTY</v>
      </c>
      <c r="F2715">
        <v>766550</v>
      </c>
      <c r="G2715" s="149">
        <f t="array" ref="G2715">SUM(IF(A2715=A$5:A2715,IF(C2715=C$5:C2715,1,0),0))</f>
        <v>187</v>
      </c>
    </row>
    <row r="2716" spans="1:7" x14ac:dyDescent="0.25">
      <c r="A2716">
        <v>2024</v>
      </c>
      <c r="B2716" s="149" t="str">
        <f t="shared" si="84"/>
        <v>2024_TX188</v>
      </c>
      <c r="C2716" t="s">
        <v>184</v>
      </c>
      <c r="D2716" t="s">
        <v>1718</v>
      </c>
      <c r="E2716" s="149" t="str">
        <f t="shared" si="85"/>
        <v>2024_TXPOTTER COUNTY</v>
      </c>
      <c r="F2716">
        <v>766550</v>
      </c>
      <c r="G2716" s="149">
        <f t="array" ref="G2716">SUM(IF(A2716=A$5:A2716,IF(C2716=C$5:C2716,1,0),0))</f>
        <v>188</v>
      </c>
    </row>
    <row r="2717" spans="1:7" x14ac:dyDescent="0.25">
      <c r="A2717">
        <v>2024</v>
      </c>
      <c r="B2717" s="149" t="str">
        <f t="shared" si="84"/>
        <v>2024_TX189</v>
      </c>
      <c r="C2717" t="s">
        <v>184</v>
      </c>
      <c r="D2717" t="s">
        <v>1930</v>
      </c>
      <c r="E2717" s="149" t="str">
        <f t="shared" si="85"/>
        <v>2024_TXPRESIDIO COUNTY</v>
      </c>
      <c r="F2717">
        <v>766550</v>
      </c>
      <c r="G2717" s="149">
        <f t="array" ref="G2717">SUM(IF(A2717=A$5:A2717,IF(C2717=C$5:C2717,1,0),0))</f>
        <v>189</v>
      </c>
    </row>
    <row r="2718" spans="1:7" x14ac:dyDescent="0.25">
      <c r="A2718">
        <v>2024</v>
      </c>
      <c r="B2718" s="149" t="str">
        <f t="shared" si="84"/>
        <v>2024_TX190</v>
      </c>
      <c r="C2718" t="s">
        <v>184</v>
      </c>
      <c r="D2718" t="s">
        <v>1931</v>
      </c>
      <c r="E2718" s="149" t="str">
        <f t="shared" si="85"/>
        <v>2024_TXRAINS COUNTY</v>
      </c>
      <c r="F2718">
        <v>766550</v>
      </c>
      <c r="G2718" s="149">
        <f t="array" ref="G2718">SUM(IF(A2718=A$5:A2718,IF(C2718=C$5:C2718,1,0),0))</f>
        <v>190</v>
      </c>
    </row>
    <row r="2719" spans="1:7" x14ac:dyDescent="0.25">
      <c r="A2719">
        <v>2024</v>
      </c>
      <c r="B2719" s="149" t="str">
        <f t="shared" si="84"/>
        <v>2024_TX191</v>
      </c>
      <c r="C2719" t="s">
        <v>184</v>
      </c>
      <c r="D2719" t="s">
        <v>1932</v>
      </c>
      <c r="E2719" s="149" t="str">
        <f t="shared" si="85"/>
        <v>2024_TXRANDALL COUNTY</v>
      </c>
      <c r="F2719">
        <v>766550</v>
      </c>
      <c r="G2719" s="149">
        <f t="array" ref="G2719">SUM(IF(A2719=A$5:A2719,IF(C2719=C$5:C2719,1,0),0))</f>
        <v>191</v>
      </c>
    </row>
    <row r="2720" spans="1:7" x14ac:dyDescent="0.25">
      <c r="A2720">
        <v>2024</v>
      </c>
      <c r="B2720" s="149" t="str">
        <f t="shared" si="84"/>
        <v>2024_TX192</v>
      </c>
      <c r="C2720" t="s">
        <v>184</v>
      </c>
      <c r="D2720" t="s">
        <v>1933</v>
      </c>
      <c r="E2720" s="149" t="str">
        <f t="shared" si="85"/>
        <v>2024_TXREAGAN COUNTY</v>
      </c>
      <c r="F2720">
        <v>766550</v>
      </c>
      <c r="G2720" s="149">
        <f t="array" ref="G2720">SUM(IF(A2720=A$5:A2720,IF(C2720=C$5:C2720,1,0),0))</f>
        <v>192</v>
      </c>
    </row>
    <row r="2721" spans="1:7" x14ac:dyDescent="0.25">
      <c r="A2721">
        <v>2024</v>
      </c>
      <c r="B2721" s="149" t="str">
        <f t="shared" si="84"/>
        <v>2024_TX193</v>
      </c>
      <c r="C2721" t="s">
        <v>184</v>
      </c>
      <c r="D2721" t="s">
        <v>1934</v>
      </c>
      <c r="E2721" s="149" t="str">
        <f t="shared" si="85"/>
        <v>2024_TXREAL COUNTY</v>
      </c>
      <c r="F2721">
        <v>766550</v>
      </c>
      <c r="G2721" s="149">
        <f t="array" ref="G2721">SUM(IF(A2721=A$5:A2721,IF(C2721=C$5:C2721,1,0),0))</f>
        <v>193</v>
      </c>
    </row>
    <row r="2722" spans="1:7" x14ac:dyDescent="0.25">
      <c r="A2722">
        <v>2024</v>
      </c>
      <c r="B2722" s="149" t="str">
        <f t="shared" si="84"/>
        <v>2024_TX194</v>
      </c>
      <c r="C2722" t="s">
        <v>184</v>
      </c>
      <c r="D2722" t="s">
        <v>1935</v>
      </c>
      <c r="E2722" s="149" t="str">
        <f t="shared" si="85"/>
        <v>2024_TXRED RIVER COUNTY</v>
      </c>
      <c r="F2722">
        <v>766550</v>
      </c>
      <c r="G2722" s="149">
        <f t="array" ref="G2722">SUM(IF(A2722=A$5:A2722,IF(C2722=C$5:C2722,1,0),0))</f>
        <v>194</v>
      </c>
    </row>
    <row r="2723" spans="1:7" x14ac:dyDescent="0.25">
      <c r="A2723">
        <v>2024</v>
      </c>
      <c r="B2723" s="149" t="str">
        <f t="shared" si="84"/>
        <v>2024_TX195</v>
      </c>
      <c r="C2723" t="s">
        <v>184</v>
      </c>
      <c r="D2723" t="s">
        <v>1936</v>
      </c>
      <c r="E2723" s="149" t="str">
        <f t="shared" si="85"/>
        <v>2024_TXREEVES COUNTY</v>
      </c>
      <c r="F2723">
        <v>766550</v>
      </c>
      <c r="G2723" s="149">
        <f t="array" ref="G2723">SUM(IF(A2723=A$5:A2723,IF(C2723=C$5:C2723,1,0),0))</f>
        <v>195</v>
      </c>
    </row>
    <row r="2724" spans="1:7" x14ac:dyDescent="0.25">
      <c r="A2724">
        <v>2024</v>
      </c>
      <c r="B2724" s="149" t="str">
        <f t="shared" si="84"/>
        <v>2024_TX196</v>
      </c>
      <c r="C2724" t="s">
        <v>184</v>
      </c>
      <c r="D2724" t="s">
        <v>1937</v>
      </c>
      <c r="E2724" s="149" t="str">
        <f t="shared" si="85"/>
        <v>2024_TXREFUGIO COUNTY</v>
      </c>
      <c r="F2724">
        <v>766550</v>
      </c>
      <c r="G2724" s="149">
        <f t="array" ref="G2724">SUM(IF(A2724=A$5:A2724,IF(C2724=C$5:C2724,1,0),0))</f>
        <v>196</v>
      </c>
    </row>
    <row r="2725" spans="1:7" x14ac:dyDescent="0.25">
      <c r="A2725">
        <v>2024</v>
      </c>
      <c r="B2725" s="149" t="str">
        <f t="shared" si="84"/>
        <v>2024_TX197</v>
      </c>
      <c r="C2725" t="s">
        <v>184</v>
      </c>
      <c r="D2725" t="s">
        <v>1782</v>
      </c>
      <c r="E2725" s="149" t="str">
        <f t="shared" si="85"/>
        <v>2024_TXROBERTS COUNTY</v>
      </c>
      <c r="F2725">
        <v>766550</v>
      </c>
      <c r="G2725" s="149">
        <f t="array" ref="G2725">SUM(IF(A2725=A$5:A2725,IF(C2725=C$5:C2725,1,0),0))</f>
        <v>197</v>
      </c>
    </row>
    <row r="2726" spans="1:7" x14ac:dyDescent="0.25">
      <c r="A2726">
        <v>2024</v>
      </c>
      <c r="B2726" s="149" t="str">
        <f t="shared" si="84"/>
        <v>2024_TX198</v>
      </c>
      <c r="C2726" t="s">
        <v>184</v>
      </c>
      <c r="D2726" t="s">
        <v>1101</v>
      </c>
      <c r="E2726" s="149" t="str">
        <f t="shared" si="85"/>
        <v>2024_TXROBERTSON COUNTY</v>
      </c>
      <c r="F2726">
        <v>766550</v>
      </c>
      <c r="G2726" s="149">
        <f t="array" ref="G2726">SUM(IF(A2726=A$5:A2726,IF(C2726=C$5:C2726,1,0),0))</f>
        <v>198</v>
      </c>
    </row>
    <row r="2727" spans="1:7" x14ac:dyDescent="0.25">
      <c r="A2727">
        <v>2024</v>
      </c>
      <c r="B2727" s="149" t="str">
        <f t="shared" si="84"/>
        <v>2024_TX199</v>
      </c>
      <c r="C2727" t="s">
        <v>184</v>
      </c>
      <c r="D2727" t="s">
        <v>1938</v>
      </c>
      <c r="E2727" s="149" t="str">
        <f t="shared" si="85"/>
        <v>2024_TXROCKWALL COUNTY</v>
      </c>
      <c r="F2727">
        <v>766550</v>
      </c>
      <c r="G2727" s="149">
        <f t="array" ref="G2727">SUM(IF(A2727=A$5:A2727,IF(C2727=C$5:C2727,1,0),0))</f>
        <v>199</v>
      </c>
    </row>
    <row r="2728" spans="1:7" x14ac:dyDescent="0.25">
      <c r="A2728">
        <v>2024</v>
      </c>
      <c r="B2728" s="149" t="str">
        <f t="shared" si="84"/>
        <v>2024_TX200</v>
      </c>
      <c r="C2728" t="s">
        <v>184</v>
      </c>
      <c r="D2728" t="s">
        <v>1939</v>
      </c>
      <c r="E2728" s="149" t="str">
        <f t="shared" si="85"/>
        <v>2024_TXRUNNELS COUNTY</v>
      </c>
      <c r="F2728">
        <v>766550</v>
      </c>
      <c r="G2728" s="149">
        <f t="array" ref="G2728">SUM(IF(A2728=A$5:A2728,IF(C2728=C$5:C2728,1,0),0))</f>
        <v>200</v>
      </c>
    </row>
    <row r="2729" spans="1:7" x14ac:dyDescent="0.25">
      <c r="A2729">
        <v>2024</v>
      </c>
      <c r="B2729" s="149" t="str">
        <f t="shared" si="84"/>
        <v>2024_TX201</v>
      </c>
      <c r="C2729" t="s">
        <v>184</v>
      </c>
      <c r="D2729" t="s">
        <v>1940</v>
      </c>
      <c r="E2729" s="149" t="str">
        <f t="shared" si="85"/>
        <v>2024_TXRUSK COUNTY</v>
      </c>
      <c r="F2729">
        <v>766550</v>
      </c>
      <c r="G2729" s="149">
        <f t="array" ref="G2729">SUM(IF(A2729=A$5:A2729,IF(C2729=C$5:C2729,1,0),0))</f>
        <v>201</v>
      </c>
    </row>
    <row r="2730" spans="1:7" x14ac:dyDescent="0.25">
      <c r="A2730">
        <v>2024</v>
      </c>
      <c r="B2730" s="149" t="str">
        <f t="shared" si="84"/>
        <v>2024_TX202</v>
      </c>
      <c r="C2730" t="s">
        <v>184</v>
      </c>
      <c r="D2730" t="s">
        <v>1941</v>
      </c>
      <c r="E2730" s="149" t="str">
        <f t="shared" si="85"/>
        <v>2024_TXSABINE COUNTY</v>
      </c>
      <c r="F2730">
        <v>766550</v>
      </c>
      <c r="G2730" s="149">
        <f t="array" ref="G2730">SUM(IF(A2730=A$5:A2730,IF(C2730=C$5:C2730,1,0),0))</f>
        <v>202</v>
      </c>
    </row>
    <row r="2731" spans="1:7" x14ac:dyDescent="0.25">
      <c r="A2731">
        <v>2024</v>
      </c>
      <c r="B2731" s="149" t="str">
        <f t="shared" si="84"/>
        <v>2024_TX203</v>
      </c>
      <c r="C2731" t="s">
        <v>184</v>
      </c>
      <c r="D2731" t="s">
        <v>1942</v>
      </c>
      <c r="E2731" s="149" t="str">
        <f t="shared" si="85"/>
        <v>2024_TXSAN AUGUSTINE COUNTY</v>
      </c>
      <c r="F2731">
        <v>766550</v>
      </c>
      <c r="G2731" s="149">
        <f t="array" ref="G2731">SUM(IF(A2731=A$5:A2731,IF(C2731=C$5:C2731,1,0),0))</f>
        <v>203</v>
      </c>
    </row>
    <row r="2732" spans="1:7" x14ac:dyDescent="0.25">
      <c r="A2732">
        <v>2024</v>
      </c>
      <c r="B2732" s="149" t="str">
        <f t="shared" si="84"/>
        <v>2024_TX204</v>
      </c>
      <c r="C2732" t="s">
        <v>184</v>
      </c>
      <c r="D2732" t="s">
        <v>1943</v>
      </c>
      <c r="E2732" s="149" t="str">
        <f t="shared" si="85"/>
        <v>2024_TXSAN JACINTO COUNTY</v>
      </c>
      <c r="F2732">
        <v>766550</v>
      </c>
      <c r="G2732" s="149">
        <f t="array" ref="G2732">SUM(IF(A2732=A$5:A2732,IF(C2732=C$5:C2732,1,0),0))</f>
        <v>204</v>
      </c>
    </row>
    <row r="2733" spans="1:7" x14ac:dyDescent="0.25">
      <c r="A2733">
        <v>2024</v>
      </c>
      <c r="B2733" s="149" t="str">
        <f t="shared" si="84"/>
        <v>2024_TX205</v>
      </c>
      <c r="C2733" t="s">
        <v>184</v>
      </c>
      <c r="D2733" t="s">
        <v>1944</v>
      </c>
      <c r="E2733" s="149" t="str">
        <f t="shared" si="85"/>
        <v>2024_TXSAN PATRICIO COUNTY</v>
      </c>
      <c r="F2733">
        <v>766550</v>
      </c>
      <c r="G2733" s="149">
        <f t="array" ref="G2733">SUM(IF(A2733=A$5:A2733,IF(C2733=C$5:C2733,1,0),0))</f>
        <v>205</v>
      </c>
    </row>
    <row r="2734" spans="1:7" x14ac:dyDescent="0.25">
      <c r="A2734">
        <v>2024</v>
      </c>
      <c r="B2734" s="149" t="str">
        <f t="shared" si="84"/>
        <v>2024_TX206</v>
      </c>
      <c r="C2734" t="s">
        <v>184</v>
      </c>
      <c r="D2734" t="s">
        <v>1945</v>
      </c>
      <c r="E2734" s="149" t="str">
        <f t="shared" si="85"/>
        <v>2024_TXSAN SABA COUNTY</v>
      </c>
      <c r="F2734">
        <v>766550</v>
      </c>
      <c r="G2734" s="149">
        <f t="array" ref="G2734">SUM(IF(A2734=A$5:A2734,IF(C2734=C$5:C2734,1,0),0))</f>
        <v>206</v>
      </c>
    </row>
    <row r="2735" spans="1:7" x14ac:dyDescent="0.25">
      <c r="A2735">
        <v>2024</v>
      </c>
      <c r="B2735" s="149" t="str">
        <f t="shared" si="84"/>
        <v>2024_TX207</v>
      </c>
      <c r="C2735" t="s">
        <v>184</v>
      </c>
      <c r="D2735" t="s">
        <v>1946</v>
      </c>
      <c r="E2735" s="149" t="str">
        <f t="shared" si="85"/>
        <v>2024_TXSCHLEICHER COUNTY</v>
      </c>
      <c r="F2735">
        <v>766550</v>
      </c>
      <c r="G2735" s="149">
        <f t="array" ref="G2735">SUM(IF(A2735=A$5:A2735,IF(C2735=C$5:C2735,1,0),0))</f>
        <v>207</v>
      </c>
    </row>
    <row r="2736" spans="1:7" x14ac:dyDescent="0.25">
      <c r="A2736">
        <v>2024</v>
      </c>
      <c r="B2736" s="149" t="str">
        <f t="shared" si="84"/>
        <v>2024_TX208</v>
      </c>
      <c r="C2736" t="s">
        <v>184</v>
      </c>
      <c r="D2736" t="s">
        <v>1947</v>
      </c>
      <c r="E2736" s="149" t="str">
        <f t="shared" si="85"/>
        <v>2024_TXSCURRY COUNTY</v>
      </c>
      <c r="F2736">
        <v>766550</v>
      </c>
      <c r="G2736" s="149">
        <f t="array" ref="G2736">SUM(IF(A2736=A$5:A2736,IF(C2736=C$5:C2736,1,0),0))</f>
        <v>208</v>
      </c>
    </row>
    <row r="2737" spans="1:7" x14ac:dyDescent="0.25">
      <c r="A2737">
        <v>2024</v>
      </c>
      <c r="B2737" s="149" t="str">
        <f t="shared" ref="B2737:B2800" si="86">A2737&amp;"_"&amp;C2737&amp;G2737</f>
        <v>2024_TX209</v>
      </c>
      <c r="C2737" t="s">
        <v>184</v>
      </c>
      <c r="D2737" t="s">
        <v>1948</v>
      </c>
      <c r="E2737" s="149" t="str">
        <f t="shared" ref="E2737:E2800" si="87">A2737&amp;"_"&amp;C2737&amp;D2737</f>
        <v>2024_TXSHACKELFORD COUNTY</v>
      </c>
      <c r="F2737">
        <v>766550</v>
      </c>
      <c r="G2737" s="149">
        <f t="array" ref="G2737">SUM(IF(A2737=A$5:A2737,IF(C2737=C$5:C2737,1,0),0))</f>
        <v>209</v>
      </c>
    </row>
    <row r="2738" spans="1:7" x14ac:dyDescent="0.25">
      <c r="A2738">
        <v>2024</v>
      </c>
      <c r="B2738" s="149" t="str">
        <f t="shared" si="86"/>
        <v>2024_TX210</v>
      </c>
      <c r="C2738" t="s">
        <v>184</v>
      </c>
      <c r="D2738" t="s">
        <v>449</v>
      </c>
      <c r="E2738" s="149" t="str">
        <f t="shared" si="87"/>
        <v>2024_TXSHELBY COUNTY</v>
      </c>
      <c r="F2738">
        <v>766550</v>
      </c>
      <c r="G2738" s="149">
        <f t="array" ref="G2738">SUM(IF(A2738=A$5:A2738,IF(C2738=C$5:C2738,1,0),0))</f>
        <v>210</v>
      </c>
    </row>
    <row r="2739" spans="1:7" x14ac:dyDescent="0.25">
      <c r="A2739">
        <v>2024</v>
      </c>
      <c r="B2739" s="149" t="str">
        <f t="shared" si="86"/>
        <v>2024_TX211</v>
      </c>
      <c r="C2739" t="s">
        <v>184</v>
      </c>
      <c r="D2739" t="s">
        <v>1041</v>
      </c>
      <c r="E2739" s="149" t="str">
        <f t="shared" si="87"/>
        <v>2024_TXSHERMAN COUNTY</v>
      </c>
      <c r="F2739">
        <v>766550</v>
      </c>
      <c r="G2739" s="149">
        <f t="array" ref="G2739">SUM(IF(A2739=A$5:A2739,IF(C2739=C$5:C2739,1,0),0))</f>
        <v>211</v>
      </c>
    </row>
    <row r="2740" spans="1:7" x14ac:dyDescent="0.25">
      <c r="A2740">
        <v>2024</v>
      </c>
      <c r="B2740" s="149" t="str">
        <f t="shared" si="86"/>
        <v>2024_TX212</v>
      </c>
      <c r="C2740" t="s">
        <v>184</v>
      </c>
      <c r="D2740" t="s">
        <v>1042</v>
      </c>
      <c r="E2740" s="149" t="str">
        <f t="shared" si="87"/>
        <v>2024_TXSMITH COUNTY</v>
      </c>
      <c r="F2740">
        <v>766550</v>
      </c>
      <c r="G2740" s="149">
        <f t="array" ref="G2740">SUM(IF(A2740=A$5:A2740,IF(C2740=C$5:C2740,1,0),0))</f>
        <v>212</v>
      </c>
    </row>
    <row r="2741" spans="1:7" x14ac:dyDescent="0.25">
      <c r="A2741">
        <v>2024</v>
      </c>
      <c r="B2741" s="149" t="str">
        <f t="shared" si="86"/>
        <v>2024_TX213</v>
      </c>
      <c r="C2741" t="s">
        <v>184</v>
      </c>
      <c r="D2741" t="s">
        <v>1949</v>
      </c>
      <c r="E2741" s="149" t="str">
        <f t="shared" si="87"/>
        <v>2024_TXSOMERVELL COUNTY</v>
      </c>
      <c r="F2741">
        <v>766550</v>
      </c>
      <c r="G2741" s="149">
        <f t="array" ref="G2741">SUM(IF(A2741=A$5:A2741,IF(C2741=C$5:C2741,1,0),0))</f>
        <v>213</v>
      </c>
    </row>
    <row r="2742" spans="1:7" x14ac:dyDescent="0.25">
      <c r="A2742">
        <v>2024</v>
      </c>
      <c r="B2742" s="149" t="str">
        <f t="shared" si="86"/>
        <v>2024_TX214</v>
      </c>
      <c r="C2742" t="s">
        <v>184</v>
      </c>
      <c r="D2742" t="s">
        <v>1950</v>
      </c>
      <c r="E2742" s="149" t="str">
        <f t="shared" si="87"/>
        <v>2024_TXSTARR COUNTY</v>
      </c>
      <c r="F2742">
        <v>766550</v>
      </c>
      <c r="G2742" s="149">
        <f t="array" ref="G2742">SUM(IF(A2742=A$5:A2742,IF(C2742=C$5:C2742,1,0),0))</f>
        <v>214</v>
      </c>
    </row>
    <row r="2743" spans="1:7" x14ac:dyDescent="0.25">
      <c r="A2743">
        <v>2024</v>
      </c>
      <c r="B2743" s="149" t="str">
        <f t="shared" si="86"/>
        <v>2024_TX215</v>
      </c>
      <c r="C2743" t="s">
        <v>184</v>
      </c>
      <c r="D2743" t="s">
        <v>784</v>
      </c>
      <c r="E2743" s="149" t="str">
        <f t="shared" si="87"/>
        <v>2024_TXSTEPHENS COUNTY</v>
      </c>
      <c r="F2743">
        <v>766550</v>
      </c>
      <c r="G2743" s="149">
        <f t="array" ref="G2743">SUM(IF(A2743=A$5:A2743,IF(C2743=C$5:C2743,1,0),0))</f>
        <v>215</v>
      </c>
    </row>
    <row r="2744" spans="1:7" x14ac:dyDescent="0.25">
      <c r="A2744">
        <v>2024</v>
      </c>
      <c r="B2744" s="149" t="str">
        <f t="shared" si="86"/>
        <v>2024_TX216</v>
      </c>
      <c r="C2744" t="s">
        <v>184</v>
      </c>
      <c r="D2744" t="s">
        <v>1951</v>
      </c>
      <c r="E2744" s="149" t="str">
        <f t="shared" si="87"/>
        <v>2024_TXSTERLING COUNTY</v>
      </c>
      <c r="F2744">
        <v>766550</v>
      </c>
      <c r="G2744" s="149">
        <f t="array" ref="G2744">SUM(IF(A2744=A$5:A2744,IF(C2744=C$5:C2744,1,0),0))</f>
        <v>216</v>
      </c>
    </row>
    <row r="2745" spans="1:7" x14ac:dyDescent="0.25">
      <c r="A2745">
        <v>2024</v>
      </c>
      <c r="B2745" s="149" t="str">
        <f t="shared" si="86"/>
        <v>2024_TX217</v>
      </c>
      <c r="C2745" t="s">
        <v>184</v>
      </c>
      <c r="D2745" t="s">
        <v>1952</v>
      </c>
      <c r="E2745" s="149" t="str">
        <f t="shared" si="87"/>
        <v>2024_TXSTONEWALL COUNTY</v>
      </c>
      <c r="F2745">
        <v>766550</v>
      </c>
      <c r="G2745" s="149">
        <f t="array" ref="G2745">SUM(IF(A2745=A$5:A2745,IF(C2745=C$5:C2745,1,0),0))</f>
        <v>217</v>
      </c>
    </row>
    <row r="2746" spans="1:7" x14ac:dyDescent="0.25">
      <c r="A2746">
        <v>2024</v>
      </c>
      <c r="B2746" s="149" t="str">
        <f t="shared" si="86"/>
        <v>2024_TX218</v>
      </c>
      <c r="C2746" t="s">
        <v>184</v>
      </c>
      <c r="D2746" t="s">
        <v>1953</v>
      </c>
      <c r="E2746" s="149" t="str">
        <f t="shared" si="87"/>
        <v>2024_TXSUTTON COUNTY</v>
      </c>
      <c r="F2746">
        <v>766550</v>
      </c>
      <c r="G2746" s="149">
        <f t="array" ref="G2746">SUM(IF(A2746=A$5:A2746,IF(C2746=C$5:C2746,1,0),0))</f>
        <v>218</v>
      </c>
    </row>
    <row r="2747" spans="1:7" x14ac:dyDescent="0.25">
      <c r="A2747">
        <v>2024</v>
      </c>
      <c r="B2747" s="149" t="str">
        <f t="shared" si="86"/>
        <v>2024_TX219</v>
      </c>
      <c r="C2747" t="s">
        <v>184</v>
      </c>
      <c r="D2747" t="s">
        <v>1954</v>
      </c>
      <c r="E2747" s="149" t="str">
        <f t="shared" si="87"/>
        <v>2024_TXSWISHER COUNTY</v>
      </c>
      <c r="F2747">
        <v>766550</v>
      </c>
      <c r="G2747" s="149">
        <f t="array" ref="G2747">SUM(IF(A2747=A$5:A2747,IF(C2747=C$5:C2747,1,0),0))</f>
        <v>219</v>
      </c>
    </row>
    <row r="2748" spans="1:7" x14ac:dyDescent="0.25">
      <c r="A2748">
        <v>2024</v>
      </c>
      <c r="B2748" s="149" t="str">
        <f t="shared" si="86"/>
        <v>2024_TX220</v>
      </c>
      <c r="C2748" t="s">
        <v>184</v>
      </c>
      <c r="D2748" t="s">
        <v>1955</v>
      </c>
      <c r="E2748" s="149" t="str">
        <f t="shared" si="87"/>
        <v>2024_TXTARRANT COUNTY</v>
      </c>
      <c r="F2748">
        <v>766550</v>
      </c>
      <c r="G2748" s="149">
        <f t="array" ref="G2748">SUM(IF(A2748=A$5:A2748,IF(C2748=C$5:C2748,1,0),0))</f>
        <v>220</v>
      </c>
    </row>
    <row r="2749" spans="1:7" x14ac:dyDescent="0.25">
      <c r="A2749">
        <v>2024</v>
      </c>
      <c r="B2749" s="149" t="str">
        <f t="shared" si="86"/>
        <v>2024_TX221</v>
      </c>
      <c r="C2749" t="s">
        <v>184</v>
      </c>
      <c r="D2749" t="s">
        <v>697</v>
      </c>
      <c r="E2749" s="149" t="str">
        <f t="shared" si="87"/>
        <v>2024_TXTAYLOR COUNTY</v>
      </c>
      <c r="F2749">
        <v>766550</v>
      </c>
      <c r="G2749" s="149">
        <f t="array" ref="G2749">SUM(IF(A2749=A$5:A2749,IF(C2749=C$5:C2749,1,0),0))</f>
        <v>221</v>
      </c>
    </row>
    <row r="2750" spans="1:7" x14ac:dyDescent="0.25">
      <c r="A2750">
        <v>2024</v>
      </c>
      <c r="B2750" s="149" t="str">
        <f t="shared" si="86"/>
        <v>2024_TX222</v>
      </c>
      <c r="C2750" t="s">
        <v>184</v>
      </c>
      <c r="D2750" t="s">
        <v>790</v>
      </c>
      <c r="E2750" s="149" t="str">
        <f t="shared" si="87"/>
        <v>2024_TXTERRELL COUNTY</v>
      </c>
      <c r="F2750">
        <v>766550</v>
      </c>
      <c r="G2750" s="149">
        <f t="array" ref="G2750">SUM(IF(A2750=A$5:A2750,IF(C2750=C$5:C2750,1,0),0))</f>
        <v>222</v>
      </c>
    </row>
    <row r="2751" spans="1:7" x14ac:dyDescent="0.25">
      <c r="A2751">
        <v>2024</v>
      </c>
      <c r="B2751" s="149" t="str">
        <f t="shared" si="86"/>
        <v>2024_TX223</v>
      </c>
      <c r="C2751" t="s">
        <v>184</v>
      </c>
      <c r="D2751" t="s">
        <v>1956</v>
      </c>
      <c r="E2751" s="149" t="str">
        <f t="shared" si="87"/>
        <v>2024_TXTERRY COUNTY</v>
      </c>
      <c r="F2751">
        <v>766550</v>
      </c>
      <c r="G2751" s="149">
        <f t="array" ref="G2751">SUM(IF(A2751=A$5:A2751,IF(C2751=C$5:C2751,1,0),0))</f>
        <v>223</v>
      </c>
    </row>
    <row r="2752" spans="1:7" x14ac:dyDescent="0.25">
      <c r="A2752">
        <v>2024</v>
      </c>
      <c r="B2752" s="149" t="str">
        <f t="shared" si="86"/>
        <v>2024_TX224</v>
      </c>
      <c r="C2752" t="s">
        <v>184</v>
      </c>
      <c r="D2752" t="s">
        <v>1957</v>
      </c>
      <c r="E2752" s="149" t="str">
        <f t="shared" si="87"/>
        <v>2024_TXTHROCKMORTON COUNTY</v>
      </c>
      <c r="F2752">
        <v>766550</v>
      </c>
      <c r="G2752" s="149">
        <f t="array" ref="G2752">SUM(IF(A2752=A$5:A2752,IF(C2752=C$5:C2752,1,0),0))</f>
        <v>224</v>
      </c>
    </row>
    <row r="2753" spans="1:7" x14ac:dyDescent="0.25">
      <c r="A2753">
        <v>2024</v>
      </c>
      <c r="B2753" s="149" t="str">
        <f t="shared" si="86"/>
        <v>2024_TX225</v>
      </c>
      <c r="C2753" t="s">
        <v>184</v>
      </c>
      <c r="D2753" t="s">
        <v>1958</v>
      </c>
      <c r="E2753" s="149" t="str">
        <f t="shared" si="87"/>
        <v>2024_TXTITUS COUNTY</v>
      </c>
      <c r="F2753">
        <v>766550</v>
      </c>
      <c r="G2753" s="149">
        <f t="array" ref="G2753">SUM(IF(A2753=A$5:A2753,IF(C2753=C$5:C2753,1,0),0))</f>
        <v>225</v>
      </c>
    </row>
    <row r="2754" spans="1:7" x14ac:dyDescent="0.25">
      <c r="A2754">
        <v>2024</v>
      </c>
      <c r="B2754" s="149" t="str">
        <f t="shared" si="86"/>
        <v>2024_TX226</v>
      </c>
      <c r="C2754" t="s">
        <v>184</v>
      </c>
      <c r="D2754" t="s">
        <v>1959</v>
      </c>
      <c r="E2754" s="149" t="str">
        <f t="shared" si="87"/>
        <v>2024_TXTOM GREEN COUNTY</v>
      </c>
      <c r="F2754">
        <v>766550</v>
      </c>
      <c r="G2754" s="149">
        <f t="array" ref="G2754">SUM(IF(A2754=A$5:A2754,IF(C2754=C$5:C2754,1,0),0))</f>
        <v>226</v>
      </c>
    </row>
    <row r="2755" spans="1:7" x14ac:dyDescent="0.25">
      <c r="A2755">
        <v>2024</v>
      </c>
      <c r="B2755" s="149" t="str">
        <f t="shared" si="86"/>
        <v>2024_TX227</v>
      </c>
      <c r="C2755" t="s">
        <v>184</v>
      </c>
      <c r="D2755" t="s">
        <v>1960</v>
      </c>
      <c r="E2755" s="149" t="str">
        <f t="shared" si="87"/>
        <v>2024_TXTRAVIS COUNTY</v>
      </c>
      <c r="F2755">
        <v>766550</v>
      </c>
      <c r="G2755" s="149">
        <f t="array" ref="G2755">SUM(IF(A2755=A$5:A2755,IF(C2755=C$5:C2755,1,0),0))</f>
        <v>227</v>
      </c>
    </row>
    <row r="2756" spans="1:7" x14ac:dyDescent="0.25">
      <c r="A2756">
        <v>2024</v>
      </c>
      <c r="B2756" s="149" t="str">
        <f t="shared" si="86"/>
        <v>2024_TX228</v>
      </c>
      <c r="C2756" t="s">
        <v>184</v>
      </c>
      <c r="D2756" t="s">
        <v>580</v>
      </c>
      <c r="E2756" s="149" t="str">
        <f t="shared" si="87"/>
        <v>2024_TXTRINITY COUNTY</v>
      </c>
      <c r="F2756">
        <v>766550</v>
      </c>
      <c r="G2756" s="149">
        <f t="array" ref="G2756">SUM(IF(A2756=A$5:A2756,IF(C2756=C$5:C2756,1,0),0))</f>
        <v>228</v>
      </c>
    </row>
    <row r="2757" spans="1:7" x14ac:dyDescent="0.25">
      <c r="A2757">
        <v>2024</v>
      </c>
      <c r="B2757" s="149" t="str">
        <f t="shared" si="86"/>
        <v>2024_TX229</v>
      </c>
      <c r="C2757" t="s">
        <v>184</v>
      </c>
      <c r="D2757" t="s">
        <v>1961</v>
      </c>
      <c r="E2757" s="149" t="str">
        <f t="shared" si="87"/>
        <v>2024_TXTYLER COUNTY</v>
      </c>
      <c r="F2757">
        <v>766550</v>
      </c>
      <c r="G2757" s="149">
        <f t="array" ref="G2757">SUM(IF(A2757=A$5:A2757,IF(C2757=C$5:C2757,1,0),0))</f>
        <v>229</v>
      </c>
    </row>
    <row r="2758" spans="1:7" x14ac:dyDescent="0.25">
      <c r="A2758">
        <v>2024</v>
      </c>
      <c r="B2758" s="149" t="str">
        <f t="shared" si="86"/>
        <v>2024_TX230</v>
      </c>
      <c r="C2758" t="s">
        <v>184</v>
      </c>
      <c r="D2758" t="s">
        <v>1962</v>
      </c>
      <c r="E2758" s="149" t="str">
        <f t="shared" si="87"/>
        <v>2024_TXUPSHUR COUNTY</v>
      </c>
      <c r="F2758">
        <v>766550</v>
      </c>
      <c r="G2758" s="149">
        <f t="array" ref="G2758">SUM(IF(A2758=A$5:A2758,IF(C2758=C$5:C2758,1,0),0))</f>
        <v>230</v>
      </c>
    </row>
    <row r="2759" spans="1:7" x14ac:dyDescent="0.25">
      <c r="A2759">
        <v>2024</v>
      </c>
      <c r="B2759" s="149" t="str">
        <f t="shared" si="86"/>
        <v>2024_TX231</v>
      </c>
      <c r="C2759" t="s">
        <v>184</v>
      </c>
      <c r="D2759" t="s">
        <v>1963</v>
      </c>
      <c r="E2759" s="149" t="str">
        <f t="shared" si="87"/>
        <v>2024_TXUPTON COUNTY</v>
      </c>
      <c r="F2759">
        <v>766550</v>
      </c>
      <c r="G2759" s="149">
        <f t="array" ref="G2759">SUM(IF(A2759=A$5:A2759,IF(C2759=C$5:C2759,1,0),0))</f>
        <v>231</v>
      </c>
    </row>
    <row r="2760" spans="1:7" x14ac:dyDescent="0.25">
      <c r="A2760">
        <v>2024</v>
      </c>
      <c r="B2760" s="149" t="str">
        <f t="shared" si="86"/>
        <v>2024_TX232</v>
      </c>
      <c r="C2760" t="s">
        <v>184</v>
      </c>
      <c r="D2760" t="s">
        <v>1964</v>
      </c>
      <c r="E2760" s="149" t="str">
        <f t="shared" si="87"/>
        <v>2024_TXUVALDE COUNTY</v>
      </c>
      <c r="F2760">
        <v>766550</v>
      </c>
      <c r="G2760" s="149">
        <f t="array" ref="G2760">SUM(IF(A2760=A$5:A2760,IF(C2760=C$5:C2760,1,0),0))</f>
        <v>232</v>
      </c>
    </row>
    <row r="2761" spans="1:7" x14ac:dyDescent="0.25">
      <c r="A2761">
        <v>2024</v>
      </c>
      <c r="B2761" s="149" t="str">
        <f t="shared" si="86"/>
        <v>2024_TX233</v>
      </c>
      <c r="C2761" t="s">
        <v>184</v>
      </c>
      <c r="D2761" t="s">
        <v>1965</v>
      </c>
      <c r="E2761" s="149" t="str">
        <f t="shared" si="87"/>
        <v>2024_TXVAL VERDE COUNTY</v>
      </c>
      <c r="F2761">
        <v>766550</v>
      </c>
      <c r="G2761" s="149">
        <f t="array" ref="G2761">SUM(IF(A2761=A$5:A2761,IF(C2761=C$5:C2761,1,0),0))</f>
        <v>233</v>
      </c>
    </row>
    <row r="2762" spans="1:7" x14ac:dyDescent="0.25">
      <c r="A2762">
        <v>2024</v>
      </c>
      <c r="B2762" s="149" t="str">
        <f t="shared" si="86"/>
        <v>2024_TX234</v>
      </c>
      <c r="C2762" t="s">
        <v>184</v>
      </c>
      <c r="D2762" t="s">
        <v>1966</v>
      </c>
      <c r="E2762" s="149" t="str">
        <f t="shared" si="87"/>
        <v>2024_TXVAN ZANDT COUNTY</v>
      </c>
      <c r="F2762">
        <v>766550</v>
      </c>
      <c r="G2762" s="149">
        <f t="array" ref="G2762">SUM(IF(A2762=A$5:A2762,IF(C2762=C$5:C2762,1,0),0))</f>
        <v>234</v>
      </c>
    </row>
    <row r="2763" spans="1:7" x14ac:dyDescent="0.25">
      <c r="A2763">
        <v>2024</v>
      </c>
      <c r="B2763" s="149" t="str">
        <f t="shared" si="86"/>
        <v>2024_TX235</v>
      </c>
      <c r="C2763" t="s">
        <v>184</v>
      </c>
      <c r="D2763" t="s">
        <v>1967</v>
      </c>
      <c r="E2763" s="149" t="str">
        <f t="shared" si="87"/>
        <v>2024_TXVICTORIA COUNTY</v>
      </c>
      <c r="F2763">
        <v>766550</v>
      </c>
      <c r="G2763" s="149">
        <f t="array" ref="G2763">SUM(IF(A2763=A$5:A2763,IF(C2763=C$5:C2763,1,0),0))</f>
        <v>235</v>
      </c>
    </row>
    <row r="2764" spans="1:7" x14ac:dyDescent="0.25">
      <c r="A2764">
        <v>2024</v>
      </c>
      <c r="B2764" s="149" t="str">
        <f t="shared" si="86"/>
        <v>2024_TX236</v>
      </c>
      <c r="C2764" t="s">
        <v>184</v>
      </c>
      <c r="D2764" t="s">
        <v>454</v>
      </c>
      <c r="E2764" s="149" t="str">
        <f t="shared" si="87"/>
        <v>2024_TXWALKER COUNTY</v>
      </c>
      <c r="F2764">
        <v>766550</v>
      </c>
      <c r="G2764" s="149">
        <f t="array" ref="G2764">SUM(IF(A2764=A$5:A2764,IF(C2764=C$5:C2764,1,0),0))</f>
        <v>236</v>
      </c>
    </row>
    <row r="2765" spans="1:7" x14ac:dyDescent="0.25">
      <c r="A2765">
        <v>2024</v>
      </c>
      <c r="B2765" s="149" t="str">
        <f t="shared" si="86"/>
        <v>2024_TX237</v>
      </c>
      <c r="C2765" t="s">
        <v>184</v>
      </c>
      <c r="D2765" t="s">
        <v>1968</v>
      </c>
      <c r="E2765" s="149" t="str">
        <f t="shared" si="87"/>
        <v>2024_TXWALLER COUNTY</v>
      </c>
      <c r="F2765">
        <v>766550</v>
      </c>
      <c r="G2765" s="149">
        <f t="array" ref="G2765">SUM(IF(A2765=A$5:A2765,IF(C2765=C$5:C2765,1,0),0))</f>
        <v>237</v>
      </c>
    </row>
    <row r="2766" spans="1:7" x14ac:dyDescent="0.25">
      <c r="A2766">
        <v>2024</v>
      </c>
      <c r="B2766" s="149" t="str">
        <f t="shared" si="86"/>
        <v>2024_TX238</v>
      </c>
      <c r="C2766" t="s">
        <v>184</v>
      </c>
      <c r="D2766" t="s">
        <v>1596</v>
      </c>
      <c r="E2766" s="149" t="str">
        <f t="shared" si="87"/>
        <v>2024_TXWARD COUNTY</v>
      </c>
      <c r="F2766">
        <v>766550</v>
      </c>
      <c r="G2766" s="149">
        <f t="array" ref="G2766">SUM(IF(A2766=A$5:A2766,IF(C2766=C$5:C2766,1,0),0))</f>
        <v>238</v>
      </c>
    </row>
    <row r="2767" spans="1:7" x14ac:dyDescent="0.25">
      <c r="A2767">
        <v>2024</v>
      </c>
      <c r="B2767" s="149" t="str">
        <f t="shared" si="86"/>
        <v>2024_TX239</v>
      </c>
      <c r="C2767" t="s">
        <v>184</v>
      </c>
      <c r="D2767" t="s">
        <v>455</v>
      </c>
      <c r="E2767" s="149" t="str">
        <f t="shared" si="87"/>
        <v>2024_TXWASHINGTON COUNTY</v>
      </c>
      <c r="F2767">
        <v>766550</v>
      </c>
      <c r="G2767" s="149">
        <f t="array" ref="G2767">SUM(IF(A2767=A$5:A2767,IF(C2767=C$5:C2767,1,0),0))</f>
        <v>239</v>
      </c>
    </row>
    <row r="2768" spans="1:7" x14ac:dyDescent="0.25">
      <c r="A2768">
        <v>2024</v>
      </c>
      <c r="B2768" s="149" t="str">
        <f t="shared" si="86"/>
        <v>2024_TX240</v>
      </c>
      <c r="C2768" t="s">
        <v>184</v>
      </c>
      <c r="D2768" t="s">
        <v>1969</v>
      </c>
      <c r="E2768" s="149" t="str">
        <f t="shared" si="87"/>
        <v>2024_TXWEBB COUNTY</v>
      </c>
      <c r="F2768">
        <v>766550</v>
      </c>
      <c r="G2768" s="149">
        <f t="array" ref="G2768">SUM(IF(A2768=A$5:A2768,IF(C2768=C$5:C2768,1,0),0))</f>
        <v>240</v>
      </c>
    </row>
    <row r="2769" spans="1:7" x14ac:dyDescent="0.25">
      <c r="A2769">
        <v>2024</v>
      </c>
      <c r="B2769" s="149" t="str">
        <f t="shared" si="86"/>
        <v>2024_TX241</v>
      </c>
      <c r="C2769" t="s">
        <v>184</v>
      </c>
      <c r="D2769" t="s">
        <v>1970</v>
      </c>
      <c r="E2769" s="149" t="str">
        <f t="shared" si="87"/>
        <v>2024_TXWHARTON COUNTY</v>
      </c>
      <c r="F2769">
        <v>766550</v>
      </c>
      <c r="G2769" s="149">
        <f t="array" ref="G2769">SUM(IF(A2769=A$5:A2769,IF(C2769=C$5:C2769,1,0),0))</f>
        <v>241</v>
      </c>
    </row>
    <row r="2770" spans="1:7" x14ac:dyDescent="0.25">
      <c r="A2770">
        <v>2024</v>
      </c>
      <c r="B2770" s="149" t="str">
        <f t="shared" si="86"/>
        <v>2024_TX242</v>
      </c>
      <c r="C2770" t="s">
        <v>184</v>
      </c>
      <c r="D2770" t="s">
        <v>804</v>
      </c>
      <c r="E2770" s="149" t="str">
        <f t="shared" si="87"/>
        <v>2024_TXWHEELER COUNTY</v>
      </c>
      <c r="F2770">
        <v>766550</v>
      </c>
      <c r="G2770" s="149">
        <f t="array" ref="G2770">SUM(IF(A2770=A$5:A2770,IF(C2770=C$5:C2770,1,0),0))</f>
        <v>242</v>
      </c>
    </row>
    <row r="2771" spans="1:7" x14ac:dyDescent="0.25">
      <c r="A2771">
        <v>2024</v>
      </c>
      <c r="B2771" s="149" t="str">
        <f t="shared" si="86"/>
        <v>2024_TX243</v>
      </c>
      <c r="C2771" t="s">
        <v>184</v>
      </c>
      <c r="D2771" t="s">
        <v>1050</v>
      </c>
      <c r="E2771" s="149" t="str">
        <f t="shared" si="87"/>
        <v>2024_TXWICHITA COUNTY</v>
      </c>
      <c r="F2771">
        <v>766550</v>
      </c>
      <c r="G2771" s="149">
        <f t="array" ref="G2771">SUM(IF(A2771=A$5:A2771,IF(C2771=C$5:C2771,1,0),0))</f>
        <v>243</v>
      </c>
    </row>
    <row r="2772" spans="1:7" x14ac:dyDescent="0.25">
      <c r="A2772">
        <v>2024</v>
      </c>
      <c r="B2772" s="149" t="str">
        <f t="shared" si="86"/>
        <v>2024_TX244</v>
      </c>
      <c r="C2772" t="s">
        <v>184</v>
      </c>
      <c r="D2772" t="s">
        <v>1971</v>
      </c>
      <c r="E2772" s="149" t="str">
        <f t="shared" si="87"/>
        <v>2024_TXWILBARGER COUNTY</v>
      </c>
      <c r="F2772">
        <v>766550</v>
      </c>
      <c r="G2772" s="149">
        <f t="array" ref="G2772">SUM(IF(A2772=A$5:A2772,IF(C2772=C$5:C2772,1,0),0))</f>
        <v>244</v>
      </c>
    </row>
    <row r="2773" spans="1:7" x14ac:dyDescent="0.25">
      <c r="A2773">
        <v>2024</v>
      </c>
      <c r="B2773" s="149" t="str">
        <f t="shared" si="86"/>
        <v>2024_TX245</v>
      </c>
      <c r="C2773" t="s">
        <v>184</v>
      </c>
      <c r="D2773" t="s">
        <v>1972</v>
      </c>
      <c r="E2773" s="149" t="str">
        <f t="shared" si="87"/>
        <v>2024_TXWILLACY COUNTY</v>
      </c>
      <c r="F2773">
        <v>766550</v>
      </c>
      <c r="G2773" s="149">
        <f t="array" ref="G2773">SUM(IF(A2773=A$5:A2773,IF(C2773=C$5:C2773,1,0),0))</f>
        <v>245</v>
      </c>
    </row>
    <row r="2774" spans="1:7" x14ac:dyDescent="0.25">
      <c r="A2774">
        <v>2024</v>
      </c>
      <c r="B2774" s="149" t="str">
        <f t="shared" si="86"/>
        <v>2024_TX246</v>
      </c>
      <c r="C2774" t="s">
        <v>184</v>
      </c>
      <c r="D2774" t="s">
        <v>898</v>
      </c>
      <c r="E2774" s="149" t="str">
        <f t="shared" si="87"/>
        <v>2024_TXWILLIAMSON COUNTY</v>
      </c>
      <c r="F2774">
        <v>766550</v>
      </c>
      <c r="G2774" s="149">
        <f t="array" ref="G2774">SUM(IF(A2774=A$5:A2774,IF(C2774=C$5:C2774,1,0),0))</f>
        <v>246</v>
      </c>
    </row>
    <row r="2775" spans="1:7" x14ac:dyDescent="0.25">
      <c r="A2775">
        <v>2024</v>
      </c>
      <c r="B2775" s="149" t="str">
        <f t="shared" si="86"/>
        <v>2024_TX247</v>
      </c>
      <c r="C2775" t="s">
        <v>184</v>
      </c>
      <c r="D2775" t="s">
        <v>1051</v>
      </c>
      <c r="E2775" s="149" t="str">
        <f t="shared" si="87"/>
        <v>2024_TXWILSON COUNTY</v>
      </c>
      <c r="F2775">
        <v>766550</v>
      </c>
      <c r="G2775" s="149">
        <f t="array" ref="G2775">SUM(IF(A2775=A$5:A2775,IF(C2775=C$5:C2775,1,0),0))</f>
        <v>247</v>
      </c>
    </row>
    <row r="2776" spans="1:7" x14ac:dyDescent="0.25">
      <c r="A2776">
        <v>2024</v>
      </c>
      <c r="B2776" s="149" t="str">
        <f t="shared" si="86"/>
        <v>2024_TX248</v>
      </c>
      <c r="C2776" t="s">
        <v>184</v>
      </c>
      <c r="D2776" t="s">
        <v>1973</v>
      </c>
      <c r="E2776" s="149" t="str">
        <f t="shared" si="87"/>
        <v>2024_TXWINKLER COUNTY</v>
      </c>
      <c r="F2776">
        <v>766550</v>
      </c>
      <c r="G2776" s="149">
        <f t="array" ref="G2776">SUM(IF(A2776=A$5:A2776,IF(C2776=C$5:C2776,1,0),0))</f>
        <v>248</v>
      </c>
    </row>
    <row r="2777" spans="1:7" x14ac:dyDescent="0.25">
      <c r="A2777">
        <v>2024</v>
      </c>
      <c r="B2777" s="149" t="str">
        <f t="shared" si="86"/>
        <v>2024_TX249</v>
      </c>
      <c r="C2777" t="s">
        <v>184</v>
      </c>
      <c r="D2777" t="s">
        <v>1974</v>
      </c>
      <c r="E2777" s="149" t="str">
        <f t="shared" si="87"/>
        <v>2024_TXWISE COUNTY</v>
      </c>
      <c r="F2777">
        <v>766550</v>
      </c>
      <c r="G2777" s="149">
        <f t="array" ref="G2777">SUM(IF(A2777=A$5:A2777,IF(C2777=C$5:C2777,1,0),0))</f>
        <v>249</v>
      </c>
    </row>
    <row r="2778" spans="1:7" x14ac:dyDescent="0.25">
      <c r="A2778">
        <v>2024</v>
      </c>
      <c r="B2778" s="149" t="str">
        <f t="shared" si="86"/>
        <v>2024_TX250</v>
      </c>
      <c r="C2778" t="s">
        <v>184</v>
      </c>
      <c r="D2778" t="s">
        <v>1631</v>
      </c>
      <c r="E2778" s="149" t="str">
        <f t="shared" si="87"/>
        <v>2024_TXWOOD COUNTY</v>
      </c>
      <c r="F2778">
        <v>766550</v>
      </c>
      <c r="G2778" s="149">
        <f t="array" ref="G2778">SUM(IF(A2778=A$5:A2778,IF(C2778=C$5:C2778,1,0),0))</f>
        <v>250</v>
      </c>
    </row>
    <row r="2779" spans="1:7" x14ac:dyDescent="0.25">
      <c r="A2779">
        <v>2024</v>
      </c>
      <c r="B2779" s="149" t="str">
        <f t="shared" si="86"/>
        <v>2024_TX251</v>
      </c>
      <c r="C2779" t="s">
        <v>184</v>
      </c>
      <c r="D2779" t="s">
        <v>1975</v>
      </c>
      <c r="E2779" s="149" t="str">
        <f t="shared" si="87"/>
        <v>2024_TXYOAKUM COUNTY</v>
      </c>
      <c r="F2779">
        <v>766550</v>
      </c>
      <c r="G2779" s="149">
        <f t="array" ref="G2779">SUM(IF(A2779=A$5:A2779,IF(C2779=C$5:C2779,1,0),0))</f>
        <v>251</v>
      </c>
    </row>
    <row r="2780" spans="1:7" x14ac:dyDescent="0.25">
      <c r="A2780">
        <v>2024</v>
      </c>
      <c r="B2780" s="149" t="str">
        <f t="shared" si="86"/>
        <v>2024_TX252</v>
      </c>
      <c r="C2780" t="s">
        <v>184</v>
      </c>
      <c r="D2780" t="s">
        <v>1976</v>
      </c>
      <c r="E2780" s="149" t="str">
        <f t="shared" si="87"/>
        <v>2024_TXYOUNG COUNTY</v>
      </c>
      <c r="F2780">
        <v>766550</v>
      </c>
      <c r="G2780" s="149">
        <f t="array" ref="G2780">SUM(IF(A2780=A$5:A2780,IF(C2780=C$5:C2780,1,0),0))</f>
        <v>252</v>
      </c>
    </row>
    <row r="2781" spans="1:7" x14ac:dyDescent="0.25">
      <c r="A2781">
        <v>2024</v>
      </c>
      <c r="B2781" s="149" t="str">
        <f t="shared" si="86"/>
        <v>2024_TX253</v>
      </c>
      <c r="C2781" t="s">
        <v>184</v>
      </c>
      <c r="D2781" t="s">
        <v>1977</v>
      </c>
      <c r="E2781" s="149" t="str">
        <f t="shared" si="87"/>
        <v>2024_TXZAPATA COUNTY</v>
      </c>
      <c r="F2781">
        <v>766550</v>
      </c>
      <c r="G2781" s="149">
        <f t="array" ref="G2781">SUM(IF(A2781=A$5:A2781,IF(C2781=C$5:C2781,1,0),0))</f>
        <v>253</v>
      </c>
    </row>
    <row r="2782" spans="1:7" x14ac:dyDescent="0.25">
      <c r="A2782">
        <v>2024</v>
      </c>
      <c r="B2782" s="149" t="str">
        <f t="shared" si="86"/>
        <v>2024_TX254</v>
      </c>
      <c r="C2782" t="s">
        <v>184</v>
      </c>
      <c r="D2782" t="s">
        <v>1978</v>
      </c>
      <c r="E2782" s="149" t="str">
        <f t="shared" si="87"/>
        <v>2024_TXZAVALA COUNTY</v>
      </c>
      <c r="F2782">
        <v>766550</v>
      </c>
      <c r="G2782" s="149">
        <f t="array" ref="G2782">SUM(IF(A2782=A$5:A2782,IF(C2782=C$5:C2782,1,0),0))</f>
        <v>254</v>
      </c>
    </row>
    <row r="2783" spans="1:7" x14ac:dyDescent="0.25">
      <c r="A2783">
        <v>2024</v>
      </c>
      <c r="B2783" s="149" t="str">
        <f t="shared" si="86"/>
        <v>2024_UT1</v>
      </c>
      <c r="C2783" t="s">
        <v>153</v>
      </c>
      <c r="D2783" t="s">
        <v>1635</v>
      </c>
      <c r="E2783" s="149" t="str">
        <f t="shared" si="87"/>
        <v>2024_UTBEAVER COUNTY</v>
      </c>
      <c r="F2783">
        <v>766550</v>
      </c>
      <c r="G2783" s="149">
        <f t="array" ref="G2783">SUM(IF(A2783=A$5:A2783,IF(C2783=C$5:C2783,1,0),0))</f>
        <v>1</v>
      </c>
    </row>
    <row r="2784" spans="1:7" x14ac:dyDescent="0.25">
      <c r="A2784">
        <v>2024</v>
      </c>
      <c r="B2784" s="149" t="str">
        <f t="shared" si="86"/>
        <v>2024_UT2</v>
      </c>
      <c r="C2784" t="s">
        <v>153</v>
      </c>
      <c r="D2784" t="s">
        <v>1979</v>
      </c>
      <c r="E2784" s="149" t="str">
        <f t="shared" si="87"/>
        <v>2024_UTBOX ELDER COUNTY</v>
      </c>
      <c r="F2784">
        <v>766550</v>
      </c>
      <c r="G2784" s="149">
        <f t="array" ref="G2784">SUM(IF(A2784=A$5:A2784,IF(C2784=C$5:C2784,1,0),0))</f>
        <v>2</v>
      </c>
    </row>
    <row r="2785" spans="1:7" x14ac:dyDescent="0.25">
      <c r="A2785">
        <v>2024</v>
      </c>
      <c r="B2785" s="149" t="str">
        <f t="shared" si="86"/>
        <v>2024_UT3</v>
      </c>
      <c r="C2785" t="s">
        <v>153</v>
      </c>
      <c r="D2785" t="s">
        <v>1980</v>
      </c>
      <c r="E2785" s="149" t="str">
        <f t="shared" si="87"/>
        <v>2024_UTCACHE COUNTY</v>
      </c>
      <c r="F2785">
        <v>766550</v>
      </c>
      <c r="G2785" s="149">
        <f t="array" ref="G2785">SUM(IF(A2785=A$5:A2785,IF(C2785=C$5:C2785,1,0),0))</f>
        <v>3</v>
      </c>
    </row>
    <row r="2786" spans="1:7" x14ac:dyDescent="0.25">
      <c r="A2786">
        <v>2024</v>
      </c>
      <c r="B2786" s="149" t="str">
        <f t="shared" si="86"/>
        <v>2024_UT4</v>
      </c>
      <c r="C2786" t="s">
        <v>153</v>
      </c>
      <c r="D2786" t="s">
        <v>1347</v>
      </c>
      <c r="E2786" s="149" t="str">
        <f t="shared" si="87"/>
        <v>2024_UTCARBON COUNTY</v>
      </c>
      <c r="F2786">
        <v>766550</v>
      </c>
      <c r="G2786" s="149">
        <f t="array" ref="G2786">SUM(IF(A2786=A$5:A2786,IF(C2786=C$5:C2786,1,0),0))</f>
        <v>4</v>
      </c>
    </row>
    <row r="2787" spans="1:7" x14ac:dyDescent="0.25">
      <c r="A2787">
        <v>2024</v>
      </c>
      <c r="B2787" s="149" t="str">
        <f t="shared" si="86"/>
        <v>2024_UT5</v>
      </c>
      <c r="C2787" t="s">
        <v>153</v>
      </c>
      <c r="D2787" t="s">
        <v>1981</v>
      </c>
      <c r="E2787" s="149" t="str">
        <f t="shared" si="87"/>
        <v>2024_UTDAGGETT COUNTY</v>
      </c>
      <c r="F2787">
        <v>766550</v>
      </c>
      <c r="G2787" s="149">
        <f t="array" ref="G2787">SUM(IF(A2787=A$5:A2787,IF(C2787=C$5:C2787,1,0),0))</f>
        <v>5</v>
      </c>
    </row>
    <row r="2788" spans="1:7" x14ac:dyDescent="0.25">
      <c r="A2788">
        <v>2024</v>
      </c>
      <c r="B2788" s="149" t="str">
        <f t="shared" si="86"/>
        <v>2024_UT6</v>
      </c>
      <c r="C2788" t="s">
        <v>153</v>
      </c>
      <c r="D2788" t="s">
        <v>953</v>
      </c>
      <c r="E2788" s="149" t="str">
        <f t="shared" si="87"/>
        <v>2024_UTDAVIS COUNTY</v>
      </c>
      <c r="F2788">
        <v>766550</v>
      </c>
      <c r="G2788" s="149">
        <f t="array" ref="G2788">SUM(IF(A2788=A$5:A2788,IF(C2788=C$5:C2788,1,0),0))</f>
        <v>6</v>
      </c>
    </row>
    <row r="2789" spans="1:7" x14ac:dyDescent="0.25">
      <c r="A2789">
        <v>2024</v>
      </c>
      <c r="B2789" s="149" t="str">
        <f t="shared" si="86"/>
        <v>2024_UT7</v>
      </c>
      <c r="C2789" t="s">
        <v>153</v>
      </c>
      <c r="D2789" t="s">
        <v>1982</v>
      </c>
      <c r="E2789" s="149" t="str">
        <f t="shared" si="87"/>
        <v>2024_UTDUCHESNE COUNTY</v>
      </c>
      <c r="F2789">
        <v>766550</v>
      </c>
      <c r="G2789" s="149">
        <f t="array" ref="G2789">SUM(IF(A2789=A$5:A2789,IF(C2789=C$5:C2789,1,0),0))</f>
        <v>7</v>
      </c>
    </row>
    <row r="2790" spans="1:7" x14ac:dyDescent="0.25">
      <c r="A2790">
        <v>2024</v>
      </c>
      <c r="B2790" s="149" t="str">
        <f t="shared" si="86"/>
        <v>2024_UT8</v>
      </c>
      <c r="C2790" t="s">
        <v>153</v>
      </c>
      <c r="D2790" t="s">
        <v>1983</v>
      </c>
      <c r="E2790" s="149" t="str">
        <f t="shared" si="87"/>
        <v>2024_UTEMERY COUNTY</v>
      </c>
      <c r="F2790">
        <v>766550</v>
      </c>
      <c r="G2790" s="149">
        <f t="array" ref="G2790">SUM(IF(A2790=A$5:A2790,IF(C2790=C$5:C2790,1,0),0))</f>
        <v>8</v>
      </c>
    </row>
    <row r="2791" spans="1:7" x14ac:dyDescent="0.25">
      <c r="A2791">
        <v>2024</v>
      </c>
      <c r="B2791" s="149" t="str">
        <f t="shared" si="86"/>
        <v>2024_UT9</v>
      </c>
      <c r="C2791" t="s">
        <v>153</v>
      </c>
      <c r="D2791" t="s">
        <v>609</v>
      </c>
      <c r="E2791" s="149" t="str">
        <f t="shared" si="87"/>
        <v>2024_UTGARFIELD COUNTY</v>
      </c>
      <c r="F2791">
        <v>766550</v>
      </c>
      <c r="G2791" s="149">
        <f t="array" ref="G2791">SUM(IF(A2791=A$5:A2791,IF(C2791=C$5:C2791,1,0),0))</f>
        <v>9</v>
      </c>
    </row>
    <row r="2792" spans="1:7" x14ac:dyDescent="0.25">
      <c r="A2792">
        <v>2024</v>
      </c>
      <c r="B2792" s="149" t="str">
        <f t="shared" si="86"/>
        <v>2024_UT10</v>
      </c>
      <c r="C2792" t="s">
        <v>153</v>
      </c>
      <c r="D2792" t="s">
        <v>611</v>
      </c>
      <c r="E2792" s="149" t="str">
        <f t="shared" si="87"/>
        <v>2024_UTGRAND COUNTY</v>
      </c>
      <c r="F2792">
        <v>766550</v>
      </c>
      <c r="G2792" s="149">
        <f t="array" ref="G2792">SUM(IF(A2792=A$5:A2792,IF(C2792=C$5:C2792,1,0),0))</f>
        <v>10</v>
      </c>
    </row>
    <row r="2793" spans="1:7" x14ac:dyDescent="0.25">
      <c r="A2793">
        <v>2024</v>
      </c>
      <c r="B2793" s="149" t="str">
        <f t="shared" si="86"/>
        <v>2024_UT11</v>
      </c>
      <c r="C2793" t="s">
        <v>153</v>
      </c>
      <c r="D2793" t="s">
        <v>1171</v>
      </c>
      <c r="E2793" s="149" t="str">
        <f t="shared" si="87"/>
        <v>2024_UTIRON COUNTY</v>
      </c>
      <c r="F2793">
        <v>766550</v>
      </c>
      <c r="G2793" s="149">
        <f t="array" ref="G2793">SUM(IF(A2793=A$5:A2793,IF(C2793=C$5:C2793,1,0),0))</f>
        <v>11</v>
      </c>
    </row>
    <row r="2794" spans="1:7" x14ac:dyDescent="0.25">
      <c r="A2794">
        <v>2024</v>
      </c>
      <c r="B2794" s="149" t="str">
        <f t="shared" si="86"/>
        <v>2024_UT12</v>
      </c>
      <c r="C2794" t="s">
        <v>153</v>
      </c>
      <c r="D2794" t="s">
        <v>1984</v>
      </c>
      <c r="E2794" s="149" t="str">
        <f t="shared" si="87"/>
        <v>2024_UTJUAB COUNTY</v>
      </c>
      <c r="F2794">
        <v>766550</v>
      </c>
      <c r="G2794" s="149">
        <f t="array" ref="G2794">SUM(IF(A2794=A$5:A2794,IF(C2794=C$5:C2794,1,0),0))</f>
        <v>12</v>
      </c>
    </row>
    <row r="2795" spans="1:7" x14ac:dyDescent="0.25">
      <c r="A2795">
        <v>2024</v>
      </c>
      <c r="B2795" s="149" t="str">
        <f t="shared" si="86"/>
        <v>2024_UT13</v>
      </c>
      <c r="C2795" t="s">
        <v>153</v>
      </c>
      <c r="D2795" t="s">
        <v>869</v>
      </c>
      <c r="E2795" s="149" t="str">
        <f t="shared" si="87"/>
        <v>2024_UTKANE COUNTY</v>
      </c>
      <c r="F2795">
        <v>766550</v>
      </c>
      <c r="G2795" s="149">
        <f t="array" ref="G2795">SUM(IF(A2795=A$5:A2795,IF(C2795=C$5:C2795,1,0),0))</f>
        <v>13</v>
      </c>
    </row>
    <row r="2796" spans="1:7" x14ac:dyDescent="0.25">
      <c r="A2796">
        <v>2024</v>
      </c>
      <c r="B2796" s="149" t="str">
        <f t="shared" si="86"/>
        <v>2024_UT14</v>
      </c>
      <c r="C2796" t="s">
        <v>153</v>
      </c>
      <c r="D2796" t="s">
        <v>1985</v>
      </c>
      <c r="E2796" s="149" t="str">
        <f t="shared" si="87"/>
        <v>2024_UTMILLARD COUNTY</v>
      </c>
      <c r="F2796">
        <v>766550</v>
      </c>
      <c r="G2796" s="149">
        <f t="array" ref="G2796">SUM(IF(A2796=A$5:A2796,IF(C2796=C$5:C2796,1,0),0))</f>
        <v>14</v>
      </c>
    </row>
    <row r="2797" spans="1:7" x14ac:dyDescent="0.25">
      <c r="A2797">
        <v>2024</v>
      </c>
      <c r="B2797" s="149" t="str">
        <f t="shared" si="86"/>
        <v>2024_UT15</v>
      </c>
      <c r="C2797" t="s">
        <v>153</v>
      </c>
      <c r="D2797" t="s">
        <v>442</v>
      </c>
      <c r="E2797" s="149" t="str">
        <f t="shared" si="87"/>
        <v>2024_UTMORGAN COUNTY</v>
      </c>
      <c r="F2797">
        <v>766550</v>
      </c>
      <c r="G2797" s="149">
        <f t="array" ref="G2797">SUM(IF(A2797=A$5:A2797,IF(C2797=C$5:C2797,1,0),0))</f>
        <v>15</v>
      </c>
    </row>
    <row r="2798" spans="1:7" x14ac:dyDescent="0.25">
      <c r="A2798">
        <v>2024</v>
      </c>
      <c r="B2798" s="149" t="str">
        <f t="shared" si="86"/>
        <v>2024_UT16</v>
      </c>
      <c r="C2798" t="s">
        <v>153</v>
      </c>
      <c r="D2798" t="s">
        <v>1986</v>
      </c>
      <c r="E2798" s="149" t="str">
        <f t="shared" si="87"/>
        <v>2024_UTPIUTE COUNTY</v>
      </c>
      <c r="F2798">
        <v>766550</v>
      </c>
      <c r="G2798" s="149">
        <f t="array" ref="G2798">SUM(IF(A2798=A$5:A2798,IF(C2798=C$5:C2798,1,0),0))</f>
        <v>16</v>
      </c>
    </row>
    <row r="2799" spans="1:7" x14ac:dyDescent="0.25">
      <c r="A2799">
        <v>2024</v>
      </c>
      <c r="B2799" s="149" t="str">
        <f t="shared" si="86"/>
        <v>2024_UT17</v>
      </c>
      <c r="C2799" t="s">
        <v>153</v>
      </c>
      <c r="D2799" t="s">
        <v>1987</v>
      </c>
      <c r="E2799" s="149" t="str">
        <f t="shared" si="87"/>
        <v>2024_UTRICH COUNTY</v>
      </c>
      <c r="F2799">
        <v>766550</v>
      </c>
      <c r="G2799" s="149">
        <f t="array" ref="G2799">SUM(IF(A2799=A$5:A2799,IF(C2799=C$5:C2799,1,0),0))</f>
        <v>17</v>
      </c>
    </row>
    <row r="2800" spans="1:7" x14ac:dyDescent="0.25">
      <c r="A2800">
        <v>2024</v>
      </c>
      <c r="B2800" s="149" t="str">
        <f t="shared" si="86"/>
        <v>2024_UT18</v>
      </c>
      <c r="C2800" t="s">
        <v>153</v>
      </c>
      <c r="D2800" t="s">
        <v>1988</v>
      </c>
      <c r="E2800" s="149" t="str">
        <f t="shared" si="87"/>
        <v>2024_UTSALT LAKE COUNTY</v>
      </c>
      <c r="F2800">
        <v>766550</v>
      </c>
      <c r="G2800" s="149">
        <f t="array" ref="G2800">SUM(IF(A2800=A$5:A2800,IF(C2800=C$5:C2800,1,0),0))</f>
        <v>18</v>
      </c>
    </row>
    <row r="2801" spans="1:7" x14ac:dyDescent="0.25">
      <c r="A2801">
        <v>2024</v>
      </c>
      <c r="B2801" s="149" t="str">
        <f t="shared" ref="B2801:B2864" si="88">A2801&amp;"_"&amp;C2801&amp;G2801</f>
        <v>2024_UT19</v>
      </c>
      <c r="C2801" t="s">
        <v>153</v>
      </c>
      <c r="D2801" t="s">
        <v>635</v>
      </c>
      <c r="E2801" s="149" t="str">
        <f t="shared" ref="E2801:E2864" si="89">A2801&amp;"_"&amp;C2801&amp;D2801</f>
        <v>2024_UTSAN JUAN COUNTY</v>
      </c>
      <c r="F2801">
        <v>766550</v>
      </c>
      <c r="G2801" s="149">
        <f t="array" ref="G2801">SUM(IF(A2801=A$5:A2801,IF(C2801=C$5:C2801,1,0),0))</f>
        <v>19</v>
      </c>
    </row>
    <row r="2802" spans="1:7" x14ac:dyDescent="0.25">
      <c r="A2802">
        <v>2024</v>
      </c>
      <c r="B2802" s="149" t="str">
        <f t="shared" si="88"/>
        <v>2024_UT20</v>
      </c>
      <c r="C2802" t="s">
        <v>153</v>
      </c>
      <c r="D2802" t="s">
        <v>1989</v>
      </c>
      <c r="E2802" s="149" t="str">
        <f t="shared" si="89"/>
        <v>2024_UTSANPETE COUNTY</v>
      </c>
      <c r="F2802">
        <v>766550</v>
      </c>
      <c r="G2802" s="149">
        <f t="array" ref="G2802">SUM(IF(A2802=A$5:A2802,IF(C2802=C$5:C2802,1,0),0))</f>
        <v>20</v>
      </c>
    </row>
    <row r="2803" spans="1:7" x14ac:dyDescent="0.25">
      <c r="A2803">
        <v>2024</v>
      </c>
      <c r="B2803" s="149" t="str">
        <f t="shared" si="88"/>
        <v>2024_UT21</v>
      </c>
      <c r="C2803" t="s">
        <v>153</v>
      </c>
      <c r="D2803" t="s">
        <v>522</v>
      </c>
      <c r="E2803" s="149" t="str">
        <f t="shared" si="89"/>
        <v>2024_UTSEVIER COUNTY</v>
      </c>
      <c r="F2803">
        <v>766550</v>
      </c>
      <c r="G2803" s="149">
        <f t="array" ref="G2803">SUM(IF(A2803=A$5:A2803,IF(C2803=C$5:C2803,1,0),0))</f>
        <v>21</v>
      </c>
    </row>
    <row r="2804" spans="1:7" x14ac:dyDescent="0.25">
      <c r="A2804">
        <v>2024</v>
      </c>
      <c r="B2804" s="149" t="str">
        <f t="shared" si="88"/>
        <v>2024_UT22</v>
      </c>
      <c r="C2804" t="s">
        <v>153</v>
      </c>
      <c r="D2804" t="s">
        <v>638</v>
      </c>
      <c r="E2804" s="149" t="str">
        <f t="shared" si="89"/>
        <v>2024_UTSUMMIT COUNTY</v>
      </c>
      <c r="F2804">
        <v>1149825</v>
      </c>
      <c r="G2804" s="149">
        <f t="array" ref="G2804">SUM(IF(A2804=A$5:A2804,IF(C2804=C$5:C2804,1,0),0))</f>
        <v>22</v>
      </c>
    </row>
    <row r="2805" spans="1:7" x14ac:dyDescent="0.25">
      <c r="A2805">
        <v>2024</v>
      </c>
      <c r="B2805" s="149" t="str">
        <f t="shared" si="88"/>
        <v>2024_UT23</v>
      </c>
      <c r="C2805" t="s">
        <v>153</v>
      </c>
      <c r="D2805" t="s">
        <v>1990</v>
      </c>
      <c r="E2805" s="149" t="str">
        <f t="shared" si="89"/>
        <v>2024_UTTOOELE COUNTY</v>
      </c>
      <c r="F2805">
        <v>766550</v>
      </c>
      <c r="G2805" s="149">
        <f t="array" ref="G2805">SUM(IF(A2805=A$5:A2805,IF(C2805=C$5:C2805,1,0),0))</f>
        <v>23</v>
      </c>
    </row>
    <row r="2806" spans="1:7" x14ac:dyDescent="0.25">
      <c r="A2806">
        <v>2024</v>
      </c>
      <c r="B2806" s="149" t="str">
        <f t="shared" si="88"/>
        <v>2024_UT24</v>
      </c>
      <c r="C2806" t="s">
        <v>153</v>
      </c>
      <c r="D2806" t="s">
        <v>1991</v>
      </c>
      <c r="E2806" s="149" t="str">
        <f t="shared" si="89"/>
        <v>2024_UTUINTAH COUNTY</v>
      </c>
      <c r="F2806">
        <v>766550</v>
      </c>
      <c r="G2806" s="149">
        <f t="array" ref="G2806">SUM(IF(A2806=A$5:A2806,IF(C2806=C$5:C2806,1,0),0))</f>
        <v>24</v>
      </c>
    </row>
    <row r="2807" spans="1:7" x14ac:dyDescent="0.25">
      <c r="A2807">
        <v>2024</v>
      </c>
      <c r="B2807" s="149" t="str">
        <f t="shared" si="88"/>
        <v>2024_UT25</v>
      </c>
      <c r="C2807" t="s">
        <v>153</v>
      </c>
      <c r="D2807" t="s">
        <v>1992</v>
      </c>
      <c r="E2807" s="149" t="str">
        <f t="shared" si="89"/>
        <v>2024_UTUTAH COUNTY</v>
      </c>
      <c r="F2807">
        <v>766550</v>
      </c>
      <c r="G2807" s="149">
        <f t="array" ref="G2807">SUM(IF(A2807=A$5:A2807,IF(C2807=C$5:C2807,1,0),0))</f>
        <v>25</v>
      </c>
    </row>
    <row r="2808" spans="1:7" x14ac:dyDescent="0.25">
      <c r="A2808">
        <v>2024</v>
      </c>
      <c r="B2808" s="149" t="str">
        <f t="shared" si="88"/>
        <v>2024_UT26</v>
      </c>
      <c r="C2808" t="s">
        <v>153</v>
      </c>
      <c r="D2808" t="s">
        <v>1993</v>
      </c>
      <c r="E2808" s="149" t="str">
        <f t="shared" si="89"/>
        <v>2024_UTWASATCH COUNTY</v>
      </c>
      <c r="F2808">
        <v>1149825</v>
      </c>
      <c r="G2808" s="149">
        <f t="array" ref="G2808">SUM(IF(A2808=A$5:A2808,IF(C2808=C$5:C2808,1,0),0))</f>
        <v>26</v>
      </c>
    </row>
    <row r="2809" spans="1:7" x14ac:dyDescent="0.25">
      <c r="A2809">
        <v>2024</v>
      </c>
      <c r="B2809" s="149" t="str">
        <f t="shared" si="88"/>
        <v>2024_UT27</v>
      </c>
      <c r="C2809" t="s">
        <v>153</v>
      </c>
      <c r="D2809" t="s">
        <v>455</v>
      </c>
      <c r="E2809" s="149" t="str">
        <f t="shared" si="89"/>
        <v>2024_UTWASHINGTON COUNTY</v>
      </c>
      <c r="F2809">
        <v>766550</v>
      </c>
      <c r="G2809" s="149">
        <f t="array" ref="G2809">SUM(IF(A2809=A$5:A2809,IF(C2809=C$5:C2809,1,0),0))</f>
        <v>27</v>
      </c>
    </row>
    <row r="2810" spans="1:7" x14ac:dyDescent="0.25">
      <c r="A2810">
        <v>2024</v>
      </c>
      <c r="B2810" s="149" t="str">
        <f t="shared" si="88"/>
        <v>2024_UT28</v>
      </c>
      <c r="C2810" t="s">
        <v>153</v>
      </c>
      <c r="D2810" t="s">
        <v>802</v>
      </c>
      <c r="E2810" s="149" t="str">
        <f t="shared" si="89"/>
        <v>2024_UTWAYNE COUNTY</v>
      </c>
      <c r="F2810">
        <v>997050</v>
      </c>
      <c r="G2810" s="149">
        <f t="array" ref="G2810">SUM(IF(A2810=A$5:A2810,IF(C2810=C$5:C2810,1,0),0))</f>
        <v>28</v>
      </c>
    </row>
    <row r="2811" spans="1:7" x14ac:dyDescent="0.25">
      <c r="A2811">
        <v>2024</v>
      </c>
      <c r="B2811" s="149" t="str">
        <f t="shared" si="88"/>
        <v>2024_UT29</v>
      </c>
      <c r="C2811" t="s">
        <v>153</v>
      </c>
      <c r="D2811" t="s">
        <v>1994</v>
      </c>
      <c r="E2811" s="149" t="str">
        <f t="shared" si="89"/>
        <v>2024_UTWEBER COUNTY</v>
      </c>
      <c r="F2811">
        <v>766550</v>
      </c>
      <c r="G2811" s="149">
        <f t="array" ref="G2811">SUM(IF(A2811=A$5:A2811,IF(C2811=C$5:C2811,1,0),0))</f>
        <v>29</v>
      </c>
    </row>
    <row r="2812" spans="1:7" x14ac:dyDescent="0.25">
      <c r="A2812">
        <v>2024</v>
      </c>
      <c r="B2812" s="149" t="str">
        <f t="shared" si="88"/>
        <v>2024_VT1</v>
      </c>
      <c r="C2812" t="s">
        <v>185</v>
      </c>
      <c r="D2812" t="s">
        <v>1995</v>
      </c>
      <c r="E2812" s="149" t="str">
        <f t="shared" si="89"/>
        <v>2024_VTADDISON COUNTY</v>
      </c>
      <c r="F2812">
        <v>766550</v>
      </c>
      <c r="G2812" s="149">
        <f t="array" ref="G2812">SUM(IF(A2812=A$5:A2812,IF(C2812=C$5:C2812,1,0),0))</f>
        <v>1</v>
      </c>
    </row>
    <row r="2813" spans="1:7" x14ac:dyDescent="0.25">
      <c r="A2813">
        <v>2024</v>
      </c>
      <c r="B2813" s="149" t="str">
        <f t="shared" si="88"/>
        <v>2024_VT2</v>
      </c>
      <c r="C2813" t="s">
        <v>185</v>
      </c>
      <c r="D2813" t="s">
        <v>1996</v>
      </c>
      <c r="E2813" s="149" t="str">
        <f t="shared" si="89"/>
        <v>2024_VTBENNINGTON COUNTY</v>
      </c>
      <c r="F2813">
        <v>766550</v>
      </c>
      <c r="G2813" s="149">
        <f t="array" ref="G2813">SUM(IF(A2813=A$5:A2813,IF(C2813=C$5:C2813,1,0),0))</f>
        <v>2</v>
      </c>
    </row>
    <row r="2814" spans="1:7" x14ac:dyDescent="0.25">
      <c r="A2814">
        <v>2024</v>
      </c>
      <c r="B2814" s="149" t="str">
        <f t="shared" si="88"/>
        <v>2024_VT3</v>
      </c>
      <c r="C2814" t="s">
        <v>185</v>
      </c>
      <c r="D2814" t="s">
        <v>1997</v>
      </c>
      <c r="E2814" s="149" t="str">
        <f t="shared" si="89"/>
        <v>2024_VTCALEDONIA COUNTY</v>
      </c>
      <c r="F2814">
        <v>766550</v>
      </c>
      <c r="G2814" s="149">
        <f t="array" ref="G2814">SUM(IF(A2814=A$5:A2814,IF(C2814=C$5:C2814,1,0),0))</f>
        <v>3</v>
      </c>
    </row>
    <row r="2815" spans="1:7" x14ac:dyDescent="0.25">
      <c r="A2815">
        <v>2024</v>
      </c>
      <c r="B2815" s="149" t="str">
        <f t="shared" si="88"/>
        <v>2024_VT4</v>
      </c>
      <c r="C2815" t="s">
        <v>185</v>
      </c>
      <c r="D2815" t="s">
        <v>1998</v>
      </c>
      <c r="E2815" s="149" t="str">
        <f t="shared" si="89"/>
        <v>2024_VTCHITTENDEN COUNTY</v>
      </c>
      <c r="F2815">
        <v>766550</v>
      </c>
      <c r="G2815" s="149">
        <f t="array" ref="G2815">SUM(IF(A2815=A$5:A2815,IF(C2815=C$5:C2815,1,0),0))</f>
        <v>4</v>
      </c>
    </row>
    <row r="2816" spans="1:7" x14ac:dyDescent="0.25">
      <c r="A2816">
        <v>2024</v>
      </c>
      <c r="B2816" s="149" t="str">
        <f t="shared" si="88"/>
        <v>2024_VT5</v>
      </c>
      <c r="C2816" t="s">
        <v>185</v>
      </c>
      <c r="D2816" t="s">
        <v>1139</v>
      </c>
      <c r="E2816" s="149" t="str">
        <f t="shared" si="89"/>
        <v>2024_VTESSEX COUNTY</v>
      </c>
      <c r="F2816">
        <v>766550</v>
      </c>
      <c r="G2816" s="149">
        <f t="array" ref="G2816">SUM(IF(A2816=A$5:A2816,IF(C2816=C$5:C2816,1,0),0))</f>
        <v>5</v>
      </c>
    </row>
    <row r="2817" spans="1:7" x14ac:dyDescent="0.25">
      <c r="A2817">
        <v>2024</v>
      </c>
      <c r="B2817" s="149" t="str">
        <f t="shared" si="88"/>
        <v>2024_VT6</v>
      </c>
      <c r="C2817" t="s">
        <v>185</v>
      </c>
      <c r="D2817" t="s">
        <v>420</v>
      </c>
      <c r="E2817" s="149" t="str">
        <f t="shared" si="89"/>
        <v>2024_VTFRANKLIN COUNTY</v>
      </c>
      <c r="F2817">
        <v>766550</v>
      </c>
      <c r="G2817" s="149">
        <f t="array" ref="G2817">SUM(IF(A2817=A$5:A2817,IF(C2817=C$5:C2817,1,0),0))</f>
        <v>6</v>
      </c>
    </row>
    <row r="2818" spans="1:7" x14ac:dyDescent="0.25">
      <c r="A2818">
        <v>2024</v>
      </c>
      <c r="B2818" s="149" t="str">
        <f t="shared" si="88"/>
        <v>2024_VT7</v>
      </c>
      <c r="C2818" t="s">
        <v>185</v>
      </c>
      <c r="D2818" t="s">
        <v>1999</v>
      </c>
      <c r="E2818" s="149" t="str">
        <f t="shared" si="89"/>
        <v>2024_VTGRAND ISLE COUNTY</v>
      </c>
      <c r="F2818">
        <v>766550</v>
      </c>
      <c r="G2818" s="149">
        <f t="array" ref="G2818">SUM(IF(A2818=A$5:A2818,IF(C2818=C$5:C2818,1,0),0))</f>
        <v>7</v>
      </c>
    </row>
    <row r="2819" spans="1:7" x14ac:dyDescent="0.25">
      <c r="A2819">
        <v>2024</v>
      </c>
      <c r="B2819" s="149" t="str">
        <f t="shared" si="88"/>
        <v>2024_VT8</v>
      </c>
      <c r="C2819" t="s">
        <v>185</v>
      </c>
      <c r="D2819" t="s">
        <v>2000</v>
      </c>
      <c r="E2819" s="149" t="str">
        <f t="shared" si="89"/>
        <v>2024_VTLAMOILLE COUNTY</v>
      </c>
      <c r="F2819">
        <v>766550</v>
      </c>
      <c r="G2819" s="149">
        <f t="array" ref="G2819">SUM(IF(A2819=A$5:A2819,IF(C2819=C$5:C2819,1,0),0))</f>
        <v>8</v>
      </c>
    </row>
    <row r="2820" spans="1:7" x14ac:dyDescent="0.25">
      <c r="A2820">
        <v>2024</v>
      </c>
      <c r="B2820" s="149" t="str">
        <f t="shared" si="88"/>
        <v>2024_VT9</v>
      </c>
      <c r="C2820" t="s">
        <v>185</v>
      </c>
      <c r="D2820" t="s">
        <v>558</v>
      </c>
      <c r="E2820" s="149" t="str">
        <f t="shared" si="89"/>
        <v>2024_VTORANGE COUNTY</v>
      </c>
      <c r="F2820">
        <v>766550</v>
      </c>
      <c r="G2820" s="149">
        <f t="array" ref="G2820">SUM(IF(A2820=A$5:A2820,IF(C2820=C$5:C2820,1,0),0))</f>
        <v>9</v>
      </c>
    </row>
    <row r="2821" spans="1:7" x14ac:dyDescent="0.25">
      <c r="A2821">
        <v>2024</v>
      </c>
      <c r="B2821" s="149" t="str">
        <f t="shared" si="88"/>
        <v>2024_VT10</v>
      </c>
      <c r="C2821" t="s">
        <v>185</v>
      </c>
      <c r="D2821" t="s">
        <v>1487</v>
      </c>
      <c r="E2821" s="149" t="str">
        <f t="shared" si="89"/>
        <v>2024_VTORLEANS COUNTY</v>
      </c>
      <c r="F2821">
        <v>766550</v>
      </c>
      <c r="G2821" s="149">
        <f t="array" ref="G2821">SUM(IF(A2821=A$5:A2821,IF(C2821=C$5:C2821,1,0),0))</f>
        <v>10</v>
      </c>
    </row>
    <row r="2822" spans="1:7" x14ac:dyDescent="0.25">
      <c r="A2822">
        <v>2024</v>
      </c>
      <c r="B2822" s="149" t="str">
        <f t="shared" si="88"/>
        <v>2024_VT11</v>
      </c>
      <c r="C2822" t="s">
        <v>185</v>
      </c>
      <c r="D2822" t="s">
        <v>2001</v>
      </c>
      <c r="E2822" s="149" t="str">
        <f t="shared" si="89"/>
        <v>2024_VTRUTLAND COUNTY</v>
      </c>
      <c r="F2822">
        <v>766550</v>
      </c>
      <c r="G2822" s="149">
        <f t="array" ref="G2822">SUM(IF(A2822=A$5:A2822,IF(C2822=C$5:C2822,1,0),0))</f>
        <v>11</v>
      </c>
    </row>
    <row r="2823" spans="1:7" x14ac:dyDescent="0.25">
      <c r="A2823">
        <v>2024</v>
      </c>
      <c r="B2823" s="149" t="str">
        <f t="shared" si="88"/>
        <v>2024_VT12</v>
      </c>
      <c r="C2823" t="s">
        <v>185</v>
      </c>
      <c r="D2823" t="s">
        <v>455</v>
      </c>
      <c r="E2823" s="149" t="str">
        <f t="shared" si="89"/>
        <v>2024_VTWASHINGTON COUNTY</v>
      </c>
      <c r="F2823">
        <v>766550</v>
      </c>
      <c r="G2823" s="149">
        <f t="array" ref="G2823">SUM(IF(A2823=A$5:A2823,IF(C2823=C$5:C2823,1,0),0))</f>
        <v>12</v>
      </c>
    </row>
    <row r="2824" spans="1:7" x14ac:dyDescent="0.25">
      <c r="A2824">
        <v>2024</v>
      </c>
      <c r="B2824" s="149" t="str">
        <f t="shared" si="88"/>
        <v>2024_VT13</v>
      </c>
      <c r="C2824" t="s">
        <v>185</v>
      </c>
      <c r="D2824" t="s">
        <v>648</v>
      </c>
      <c r="E2824" s="149" t="str">
        <f t="shared" si="89"/>
        <v>2024_VTWINDHAM COUNTY</v>
      </c>
      <c r="F2824">
        <v>766550</v>
      </c>
      <c r="G2824" s="149">
        <f t="array" ref="G2824">SUM(IF(A2824=A$5:A2824,IF(C2824=C$5:C2824,1,0),0))</f>
        <v>13</v>
      </c>
    </row>
    <row r="2825" spans="1:7" x14ac:dyDescent="0.25">
      <c r="A2825">
        <v>2024</v>
      </c>
      <c r="B2825" s="149" t="str">
        <f t="shared" si="88"/>
        <v>2024_VT14</v>
      </c>
      <c r="C2825" t="s">
        <v>185</v>
      </c>
      <c r="D2825" t="s">
        <v>2002</v>
      </c>
      <c r="E2825" s="149" t="str">
        <f t="shared" si="89"/>
        <v>2024_VTWINDSOR COUNTY</v>
      </c>
      <c r="F2825">
        <v>766550</v>
      </c>
      <c r="G2825" s="149">
        <f t="array" ref="G2825">SUM(IF(A2825=A$5:A2825,IF(C2825=C$5:C2825,1,0),0))</f>
        <v>14</v>
      </c>
    </row>
    <row r="2826" spans="1:7" x14ac:dyDescent="0.25">
      <c r="A2826">
        <v>2024</v>
      </c>
      <c r="B2826" s="149" t="str">
        <f t="shared" si="88"/>
        <v>2024_VA1</v>
      </c>
      <c r="C2826" t="s">
        <v>154</v>
      </c>
      <c r="D2826" t="s">
        <v>2003</v>
      </c>
      <c r="E2826" s="149" t="str">
        <f t="shared" si="89"/>
        <v>2024_VAACCOMACK COUNTY</v>
      </c>
      <c r="F2826">
        <v>766550</v>
      </c>
      <c r="G2826" s="149">
        <f t="array" ref="G2826">SUM(IF(A2826=A$5:A2826,IF(C2826=C$5:C2826,1,0),0))</f>
        <v>1</v>
      </c>
    </row>
    <row r="2827" spans="1:7" x14ac:dyDescent="0.25">
      <c r="A2827">
        <v>2024</v>
      </c>
      <c r="B2827" s="149" t="str">
        <f t="shared" si="88"/>
        <v>2024_VA2</v>
      </c>
      <c r="C2827" t="s">
        <v>154</v>
      </c>
      <c r="D2827" t="s">
        <v>2004</v>
      </c>
      <c r="E2827" s="149" t="str">
        <f t="shared" si="89"/>
        <v>2024_VAALBEMARLE COUNTY</v>
      </c>
      <c r="F2827">
        <v>766550</v>
      </c>
      <c r="G2827" s="149">
        <f t="array" ref="G2827">SUM(IF(A2827=A$5:A2827,IF(C2827=C$5:C2827,1,0),0))</f>
        <v>2</v>
      </c>
    </row>
    <row r="2828" spans="1:7" x14ac:dyDescent="0.25">
      <c r="A2828">
        <v>2024</v>
      </c>
      <c r="B2828" s="149" t="str">
        <f t="shared" si="88"/>
        <v>2024_VA3</v>
      </c>
      <c r="C2828" t="s">
        <v>154</v>
      </c>
      <c r="D2828" t="s">
        <v>1504</v>
      </c>
      <c r="E2828" s="149" t="str">
        <f t="shared" si="89"/>
        <v>2024_VAALLEGHANY COUNTY</v>
      </c>
      <c r="F2828">
        <v>766550</v>
      </c>
      <c r="G2828" s="149">
        <f t="array" ref="G2828">SUM(IF(A2828=A$5:A2828,IF(C2828=C$5:C2828,1,0),0))</f>
        <v>3</v>
      </c>
    </row>
    <row r="2829" spans="1:7" x14ac:dyDescent="0.25">
      <c r="A2829">
        <v>2024</v>
      </c>
      <c r="B2829" s="149" t="str">
        <f t="shared" si="88"/>
        <v>2024_VA4</v>
      </c>
      <c r="C2829" t="s">
        <v>154</v>
      </c>
      <c r="D2829" t="s">
        <v>2005</v>
      </c>
      <c r="E2829" s="149" t="str">
        <f t="shared" si="89"/>
        <v>2024_VAAMELIA COUNTY</v>
      </c>
      <c r="F2829">
        <v>766550</v>
      </c>
      <c r="G2829" s="149">
        <f t="array" ref="G2829">SUM(IF(A2829=A$5:A2829,IF(C2829=C$5:C2829,1,0),0))</f>
        <v>4</v>
      </c>
    </row>
    <row r="2830" spans="1:7" x14ac:dyDescent="0.25">
      <c r="A2830">
        <v>2024</v>
      </c>
      <c r="B2830" s="149" t="str">
        <f t="shared" si="88"/>
        <v>2024_VA5</v>
      </c>
      <c r="C2830" t="s">
        <v>154</v>
      </c>
      <c r="D2830" t="s">
        <v>2006</v>
      </c>
      <c r="E2830" s="149" t="str">
        <f t="shared" si="89"/>
        <v>2024_VAAMHERST COUNTY</v>
      </c>
      <c r="F2830">
        <v>766550</v>
      </c>
      <c r="G2830" s="149">
        <f t="array" ref="G2830">SUM(IF(A2830=A$5:A2830,IF(C2830=C$5:C2830,1,0),0))</f>
        <v>5</v>
      </c>
    </row>
    <row r="2831" spans="1:7" x14ac:dyDescent="0.25">
      <c r="A2831">
        <v>2024</v>
      </c>
      <c r="B2831" s="149" t="str">
        <f t="shared" si="88"/>
        <v>2024_VA6</v>
      </c>
      <c r="C2831" t="s">
        <v>154</v>
      </c>
      <c r="D2831" t="s">
        <v>2007</v>
      </c>
      <c r="E2831" s="149" t="str">
        <f t="shared" si="89"/>
        <v>2024_VAAPPOMATTOX COUNTY</v>
      </c>
      <c r="F2831">
        <v>766550</v>
      </c>
      <c r="G2831" s="149">
        <f t="array" ref="G2831">SUM(IF(A2831=A$5:A2831,IF(C2831=C$5:C2831,1,0),0))</f>
        <v>6</v>
      </c>
    </row>
    <row r="2832" spans="1:7" x14ac:dyDescent="0.25">
      <c r="A2832">
        <v>2024</v>
      </c>
      <c r="B2832" s="149" t="str">
        <f t="shared" si="88"/>
        <v>2024_VA7</v>
      </c>
      <c r="C2832" t="s">
        <v>154</v>
      </c>
      <c r="D2832" t="s">
        <v>2008</v>
      </c>
      <c r="E2832" s="149" t="str">
        <f t="shared" si="89"/>
        <v>2024_VAARLINGTON COUNTY</v>
      </c>
      <c r="F2832">
        <v>1149825</v>
      </c>
      <c r="G2832" s="149">
        <f t="array" ref="G2832">SUM(IF(A2832=A$5:A2832,IF(C2832=C$5:C2832,1,0),0))</f>
        <v>7</v>
      </c>
    </row>
    <row r="2833" spans="1:7" x14ac:dyDescent="0.25">
      <c r="A2833">
        <v>2024</v>
      </c>
      <c r="B2833" s="149" t="str">
        <f t="shared" si="88"/>
        <v>2024_VA8</v>
      </c>
      <c r="C2833" t="s">
        <v>154</v>
      </c>
      <c r="D2833" t="s">
        <v>2009</v>
      </c>
      <c r="E2833" s="149" t="str">
        <f t="shared" si="89"/>
        <v>2024_VAAUGUSTA COUNTY</v>
      </c>
      <c r="F2833">
        <v>766550</v>
      </c>
      <c r="G2833" s="149">
        <f t="array" ref="G2833">SUM(IF(A2833=A$5:A2833,IF(C2833=C$5:C2833,1,0),0))</f>
        <v>8</v>
      </c>
    </row>
    <row r="2834" spans="1:7" x14ac:dyDescent="0.25">
      <c r="A2834">
        <v>2024</v>
      </c>
      <c r="B2834" s="149" t="str">
        <f t="shared" si="88"/>
        <v>2024_VA9</v>
      </c>
      <c r="C2834" t="s">
        <v>154</v>
      </c>
      <c r="D2834" t="s">
        <v>1056</v>
      </c>
      <c r="E2834" s="149" t="str">
        <f t="shared" si="89"/>
        <v>2024_VABATH COUNTY</v>
      </c>
      <c r="F2834">
        <v>766550</v>
      </c>
      <c r="G2834" s="149">
        <f t="array" ref="G2834">SUM(IF(A2834=A$5:A2834,IF(C2834=C$5:C2834,1,0),0))</f>
        <v>9</v>
      </c>
    </row>
    <row r="2835" spans="1:7" x14ac:dyDescent="0.25">
      <c r="A2835">
        <v>2024</v>
      </c>
      <c r="B2835" s="149" t="str">
        <f t="shared" si="88"/>
        <v>2024_VA10</v>
      </c>
      <c r="C2835" t="s">
        <v>154</v>
      </c>
      <c r="D2835" t="s">
        <v>1693</v>
      </c>
      <c r="E2835" s="149" t="str">
        <f t="shared" si="89"/>
        <v>2024_VABEDFORD COUNTY</v>
      </c>
      <c r="F2835">
        <v>766550</v>
      </c>
      <c r="G2835" s="149">
        <f t="array" ref="G2835">SUM(IF(A2835=A$5:A2835,IF(C2835=C$5:C2835,1,0),0))</f>
        <v>10</v>
      </c>
    </row>
    <row r="2836" spans="1:7" x14ac:dyDescent="0.25">
      <c r="A2836">
        <v>2024</v>
      </c>
      <c r="B2836" s="149" t="str">
        <f t="shared" si="88"/>
        <v>2024_VA11</v>
      </c>
      <c r="C2836" t="s">
        <v>154</v>
      </c>
      <c r="D2836" t="s">
        <v>2010</v>
      </c>
      <c r="E2836" s="149" t="str">
        <f t="shared" si="89"/>
        <v>2024_VABLAND COUNTY</v>
      </c>
      <c r="F2836">
        <v>766550</v>
      </c>
      <c r="G2836" s="149">
        <f t="array" ref="G2836">SUM(IF(A2836=A$5:A2836,IF(C2836=C$5:C2836,1,0),0))</f>
        <v>11</v>
      </c>
    </row>
    <row r="2837" spans="1:7" x14ac:dyDescent="0.25">
      <c r="A2837">
        <v>2024</v>
      </c>
      <c r="B2837" s="149" t="str">
        <f t="shared" si="88"/>
        <v>2024_VA12</v>
      </c>
      <c r="C2837" t="s">
        <v>154</v>
      </c>
      <c r="D2837" t="s">
        <v>2011</v>
      </c>
      <c r="E2837" s="149" t="str">
        <f t="shared" si="89"/>
        <v>2024_VABOTETOURT COUNTY</v>
      </c>
      <c r="F2837">
        <v>766550</v>
      </c>
      <c r="G2837" s="149">
        <f t="array" ref="G2837">SUM(IF(A2837=A$5:A2837,IF(C2837=C$5:C2837,1,0),0))</f>
        <v>12</v>
      </c>
    </row>
    <row r="2838" spans="1:7" x14ac:dyDescent="0.25">
      <c r="A2838">
        <v>2024</v>
      </c>
      <c r="B2838" s="149" t="str">
        <f t="shared" si="88"/>
        <v>2024_VA13</v>
      </c>
      <c r="C2838" t="s">
        <v>154</v>
      </c>
      <c r="D2838" t="s">
        <v>1511</v>
      </c>
      <c r="E2838" s="149" t="str">
        <f t="shared" si="89"/>
        <v>2024_VABRUNSWICK COUNTY</v>
      </c>
      <c r="F2838">
        <v>766550</v>
      </c>
      <c r="G2838" s="149">
        <f t="array" ref="G2838">SUM(IF(A2838=A$5:A2838,IF(C2838=C$5:C2838,1,0),0))</f>
        <v>13</v>
      </c>
    </row>
    <row r="2839" spans="1:7" x14ac:dyDescent="0.25">
      <c r="A2839">
        <v>2024</v>
      </c>
      <c r="B2839" s="149" t="str">
        <f t="shared" si="88"/>
        <v>2024_VA14</v>
      </c>
      <c r="C2839" t="s">
        <v>154</v>
      </c>
      <c r="D2839" t="s">
        <v>948</v>
      </c>
      <c r="E2839" s="149" t="str">
        <f t="shared" si="89"/>
        <v>2024_VABUCHANAN COUNTY</v>
      </c>
      <c r="F2839">
        <v>766550</v>
      </c>
      <c r="G2839" s="149">
        <f t="array" ref="G2839">SUM(IF(A2839=A$5:A2839,IF(C2839=C$5:C2839,1,0),0))</f>
        <v>14</v>
      </c>
    </row>
    <row r="2840" spans="1:7" x14ac:dyDescent="0.25">
      <c r="A2840">
        <v>2024</v>
      </c>
      <c r="B2840" s="149" t="str">
        <f t="shared" si="88"/>
        <v>2024_VA15</v>
      </c>
      <c r="C2840" t="s">
        <v>154</v>
      </c>
      <c r="D2840" t="s">
        <v>2012</v>
      </c>
      <c r="E2840" s="149" t="str">
        <f t="shared" si="89"/>
        <v>2024_VABUCKINGHAM COUNTY</v>
      </c>
      <c r="F2840">
        <v>766550</v>
      </c>
      <c r="G2840" s="149">
        <f t="array" ref="G2840">SUM(IF(A2840=A$5:A2840,IF(C2840=C$5:C2840,1,0),0))</f>
        <v>15</v>
      </c>
    </row>
    <row r="2841" spans="1:7" x14ac:dyDescent="0.25">
      <c r="A2841">
        <v>2024</v>
      </c>
      <c r="B2841" s="149" t="str">
        <f t="shared" si="88"/>
        <v>2024_VA16</v>
      </c>
      <c r="C2841" t="s">
        <v>154</v>
      </c>
      <c r="D2841" t="s">
        <v>1066</v>
      </c>
      <c r="E2841" s="149" t="str">
        <f t="shared" si="89"/>
        <v>2024_VACAMPBELL COUNTY</v>
      </c>
      <c r="F2841">
        <v>766550</v>
      </c>
      <c r="G2841" s="149">
        <f t="array" ref="G2841">SUM(IF(A2841=A$5:A2841,IF(C2841=C$5:C2841,1,0),0))</f>
        <v>16</v>
      </c>
    </row>
    <row r="2842" spans="1:7" x14ac:dyDescent="0.25">
      <c r="A2842">
        <v>2024</v>
      </c>
      <c r="B2842" s="149" t="str">
        <f t="shared" si="88"/>
        <v>2024_VA17</v>
      </c>
      <c r="C2842" t="s">
        <v>154</v>
      </c>
      <c r="D2842" t="s">
        <v>1123</v>
      </c>
      <c r="E2842" s="149" t="str">
        <f t="shared" si="89"/>
        <v>2024_VACAROLINE COUNTY</v>
      </c>
      <c r="F2842">
        <v>766550</v>
      </c>
      <c r="G2842" s="149">
        <f t="array" ref="G2842">SUM(IF(A2842=A$5:A2842,IF(C2842=C$5:C2842,1,0),0))</f>
        <v>17</v>
      </c>
    </row>
    <row r="2843" spans="1:7" x14ac:dyDescent="0.25">
      <c r="A2843">
        <v>2024</v>
      </c>
      <c r="B2843" s="149" t="str">
        <f t="shared" si="88"/>
        <v>2024_VA18</v>
      </c>
      <c r="C2843" t="s">
        <v>154</v>
      </c>
      <c r="D2843" t="s">
        <v>479</v>
      </c>
      <c r="E2843" s="149" t="str">
        <f t="shared" si="89"/>
        <v>2024_VACARROLL COUNTY</v>
      </c>
      <c r="F2843">
        <v>766550</v>
      </c>
      <c r="G2843" s="149">
        <f t="array" ref="G2843">SUM(IF(A2843=A$5:A2843,IF(C2843=C$5:C2843,1,0),0))</f>
        <v>18</v>
      </c>
    </row>
    <row r="2844" spans="1:7" x14ac:dyDescent="0.25">
      <c r="A2844">
        <v>2024</v>
      </c>
      <c r="B2844" s="149" t="str">
        <f t="shared" si="88"/>
        <v>2024_VA19</v>
      </c>
      <c r="C2844" t="s">
        <v>154</v>
      </c>
      <c r="D2844" t="s">
        <v>2013</v>
      </c>
      <c r="E2844" s="149" t="str">
        <f t="shared" si="89"/>
        <v>2024_VACHARLES CITY COUNTY</v>
      </c>
      <c r="F2844">
        <v>766550</v>
      </c>
      <c r="G2844" s="149">
        <f t="array" ref="G2844">SUM(IF(A2844=A$5:A2844,IF(C2844=C$5:C2844,1,0),0))</f>
        <v>19</v>
      </c>
    </row>
    <row r="2845" spans="1:7" x14ac:dyDescent="0.25">
      <c r="A2845">
        <v>2024</v>
      </c>
      <c r="B2845" s="149" t="str">
        <f t="shared" si="88"/>
        <v>2024_VA20</v>
      </c>
      <c r="C2845" t="s">
        <v>154</v>
      </c>
      <c r="D2845" t="s">
        <v>658</v>
      </c>
      <c r="E2845" s="149" t="str">
        <f t="shared" si="89"/>
        <v>2024_VACHARLOTTE COUNTY</v>
      </c>
      <c r="F2845">
        <v>766550</v>
      </c>
      <c r="G2845" s="149">
        <f t="array" ref="G2845">SUM(IF(A2845=A$5:A2845,IF(C2845=C$5:C2845,1,0),0))</f>
        <v>20</v>
      </c>
    </row>
    <row r="2846" spans="1:7" x14ac:dyDescent="0.25">
      <c r="A2846">
        <v>2024</v>
      </c>
      <c r="B2846" s="149" t="str">
        <f t="shared" si="88"/>
        <v>2024_VA21</v>
      </c>
      <c r="C2846" t="s">
        <v>154</v>
      </c>
      <c r="D2846" t="s">
        <v>1733</v>
      </c>
      <c r="E2846" s="149" t="str">
        <f t="shared" si="89"/>
        <v>2024_VACHESTERFIELD COUNTY</v>
      </c>
      <c r="F2846">
        <v>766550</v>
      </c>
      <c r="G2846" s="149">
        <f t="array" ref="G2846">SUM(IF(A2846=A$5:A2846,IF(C2846=C$5:C2846,1,0),0))</f>
        <v>21</v>
      </c>
    </row>
    <row r="2847" spans="1:7" x14ac:dyDescent="0.25">
      <c r="A2847">
        <v>2024</v>
      </c>
      <c r="B2847" s="149" t="str">
        <f t="shared" si="88"/>
        <v>2024_VA22</v>
      </c>
      <c r="C2847" t="s">
        <v>154</v>
      </c>
      <c r="D2847" t="s">
        <v>403</v>
      </c>
      <c r="E2847" s="149" t="str">
        <f t="shared" si="89"/>
        <v>2024_VACLARKE COUNTY</v>
      </c>
      <c r="F2847">
        <v>1149825</v>
      </c>
      <c r="G2847" s="149">
        <f t="array" ref="G2847">SUM(IF(A2847=A$5:A2847,IF(C2847=C$5:C2847,1,0),0))</f>
        <v>22</v>
      </c>
    </row>
    <row r="2848" spans="1:7" x14ac:dyDescent="0.25">
      <c r="A2848">
        <v>2024</v>
      </c>
      <c r="B2848" s="149" t="str">
        <f t="shared" si="88"/>
        <v>2024_VA23</v>
      </c>
      <c r="C2848" t="s">
        <v>154</v>
      </c>
      <c r="D2848" t="s">
        <v>1642</v>
      </c>
      <c r="E2848" s="149" t="str">
        <f t="shared" si="89"/>
        <v>2024_VACRAIG COUNTY</v>
      </c>
      <c r="F2848">
        <v>766550</v>
      </c>
      <c r="G2848" s="149">
        <f t="array" ref="G2848">SUM(IF(A2848=A$5:A2848,IF(C2848=C$5:C2848,1,0),0))</f>
        <v>23</v>
      </c>
    </row>
    <row r="2849" spans="1:7" x14ac:dyDescent="0.25">
      <c r="A2849">
        <v>2024</v>
      </c>
      <c r="B2849" s="149" t="str">
        <f t="shared" si="88"/>
        <v>2024_VA24</v>
      </c>
      <c r="C2849" t="s">
        <v>154</v>
      </c>
      <c r="D2849" t="s">
        <v>2014</v>
      </c>
      <c r="E2849" s="149" t="str">
        <f t="shared" si="89"/>
        <v>2024_VACULPEPER COUNTY</v>
      </c>
      <c r="F2849">
        <v>1149825</v>
      </c>
      <c r="G2849" s="149">
        <f t="array" ref="G2849">SUM(IF(A2849=A$5:A2849,IF(C2849=C$5:C2849,1,0),0))</f>
        <v>24</v>
      </c>
    </row>
    <row r="2850" spans="1:7" x14ac:dyDescent="0.25">
      <c r="A2850">
        <v>2024</v>
      </c>
      <c r="B2850" s="149" t="str">
        <f t="shared" si="88"/>
        <v>2024_VA25</v>
      </c>
      <c r="C2850" t="s">
        <v>154</v>
      </c>
      <c r="D2850" t="s">
        <v>856</v>
      </c>
      <c r="E2850" s="149" t="str">
        <f t="shared" si="89"/>
        <v>2024_VACUMBERLAND COUNTY</v>
      </c>
      <c r="F2850">
        <v>766550</v>
      </c>
      <c r="G2850" s="149">
        <f t="array" ref="G2850">SUM(IF(A2850=A$5:A2850,IF(C2850=C$5:C2850,1,0),0))</f>
        <v>25</v>
      </c>
    </row>
    <row r="2851" spans="1:7" x14ac:dyDescent="0.25">
      <c r="A2851">
        <v>2024</v>
      </c>
      <c r="B2851" s="149" t="str">
        <f t="shared" si="88"/>
        <v>2024_VA26</v>
      </c>
      <c r="C2851" t="s">
        <v>154</v>
      </c>
      <c r="D2851" t="s">
        <v>2015</v>
      </c>
      <c r="E2851" s="149" t="str">
        <f t="shared" si="89"/>
        <v>2024_VADICKENSON COUNTY</v>
      </c>
      <c r="F2851">
        <v>766550</v>
      </c>
      <c r="G2851" s="149">
        <f t="array" ref="G2851">SUM(IF(A2851=A$5:A2851,IF(C2851=C$5:C2851,1,0),0))</f>
        <v>26</v>
      </c>
    </row>
    <row r="2852" spans="1:7" x14ac:dyDescent="0.25">
      <c r="A2852">
        <v>2024</v>
      </c>
      <c r="B2852" s="149" t="str">
        <f t="shared" si="88"/>
        <v>2024_VA27</v>
      </c>
      <c r="C2852" t="s">
        <v>154</v>
      </c>
      <c r="D2852" t="s">
        <v>2016</v>
      </c>
      <c r="E2852" s="149" t="str">
        <f t="shared" si="89"/>
        <v>2024_VADINWIDDIE COUNTY</v>
      </c>
      <c r="F2852">
        <v>766550</v>
      </c>
      <c r="G2852" s="149">
        <f t="array" ref="G2852">SUM(IF(A2852=A$5:A2852,IF(C2852=C$5:C2852,1,0),0))</f>
        <v>27</v>
      </c>
    </row>
    <row r="2853" spans="1:7" x14ac:dyDescent="0.25">
      <c r="A2853">
        <v>2024</v>
      </c>
      <c r="B2853" s="149" t="str">
        <f t="shared" si="88"/>
        <v>2024_VA28</v>
      </c>
      <c r="C2853" t="s">
        <v>154</v>
      </c>
      <c r="D2853" t="s">
        <v>1139</v>
      </c>
      <c r="E2853" s="149" t="str">
        <f t="shared" si="89"/>
        <v>2024_VAESSEX COUNTY</v>
      </c>
      <c r="F2853">
        <v>766550</v>
      </c>
      <c r="G2853" s="149">
        <f t="array" ref="G2853">SUM(IF(A2853=A$5:A2853,IF(C2853=C$5:C2853,1,0),0))</f>
        <v>28</v>
      </c>
    </row>
    <row r="2854" spans="1:7" x14ac:dyDescent="0.25">
      <c r="A2854">
        <v>2024</v>
      </c>
      <c r="B2854" s="149" t="str">
        <f t="shared" si="88"/>
        <v>2024_VA29</v>
      </c>
      <c r="C2854" t="s">
        <v>154</v>
      </c>
      <c r="D2854" t="s">
        <v>2017</v>
      </c>
      <c r="E2854" s="149" t="str">
        <f t="shared" si="89"/>
        <v>2024_VAFAIRFAX COUNTY</v>
      </c>
      <c r="F2854">
        <v>1149825</v>
      </c>
      <c r="G2854" s="149">
        <f t="array" ref="G2854">SUM(IF(A2854=A$5:A2854,IF(C2854=C$5:C2854,1,0),0))</f>
        <v>29</v>
      </c>
    </row>
    <row r="2855" spans="1:7" x14ac:dyDescent="0.25">
      <c r="A2855">
        <v>2024</v>
      </c>
      <c r="B2855" s="149" t="str">
        <f t="shared" si="88"/>
        <v>2024_VA30</v>
      </c>
      <c r="C2855" t="s">
        <v>154</v>
      </c>
      <c r="D2855" t="s">
        <v>2018</v>
      </c>
      <c r="E2855" s="149" t="str">
        <f t="shared" si="89"/>
        <v>2024_VAFAUQUIER COUNTY</v>
      </c>
      <c r="F2855">
        <v>1149825</v>
      </c>
      <c r="G2855" s="149">
        <f t="array" ref="G2855">SUM(IF(A2855=A$5:A2855,IF(C2855=C$5:C2855,1,0),0))</f>
        <v>30</v>
      </c>
    </row>
    <row r="2856" spans="1:7" x14ac:dyDescent="0.25">
      <c r="A2856">
        <v>2024</v>
      </c>
      <c r="B2856" s="149" t="str">
        <f t="shared" si="88"/>
        <v>2024_VA31</v>
      </c>
      <c r="C2856" t="s">
        <v>154</v>
      </c>
      <c r="D2856" t="s">
        <v>742</v>
      </c>
      <c r="E2856" s="149" t="str">
        <f t="shared" si="89"/>
        <v>2024_VAFLOYD COUNTY</v>
      </c>
      <c r="F2856">
        <v>766550</v>
      </c>
      <c r="G2856" s="149">
        <f t="array" ref="G2856">SUM(IF(A2856=A$5:A2856,IF(C2856=C$5:C2856,1,0),0))</f>
        <v>31</v>
      </c>
    </row>
    <row r="2857" spans="1:7" x14ac:dyDescent="0.25">
      <c r="A2857">
        <v>2024</v>
      </c>
      <c r="B2857" s="149" t="str">
        <f t="shared" si="88"/>
        <v>2024_VA32</v>
      </c>
      <c r="C2857" t="s">
        <v>154</v>
      </c>
      <c r="D2857" t="s">
        <v>2019</v>
      </c>
      <c r="E2857" s="149" t="str">
        <f t="shared" si="89"/>
        <v>2024_VAFLUVANNA COUNTY</v>
      </c>
      <c r="F2857">
        <v>766550</v>
      </c>
      <c r="G2857" s="149">
        <f t="array" ref="G2857">SUM(IF(A2857=A$5:A2857,IF(C2857=C$5:C2857,1,0),0))</f>
        <v>32</v>
      </c>
    </row>
    <row r="2858" spans="1:7" x14ac:dyDescent="0.25">
      <c r="A2858">
        <v>2024</v>
      </c>
      <c r="B2858" s="149" t="str">
        <f t="shared" si="88"/>
        <v>2024_VA33</v>
      </c>
      <c r="C2858" t="s">
        <v>154</v>
      </c>
      <c r="D2858" t="s">
        <v>420</v>
      </c>
      <c r="E2858" s="149" t="str">
        <f t="shared" si="89"/>
        <v>2024_VAFRANKLIN COUNTY</v>
      </c>
      <c r="F2858">
        <v>766550</v>
      </c>
      <c r="G2858" s="149">
        <f t="array" ref="G2858">SUM(IF(A2858=A$5:A2858,IF(C2858=C$5:C2858,1,0),0))</f>
        <v>33</v>
      </c>
    </row>
    <row r="2859" spans="1:7" x14ac:dyDescent="0.25">
      <c r="A2859">
        <v>2024</v>
      </c>
      <c r="B2859" s="149" t="str">
        <f t="shared" si="88"/>
        <v>2024_VA34</v>
      </c>
      <c r="C2859" t="s">
        <v>154</v>
      </c>
      <c r="D2859" t="s">
        <v>1127</v>
      </c>
      <c r="E2859" s="149" t="str">
        <f t="shared" si="89"/>
        <v>2024_VAFREDERICK COUNTY</v>
      </c>
      <c r="F2859">
        <v>766550</v>
      </c>
      <c r="G2859" s="149">
        <f t="array" ref="G2859">SUM(IF(A2859=A$5:A2859,IF(C2859=C$5:C2859,1,0),0))</f>
        <v>34</v>
      </c>
    </row>
    <row r="2860" spans="1:7" x14ac:dyDescent="0.25">
      <c r="A2860">
        <v>2024</v>
      </c>
      <c r="B2860" s="149" t="str">
        <f t="shared" si="88"/>
        <v>2024_VA35</v>
      </c>
      <c r="C2860" t="s">
        <v>154</v>
      </c>
      <c r="D2860" t="s">
        <v>1799</v>
      </c>
      <c r="E2860" s="149" t="str">
        <f t="shared" si="89"/>
        <v>2024_VAGILES COUNTY</v>
      </c>
      <c r="F2860">
        <v>766550</v>
      </c>
      <c r="G2860" s="149">
        <f t="array" ref="G2860">SUM(IF(A2860=A$5:A2860,IF(C2860=C$5:C2860,1,0),0))</f>
        <v>35</v>
      </c>
    </row>
    <row r="2861" spans="1:7" x14ac:dyDescent="0.25">
      <c r="A2861">
        <v>2024</v>
      </c>
      <c r="B2861" s="149" t="str">
        <f t="shared" si="88"/>
        <v>2024_VA36</v>
      </c>
      <c r="C2861" t="s">
        <v>154</v>
      </c>
      <c r="D2861" t="s">
        <v>1441</v>
      </c>
      <c r="E2861" s="149" t="str">
        <f t="shared" si="89"/>
        <v>2024_VAGLOUCESTER COUNTY</v>
      </c>
      <c r="F2861">
        <v>766550</v>
      </c>
      <c r="G2861" s="149">
        <f t="array" ref="G2861">SUM(IF(A2861=A$5:A2861,IF(C2861=C$5:C2861,1,0),0))</f>
        <v>36</v>
      </c>
    </row>
    <row r="2862" spans="1:7" x14ac:dyDescent="0.25">
      <c r="A2862">
        <v>2024</v>
      </c>
      <c r="B2862" s="149" t="str">
        <f t="shared" si="88"/>
        <v>2024_VA37</v>
      </c>
      <c r="C2862" t="s">
        <v>154</v>
      </c>
      <c r="D2862" t="s">
        <v>2020</v>
      </c>
      <c r="E2862" s="149" t="str">
        <f t="shared" si="89"/>
        <v>2024_VAGOOCHLAND COUNTY</v>
      </c>
      <c r="F2862">
        <v>766550</v>
      </c>
      <c r="G2862" s="149">
        <f t="array" ref="G2862">SUM(IF(A2862=A$5:A2862,IF(C2862=C$5:C2862,1,0),0))</f>
        <v>37</v>
      </c>
    </row>
    <row r="2863" spans="1:7" x14ac:dyDescent="0.25">
      <c r="A2863">
        <v>2024</v>
      </c>
      <c r="B2863" s="149" t="str">
        <f t="shared" si="88"/>
        <v>2024_VA38</v>
      </c>
      <c r="C2863" t="s">
        <v>154</v>
      </c>
      <c r="D2863" t="s">
        <v>1076</v>
      </c>
      <c r="E2863" s="149" t="str">
        <f t="shared" si="89"/>
        <v>2024_VAGRAYSON COUNTY</v>
      </c>
      <c r="F2863">
        <v>766550</v>
      </c>
      <c r="G2863" s="149">
        <f t="array" ref="G2863">SUM(IF(A2863=A$5:A2863,IF(C2863=C$5:C2863,1,0),0))</f>
        <v>38</v>
      </c>
    </row>
    <row r="2864" spans="1:7" x14ac:dyDescent="0.25">
      <c r="A2864">
        <v>2024</v>
      </c>
      <c r="B2864" s="149" t="str">
        <f t="shared" si="88"/>
        <v>2024_VA39</v>
      </c>
      <c r="C2864" t="s">
        <v>154</v>
      </c>
      <c r="D2864" t="s">
        <v>422</v>
      </c>
      <c r="E2864" s="149" t="str">
        <f t="shared" si="89"/>
        <v>2024_VAGREENE COUNTY</v>
      </c>
      <c r="F2864">
        <v>766550</v>
      </c>
      <c r="G2864" s="149">
        <f t="array" ref="G2864">SUM(IF(A2864=A$5:A2864,IF(C2864=C$5:C2864,1,0),0))</f>
        <v>39</v>
      </c>
    </row>
    <row r="2865" spans="1:7" x14ac:dyDescent="0.25">
      <c r="A2865">
        <v>2024</v>
      </c>
      <c r="B2865" s="149" t="str">
        <f t="shared" ref="B2865:B2928" si="90">A2865&amp;"_"&amp;C2865&amp;G2865</f>
        <v>2024_VA40</v>
      </c>
      <c r="C2865" t="s">
        <v>154</v>
      </c>
      <c r="D2865" t="s">
        <v>2021</v>
      </c>
      <c r="E2865" s="149" t="str">
        <f t="shared" ref="E2865:E2928" si="91">A2865&amp;"_"&amp;C2865&amp;D2865</f>
        <v>2024_VAGREENSVILLE COUNTY</v>
      </c>
      <c r="F2865">
        <v>766550</v>
      </c>
      <c r="G2865" s="149">
        <f t="array" ref="G2865">SUM(IF(A2865=A$5:A2865,IF(C2865=C$5:C2865,1,0),0))</f>
        <v>40</v>
      </c>
    </row>
    <row r="2866" spans="1:7" x14ac:dyDescent="0.25">
      <c r="A2866">
        <v>2024</v>
      </c>
      <c r="B2866" s="149" t="str">
        <f t="shared" si="90"/>
        <v>2024_VA41</v>
      </c>
      <c r="C2866" t="s">
        <v>154</v>
      </c>
      <c r="D2866" t="s">
        <v>1531</v>
      </c>
      <c r="E2866" s="149" t="str">
        <f t="shared" si="91"/>
        <v>2024_VAHALIFAX COUNTY</v>
      </c>
      <c r="F2866">
        <v>766550</v>
      </c>
      <c r="G2866" s="149">
        <f t="array" ref="G2866">SUM(IF(A2866=A$5:A2866,IF(C2866=C$5:C2866,1,0),0))</f>
        <v>41</v>
      </c>
    </row>
    <row r="2867" spans="1:7" x14ac:dyDescent="0.25">
      <c r="A2867">
        <v>2024</v>
      </c>
      <c r="B2867" s="149" t="str">
        <f t="shared" si="90"/>
        <v>2024_VA42</v>
      </c>
      <c r="C2867" t="s">
        <v>154</v>
      </c>
      <c r="D2867" t="s">
        <v>2022</v>
      </c>
      <c r="E2867" s="149" t="str">
        <f t="shared" si="91"/>
        <v>2024_VAHANOVER COUNTY</v>
      </c>
      <c r="F2867">
        <v>766550</v>
      </c>
      <c r="G2867" s="149">
        <f t="array" ref="G2867">SUM(IF(A2867=A$5:A2867,IF(C2867=C$5:C2867,1,0),0))</f>
        <v>42</v>
      </c>
    </row>
    <row r="2868" spans="1:7" x14ac:dyDescent="0.25">
      <c r="A2868">
        <v>2024</v>
      </c>
      <c r="B2868" s="149" t="str">
        <f t="shared" si="90"/>
        <v>2024_VA43</v>
      </c>
      <c r="C2868" t="s">
        <v>154</v>
      </c>
      <c r="D2868" t="s">
        <v>2023</v>
      </c>
      <c r="E2868" s="149" t="str">
        <f t="shared" si="91"/>
        <v>2024_VAHENRICO COUNTY</v>
      </c>
      <c r="F2868">
        <v>766550</v>
      </c>
      <c r="G2868" s="149">
        <f t="array" ref="G2868">SUM(IF(A2868=A$5:A2868,IF(C2868=C$5:C2868,1,0),0))</f>
        <v>43</v>
      </c>
    </row>
    <row r="2869" spans="1:7" x14ac:dyDescent="0.25">
      <c r="A2869">
        <v>2024</v>
      </c>
      <c r="B2869" s="149" t="str">
        <f t="shared" si="90"/>
        <v>2024_VA44</v>
      </c>
      <c r="C2869" t="s">
        <v>154</v>
      </c>
      <c r="D2869" t="s">
        <v>424</v>
      </c>
      <c r="E2869" s="149" t="str">
        <f t="shared" si="91"/>
        <v>2024_VAHENRY COUNTY</v>
      </c>
      <c r="F2869">
        <v>766550</v>
      </c>
      <c r="G2869" s="149">
        <f t="array" ref="G2869">SUM(IF(A2869=A$5:A2869,IF(C2869=C$5:C2869,1,0),0))</f>
        <v>44</v>
      </c>
    </row>
    <row r="2870" spans="1:7" x14ac:dyDescent="0.25">
      <c r="A2870">
        <v>2024</v>
      </c>
      <c r="B2870" s="149" t="str">
        <f t="shared" si="90"/>
        <v>2024_VA45</v>
      </c>
      <c r="C2870" t="s">
        <v>154</v>
      </c>
      <c r="D2870" t="s">
        <v>1612</v>
      </c>
      <c r="E2870" s="149" t="str">
        <f t="shared" si="91"/>
        <v>2024_VAHIGHLAND COUNTY</v>
      </c>
      <c r="F2870">
        <v>766550</v>
      </c>
      <c r="G2870" s="149">
        <f t="array" ref="G2870">SUM(IF(A2870=A$5:A2870,IF(C2870=C$5:C2870,1,0),0))</f>
        <v>45</v>
      </c>
    </row>
    <row r="2871" spans="1:7" x14ac:dyDescent="0.25">
      <c r="A2871">
        <v>2024</v>
      </c>
      <c r="B2871" s="149" t="str">
        <f t="shared" si="90"/>
        <v>2024_VA46</v>
      </c>
      <c r="C2871" t="s">
        <v>154</v>
      </c>
      <c r="D2871" t="s">
        <v>2024</v>
      </c>
      <c r="E2871" s="149" t="str">
        <f t="shared" si="91"/>
        <v>2024_VAISLE OF WIGHT COUNTY</v>
      </c>
      <c r="F2871">
        <v>766550</v>
      </c>
      <c r="G2871" s="149">
        <f t="array" ref="G2871">SUM(IF(A2871=A$5:A2871,IF(C2871=C$5:C2871,1,0),0))</f>
        <v>46</v>
      </c>
    </row>
    <row r="2872" spans="1:7" x14ac:dyDescent="0.25">
      <c r="A2872">
        <v>2024</v>
      </c>
      <c r="B2872" s="149" t="str">
        <f t="shared" si="90"/>
        <v>2024_VA47</v>
      </c>
      <c r="C2872" t="s">
        <v>154</v>
      </c>
      <c r="D2872" t="s">
        <v>2025</v>
      </c>
      <c r="E2872" s="149" t="str">
        <f t="shared" si="91"/>
        <v>2024_VAJAMES CITY COUNTY</v>
      </c>
      <c r="F2872">
        <v>766550</v>
      </c>
      <c r="G2872" s="149">
        <f t="array" ref="G2872">SUM(IF(A2872=A$5:A2872,IF(C2872=C$5:C2872,1,0),0))</f>
        <v>47</v>
      </c>
    </row>
    <row r="2873" spans="1:7" x14ac:dyDescent="0.25">
      <c r="A2873">
        <v>2024</v>
      </c>
      <c r="B2873" s="149" t="str">
        <f t="shared" si="90"/>
        <v>2024_VA48</v>
      </c>
      <c r="C2873" t="s">
        <v>154</v>
      </c>
      <c r="D2873" t="s">
        <v>2026</v>
      </c>
      <c r="E2873" s="149" t="str">
        <f t="shared" si="91"/>
        <v>2024_VAKING AND QUEEN COUNTY</v>
      </c>
      <c r="F2873">
        <v>766550</v>
      </c>
      <c r="G2873" s="149">
        <f t="array" ref="G2873">SUM(IF(A2873=A$5:A2873,IF(C2873=C$5:C2873,1,0),0))</f>
        <v>48</v>
      </c>
    </row>
    <row r="2874" spans="1:7" x14ac:dyDescent="0.25">
      <c r="A2874">
        <v>2024</v>
      </c>
      <c r="B2874" s="149" t="str">
        <f t="shared" si="90"/>
        <v>2024_VA49</v>
      </c>
      <c r="C2874" t="s">
        <v>154</v>
      </c>
      <c r="D2874" t="s">
        <v>2027</v>
      </c>
      <c r="E2874" s="149" t="str">
        <f t="shared" si="91"/>
        <v>2024_VAKING GEORGE COUNTY</v>
      </c>
      <c r="F2874">
        <v>766550</v>
      </c>
      <c r="G2874" s="149">
        <f t="array" ref="G2874">SUM(IF(A2874=A$5:A2874,IF(C2874=C$5:C2874,1,0),0))</f>
        <v>49</v>
      </c>
    </row>
    <row r="2875" spans="1:7" x14ac:dyDescent="0.25">
      <c r="A2875">
        <v>2024</v>
      </c>
      <c r="B2875" s="149" t="str">
        <f t="shared" si="90"/>
        <v>2024_VA50</v>
      </c>
      <c r="C2875" t="s">
        <v>154</v>
      </c>
      <c r="D2875" t="s">
        <v>2028</v>
      </c>
      <c r="E2875" s="149" t="str">
        <f t="shared" si="91"/>
        <v>2024_VAKING WILLIAM COUNTY</v>
      </c>
      <c r="F2875">
        <v>766550</v>
      </c>
      <c r="G2875" s="149">
        <f t="array" ref="G2875">SUM(IF(A2875=A$5:A2875,IF(C2875=C$5:C2875,1,0),0))</f>
        <v>50</v>
      </c>
    </row>
    <row r="2876" spans="1:7" x14ac:dyDescent="0.25">
      <c r="A2876">
        <v>2024</v>
      </c>
      <c r="B2876" s="149" t="str">
        <f t="shared" si="90"/>
        <v>2024_VA51</v>
      </c>
      <c r="C2876" t="s">
        <v>154</v>
      </c>
      <c r="D2876" t="s">
        <v>1405</v>
      </c>
      <c r="E2876" s="149" t="str">
        <f t="shared" si="91"/>
        <v>2024_VALANCASTER COUNTY</v>
      </c>
      <c r="F2876">
        <v>766550</v>
      </c>
      <c r="G2876" s="149">
        <f t="array" ref="G2876">SUM(IF(A2876=A$5:A2876,IF(C2876=C$5:C2876,1,0),0))</f>
        <v>51</v>
      </c>
    </row>
    <row r="2877" spans="1:7" x14ac:dyDescent="0.25">
      <c r="A2877">
        <v>2024</v>
      </c>
      <c r="B2877" s="149" t="str">
        <f t="shared" si="90"/>
        <v>2024_VA52</v>
      </c>
      <c r="C2877" t="s">
        <v>154</v>
      </c>
      <c r="D2877" t="s">
        <v>431</v>
      </c>
      <c r="E2877" s="149" t="str">
        <f t="shared" si="91"/>
        <v>2024_VALEE COUNTY</v>
      </c>
      <c r="F2877">
        <v>766550</v>
      </c>
      <c r="G2877" s="149">
        <f t="array" ref="G2877">SUM(IF(A2877=A$5:A2877,IF(C2877=C$5:C2877,1,0),0))</f>
        <v>52</v>
      </c>
    </row>
    <row r="2878" spans="1:7" x14ac:dyDescent="0.25">
      <c r="A2878">
        <v>2024</v>
      </c>
      <c r="B2878" s="149" t="str">
        <f t="shared" si="90"/>
        <v>2024_VA53</v>
      </c>
      <c r="C2878" t="s">
        <v>154</v>
      </c>
      <c r="D2878" t="s">
        <v>2029</v>
      </c>
      <c r="E2878" s="149" t="str">
        <f t="shared" si="91"/>
        <v>2024_VALOUDOUN COUNTY</v>
      </c>
      <c r="F2878">
        <v>1149825</v>
      </c>
      <c r="G2878" s="149">
        <f t="array" ref="G2878">SUM(IF(A2878=A$5:A2878,IF(C2878=C$5:C2878,1,0),0))</f>
        <v>53</v>
      </c>
    </row>
    <row r="2879" spans="1:7" x14ac:dyDescent="0.25">
      <c r="A2879">
        <v>2024</v>
      </c>
      <c r="B2879" s="149" t="str">
        <f t="shared" si="90"/>
        <v>2024_VA54</v>
      </c>
      <c r="C2879" t="s">
        <v>154</v>
      </c>
      <c r="D2879" t="s">
        <v>964</v>
      </c>
      <c r="E2879" s="149" t="str">
        <f t="shared" si="91"/>
        <v>2024_VALOUISA COUNTY</v>
      </c>
      <c r="F2879">
        <v>766550</v>
      </c>
      <c r="G2879" s="149">
        <f t="array" ref="G2879">SUM(IF(A2879=A$5:A2879,IF(C2879=C$5:C2879,1,0),0))</f>
        <v>54</v>
      </c>
    </row>
    <row r="2880" spans="1:7" x14ac:dyDescent="0.25">
      <c r="A2880">
        <v>2024</v>
      </c>
      <c r="B2880" s="149" t="str">
        <f t="shared" si="90"/>
        <v>2024_VA55</v>
      </c>
      <c r="C2880" t="s">
        <v>154</v>
      </c>
      <c r="D2880" t="s">
        <v>2030</v>
      </c>
      <c r="E2880" s="149" t="str">
        <f t="shared" si="91"/>
        <v>2024_VALUNENBURG COUNTY</v>
      </c>
      <c r="F2880">
        <v>766550</v>
      </c>
      <c r="G2880" s="149">
        <f t="array" ref="G2880">SUM(IF(A2880=A$5:A2880,IF(C2880=C$5:C2880,1,0),0))</f>
        <v>55</v>
      </c>
    </row>
    <row r="2881" spans="1:7" x14ac:dyDescent="0.25">
      <c r="A2881">
        <v>2024</v>
      </c>
      <c r="B2881" s="149" t="str">
        <f t="shared" si="90"/>
        <v>2024_VA56</v>
      </c>
      <c r="C2881" t="s">
        <v>154</v>
      </c>
      <c r="D2881" t="s">
        <v>435</v>
      </c>
      <c r="E2881" s="149" t="str">
        <f t="shared" si="91"/>
        <v>2024_VAMADISON COUNTY</v>
      </c>
      <c r="F2881">
        <v>1149825</v>
      </c>
      <c r="G2881" s="149">
        <f t="array" ref="G2881">SUM(IF(A2881=A$5:A2881,IF(C2881=C$5:C2881,1,0),0))</f>
        <v>56</v>
      </c>
    </row>
    <row r="2882" spans="1:7" x14ac:dyDescent="0.25">
      <c r="A2882">
        <v>2024</v>
      </c>
      <c r="B2882" s="149" t="str">
        <f t="shared" si="90"/>
        <v>2024_VA57</v>
      </c>
      <c r="C2882" t="s">
        <v>154</v>
      </c>
      <c r="D2882" t="s">
        <v>2031</v>
      </c>
      <c r="E2882" s="149" t="str">
        <f t="shared" si="91"/>
        <v>2024_VAMATHEWS COUNTY</v>
      </c>
      <c r="F2882">
        <v>766550</v>
      </c>
      <c r="G2882" s="149">
        <f t="array" ref="G2882">SUM(IF(A2882=A$5:A2882,IF(C2882=C$5:C2882,1,0),0))</f>
        <v>57</v>
      </c>
    </row>
    <row r="2883" spans="1:7" x14ac:dyDescent="0.25">
      <c r="A2883">
        <v>2024</v>
      </c>
      <c r="B2883" s="149" t="str">
        <f t="shared" si="90"/>
        <v>2024_VA58</v>
      </c>
      <c r="C2883" t="s">
        <v>154</v>
      </c>
      <c r="D2883" t="s">
        <v>1541</v>
      </c>
      <c r="E2883" s="149" t="str">
        <f t="shared" si="91"/>
        <v>2024_VAMECKLENBURG COUNTY</v>
      </c>
      <c r="F2883">
        <v>766550</v>
      </c>
      <c r="G2883" s="149">
        <f t="array" ref="G2883">SUM(IF(A2883=A$5:A2883,IF(C2883=C$5:C2883,1,0),0))</f>
        <v>58</v>
      </c>
    </row>
    <row r="2884" spans="1:7" x14ac:dyDescent="0.25">
      <c r="A2884">
        <v>2024</v>
      </c>
      <c r="B2884" s="149" t="str">
        <f t="shared" si="90"/>
        <v>2024_VA59</v>
      </c>
      <c r="C2884" t="s">
        <v>154</v>
      </c>
      <c r="D2884" t="s">
        <v>644</v>
      </c>
      <c r="E2884" s="149" t="str">
        <f t="shared" si="91"/>
        <v>2024_VAMIDDLESEX COUNTY</v>
      </c>
      <c r="F2884">
        <v>766550</v>
      </c>
      <c r="G2884" s="149">
        <f t="array" ref="G2884">SUM(IF(A2884=A$5:A2884,IF(C2884=C$5:C2884,1,0),0))</f>
        <v>59</v>
      </c>
    </row>
    <row r="2885" spans="1:7" x14ac:dyDescent="0.25">
      <c r="A2885">
        <v>2024</v>
      </c>
      <c r="B2885" s="149" t="str">
        <f t="shared" si="90"/>
        <v>2024_VA60</v>
      </c>
      <c r="C2885" t="s">
        <v>154</v>
      </c>
      <c r="D2885" t="s">
        <v>441</v>
      </c>
      <c r="E2885" s="149" t="str">
        <f t="shared" si="91"/>
        <v>2024_VAMONTGOMERY COUNTY</v>
      </c>
      <c r="F2885">
        <v>766550</v>
      </c>
      <c r="G2885" s="149">
        <f t="array" ref="G2885">SUM(IF(A2885=A$5:A2885,IF(C2885=C$5:C2885,1,0),0))</f>
        <v>60</v>
      </c>
    </row>
    <row r="2886" spans="1:7" x14ac:dyDescent="0.25">
      <c r="A2886">
        <v>2024</v>
      </c>
      <c r="B2886" s="149" t="str">
        <f t="shared" si="90"/>
        <v>2024_VA61</v>
      </c>
      <c r="C2886" t="s">
        <v>154</v>
      </c>
      <c r="D2886" t="s">
        <v>1095</v>
      </c>
      <c r="E2886" s="149" t="str">
        <f t="shared" si="91"/>
        <v>2024_VANELSON COUNTY</v>
      </c>
      <c r="F2886">
        <v>766550</v>
      </c>
      <c r="G2886" s="149">
        <f t="array" ref="G2886">SUM(IF(A2886=A$5:A2886,IF(C2886=C$5:C2886,1,0),0))</f>
        <v>61</v>
      </c>
    </row>
    <row r="2887" spans="1:7" x14ac:dyDescent="0.25">
      <c r="A2887">
        <v>2024</v>
      </c>
      <c r="B2887" s="149" t="str">
        <f t="shared" si="90"/>
        <v>2024_VA62</v>
      </c>
      <c r="C2887" t="s">
        <v>154</v>
      </c>
      <c r="D2887" t="s">
        <v>2032</v>
      </c>
      <c r="E2887" s="149" t="str">
        <f t="shared" si="91"/>
        <v>2024_VANEW KENT COUNTY</v>
      </c>
      <c r="F2887">
        <v>766550</v>
      </c>
      <c r="G2887" s="149">
        <f t="array" ref="G2887">SUM(IF(A2887=A$5:A2887,IF(C2887=C$5:C2887,1,0),0))</f>
        <v>62</v>
      </c>
    </row>
    <row r="2888" spans="1:7" x14ac:dyDescent="0.25">
      <c r="A2888">
        <v>2024</v>
      </c>
      <c r="B2888" s="149" t="str">
        <f t="shared" si="90"/>
        <v>2024_VA63</v>
      </c>
      <c r="C2888" t="s">
        <v>154</v>
      </c>
      <c r="D2888" t="s">
        <v>1545</v>
      </c>
      <c r="E2888" s="149" t="str">
        <f t="shared" si="91"/>
        <v>2024_VANORTHAMPTON COUNTY</v>
      </c>
      <c r="F2888">
        <v>766550</v>
      </c>
      <c r="G2888" s="149">
        <f t="array" ref="G2888">SUM(IF(A2888=A$5:A2888,IF(C2888=C$5:C2888,1,0),0))</f>
        <v>63</v>
      </c>
    </row>
    <row r="2889" spans="1:7" x14ac:dyDescent="0.25">
      <c r="A2889">
        <v>2024</v>
      </c>
      <c r="B2889" s="149" t="str">
        <f t="shared" si="90"/>
        <v>2024_VA64</v>
      </c>
      <c r="C2889" t="s">
        <v>154</v>
      </c>
      <c r="D2889" t="s">
        <v>1716</v>
      </c>
      <c r="E2889" s="149" t="str">
        <f t="shared" si="91"/>
        <v>2024_VANORTHUMBERLAND COUNTY</v>
      </c>
      <c r="F2889">
        <v>766550</v>
      </c>
      <c r="G2889" s="149">
        <f t="array" ref="G2889">SUM(IF(A2889=A$5:A2889,IF(C2889=C$5:C2889,1,0),0))</f>
        <v>64</v>
      </c>
    </row>
    <row r="2890" spans="1:7" x14ac:dyDescent="0.25">
      <c r="A2890">
        <v>2024</v>
      </c>
      <c r="B2890" s="149" t="str">
        <f t="shared" si="90"/>
        <v>2024_VA65</v>
      </c>
      <c r="C2890" t="s">
        <v>154</v>
      </c>
      <c r="D2890" t="s">
        <v>2033</v>
      </c>
      <c r="E2890" s="149" t="str">
        <f t="shared" si="91"/>
        <v>2024_VANOTTOWAY COUNTY</v>
      </c>
      <c r="F2890">
        <v>766550</v>
      </c>
      <c r="G2890" s="149">
        <f t="array" ref="G2890">SUM(IF(A2890=A$5:A2890,IF(C2890=C$5:C2890,1,0),0))</f>
        <v>65</v>
      </c>
    </row>
    <row r="2891" spans="1:7" x14ac:dyDescent="0.25">
      <c r="A2891">
        <v>2024</v>
      </c>
      <c r="B2891" s="149" t="str">
        <f t="shared" si="90"/>
        <v>2024_VA66</v>
      </c>
      <c r="C2891" t="s">
        <v>154</v>
      </c>
      <c r="D2891" t="s">
        <v>558</v>
      </c>
      <c r="E2891" s="149" t="str">
        <f t="shared" si="91"/>
        <v>2024_VAORANGE COUNTY</v>
      </c>
      <c r="F2891">
        <v>766550</v>
      </c>
      <c r="G2891" s="149">
        <f t="array" ref="G2891">SUM(IF(A2891=A$5:A2891,IF(C2891=C$5:C2891,1,0),0))</f>
        <v>66</v>
      </c>
    </row>
    <row r="2892" spans="1:7" x14ac:dyDescent="0.25">
      <c r="A2892">
        <v>2024</v>
      </c>
      <c r="B2892" s="149" t="str">
        <f t="shared" si="90"/>
        <v>2024_VA67</v>
      </c>
      <c r="C2892" t="s">
        <v>154</v>
      </c>
      <c r="D2892" t="s">
        <v>972</v>
      </c>
      <c r="E2892" s="149" t="str">
        <f t="shared" si="91"/>
        <v>2024_VAPAGE COUNTY</v>
      </c>
      <c r="F2892">
        <v>766550</v>
      </c>
      <c r="G2892" s="149">
        <f t="array" ref="G2892">SUM(IF(A2892=A$5:A2892,IF(C2892=C$5:C2892,1,0),0))</f>
        <v>67</v>
      </c>
    </row>
    <row r="2893" spans="1:7" x14ac:dyDescent="0.25">
      <c r="A2893">
        <v>2024</v>
      </c>
      <c r="B2893" s="149" t="str">
        <f t="shared" si="90"/>
        <v>2024_VA68</v>
      </c>
      <c r="C2893" t="s">
        <v>154</v>
      </c>
      <c r="D2893" t="s">
        <v>2034</v>
      </c>
      <c r="E2893" s="149" t="str">
        <f t="shared" si="91"/>
        <v>2024_VAPATRICK COUNTY</v>
      </c>
      <c r="F2893">
        <v>766550</v>
      </c>
      <c r="G2893" s="149">
        <f t="array" ref="G2893">SUM(IF(A2893=A$5:A2893,IF(C2893=C$5:C2893,1,0),0))</f>
        <v>68</v>
      </c>
    </row>
    <row r="2894" spans="1:7" x14ac:dyDescent="0.25">
      <c r="A2894">
        <v>2024</v>
      </c>
      <c r="B2894" s="149" t="str">
        <f t="shared" si="90"/>
        <v>2024_VA69</v>
      </c>
      <c r="C2894" t="s">
        <v>154</v>
      </c>
      <c r="D2894" t="s">
        <v>2035</v>
      </c>
      <c r="E2894" s="149" t="str">
        <f t="shared" si="91"/>
        <v>2024_VAPITTSYLVANIA COUNTY</v>
      </c>
      <c r="F2894">
        <v>766550</v>
      </c>
      <c r="G2894" s="149">
        <f t="array" ref="G2894">SUM(IF(A2894=A$5:A2894,IF(C2894=C$5:C2894,1,0),0))</f>
        <v>69</v>
      </c>
    </row>
    <row r="2895" spans="1:7" x14ac:dyDescent="0.25">
      <c r="A2895">
        <v>2024</v>
      </c>
      <c r="B2895" s="149" t="str">
        <f t="shared" si="90"/>
        <v>2024_VA70</v>
      </c>
      <c r="C2895" t="s">
        <v>154</v>
      </c>
      <c r="D2895" t="s">
        <v>2036</v>
      </c>
      <c r="E2895" s="149" t="str">
        <f t="shared" si="91"/>
        <v>2024_VAPOWHATAN COUNTY</v>
      </c>
      <c r="F2895">
        <v>766550</v>
      </c>
      <c r="G2895" s="149">
        <f t="array" ref="G2895">SUM(IF(A2895=A$5:A2895,IF(C2895=C$5:C2895,1,0),0))</f>
        <v>70</v>
      </c>
    </row>
    <row r="2896" spans="1:7" x14ac:dyDescent="0.25">
      <c r="A2896">
        <v>2024</v>
      </c>
      <c r="B2896" s="149" t="str">
        <f t="shared" si="90"/>
        <v>2024_VA71</v>
      </c>
      <c r="C2896" t="s">
        <v>154</v>
      </c>
      <c r="D2896" t="s">
        <v>2037</v>
      </c>
      <c r="E2896" s="149" t="str">
        <f t="shared" si="91"/>
        <v>2024_VAPRINCE EDWARD COUNTY</v>
      </c>
      <c r="F2896">
        <v>766550</v>
      </c>
      <c r="G2896" s="149">
        <f t="array" ref="G2896">SUM(IF(A2896=A$5:A2896,IF(C2896=C$5:C2896,1,0),0))</f>
        <v>71</v>
      </c>
    </row>
    <row r="2897" spans="1:7" x14ac:dyDescent="0.25">
      <c r="A2897">
        <v>2024</v>
      </c>
      <c r="B2897" s="149" t="str">
        <f t="shared" si="90"/>
        <v>2024_VA72</v>
      </c>
      <c r="C2897" t="s">
        <v>154</v>
      </c>
      <c r="D2897" t="s">
        <v>2038</v>
      </c>
      <c r="E2897" s="149" t="str">
        <f t="shared" si="91"/>
        <v>2024_VAPRINCE GEORGE COUNTY</v>
      </c>
      <c r="F2897">
        <v>766550</v>
      </c>
      <c r="G2897" s="149">
        <f t="array" ref="G2897">SUM(IF(A2897=A$5:A2897,IF(C2897=C$5:C2897,1,0),0))</f>
        <v>72</v>
      </c>
    </row>
    <row r="2898" spans="1:7" x14ac:dyDescent="0.25">
      <c r="A2898">
        <v>2024</v>
      </c>
      <c r="B2898" s="149" t="str">
        <f t="shared" si="90"/>
        <v>2024_VA73</v>
      </c>
      <c r="C2898" t="s">
        <v>154</v>
      </c>
      <c r="D2898" t="s">
        <v>2039</v>
      </c>
      <c r="E2898" s="149" t="str">
        <f t="shared" si="91"/>
        <v>2024_VAPRINCE WILLIAM COUNTY</v>
      </c>
      <c r="F2898">
        <v>1149825</v>
      </c>
      <c r="G2898" s="149">
        <f t="array" ref="G2898">SUM(IF(A2898=A$5:A2898,IF(C2898=C$5:C2898,1,0),0))</f>
        <v>73</v>
      </c>
    </row>
    <row r="2899" spans="1:7" x14ac:dyDescent="0.25">
      <c r="A2899">
        <v>2024</v>
      </c>
      <c r="B2899" s="149" t="str">
        <f t="shared" si="90"/>
        <v>2024_VA74</v>
      </c>
      <c r="C2899" t="s">
        <v>154</v>
      </c>
      <c r="D2899" t="s">
        <v>516</v>
      </c>
      <c r="E2899" s="149" t="str">
        <f t="shared" si="91"/>
        <v>2024_VAPULASKI COUNTY</v>
      </c>
      <c r="F2899">
        <v>766550</v>
      </c>
      <c r="G2899" s="149">
        <f t="array" ref="G2899">SUM(IF(A2899=A$5:A2899,IF(C2899=C$5:C2899,1,0),0))</f>
        <v>74</v>
      </c>
    </row>
    <row r="2900" spans="1:7" x14ac:dyDescent="0.25">
      <c r="A2900">
        <v>2024</v>
      </c>
      <c r="B2900" s="149" t="str">
        <f t="shared" si="90"/>
        <v>2024_VA75</v>
      </c>
      <c r="C2900" t="s">
        <v>154</v>
      </c>
      <c r="D2900" t="s">
        <v>2040</v>
      </c>
      <c r="E2900" s="149" t="str">
        <f t="shared" si="91"/>
        <v>2024_VARAPPAHANNOCK COUNTY</v>
      </c>
      <c r="F2900">
        <v>1149825</v>
      </c>
      <c r="G2900" s="149">
        <f t="array" ref="G2900">SUM(IF(A2900=A$5:A2900,IF(C2900=C$5:C2900,1,0),0))</f>
        <v>75</v>
      </c>
    </row>
    <row r="2901" spans="1:7" x14ac:dyDescent="0.25">
      <c r="A2901">
        <v>2024</v>
      </c>
      <c r="B2901" s="149" t="str">
        <f t="shared" si="90"/>
        <v>2024_VA76</v>
      </c>
      <c r="C2901" t="s">
        <v>154</v>
      </c>
      <c r="D2901" t="s">
        <v>779</v>
      </c>
      <c r="E2901" s="149" t="str">
        <f t="shared" si="91"/>
        <v>2024_VARICHMOND COUNTY</v>
      </c>
      <c r="F2901">
        <v>766550</v>
      </c>
      <c r="G2901" s="149">
        <f t="array" ref="G2901">SUM(IF(A2901=A$5:A2901,IF(C2901=C$5:C2901,1,0),0))</f>
        <v>76</v>
      </c>
    </row>
    <row r="2902" spans="1:7" x14ac:dyDescent="0.25">
      <c r="A2902">
        <v>2024</v>
      </c>
      <c r="B2902" s="149" t="str">
        <f t="shared" si="90"/>
        <v>2024_VA77</v>
      </c>
      <c r="C2902" t="s">
        <v>154</v>
      </c>
      <c r="D2902" t="s">
        <v>2041</v>
      </c>
      <c r="E2902" s="149" t="str">
        <f t="shared" si="91"/>
        <v>2024_VAROANOKE COUNTY</v>
      </c>
      <c r="F2902">
        <v>766550</v>
      </c>
      <c r="G2902" s="149">
        <f t="array" ref="G2902">SUM(IF(A2902=A$5:A2902,IF(C2902=C$5:C2902,1,0),0))</f>
        <v>77</v>
      </c>
    </row>
    <row r="2903" spans="1:7" x14ac:dyDescent="0.25">
      <c r="A2903">
        <v>2024</v>
      </c>
      <c r="B2903" s="149" t="str">
        <f t="shared" si="90"/>
        <v>2024_VA78</v>
      </c>
      <c r="C2903" t="s">
        <v>154</v>
      </c>
      <c r="D2903" t="s">
        <v>2042</v>
      </c>
      <c r="E2903" s="149" t="str">
        <f t="shared" si="91"/>
        <v>2024_VAROCKBRIDGE COUNTY</v>
      </c>
      <c r="F2903">
        <v>766550</v>
      </c>
      <c r="G2903" s="149">
        <f t="array" ref="G2903">SUM(IF(A2903=A$5:A2903,IF(C2903=C$5:C2903,1,0),0))</f>
        <v>78</v>
      </c>
    </row>
    <row r="2904" spans="1:7" x14ac:dyDescent="0.25">
      <c r="A2904">
        <v>2024</v>
      </c>
      <c r="B2904" s="149" t="str">
        <f t="shared" si="90"/>
        <v>2024_VA79</v>
      </c>
      <c r="C2904" t="s">
        <v>154</v>
      </c>
      <c r="D2904" t="s">
        <v>1435</v>
      </c>
      <c r="E2904" s="149" t="str">
        <f t="shared" si="91"/>
        <v>2024_VAROCKINGHAM COUNTY</v>
      </c>
      <c r="F2904">
        <v>766550</v>
      </c>
      <c r="G2904" s="149">
        <f t="array" ref="G2904">SUM(IF(A2904=A$5:A2904,IF(C2904=C$5:C2904,1,0),0))</f>
        <v>79</v>
      </c>
    </row>
    <row r="2905" spans="1:7" x14ac:dyDescent="0.25">
      <c r="A2905">
        <v>2024</v>
      </c>
      <c r="B2905" s="149" t="str">
        <f t="shared" si="90"/>
        <v>2024_VA80</v>
      </c>
      <c r="C2905" t="s">
        <v>154</v>
      </c>
      <c r="D2905" t="s">
        <v>447</v>
      </c>
      <c r="E2905" s="149" t="str">
        <f t="shared" si="91"/>
        <v>2024_VARUSSELL COUNTY</v>
      </c>
      <c r="F2905">
        <v>766550</v>
      </c>
      <c r="G2905" s="149">
        <f t="array" ref="G2905">SUM(IF(A2905=A$5:A2905,IF(C2905=C$5:C2905,1,0),0))</f>
        <v>80</v>
      </c>
    </row>
    <row r="2906" spans="1:7" x14ac:dyDescent="0.25">
      <c r="A2906">
        <v>2024</v>
      </c>
      <c r="B2906" s="149" t="str">
        <f t="shared" si="90"/>
        <v>2024_VA81</v>
      </c>
      <c r="C2906" t="s">
        <v>154</v>
      </c>
      <c r="D2906" t="s">
        <v>519</v>
      </c>
      <c r="E2906" s="149" t="str">
        <f t="shared" si="91"/>
        <v>2024_VASCOTT COUNTY</v>
      </c>
      <c r="F2906">
        <v>766550</v>
      </c>
      <c r="G2906" s="149">
        <f t="array" ref="G2906">SUM(IF(A2906=A$5:A2906,IF(C2906=C$5:C2906,1,0),0))</f>
        <v>81</v>
      </c>
    </row>
    <row r="2907" spans="1:7" x14ac:dyDescent="0.25">
      <c r="A2907">
        <v>2024</v>
      </c>
      <c r="B2907" s="149" t="str">
        <f t="shared" si="90"/>
        <v>2024_VA82</v>
      </c>
      <c r="C2907" t="s">
        <v>154</v>
      </c>
      <c r="D2907" t="s">
        <v>2043</v>
      </c>
      <c r="E2907" s="149" t="str">
        <f t="shared" si="91"/>
        <v>2024_VASHENANDOAH COUNTY</v>
      </c>
      <c r="F2907">
        <v>766550</v>
      </c>
      <c r="G2907" s="149">
        <f t="array" ref="G2907">SUM(IF(A2907=A$5:A2907,IF(C2907=C$5:C2907,1,0),0))</f>
        <v>82</v>
      </c>
    </row>
    <row r="2908" spans="1:7" x14ac:dyDescent="0.25">
      <c r="A2908">
        <v>2024</v>
      </c>
      <c r="B2908" s="149" t="str">
        <f t="shared" si="90"/>
        <v>2024_VA83</v>
      </c>
      <c r="C2908" t="s">
        <v>154</v>
      </c>
      <c r="D2908" t="s">
        <v>2044</v>
      </c>
      <c r="E2908" s="149" t="str">
        <f t="shared" si="91"/>
        <v>2024_VASMYTH COUNTY</v>
      </c>
      <c r="F2908">
        <v>766550</v>
      </c>
      <c r="G2908" s="149">
        <f t="array" ref="G2908">SUM(IF(A2908=A$5:A2908,IF(C2908=C$5:C2908,1,0),0))</f>
        <v>83</v>
      </c>
    </row>
    <row r="2909" spans="1:7" x14ac:dyDescent="0.25">
      <c r="A2909">
        <v>2024</v>
      </c>
      <c r="B2909" s="149" t="str">
        <f t="shared" si="90"/>
        <v>2024_VA84</v>
      </c>
      <c r="C2909" t="s">
        <v>154</v>
      </c>
      <c r="D2909" t="s">
        <v>2045</v>
      </c>
      <c r="E2909" s="149" t="str">
        <f t="shared" si="91"/>
        <v>2024_VASOUTHAMPTON COUNTY</v>
      </c>
      <c r="F2909">
        <v>766550</v>
      </c>
      <c r="G2909" s="149">
        <f t="array" ref="G2909">SUM(IF(A2909=A$5:A2909,IF(C2909=C$5:C2909,1,0),0))</f>
        <v>84</v>
      </c>
    </row>
    <row r="2910" spans="1:7" x14ac:dyDescent="0.25">
      <c r="A2910">
        <v>2024</v>
      </c>
      <c r="B2910" s="149" t="str">
        <f t="shared" si="90"/>
        <v>2024_VA85</v>
      </c>
      <c r="C2910" t="s">
        <v>154</v>
      </c>
      <c r="D2910" t="s">
        <v>2046</v>
      </c>
      <c r="E2910" s="149" t="str">
        <f t="shared" si="91"/>
        <v>2024_VASPOTSYLVANIA COUNTY</v>
      </c>
      <c r="F2910">
        <v>1149825</v>
      </c>
      <c r="G2910" s="149">
        <f t="array" ref="G2910">SUM(IF(A2910=A$5:A2910,IF(C2910=C$5:C2910,1,0),0))</f>
        <v>85</v>
      </c>
    </row>
    <row r="2911" spans="1:7" x14ac:dyDescent="0.25">
      <c r="A2911">
        <v>2024</v>
      </c>
      <c r="B2911" s="149" t="str">
        <f t="shared" si="90"/>
        <v>2024_VA86</v>
      </c>
      <c r="C2911" t="s">
        <v>154</v>
      </c>
      <c r="D2911" t="s">
        <v>1043</v>
      </c>
      <c r="E2911" s="149" t="str">
        <f t="shared" si="91"/>
        <v>2024_VASTAFFORD COUNTY</v>
      </c>
      <c r="F2911">
        <v>1149825</v>
      </c>
      <c r="G2911" s="149">
        <f t="array" ref="G2911">SUM(IF(A2911=A$5:A2911,IF(C2911=C$5:C2911,1,0),0))</f>
        <v>86</v>
      </c>
    </row>
    <row r="2912" spans="1:7" x14ac:dyDescent="0.25">
      <c r="A2912">
        <v>2024</v>
      </c>
      <c r="B2912" s="149" t="str">
        <f t="shared" si="90"/>
        <v>2024_VA87</v>
      </c>
      <c r="C2912" t="s">
        <v>154</v>
      </c>
      <c r="D2912" t="s">
        <v>1558</v>
      </c>
      <c r="E2912" s="149" t="str">
        <f t="shared" si="91"/>
        <v>2024_VASURRY COUNTY</v>
      </c>
      <c r="F2912">
        <v>766550</v>
      </c>
      <c r="G2912" s="149">
        <f t="array" ref="G2912">SUM(IF(A2912=A$5:A2912,IF(C2912=C$5:C2912,1,0),0))</f>
        <v>87</v>
      </c>
    </row>
    <row r="2913" spans="1:7" x14ac:dyDescent="0.25">
      <c r="A2913">
        <v>2024</v>
      </c>
      <c r="B2913" s="149" t="str">
        <f t="shared" si="90"/>
        <v>2024_VA88</v>
      </c>
      <c r="C2913" t="s">
        <v>154</v>
      </c>
      <c r="D2913" t="s">
        <v>651</v>
      </c>
      <c r="E2913" s="149" t="str">
        <f t="shared" si="91"/>
        <v>2024_VASUSSEX COUNTY</v>
      </c>
      <c r="F2913">
        <v>766550</v>
      </c>
      <c r="G2913" s="149">
        <f t="array" ref="G2913">SUM(IF(A2913=A$5:A2913,IF(C2913=C$5:C2913,1,0),0))</f>
        <v>88</v>
      </c>
    </row>
    <row r="2914" spans="1:7" x14ac:dyDescent="0.25">
      <c r="A2914">
        <v>2024</v>
      </c>
      <c r="B2914" s="149" t="str">
        <f t="shared" si="90"/>
        <v>2024_VA89</v>
      </c>
      <c r="C2914" t="s">
        <v>154</v>
      </c>
      <c r="D2914" t="s">
        <v>893</v>
      </c>
      <c r="E2914" s="149" t="str">
        <f t="shared" si="91"/>
        <v>2024_VATAZEWELL COUNTY</v>
      </c>
      <c r="F2914">
        <v>766550</v>
      </c>
      <c r="G2914" s="149">
        <f t="array" ref="G2914">SUM(IF(A2914=A$5:A2914,IF(C2914=C$5:C2914,1,0),0))</f>
        <v>89</v>
      </c>
    </row>
    <row r="2915" spans="1:7" x14ac:dyDescent="0.25">
      <c r="A2915">
        <v>2024</v>
      </c>
      <c r="B2915" s="149" t="str">
        <f t="shared" si="90"/>
        <v>2024_VA90</v>
      </c>
      <c r="C2915" t="s">
        <v>154</v>
      </c>
      <c r="D2915" t="s">
        <v>801</v>
      </c>
      <c r="E2915" s="149" t="str">
        <f t="shared" si="91"/>
        <v>2024_VAWARREN COUNTY</v>
      </c>
      <c r="F2915">
        <v>1149825</v>
      </c>
      <c r="G2915" s="149">
        <f t="array" ref="G2915">SUM(IF(A2915=A$5:A2915,IF(C2915=C$5:C2915,1,0),0))</f>
        <v>90</v>
      </c>
    </row>
    <row r="2916" spans="1:7" x14ac:dyDescent="0.25">
      <c r="A2916">
        <v>2024</v>
      </c>
      <c r="B2916" s="149" t="str">
        <f t="shared" si="90"/>
        <v>2024_VA91</v>
      </c>
      <c r="C2916" t="s">
        <v>154</v>
      </c>
      <c r="D2916" t="s">
        <v>455</v>
      </c>
      <c r="E2916" s="149" t="str">
        <f t="shared" si="91"/>
        <v>2024_VAWASHINGTON COUNTY</v>
      </c>
      <c r="F2916">
        <v>766550</v>
      </c>
      <c r="G2916" s="149">
        <f t="array" ref="G2916">SUM(IF(A2916=A$5:A2916,IF(C2916=C$5:C2916,1,0),0))</f>
        <v>91</v>
      </c>
    </row>
    <row r="2917" spans="1:7" x14ac:dyDescent="0.25">
      <c r="A2917">
        <v>2024</v>
      </c>
      <c r="B2917" s="149" t="str">
        <f t="shared" si="90"/>
        <v>2024_VA92</v>
      </c>
      <c r="C2917" t="s">
        <v>154</v>
      </c>
      <c r="D2917" t="s">
        <v>1723</v>
      </c>
      <c r="E2917" s="149" t="str">
        <f t="shared" si="91"/>
        <v>2024_VAWESTMORELAND COUNTY</v>
      </c>
      <c r="F2917">
        <v>766550</v>
      </c>
      <c r="G2917" s="149">
        <f t="array" ref="G2917">SUM(IF(A2917=A$5:A2917,IF(C2917=C$5:C2917,1,0),0))</f>
        <v>92</v>
      </c>
    </row>
    <row r="2918" spans="1:7" x14ac:dyDescent="0.25">
      <c r="A2918">
        <v>2024</v>
      </c>
      <c r="B2918" s="149" t="str">
        <f t="shared" si="90"/>
        <v>2024_VA93</v>
      </c>
      <c r="C2918" t="s">
        <v>154</v>
      </c>
      <c r="D2918" t="s">
        <v>1974</v>
      </c>
      <c r="E2918" s="149" t="str">
        <f t="shared" si="91"/>
        <v>2024_VAWISE COUNTY</v>
      </c>
      <c r="F2918">
        <v>766550</v>
      </c>
      <c r="G2918" s="149">
        <f t="array" ref="G2918">SUM(IF(A2918=A$5:A2918,IF(C2918=C$5:C2918,1,0),0))</f>
        <v>93</v>
      </c>
    </row>
    <row r="2919" spans="1:7" x14ac:dyDescent="0.25">
      <c r="A2919">
        <v>2024</v>
      </c>
      <c r="B2919" s="149" t="str">
        <f t="shared" si="90"/>
        <v>2024_VA94</v>
      </c>
      <c r="C2919" t="s">
        <v>154</v>
      </c>
      <c r="D2919" t="s">
        <v>2047</v>
      </c>
      <c r="E2919" s="149" t="str">
        <f t="shared" si="91"/>
        <v>2024_VAWYTHE COUNTY</v>
      </c>
      <c r="F2919">
        <v>766550</v>
      </c>
      <c r="G2919" s="149">
        <f t="array" ref="G2919">SUM(IF(A2919=A$5:A2919,IF(C2919=C$5:C2919,1,0),0))</f>
        <v>94</v>
      </c>
    </row>
    <row r="2920" spans="1:7" x14ac:dyDescent="0.25">
      <c r="A2920">
        <v>2024</v>
      </c>
      <c r="B2920" s="149" t="str">
        <f t="shared" si="90"/>
        <v>2024_VA95</v>
      </c>
      <c r="C2920" t="s">
        <v>154</v>
      </c>
      <c r="D2920" t="s">
        <v>1118</v>
      </c>
      <c r="E2920" s="149" t="str">
        <f t="shared" si="91"/>
        <v>2024_VAYORK COUNTY</v>
      </c>
      <c r="F2920">
        <v>766550</v>
      </c>
      <c r="G2920" s="149">
        <f t="array" ref="G2920">SUM(IF(A2920=A$5:A2920,IF(C2920=C$5:C2920,1,0),0))</f>
        <v>95</v>
      </c>
    </row>
    <row r="2921" spans="1:7" x14ac:dyDescent="0.25">
      <c r="A2921">
        <v>2024</v>
      </c>
      <c r="B2921" s="149" t="str">
        <f t="shared" si="90"/>
        <v>2024_VA96</v>
      </c>
      <c r="C2921" t="s">
        <v>154</v>
      </c>
      <c r="D2921" t="s">
        <v>352</v>
      </c>
      <c r="E2921" s="149" t="str">
        <f t="shared" si="91"/>
        <v>2024_VAALEXANDRIA CITY</v>
      </c>
      <c r="F2921">
        <v>1149825</v>
      </c>
      <c r="G2921" s="149">
        <f t="array" ref="G2921">SUM(IF(A2921=A$5:A2921,IF(C2921=C$5:C2921,1,0),0))</f>
        <v>96</v>
      </c>
    </row>
    <row r="2922" spans="1:7" x14ac:dyDescent="0.25">
      <c r="A2922">
        <v>2024</v>
      </c>
      <c r="B2922" s="149" t="str">
        <f t="shared" si="90"/>
        <v>2024_VA97</v>
      </c>
      <c r="C2922" t="s">
        <v>154</v>
      </c>
      <c r="D2922" t="s">
        <v>353</v>
      </c>
      <c r="E2922" s="149" t="str">
        <f t="shared" si="91"/>
        <v>2024_VABRISTOL CITY</v>
      </c>
      <c r="F2922">
        <v>766550</v>
      </c>
      <c r="G2922" s="149">
        <f t="array" ref="G2922">SUM(IF(A2922=A$5:A2922,IF(C2922=C$5:C2922,1,0),0))</f>
        <v>97</v>
      </c>
    </row>
    <row r="2923" spans="1:7" x14ac:dyDescent="0.25">
      <c r="A2923">
        <v>2024</v>
      </c>
      <c r="B2923" s="149" t="str">
        <f t="shared" si="90"/>
        <v>2024_VA98</v>
      </c>
      <c r="C2923" t="s">
        <v>154</v>
      </c>
      <c r="D2923" t="s">
        <v>354</v>
      </c>
      <c r="E2923" s="149" t="str">
        <f t="shared" si="91"/>
        <v>2024_VABUENA VISTA CITY</v>
      </c>
      <c r="F2923">
        <v>766550</v>
      </c>
      <c r="G2923" s="149">
        <f t="array" ref="G2923">SUM(IF(A2923=A$5:A2923,IF(C2923=C$5:C2923,1,0),0))</f>
        <v>98</v>
      </c>
    </row>
    <row r="2924" spans="1:7" x14ac:dyDescent="0.25">
      <c r="A2924">
        <v>2024</v>
      </c>
      <c r="B2924" s="149" t="str">
        <f t="shared" si="90"/>
        <v>2024_VA99</v>
      </c>
      <c r="C2924" t="s">
        <v>154</v>
      </c>
      <c r="D2924" t="s">
        <v>355</v>
      </c>
      <c r="E2924" s="149" t="str">
        <f t="shared" si="91"/>
        <v>2024_VACHARLOTTESVILLE CITY</v>
      </c>
      <c r="F2924">
        <v>766550</v>
      </c>
      <c r="G2924" s="149">
        <f t="array" ref="G2924">SUM(IF(A2924=A$5:A2924,IF(C2924=C$5:C2924,1,0),0))</f>
        <v>99</v>
      </c>
    </row>
    <row r="2925" spans="1:7" x14ac:dyDescent="0.25">
      <c r="A2925">
        <v>2024</v>
      </c>
      <c r="B2925" s="149" t="str">
        <f t="shared" si="90"/>
        <v>2024_VA100</v>
      </c>
      <c r="C2925" t="s">
        <v>154</v>
      </c>
      <c r="D2925" t="s">
        <v>356</v>
      </c>
      <c r="E2925" s="149" t="str">
        <f t="shared" si="91"/>
        <v>2024_VACHESAPEAKE CITY</v>
      </c>
      <c r="F2925">
        <v>766550</v>
      </c>
      <c r="G2925" s="149">
        <f t="array" ref="G2925">SUM(IF(A2925=A$5:A2925,IF(C2925=C$5:C2925,1,0),0))</f>
        <v>100</v>
      </c>
    </row>
    <row r="2926" spans="1:7" x14ac:dyDescent="0.25">
      <c r="A2926">
        <v>2024</v>
      </c>
      <c r="B2926" s="149" t="str">
        <f t="shared" si="90"/>
        <v>2024_VA101</v>
      </c>
      <c r="C2926" t="s">
        <v>154</v>
      </c>
      <c r="D2926" t="s">
        <v>357</v>
      </c>
      <c r="E2926" s="149" t="str">
        <f t="shared" si="91"/>
        <v>2024_VACOLONIAL HEIGHTS CITY</v>
      </c>
      <c r="F2926">
        <v>766550</v>
      </c>
      <c r="G2926" s="149">
        <f t="array" ref="G2926">SUM(IF(A2926=A$5:A2926,IF(C2926=C$5:C2926,1,0),0))</f>
        <v>101</v>
      </c>
    </row>
    <row r="2927" spans="1:7" x14ac:dyDescent="0.25">
      <c r="A2927">
        <v>2024</v>
      </c>
      <c r="B2927" s="149" t="str">
        <f t="shared" si="90"/>
        <v>2024_VA102</v>
      </c>
      <c r="C2927" t="s">
        <v>154</v>
      </c>
      <c r="D2927" t="s">
        <v>358</v>
      </c>
      <c r="E2927" s="149" t="str">
        <f t="shared" si="91"/>
        <v>2024_VACOVINGTON CITY</v>
      </c>
      <c r="F2927">
        <v>766550</v>
      </c>
      <c r="G2927" s="149">
        <f t="array" ref="G2927">SUM(IF(A2927=A$5:A2927,IF(C2927=C$5:C2927,1,0),0))</f>
        <v>102</v>
      </c>
    </row>
    <row r="2928" spans="1:7" x14ac:dyDescent="0.25">
      <c r="A2928">
        <v>2024</v>
      </c>
      <c r="B2928" s="149" t="str">
        <f t="shared" si="90"/>
        <v>2024_VA103</v>
      </c>
      <c r="C2928" t="s">
        <v>154</v>
      </c>
      <c r="D2928" t="s">
        <v>359</v>
      </c>
      <c r="E2928" s="149" t="str">
        <f t="shared" si="91"/>
        <v>2024_VADANVILLE CITY</v>
      </c>
      <c r="F2928">
        <v>766550</v>
      </c>
      <c r="G2928" s="149">
        <f t="array" ref="G2928">SUM(IF(A2928=A$5:A2928,IF(C2928=C$5:C2928,1,0),0))</f>
        <v>103</v>
      </c>
    </row>
    <row r="2929" spans="1:7" x14ac:dyDescent="0.25">
      <c r="A2929">
        <v>2024</v>
      </c>
      <c r="B2929" s="149" t="str">
        <f t="shared" ref="B2929:B2992" si="92">A2929&amp;"_"&amp;C2929&amp;G2929</f>
        <v>2024_VA104</v>
      </c>
      <c r="C2929" t="s">
        <v>154</v>
      </c>
      <c r="D2929" t="s">
        <v>360</v>
      </c>
      <c r="E2929" s="149" t="str">
        <f t="shared" ref="E2929:E2992" si="93">A2929&amp;"_"&amp;C2929&amp;D2929</f>
        <v>2024_VAEMPORIA CITY</v>
      </c>
      <c r="F2929">
        <v>766550</v>
      </c>
      <c r="G2929" s="149">
        <f t="array" ref="G2929">SUM(IF(A2929=A$5:A2929,IF(C2929=C$5:C2929,1,0),0))</f>
        <v>104</v>
      </c>
    </row>
    <row r="2930" spans="1:7" x14ac:dyDescent="0.25">
      <c r="A2930">
        <v>2024</v>
      </c>
      <c r="B2930" s="149" t="str">
        <f t="shared" si="92"/>
        <v>2024_VA105</v>
      </c>
      <c r="C2930" t="s">
        <v>154</v>
      </c>
      <c r="D2930" t="s">
        <v>361</v>
      </c>
      <c r="E2930" s="149" t="str">
        <f t="shared" si="93"/>
        <v>2024_VAFAIRFAX CITY</v>
      </c>
      <c r="F2930">
        <v>1149825</v>
      </c>
      <c r="G2930" s="149">
        <f t="array" ref="G2930">SUM(IF(A2930=A$5:A2930,IF(C2930=C$5:C2930,1,0),0))</f>
        <v>105</v>
      </c>
    </row>
    <row r="2931" spans="1:7" x14ac:dyDescent="0.25">
      <c r="A2931">
        <v>2024</v>
      </c>
      <c r="B2931" s="149" t="str">
        <f t="shared" si="92"/>
        <v>2024_VA106</v>
      </c>
      <c r="C2931" t="s">
        <v>154</v>
      </c>
      <c r="D2931" t="s">
        <v>362</v>
      </c>
      <c r="E2931" s="149" t="str">
        <f t="shared" si="93"/>
        <v>2024_VAFALLS CHURCH CITY</v>
      </c>
      <c r="F2931">
        <v>1149825</v>
      </c>
      <c r="G2931" s="149">
        <f t="array" ref="G2931">SUM(IF(A2931=A$5:A2931,IF(C2931=C$5:C2931,1,0),0))</f>
        <v>106</v>
      </c>
    </row>
    <row r="2932" spans="1:7" x14ac:dyDescent="0.25">
      <c r="A2932">
        <v>2024</v>
      </c>
      <c r="B2932" s="149" t="str">
        <f t="shared" si="92"/>
        <v>2024_VA107</v>
      </c>
      <c r="C2932" t="s">
        <v>154</v>
      </c>
      <c r="D2932" t="s">
        <v>363</v>
      </c>
      <c r="E2932" s="149" t="str">
        <f t="shared" si="93"/>
        <v>2024_VAFRANKLIN CITY</v>
      </c>
      <c r="F2932">
        <v>766550</v>
      </c>
      <c r="G2932" s="149">
        <f t="array" ref="G2932">SUM(IF(A2932=A$5:A2932,IF(C2932=C$5:C2932,1,0),0))</f>
        <v>107</v>
      </c>
    </row>
    <row r="2933" spans="1:7" x14ac:dyDescent="0.25">
      <c r="A2933">
        <v>2024</v>
      </c>
      <c r="B2933" s="149" t="str">
        <f t="shared" si="92"/>
        <v>2024_VA108</v>
      </c>
      <c r="C2933" t="s">
        <v>154</v>
      </c>
      <c r="D2933" t="s">
        <v>364</v>
      </c>
      <c r="E2933" s="149" t="str">
        <f t="shared" si="93"/>
        <v>2024_VAFREDERICKSBURG CITY</v>
      </c>
      <c r="F2933">
        <v>1149825</v>
      </c>
      <c r="G2933" s="149">
        <f t="array" ref="G2933">SUM(IF(A2933=A$5:A2933,IF(C2933=C$5:C2933,1,0),0))</f>
        <v>108</v>
      </c>
    </row>
    <row r="2934" spans="1:7" x14ac:dyDescent="0.25">
      <c r="A2934">
        <v>2024</v>
      </c>
      <c r="B2934" s="149" t="str">
        <f t="shared" si="92"/>
        <v>2024_VA109</v>
      </c>
      <c r="C2934" t="s">
        <v>154</v>
      </c>
      <c r="D2934" t="s">
        <v>365</v>
      </c>
      <c r="E2934" s="149" t="str">
        <f t="shared" si="93"/>
        <v>2024_VAGALAX CITY</v>
      </c>
      <c r="F2934">
        <v>766550</v>
      </c>
      <c r="G2934" s="149">
        <f t="array" ref="G2934">SUM(IF(A2934=A$5:A2934,IF(C2934=C$5:C2934,1,0),0))</f>
        <v>109</v>
      </c>
    </row>
    <row r="2935" spans="1:7" x14ac:dyDescent="0.25">
      <c r="A2935">
        <v>2024</v>
      </c>
      <c r="B2935" s="149" t="str">
        <f t="shared" si="92"/>
        <v>2024_VA110</v>
      </c>
      <c r="C2935" t="s">
        <v>154</v>
      </c>
      <c r="D2935" t="s">
        <v>366</v>
      </c>
      <c r="E2935" s="149" t="str">
        <f t="shared" si="93"/>
        <v>2024_VAHAMPTON CITY</v>
      </c>
      <c r="F2935">
        <v>766550</v>
      </c>
      <c r="G2935" s="149">
        <f t="array" ref="G2935">SUM(IF(A2935=A$5:A2935,IF(C2935=C$5:C2935,1,0),0))</f>
        <v>110</v>
      </c>
    </row>
    <row r="2936" spans="1:7" x14ac:dyDescent="0.25">
      <c r="A2936">
        <v>2024</v>
      </c>
      <c r="B2936" s="149" t="str">
        <f t="shared" si="92"/>
        <v>2024_VA111</v>
      </c>
      <c r="C2936" t="s">
        <v>154</v>
      </c>
      <c r="D2936" t="s">
        <v>367</v>
      </c>
      <c r="E2936" s="149" t="str">
        <f t="shared" si="93"/>
        <v>2024_VAHARRISONBURG CITY</v>
      </c>
      <c r="F2936">
        <v>766550</v>
      </c>
      <c r="G2936" s="149">
        <f t="array" ref="G2936">SUM(IF(A2936=A$5:A2936,IF(C2936=C$5:C2936,1,0),0))</f>
        <v>111</v>
      </c>
    </row>
    <row r="2937" spans="1:7" x14ac:dyDescent="0.25">
      <c r="A2937">
        <v>2024</v>
      </c>
      <c r="B2937" s="149" t="str">
        <f t="shared" si="92"/>
        <v>2024_VA112</v>
      </c>
      <c r="C2937" t="s">
        <v>154</v>
      </c>
      <c r="D2937" t="s">
        <v>368</v>
      </c>
      <c r="E2937" s="149" t="str">
        <f t="shared" si="93"/>
        <v>2024_VAHOPEWELL CITY</v>
      </c>
      <c r="F2937">
        <v>766550</v>
      </c>
      <c r="G2937" s="149">
        <f t="array" ref="G2937">SUM(IF(A2937=A$5:A2937,IF(C2937=C$5:C2937,1,0),0))</f>
        <v>112</v>
      </c>
    </row>
    <row r="2938" spans="1:7" x14ac:dyDescent="0.25">
      <c r="A2938">
        <v>2024</v>
      </c>
      <c r="B2938" s="149" t="str">
        <f t="shared" si="92"/>
        <v>2024_VA113</v>
      </c>
      <c r="C2938" t="s">
        <v>154</v>
      </c>
      <c r="D2938" t="s">
        <v>369</v>
      </c>
      <c r="E2938" s="149" t="str">
        <f t="shared" si="93"/>
        <v>2024_VALEXINGTON CITY</v>
      </c>
      <c r="F2938">
        <v>766550</v>
      </c>
      <c r="G2938" s="149">
        <f t="array" ref="G2938">SUM(IF(A2938=A$5:A2938,IF(C2938=C$5:C2938,1,0),0))</f>
        <v>113</v>
      </c>
    </row>
    <row r="2939" spans="1:7" x14ac:dyDescent="0.25">
      <c r="A2939">
        <v>2024</v>
      </c>
      <c r="B2939" s="149" t="str">
        <f t="shared" si="92"/>
        <v>2024_VA114</v>
      </c>
      <c r="C2939" t="s">
        <v>154</v>
      </c>
      <c r="D2939" t="s">
        <v>370</v>
      </c>
      <c r="E2939" s="149" t="str">
        <f t="shared" si="93"/>
        <v>2024_VALYNCHBURG CITY</v>
      </c>
      <c r="F2939">
        <v>766550</v>
      </c>
      <c r="G2939" s="149">
        <f t="array" ref="G2939">SUM(IF(A2939=A$5:A2939,IF(C2939=C$5:C2939,1,0),0))</f>
        <v>114</v>
      </c>
    </row>
    <row r="2940" spans="1:7" x14ac:dyDescent="0.25">
      <c r="A2940">
        <v>2024</v>
      </c>
      <c r="B2940" s="149" t="str">
        <f t="shared" si="92"/>
        <v>2024_VA115</v>
      </c>
      <c r="C2940" t="s">
        <v>154</v>
      </c>
      <c r="D2940" t="s">
        <v>371</v>
      </c>
      <c r="E2940" s="149" t="str">
        <f t="shared" si="93"/>
        <v>2024_VAMANASSAS CITY</v>
      </c>
      <c r="F2940">
        <v>1149825</v>
      </c>
      <c r="G2940" s="149">
        <f t="array" ref="G2940">SUM(IF(A2940=A$5:A2940,IF(C2940=C$5:C2940,1,0),0))</f>
        <v>115</v>
      </c>
    </row>
    <row r="2941" spans="1:7" x14ac:dyDescent="0.25">
      <c r="A2941">
        <v>2024</v>
      </c>
      <c r="B2941" s="149" t="str">
        <f t="shared" si="92"/>
        <v>2024_VA116</v>
      </c>
      <c r="C2941" t="s">
        <v>154</v>
      </c>
      <c r="D2941" t="s">
        <v>372</v>
      </c>
      <c r="E2941" s="149" t="str">
        <f t="shared" si="93"/>
        <v>2024_VAMANASSAS PARK CITY</v>
      </c>
      <c r="F2941">
        <v>1149825</v>
      </c>
      <c r="G2941" s="149">
        <f t="array" ref="G2941">SUM(IF(A2941=A$5:A2941,IF(C2941=C$5:C2941,1,0),0))</f>
        <v>116</v>
      </c>
    </row>
    <row r="2942" spans="1:7" x14ac:dyDescent="0.25">
      <c r="A2942">
        <v>2024</v>
      </c>
      <c r="B2942" s="149" t="str">
        <f t="shared" si="92"/>
        <v>2024_VA117</v>
      </c>
      <c r="C2942" t="s">
        <v>154</v>
      </c>
      <c r="D2942" t="s">
        <v>373</v>
      </c>
      <c r="E2942" s="149" t="str">
        <f t="shared" si="93"/>
        <v>2024_VAMARTINSVILLE CITY</v>
      </c>
      <c r="F2942">
        <v>766550</v>
      </c>
      <c r="G2942" s="149">
        <f t="array" ref="G2942">SUM(IF(A2942=A$5:A2942,IF(C2942=C$5:C2942,1,0),0))</f>
        <v>117</v>
      </c>
    </row>
    <row r="2943" spans="1:7" x14ac:dyDescent="0.25">
      <c r="A2943">
        <v>2024</v>
      </c>
      <c r="B2943" s="149" t="str">
        <f t="shared" si="92"/>
        <v>2024_VA118</v>
      </c>
      <c r="C2943" t="s">
        <v>154</v>
      </c>
      <c r="D2943" t="s">
        <v>374</v>
      </c>
      <c r="E2943" s="149" t="str">
        <f t="shared" si="93"/>
        <v>2024_VANEWPORT NEWS CITY</v>
      </c>
      <c r="F2943">
        <v>766550</v>
      </c>
      <c r="G2943" s="149">
        <f t="array" ref="G2943">SUM(IF(A2943=A$5:A2943,IF(C2943=C$5:C2943,1,0),0))</f>
        <v>118</v>
      </c>
    </row>
    <row r="2944" spans="1:7" x14ac:dyDescent="0.25">
      <c r="A2944">
        <v>2024</v>
      </c>
      <c r="B2944" s="149" t="str">
        <f t="shared" si="92"/>
        <v>2024_VA119</v>
      </c>
      <c r="C2944" t="s">
        <v>154</v>
      </c>
      <c r="D2944" t="s">
        <v>375</v>
      </c>
      <c r="E2944" s="149" t="str">
        <f t="shared" si="93"/>
        <v>2024_VANORFOLK CITY</v>
      </c>
      <c r="F2944">
        <v>766550</v>
      </c>
      <c r="G2944" s="149">
        <f t="array" ref="G2944">SUM(IF(A2944=A$5:A2944,IF(C2944=C$5:C2944,1,0),0))</f>
        <v>119</v>
      </c>
    </row>
    <row r="2945" spans="1:7" x14ac:dyDescent="0.25">
      <c r="A2945">
        <v>2024</v>
      </c>
      <c r="B2945" s="149" t="str">
        <f t="shared" si="92"/>
        <v>2024_VA120</v>
      </c>
      <c r="C2945" t="s">
        <v>154</v>
      </c>
      <c r="D2945" t="s">
        <v>376</v>
      </c>
      <c r="E2945" s="149" t="str">
        <f t="shared" si="93"/>
        <v>2024_VANORTON CITY</v>
      </c>
      <c r="F2945">
        <v>766550</v>
      </c>
      <c r="G2945" s="149">
        <f t="array" ref="G2945">SUM(IF(A2945=A$5:A2945,IF(C2945=C$5:C2945,1,0),0))</f>
        <v>120</v>
      </c>
    </row>
    <row r="2946" spans="1:7" x14ac:dyDescent="0.25">
      <c r="A2946">
        <v>2024</v>
      </c>
      <c r="B2946" s="149" t="str">
        <f t="shared" si="92"/>
        <v>2024_VA121</v>
      </c>
      <c r="C2946" t="s">
        <v>154</v>
      </c>
      <c r="D2946" t="s">
        <v>377</v>
      </c>
      <c r="E2946" s="149" t="str">
        <f t="shared" si="93"/>
        <v>2024_VAPETERSBURG CITY</v>
      </c>
      <c r="F2946">
        <v>766550</v>
      </c>
      <c r="G2946" s="149">
        <f t="array" ref="G2946">SUM(IF(A2946=A$5:A2946,IF(C2946=C$5:C2946,1,0),0))</f>
        <v>121</v>
      </c>
    </row>
    <row r="2947" spans="1:7" x14ac:dyDescent="0.25">
      <c r="A2947">
        <v>2024</v>
      </c>
      <c r="B2947" s="149" t="str">
        <f t="shared" si="92"/>
        <v>2024_VA122</v>
      </c>
      <c r="C2947" t="s">
        <v>154</v>
      </c>
      <c r="D2947" t="s">
        <v>378</v>
      </c>
      <c r="E2947" s="149" t="str">
        <f t="shared" si="93"/>
        <v>2024_VAPOQUOSON CITY</v>
      </c>
      <c r="F2947">
        <v>766550</v>
      </c>
      <c r="G2947" s="149">
        <f t="array" ref="G2947">SUM(IF(A2947=A$5:A2947,IF(C2947=C$5:C2947,1,0),0))</f>
        <v>122</v>
      </c>
    </row>
    <row r="2948" spans="1:7" x14ac:dyDescent="0.25">
      <c r="A2948">
        <v>2024</v>
      </c>
      <c r="B2948" s="149" t="str">
        <f t="shared" si="92"/>
        <v>2024_VA123</v>
      </c>
      <c r="C2948" t="s">
        <v>154</v>
      </c>
      <c r="D2948" t="s">
        <v>379</v>
      </c>
      <c r="E2948" s="149" t="str">
        <f t="shared" si="93"/>
        <v>2024_VAPORTSMOUTH CITY</v>
      </c>
      <c r="F2948">
        <v>766550</v>
      </c>
      <c r="G2948" s="149">
        <f t="array" ref="G2948">SUM(IF(A2948=A$5:A2948,IF(C2948=C$5:C2948,1,0),0))</f>
        <v>123</v>
      </c>
    </row>
    <row r="2949" spans="1:7" x14ac:dyDescent="0.25">
      <c r="A2949">
        <v>2024</v>
      </c>
      <c r="B2949" s="149" t="str">
        <f t="shared" si="92"/>
        <v>2024_VA124</v>
      </c>
      <c r="C2949" t="s">
        <v>154</v>
      </c>
      <c r="D2949" t="s">
        <v>380</v>
      </c>
      <c r="E2949" s="149" t="str">
        <f t="shared" si="93"/>
        <v>2024_VARADFORD CITY</v>
      </c>
      <c r="F2949">
        <v>766550</v>
      </c>
      <c r="G2949" s="149">
        <f t="array" ref="G2949">SUM(IF(A2949=A$5:A2949,IF(C2949=C$5:C2949,1,0),0))</f>
        <v>124</v>
      </c>
    </row>
    <row r="2950" spans="1:7" x14ac:dyDescent="0.25">
      <c r="A2950">
        <v>2024</v>
      </c>
      <c r="B2950" s="149" t="str">
        <f t="shared" si="92"/>
        <v>2024_VA125</v>
      </c>
      <c r="C2950" t="s">
        <v>154</v>
      </c>
      <c r="D2950" t="s">
        <v>381</v>
      </c>
      <c r="E2950" s="149" t="str">
        <f t="shared" si="93"/>
        <v>2024_VARICHMOND CITY</v>
      </c>
      <c r="F2950">
        <v>766550</v>
      </c>
      <c r="G2950" s="149">
        <f t="array" ref="G2950">SUM(IF(A2950=A$5:A2950,IF(C2950=C$5:C2950,1,0),0))</f>
        <v>125</v>
      </c>
    </row>
    <row r="2951" spans="1:7" x14ac:dyDescent="0.25">
      <c r="A2951">
        <v>2024</v>
      </c>
      <c r="B2951" s="149" t="str">
        <f t="shared" si="92"/>
        <v>2024_VA126</v>
      </c>
      <c r="C2951" t="s">
        <v>154</v>
      </c>
      <c r="D2951" t="s">
        <v>382</v>
      </c>
      <c r="E2951" s="149" t="str">
        <f t="shared" si="93"/>
        <v>2024_VAROANOKE CITY</v>
      </c>
      <c r="F2951">
        <v>766550</v>
      </c>
      <c r="G2951" s="149">
        <f t="array" ref="G2951">SUM(IF(A2951=A$5:A2951,IF(C2951=C$5:C2951,1,0),0))</f>
        <v>126</v>
      </c>
    </row>
    <row r="2952" spans="1:7" x14ac:dyDescent="0.25">
      <c r="A2952">
        <v>2024</v>
      </c>
      <c r="B2952" s="149" t="str">
        <f t="shared" si="92"/>
        <v>2024_VA127</v>
      </c>
      <c r="C2952" t="s">
        <v>154</v>
      </c>
      <c r="D2952" t="s">
        <v>383</v>
      </c>
      <c r="E2952" s="149" t="str">
        <f t="shared" si="93"/>
        <v>2024_VASALEM CITY</v>
      </c>
      <c r="F2952">
        <v>766550</v>
      </c>
      <c r="G2952" s="149">
        <f t="array" ref="G2952">SUM(IF(A2952=A$5:A2952,IF(C2952=C$5:C2952,1,0),0))</f>
        <v>127</v>
      </c>
    </row>
    <row r="2953" spans="1:7" x14ac:dyDescent="0.25">
      <c r="A2953">
        <v>2024</v>
      </c>
      <c r="B2953" s="149" t="str">
        <f t="shared" si="92"/>
        <v>2024_VA128</v>
      </c>
      <c r="C2953" t="s">
        <v>154</v>
      </c>
      <c r="D2953" t="s">
        <v>384</v>
      </c>
      <c r="E2953" s="149" t="str">
        <f t="shared" si="93"/>
        <v>2024_VASTAUNTON CITY</v>
      </c>
      <c r="F2953">
        <v>766550</v>
      </c>
      <c r="G2953" s="149">
        <f t="array" ref="G2953">SUM(IF(A2953=A$5:A2953,IF(C2953=C$5:C2953,1,0),0))</f>
        <v>128</v>
      </c>
    </row>
    <row r="2954" spans="1:7" x14ac:dyDescent="0.25">
      <c r="A2954">
        <v>2024</v>
      </c>
      <c r="B2954" s="149" t="str">
        <f t="shared" si="92"/>
        <v>2024_VA129</v>
      </c>
      <c r="C2954" t="s">
        <v>154</v>
      </c>
      <c r="D2954" t="s">
        <v>385</v>
      </c>
      <c r="E2954" s="149" t="str">
        <f t="shared" si="93"/>
        <v>2024_VASUFFOLK CITY</v>
      </c>
      <c r="F2954">
        <v>766550</v>
      </c>
      <c r="G2954" s="149">
        <f t="array" ref="G2954">SUM(IF(A2954=A$5:A2954,IF(C2954=C$5:C2954,1,0),0))</f>
        <v>129</v>
      </c>
    </row>
    <row r="2955" spans="1:7" x14ac:dyDescent="0.25">
      <c r="A2955">
        <v>2024</v>
      </c>
      <c r="B2955" s="149" t="str">
        <f t="shared" si="92"/>
        <v>2024_VA130</v>
      </c>
      <c r="C2955" t="s">
        <v>154</v>
      </c>
      <c r="D2955" t="s">
        <v>386</v>
      </c>
      <c r="E2955" s="149" t="str">
        <f t="shared" si="93"/>
        <v>2024_VAVIRGINIA BEACH CITY</v>
      </c>
      <c r="F2955">
        <v>766550</v>
      </c>
      <c r="G2955" s="149">
        <f t="array" ref="G2955">SUM(IF(A2955=A$5:A2955,IF(C2955=C$5:C2955,1,0),0))</f>
        <v>130</v>
      </c>
    </row>
    <row r="2956" spans="1:7" x14ac:dyDescent="0.25">
      <c r="A2956">
        <v>2024</v>
      </c>
      <c r="B2956" s="149" t="str">
        <f t="shared" si="92"/>
        <v>2024_VA131</v>
      </c>
      <c r="C2956" t="s">
        <v>154</v>
      </c>
      <c r="D2956" t="s">
        <v>387</v>
      </c>
      <c r="E2956" s="149" t="str">
        <f t="shared" si="93"/>
        <v>2024_VAWAYNESBORO CITY</v>
      </c>
      <c r="F2956">
        <v>766550</v>
      </c>
      <c r="G2956" s="149">
        <f t="array" ref="G2956">SUM(IF(A2956=A$5:A2956,IF(C2956=C$5:C2956,1,0),0))</f>
        <v>131</v>
      </c>
    </row>
    <row r="2957" spans="1:7" x14ac:dyDescent="0.25">
      <c r="A2957">
        <v>2024</v>
      </c>
      <c r="B2957" s="149" t="str">
        <f t="shared" si="92"/>
        <v>2024_VA132</v>
      </c>
      <c r="C2957" t="s">
        <v>154</v>
      </c>
      <c r="D2957" t="s">
        <v>388</v>
      </c>
      <c r="E2957" s="149" t="str">
        <f t="shared" si="93"/>
        <v>2024_VAWILLIAMSBURG CITY</v>
      </c>
      <c r="F2957">
        <v>766550</v>
      </c>
      <c r="G2957" s="149">
        <f t="array" ref="G2957">SUM(IF(A2957=A$5:A2957,IF(C2957=C$5:C2957,1,0),0))</f>
        <v>132</v>
      </c>
    </row>
    <row r="2958" spans="1:7" x14ac:dyDescent="0.25">
      <c r="A2958">
        <v>2024</v>
      </c>
      <c r="B2958" s="149" t="str">
        <f t="shared" si="92"/>
        <v>2024_VA133</v>
      </c>
      <c r="C2958" t="s">
        <v>154</v>
      </c>
      <c r="D2958" t="s">
        <v>389</v>
      </c>
      <c r="E2958" s="149" t="str">
        <f t="shared" si="93"/>
        <v>2024_VAWINCHESTER CITY</v>
      </c>
      <c r="F2958">
        <v>766550</v>
      </c>
      <c r="G2958" s="149">
        <f t="array" ref="G2958">SUM(IF(A2958=A$5:A2958,IF(C2958=C$5:C2958,1,0),0))</f>
        <v>133</v>
      </c>
    </row>
    <row r="2959" spans="1:7" x14ac:dyDescent="0.25">
      <c r="A2959">
        <v>2024</v>
      </c>
      <c r="B2959" s="149" t="str">
        <f t="shared" si="92"/>
        <v>2024_WA1</v>
      </c>
      <c r="C2959" t="s">
        <v>155</v>
      </c>
      <c r="D2959" t="s">
        <v>586</v>
      </c>
      <c r="E2959" s="149" t="str">
        <f t="shared" si="93"/>
        <v>2024_WAADAMS COUNTY</v>
      </c>
      <c r="F2959">
        <v>766550</v>
      </c>
      <c r="G2959" s="149">
        <f t="array" ref="G2959">SUM(IF(A2959=A$5:A2959,IF(C2959=C$5:C2959,1,0),0))</f>
        <v>1</v>
      </c>
    </row>
    <row r="2960" spans="1:7" x14ac:dyDescent="0.25">
      <c r="A2960">
        <v>2024</v>
      </c>
      <c r="B2960" s="149" t="str">
        <f t="shared" si="92"/>
        <v>2024_WA2</v>
      </c>
      <c r="C2960" t="s">
        <v>155</v>
      </c>
      <c r="D2960" t="s">
        <v>2048</v>
      </c>
      <c r="E2960" s="149" t="str">
        <f t="shared" si="93"/>
        <v>2024_WAASOTIN COUNTY</v>
      </c>
      <c r="F2960">
        <v>766550</v>
      </c>
      <c r="G2960" s="149">
        <f t="array" ref="G2960">SUM(IF(A2960=A$5:A2960,IF(C2960=C$5:C2960,1,0),0))</f>
        <v>2</v>
      </c>
    </row>
    <row r="2961" spans="1:7" x14ac:dyDescent="0.25">
      <c r="A2961">
        <v>2024</v>
      </c>
      <c r="B2961" s="149" t="str">
        <f t="shared" si="92"/>
        <v>2024_WA3</v>
      </c>
      <c r="C2961" t="s">
        <v>155</v>
      </c>
      <c r="D2961" t="s">
        <v>476</v>
      </c>
      <c r="E2961" s="149" t="str">
        <f t="shared" si="93"/>
        <v>2024_WABENTON COUNTY</v>
      </c>
      <c r="F2961">
        <v>766550</v>
      </c>
      <c r="G2961" s="149">
        <f t="array" ref="G2961">SUM(IF(A2961=A$5:A2961,IF(C2961=C$5:C2961,1,0),0))</f>
        <v>3</v>
      </c>
    </row>
    <row r="2962" spans="1:7" x14ac:dyDescent="0.25">
      <c r="A2962">
        <v>2024</v>
      </c>
      <c r="B2962" s="149" t="str">
        <f t="shared" si="92"/>
        <v>2024_WA4</v>
      </c>
      <c r="C2962" t="s">
        <v>155</v>
      </c>
      <c r="D2962" t="s">
        <v>2049</v>
      </c>
      <c r="E2962" s="149" t="str">
        <f t="shared" si="93"/>
        <v>2024_WACHELAN COUNTY</v>
      </c>
      <c r="F2962">
        <v>766550</v>
      </c>
      <c r="G2962" s="149">
        <f t="array" ref="G2962">SUM(IF(A2962=A$5:A2962,IF(C2962=C$5:C2962,1,0),0))</f>
        <v>4</v>
      </c>
    </row>
    <row r="2963" spans="1:7" x14ac:dyDescent="0.25">
      <c r="A2963">
        <v>2024</v>
      </c>
      <c r="B2963" s="149" t="str">
        <f t="shared" si="92"/>
        <v>2024_WA5</v>
      </c>
      <c r="C2963" t="s">
        <v>155</v>
      </c>
      <c r="D2963" t="s">
        <v>2050</v>
      </c>
      <c r="E2963" s="149" t="str">
        <f t="shared" si="93"/>
        <v>2024_WACLALLAM COUNTY</v>
      </c>
      <c r="F2963">
        <v>766550</v>
      </c>
      <c r="G2963" s="149">
        <f t="array" ref="G2963">SUM(IF(A2963=A$5:A2963,IF(C2963=C$5:C2963,1,0),0))</f>
        <v>5</v>
      </c>
    </row>
    <row r="2964" spans="1:7" x14ac:dyDescent="0.25">
      <c r="A2964">
        <v>2024</v>
      </c>
      <c r="B2964" s="149" t="str">
        <f t="shared" si="92"/>
        <v>2024_WA6</v>
      </c>
      <c r="C2964" t="s">
        <v>155</v>
      </c>
      <c r="D2964" t="s">
        <v>481</v>
      </c>
      <c r="E2964" s="149" t="str">
        <f t="shared" si="93"/>
        <v>2024_WACLARK COUNTY</v>
      </c>
      <c r="F2964">
        <v>766550</v>
      </c>
      <c r="G2964" s="149">
        <f t="array" ref="G2964">SUM(IF(A2964=A$5:A2964,IF(C2964=C$5:C2964,1,0),0))</f>
        <v>6</v>
      </c>
    </row>
    <row r="2965" spans="1:7" x14ac:dyDescent="0.25">
      <c r="A2965">
        <v>2024</v>
      </c>
      <c r="B2965" s="149" t="str">
        <f t="shared" si="92"/>
        <v>2024_WA7</v>
      </c>
      <c r="C2965" t="s">
        <v>155</v>
      </c>
      <c r="D2965" t="s">
        <v>483</v>
      </c>
      <c r="E2965" s="149" t="str">
        <f t="shared" si="93"/>
        <v>2024_WACOLUMBIA COUNTY</v>
      </c>
      <c r="F2965">
        <v>766550</v>
      </c>
      <c r="G2965" s="149">
        <f t="array" ref="G2965">SUM(IF(A2965=A$5:A2965,IF(C2965=C$5:C2965,1,0),0))</f>
        <v>7</v>
      </c>
    </row>
    <row r="2966" spans="1:7" x14ac:dyDescent="0.25">
      <c r="A2966">
        <v>2024</v>
      </c>
      <c r="B2966" s="149" t="str">
        <f t="shared" si="92"/>
        <v>2024_WA8</v>
      </c>
      <c r="C2966" t="s">
        <v>155</v>
      </c>
      <c r="D2966" t="s">
        <v>2051</v>
      </c>
      <c r="E2966" s="149" t="str">
        <f t="shared" si="93"/>
        <v>2024_WACOWLITZ COUNTY</v>
      </c>
      <c r="F2966">
        <v>766550</v>
      </c>
      <c r="G2966" s="149">
        <f t="array" ref="G2966">SUM(IF(A2966=A$5:A2966,IF(C2966=C$5:C2966,1,0),0))</f>
        <v>8</v>
      </c>
    </row>
    <row r="2967" spans="1:7" x14ac:dyDescent="0.25">
      <c r="A2967">
        <v>2024</v>
      </c>
      <c r="B2967" s="149" t="str">
        <f t="shared" si="92"/>
        <v>2024_WA9</v>
      </c>
      <c r="C2967" t="s">
        <v>155</v>
      </c>
      <c r="D2967" t="s">
        <v>604</v>
      </c>
      <c r="E2967" s="149" t="str">
        <f t="shared" si="93"/>
        <v>2024_WADOUGLAS COUNTY</v>
      </c>
      <c r="F2967">
        <v>766550</v>
      </c>
      <c r="G2967" s="149">
        <f t="array" ref="G2967">SUM(IF(A2967=A$5:A2967,IF(C2967=C$5:C2967,1,0),0))</f>
        <v>9</v>
      </c>
    </row>
    <row r="2968" spans="1:7" x14ac:dyDescent="0.25">
      <c r="A2968">
        <v>2024</v>
      </c>
      <c r="B2968" s="149" t="str">
        <f t="shared" si="92"/>
        <v>2024_WA10</v>
      </c>
      <c r="C2968" t="s">
        <v>155</v>
      </c>
      <c r="D2968" t="s">
        <v>2052</v>
      </c>
      <c r="E2968" s="149" t="str">
        <f t="shared" si="93"/>
        <v>2024_WAFERRY COUNTY</v>
      </c>
      <c r="F2968">
        <v>766550</v>
      </c>
      <c r="G2968" s="149">
        <f t="array" ref="G2968">SUM(IF(A2968=A$5:A2968,IF(C2968=C$5:C2968,1,0),0))</f>
        <v>10</v>
      </c>
    </row>
    <row r="2969" spans="1:7" x14ac:dyDescent="0.25">
      <c r="A2969">
        <v>2024</v>
      </c>
      <c r="B2969" s="149" t="str">
        <f t="shared" si="92"/>
        <v>2024_WA11</v>
      </c>
      <c r="C2969" t="s">
        <v>155</v>
      </c>
      <c r="D2969" t="s">
        <v>420</v>
      </c>
      <c r="E2969" s="149" t="str">
        <f t="shared" si="93"/>
        <v>2024_WAFRANKLIN COUNTY</v>
      </c>
      <c r="F2969">
        <v>766550</v>
      </c>
      <c r="G2969" s="149">
        <f t="array" ref="G2969">SUM(IF(A2969=A$5:A2969,IF(C2969=C$5:C2969,1,0),0))</f>
        <v>11</v>
      </c>
    </row>
    <row r="2970" spans="1:7" x14ac:dyDescent="0.25">
      <c r="A2970">
        <v>2024</v>
      </c>
      <c r="B2970" s="149" t="str">
        <f t="shared" si="92"/>
        <v>2024_WA12</v>
      </c>
      <c r="C2970" t="s">
        <v>155</v>
      </c>
      <c r="D2970" t="s">
        <v>609</v>
      </c>
      <c r="E2970" s="149" t="str">
        <f t="shared" si="93"/>
        <v>2024_WAGARFIELD COUNTY</v>
      </c>
      <c r="F2970">
        <v>766550</v>
      </c>
      <c r="G2970" s="149">
        <f t="array" ref="G2970">SUM(IF(A2970=A$5:A2970,IF(C2970=C$5:C2970,1,0),0))</f>
        <v>12</v>
      </c>
    </row>
    <row r="2971" spans="1:7" x14ac:dyDescent="0.25">
      <c r="A2971">
        <v>2024</v>
      </c>
      <c r="B2971" s="149" t="str">
        <f t="shared" si="92"/>
        <v>2024_WA13</v>
      </c>
      <c r="C2971" t="s">
        <v>155</v>
      </c>
      <c r="D2971" t="s">
        <v>494</v>
      </c>
      <c r="E2971" s="149" t="str">
        <f t="shared" si="93"/>
        <v>2024_WAGRANT COUNTY</v>
      </c>
      <c r="F2971">
        <v>766550</v>
      </c>
      <c r="G2971" s="149">
        <f t="array" ref="G2971">SUM(IF(A2971=A$5:A2971,IF(C2971=C$5:C2971,1,0),0))</f>
        <v>13</v>
      </c>
    </row>
    <row r="2972" spans="1:7" x14ac:dyDescent="0.25">
      <c r="A2972">
        <v>2024</v>
      </c>
      <c r="B2972" s="149" t="str">
        <f t="shared" si="92"/>
        <v>2024_WA14</v>
      </c>
      <c r="C2972" t="s">
        <v>155</v>
      </c>
      <c r="D2972" t="s">
        <v>2053</v>
      </c>
      <c r="E2972" s="149" t="str">
        <f t="shared" si="93"/>
        <v>2024_WAGRAYS HARBOR COUNTY</v>
      </c>
      <c r="F2972">
        <v>766550</v>
      </c>
      <c r="G2972" s="149">
        <f t="array" ref="G2972">SUM(IF(A2972=A$5:A2972,IF(C2972=C$5:C2972,1,0),0))</f>
        <v>14</v>
      </c>
    </row>
    <row r="2973" spans="1:7" x14ac:dyDescent="0.25">
      <c r="A2973">
        <v>2024</v>
      </c>
      <c r="B2973" s="149" t="str">
        <f t="shared" si="92"/>
        <v>2024_WA15</v>
      </c>
      <c r="C2973" t="s">
        <v>155</v>
      </c>
      <c r="D2973" t="s">
        <v>2054</v>
      </c>
      <c r="E2973" s="149" t="str">
        <f t="shared" si="93"/>
        <v>2024_WAISLAND COUNTY</v>
      </c>
      <c r="F2973">
        <v>766550</v>
      </c>
      <c r="G2973" s="149">
        <f t="array" ref="G2973">SUM(IF(A2973=A$5:A2973,IF(C2973=C$5:C2973,1,0),0))</f>
        <v>15</v>
      </c>
    </row>
    <row r="2974" spans="1:7" x14ac:dyDescent="0.25">
      <c r="A2974">
        <v>2024</v>
      </c>
      <c r="B2974" s="149" t="str">
        <f t="shared" si="92"/>
        <v>2024_WA16</v>
      </c>
      <c r="C2974" t="s">
        <v>155</v>
      </c>
      <c r="D2974" t="s">
        <v>427</v>
      </c>
      <c r="E2974" s="149" t="str">
        <f t="shared" si="93"/>
        <v>2024_WAJEFFERSON COUNTY</v>
      </c>
      <c r="F2974">
        <v>766550</v>
      </c>
      <c r="G2974" s="149">
        <f t="array" ref="G2974">SUM(IF(A2974=A$5:A2974,IF(C2974=C$5:C2974,1,0),0))</f>
        <v>16</v>
      </c>
    </row>
    <row r="2975" spans="1:7" x14ac:dyDescent="0.25">
      <c r="A2975">
        <v>2024</v>
      </c>
      <c r="B2975" s="149" t="str">
        <f t="shared" si="92"/>
        <v>2024_WA17</v>
      </c>
      <c r="C2975" t="s">
        <v>155</v>
      </c>
      <c r="D2975" t="s">
        <v>1900</v>
      </c>
      <c r="E2975" s="149" t="str">
        <f t="shared" si="93"/>
        <v>2024_WAKING COUNTY</v>
      </c>
      <c r="F2975">
        <v>977500</v>
      </c>
      <c r="G2975" s="149">
        <f t="array" ref="G2975">SUM(IF(A2975=A$5:A2975,IF(C2975=C$5:C2975,1,0),0))</f>
        <v>17</v>
      </c>
    </row>
    <row r="2976" spans="1:7" x14ac:dyDescent="0.25">
      <c r="A2976">
        <v>2024</v>
      </c>
      <c r="B2976" s="149" t="str">
        <f t="shared" si="92"/>
        <v>2024_WA18</v>
      </c>
      <c r="C2976" t="s">
        <v>155</v>
      </c>
      <c r="D2976" t="s">
        <v>2055</v>
      </c>
      <c r="E2976" s="149" t="str">
        <f t="shared" si="93"/>
        <v>2024_WAKITSAP COUNTY</v>
      </c>
      <c r="F2976">
        <v>766550</v>
      </c>
      <c r="G2976" s="149">
        <f t="array" ref="G2976">SUM(IF(A2976=A$5:A2976,IF(C2976=C$5:C2976,1,0),0))</f>
        <v>18</v>
      </c>
    </row>
    <row r="2977" spans="1:7" x14ac:dyDescent="0.25">
      <c r="A2977">
        <v>2024</v>
      </c>
      <c r="B2977" s="149" t="str">
        <f t="shared" si="92"/>
        <v>2024_WA19</v>
      </c>
      <c r="C2977" t="s">
        <v>155</v>
      </c>
      <c r="D2977" t="s">
        <v>2056</v>
      </c>
      <c r="E2977" s="149" t="str">
        <f t="shared" si="93"/>
        <v>2024_WAKITTITAS COUNTY</v>
      </c>
      <c r="F2977">
        <v>766550</v>
      </c>
      <c r="G2977" s="149">
        <f t="array" ref="G2977">SUM(IF(A2977=A$5:A2977,IF(C2977=C$5:C2977,1,0),0))</f>
        <v>19</v>
      </c>
    </row>
    <row r="2978" spans="1:7" x14ac:dyDescent="0.25">
      <c r="A2978">
        <v>2024</v>
      </c>
      <c r="B2978" s="149" t="str">
        <f t="shared" si="92"/>
        <v>2024_WA20</v>
      </c>
      <c r="C2978" t="s">
        <v>155</v>
      </c>
      <c r="D2978" t="s">
        <v>2057</v>
      </c>
      <c r="E2978" s="149" t="str">
        <f t="shared" si="93"/>
        <v>2024_WAKLICKITAT COUNTY</v>
      </c>
      <c r="F2978">
        <v>766550</v>
      </c>
      <c r="G2978" s="149">
        <f t="array" ref="G2978">SUM(IF(A2978=A$5:A2978,IF(C2978=C$5:C2978,1,0),0))</f>
        <v>20</v>
      </c>
    </row>
    <row r="2979" spans="1:7" x14ac:dyDescent="0.25">
      <c r="A2979">
        <v>2024</v>
      </c>
      <c r="B2979" s="149" t="str">
        <f t="shared" si="92"/>
        <v>2024_WA21</v>
      </c>
      <c r="C2979" t="s">
        <v>155</v>
      </c>
      <c r="D2979" t="s">
        <v>836</v>
      </c>
      <c r="E2979" s="149" t="str">
        <f t="shared" si="93"/>
        <v>2024_WALEWIS COUNTY</v>
      </c>
      <c r="F2979">
        <v>766550</v>
      </c>
      <c r="G2979" s="149">
        <f t="array" ref="G2979">SUM(IF(A2979=A$5:A2979,IF(C2979=C$5:C2979,1,0),0))</f>
        <v>21</v>
      </c>
    </row>
    <row r="2980" spans="1:7" x14ac:dyDescent="0.25">
      <c r="A2980">
        <v>2024</v>
      </c>
      <c r="B2980" s="149" t="str">
        <f t="shared" si="92"/>
        <v>2024_WA22</v>
      </c>
      <c r="C2980" t="s">
        <v>155</v>
      </c>
      <c r="D2980" t="s">
        <v>502</v>
      </c>
      <c r="E2980" s="149" t="str">
        <f t="shared" si="93"/>
        <v>2024_WALINCOLN COUNTY</v>
      </c>
      <c r="F2980">
        <v>766550</v>
      </c>
      <c r="G2980" s="149">
        <f t="array" ref="G2980">SUM(IF(A2980=A$5:A2980,IF(C2980=C$5:C2980,1,0),0))</f>
        <v>22</v>
      </c>
    </row>
    <row r="2981" spans="1:7" x14ac:dyDescent="0.25">
      <c r="A2981">
        <v>2024</v>
      </c>
      <c r="B2981" s="149" t="str">
        <f t="shared" si="92"/>
        <v>2024_WA23</v>
      </c>
      <c r="C2981" t="s">
        <v>155</v>
      </c>
      <c r="D2981" t="s">
        <v>879</v>
      </c>
      <c r="E2981" s="149" t="str">
        <f t="shared" si="93"/>
        <v>2024_WAMASON COUNTY</v>
      </c>
      <c r="F2981">
        <v>766550</v>
      </c>
      <c r="G2981" s="149">
        <f t="array" ref="G2981">SUM(IF(A2981=A$5:A2981,IF(C2981=C$5:C2981,1,0),0))</f>
        <v>23</v>
      </c>
    </row>
    <row r="2982" spans="1:7" x14ac:dyDescent="0.25">
      <c r="A2982">
        <v>2024</v>
      </c>
      <c r="B2982" s="149" t="str">
        <f t="shared" si="92"/>
        <v>2024_WA24</v>
      </c>
      <c r="C2982" t="s">
        <v>155</v>
      </c>
      <c r="D2982" t="s">
        <v>2058</v>
      </c>
      <c r="E2982" s="149" t="str">
        <f t="shared" si="93"/>
        <v>2024_WAOKANOGAN COUNTY</v>
      </c>
      <c r="F2982">
        <v>766550</v>
      </c>
      <c r="G2982" s="149">
        <f t="array" ref="G2982">SUM(IF(A2982=A$5:A2982,IF(C2982=C$5:C2982,1,0),0))</f>
        <v>24</v>
      </c>
    </row>
    <row r="2983" spans="1:7" x14ac:dyDescent="0.25">
      <c r="A2983">
        <v>2024</v>
      </c>
      <c r="B2983" s="149" t="str">
        <f t="shared" si="92"/>
        <v>2024_WA25</v>
      </c>
      <c r="C2983" t="s">
        <v>155</v>
      </c>
      <c r="D2983" t="s">
        <v>2059</v>
      </c>
      <c r="E2983" s="149" t="str">
        <f t="shared" si="93"/>
        <v>2024_WAPACIFIC COUNTY</v>
      </c>
      <c r="F2983">
        <v>766550</v>
      </c>
      <c r="G2983" s="149">
        <f t="array" ref="G2983">SUM(IF(A2983=A$5:A2983,IF(C2983=C$5:C2983,1,0),0))</f>
        <v>25</v>
      </c>
    </row>
    <row r="2984" spans="1:7" x14ac:dyDescent="0.25">
      <c r="A2984">
        <v>2024</v>
      </c>
      <c r="B2984" s="149" t="str">
        <f t="shared" si="92"/>
        <v>2024_WA26</v>
      </c>
      <c r="C2984" t="s">
        <v>155</v>
      </c>
      <c r="D2984" t="s">
        <v>2060</v>
      </c>
      <c r="E2984" s="149" t="str">
        <f t="shared" si="93"/>
        <v>2024_WAPEND OREILLE COUNTY</v>
      </c>
      <c r="F2984">
        <v>766550</v>
      </c>
      <c r="G2984" s="149">
        <f t="array" ref="G2984">SUM(IF(A2984=A$5:A2984,IF(C2984=C$5:C2984,1,0),0))</f>
        <v>26</v>
      </c>
    </row>
    <row r="2985" spans="1:7" x14ac:dyDescent="0.25">
      <c r="A2985">
        <v>2024</v>
      </c>
      <c r="B2985" s="149" t="str">
        <f t="shared" si="92"/>
        <v>2024_WA27</v>
      </c>
      <c r="C2985" t="s">
        <v>155</v>
      </c>
      <c r="D2985" t="s">
        <v>776</v>
      </c>
      <c r="E2985" s="149" t="str">
        <f t="shared" si="93"/>
        <v>2024_WAPIERCE COUNTY</v>
      </c>
      <c r="F2985">
        <v>977500</v>
      </c>
      <c r="G2985" s="149">
        <f t="array" ref="G2985">SUM(IF(A2985=A$5:A2985,IF(C2985=C$5:C2985,1,0),0))</f>
        <v>27</v>
      </c>
    </row>
    <row r="2986" spans="1:7" x14ac:dyDescent="0.25">
      <c r="A2986">
        <v>2024</v>
      </c>
      <c r="B2986" s="149" t="str">
        <f t="shared" si="92"/>
        <v>2024_WA28</v>
      </c>
      <c r="C2986" t="s">
        <v>155</v>
      </c>
      <c r="D2986" t="s">
        <v>635</v>
      </c>
      <c r="E2986" s="149" t="str">
        <f t="shared" si="93"/>
        <v>2024_WASAN JUAN COUNTY</v>
      </c>
      <c r="F2986">
        <v>766550</v>
      </c>
      <c r="G2986" s="149">
        <f t="array" ref="G2986">SUM(IF(A2986=A$5:A2986,IF(C2986=C$5:C2986,1,0),0))</f>
        <v>28</v>
      </c>
    </row>
    <row r="2987" spans="1:7" x14ac:dyDescent="0.25">
      <c r="A2987">
        <v>2024</v>
      </c>
      <c r="B2987" s="149" t="str">
        <f t="shared" si="92"/>
        <v>2024_WA29</v>
      </c>
      <c r="C2987" t="s">
        <v>155</v>
      </c>
      <c r="D2987" t="s">
        <v>2061</v>
      </c>
      <c r="E2987" s="149" t="str">
        <f t="shared" si="93"/>
        <v>2024_WASKAGIT COUNTY</v>
      </c>
      <c r="F2987">
        <v>766550</v>
      </c>
      <c r="G2987" s="149">
        <f t="array" ref="G2987">SUM(IF(A2987=A$5:A2987,IF(C2987=C$5:C2987,1,0),0))</f>
        <v>29</v>
      </c>
    </row>
    <row r="2988" spans="1:7" x14ac:dyDescent="0.25">
      <c r="A2988">
        <v>2024</v>
      </c>
      <c r="B2988" s="149" t="str">
        <f t="shared" si="92"/>
        <v>2024_WA30</v>
      </c>
      <c r="C2988" t="s">
        <v>155</v>
      </c>
      <c r="D2988" t="s">
        <v>2062</v>
      </c>
      <c r="E2988" s="149" t="str">
        <f t="shared" si="93"/>
        <v>2024_WASKAMANIA COUNTY</v>
      </c>
      <c r="F2988">
        <v>766550</v>
      </c>
      <c r="G2988" s="149">
        <f t="array" ref="G2988">SUM(IF(A2988=A$5:A2988,IF(C2988=C$5:C2988,1,0),0))</f>
        <v>30</v>
      </c>
    </row>
    <row r="2989" spans="1:7" x14ac:dyDescent="0.25">
      <c r="A2989">
        <v>2024</v>
      </c>
      <c r="B2989" s="149" t="str">
        <f t="shared" si="92"/>
        <v>2024_WA31</v>
      </c>
      <c r="C2989" t="s">
        <v>155</v>
      </c>
      <c r="D2989" t="s">
        <v>2063</v>
      </c>
      <c r="E2989" s="149" t="str">
        <f t="shared" si="93"/>
        <v>2024_WASNOHOMISH COUNTY</v>
      </c>
      <c r="F2989">
        <v>977500</v>
      </c>
      <c r="G2989" s="149">
        <f t="array" ref="G2989">SUM(IF(A2989=A$5:A2989,IF(C2989=C$5:C2989,1,0),0))</f>
        <v>31</v>
      </c>
    </row>
    <row r="2990" spans="1:7" x14ac:dyDescent="0.25">
      <c r="A2990">
        <v>2024</v>
      </c>
      <c r="B2990" s="149" t="str">
        <f t="shared" si="92"/>
        <v>2024_WA32</v>
      </c>
      <c r="C2990" t="s">
        <v>155</v>
      </c>
      <c r="D2990" t="s">
        <v>2064</v>
      </c>
      <c r="E2990" s="149" t="str">
        <f t="shared" si="93"/>
        <v>2024_WASPOKANE COUNTY</v>
      </c>
      <c r="F2990">
        <v>766550</v>
      </c>
      <c r="G2990" s="149">
        <f t="array" ref="G2990">SUM(IF(A2990=A$5:A2990,IF(C2990=C$5:C2990,1,0),0))</f>
        <v>32</v>
      </c>
    </row>
    <row r="2991" spans="1:7" x14ac:dyDescent="0.25">
      <c r="A2991">
        <v>2024</v>
      </c>
      <c r="B2991" s="149" t="str">
        <f t="shared" si="92"/>
        <v>2024_WA33</v>
      </c>
      <c r="C2991" t="s">
        <v>155</v>
      </c>
      <c r="D2991" t="s">
        <v>1045</v>
      </c>
      <c r="E2991" s="149" t="str">
        <f t="shared" si="93"/>
        <v>2024_WASTEVENS COUNTY</v>
      </c>
      <c r="F2991">
        <v>766550</v>
      </c>
      <c r="G2991" s="149">
        <f t="array" ref="G2991">SUM(IF(A2991=A$5:A2991,IF(C2991=C$5:C2991,1,0),0))</f>
        <v>33</v>
      </c>
    </row>
    <row r="2992" spans="1:7" x14ac:dyDescent="0.25">
      <c r="A2992">
        <v>2024</v>
      </c>
      <c r="B2992" s="149" t="str">
        <f t="shared" si="92"/>
        <v>2024_WA34</v>
      </c>
      <c r="C2992" t="s">
        <v>155</v>
      </c>
      <c r="D2992" t="s">
        <v>1419</v>
      </c>
      <c r="E2992" s="149" t="str">
        <f t="shared" si="93"/>
        <v>2024_WATHURSTON COUNTY</v>
      </c>
      <c r="F2992">
        <v>766550</v>
      </c>
      <c r="G2992" s="149">
        <f t="array" ref="G2992">SUM(IF(A2992=A$5:A2992,IF(C2992=C$5:C2992,1,0),0))</f>
        <v>34</v>
      </c>
    </row>
    <row r="2993" spans="1:7" x14ac:dyDescent="0.25">
      <c r="A2993">
        <v>2024</v>
      </c>
      <c r="B2993" s="149" t="str">
        <f t="shared" ref="B2993:B3056" si="94">A2993&amp;"_"&amp;C2993&amp;G2993</f>
        <v>2024_WA35</v>
      </c>
      <c r="C2993" t="s">
        <v>155</v>
      </c>
      <c r="D2993" t="s">
        <v>2065</v>
      </c>
      <c r="E2993" s="149" t="str">
        <f t="shared" ref="E2993:E3056" si="95">A2993&amp;"_"&amp;C2993&amp;D2993</f>
        <v>2024_WAWAHKIAKUM COUNTY</v>
      </c>
      <c r="F2993">
        <v>766550</v>
      </c>
      <c r="G2993" s="149">
        <f t="array" ref="G2993">SUM(IF(A2993=A$5:A2993,IF(C2993=C$5:C2993,1,0),0))</f>
        <v>35</v>
      </c>
    </row>
    <row r="2994" spans="1:7" x14ac:dyDescent="0.25">
      <c r="A2994">
        <v>2024</v>
      </c>
      <c r="B2994" s="149" t="str">
        <f t="shared" si="94"/>
        <v>2024_WA36</v>
      </c>
      <c r="C2994" t="s">
        <v>155</v>
      </c>
      <c r="D2994" t="s">
        <v>2066</v>
      </c>
      <c r="E2994" s="149" t="str">
        <f t="shared" si="95"/>
        <v>2024_WAWALLA WALLA COUNTY</v>
      </c>
      <c r="F2994">
        <v>766550</v>
      </c>
      <c r="G2994" s="149">
        <f t="array" ref="G2994">SUM(IF(A2994=A$5:A2994,IF(C2994=C$5:C2994,1,0),0))</f>
        <v>36</v>
      </c>
    </row>
    <row r="2995" spans="1:7" x14ac:dyDescent="0.25">
      <c r="A2995">
        <v>2024</v>
      </c>
      <c r="B2995" s="149" t="str">
        <f t="shared" si="94"/>
        <v>2024_WA37</v>
      </c>
      <c r="C2995" t="s">
        <v>155</v>
      </c>
      <c r="D2995" t="s">
        <v>2067</v>
      </c>
      <c r="E2995" s="149" t="str">
        <f t="shared" si="95"/>
        <v>2024_WAWHATCOM COUNTY</v>
      </c>
      <c r="F2995">
        <v>766550</v>
      </c>
      <c r="G2995" s="149">
        <f t="array" ref="G2995">SUM(IF(A2995=A$5:A2995,IF(C2995=C$5:C2995,1,0),0))</f>
        <v>37</v>
      </c>
    </row>
    <row r="2996" spans="1:7" x14ac:dyDescent="0.25">
      <c r="A2996">
        <v>2024</v>
      </c>
      <c r="B2996" s="149" t="str">
        <f t="shared" si="94"/>
        <v>2024_WA38</v>
      </c>
      <c r="C2996" t="s">
        <v>155</v>
      </c>
      <c r="D2996" t="s">
        <v>2068</v>
      </c>
      <c r="E2996" s="149" t="str">
        <f t="shared" si="95"/>
        <v>2024_WAWHITMAN COUNTY</v>
      </c>
      <c r="F2996">
        <v>766550</v>
      </c>
      <c r="G2996" s="149">
        <f t="array" ref="G2996">SUM(IF(A2996=A$5:A2996,IF(C2996=C$5:C2996,1,0),0))</f>
        <v>38</v>
      </c>
    </row>
    <row r="2997" spans="1:7" x14ac:dyDescent="0.25">
      <c r="A2997">
        <v>2024</v>
      </c>
      <c r="B2997" s="149" t="str">
        <f t="shared" si="94"/>
        <v>2024_WA39</v>
      </c>
      <c r="C2997" t="s">
        <v>155</v>
      </c>
      <c r="D2997" t="s">
        <v>2069</v>
      </c>
      <c r="E2997" s="149" t="str">
        <f t="shared" si="95"/>
        <v>2024_WAYAKIMA COUNTY</v>
      </c>
      <c r="F2997">
        <v>766550</v>
      </c>
      <c r="G2997" s="149">
        <f t="array" ref="G2997">SUM(IF(A2997=A$5:A2997,IF(C2997=C$5:C2997,1,0),0))</f>
        <v>39</v>
      </c>
    </row>
    <row r="2998" spans="1:7" x14ac:dyDescent="0.25">
      <c r="A2998">
        <v>2024</v>
      </c>
      <c r="B2998" s="149" t="str">
        <f t="shared" si="94"/>
        <v>2024_WV1</v>
      </c>
      <c r="C2998" t="s">
        <v>156</v>
      </c>
      <c r="D2998" t="s">
        <v>393</v>
      </c>
      <c r="E2998" s="149" t="str">
        <f t="shared" si="95"/>
        <v>2024_WVBARBOUR COUNTY</v>
      </c>
      <c r="F2998">
        <v>766550</v>
      </c>
      <c r="G2998" s="149">
        <f t="array" ref="G2998">SUM(IF(A2998=A$5:A2998,IF(C2998=C$5:C2998,1,0),0))</f>
        <v>1</v>
      </c>
    </row>
    <row r="2999" spans="1:7" x14ac:dyDescent="0.25">
      <c r="A2999">
        <v>2024</v>
      </c>
      <c r="B2999" s="149" t="str">
        <f t="shared" si="94"/>
        <v>2024_WV2</v>
      </c>
      <c r="C2999" t="s">
        <v>156</v>
      </c>
      <c r="D2999" t="s">
        <v>1731</v>
      </c>
      <c r="E2999" s="149" t="str">
        <f t="shared" si="95"/>
        <v>2024_WVBERKELEY COUNTY</v>
      </c>
      <c r="F2999">
        <v>766550</v>
      </c>
      <c r="G2999" s="149">
        <f t="array" ref="G2999">SUM(IF(A2999=A$5:A2999,IF(C2999=C$5:C2999,1,0),0))</f>
        <v>2</v>
      </c>
    </row>
    <row r="3000" spans="1:7" x14ac:dyDescent="0.25">
      <c r="A3000">
        <v>2024</v>
      </c>
      <c r="B3000" s="149" t="str">
        <f t="shared" si="94"/>
        <v>2024_WV3</v>
      </c>
      <c r="C3000" t="s">
        <v>156</v>
      </c>
      <c r="D3000" t="s">
        <v>477</v>
      </c>
      <c r="E3000" s="149" t="str">
        <f t="shared" si="95"/>
        <v>2024_WVBOONE COUNTY</v>
      </c>
      <c r="F3000">
        <v>766550</v>
      </c>
      <c r="G3000" s="149">
        <f t="array" ref="G3000">SUM(IF(A3000=A$5:A3000,IF(C3000=C$5:C3000,1,0),0))</f>
        <v>3</v>
      </c>
    </row>
    <row r="3001" spans="1:7" x14ac:dyDescent="0.25">
      <c r="A3001">
        <v>2024</v>
      </c>
      <c r="B3001" s="149" t="str">
        <f t="shared" si="94"/>
        <v>2024_WV4</v>
      </c>
      <c r="C3001" t="s">
        <v>156</v>
      </c>
      <c r="D3001" t="s">
        <v>2070</v>
      </c>
      <c r="E3001" s="149" t="str">
        <f t="shared" si="95"/>
        <v>2024_WVBRAXTON COUNTY</v>
      </c>
      <c r="F3001">
        <v>766550</v>
      </c>
      <c r="G3001" s="149">
        <f t="array" ref="G3001">SUM(IF(A3001=A$5:A3001,IF(C3001=C$5:C3001,1,0),0))</f>
        <v>4</v>
      </c>
    </row>
    <row r="3002" spans="1:7" x14ac:dyDescent="0.25">
      <c r="A3002">
        <v>2024</v>
      </c>
      <c r="B3002" s="149" t="str">
        <f t="shared" si="94"/>
        <v>2024_WV5</v>
      </c>
      <c r="C3002" t="s">
        <v>156</v>
      </c>
      <c r="D3002" t="s">
        <v>2071</v>
      </c>
      <c r="E3002" s="149" t="str">
        <f t="shared" si="95"/>
        <v>2024_WVBROOKE COUNTY</v>
      </c>
      <c r="F3002">
        <v>766550</v>
      </c>
      <c r="G3002" s="149">
        <f t="array" ref="G3002">SUM(IF(A3002=A$5:A3002,IF(C3002=C$5:C3002,1,0),0))</f>
        <v>5</v>
      </c>
    </row>
    <row r="3003" spans="1:7" x14ac:dyDescent="0.25">
      <c r="A3003">
        <v>2024</v>
      </c>
      <c r="B3003" s="149" t="str">
        <f t="shared" si="94"/>
        <v>2024_WV6</v>
      </c>
      <c r="C3003" t="s">
        <v>156</v>
      </c>
      <c r="D3003" t="s">
        <v>2072</v>
      </c>
      <c r="E3003" s="149" t="str">
        <f t="shared" si="95"/>
        <v>2024_WVCABELL COUNTY</v>
      </c>
      <c r="F3003">
        <v>766550</v>
      </c>
      <c r="G3003" s="149">
        <f t="array" ref="G3003">SUM(IF(A3003=A$5:A3003,IF(C3003=C$5:C3003,1,0),0))</f>
        <v>6</v>
      </c>
    </row>
    <row r="3004" spans="1:7" x14ac:dyDescent="0.25">
      <c r="A3004">
        <v>2024</v>
      </c>
      <c r="B3004" s="149" t="str">
        <f t="shared" si="94"/>
        <v>2024_WV7</v>
      </c>
      <c r="C3004" t="s">
        <v>156</v>
      </c>
      <c r="D3004" t="s">
        <v>398</v>
      </c>
      <c r="E3004" s="149" t="str">
        <f t="shared" si="95"/>
        <v>2024_WVCALHOUN COUNTY</v>
      </c>
      <c r="F3004">
        <v>766550</v>
      </c>
      <c r="G3004" s="149">
        <f t="array" ref="G3004">SUM(IF(A3004=A$5:A3004,IF(C3004=C$5:C3004,1,0),0))</f>
        <v>7</v>
      </c>
    </row>
    <row r="3005" spans="1:7" x14ac:dyDescent="0.25">
      <c r="A3005">
        <v>2024</v>
      </c>
      <c r="B3005" s="149" t="str">
        <f t="shared" si="94"/>
        <v>2024_WV8</v>
      </c>
      <c r="C3005" t="s">
        <v>156</v>
      </c>
      <c r="D3005" t="s">
        <v>404</v>
      </c>
      <c r="E3005" s="149" t="str">
        <f t="shared" si="95"/>
        <v>2024_WVCLAY COUNTY</v>
      </c>
      <c r="F3005">
        <v>766550</v>
      </c>
      <c r="G3005" s="149">
        <f t="array" ref="G3005">SUM(IF(A3005=A$5:A3005,IF(C3005=C$5:C3005,1,0),0))</f>
        <v>8</v>
      </c>
    </row>
    <row r="3006" spans="1:7" x14ac:dyDescent="0.25">
      <c r="A3006">
        <v>2024</v>
      </c>
      <c r="B3006" s="149" t="str">
        <f t="shared" si="94"/>
        <v>2024_WV9</v>
      </c>
      <c r="C3006" t="s">
        <v>156</v>
      </c>
      <c r="D3006" t="s">
        <v>2073</v>
      </c>
      <c r="E3006" s="149" t="str">
        <f t="shared" si="95"/>
        <v>2024_WVDODDRIDGE COUNTY</v>
      </c>
      <c r="F3006">
        <v>766550</v>
      </c>
      <c r="G3006" s="149">
        <f t="array" ref="G3006">SUM(IF(A3006=A$5:A3006,IF(C3006=C$5:C3006,1,0),0))</f>
        <v>9</v>
      </c>
    </row>
    <row r="3007" spans="1:7" x14ac:dyDescent="0.25">
      <c r="A3007">
        <v>2024</v>
      </c>
      <c r="B3007" s="149" t="str">
        <f t="shared" si="94"/>
        <v>2024_WV10</v>
      </c>
      <c r="C3007" t="s">
        <v>156</v>
      </c>
      <c r="D3007" t="s">
        <v>419</v>
      </c>
      <c r="E3007" s="149" t="str">
        <f t="shared" si="95"/>
        <v>2024_WVFAYETTE COUNTY</v>
      </c>
      <c r="F3007">
        <v>766550</v>
      </c>
      <c r="G3007" s="149">
        <f t="array" ref="G3007">SUM(IF(A3007=A$5:A3007,IF(C3007=C$5:C3007,1,0),0))</f>
        <v>10</v>
      </c>
    </row>
    <row r="3008" spans="1:7" x14ac:dyDescent="0.25">
      <c r="A3008">
        <v>2024</v>
      </c>
      <c r="B3008" s="149" t="str">
        <f t="shared" si="94"/>
        <v>2024_WV11</v>
      </c>
      <c r="C3008" t="s">
        <v>156</v>
      </c>
      <c r="D3008" t="s">
        <v>744</v>
      </c>
      <c r="E3008" s="149" t="str">
        <f t="shared" si="95"/>
        <v>2024_WVGILMER COUNTY</v>
      </c>
      <c r="F3008">
        <v>766550</v>
      </c>
      <c r="G3008" s="149">
        <f t="array" ref="G3008">SUM(IF(A3008=A$5:A3008,IF(C3008=C$5:C3008,1,0),0))</f>
        <v>11</v>
      </c>
    </row>
    <row r="3009" spans="1:7" x14ac:dyDescent="0.25">
      <c r="A3009">
        <v>2024</v>
      </c>
      <c r="B3009" s="149" t="str">
        <f t="shared" si="94"/>
        <v>2024_WV12</v>
      </c>
      <c r="C3009" t="s">
        <v>156</v>
      </c>
      <c r="D3009" t="s">
        <v>494</v>
      </c>
      <c r="E3009" s="149" t="str">
        <f t="shared" si="95"/>
        <v>2024_WVGRANT COUNTY</v>
      </c>
      <c r="F3009">
        <v>766550</v>
      </c>
      <c r="G3009" s="149">
        <f t="array" ref="G3009">SUM(IF(A3009=A$5:A3009,IF(C3009=C$5:C3009,1,0),0))</f>
        <v>12</v>
      </c>
    </row>
    <row r="3010" spans="1:7" x14ac:dyDescent="0.25">
      <c r="A3010">
        <v>2024</v>
      </c>
      <c r="B3010" s="149" t="str">
        <f t="shared" si="94"/>
        <v>2024_WV13</v>
      </c>
      <c r="C3010" t="s">
        <v>156</v>
      </c>
      <c r="D3010" t="s">
        <v>2074</v>
      </c>
      <c r="E3010" s="149" t="str">
        <f t="shared" si="95"/>
        <v>2024_WVGREENBRIER COUNTY</v>
      </c>
      <c r="F3010">
        <v>766550</v>
      </c>
      <c r="G3010" s="149">
        <f t="array" ref="G3010">SUM(IF(A3010=A$5:A3010,IF(C3010=C$5:C3010,1,0),0))</f>
        <v>13</v>
      </c>
    </row>
    <row r="3011" spans="1:7" x14ac:dyDescent="0.25">
      <c r="A3011">
        <v>2024</v>
      </c>
      <c r="B3011" s="149" t="str">
        <f t="shared" si="94"/>
        <v>2024_WV14</v>
      </c>
      <c r="C3011" t="s">
        <v>156</v>
      </c>
      <c r="D3011" t="s">
        <v>1141</v>
      </c>
      <c r="E3011" s="149" t="str">
        <f t="shared" si="95"/>
        <v>2024_WVHAMPSHIRE COUNTY</v>
      </c>
      <c r="F3011">
        <v>766550</v>
      </c>
      <c r="G3011" s="149">
        <f t="array" ref="G3011">SUM(IF(A3011=A$5:A3011,IF(C3011=C$5:C3011,1,0),0))</f>
        <v>14</v>
      </c>
    </row>
    <row r="3012" spans="1:7" x14ac:dyDescent="0.25">
      <c r="A3012">
        <v>2024</v>
      </c>
      <c r="B3012" s="149" t="str">
        <f t="shared" si="94"/>
        <v>2024_WV15</v>
      </c>
      <c r="C3012" t="s">
        <v>156</v>
      </c>
      <c r="D3012" t="s">
        <v>752</v>
      </c>
      <c r="E3012" s="149" t="str">
        <f t="shared" si="95"/>
        <v>2024_WVHANCOCK COUNTY</v>
      </c>
      <c r="F3012">
        <v>766550</v>
      </c>
      <c r="G3012" s="149">
        <f t="array" ref="G3012">SUM(IF(A3012=A$5:A3012,IF(C3012=C$5:C3012,1,0),0))</f>
        <v>15</v>
      </c>
    </row>
    <row r="3013" spans="1:7" x14ac:dyDescent="0.25">
      <c r="A3013">
        <v>2024</v>
      </c>
      <c r="B3013" s="149" t="str">
        <f t="shared" si="94"/>
        <v>2024_WV16</v>
      </c>
      <c r="C3013" t="s">
        <v>156</v>
      </c>
      <c r="D3013" t="s">
        <v>2075</v>
      </c>
      <c r="E3013" s="149" t="str">
        <f t="shared" si="95"/>
        <v>2024_WVHARDY COUNTY</v>
      </c>
      <c r="F3013">
        <v>766550</v>
      </c>
      <c r="G3013" s="149">
        <f t="array" ref="G3013">SUM(IF(A3013=A$5:A3013,IF(C3013=C$5:C3013,1,0),0))</f>
        <v>16</v>
      </c>
    </row>
    <row r="3014" spans="1:7" x14ac:dyDescent="0.25">
      <c r="A3014">
        <v>2024</v>
      </c>
      <c r="B3014" s="149" t="str">
        <f t="shared" si="94"/>
        <v>2024_WV17</v>
      </c>
      <c r="C3014" t="s">
        <v>156</v>
      </c>
      <c r="D3014" t="s">
        <v>911</v>
      </c>
      <c r="E3014" s="149" t="str">
        <f t="shared" si="95"/>
        <v>2024_WVHARRISON COUNTY</v>
      </c>
      <c r="F3014">
        <v>766550</v>
      </c>
      <c r="G3014" s="149">
        <f t="array" ref="G3014">SUM(IF(A3014=A$5:A3014,IF(C3014=C$5:C3014,1,0),0))</f>
        <v>17</v>
      </c>
    </row>
    <row r="3015" spans="1:7" x14ac:dyDescent="0.25">
      <c r="A3015">
        <v>2024</v>
      </c>
      <c r="B3015" s="149" t="str">
        <f t="shared" si="94"/>
        <v>2024_WV18</v>
      </c>
      <c r="C3015" t="s">
        <v>156</v>
      </c>
      <c r="D3015" t="s">
        <v>426</v>
      </c>
      <c r="E3015" s="149" t="str">
        <f t="shared" si="95"/>
        <v>2024_WVJACKSON COUNTY</v>
      </c>
      <c r="F3015">
        <v>766550</v>
      </c>
      <c r="G3015" s="149">
        <f t="array" ref="G3015">SUM(IF(A3015=A$5:A3015,IF(C3015=C$5:C3015,1,0),0))</f>
        <v>18</v>
      </c>
    </row>
    <row r="3016" spans="1:7" x14ac:dyDescent="0.25">
      <c r="A3016">
        <v>2024</v>
      </c>
      <c r="B3016" s="149" t="str">
        <f t="shared" si="94"/>
        <v>2024_WV19</v>
      </c>
      <c r="C3016" t="s">
        <v>156</v>
      </c>
      <c r="D3016" t="s">
        <v>427</v>
      </c>
      <c r="E3016" s="149" t="str">
        <f t="shared" si="95"/>
        <v>2024_WVJEFFERSON COUNTY</v>
      </c>
      <c r="F3016">
        <v>1149825</v>
      </c>
      <c r="G3016" s="149">
        <f t="array" ref="G3016">SUM(IF(A3016=A$5:A3016,IF(C3016=C$5:C3016,1,0),0))</f>
        <v>19</v>
      </c>
    </row>
    <row r="3017" spans="1:7" x14ac:dyDescent="0.25">
      <c r="A3017">
        <v>2024</v>
      </c>
      <c r="B3017" s="149" t="str">
        <f t="shared" si="94"/>
        <v>2024_WV20</v>
      </c>
      <c r="C3017" t="s">
        <v>156</v>
      </c>
      <c r="D3017" t="s">
        <v>2076</v>
      </c>
      <c r="E3017" s="149" t="str">
        <f t="shared" si="95"/>
        <v>2024_WVKANAWHA COUNTY</v>
      </c>
      <c r="F3017">
        <v>766550</v>
      </c>
      <c r="G3017" s="149">
        <f t="array" ref="G3017">SUM(IF(A3017=A$5:A3017,IF(C3017=C$5:C3017,1,0),0))</f>
        <v>20</v>
      </c>
    </row>
    <row r="3018" spans="1:7" x14ac:dyDescent="0.25">
      <c r="A3018">
        <v>2024</v>
      </c>
      <c r="B3018" s="149" t="str">
        <f t="shared" si="94"/>
        <v>2024_WV21</v>
      </c>
      <c r="C3018" t="s">
        <v>156</v>
      </c>
      <c r="D3018" t="s">
        <v>836</v>
      </c>
      <c r="E3018" s="149" t="str">
        <f t="shared" si="95"/>
        <v>2024_WVLEWIS COUNTY</v>
      </c>
      <c r="F3018">
        <v>766550</v>
      </c>
      <c r="G3018" s="149">
        <f t="array" ref="G3018">SUM(IF(A3018=A$5:A3018,IF(C3018=C$5:C3018,1,0),0))</f>
        <v>21</v>
      </c>
    </row>
    <row r="3019" spans="1:7" x14ac:dyDescent="0.25">
      <c r="A3019">
        <v>2024</v>
      </c>
      <c r="B3019" s="149" t="str">
        <f t="shared" si="94"/>
        <v>2024_WV22</v>
      </c>
      <c r="C3019" t="s">
        <v>156</v>
      </c>
      <c r="D3019" t="s">
        <v>502</v>
      </c>
      <c r="E3019" s="149" t="str">
        <f t="shared" si="95"/>
        <v>2024_WVLINCOLN COUNTY</v>
      </c>
      <c r="F3019">
        <v>766550</v>
      </c>
      <c r="G3019" s="149">
        <f t="array" ref="G3019">SUM(IF(A3019=A$5:A3019,IF(C3019=C$5:C3019,1,0),0))</f>
        <v>22</v>
      </c>
    </row>
    <row r="3020" spans="1:7" x14ac:dyDescent="0.25">
      <c r="A3020">
        <v>2024</v>
      </c>
      <c r="B3020" s="149" t="str">
        <f t="shared" si="94"/>
        <v>2024_WV23</v>
      </c>
      <c r="C3020" t="s">
        <v>156</v>
      </c>
      <c r="D3020" t="s">
        <v>504</v>
      </c>
      <c r="E3020" s="149" t="str">
        <f t="shared" si="95"/>
        <v>2024_WVLOGAN COUNTY</v>
      </c>
      <c r="F3020">
        <v>766550</v>
      </c>
      <c r="G3020" s="149">
        <f t="array" ref="G3020">SUM(IF(A3020=A$5:A3020,IF(C3020=C$5:C3020,1,0),0))</f>
        <v>23</v>
      </c>
    </row>
    <row r="3021" spans="1:7" x14ac:dyDescent="0.25">
      <c r="A3021">
        <v>2024</v>
      </c>
      <c r="B3021" s="149" t="str">
        <f t="shared" si="94"/>
        <v>2024_WV24</v>
      </c>
      <c r="C3021" t="s">
        <v>156</v>
      </c>
      <c r="D3021" t="s">
        <v>1540</v>
      </c>
      <c r="E3021" s="149" t="str">
        <f t="shared" si="95"/>
        <v>2024_WVMCDOWELL COUNTY</v>
      </c>
      <c r="F3021">
        <v>766550</v>
      </c>
      <c r="G3021" s="149">
        <f t="array" ref="G3021">SUM(IF(A3021=A$5:A3021,IF(C3021=C$5:C3021,1,0),0))</f>
        <v>24</v>
      </c>
    </row>
    <row r="3022" spans="1:7" x14ac:dyDescent="0.25">
      <c r="A3022">
        <v>2024</v>
      </c>
      <c r="B3022" s="149" t="str">
        <f t="shared" si="94"/>
        <v>2024_WV25</v>
      </c>
      <c r="C3022" t="s">
        <v>156</v>
      </c>
      <c r="D3022" t="s">
        <v>437</v>
      </c>
      <c r="E3022" s="149" t="str">
        <f t="shared" si="95"/>
        <v>2024_WVMARION COUNTY</v>
      </c>
      <c r="F3022">
        <v>766550</v>
      </c>
      <c r="G3022" s="149">
        <f t="array" ref="G3022">SUM(IF(A3022=A$5:A3022,IF(C3022=C$5:C3022,1,0),0))</f>
        <v>25</v>
      </c>
    </row>
    <row r="3023" spans="1:7" x14ac:dyDescent="0.25">
      <c r="A3023">
        <v>2024</v>
      </c>
      <c r="B3023" s="149" t="str">
        <f t="shared" si="94"/>
        <v>2024_WV26</v>
      </c>
      <c r="C3023" t="s">
        <v>156</v>
      </c>
      <c r="D3023" t="s">
        <v>438</v>
      </c>
      <c r="E3023" s="149" t="str">
        <f t="shared" si="95"/>
        <v>2024_WVMARSHALL COUNTY</v>
      </c>
      <c r="F3023">
        <v>766550</v>
      </c>
      <c r="G3023" s="149">
        <f t="array" ref="G3023">SUM(IF(A3023=A$5:A3023,IF(C3023=C$5:C3023,1,0),0))</f>
        <v>26</v>
      </c>
    </row>
    <row r="3024" spans="1:7" x14ac:dyDescent="0.25">
      <c r="A3024">
        <v>2024</v>
      </c>
      <c r="B3024" s="149" t="str">
        <f t="shared" si="94"/>
        <v>2024_WV27</v>
      </c>
      <c r="C3024" t="s">
        <v>156</v>
      </c>
      <c r="D3024" t="s">
        <v>879</v>
      </c>
      <c r="E3024" s="149" t="str">
        <f t="shared" si="95"/>
        <v>2024_WVMASON COUNTY</v>
      </c>
      <c r="F3024">
        <v>766550</v>
      </c>
      <c r="G3024" s="149">
        <f t="array" ref="G3024">SUM(IF(A3024=A$5:A3024,IF(C3024=C$5:C3024,1,0),0))</f>
        <v>27</v>
      </c>
    </row>
    <row r="3025" spans="1:7" x14ac:dyDescent="0.25">
      <c r="A3025">
        <v>2024</v>
      </c>
      <c r="B3025" s="149" t="str">
        <f t="shared" si="94"/>
        <v>2024_WV28</v>
      </c>
      <c r="C3025" t="s">
        <v>156</v>
      </c>
      <c r="D3025" t="s">
        <v>882</v>
      </c>
      <c r="E3025" s="149" t="str">
        <f t="shared" si="95"/>
        <v>2024_WVMERCER COUNTY</v>
      </c>
      <c r="F3025">
        <v>766550</v>
      </c>
      <c r="G3025" s="149">
        <f t="array" ref="G3025">SUM(IF(A3025=A$5:A3025,IF(C3025=C$5:C3025,1,0),0))</f>
        <v>28</v>
      </c>
    </row>
    <row r="3026" spans="1:7" x14ac:dyDescent="0.25">
      <c r="A3026">
        <v>2024</v>
      </c>
      <c r="B3026" s="149" t="str">
        <f t="shared" si="94"/>
        <v>2024_WV29</v>
      </c>
      <c r="C3026" t="s">
        <v>156</v>
      </c>
      <c r="D3026" t="s">
        <v>621</v>
      </c>
      <c r="E3026" s="149" t="str">
        <f t="shared" si="95"/>
        <v>2024_WVMINERAL COUNTY</v>
      </c>
      <c r="F3026">
        <v>766550</v>
      </c>
      <c r="G3026" s="149">
        <f t="array" ref="G3026">SUM(IF(A3026=A$5:A3026,IF(C3026=C$5:C3026,1,0),0))</f>
        <v>29</v>
      </c>
    </row>
    <row r="3027" spans="1:7" x14ac:dyDescent="0.25">
      <c r="A3027">
        <v>2024</v>
      </c>
      <c r="B3027" s="149" t="str">
        <f t="shared" si="94"/>
        <v>2024_WV30</v>
      </c>
      <c r="C3027" t="s">
        <v>156</v>
      </c>
      <c r="D3027" t="s">
        <v>2077</v>
      </c>
      <c r="E3027" s="149" t="str">
        <f t="shared" si="95"/>
        <v>2024_WVMINGO COUNTY</v>
      </c>
      <c r="F3027">
        <v>766550</v>
      </c>
      <c r="G3027" s="149">
        <f t="array" ref="G3027">SUM(IF(A3027=A$5:A3027,IF(C3027=C$5:C3027,1,0),0))</f>
        <v>30</v>
      </c>
    </row>
    <row r="3028" spans="1:7" x14ac:dyDescent="0.25">
      <c r="A3028">
        <v>2024</v>
      </c>
      <c r="B3028" s="149" t="str">
        <f t="shared" si="94"/>
        <v>2024_WV31</v>
      </c>
      <c r="C3028" t="s">
        <v>156</v>
      </c>
      <c r="D3028" t="s">
        <v>2078</v>
      </c>
      <c r="E3028" s="149" t="str">
        <f t="shared" si="95"/>
        <v>2024_WVMONONGALIA COUNTY</v>
      </c>
      <c r="F3028">
        <v>766550</v>
      </c>
      <c r="G3028" s="149">
        <f t="array" ref="G3028">SUM(IF(A3028=A$5:A3028,IF(C3028=C$5:C3028,1,0),0))</f>
        <v>31</v>
      </c>
    </row>
    <row r="3029" spans="1:7" x14ac:dyDescent="0.25">
      <c r="A3029">
        <v>2024</v>
      </c>
      <c r="B3029" s="149" t="str">
        <f t="shared" si="94"/>
        <v>2024_WV32</v>
      </c>
      <c r="C3029" t="s">
        <v>156</v>
      </c>
      <c r="D3029" t="s">
        <v>440</v>
      </c>
      <c r="E3029" s="149" t="str">
        <f t="shared" si="95"/>
        <v>2024_WVMONROE COUNTY</v>
      </c>
      <c r="F3029">
        <v>766550</v>
      </c>
      <c r="G3029" s="149">
        <f t="array" ref="G3029">SUM(IF(A3029=A$5:A3029,IF(C3029=C$5:C3029,1,0),0))</f>
        <v>32</v>
      </c>
    </row>
    <row r="3030" spans="1:7" x14ac:dyDescent="0.25">
      <c r="A3030">
        <v>2024</v>
      </c>
      <c r="B3030" s="149" t="str">
        <f t="shared" si="94"/>
        <v>2024_WV33</v>
      </c>
      <c r="C3030" t="s">
        <v>156</v>
      </c>
      <c r="D3030" t="s">
        <v>442</v>
      </c>
      <c r="E3030" s="149" t="str">
        <f t="shared" si="95"/>
        <v>2024_WVMORGAN COUNTY</v>
      </c>
      <c r="F3030">
        <v>766550</v>
      </c>
      <c r="G3030" s="149">
        <f t="array" ref="G3030">SUM(IF(A3030=A$5:A3030,IF(C3030=C$5:C3030,1,0),0))</f>
        <v>33</v>
      </c>
    </row>
    <row r="3031" spans="1:7" x14ac:dyDescent="0.25">
      <c r="A3031">
        <v>2024</v>
      </c>
      <c r="B3031" s="149" t="str">
        <f t="shared" si="94"/>
        <v>2024_WV34</v>
      </c>
      <c r="C3031" t="s">
        <v>156</v>
      </c>
      <c r="D3031" t="s">
        <v>1096</v>
      </c>
      <c r="E3031" s="149" t="str">
        <f t="shared" si="95"/>
        <v>2024_WVNICHOLAS COUNTY</v>
      </c>
      <c r="F3031">
        <v>766550</v>
      </c>
      <c r="G3031" s="149">
        <f t="array" ref="G3031">SUM(IF(A3031=A$5:A3031,IF(C3031=C$5:C3031,1,0),0))</f>
        <v>34</v>
      </c>
    </row>
    <row r="3032" spans="1:7" x14ac:dyDescent="0.25">
      <c r="A3032">
        <v>2024</v>
      </c>
      <c r="B3032" s="149" t="str">
        <f t="shared" si="94"/>
        <v>2024_WV35</v>
      </c>
      <c r="C3032" t="s">
        <v>156</v>
      </c>
      <c r="D3032" t="s">
        <v>921</v>
      </c>
      <c r="E3032" s="149" t="str">
        <f t="shared" si="95"/>
        <v>2024_WVOHIO COUNTY</v>
      </c>
      <c r="F3032">
        <v>766550</v>
      </c>
      <c r="G3032" s="149">
        <f t="array" ref="G3032">SUM(IF(A3032=A$5:A3032,IF(C3032=C$5:C3032,1,0),0))</f>
        <v>35</v>
      </c>
    </row>
    <row r="3033" spans="1:7" x14ac:dyDescent="0.25">
      <c r="A3033">
        <v>2024</v>
      </c>
      <c r="B3033" s="149" t="str">
        <f t="shared" si="94"/>
        <v>2024_WV36</v>
      </c>
      <c r="C3033" t="s">
        <v>156</v>
      </c>
      <c r="D3033" t="s">
        <v>1099</v>
      </c>
      <c r="E3033" s="149" t="str">
        <f t="shared" si="95"/>
        <v>2024_WVPENDLETON COUNTY</v>
      </c>
      <c r="F3033">
        <v>766550</v>
      </c>
      <c r="G3033" s="149">
        <f t="array" ref="G3033">SUM(IF(A3033=A$5:A3033,IF(C3033=C$5:C3033,1,0),0))</f>
        <v>36</v>
      </c>
    </row>
    <row r="3034" spans="1:7" x14ac:dyDescent="0.25">
      <c r="A3034">
        <v>2024</v>
      </c>
      <c r="B3034" s="149" t="str">
        <f t="shared" si="94"/>
        <v>2024_WV37</v>
      </c>
      <c r="C3034" t="s">
        <v>156</v>
      </c>
      <c r="D3034" t="s">
        <v>2079</v>
      </c>
      <c r="E3034" s="149" t="str">
        <f t="shared" si="95"/>
        <v>2024_WVPLEASANTS COUNTY</v>
      </c>
      <c r="F3034">
        <v>766550</v>
      </c>
      <c r="G3034" s="149">
        <f t="array" ref="G3034">SUM(IF(A3034=A$5:A3034,IF(C3034=C$5:C3034,1,0),0))</f>
        <v>37</v>
      </c>
    </row>
    <row r="3035" spans="1:7" x14ac:dyDescent="0.25">
      <c r="A3035">
        <v>2024</v>
      </c>
      <c r="B3035" s="149" t="str">
        <f t="shared" si="94"/>
        <v>2024_WV38</v>
      </c>
      <c r="C3035" t="s">
        <v>156</v>
      </c>
      <c r="D3035" t="s">
        <v>975</v>
      </c>
      <c r="E3035" s="149" t="str">
        <f t="shared" si="95"/>
        <v>2024_WVPOCAHONTAS COUNTY</v>
      </c>
      <c r="F3035">
        <v>766550</v>
      </c>
      <c r="G3035" s="149">
        <f t="array" ref="G3035">SUM(IF(A3035=A$5:A3035,IF(C3035=C$5:C3035,1,0),0))</f>
        <v>38</v>
      </c>
    </row>
    <row r="3036" spans="1:7" x14ac:dyDescent="0.25">
      <c r="A3036">
        <v>2024</v>
      </c>
      <c r="B3036" s="149" t="str">
        <f t="shared" si="94"/>
        <v>2024_WV39</v>
      </c>
      <c r="C3036" t="s">
        <v>156</v>
      </c>
      <c r="D3036" t="s">
        <v>2080</v>
      </c>
      <c r="E3036" s="149" t="str">
        <f t="shared" si="95"/>
        <v>2024_WVPRESTON COUNTY</v>
      </c>
      <c r="F3036">
        <v>766550</v>
      </c>
      <c r="G3036" s="149">
        <f t="array" ref="G3036">SUM(IF(A3036=A$5:A3036,IF(C3036=C$5:C3036,1,0),0))</f>
        <v>39</v>
      </c>
    </row>
    <row r="3037" spans="1:7" x14ac:dyDescent="0.25">
      <c r="A3037">
        <v>2024</v>
      </c>
      <c r="B3037" s="149" t="str">
        <f t="shared" si="94"/>
        <v>2024_WV40</v>
      </c>
      <c r="C3037" t="s">
        <v>156</v>
      </c>
      <c r="D3037" t="s">
        <v>690</v>
      </c>
      <c r="E3037" s="149" t="str">
        <f t="shared" si="95"/>
        <v>2024_WVPUTNAM COUNTY</v>
      </c>
      <c r="F3037">
        <v>766550</v>
      </c>
      <c r="G3037" s="149">
        <f t="array" ref="G3037">SUM(IF(A3037=A$5:A3037,IF(C3037=C$5:C3037,1,0),0))</f>
        <v>40</v>
      </c>
    </row>
    <row r="3038" spans="1:7" x14ac:dyDescent="0.25">
      <c r="A3038">
        <v>2024</v>
      </c>
      <c r="B3038" s="149" t="str">
        <f t="shared" si="94"/>
        <v>2024_WV41</v>
      </c>
      <c r="C3038" t="s">
        <v>156</v>
      </c>
      <c r="D3038" t="s">
        <v>2081</v>
      </c>
      <c r="E3038" s="149" t="str">
        <f t="shared" si="95"/>
        <v>2024_WVRALEIGH COUNTY</v>
      </c>
      <c r="F3038">
        <v>766550</v>
      </c>
      <c r="G3038" s="149">
        <f t="array" ref="G3038">SUM(IF(A3038=A$5:A3038,IF(C3038=C$5:C3038,1,0),0))</f>
        <v>41</v>
      </c>
    </row>
    <row r="3039" spans="1:7" x14ac:dyDescent="0.25">
      <c r="A3039">
        <v>2024</v>
      </c>
      <c r="B3039" s="149" t="str">
        <f t="shared" si="94"/>
        <v>2024_WV42</v>
      </c>
      <c r="C3039" t="s">
        <v>156</v>
      </c>
      <c r="D3039" t="s">
        <v>446</v>
      </c>
      <c r="E3039" s="149" t="str">
        <f t="shared" si="95"/>
        <v>2024_WVRANDOLPH COUNTY</v>
      </c>
      <c r="F3039">
        <v>766550</v>
      </c>
      <c r="G3039" s="149">
        <f t="array" ref="G3039">SUM(IF(A3039=A$5:A3039,IF(C3039=C$5:C3039,1,0),0))</f>
        <v>42</v>
      </c>
    </row>
    <row r="3040" spans="1:7" x14ac:dyDescent="0.25">
      <c r="A3040">
        <v>2024</v>
      </c>
      <c r="B3040" s="149" t="str">
        <f t="shared" si="94"/>
        <v>2024_WV43</v>
      </c>
      <c r="C3040" t="s">
        <v>156</v>
      </c>
      <c r="D3040" t="s">
        <v>2082</v>
      </c>
      <c r="E3040" s="149" t="str">
        <f t="shared" si="95"/>
        <v>2024_WVRITCHIE COUNTY</v>
      </c>
      <c r="F3040">
        <v>766550</v>
      </c>
      <c r="G3040" s="149">
        <f t="array" ref="G3040">SUM(IF(A3040=A$5:A3040,IF(C3040=C$5:C3040,1,0),0))</f>
        <v>43</v>
      </c>
    </row>
    <row r="3041" spans="1:7" x14ac:dyDescent="0.25">
      <c r="A3041">
        <v>2024</v>
      </c>
      <c r="B3041" s="149" t="str">
        <f t="shared" si="94"/>
        <v>2024_WV44</v>
      </c>
      <c r="C3041" t="s">
        <v>156</v>
      </c>
      <c r="D3041" t="s">
        <v>1812</v>
      </c>
      <c r="E3041" s="149" t="str">
        <f t="shared" si="95"/>
        <v>2024_WVROANE COUNTY</v>
      </c>
      <c r="F3041">
        <v>766550</v>
      </c>
      <c r="G3041" s="149">
        <f t="array" ref="G3041">SUM(IF(A3041=A$5:A3041,IF(C3041=C$5:C3041,1,0),0))</f>
        <v>44</v>
      </c>
    </row>
    <row r="3042" spans="1:7" x14ac:dyDescent="0.25">
      <c r="A3042">
        <v>2024</v>
      </c>
      <c r="B3042" s="149" t="str">
        <f t="shared" si="94"/>
        <v>2024_WV45</v>
      </c>
      <c r="C3042" t="s">
        <v>156</v>
      </c>
      <c r="D3042" t="s">
        <v>2083</v>
      </c>
      <c r="E3042" s="149" t="str">
        <f t="shared" si="95"/>
        <v>2024_WVSUMMERS COUNTY</v>
      </c>
      <c r="F3042">
        <v>766550</v>
      </c>
      <c r="G3042" s="149">
        <f t="array" ref="G3042">SUM(IF(A3042=A$5:A3042,IF(C3042=C$5:C3042,1,0),0))</f>
        <v>45</v>
      </c>
    </row>
    <row r="3043" spans="1:7" x14ac:dyDescent="0.25">
      <c r="A3043">
        <v>2024</v>
      </c>
      <c r="B3043" s="149" t="str">
        <f t="shared" si="94"/>
        <v>2024_WV46</v>
      </c>
      <c r="C3043" t="s">
        <v>156</v>
      </c>
      <c r="D3043" t="s">
        <v>697</v>
      </c>
      <c r="E3043" s="149" t="str">
        <f t="shared" si="95"/>
        <v>2024_WVTAYLOR COUNTY</v>
      </c>
      <c r="F3043">
        <v>766550</v>
      </c>
      <c r="G3043" s="149">
        <f t="array" ref="G3043">SUM(IF(A3043=A$5:A3043,IF(C3043=C$5:C3043,1,0),0))</f>
        <v>46</v>
      </c>
    </row>
    <row r="3044" spans="1:7" x14ac:dyDescent="0.25">
      <c r="A3044">
        <v>2024</v>
      </c>
      <c r="B3044" s="149" t="str">
        <f t="shared" si="94"/>
        <v>2024_WV47</v>
      </c>
      <c r="C3044" t="s">
        <v>156</v>
      </c>
      <c r="D3044" t="s">
        <v>2084</v>
      </c>
      <c r="E3044" s="149" t="str">
        <f t="shared" si="95"/>
        <v>2024_WVTUCKER COUNTY</v>
      </c>
      <c r="F3044">
        <v>766550</v>
      </c>
      <c r="G3044" s="149">
        <f t="array" ref="G3044">SUM(IF(A3044=A$5:A3044,IF(C3044=C$5:C3044,1,0),0))</f>
        <v>47</v>
      </c>
    </row>
    <row r="3045" spans="1:7" x14ac:dyDescent="0.25">
      <c r="A3045">
        <v>2024</v>
      </c>
      <c r="B3045" s="149" t="str">
        <f t="shared" si="94"/>
        <v>2024_WV48</v>
      </c>
      <c r="C3045" t="s">
        <v>156</v>
      </c>
      <c r="D3045" t="s">
        <v>1961</v>
      </c>
      <c r="E3045" s="149" t="str">
        <f t="shared" si="95"/>
        <v>2024_WVTYLER COUNTY</v>
      </c>
      <c r="F3045">
        <v>766550</v>
      </c>
      <c r="G3045" s="149">
        <f t="array" ref="G3045">SUM(IF(A3045=A$5:A3045,IF(C3045=C$5:C3045,1,0),0))</f>
        <v>48</v>
      </c>
    </row>
    <row r="3046" spans="1:7" x14ac:dyDescent="0.25">
      <c r="A3046">
        <v>2024</v>
      </c>
      <c r="B3046" s="149" t="str">
        <f t="shared" si="94"/>
        <v>2024_WV49</v>
      </c>
      <c r="C3046" t="s">
        <v>156</v>
      </c>
      <c r="D3046" t="s">
        <v>1962</v>
      </c>
      <c r="E3046" s="149" t="str">
        <f t="shared" si="95"/>
        <v>2024_WVUPSHUR COUNTY</v>
      </c>
      <c r="F3046">
        <v>766550</v>
      </c>
      <c r="G3046" s="149">
        <f t="array" ref="G3046">SUM(IF(A3046=A$5:A3046,IF(C3046=C$5:C3046,1,0),0))</f>
        <v>49</v>
      </c>
    </row>
    <row r="3047" spans="1:7" x14ac:dyDescent="0.25">
      <c r="A3047">
        <v>2024</v>
      </c>
      <c r="B3047" s="149" t="str">
        <f t="shared" si="94"/>
        <v>2024_WV50</v>
      </c>
      <c r="C3047" t="s">
        <v>156</v>
      </c>
      <c r="D3047" t="s">
        <v>802</v>
      </c>
      <c r="E3047" s="149" t="str">
        <f t="shared" si="95"/>
        <v>2024_WVWAYNE COUNTY</v>
      </c>
      <c r="F3047">
        <v>766550</v>
      </c>
      <c r="G3047" s="149">
        <f t="array" ref="G3047">SUM(IF(A3047=A$5:A3047,IF(C3047=C$5:C3047,1,0),0))</f>
        <v>50</v>
      </c>
    </row>
    <row r="3048" spans="1:7" x14ac:dyDescent="0.25">
      <c r="A3048">
        <v>2024</v>
      </c>
      <c r="B3048" s="149" t="str">
        <f t="shared" si="94"/>
        <v>2024_WV51</v>
      </c>
      <c r="C3048" t="s">
        <v>156</v>
      </c>
      <c r="D3048" t="s">
        <v>803</v>
      </c>
      <c r="E3048" s="149" t="str">
        <f t="shared" si="95"/>
        <v>2024_WVWEBSTER COUNTY</v>
      </c>
      <c r="F3048">
        <v>766550</v>
      </c>
      <c r="G3048" s="149">
        <f t="array" ref="G3048">SUM(IF(A3048=A$5:A3048,IF(C3048=C$5:C3048,1,0),0))</f>
        <v>51</v>
      </c>
    </row>
    <row r="3049" spans="1:7" x14ac:dyDescent="0.25">
      <c r="A3049">
        <v>2024</v>
      </c>
      <c r="B3049" s="149" t="str">
        <f t="shared" si="94"/>
        <v>2024_WV52</v>
      </c>
      <c r="C3049" t="s">
        <v>156</v>
      </c>
      <c r="D3049" t="s">
        <v>2085</v>
      </c>
      <c r="E3049" s="149" t="str">
        <f t="shared" si="95"/>
        <v>2024_WVWETZEL COUNTY</v>
      </c>
      <c r="F3049">
        <v>766550</v>
      </c>
      <c r="G3049" s="149">
        <f t="array" ref="G3049">SUM(IF(A3049=A$5:A3049,IF(C3049=C$5:C3049,1,0),0))</f>
        <v>52</v>
      </c>
    </row>
    <row r="3050" spans="1:7" x14ac:dyDescent="0.25">
      <c r="A3050">
        <v>2024</v>
      </c>
      <c r="B3050" s="149" t="str">
        <f t="shared" si="94"/>
        <v>2024_WV53</v>
      </c>
      <c r="C3050" t="s">
        <v>156</v>
      </c>
      <c r="D3050" t="s">
        <v>2086</v>
      </c>
      <c r="E3050" s="149" t="str">
        <f t="shared" si="95"/>
        <v>2024_WVWIRT COUNTY</v>
      </c>
      <c r="F3050">
        <v>766550</v>
      </c>
      <c r="G3050" s="149">
        <f t="array" ref="G3050">SUM(IF(A3050=A$5:A3050,IF(C3050=C$5:C3050,1,0),0))</f>
        <v>53</v>
      </c>
    </row>
    <row r="3051" spans="1:7" x14ac:dyDescent="0.25">
      <c r="A3051">
        <v>2024</v>
      </c>
      <c r="B3051" s="149" t="str">
        <f t="shared" si="94"/>
        <v>2024_WV54</v>
      </c>
      <c r="C3051" t="s">
        <v>156</v>
      </c>
      <c r="D3051" t="s">
        <v>1631</v>
      </c>
      <c r="E3051" s="149" t="str">
        <f t="shared" si="95"/>
        <v>2024_WVWOOD COUNTY</v>
      </c>
      <c r="F3051">
        <v>766550</v>
      </c>
      <c r="G3051" s="149">
        <f t="array" ref="G3051">SUM(IF(A3051=A$5:A3051,IF(C3051=C$5:C3051,1,0),0))</f>
        <v>54</v>
      </c>
    </row>
    <row r="3052" spans="1:7" x14ac:dyDescent="0.25">
      <c r="A3052">
        <v>2024</v>
      </c>
      <c r="B3052" s="149" t="str">
        <f t="shared" si="94"/>
        <v>2024_WV55</v>
      </c>
      <c r="C3052" t="s">
        <v>156</v>
      </c>
      <c r="D3052" t="s">
        <v>1501</v>
      </c>
      <c r="E3052" s="149" t="str">
        <f t="shared" si="95"/>
        <v>2024_WVWYOMING COUNTY</v>
      </c>
      <c r="F3052">
        <v>766550</v>
      </c>
      <c r="G3052" s="149">
        <f t="array" ref="G3052">SUM(IF(A3052=A$5:A3052,IF(C3052=C$5:C3052,1,0),0))</f>
        <v>55</v>
      </c>
    </row>
    <row r="3053" spans="1:7" x14ac:dyDescent="0.25">
      <c r="A3053">
        <v>2024</v>
      </c>
      <c r="B3053" s="149" t="str">
        <f t="shared" si="94"/>
        <v>2024_WI1</v>
      </c>
      <c r="C3053" t="s">
        <v>186</v>
      </c>
      <c r="D3053" t="s">
        <v>586</v>
      </c>
      <c r="E3053" s="149" t="str">
        <f t="shared" si="95"/>
        <v>2024_WIADAMS COUNTY</v>
      </c>
      <c r="F3053">
        <v>766550</v>
      </c>
      <c r="G3053" s="149">
        <f t="array" ref="G3053">SUM(IF(A3053=A$5:A3053,IF(C3053=C$5:C3053,1,0),0))</f>
        <v>1</v>
      </c>
    </row>
    <row r="3054" spans="1:7" x14ac:dyDescent="0.25">
      <c r="A3054">
        <v>2024</v>
      </c>
      <c r="B3054" s="149" t="str">
        <f t="shared" si="94"/>
        <v>2024_WI2</v>
      </c>
      <c r="C3054" t="s">
        <v>186</v>
      </c>
      <c r="D3054" t="s">
        <v>1598</v>
      </c>
      <c r="E3054" s="149" t="str">
        <f t="shared" si="95"/>
        <v>2024_WIASHLAND COUNTY</v>
      </c>
      <c r="F3054">
        <v>766550</v>
      </c>
      <c r="G3054" s="149">
        <f t="array" ref="G3054">SUM(IF(A3054=A$5:A3054,IF(C3054=C$5:C3054,1,0),0))</f>
        <v>2</v>
      </c>
    </row>
    <row r="3055" spans="1:7" x14ac:dyDescent="0.25">
      <c r="A3055">
        <v>2024</v>
      </c>
      <c r="B3055" s="149" t="str">
        <f t="shared" si="94"/>
        <v>2024_WI3</v>
      </c>
      <c r="C3055" t="s">
        <v>186</v>
      </c>
      <c r="D3055" t="s">
        <v>2087</v>
      </c>
      <c r="E3055" s="149" t="str">
        <f t="shared" si="95"/>
        <v>2024_WIBARRON COUNTY</v>
      </c>
      <c r="F3055">
        <v>766550</v>
      </c>
      <c r="G3055" s="149">
        <f t="array" ref="G3055">SUM(IF(A3055=A$5:A3055,IF(C3055=C$5:C3055,1,0),0))</f>
        <v>3</v>
      </c>
    </row>
    <row r="3056" spans="1:7" x14ac:dyDescent="0.25">
      <c r="A3056">
        <v>2024</v>
      </c>
      <c r="B3056" s="149" t="str">
        <f t="shared" si="94"/>
        <v>2024_WI4</v>
      </c>
      <c r="C3056" t="s">
        <v>186</v>
      </c>
      <c r="D3056" t="s">
        <v>2088</v>
      </c>
      <c r="E3056" s="149" t="str">
        <f t="shared" si="95"/>
        <v>2024_WIBAYFIELD COUNTY</v>
      </c>
      <c r="F3056">
        <v>766550</v>
      </c>
      <c r="G3056" s="149">
        <f t="array" ref="G3056">SUM(IF(A3056=A$5:A3056,IF(C3056=C$5:C3056,1,0),0))</f>
        <v>4</v>
      </c>
    </row>
    <row r="3057" spans="1:7" x14ac:dyDescent="0.25">
      <c r="A3057">
        <v>2024</v>
      </c>
      <c r="B3057" s="149" t="str">
        <f t="shared" ref="B3057:B3120" si="96">A3057&amp;"_"&amp;C3057&amp;G3057</f>
        <v>2024_WI5</v>
      </c>
      <c r="C3057" t="s">
        <v>186</v>
      </c>
      <c r="D3057" t="s">
        <v>849</v>
      </c>
      <c r="E3057" s="149" t="str">
        <f t="shared" ref="E3057:E3120" si="97">A3057&amp;"_"&amp;C3057&amp;D3057</f>
        <v>2024_WIBROWN COUNTY</v>
      </c>
      <c r="F3057">
        <v>766550</v>
      </c>
      <c r="G3057" s="149">
        <f t="array" ref="G3057">SUM(IF(A3057=A$5:A3057,IF(C3057=C$5:C3057,1,0),0))</f>
        <v>5</v>
      </c>
    </row>
    <row r="3058" spans="1:7" x14ac:dyDescent="0.25">
      <c r="A3058">
        <v>2024</v>
      </c>
      <c r="B3058" s="149" t="str">
        <f t="shared" si="96"/>
        <v>2024_WI6</v>
      </c>
      <c r="C3058" t="s">
        <v>186</v>
      </c>
      <c r="D3058" t="s">
        <v>1384</v>
      </c>
      <c r="E3058" s="149" t="str">
        <f t="shared" si="97"/>
        <v>2024_WIBUFFALO COUNTY</v>
      </c>
      <c r="F3058">
        <v>766550</v>
      </c>
      <c r="G3058" s="149">
        <f t="array" ref="G3058">SUM(IF(A3058=A$5:A3058,IF(C3058=C$5:C3058,1,0),0))</f>
        <v>6</v>
      </c>
    </row>
    <row r="3059" spans="1:7" x14ac:dyDescent="0.25">
      <c r="A3059">
        <v>2024</v>
      </c>
      <c r="B3059" s="149" t="str">
        <f t="shared" si="96"/>
        <v>2024_WI7</v>
      </c>
      <c r="C3059" t="s">
        <v>186</v>
      </c>
      <c r="D3059" t="s">
        <v>2089</v>
      </c>
      <c r="E3059" s="149" t="str">
        <f t="shared" si="97"/>
        <v>2024_WIBURNETT COUNTY</v>
      </c>
      <c r="F3059">
        <v>766550</v>
      </c>
      <c r="G3059" s="149">
        <f t="array" ref="G3059">SUM(IF(A3059=A$5:A3059,IF(C3059=C$5:C3059,1,0),0))</f>
        <v>7</v>
      </c>
    </row>
    <row r="3060" spans="1:7" x14ac:dyDescent="0.25">
      <c r="A3060">
        <v>2024</v>
      </c>
      <c r="B3060" s="149" t="str">
        <f t="shared" si="96"/>
        <v>2024_WI8</v>
      </c>
      <c r="C3060" t="s">
        <v>186</v>
      </c>
      <c r="D3060" t="s">
        <v>2090</v>
      </c>
      <c r="E3060" s="149" t="str">
        <f t="shared" si="97"/>
        <v>2024_WICALUMET COUNTY</v>
      </c>
      <c r="F3060">
        <v>766550</v>
      </c>
      <c r="G3060" s="149">
        <f t="array" ref="G3060">SUM(IF(A3060=A$5:A3060,IF(C3060=C$5:C3060,1,0),0))</f>
        <v>8</v>
      </c>
    </row>
    <row r="3061" spans="1:7" x14ac:dyDescent="0.25">
      <c r="A3061">
        <v>2024</v>
      </c>
      <c r="B3061" s="149" t="str">
        <f t="shared" si="96"/>
        <v>2024_WI9</v>
      </c>
      <c r="C3061" t="s">
        <v>186</v>
      </c>
      <c r="D3061" t="s">
        <v>1157</v>
      </c>
      <c r="E3061" s="149" t="str">
        <f t="shared" si="97"/>
        <v>2024_WICHIPPEWA COUNTY</v>
      </c>
      <c r="F3061">
        <v>766550</v>
      </c>
      <c r="G3061" s="149">
        <f t="array" ref="G3061">SUM(IF(A3061=A$5:A3061,IF(C3061=C$5:C3061,1,0),0))</f>
        <v>9</v>
      </c>
    </row>
    <row r="3062" spans="1:7" x14ac:dyDescent="0.25">
      <c r="A3062">
        <v>2024</v>
      </c>
      <c r="B3062" s="149" t="str">
        <f t="shared" si="96"/>
        <v>2024_WI10</v>
      </c>
      <c r="C3062" t="s">
        <v>186</v>
      </c>
      <c r="D3062" t="s">
        <v>481</v>
      </c>
      <c r="E3062" s="149" t="str">
        <f t="shared" si="97"/>
        <v>2024_WICLARK COUNTY</v>
      </c>
      <c r="F3062">
        <v>766550</v>
      </c>
      <c r="G3062" s="149">
        <f t="array" ref="G3062">SUM(IF(A3062=A$5:A3062,IF(C3062=C$5:C3062,1,0),0))</f>
        <v>10</v>
      </c>
    </row>
    <row r="3063" spans="1:7" x14ac:dyDescent="0.25">
      <c r="A3063">
        <v>2024</v>
      </c>
      <c r="B3063" s="149" t="str">
        <f t="shared" si="96"/>
        <v>2024_WI11</v>
      </c>
      <c r="C3063" t="s">
        <v>186</v>
      </c>
      <c r="D3063" t="s">
        <v>483</v>
      </c>
      <c r="E3063" s="149" t="str">
        <f t="shared" si="97"/>
        <v>2024_WICOLUMBIA COUNTY</v>
      </c>
      <c r="F3063">
        <v>766550</v>
      </c>
      <c r="G3063" s="149">
        <f t="array" ref="G3063">SUM(IF(A3063=A$5:A3063,IF(C3063=C$5:C3063,1,0),0))</f>
        <v>11</v>
      </c>
    </row>
    <row r="3064" spans="1:7" x14ac:dyDescent="0.25">
      <c r="A3064">
        <v>2024</v>
      </c>
      <c r="B3064" s="149" t="str">
        <f t="shared" si="96"/>
        <v>2024_WI12</v>
      </c>
      <c r="C3064" t="s">
        <v>186</v>
      </c>
      <c r="D3064" t="s">
        <v>486</v>
      </c>
      <c r="E3064" s="149" t="str">
        <f t="shared" si="97"/>
        <v>2024_WICRAWFORD COUNTY</v>
      </c>
      <c r="F3064">
        <v>766550</v>
      </c>
      <c r="G3064" s="149">
        <f t="array" ref="G3064">SUM(IF(A3064=A$5:A3064,IF(C3064=C$5:C3064,1,0),0))</f>
        <v>12</v>
      </c>
    </row>
    <row r="3065" spans="1:7" x14ac:dyDescent="0.25">
      <c r="A3065">
        <v>2024</v>
      </c>
      <c r="B3065" s="149" t="str">
        <f t="shared" si="96"/>
        <v>2024_WI13</v>
      </c>
      <c r="C3065" t="s">
        <v>186</v>
      </c>
      <c r="D3065" t="s">
        <v>2091</v>
      </c>
      <c r="E3065" s="149" t="str">
        <f t="shared" si="97"/>
        <v>2024_WIDANE COUNTY</v>
      </c>
      <c r="F3065">
        <v>766550</v>
      </c>
      <c r="G3065" s="149">
        <f t="array" ref="G3065">SUM(IF(A3065=A$5:A3065,IF(C3065=C$5:C3065,1,0),0))</f>
        <v>13</v>
      </c>
    </row>
    <row r="3066" spans="1:7" x14ac:dyDescent="0.25">
      <c r="A3066">
        <v>2024</v>
      </c>
      <c r="B3066" s="149" t="str">
        <f t="shared" si="96"/>
        <v>2024_WI14</v>
      </c>
      <c r="C3066" t="s">
        <v>186</v>
      </c>
      <c r="D3066" t="s">
        <v>733</v>
      </c>
      <c r="E3066" s="149" t="str">
        <f t="shared" si="97"/>
        <v>2024_WIDODGE COUNTY</v>
      </c>
      <c r="F3066">
        <v>766550</v>
      </c>
      <c r="G3066" s="149">
        <f t="array" ref="G3066">SUM(IF(A3066=A$5:A3066,IF(C3066=C$5:C3066,1,0),0))</f>
        <v>14</v>
      </c>
    </row>
    <row r="3067" spans="1:7" x14ac:dyDescent="0.25">
      <c r="A3067">
        <v>2024</v>
      </c>
      <c r="B3067" s="149" t="str">
        <f t="shared" si="96"/>
        <v>2024_WI15</v>
      </c>
      <c r="C3067" t="s">
        <v>186</v>
      </c>
      <c r="D3067" t="s">
        <v>2092</v>
      </c>
      <c r="E3067" s="149" t="str">
        <f t="shared" si="97"/>
        <v>2024_WIDOOR COUNTY</v>
      </c>
      <c r="F3067">
        <v>766550</v>
      </c>
      <c r="G3067" s="149">
        <f t="array" ref="G3067">SUM(IF(A3067=A$5:A3067,IF(C3067=C$5:C3067,1,0),0))</f>
        <v>15</v>
      </c>
    </row>
    <row r="3068" spans="1:7" x14ac:dyDescent="0.25">
      <c r="A3068">
        <v>2024</v>
      </c>
      <c r="B3068" s="149" t="str">
        <f t="shared" si="96"/>
        <v>2024_WI16</v>
      </c>
      <c r="C3068" t="s">
        <v>186</v>
      </c>
      <c r="D3068" t="s">
        <v>604</v>
      </c>
      <c r="E3068" s="149" t="str">
        <f t="shared" si="97"/>
        <v>2024_WIDOUGLAS COUNTY</v>
      </c>
      <c r="F3068">
        <v>766550</v>
      </c>
      <c r="G3068" s="149">
        <f t="array" ref="G3068">SUM(IF(A3068=A$5:A3068,IF(C3068=C$5:C3068,1,0),0))</f>
        <v>16</v>
      </c>
    </row>
    <row r="3069" spans="1:7" x14ac:dyDescent="0.25">
      <c r="A3069">
        <v>2024</v>
      </c>
      <c r="B3069" s="149" t="str">
        <f t="shared" si="96"/>
        <v>2024_WI17</v>
      </c>
      <c r="C3069" t="s">
        <v>186</v>
      </c>
      <c r="D3069" t="s">
        <v>1576</v>
      </c>
      <c r="E3069" s="149" t="str">
        <f t="shared" si="97"/>
        <v>2024_WIDUNN COUNTY</v>
      </c>
      <c r="F3069">
        <v>766550</v>
      </c>
      <c r="G3069" s="149">
        <f t="array" ref="G3069">SUM(IF(A3069=A$5:A3069,IF(C3069=C$5:C3069,1,0),0))</f>
        <v>17</v>
      </c>
    </row>
    <row r="3070" spans="1:7" x14ac:dyDescent="0.25">
      <c r="A3070">
        <v>2024</v>
      </c>
      <c r="B3070" s="149" t="str">
        <f t="shared" si="96"/>
        <v>2024_WI18</v>
      </c>
      <c r="C3070" t="s">
        <v>186</v>
      </c>
      <c r="D3070" t="s">
        <v>2093</v>
      </c>
      <c r="E3070" s="149" t="str">
        <f t="shared" si="97"/>
        <v>2024_WIEAU CLAIRE COUNTY</v>
      </c>
      <c r="F3070">
        <v>766550</v>
      </c>
      <c r="G3070" s="149">
        <f t="array" ref="G3070">SUM(IF(A3070=A$5:A3070,IF(C3070=C$5:C3070,1,0),0))</f>
        <v>18</v>
      </c>
    </row>
    <row r="3071" spans="1:7" x14ac:dyDescent="0.25">
      <c r="A3071">
        <v>2024</v>
      </c>
      <c r="B3071" s="149" t="str">
        <f t="shared" si="96"/>
        <v>2024_WI19</v>
      </c>
      <c r="C3071" t="s">
        <v>186</v>
      </c>
      <c r="D3071" t="s">
        <v>1739</v>
      </c>
      <c r="E3071" s="149" t="str">
        <f t="shared" si="97"/>
        <v>2024_WIFLORENCE COUNTY</v>
      </c>
      <c r="F3071">
        <v>766550</v>
      </c>
      <c r="G3071" s="149">
        <f t="array" ref="G3071">SUM(IF(A3071=A$5:A3071,IF(C3071=C$5:C3071,1,0),0))</f>
        <v>19</v>
      </c>
    </row>
    <row r="3072" spans="1:7" x14ac:dyDescent="0.25">
      <c r="A3072">
        <v>2024</v>
      </c>
      <c r="B3072" s="149" t="str">
        <f t="shared" si="96"/>
        <v>2024_WI20</v>
      </c>
      <c r="C3072" t="s">
        <v>186</v>
      </c>
      <c r="D3072" t="s">
        <v>2094</v>
      </c>
      <c r="E3072" s="149" t="str">
        <f t="shared" si="97"/>
        <v>2024_WIFOND DU LAC COUNTY</v>
      </c>
      <c r="F3072">
        <v>766550</v>
      </c>
      <c r="G3072" s="149">
        <f t="array" ref="G3072">SUM(IF(A3072=A$5:A3072,IF(C3072=C$5:C3072,1,0),0))</f>
        <v>20</v>
      </c>
    </row>
    <row r="3073" spans="1:7" x14ac:dyDescent="0.25">
      <c r="A3073">
        <v>2024</v>
      </c>
      <c r="B3073" s="149" t="str">
        <f t="shared" si="96"/>
        <v>2024_WI21</v>
      </c>
      <c r="C3073" t="s">
        <v>186</v>
      </c>
      <c r="D3073" t="s">
        <v>1704</v>
      </c>
      <c r="E3073" s="149" t="str">
        <f t="shared" si="97"/>
        <v>2024_WIFOREST COUNTY</v>
      </c>
      <c r="F3073">
        <v>766550</v>
      </c>
      <c r="G3073" s="149">
        <f t="array" ref="G3073">SUM(IF(A3073=A$5:A3073,IF(C3073=C$5:C3073,1,0),0))</f>
        <v>21</v>
      </c>
    </row>
    <row r="3074" spans="1:7" x14ac:dyDescent="0.25">
      <c r="A3074">
        <v>2024</v>
      </c>
      <c r="B3074" s="149" t="str">
        <f t="shared" si="96"/>
        <v>2024_WI22</v>
      </c>
      <c r="C3074" t="s">
        <v>186</v>
      </c>
      <c r="D3074" t="s">
        <v>494</v>
      </c>
      <c r="E3074" s="149" t="str">
        <f t="shared" si="97"/>
        <v>2024_WIGRANT COUNTY</v>
      </c>
      <c r="F3074">
        <v>766550</v>
      </c>
      <c r="G3074" s="149">
        <f t="array" ref="G3074">SUM(IF(A3074=A$5:A3074,IF(C3074=C$5:C3074,1,0),0))</f>
        <v>22</v>
      </c>
    </row>
    <row r="3075" spans="1:7" x14ac:dyDescent="0.25">
      <c r="A3075">
        <v>2024</v>
      </c>
      <c r="B3075" s="149" t="str">
        <f t="shared" si="96"/>
        <v>2024_WI23</v>
      </c>
      <c r="C3075" t="s">
        <v>186</v>
      </c>
      <c r="D3075" t="s">
        <v>1077</v>
      </c>
      <c r="E3075" s="149" t="str">
        <f t="shared" si="97"/>
        <v>2024_WIGREEN COUNTY</v>
      </c>
      <c r="F3075">
        <v>766550</v>
      </c>
      <c r="G3075" s="149">
        <f t="array" ref="G3075">SUM(IF(A3075=A$5:A3075,IF(C3075=C$5:C3075,1,0),0))</f>
        <v>23</v>
      </c>
    </row>
    <row r="3076" spans="1:7" x14ac:dyDescent="0.25">
      <c r="A3076">
        <v>2024</v>
      </c>
      <c r="B3076" s="149" t="str">
        <f t="shared" si="96"/>
        <v>2024_WI24</v>
      </c>
      <c r="C3076" t="s">
        <v>186</v>
      </c>
      <c r="D3076" t="s">
        <v>2095</v>
      </c>
      <c r="E3076" s="149" t="str">
        <f t="shared" si="97"/>
        <v>2024_WIGREEN LAKE COUNTY</v>
      </c>
      <c r="F3076">
        <v>766550</v>
      </c>
      <c r="G3076" s="149">
        <f t="array" ref="G3076">SUM(IF(A3076=A$5:A3076,IF(C3076=C$5:C3076,1,0),0))</f>
        <v>24</v>
      </c>
    </row>
    <row r="3077" spans="1:7" x14ac:dyDescent="0.25">
      <c r="A3077">
        <v>2024</v>
      </c>
      <c r="B3077" s="149" t="str">
        <f t="shared" si="96"/>
        <v>2024_WI25</v>
      </c>
      <c r="C3077" t="s">
        <v>186</v>
      </c>
      <c r="D3077" t="s">
        <v>960</v>
      </c>
      <c r="E3077" s="149" t="str">
        <f t="shared" si="97"/>
        <v>2024_WIIOWA COUNTY</v>
      </c>
      <c r="F3077">
        <v>766550</v>
      </c>
      <c r="G3077" s="149">
        <f t="array" ref="G3077">SUM(IF(A3077=A$5:A3077,IF(C3077=C$5:C3077,1,0),0))</f>
        <v>25</v>
      </c>
    </row>
    <row r="3078" spans="1:7" x14ac:dyDescent="0.25">
      <c r="A3078">
        <v>2024</v>
      </c>
      <c r="B3078" s="149" t="str">
        <f t="shared" si="96"/>
        <v>2024_WI26</v>
      </c>
      <c r="C3078" t="s">
        <v>186</v>
      </c>
      <c r="D3078" t="s">
        <v>1171</v>
      </c>
      <c r="E3078" s="149" t="str">
        <f t="shared" si="97"/>
        <v>2024_WIIRON COUNTY</v>
      </c>
      <c r="F3078">
        <v>766550</v>
      </c>
      <c r="G3078" s="149">
        <f t="array" ref="G3078">SUM(IF(A3078=A$5:A3078,IF(C3078=C$5:C3078,1,0),0))</f>
        <v>26</v>
      </c>
    </row>
    <row r="3079" spans="1:7" x14ac:dyDescent="0.25">
      <c r="A3079">
        <v>2024</v>
      </c>
      <c r="B3079" s="149" t="str">
        <f t="shared" si="96"/>
        <v>2024_WI27</v>
      </c>
      <c r="C3079" t="s">
        <v>186</v>
      </c>
      <c r="D3079" t="s">
        <v>426</v>
      </c>
      <c r="E3079" s="149" t="str">
        <f t="shared" si="97"/>
        <v>2024_WIJACKSON COUNTY</v>
      </c>
      <c r="F3079">
        <v>766550</v>
      </c>
      <c r="G3079" s="149">
        <f t="array" ref="G3079">SUM(IF(A3079=A$5:A3079,IF(C3079=C$5:C3079,1,0),0))</f>
        <v>27</v>
      </c>
    </row>
    <row r="3080" spans="1:7" x14ac:dyDescent="0.25">
      <c r="A3080">
        <v>2024</v>
      </c>
      <c r="B3080" s="149" t="str">
        <f t="shared" si="96"/>
        <v>2024_WI28</v>
      </c>
      <c r="C3080" t="s">
        <v>186</v>
      </c>
      <c r="D3080" t="s">
        <v>427</v>
      </c>
      <c r="E3080" s="149" t="str">
        <f t="shared" si="97"/>
        <v>2024_WIJEFFERSON COUNTY</v>
      </c>
      <c r="F3080">
        <v>766550</v>
      </c>
      <c r="G3080" s="149">
        <f t="array" ref="G3080">SUM(IF(A3080=A$5:A3080,IF(C3080=C$5:C3080,1,0),0))</f>
        <v>28</v>
      </c>
    </row>
    <row r="3081" spans="1:7" x14ac:dyDescent="0.25">
      <c r="A3081">
        <v>2024</v>
      </c>
      <c r="B3081" s="149" t="str">
        <f t="shared" si="96"/>
        <v>2024_WI29</v>
      </c>
      <c r="C3081" t="s">
        <v>186</v>
      </c>
      <c r="D3081" t="s">
        <v>2096</v>
      </c>
      <c r="E3081" s="149" t="str">
        <f t="shared" si="97"/>
        <v>2024_WIJUNEAU COUNTY</v>
      </c>
      <c r="F3081">
        <v>766550</v>
      </c>
      <c r="G3081" s="149">
        <f t="array" ref="G3081">SUM(IF(A3081=A$5:A3081,IF(C3081=C$5:C3081,1,0),0))</f>
        <v>29</v>
      </c>
    </row>
    <row r="3082" spans="1:7" x14ac:dyDescent="0.25">
      <c r="A3082">
        <v>2024</v>
      </c>
      <c r="B3082" s="149" t="str">
        <f t="shared" si="96"/>
        <v>2024_WI30</v>
      </c>
      <c r="C3082" t="s">
        <v>186</v>
      </c>
      <c r="D3082" t="s">
        <v>2097</v>
      </c>
      <c r="E3082" s="149" t="str">
        <f t="shared" si="97"/>
        <v>2024_WIKENOSHA COUNTY</v>
      </c>
      <c r="F3082">
        <v>766550</v>
      </c>
      <c r="G3082" s="149">
        <f t="array" ref="G3082">SUM(IF(A3082=A$5:A3082,IF(C3082=C$5:C3082,1,0),0))</f>
        <v>30</v>
      </c>
    </row>
    <row r="3083" spans="1:7" x14ac:dyDescent="0.25">
      <c r="A3083">
        <v>2024</v>
      </c>
      <c r="B3083" s="149" t="str">
        <f t="shared" si="96"/>
        <v>2024_WI31</v>
      </c>
      <c r="C3083" t="s">
        <v>186</v>
      </c>
      <c r="D3083" t="s">
        <v>2098</v>
      </c>
      <c r="E3083" s="149" t="str">
        <f t="shared" si="97"/>
        <v>2024_WIKEWAUNEE COUNTY</v>
      </c>
      <c r="F3083">
        <v>766550</v>
      </c>
      <c r="G3083" s="149">
        <f t="array" ref="G3083">SUM(IF(A3083=A$5:A3083,IF(C3083=C$5:C3083,1,0),0))</f>
        <v>31</v>
      </c>
    </row>
    <row r="3084" spans="1:7" x14ac:dyDescent="0.25">
      <c r="A3084">
        <v>2024</v>
      </c>
      <c r="B3084" s="149" t="str">
        <f t="shared" si="96"/>
        <v>2024_WI32</v>
      </c>
      <c r="C3084" t="s">
        <v>186</v>
      </c>
      <c r="D3084" t="s">
        <v>2099</v>
      </c>
      <c r="E3084" s="149" t="str">
        <f t="shared" si="97"/>
        <v>2024_WILA CROSSE COUNTY</v>
      </c>
      <c r="F3084">
        <v>766550</v>
      </c>
      <c r="G3084" s="149">
        <f t="array" ref="G3084">SUM(IF(A3084=A$5:A3084,IF(C3084=C$5:C3084,1,0),0))</f>
        <v>32</v>
      </c>
    </row>
    <row r="3085" spans="1:7" x14ac:dyDescent="0.25">
      <c r="A3085">
        <v>2024</v>
      </c>
      <c r="B3085" s="149" t="str">
        <f t="shared" si="96"/>
        <v>2024_WI33</v>
      </c>
      <c r="C3085" t="s">
        <v>186</v>
      </c>
      <c r="D3085" t="s">
        <v>501</v>
      </c>
      <c r="E3085" s="149" t="str">
        <f t="shared" si="97"/>
        <v>2024_WILAFAYETTE COUNTY</v>
      </c>
      <c r="F3085">
        <v>766550</v>
      </c>
      <c r="G3085" s="149">
        <f t="array" ref="G3085">SUM(IF(A3085=A$5:A3085,IF(C3085=C$5:C3085,1,0),0))</f>
        <v>33</v>
      </c>
    </row>
    <row r="3086" spans="1:7" x14ac:dyDescent="0.25">
      <c r="A3086">
        <v>2024</v>
      </c>
      <c r="B3086" s="149" t="str">
        <f t="shared" si="96"/>
        <v>2024_WI34</v>
      </c>
      <c r="C3086" t="s">
        <v>186</v>
      </c>
      <c r="D3086" t="s">
        <v>2100</v>
      </c>
      <c r="E3086" s="149" t="str">
        <f t="shared" si="97"/>
        <v>2024_WILANGLADE COUNTY</v>
      </c>
      <c r="F3086">
        <v>766550</v>
      </c>
      <c r="G3086" s="149">
        <f t="array" ref="G3086">SUM(IF(A3086=A$5:A3086,IF(C3086=C$5:C3086,1,0),0))</f>
        <v>34</v>
      </c>
    </row>
    <row r="3087" spans="1:7" x14ac:dyDescent="0.25">
      <c r="A3087">
        <v>2024</v>
      </c>
      <c r="B3087" s="149" t="str">
        <f t="shared" si="96"/>
        <v>2024_WI35</v>
      </c>
      <c r="C3087" t="s">
        <v>186</v>
      </c>
      <c r="D3087" t="s">
        <v>502</v>
      </c>
      <c r="E3087" s="149" t="str">
        <f t="shared" si="97"/>
        <v>2024_WILINCOLN COUNTY</v>
      </c>
      <c r="F3087">
        <v>766550</v>
      </c>
      <c r="G3087" s="149">
        <f t="array" ref="G3087">SUM(IF(A3087=A$5:A3087,IF(C3087=C$5:C3087,1,0),0))</f>
        <v>35</v>
      </c>
    </row>
    <row r="3088" spans="1:7" x14ac:dyDescent="0.25">
      <c r="A3088">
        <v>2024</v>
      </c>
      <c r="B3088" s="149" t="str">
        <f t="shared" si="96"/>
        <v>2024_WI36</v>
      </c>
      <c r="C3088" t="s">
        <v>186</v>
      </c>
      <c r="D3088" t="s">
        <v>2101</v>
      </c>
      <c r="E3088" s="149" t="str">
        <f t="shared" si="97"/>
        <v>2024_WIMANITOWOC COUNTY</v>
      </c>
      <c r="F3088">
        <v>766550</v>
      </c>
      <c r="G3088" s="149">
        <f t="array" ref="G3088">SUM(IF(A3088=A$5:A3088,IF(C3088=C$5:C3088,1,0),0))</f>
        <v>36</v>
      </c>
    </row>
    <row r="3089" spans="1:7" x14ac:dyDescent="0.25">
      <c r="A3089">
        <v>2024</v>
      </c>
      <c r="B3089" s="149" t="str">
        <f t="shared" si="96"/>
        <v>2024_WI37</v>
      </c>
      <c r="C3089" t="s">
        <v>186</v>
      </c>
      <c r="D3089" t="s">
        <v>2102</v>
      </c>
      <c r="E3089" s="149" t="str">
        <f t="shared" si="97"/>
        <v>2024_WIMARATHON COUNTY</v>
      </c>
      <c r="F3089">
        <v>766550</v>
      </c>
      <c r="G3089" s="149">
        <f t="array" ref="G3089">SUM(IF(A3089=A$5:A3089,IF(C3089=C$5:C3089,1,0),0))</f>
        <v>37</v>
      </c>
    </row>
    <row r="3090" spans="1:7" x14ac:dyDescent="0.25">
      <c r="A3090">
        <v>2024</v>
      </c>
      <c r="B3090" s="149" t="str">
        <f t="shared" si="96"/>
        <v>2024_WI38</v>
      </c>
      <c r="C3090" t="s">
        <v>186</v>
      </c>
      <c r="D3090" t="s">
        <v>2103</v>
      </c>
      <c r="E3090" s="149" t="str">
        <f t="shared" si="97"/>
        <v>2024_WIMARINETTE COUNTY</v>
      </c>
      <c r="F3090">
        <v>766550</v>
      </c>
      <c r="G3090" s="149">
        <f t="array" ref="G3090">SUM(IF(A3090=A$5:A3090,IF(C3090=C$5:C3090,1,0),0))</f>
        <v>38</v>
      </c>
    </row>
    <row r="3091" spans="1:7" x14ac:dyDescent="0.25">
      <c r="A3091">
        <v>2024</v>
      </c>
      <c r="B3091" s="149" t="str">
        <f t="shared" si="96"/>
        <v>2024_WI39</v>
      </c>
      <c r="C3091" t="s">
        <v>186</v>
      </c>
      <c r="D3091" t="s">
        <v>1183</v>
      </c>
      <c r="E3091" s="149" t="str">
        <f t="shared" si="97"/>
        <v>2024_WIMARQUETTE COUNTY</v>
      </c>
      <c r="F3091">
        <v>766550</v>
      </c>
      <c r="G3091" s="149">
        <f t="array" ref="G3091">SUM(IF(A3091=A$5:A3091,IF(C3091=C$5:C3091,1,0),0))</f>
        <v>39</v>
      </c>
    </row>
    <row r="3092" spans="1:7" x14ac:dyDescent="0.25">
      <c r="A3092">
        <v>2024</v>
      </c>
      <c r="B3092" s="149" t="str">
        <f t="shared" si="96"/>
        <v>2024_WI40</v>
      </c>
      <c r="C3092" t="s">
        <v>186</v>
      </c>
      <c r="D3092" t="s">
        <v>1185</v>
      </c>
      <c r="E3092" s="149" t="str">
        <f t="shared" si="97"/>
        <v>2024_WIMENOMINEE COUNTY</v>
      </c>
      <c r="F3092">
        <v>766550</v>
      </c>
      <c r="G3092" s="149">
        <f t="array" ref="G3092">SUM(IF(A3092=A$5:A3092,IF(C3092=C$5:C3092,1,0),0))</f>
        <v>40</v>
      </c>
    </row>
    <row r="3093" spans="1:7" x14ac:dyDescent="0.25">
      <c r="A3093">
        <v>2024</v>
      </c>
      <c r="B3093" s="149" t="str">
        <f t="shared" si="96"/>
        <v>2024_WI41</v>
      </c>
      <c r="C3093" t="s">
        <v>186</v>
      </c>
      <c r="D3093" t="s">
        <v>2104</v>
      </c>
      <c r="E3093" s="149" t="str">
        <f t="shared" si="97"/>
        <v>2024_WIMILWAUKEE COUNTY</v>
      </c>
      <c r="F3093">
        <v>766550</v>
      </c>
      <c r="G3093" s="149">
        <f t="array" ref="G3093">SUM(IF(A3093=A$5:A3093,IF(C3093=C$5:C3093,1,0),0))</f>
        <v>41</v>
      </c>
    </row>
    <row r="3094" spans="1:7" x14ac:dyDescent="0.25">
      <c r="A3094">
        <v>2024</v>
      </c>
      <c r="B3094" s="149" t="str">
        <f t="shared" si="96"/>
        <v>2024_WI42</v>
      </c>
      <c r="C3094" t="s">
        <v>186</v>
      </c>
      <c r="D3094" t="s">
        <v>440</v>
      </c>
      <c r="E3094" s="149" t="str">
        <f t="shared" si="97"/>
        <v>2024_WIMONROE COUNTY</v>
      </c>
      <c r="F3094">
        <v>766550</v>
      </c>
      <c r="G3094" s="149">
        <f t="array" ref="G3094">SUM(IF(A3094=A$5:A3094,IF(C3094=C$5:C3094,1,0),0))</f>
        <v>42</v>
      </c>
    </row>
    <row r="3095" spans="1:7" x14ac:dyDescent="0.25">
      <c r="A3095">
        <v>2024</v>
      </c>
      <c r="B3095" s="149" t="str">
        <f t="shared" si="96"/>
        <v>2024_WI43</v>
      </c>
      <c r="C3095" t="s">
        <v>186</v>
      </c>
      <c r="D3095" t="s">
        <v>2105</v>
      </c>
      <c r="E3095" s="149" t="str">
        <f t="shared" si="97"/>
        <v>2024_WIOCONTO COUNTY</v>
      </c>
      <c r="F3095">
        <v>766550</v>
      </c>
      <c r="G3095" s="149">
        <f t="array" ref="G3095">SUM(IF(A3095=A$5:A3095,IF(C3095=C$5:C3095,1,0),0))</f>
        <v>43</v>
      </c>
    </row>
    <row r="3096" spans="1:7" x14ac:dyDescent="0.25">
      <c r="A3096">
        <v>2024</v>
      </c>
      <c r="B3096" s="149" t="str">
        <f t="shared" si="96"/>
        <v>2024_WI44</v>
      </c>
      <c r="C3096" t="s">
        <v>186</v>
      </c>
      <c r="D3096" t="s">
        <v>839</v>
      </c>
      <c r="E3096" s="149" t="str">
        <f t="shared" si="97"/>
        <v>2024_WIONEIDA COUNTY</v>
      </c>
      <c r="F3096">
        <v>766550</v>
      </c>
      <c r="G3096" s="149">
        <f t="array" ref="G3096">SUM(IF(A3096=A$5:A3096,IF(C3096=C$5:C3096,1,0),0))</f>
        <v>44</v>
      </c>
    </row>
    <row r="3097" spans="1:7" x14ac:dyDescent="0.25">
      <c r="A3097">
        <v>2024</v>
      </c>
      <c r="B3097" s="149" t="str">
        <f t="shared" si="96"/>
        <v>2024_WI45</v>
      </c>
      <c r="C3097" t="s">
        <v>186</v>
      </c>
      <c r="D3097" t="s">
        <v>2106</v>
      </c>
      <c r="E3097" s="149" t="str">
        <f t="shared" si="97"/>
        <v>2024_WIOUTAGAMIE COUNTY</v>
      </c>
      <c r="F3097">
        <v>766550</v>
      </c>
      <c r="G3097" s="149">
        <f t="array" ref="G3097">SUM(IF(A3097=A$5:A3097,IF(C3097=C$5:C3097,1,0),0))</f>
        <v>45</v>
      </c>
    </row>
    <row r="3098" spans="1:7" x14ac:dyDescent="0.25">
      <c r="A3098">
        <v>2024</v>
      </c>
      <c r="B3098" s="149" t="str">
        <f t="shared" si="96"/>
        <v>2024_WI46</v>
      </c>
      <c r="C3098" t="s">
        <v>186</v>
      </c>
      <c r="D3098" t="s">
        <v>2107</v>
      </c>
      <c r="E3098" s="149" t="str">
        <f t="shared" si="97"/>
        <v>2024_WIOZAUKEE COUNTY</v>
      </c>
      <c r="F3098">
        <v>766550</v>
      </c>
      <c r="G3098" s="149">
        <f t="array" ref="G3098">SUM(IF(A3098=A$5:A3098,IF(C3098=C$5:C3098,1,0),0))</f>
        <v>46</v>
      </c>
    </row>
    <row r="3099" spans="1:7" x14ac:dyDescent="0.25">
      <c r="A3099">
        <v>2024</v>
      </c>
      <c r="B3099" s="149" t="str">
        <f t="shared" si="96"/>
        <v>2024_WI47</v>
      </c>
      <c r="C3099" t="s">
        <v>186</v>
      </c>
      <c r="D3099" t="s">
        <v>2108</v>
      </c>
      <c r="E3099" s="149" t="str">
        <f t="shared" si="97"/>
        <v>2024_WIPEPIN COUNTY</v>
      </c>
      <c r="F3099">
        <v>766550</v>
      </c>
      <c r="G3099" s="149">
        <f t="array" ref="G3099">SUM(IF(A3099=A$5:A3099,IF(C3099=C$5:C3099,1,0),0))</f>
        <v>47</v>
      </c>
    </row>
    <row r="3100" spans="1:7" x14ac:dyDescent="0.25">
      <c r="A3100">
        <v>2024</v>
      </c>
      <c r="B3100" s="149" t="str">
        <f t="shared" si="96"/>
        <v>2024_WI48</v>
      </c>
      <c r="C3100" t="s">
        <v>186</v>
      </c>
      <c r="D3100" t="s">
        <v>776</v>
      </c>
      <c r="E3100" s="149" t="str">
        <f t="shared" si="97"/>
        <v>2024_WIPIERCE COUNTY</v>
      </c>
      <c r="F3100">
        <v>766550</v>
      </c>
      <c r="G3100" s="149">
        <f t="array" ref="G3100">SUM(IF(A3100=A$5:A3100,IF(C3100=C$5:C3100,1,0),0))</f>
        <v>48</v>
      </c>
    </row>
    <row r="3101" spans="1:7" x14ac:dyDescent="0.25">
      <c r="A3101">
        <v>2024</v>
      </c>
      <c r="B3101" s="149" t="str">
        <f t="shared" si="96"/>
        <v>2024_WI49</v>
      </c>
      <c r="C3101" t="s">
        <v>186</v>
      </c>
      <c r="D3101" t="s">
        <v>513</v>
      </c>
      <c r="E3101" s="149" t="str">
        <f t="shared" si="97"/>
        <v>2024_WIPOLK COUNTY</v>
      </c>
      <c r="F3101">
        <v>766550</v>
      </c>
      <c r="G3101" s="149">
        <f t="array" ref="G3101">SUM(IF(A3101=A$5:A3101,IF(C3101=C$5:C3101,1,0),0))</f>
        <v>49</v>
      </c>
    </row>
    <row r="3102" spans="1:7" x14ac:dyDescent="0.25">
      <c r="A3102">
        <v>2024</v>
      </c>
      <c r="B3102" s="149" t="str">
        <f t="shared" si="96"/>
        <v>2024_WI50</v>
      </c>
      <c r="C3102" t="s">
        <v>186</v>
      </c>
      <c r="D3102" t="s">
        <v>1622</v>
      </c>
      <c r="E3102" s="149" t="str">
        <f t="shared" si="97"/>
        <v>2024_WIPORTAGE COUNTY</v>
      </c>
      <c r="F3102">
        <v>766550</v>
      </c>
      <c r="G3102" s="149">
        <f t="array" ref="G3102">SUM(IF(A3102=A$5:A3102,IF(C3102=C$5:C3102,1,0),0))</f>
        <v>50</v>
      </c>
    </row>
    <row r="3103" spans="1:7" x14ac:dyDescent="0.25">
      <c r="A3103">
        <v>2024</v>
      </c>
      <c r="B3103" s="149" t="str">
        <f t="shared" si="96"/>
        <v>2024_WI51</v>
      </c>
      <c r="C3103" t="s">
        <v>186</v>
      </c>
      <c r="D3103" t="s">
        <v>2109</v>
      </c>
      <c r="E3103" s="149" t="str">
        <f t="shared" si="97"/>
        <v>2024_WIPRICE COUNTY</v>
      </c>
      <c r="F3103">
        <v>766550</v>
      </c>
      <c r="G3103" s="149">
        <f t="array" ref="G3103">SUM(IF(A3103=A$5:A3103,IF(C3103=C$5:C3103,1,0),0))</f>
        <v>51</v>
      </c>
    </row>
    <row r="3104" spans="1:7" x14ac:dyDescent="0.25">
      <c r="A3104">
        <v>2024</v>
      </c>
      <c r="B3104" s="149" t="str">
        <f t="shared" si="96"/>
        <v>2024_WI52</v>
      </c>
      <c r="C3104" t="s">
        <v>186</v>
      </c>
      <c r="D3104" t="s">
        <v>2110</v>
      </c>
      <c r="E3104" s="149" t="str">
        <f t="shared" si="97"/>
        <v>2024_WIRACINE COUNTY</v>
      </c>
      <c r="F3104">
        <v>766550</v>
      </c>
      <c r="G3104" s="149">
        <f t="array" ref="G3104">SUM(IF(A3104=A$5:A3104,IF(C3104=C$5:C3104,1,0),0))</f>
        <v>52</v>
      </c>
    </row>
    <row r="3105" spans="1:7" x14ac:dyDescent="0.25">
      <c r="A3105">
        <v>2024</v>
      </c>
      <c r="B3105" s="149" t="str">
        <f t="shared" si="96"/>
        <v>2024_WI53</v>
      </c>
      <c r="C3105" t="s">
        <v>186</v>
      </c>
      <c r="D3105" t="s">
        <v>887</v>
      </c>
      <c r="E3105" s="149" t="str">
        <f t="shared" si="97"/>
        <v>2024_WIRICHLAND COUNTY</v>
      </c>
      <c r="F3105">
        <v>766550</v>
      </c>
      <c r="G3105" s="149">
        <f t="array" ref="G3105">SUM(IF(A3105=A$5:A3105,IF(C3105=C$5:C3105,1,0),0))</f>
        <v>53</v>
      </c>
    </row>
    <row r="3106" spans="1:7" x14ac:dyDescent="0.25">
      <c r="A3106">
        <v>2024</v>
      </c>
      <c r="B3106" s="149" t="str">
        <f t="shared" si="96"/>
        <v>2024_WI54</v>
      </c>
      <c r="C3106" t="s">
        <v>186</v>
      </c>
      <c r="D3106" t="s">
        <v>1252</v>
      </c>
      <c r="E3106" s="149" t="str">
        <f t="shared" si="97"/>
        <v>2024_WIROCK COUNTY</v>
      </c>
      <c r="F3106">
        <v>766550</v>
      </c>
      <c r="G3106" s="149">
        <f t="array" ref="G3106">SUM(IF(A3106=A$5:A3106,IF(C3106=C$5:C3106,1,0),0))</f>
        <v>54</v>
      </c>
    </row>
    <row r="3107" spans="1:7" x14ac:dyDescent="0.25">
      <c r="A3107">
        <v>2024</v>
      </c>
      <c r="B3107" s="149" t="str">
        <f t="shared" si="96"/>
        <v>2024_WI55</v>
      </c>
      <c r="C3107" t="s">
        <v>186</v>
      </c>
      <c r="D3107" t="s">
        <v>1940</v>
      </c>
      <c r="E3107" s="149" t="str">
        <f t="shared" si="97"/>
        <v>2024_WIRUSK COUNTY</v>
      </c>
      <c r="F3107">
        <v>766550</v>
      </c>
      <c r="G3107" s="149">
        <f t="array" ref="G3107">SUM(IF(A3107=A$5:A3107,IF(C3107=C$5:C3107,1,0),0))</f>
        <v>55</v>
      </c>
    </row>
    <row r="3108" spans="1:7" x14ac:dyDescent="0.25">
      <c r="A3108">
        <v>2024</v>
      </c>
      <c r="B3108" s="149" t="str">
        <f t="shared" si="96"/>
        <v>2024_WI56</v>
      </c>
      <c r="C3108" t="s">
        <v>186</v>
      </c>
      <c r="D3108" t="s">
        <v>2111</v>
      </c>
      <c r="E3108" s="149" t="str">
        <f t="shared" si="97"/>
        <v>2024_WIST. CROIX COUNTY</v>
      </c>
      <c r="F3108">
        <v>766550</v>
      </c>
      <c r="G3108" s="149">
        <f t="array" ref="G3108">SUM(IF(A3108=A$5:A3108,IF(C3108=C$5:C3108,1,0),0))</f>
        <v>56</v>
      </c>
    </row>
    <row r="3109" spans="1:7" x14ac:dyDescent="0.25">
      <c r="A3109">
        <v>2024</v>
      </c>
      <c r="B3109" s="149" t="str">
        <f t="shared" si="96"/>
        <v>2024_WI57</v>
      </c>
      <c r="C3109" t="s">
        <v>186</v>
      </c>
      <c r="D3109" t="s">
        <v>2112</v>
      </c>
      <c r="E3109" s="149" t="str">
        <f t="shared" si="97"/>
        <v>2024_WISAUK COUNTY</v>
      </c>
      <c r="F3109">
        <v>766550</v>
      </c>
      <c r="G3109" s="149">
        <f t="array" ref="G3109">SUM(IF(A3109=A$5:A3109,IF(C3109=C$5:C3109,1,0),0))</f>
        <v>57</v>
      </c>
    </row>
    <row r="3110" spans="1:7" x14ac:dyDescent="0.25">
      <c r="A3110">
        <v>2024</v>
      </c>
      <c r="B3110" s="149" t="str">
        <f t="shared" si="96"/>
        <v>2024_WI58</v>
      </c>
      <c r="C3110" t="s">
        <v>186</v>
      </c>
      <c r="D3110" t="s">
        <v>2113</v>
      </c>
      <c r="E3110" s="149" t="str">
        <f t="shared" si="97"/>
        <v>2024_WISAWYER COUNTY</v>
      </c>
      <c r="F3110">
        <v>766550</v>
      </c>
      <c r="G3110" s="149">
        <f t="array" ref="G3110">SUM(IF(A3110=A$5:A3110,IF(C3110=C$5:C3110,1,0),0))</f>
        <v>58</v>
      </c>
    </row>
    <row r="3111" spans="1:7" x14ac:dyDescent="0.25">
      <c r="A3111">
        <v>2024</v>
      </c>
      <c r="B3111" s="149" t="str">
        <f t="shared" si="96"/>
        <v>2024_WI59</v>
      </c>
      <c r="C3111" t="s">
        <v>186</v>
      </c>
      <c r="D3111" t="s">
        <v>2114</v>
      </c>
      <c r="E3111" s="149" t="str">
        <f t="shared" si="97"/>
        <v>2024_WISHAWANO COUNTY</v>
      </c>
      <c r="F3111">
        <v>766550</v>
      </c>
      <c r="G3111" s="149">
        <f t="array" ref="G3111">SUM(IF(A3111=A$5:A3111,IF(C3111=C$5:C3111,1,0),0))</f>
        <v>59</v>
      </c>
    </row>
    <row r="3112" spans="1:7" x14ac:dyDescent="0.25">
      <c r="A3112">
        <v>2024</v>
      </c>
      <c r="B3112" s="149" t="str">
        <f t="shared" si="96"/>
        <v>2024_WI60</v>
      </c>
      <c r="C3112" t="s">
        <v>186</v>
      </c>
      <c r="D3112" t="s">
        <v>2115</v>
      </c>
      <c r="E3112" s="149" t="str">
        <f t="shared" si="97"/>
        <v>2024_WISHEBOYGAN COUNTY</v>
      </c>
      <c r="F3112">
        <v>766550</v>
      </c>
      <c r="G3112" s="149">
        <f t="array" ref="G3112">SUM(IF(A3112=A$5:A3112,IF(C3112=C$5:C3112,1,0),0))</f>
        <v>60</v>
      </c>
    </row>
    <row r="3113" spans="1:7" x14ac:dyDescent="0.25">
      <c r="A3113">
        <v>2024</v>
      </c>
      <c r="B3113" s="149" t="str">
        <f t="shared" si="96"/>
        <v>2024_WI61</v>
      </c>
      <c r="C3113" t="s">
        <v>186</v>
      </c>
      <c r="D3113" t="s">
        <v>697</v>
      </c>
      <c r="E3113" s="149" t="str">
        <f t="shared" si="97"/>
        <v>2024_WITAYLOR COUNTY</v>
      </c>
      <c r="F3113">
        <v>766550</v>
      </c>
      <c r="G3113" s="149">
        <f t="array" ref="G3113">SUM(IF(A3113=A$5:A3113,IF(C3113=C$5:C3113,1,0),0))</f>
        <v>61</v>
      </c>
    </row>
    <row r="3114" spans="1:7" x14ac:dyDescent="0.25">
      <c r="A3114">
        <v>2024</v>
      </c>
      <c r="B3114" s="149" t="str">
        <f t="shared" si="96"/>
        <v>2024_WI62</v>
      </c>
      <c r="C3114" t="s">
        <v>186</v>
      </c>
      <c r="D3114" t="s">
        <v>2116</v>
      </c>
      <c r="E3114" s="149" t="str">
        <f t="shared" si="97"/>
        <v>2024_WITREMPEALEAU COUNTY</v>
      </c>
      <c r="F3114">
        <v>766550</v>
      </c>
      <c r="G3114" s="149">
        <f t="array" ref="G3114">SUM(IF(A3114=A$5:A3114,IF(C3114=C$5:C3114,1,0),0))</f>
        <v>62</v>
      </c>
    </row>
    <row r="3115" spans="1:7" x14ac:dyDescent="0.25">
      <c r="A3115">
        <v>2024</v>
      </c>
      <c r="B3115" s="149" t="str">
        <f t="shared" si="96"/>
        <v>2024_WI63</v>
      </c>
      <c r="C3115" t="s">
        <v>186</v>
      </c>
      <c r="D3115" t="s">
        <v>1343</v>
      </c>
      <c r="E3115" s="149" t="str">
        <f t="shared" si="97"/>
        <v>2024_WIVERNON COUNTY</v>
      </c>
      <c r="F3115">
        <v>766550</v>
      </c>
      <c r="G3115" s="149">
        <f t="array" ref="G3115">SUM(IF(A3115=A$5:A3115,IF(C3115=C$5:C3115,1,0),0))</f>
        <v>63</v>
      </c>
    </row>
    <row r="3116" spans="1:7" x14ac:dyDescent="0.25">
      <c r="A3116">
        <v>2024</v>
      </c>
      <c r="B3116" s="149" t="str">
        <f t="shared" si="96"/>
        <v>2024_WI64</v>
      </c>
      <c r="C3116" t="s">
        <v>186</v>
      </c>
      <c r="D3116" t="s">
        <v>2117</v>
      </c>
      <c r="E3116" s="149" t="str">
        <f t="shared" si="97"/>
        <v>2024_WIVILAS COUNTY</v>
      </c>
      <c r="F3116">
        <v>766550</v>
      </c>
      <c r="G3116" s="149">
        <f t="array" ref="G3116">SUM(IF(A3116=A$5:A3116,IF(C3116=C$5:C3116,1,0),0))</f>
        <v>64</v>
      </c>
    </row>
    <row r="3117" spans="1:7" x14ac:dyDescent="0.25">
      <c r="A3117">
        <v>2024</v>
      </c>
      <c r="B3117" s="149" t="str">
        <f t="shared" si="96"/>
        <v>2024_WI65</v>
      </c>
      <c r="C3117" t="s">
        <v>186</v>
      </c>
      <c r="D3117" t="s">
        <v>1788</v>
      </c>
      <c r="E3117" s="149" t="str">
        <f t="shared" si="97"/>
        <v>2024_WIWALWORTH COUNTY</v>
      </c>
      <c r="F3117">
        <v>766550</v>
      </c>
      <c r="G3117" s="149">
        <f t="array" ref="G3117">SUM(IF(A3117=A$5:A3117,IF(C3117=C$5:C3117,1,0),0))</f>
        <v>65</v>
      </c>
    </row>
    <row r="3118" spans="1:7" x14ac:dyDescent="0.25">
      <c r="A3118">
        <v>2024</v>
      </c>
      <c r="B3118" s="149" t="str">
        <f t="shared" si="96"/>
        <v>2024_WI66</v>
      </c>
      <c r="C3118" t="s">
        <v>186</v>
      </c>
      <c r="D3118" t="s">
        <v>2118</v>
      </c>
      <c r="E3118" s="149" t="str">
        <f t="shared" si="97"/>
        <v>2024_WIWASHBURN COUNTY</v>
      </c>
      <c r="F3118">
        <v>766550</v>
      </c>
      <c r="G3118" s="149">
        <f t="array" ref="G3118">SUM(IF(A3118=A$5:A3118,IF(C3118=C$5:C3118,1,0),0))</f>
        <v>66</v>
      </c>
    </row>
    <row r="3119" spans="1:7" x14ac:dyDescent="0.25">
      <c r="A3119">
        <v>2024</v>
      </c>
      <c r="B3119" s="149" t="str">
        <f t="shared" si="96"/>
        <v>2024_WI67</v>
      </c>
      <c r="C3119" t="s">
        <v>186</v>
      </c>
      <c r="D3119" t="s">
        <v>455</v>
      </c>
      <c r="E3119" s="149" t="str">
        <f t="shared" si="97"/>
        <v>2024_WIWASHINGTON COUNTY</v>
      </c>
      <c r="F3119">
        <v>766550</v>
      </c>
      <c r="G3119" s="149">
        <f t="array" ref="G3119">SUM(IF(A3119=A$5:A3119,IF(C3119=C$5:C3119,1,0),0))</f>
        <v>67</v>
      </c>
    </row>
    <row r="3120" spans="1:7" x14ac:dyDescent="0.25">
      <c r="A3120">
        <v>2024</v>
      </c>
      <c r="B3120" s="149" t="str">
        <f t="shared" si="96"/>
        <v>2024_WI68</v>
      </c>
      <c r="C3120" t="s">
        <v>186</v>
      </c>
      <c r="D3120" t="s">
        <v>2119</v>
      </c>
      <c r="E3120" s="149" t="str">
        <f t="shared" si="97"/>
        <v>2024_WIWAUKESHA COUNTY</v>
      </c>
      <c r="F3120">
        <v>766550</v>
      </c>
      <c r="G3120" s="149">
        <f t="array" ref="G3120">SUM(IF(A3120=A$5:A3120,IF(C3120=C$5:C3120,1,0),0))</f>
        <v>68</v>
      </c>
    </row>
    <row r="3121" spans="1:7" x14ac:dyDescent="0.25">
      <c r="A3121">
        <v>2024</v>
      </c>
      <c r="B3121" s="149" t="str">
        <f t="shared" ref="B3121:B3148" si="98">A3121&amp;"_"&amp;C3121&amp;G3121</f>
        <v>2024_WI69</v>
      </c>
      <c r="C3121" t="s">
        <v>186</v>
      </c>
      <c r="D3121" t="s">
        <v>2120</v>
      </c>
      <c r="E3121" s="149" t="str">
        <f t="shared" ref="E3121:E3184" si="99">A3121&amp;"_"&amp;C3121&amp;D3121</f>
        <v>2024_WIWAUPACA COUNTY</v>
      </c>
      <c r="F3121">
        <v>766550</v>
      </c>
      <c r="G3121" s="149">
        <f t="array" ref="G3121">SUM(IF(A3121=A$5:A3121,IF(C3121=C$5:C3121,1,0),0))</f>
        <v>69</v>
      </c>
    </row>
    <row r="3122" spans="1:7" x14ac:dyDescent="0.25">
      <c r="A3122">
        <v>2024</v>
      </c>
      <c r="B3122" s="149" t="str">
        <f t="shared" si="98"/>
        <v>2024_WI70</v>
      </c>
      <c r="C3122" t="s">
        <v>186</v>
      </c>
      <c r="D3122" t="s">
        <v>2121</v>
      </c>
      <c r="E3122" s="149" t="str">
        <f t="shared" si="99"/>
        <v>2024_WIWAUSHARA COUNTY</v>
      </c>
      <c r="F3122">
        <v>766550</v>
      </c>
      <c r="G3122" s="149">
        <f t="array" ref="G3122">SUM(IF(A3122=A$5:A3122,IF(C3122=C$5:C3122,1,0),0))</f>
        <v>70</v>
      </c>
    </row>
    <row r="3123" spans="1:7" x14ac:dyDescent="0.25">
      <c r="A3123">
        <v>2024</v>
      </c>
      <c r="B3123" s="149" t="str">
        <f t="shared" si="98"/>
        <v>2024_WI71</v>
      </c>
      <c r="C3123" t="s">
        <v>186</v>
      </c>
      <c r="D3123" t="s">
        <v>899</v>
      </c>
      <c r="E3123" s="149" t="str">
        <f t="shared" si="99"/>
        <v>2024_WIWINNEBAGO COUNTY</v>
      </c>
      <c r="F3123">
        <v>766550</v>
      </c>
      <c r="G3123" s="149">
        <f t="array" ref="G3123">SUM(IF(A3123=A$5:A3123,IF(C3123=C$5:C3123,1,0),0))</f>
        <v>71</v>
      </c>
    </row>
    <row r="3124" spans="1:7" x14ac:dyDescent="0.25">
      <c r="A3124">
        <v>2024</v>
      </c>
      <c r="B3124" s="149" t="str">
        <f t="shared" si="98"/>
        <v>2024_WI72</v>
      </c>
      <c r="C3124" t="s">
        <v>186</v>
      </c>
      <c r="D3124" t="s">
        <v>1631</v>
      </c>
      <c r="E3124" s="149" t="str">
        <f t="shared" si="99"/>
        <v>2024_WIWOOD COUNTY</v>
      </c>
      <c r="F3124">
        <v>766550</v>
      </c>
      <c r="G3124" s="149">
        <f t="array" ref="G3124">SUM(IF(A3124=A$5:A3124,IF(C3124=C$5:C3124,1,0),0))</f>
        <v>72</v>
      </c>
    </row>
    <row r="3125" spans="1:7" x14ac:dyDescent="0.25">
      <c r="A3125">
        <v>2024</v>
      </c>
      <c r="B3125" s="149" t="str">
        <f t="shared" si="98"/>
        <v>2024_WY1</v>
      </c>
      <c r="C3125" t="s">
        <v>157</v>
      </c>
      <c r="D3125" t="s">
        <v>1472</v>
      </c>
      <c r="E3125" s="149" t="str">
        <f t="shared" si="99"/>
        <v>2024_WYALBANY COUNTY</v>
      </c>
      <c r="F3125">
        <v>766550</v>
      </c>
      <c r="G3125" s="149">
        <f t="array" ref="G3125">SUM(IF(A3125=A$5:A3125,IF(C3125=C$5:C3125,1,0),0))</f>
        <v>1</v>
      </c>
    </row>
    <row r="3126" spans="1:7" x14ac:dyDescent="0.25">
      <c r="A3126">
        <v>2024</v>
      </c>
      <c r="B3126" s="149" t="str">
        <f t="shared" si="98"/>
        <v>2024_WY2</v>
      </c>
      <c r="C3126" t="s">
        <v>157</v>
      </c>
      <c r="D3126" t="s">
        <v>1345</v>
      </c>
      <c r="E3126" s="149" t="str">
        <f t="shared" si="99"/>
        <v>2024_WYBIG HORN COUNTY</v>
      </c>
      <c r="F3126">
        <v>766550</v>
      </c>
      <c r="G3126" s="149">
        <f t="array" ref="G3126">SUM(IF(A3126=A$5:A3126,IF(C3126=C$5:C3126,1,0),0))</f>
        <v>2</v>
      </c>
    </row>
    <row r="3127" spans="1:7" x14ac:dyDescent="0.25">
      <c r="A3127">
        <v>2024</v>
      </c>
      <c r="B3127" s="149" t="str">
        <f t="shared" si="98"/>
        <v>2024_WY3</v>
      </c>
      <c r="C3127" t="s">
        <v>157</v>
      </c>
      <c r="D3127" t="s">
        <v>1066</v>
      </c>
      <c r="E3127" s="149" t="str">
        <f t="shared" si="99"/>
        <v>2024_WYCAMPBELL COUNTY</v>
      </c>
      <c r="F3127">
        <v>766550</v>
      </c>
      <c r="G3127" s="149">
        <f t="array" ref="G3127">SUM(IF(A3127=A$5:A3127,IF(C3127=C$5:C3127,1,0),0))</f>
        <v>3</v>
      </c>
    </row>
    <row r="3128" spans="1:7" x14ac:dyDescent="0.25">
      <c r="A3128">
        <v>2024</v>
      </c>
      <c r="B3128" s="149" t="str">
        <f t="shared" si="98"/>
        <v>2024_WY4</v>
      </c>
      <c r="C3128" t="s">
        <v>157</v>
      </c>
      <c r="D3128" t="s">
        <v>1347</v>
      </c>
      <c r="E3128" s="149" t="str">
        <f t="shared" si="99"/>
        <v>2024_WYCARBON COUNTY</v>
      </c>
      <c r="F3128">
        <v>766550</v>
      </c>
      <c r="G3128" s="149">
        <f t="array" ref="G3128">SUM(IF(A3128=A$5:A3128,IF(C3128=C$5:C3128,1,0),0))</f>
        <v>4</v>
      </c>
    </row>
    <row r="3129" spans="1:7" x14ac:dyDescent="0.25">
      <c r="A3129">
        <v>2024</v>
      </c>
      <c r="B3129" s="149" t="str">
        <f t="shared" si="98"/>
        <v>2024_WY5</v>
      </c>
      <c r="C3129" t="s">
        <v>157</v>
      </c>
      <c r="D3129" t="s">
        <v>2122</v>
      </c>
      <c r="E3129" s="149" t="str">
        <f t="shared" si="99"/>
        <v>2024_WYCONVERSE COUNTY</v>
      </c>
      <c r="F3129">
        <v>766550</v>
      </c>
      <c r="G3129" s="149">
        <f t="array" ref="G3129">SUM(IF(A3129=A$5:A3129,IF(C3129=C$5:C3129,1,0),0))</f>
        <v>5</v>
      </c>
    </row>
    <row r="3130" spans="1:7" x14ac:dyDescent="0.25">
      <c r="A3130">
        <v>2024</v>
      </c>
      <c r="B3130" s="149" t="str">
        <f t="shared" si="98"/>
        <v>2024_WY6</v>
      </c>
      <c r="C3130" t="s">
        <v>157</v>
      </c>
      <c r="D3130" t="s">
        <v>1677</v>
      </c>
      <c r="E3130" s="149" t="str">
        <f t="shared" si="99"/>
        <v>2024_WYCROOK COUNTY</v>
      </c>
      <c r="F3130">
        <v>766550</v>
      </c>
      <c r="G3130" s="149">
        <f t="array" ref="G3130">SUM(IF(A3130=A$5:A3130,IF(C3130=C$5:C3130,1,0),0))</f>
        <v>6</v>
      </c>
    </row>
    <row r="3131" spans="1:7" x14ac:dyDescent="0.25">
      <c r="A3131">
        <v>2024</v>
      </c>
      <c r="B3131" s="149" t="str">
        <f t="shared" si="98"/>
        <v>2024_WY7</v>
      </c>
      <c r="C3131" t="s">
        <v>157</v>
      </c>
      <c r="D3131" t="s">
        <v>608</v>
      </c>
      <c r="E3131" s="149" t="str">
        <f t="shared" si="99"/>
        <v>2024_WYFREMONT COUNTY</v>
      </c>
      <c r="F3131">
        <v>766550</v>
      </c>
      <c r="G3131" s="149">
        <f t="array" ref="G3131">SUM(IF(A3131=A$5:A3131,IF(C3131=C$5:C3131,1,0),0))</f>
        <v>7</v>
      </c>
    </row>
    <row r="3132" spans="1:7" x14ac:dyDescent="0.25">
      <c r="A3132">
        <v>2024</v>
      </c>
      <c r="B3132" s="149" t="str">
        <f t="shared" si="98"/>
        <v>2024_WY8</v>
      </c>
      <c r="C3132" t="s">
        <v>157</v>
      </c>
      <c r="D3132" t="s">
        <v>2123</v>
      </c>
      <c r="E3132" s="149" t="str">
        <f t="shared" si="99"/>
        <v>2024_WYGOSHEN COUNTY</v>
      </c>
      <c r="F3132">
        <v>766550</v>
      </c>
      <c r="G3132" s="149">
        <f t="array" ref="G3132">SUM(IF(A3132=A$5:A3132,IF(C3132=C$5:C3132,1,0),0))</f>
        <v>8</v>
      </c>
    </row>
    <row r="3133" spans="1:7" x14ac:dyDescent="0.25">
      <c r="A3133">
        <v>2024</v>
      </c>
      <c r="B3133" s="149" t="str">
        <f t="shared" si="98"/>
        <v>2024_WY9</v>
      </c>
      <c r="C3133" t="s">
        <v>157</v>
      </c>
      <c r="D3133" t="s">
        <v>2124</v>
      </c>
      <c r="E3133" s="149" t="str">
        <f t="shared" si="99"/>
        <v>2024_WYHOT SPRINGS COUNTY</v>
      </c>
      <c r="F3133">
        <v>766550</v>
      </c>
      <c r="G3133" s="149">
        <f t="array" ref="G3133">SUM(IF(A3133=A$5:A3133,IF(C3133=C$5:C3133,1,0),0))</f>
        <v>9</v>
      </c>
    </row>
    <row r="3134" spans="1:7" x14ac:dyDescent="0.25">
      <c r="A3134">
        <v>2024</v>
      </c>
      <c r="B3134" s="149" t="str">
        <f t="shared" si="98"/>
        <v>2024_WY10</v>
      </c>
      <c r="C3134" t="s">
        <v>157</v>
      </c>
      <c r="D3134" t="s">
        <v>500</v>
      </c>
      <c r="E3134" s="149" t="str">
        <f t="shared" si="99"/>
        <v>2024_WYJOHNSON COUNTY</v>
      </c>
      <c r="F3134">
        <v>766550</v>
      </c>
      <c r="G3134" s="149">
        <f t="array" ref="G3134">SUM(IF(A3134=A$5:A3134,IF(C3134=C$5:C3134,1,0),0))</f>
        <v>10</v>
      </c>
    </row>
    <row r="3135" spans="1:7" x14ac:dyDescent="0.25">
      <c r="A3135">
        <v>2024</v>
      </c>
      <c r="B3135" s="149" t="str">
        <f t="shared" si="98"/>
        <v>2024_WY11</v>
      </c>
      <c r="C3135" t="s">
        <v>157</v>
      </c>
      <c r="D3135" t="s">
        <v>2125</v>
      </c>
      <c r="E3135" s="149" t="str">
        <f t="shared" si="99"/>
        <v>2024_WYLARAMIE COUNTY</v>
      </c>
      <c r="F3135">
        <v>766550</v>
      </c>
      <c r="G3135" s="149">
        <f t="array" ref="G3135">SUM(IF(A3135=A$5:A3135,IF(C3135=C$5:C3135,1,0),0))</f>
        <v>11</v>
      </c>
    </row>
    <row r="3136" spans="1:7" x14ac:dyDescent="0.25">
      <c r="A3136">
        <v>2024</v>
      </c>
      <c r="B3136" s="149" t="str">
        <f t="shared" si="98"/>
        <v>2024_WY12</v>
      </c>
      <c r="C3136" t="s">
        <v>157</v>
      </c>
      <c r="D3136" t="s">
        <v>502</v>
      </c>
      <c r="E3136" s="149" t="str">
        <f t="shared" si="99"/>
        <v>2024_WYLINCOLN COUNTY</v>
      </c>
      <c r="F3136">
        <v>766550</v>
      </c>
      <c r="G3136" s="149">
        <f t="array" ref="G3136">SUM(IF(A3136=A$5:A3136,IF(C3136=C$5:C3136,1,0),0))</f>
        <v>12</v>
      </c>
    </row>
    <row r="3137" spans="1:7" x14ac:dyDescent="0.25">
      <c r="A3137">
        <v>2024</v>
      </c>
      <c r="B3137" s="149" t="str">
        <f t="shared" si="98"/>
        <v>2024_WY13</v>
      </c>
      <c r="C3137" t="s">
        <v>157</v>
      </c>
      <c r="D3137" t="s">
        <v>2126</v>
      </c>
      <c r="E3137" s="149" t="str">
        <f t="shared" si="99"/>
        <v>2024_WYNATRONA COUNTY</v>
      </c>
      <c r="F3137">
        <v>766550</v>
      </c>
      <c r="G3137" s="149">
        <f t="array" ref="G3137">SUM(IF(A3137=A$5:A3137,IF(C3137=C$5:C3137,1,0),0))</f>
        <v>13</v>
      </c>
    </row>
    <row r="3138" spans="1:7" x14ac:dyDescent="0.25">
      <c r="A3138">
        <v>2024</v>
      </c>
      <c r="B3138" s="149" t="str">
        <f t="shared" si="98"/>
        <v>2024_WY14</v>
      </c>
      <c r="C3138" t="s">
        <v>157</v>
      </c>
      <c r="D3138" t="s">
        <v>2127</v>
      </c>
      <c r="E3138" s="149" t="str">
        <f t="shared" si="99"/>
        <v>2024_WYNIOBRARA COUNTY</v>
      </c>
      <c r="F3138">
        <v>766550</v>
      </c>
      <c r="G3138" s="149">
        <f t="array" ref="G3138">SUM(IF(A3138=A$5:A3138,IF(C3138=C$5:C3138,1,0),0))</f>
        <v>14</v>
      </c>
    </row>
    <row r="3139" spans="1:7" x14ac:dyDescent="0.25">
      <c r="A3139">
        <v>2024</v>
      </c>
      <c r="B3139" s="149" t="str">
        <f t="shared" si="98"/>
        <v>2024_WY15</v>
      </c>
      <c r="C3139" t="s">
        <v>157</v>
      </c>
      <c r="D3139" t="s">
        <v>627</v>
      </c>
      <c r="E3139" s="149" t="str">
        <f t="shared" si="99"/>
        <v>2024_WYPARK COUNTY</v>
      </c>
      <c r="F3139">
        <v>766550</v>
      </c>
      <c r="G3139" s="149">
        <f t="array" ref="G3139">SUM(IF(A3139=A$5:A3139,IF(C3139=C$5:C3139,1,0),0))</f>
        <v>15</v>
      </c>
    </row>
    <row r="3140" spans="1:7" x14ac:dyDescent="0.25">
      <c r="A3140">
        <v>2024</v>
      </c>
      <c r="B3140" s="149" t="str">
        <f t="shared" si="98"/>
        <v>2024_WY16</v>
      </c>
      <c r="C3140" t="s">
        <v>157</v>
      </c>
      <c r="D3140" t="s">
        <v>1331</v>
      </c>
      <c r="E3140" s="149" t="str">
        <f t="shared" si="99"/>
        <v>2024_WYPLATTE COUNTY</v>
      </c>
      <c r="F3140">
        <v>766550</v>
      </c>
      <c r="G3140" s="149">
        <f t="array" ref="G3140">SUM(IF(A3140=A$5:A3140,IF(C3140=C$5:C3140,1,0),0))</f>
        <v>16</v>
      </c>
    </row>
    <row r="3141" spans="1:7" x14ac:dyDescent="0.25">
      <c r="A3141">
        <v>2024</v>
      </c>
      <c r="B3141" s="149" t="str">
        <f t="shared" si="98"/>
        <v>2024_WY17</v>
      </c>
      <c r="C3141" t="s">
        <v>157</v>
      </c>
      <c r="D3141" t="s">
        <v>1040</v>
      </c>
      <c r="E3141" s="149" t="str">
        <f t="shared" si="99"/>
        <v>2024_WYSHERIDAN COUNTY</v>
      </c>
      <c r="F3141">
        <v>766550</v>
      </c>
      <c r="G3141" s="149">
        <f t="array" ref="G3141">SUM(IF(A3141=A$5:A3141,IF(C3141=C$5:C3141,1,0),0))</f>
        <v>17</v>
      </c>
    </row>
    <row r="3142" spans="1:7" x14ac:dyDescent="0.25">
      <c r="A3142">
        <v>2024</v>
      </c>
      <c r="B3142" s="149" t="str">
        <f t="shared" si="98"/>
        <v>2024_WY18</v>
      </c>
      <c r="C3142" t="s">
        <v>157</v>
      </c>
      <c r="D3142" t="s">
        <v>2128</v>
      </c>
      <c r="E3142" s="149" t="str">
        <f t="shared" si="99"/>
        <v>2024_WYSUBLETTE COUNTY</v>
      </c>
      <c r="F3142">
        <v>766550</v>
      </c>
      <c r="G3142" s="149">
        <f t="array" ref="G3142">SUM(IF(A3142=A$5:A3142,IF(C3142=C$5:C3142,1,0),0))</f>
        <v>18</v>
      </c>
    </row>
    <row r="3143" spans="1:7" x14ac:dyDescent="0.25">
      <c r="A3143">
        <v>2024</v>
      </c>
      <c r="B3143" s="149" t="str">
        <f t="shared" si="98"/>
        <v>2024_WY19</v>
      </c>
      <c r="C3143" t="s">
        <v>157</v>
      </c>
      <c r="D3143" t="s">
        <v>2129</v>
      </c>
      <c r="E3143" s="149" t="str">
        <f t="shared" si="99"/>
        <v>2024_WYSWEETWATER COUNTY</v>
      </c>
      <c r="F3143">
        <v>766550</v>
      </c>
      <c r="G3143" s="149">
        <f t="array" ref="G3143">SUM(IF(A3143=A$5:A3143,IF(C3143=C$5:C3143,1,0),0))</f>
        <v>19</v>
      </c>
    </row>
    <row r="3144" spans="1:7" x14ac:dyDescent="0.25">
      <c r="A3144">
        <v>2024</v>
      </c>
      <c r="B3144" s="149" t="str">
        <f t="shared" si="98"/>
        <v>2024_WY20</v>
      </c>
      <c r="C3144" t="s">
        <v>157</v>
      </c>
      <c r="D3144" t="s">
        <v>844</v>
      </c>
      <c r="E3144" s="149" t="str">
        <f t="shared" si="99"/>
        <v>2024_WYTETON COUNTY</v>
      </c>
      <c r="F3144">
        <v>1149825</v>
      </c>
      <c r="G3144" s="149">
        <f t="array" ref="G3144">SUM(IF(A3144=A$5:A3144,IF(C3144=C$5:C3144,1,0),0))</f>
        <v>20</v>
      </c>
    </row>
    <row r="3145" spans="1:7" x14ac:dyDescent="0.25">
      <c r="A3145">
        <v>2024</v>
      </c>
      <c r="B3145" s="149" t="str">
        <f t="shared" si="98"/>
        <v>2024_WY21</v>
      </c>
      <c r="C3145" t="s">
        <v>157</v>
      </c>
      <c r="D3145" t="s">
        <v>2130</v>
      </c>
      <c r="E3145" s="149" t="str">
        <f t="shared" si="99"/>
        <v>2024_WYUINTA COUNTY</v>
      </c>
      <c r="F3145">
        <v>766550</v>
      </c>
      <c r="G3145" s="149">
        <f t="array" ref="G3145">SUM(IF(A3145=A$5:A3145,IF(C3145=C$5:C3145,1,0),0))</f>
        <v>21</v>
      </c>
    </row>
    <row r="3146" spans="1:7" x14ac:dyDescent="0.25">
      <c r="A3146">
        <v>2024</v>
      </c>
      <c r="B3146" s="149" t="str">
        <f t="shared" si="98"/>
        <v>2024_WY22</v>
      </c>
      <c r="C3146" t="s">
        <v>157</v>
      </c>
      <c r="D3146" t="s">
        <v>2131</v>
      </c>
      <c r="E3146" s="149" t="str">
        <f t="shared" si="99"/>
        <v>2024_WYWASHAKIE COUNTY</v>
      </c>
      <c r="F3146">
        <v>766550</v>
      </c>
      <c r="G3146" s="149">
        <f t="array" ref="G3146">SUM(IF(A3146=A$5:A3146,IF(C3146=C$5:C3146,1,0),0))</f>
        <v>22</v>
      </c>
    </row>
    <row r="3147" spans="1:7" x14ac:dyDescent="0.25">
      <c r="A3147">
        <v>2024</v>
      </c>
      <c r="B3147" s="149" t="str">
        <f t="shared" si="98"/>
        <v>2024_WY23</v>
      </c>
      <c r="C3147" t="s">
        <v>157</v>
      </c>
      <c r="D3147" t="s">
        <v>2132</v>
      </c>
      <c r="E3147" s="149" t="str">
        <f t="shared" si="99"/>
        <v>2024_WYWESTON COUNTY</v>
      </c>
      <c r="F3147">
        <v>766550</v>
      </c>
      <c r="G3147" s="149">
        <f t="array" ref="G3147">SUM(IF(A3147=A$5:A3147,IF(C3147=C$5:C3147,1,0),0))</f>
        <v>23</v>
      </c>
    </row>
    <row r="3148" spans="1:7" x14ac:dyDescent="0.25">
      <c r="A3148">
        <v>2024</v>
      </c>
      <c r="B3148" s="149" t="str">
        <f t="shared" si="98"/>
        <v>2024_AS1</v>
      </c>
      <c r="C3148" t="s">
        <v>2224</v>
      </c>
      <c r="D3148" t="s">
        <v>2133</v>
      </c>
      <c r="E3148" s="149" t="str">
        <f t="shared" si="99"/>
        <v>2024_ASEASTERN DISTRICT</v>
      </c>
      <c r="F3148">
        <v>766550</v>
      </c>
      <c r="G3148" s="149">
        <f t="array" ref="G3148">SUM(IF(A3148=A$5:A3148,IF(C3148=C$5:C3148,1,0),0))</f>
        <v>1</v>
      </c>
    </row>
    <row r="3149" spans="1:7" x14ac:dyDescent="0.25">
      <c r="A3149">
        <v>2024</v>
      </c>
      <c r="B3149" s="149" t="str">
        <f t="shared" ref="B3149:B3212" si="100">A3149&amp;"_"&amp;C3149&amp;G3149</f>
        <v>2024_AS2</v>
      </c>
      <c r="C3149" t="s">
        <v>2224</v>
      </c>
      <c r="D3149" t="s">
        <v>2134</v>
      </c>
      <c r="E3149" s="149" t="str">
        <f t="shared" si="99"/>
        <v>2024_ASMANU'A DISTRICT</v>
      </c>
      <c r="F3149">
        <v>766550</v>
      </c>
      <c r="G3149" s="149">
        <f t="array" ref="G3149">SUM(IF(A3149=A$5:A3149,IF(C3149=C$5:C3149,1,0),0))</f>
        <v>2</v>
      </c>
    </row>
    <row r="3150" spans="1:7" x14ac:dyDescent="0.25">
      <c r="A3150">
        <v>2024</v>
      </c>
      <c r="B3150" s="149" t="str">
        <f t="shared" si="100"/>
        <v>2024_AS3</v>
      </c>
      <c r="C3150" t="s">
        <v>2224</v>
      </c>
      <c r="D3150" t="s">
        <v>2135</v>
      </c>
      <c r="E3150" s="149" t="str">
        <f t="shared" si="99"/>
        <v>2024_ASROSE ISLAND</v>
      </c>
      <c r="F3150">
        <v>766550</v>
      </c>
      <c r="G3150" s="149">
        <f t="array" ref="G3150">SUM(IF(A3150=A$5:A3150,IF(C3150=C$5:C3150,1,0),0))</f>
        <v>3</v>
      </c>
    </row>
    <row r="3151" spans="1:7" x14ac:dyDescent="0.25">
      <c r="A3151">
        <v>2024</v>
      </c>
      <c r="B3151" s="149" t="str">
        <f t="shared" si="100"/>
        <v>2024_AS4</v>
      </c>
      <c r="C3151" t="s">
        <v>2224</v>
      </c>
      <c r="D3151" t="s">
        <v>2136</v>
      </c>
      <c r="E3151" s="149" t="str">
        <f t="shared" si="99"/>
        <v>2024_ASSWAINS ISLAND</v>
      </c>
      <c r="F3151">
        <v>766550</v>
      </c>
      <c r="G3151" s="149">
        <f t="array" ref="G3151">SUM(IF(A3151=A$5:A3151,IF(C3151=C$5:C3151,1,0),0))</f>
        <v>4</v>
      </c>
    </row>
    <row r="3152" spans="1:7" x14ac:dyDescent="0.25">
      <c r="A3152">
        <v>2024</v>
      </c>
      <c r="B3152" s="149" t="str">
        <f t="shared" si="100"/>
        <v>2024_AS5</v>
      </c>
      <c r="C3152" t="s">
        <v>2224</v>
      </c>
      <c r="D3152" t="s">
        <v>2137</v>
      </c>
      <c r="E3152" s="149" t="str">
        <f t="shared" si="99"/>
        <v>2024_ASWESTERN DISTRICT</v>
      </c>
      <c r="F3152">
        <v>766550</v>
      </c>
      <c r="G3152" s="149">
        <f t="array" ref="G3152">SUM(IF(A3152=A$5:A3152,IF(C3152=C$5:C3152,1,0),0))</f>
        <v>5</v>
      </c>
    </row>
    <row r="3153" spans="1:7" x14ac:dyDescent="0.25">
      <c r="A3153">
        <v>2024</v>
      </c>
      <c r="B3153" s="149" t="str">
        <f t="shared" si="100"/>
        <v>2024_GU1</v>
      </c>
      <c r="C3153" t="s">
        <v>2225</v>
      </c>
      <c r="D3153" t="s">
        <v>2138</v>
      </c>
      <c r="E3153" s="149" t="str">
        <f t="shared" si="99"/>
        <v>2024_GUGUAM</v>
      </c>
      <c r="F3153">
        <v>1149825</v>
      </c>
      <c r="G3153" s="149">
        <f t="array" ref="G3153">SUM(IF(A3153=A$5:A3153,IF(C3153=C$5:C3153,1,0),0))</f>
        <v>1</v>
      </c>
    </row>
    <row r="3154" spans="1:7" x14ac:dyDescent="0.25">
      <c r="A3154">
        <v>2024</v>
      </c>
      <c r="B3154" s="149" t="str">
        <f t="shared" si="100"/>
        <v>2024_MP1</v>
      </c>
      <c r="C3154" t="s">
        <v>2226</v>
      </c>
      <c r="D3154" t="s">
        <v>2139</v>
      </c>
      <c r="E3154" s="149" t="str">
        <f t="shared" si="99"/>
        <v>2024_MPNORTHERN ISLANDS MUNICIPALITY</v>
      </c>
      <c r="F3154">
        <v>766550</v>
      </c>
      <c r="G3154" s="149">
        <f t="array" ref="G3154">SUM(IF(A3154=A$5:A3154,IF(C3154=C$5:C3154,1,0),0))</f>
        <v>1</v>
      </c>
    </row>
    <row r="3155" spans="1:7" x14ac:dyDescent="0.25">
      <c r="A3155">
        <v>2024</v>
      </c>
      <c r="B3155" s="149" t="str">
        <f t="shared" si="100"/>
        <v>2024_MP2</v>
      </c>
      <c r="C3155" t="s">
        <v>2226</v>
      </c>
      <c r="D3155" t="s">
        <v>2140</v>
      </c>
      <c r="E3155" s="149" t="str">
        <f t="shared" si="99"/>
        <v>2024_MPROTA MUNICIPALITY</v>
      </c>
      <c r="F3155">
        <v>766550</v>
      </c>
      <c r="G3155" s="149">
        <f t="array" ref="G3155">SUM(IF(A3155=A$5:A3155,IF(C3155=C$5:C3155,1,0),0))</f>
        <v>2</v>
      </c>
    </row>
    <row r="3156" spans="1:7" x14ac:dyDescent="0.25">
      <c r="A3156">
        <v>2024</v>
      </c>
      <c r="B3156" s="149" t="str">
        <f t="shared" si="100"/>
        <v>2024_MP3</v>
      </c>
      <c r="C3156" t="s">
        <v>2226</v>
      </c>
      <c r="D3156" t="s">
        <v>2141</v>
      </c>
      <c r="E3156" s="149" t="str">
        <f t="shared" si="99"/>
        <v>2024_MPSAIPAN MUNICIPALITY</v>
      </c>
      <c r="F3156">
        <v>766550</v>
      </c>
      <c r="G3156" s="149">
        <f t="array" ref="G3156">SUM(IF(A3156=A$5:A3156,IF(C3156=C$5:C3156,1,0),0))</f>
        <v>3</v>
      </c>
    </row>
    <row r="3157" spans="1:7" x14ac:dyDescent="0.25">
      <c r="A3157">
        <v>2024</v>
      </c>
      <c r="B3157" s="149" t="str">
        <f t="shared" si="100"/>
        <v>2024_MP4</v>
      </c>
      <c r="C3157" t="s">
        <v>2226</v>
      </c>
      <c r="D3157" t="s">
        <v>2142</v>
      </c>
      <c r="E3157" s="149" t="str">
        <f t="shared" si="99"/>
        <v>2024_MPTINIAN MUNICIPALITY</v>
      </c>
      <c r="F3157">
        <v>766550</v>
      </c>
      <c r="G3157" s="149">
        <f t="array" ref="G3157">SUM(IF(A3157=A$5:A3157,IF(C3157=C$5:C3157,1,0),0))</f>
        <v>4</v>
      </c>
    </row>
    <row r="3158" spans="1:7" x14ac:dyDescent="0.25">
      <c r="A3158">
        <v>2024</v>
      </c>
      <c r="B3158" s="149" t="str">
        <f t="shared" si="100"/>
        <v>2024_PR1</v>
      </c>
      <c r="C3158" t="s">
        <v>2227</v>
      </c>
      <c r="D3158" t="s">
        <v>2143</v>
      </c>
      <c r="E3158" s="149" t="str">
        <f t="shared" si="99"/>
        <v>2024_PRADJUNTAS MUNICIPIO</v>
      </c>
      <c r="F3158">
        <v>766550</v>
      </c>
      <c r="G3158" s="149">
        <f t="array" ref="G3158">SUM(IF(A3158=A$5:A3158,IF(C3158=C$5:C3158,1,0),0))</f>
        <v>1</v>
      </c>
    </row>
    <row r="3159" spans="1:7" x14ac:dyDescent="0.25">
      <c r="A3159">
        <v>2024</v>
      </c>
      <c r="B3159" s="149" t="str">
        <f t="shared" si="100"/>
        <v>2024_PR2</v>
      </c>
      <c r="C3159" t="s">
        <v>2227</v>
      </c>
      <c r="D3159" t="s">
        <v>2144</v>
      </c>
      <c r="E3159" s="149" t="str">
        <f t="shared" si="99"/>
        <v>2024_PRAGUADA MUNICIPIO</v>
      </c>
      <c r="F3159">
        <v>766550</v>
      </c>
      <c r="G3159" s="149">
        <f t="array" ref="G3159">SUM(IF(A3159=A$5:A3159,IF(C3159=C$5:C3159,1,0),0))</f>
        <v>2</v>
      </c>
    </row>
    <row r="3160" spans="1:7" x14ac:dyDescent="0.25">
      <c r="A3160">
        <v>2024</v>
      </c>
      <c r="B3160" s="149" t="str">
        <f t="shared" si="100"/>
        <v>2024_PR3</v>
      </c>
      <c r="C3160" t="s">
        <v>2227</v>
      </c>
      <c r="D3160" t="s">
        <v>2145</v>
      </c>
      <c r="E3160" s="149" t="str">
        <f t="shared" si="99"/>
        <v>2024_PRAGUADILLA MUNICIPIO</v>
      </c>
      <c r="F3160">
        <v>766550</v>
      </c>
      <c r="G3160" s="149">
        <f t="array" ref="G3160">SUM(IF(A3160=A$5:A3160,IF(C3160=C$5:C3160,1,0),0))</f>
        <v>3</v>
      </c>
    </row>
    <row r="3161" spans="1:7" x14ac:dyDescent="0.25">
      <c r="A3161">
        <v>2024</v>
      </c>
      <c r="B3161" s="149" t="str">
        <f t="shared" si="100"/>
        <v>2024_PR4</v>
      </c>
      <c r="C3161" t="s">
        <v>2227</v>
      </c>
      <c r="D3161" t="s">
        <v>2146</v>
      </c>
      <c r="E3161" s="149" t="str">
        <f t="shared" si="99"/>
        <v>2024_PRAGUAS BUENAS MUNICIPIO</v>
      </c>
      <c r="F3161">
        <v>766550</v>
      </c>
      <c r="G3161" s="149">
        <f t="array" ref="G3161">SUM(IF(A3161=A$5:A3161,IF(C3161=C$5:C3161,1,0),0))</f>
        <v>4</v>
      </c>
    </row>
    <row r="3162" spans="1:7" x14ac:dyDescent="0.25">
      <c r="A3162">
        <v>2024</v>
      </c>
      <c r="B3162" s="149" t="str">
        <f t="shared" si="100"/>
        <v>2024_PR5</v>
      </c>
      <c r="C3162" t="s">
        <v>2227</v>
      </c>
      <c r="D3162" t="s">
        <v>2147</v>
      </c>
      <c r="E3162" s="149" t="str">
        <f t="shared" si="99"/>
        <v>2024_PRAIBONITO MUNICIPIO</v>
      </c>
      <c r="F3162">
        <v>766550</v>
      </c>
      <c r="G3162" s="149">
        <f t="array" ref="G3162">SUM(IF(A3162=A$5:A3162,IF(C3162=C$5:C3162,1,0),0))</f>
        <v>5</v>
      </c>
    </row>
    <row r="3163" spans="1:7" x14ac:dyDescent="0.25">
      <c r="A3163">
        <v>2024</v>
      </c>
      <c r="B3163" s="149" t="str">
        <f t="shared" si="100"/>
        <v>2024_PR6</v>
      </c>
      <c r="C3163" t="s">
        <v>2227</v>
      </c>
      <c r="D3163" t="s">
        <v>2148</v>
      </c>
      <c r="E3163" s="149" t="str">
        <f t="shared" si="99"/>
        <v>2024_PRANASCO MUNICIPIO</v>
      </c>
      <c r="F3163">
        <v>766550</v>
      </c>
      <c r="G3163" s="149">
        <f t="array" ref="G3163">SUM(IF(A3163=A$5:A3163,IF(C3163=C$5:C3163,1,0),0))</f>
        <v>6</v>
      </c>
    </row>
    <row r="3164" spans="1:7" x14ac:dyDescent="0.25">
      <c r="A3164">
        <v>2024</v>
      </c>
      <c r="B3164" s="149" t="str">
        <f t="shared" si="100"/>
        <v>2024_PR7</v>
      </c>
      <c r="C3164" t="s">
        <v>2227</v>
      </c>
      <c r="D3164" t="s">
        <v>2149</v>
      </c>
      <c r="E3164" s="149" t="str">
        <f t="shared" si="99"/>
        <v>2024_PRARECIBO MUNICIPIO</v>
      </c>
      <c r="F3164">
        <v>766550</v>
      </c>
      <c r="G3164" s="149">
        <f t="array" ref="G3164">SUM(IF(A3164=A$5:A3164,IF(C3164=C$5:C3164,1,0),0))</f>
        <v>7</v>
      </c>
    </row>
    <row r="3165" spans="1:7" x14ac:dyDescent="0.25">
      <c r="A3165">
        <v>2024</v>
      </c>
      <c r="B3165" s="149" t="str">
        <f t="shared" si="100"/>
        <v>2024_PR8</v>
      </c>
      <c r="C3165" t="s">
        <v>2227</v>
      </c>
      <c r="D3165" t="s">
        <v>2150</v>
      </c>
      <c r="E3165" s="149" t="str">
        <f t="shared" si="99"/>
        <v>2024_PRARROYO MUNICIPIO</v>
      </c>
      <c r="F3165">
        <v>766550</v>
      </c>
      <c r="G3165" s="149">
        <f t="array" ref="G3165">SUM(IF(A3165=A$5:A3165,IF(C3165=C$5:C3165,1,0),0))</f>
        <v>8</v>
      </c>
    </row>
    <row r="3166" spans="1:7" x14ac:dyDescent="0.25">
      <c r="A3166">
        <v>2024</v>
      </c>
      <c r="B3166" s="149" t="str">
        <f t="shared" si="100"/>
        <v>2024_PR9</v>
      </c>
      <c r="C3166" t="s">
        <v>2227</v>
      </c>
      <c r="D3166" t="s">
        <v>2151</v>
      </c>
      <c r="E3166" s="149" t="str">
        <f t="shared" si="99"/>
        <v>2024_PRBARCELONETA MUNICIPIO</v>
      </c>
      <c r="F3166">
        <v>766550</v>
      </c>
      <c r="G3166" s="149">
        <f t="array" ref="G3166">SUM(IF(A3166=A$5:A3166,IF(C3166=C$5:C3166,1,0),0))</f>
        <v>9</v>
      </c>
    </row>
    <row r="3167" spans="1:7" x14ac:dyDescent="0.25">
      <c r="A3167">
        <v>2024</v>
      </c>
      <c r="B3167" s="149" t="str">
        <f t="shared" si="100"/>
        <v>2024_PR10</v>
      </c>
      <c r="C3167" t="s">
        <v>2227</v>
      </c>
      <c r="D3167" t="s">
        <v>2152</v>
      </c>
      <c r="E3167" s="149" t="str">
        <f t="shared" si="99"/>
        <v>2024_PRBARRANQUITAS MUNICIPIO</v>
      </c>
      <c r="F3167">
        <v>766550</v>
      </c>
      <c r="G3167" s="149">
        <f t="array" ref="G3167">SUM(IF(A3167=A$5:A3167,IF(C3167=C$5:C3167,1,0),0))</f>
        <v>10</v>
      </c>
    </row>
    <row r="3168" spans="1:7" x14ac:dyDescent="0.25">
      <c r="A3168">
        <v>2024</v>
      </c>
      <c r="B3168" s="149" t="str">
        <f t="shared" si="100"/>
        <v>2024_PR11</v>
      </c>
      <c r="C3168" t="s">
        <v>2227</v>
      </c>
      <c r="D3168" t="s">
        <v>2153</v>
      </c>
      <c r="E3168" s="149" t="str">
        <f t="shared" si="99"/>
        <v>2024_PRBAYAMON MUNICIPIO</v>
      </c>
      <c r="F3168">
        <v>766550</v>
      </c>
      <c r="G3168" s="149">
        <f t="array" ref="G3168">SUM(IF(A3168=A$5:A3168,IF(C3168=C$5:C3168,1,0),0))</f>
        <v>11</v>
      </c>
    </row>
    <row r="3169" spans="1:7" x14ac:dyDescent="0.25">
      <c r="A3169">
        <v>2024</v>
      </c>
      <c r="B3169" s="149" t="str">
        <f t="shared" si="100"/>
        <v>2024_PR12</v>
      </c>
      <c r="C3169" t="s">
        <v>2227</v>
      </c>
      <c r="D3169" t="s">
        <v>2154</v>
      </c>
      <c r="E3169" s="149" t="str">
        <f t="shared" si="99"/>
        <v>2024_PRCABO ROJO MUNICIPIO</v>
      </c>
      <c r="F3169">
        <v>766550</v>
      </c>
      <c r="G3169" s="149">
        <f t="array" ref="G3169">SUM(IF(A3169=A$5:A3169,IF(C3169=C$5:C3169,1,0),0))</f>
        <v>12</v>
      </c>
    </row>
    <row r="3170" spans="1:7" x14ac:dyDescent="0.25">
      <c r="A3170">
        <v>2024</v>
      </c>
      <c r="B3170" s="149" t="str">
        <f t="shared" si="100"/>
        <v>2024_PR13</v>
      </c>
      <c r="C3170" t="s">
        <v>2227</v>
      </c>
      <c r="D3170" t="s">
        <v>2155</v>
      </c>
      <c r="E3170" s="149" t="str">
        <f t="shared" si="99"/>
        <v>2024_PRCAGUAS MUNICIPIO</v>
      </c>
      <c r="F3170">
        <v>766550</v>
      </c>
      <c r="G3170" s="149">
        <f t="array" ref="G3170">SUM(IF(A3170=A$5:A3170,IF(C3170=C$5:C3170,1,0),0))</f>
        <v>13</v>
      </c>
    </row>
    <row r="3171" spans="1:7" x14ac:dyDescent="0.25">
      <c r="A3171">
        <v>2024</v>
      </c>
      <c r="B3171" s="149" t="str">
        <f t="shared" si="100"/>
        <v>2024_PR14</v>
      </c>
      <c r="C3171" t="s">
        <v>2227</v>
      </c>
      <c r="D3171" t="s">
        <v>2156</v>
      </c>
      <c r="E3171" s="149" t="str">
        <f t="shared" si="99"/>
        <v>2024_PRCAMUY MUNICIPIO</v>
      </c>
      <c r="F3171">
        <v>766550</v>
      </c>
      <c r="G3171" s="149">
        <f t="array" ref="G3171">SUM(IF(A3171=A$5:A3171,IF(C3171=C$5:C3171,1,0),0))</f>
        <v>14</v>
      </c>
    </row>
    <row r="3172" spans="1:7" x14ac:dyDescent="0.25">
      <c r="A3172">
        <v>2024</v>
      </c>
      <c r="B3172" s="149" t="str">
        <f t="shared" si="100"/>
        <v>2024_PR15</v>
      </c>
      <c r="C3172" t="s">
        <v>2227</v>
      </c>
      <c r="D3172" t="s">
        <v>2157</v>
      </c>
      <c r="E3172" s="149" t="str">
        <f t="shared" si="99"/>
        <v>2024_PRCANOVANAS MUNICIPIO</v>
      </c>
      <c r="F3172">
        <v>766550</v>
      </c>
      <c r="G3172" s="149">
        <f t="array" ref="G3172">SUM(IF(A3172=A$5:A3172,IF(C3172=C$5:C3172,1,0),0))</f>
        <v>15</v>
      </c>
    </row>
    <row r="3173" spans="1:7" x14ac:dyDescent="0.25">
      <c r="A3173">
        <v>2024</v>
      </c>
      <c r="B3173" s="149" t="str">
        <f t="shared" si="100"/>
        <v>2024_PR16</v>
      </c>
      <c r="C3173" t="s">
        <v>2227</v>
      </c>
      <c r="D3173" t="s">
        <v>2158</v>
      </c>
      <c r="E3173" s="149" t="str">
        <f t="shared" si="99"/>
        <v>2024_PRCAROLINA MUNICIPIO</v>
      </c>
      <c r="F3173">
        <v>766550</v>
      </c>
      <c r="G3173" s="149">
        <f t="array" ref="G3173">SUM(IF(A3173=A$5:A3173,IF(C3173=C$5:C3173,1,0),0))</f>
        <v>16</v>
      </c>
    </row>
    <row r="3174" spans="1:7" x14ac:dyDescent="0.25">
      <c r="A3174">
        <v>2024</v>
      </c>
      <c r="B3174" s="149" t="str">
        <f t="shared" si="100"/>
        <v>2024_PR17</v>
      </c>
      <c r="C3174" t="s">
        <v>2227</v>
      </c>
      <c r="D3174" t="s">
        <v>2159</v>
      </c>
      <c r="E3174" s="149" t="str">
        <f t="shared" si="99"/>
        <v>2024_PRCATANO MUNICIPIO</v>
      </c>
      <c r="F3174">
        <v>766550</v>
      </c>
      <c r="G3174" s="149">
        <f t="array" ref="G3174">SUM(IF(A3174=A$5:A3174,IF(C3174=C$5:C3174,1,0),0))</f>
        <v>17</v>
      </c>
    </row>
    <row r="3175" spans="1:7" x14ac:dyDescent="0.25">
      <c r="A3175">
        <v>2024</v>
      </c>
      <c r="B3175" s="149" t="str">
        <f t="shared" si="100"/>
        <v>2024_PR18</v>
      </c>
      <c r="C3175" t="s">
        <v>2227</v>
      </c>
      <c r="D3175" t="s">
        <v>2160</v>
      </c>
      <c r="E3175" s="149" t="str">
        <f t="shared" si="99"/>
        <v>2024_PRCAYEY MUNICIPIO</v>
      </c>
      <c r="F3175">
        <v>766550</v>
      </c>
      <c r="G3175" s="149">
        <f t="array" ref="G3175">SUM(IF(A3175=A$5:A3175,IF(C3175=C$5:C3175,1,0),0))</f>
        <v>18</v>
      </c>
    </row>
    <row r="3176" spans="1:7" x14ac:dyDescent="0.25">
      <c r="A3176">
        <v>2024</v>
      </c>
      <c r="B3176" s="149" t="str">
        <f t="shared" si="100"/>
        <v>2024_PR19</v>
      </c>
      <c r="C3176" t="s">
        <v>2227</v>
      </c>
      <c r="D3176" t="s">
        <v>2161</v>
      </c>
      <c r="E3176" s="149" t="str">
        <f t="shared" si="99"/>
        <v>2024_PRCEIBA MUNICIPIO</v>
      </c>
      <c r="F3176">
        <v>766550</v>
      </c>
      <c r="G3176" s="149">
        <f t="array" ref="G3176">SUM(IF(A3176=A$5:A3176,IF(C3176=C$5:C3176,1,0),0))</f>
        <v>19</v>
      </c>
    </row>
    <row r="3177" spans="1:7" x14ac:dyDescent="0.25">
      <c r="A3177">
        <v>2024</v>
      </c>
      <c r="B3177" s="149" t="str">
        <f t="shared" si="100"/>
        <v>2024_PR20</v>
      </c>
      <c r="C3177" t="s">
        <v>2227</v>
      </c>
      <c r="D3177" t="s">
        <v>2162</v>
      </c>
      <c r="E3177" s="149" t="str">
        <f t="shared" si="99"/>
        <v>2024_PRCIALES MUNICIPIO</v>
      </c>
      <c r="F3177">
        <v>766550</v>
      </c>
      <c r="G3177" s="149">
        <f t="array" ref="G3177">SUM(IF(A3177=A$5:A3177,IF(C3177=C$5:C3177,1,0),0))</f>
        <v>20</v>
      </c>
    </row>
    <row r="3178" spans="1:7" x14ac:dyDescent="0.25">
      <c r="A3178">
        <v>2024</v>
      </c>
      <c r="B3178" s="149" t="str">
        <f t="shared" si="100"/>
        <v>2024_PR21</v>
      </c>
      <c r="C3178" t="s">
        <v>2227</v>
      </c>
      <c r="D3178" t="s">
        <v>2163</v>
      </c>
      <c r="E3178" s="149" t="str">
        <f t="shared" si="99"/>
        <v>2024_PRCIDRA MUNICIPIO</v>
      </c>
      <c r="F3178">
        <v>766550</v>
      </c>
      <c r="G3178" s="149">
        <f t="array" ref="G3178">SUM(IF(A3178=A$5:A3178,IF(C3178=C$5:C3178,1,0),0))</f>
        <v>21</v>
      </c>
    </row>
    <row r="3179" spans="1:7" x14ac:dyDescent="0.25">
      <c r="A3179">
        <v>2024</v>
      </c>
      <c r="B3179" s="149" t="str">
        <f t="shared" si="100"/>
        <v>2024_PR22</v>
      </c>
      <c r="C3179" t="s">
        <v>2227</v>
      </c>
      <c r="D3179" t="s">
        <v>2164</v>
      </c>
      <c r="E3179" s="149" t="str">
        <f t="shared" si="99"/>
        <v>2024_PRCOAMO MUNICIPIO</v>
      </c>
      <c r="F3179">
        <v>766550</v>
      </c>
      <c r="G3179" s="149">
        <f t="array" ref="G3179">SUM(IF(A3179=A$5:A3179,IF(C3179=C$5:C3179,1,0),0))</f>
        <v>22</v>
      </c>
    </row>
    <row r="3180" spans="1:7" x14ac:dyDescent="0.25">
      <c r="A3180">
        <v>2024</v>
      </c>
      <c r="B3180" s="149" t="str">
        <f t="shared" si="100"/>
        <v>2024_PR23</v>
      </c>
      <c r="C3180" t="s">
        <v>2227</v>
      </c>
      <c r="D3180" t="s">
        <v>2165</v>
      </c>
      <c r="E3180" s="149" t="str">
        <f t="shared" si="99"/>
        <v>2024_PRCOMERIO MUNICIPIO</v>
      </c>
      <c r="F3180">
        <v>766550</v>
      </c>
      <c r="G3180" s="149">
        <f t="array" ref="G3180">SUM(IF(A3180=A$5:A3180,IF(C3180=C$5:C3180,1,0),0))</f>
        <v>23</v>
      </c>
    </row>
    <row r="3181" spans="1:7" x14ac:dyDescent="0.25">
      <c r="A3181">
        <v>2024</v>
      </c>
      <c r="B3181" s="149" t="str">
        <f t="shared" si="100"/>
        <v>2024_PR24</v>
      </c>
      <c r="C3181" t="s">
        <v>2227</v>
      </c>
      <c r="D3181" t="s">
        <v>2166</v>
      </c>
      <c r="E3181" s="149" t="str">
        <f t="shared" si="99"/>
        <v>2024_PRCOROZAL MUNICIPIO</v>
      </c>
      <c r="F3181">
        <v>766550</v>
      </c>
      <c r="G3181" s="149">
        <f t="array" ref="G3181">SUM(IF(A3181=A$5:A3181,IF(C3181=C$5:C3181,1,0),0))</f>
        <v>24</v>
      </c>
    </row>
    <row r="3182" spans="1:7" x14ac:dyDescent="0.25">
      <c r="A3182">
        <v>2024</v>
      </c>
      <c r="B3182" s="149" t="str">
        <f t="shared" si="100"/>
        <v>2024_PR25</v>
      </c>
      <c r="C3182" t="s">
        <v>2227</v>
      </c>
      <c r="D3182" t="s">
        <v>2167</v>
      </c>
      <c r="E3182" s="149" t="str">
        <f t="shared" si="99"/>
        <v>2024_PRCULEBRA MUNICIPIO</v>
      </c>
      <c r="F3182">
        <v>766550</v>
      </c>
      <c r="G3182" s="149">
        <f t="array" ref="G3182">SUM(IF(A3182=A$5:A3182,IF(C3182=C$5:C3182,1,0),0))</f>
        <v>25</v>
      </c>
    </row>
    <row r="3183" spans="1:7" x14ac:dyDescent="0.25">
      <c r="A3183">
        <v>2024</v>
      </c>
      <c r="B3183" s="149" t="str">
        <f t="shared" si="100"/>
        <v>2024_PR26</v>
      </c>
      <c r="C3183" t="s">
        <v>2227</v>
      </c>
      <c r="D3183" t="s">
        <v>2168</v>
      </c>
      <c r="E3183" s="149" t="str">
        <f t="shared" si="99"/>
        <v>2024_PRDORADO MUNICIPIO</v>
      </c>
      <c r="F3183">
        <v>766550</v>
      </c>
      <c r="G3183" s="149">
        <f t="array" ref="G3183">SUM(IF(A3183=A$5:A3183,IF(C3183=C$5:C3183,1,0),0))</f>
        <v>26</v>
      </c>
    </row>
    <row r="3184" spans="1:7" x14ac:dyDescent="0.25">
      <c r="A3184">
        <v>2024</v>
      </c>
      <c r="B3184" s="149" t="str">
        <f t="shared" si="100"/>
        <v>2024_PR27</v>
      </c>
      <c r="C3184" t="s">
        <v>2227</v>
      </c>
      <c r="D3184" t="s">
        <v>2169</v>
      </c>
      <c r="E3184" s="149" t="str">
        <f t="shared" si="99"/>
        <v>2024_PRFAJARDO MUNICIPIO</v>
      </c>
      <c r="F3184">
        <v>766550</v>
      </c>
      <c r="G3184" s="149">
        <f t="array" ref="G3184">SUM(IF(A3184=A$5:A3184,IF(C3184=C$5:C3184,1,0),0))</f>
        <v>27</v>
      </c>
    </row>
    <row r="3185" spans="1:7" x14ac:dyDescent="0.25">
      <c r="A3185">
        <v>2024</v>
      </c>
      <c r="B3185" s="149" t="str">
        <f t="shared" si="100"/>
        <v>2024_PR28</v>
      </c>
      <c r="C3185" t="s">
        <v>2227</v>
      </c>
      <c r="D3185" t="s">
        <v>2170</v>
      </c>
      <c r="E3185" s="149" t="str">
        <f t="shared" ref="E3185:E3248" si="101">A3185&amp;"_"&amp;C3185&amp;D3185</f>
        <v>2024_PRFLORIDA MUNICIPIO</v>
      </c>
      <c r="F3185">
        <v>766550</v>
      </c>
      <c r="G3185" s="149">
        <f t="array" ref="G3185">SUM(IF(A3185=A$5:A3185,IF(C3185=C$5:C3185,1,0),0))</f>
        <v>28</v>
      </c>
    </row>
    <row r="3186" spans="1:7" x14ac:dyDescent="0.25">
      <c r="A3186">
        <v>2024</v>
      </c>
      <c r="B3186" s="149" t="str">
        <f t="shared" si="100"/>
        <v>2024_PR29</v>
      </c>
      <c r="C3186" t="s">
        <v>2227</v>
      </c>
      <c r="D3186" t="s">
        <v>2171</v>
      </c>
      <c r="E3186" s="149" t="str">
        <f t="shared" si="101"/>
        <v>2024_PRGUANICA MUNICIPIO</v>
      </c>
      <c r="F3186">
        <v>766550</v>
      </c>
      <c r="G3186" s="149">
        <f t="array" ref="G3186">SUM(IF(A3186=A$5:A3186,IF(C3186=C$5:C3186,1,0),0))</f>
        <v>29</v>
      </c>
    </row>
    <row r="3187" spans="1:7" x14ac:dyDescent="0.25">
      <c r="A3187">
        <v>2024</v>
      </c>
      <c r="B3187" s="149" t="str">
        <f t="shared" si="100"/>
        <v>2024_PR30</v>
      </c>
      <c r="C3187" t="s">
        <v>2227</v>
      </c>
      <c r="D3187" t="s">
        <v>2172</v>
      </c>
      <c r="E3187" s="149" t="str">
        <f t="shared" si="101"/>
        <v>2024_PRGUAYAMA MUNICIPIO</v>
      </c>
      <c r="F3187">
        <v>766550</v>
      </c>
      <c r="G3187" s="149">
        <f t="array" ref="G3187">SUM(IF(A3187=A$5:A3187,IF(C3187=C$5:C3187,1,0),0))</f>
        <v>30</v>
      </c>
    </row>
    <row r="3188" spans="1:7" x14ac:dyDescent="0.25">
      <c r="A3188">
        <v>2024</v>
      </c>
      <c r="B3188" s="149" t="str">
        <f t="shared" si="100"/>
        <v>2024_PR31</v>
      </c>
      <c r="C3188" t="s">
        <v>2227</v>
      </c>
      <c r="D3188" t="s">
        <v>2173</v>
      </c>
      <c r="E3188" s="149" t="str">
        <f t="shared" si="101"/>
        <v>2024_PRGUAYANILLA MUNICIPIO</v>
      </c>
      <c r="F3188">
        <v>766550</v>
      </c>
      <c r="G3188" s="149">
        <f t="array" ref="G3188">SUM(IF(A3188=A$5:A3188,IF(C3188=C$5:C3188,1,0),0))</f>
        <v>31</v>
      </c>
    </row>
    <row r="3189" spans="1:7" x14ac:dyDescent="0.25">
      <c r="A3189">
        <v>2024</v>
      </c>
      <c r="B3189" s="149" t="str">
        <f t="shared" si="100"/>
        <v>2024_PR32</v>
      </c>
      <c r="C3189" t="s">
        <v>2227</v>
      </c>
      <c r="D3189" t="s">
        <v>2174</v>
      </c>
      <c r="E3189" s="149" t="str">
        <f t="shared" si="101"/>
        <v>2024_PRGUAYNABO MUNICIPIO</v>
      </c>
      <c r="F3189">
        <v>766550</v>
      </c>
      <c r="G3189" s="149">
        <f t="array" ref="G3189">SUM(IF(A3189=A$5:A3189,IF(C3189=C$5:C3189,1,0),0))</f>
        <v>32</v>
      </c>
    </row>
    <row r="3190" spans="1:7" x14ac:dyDescent="0.25">
      <c r="A3190">
        <v>2024</v>
      </c>
      <c r="B3190" s="149" t="str">
        <f t="shared" si="100"/>
        <v>2024_PR33</v>
      </c>
      <c r="C3190" t="s">
        <v>2227</v>
      </c>
      <c r="D3190" t="s">
        <v>2175</v>
      </c>
      <c r="E3190" s="149" t="str">
        <f t="shared" si="101"/>
        <v>2024_PRGURABO MUNICIPIO</v>
      </c>
      <c r="F3190">
        <v>766550</v>
      </c>
      <c r="G3190" s="149">
        <f t="array" ref="G3190">SUM(IF(A3190=A$5:A3190,IF(C3190=C$5:C3190,1,0),0))</f>
        <v>33</v>
      </c>
    </row>
    <row r="3191" spans="1:7" x14ac:dyDescent="0.25">
      <c r="A3191">
        <v>2024</v>
      </c>
      <c r="B3191" s="149" t="str">
        <f t="shared" si="100"/>
        <v>2024_PR34</v>
      </c>
      <c r="C3191" t="s">
        <v>2227</v>
      </c>
      <c r="D3191" t="s">
        <v>2176</v>
      </c>
      <c r="E3191" s="149" t="str">
        <f t="shared" si="101"/>
        <v>2024_PRHATILLO MUNICIPIO</v>
      </c>
      <c r="F3191">
        <v>766550</v>
      </c>
      <c r="G3191" s="149">
        <f t="array" ref="G3191">SUM(IF(A3191=A$5:A3191,IF(C3191=C$5:C3191,1,0),0))</f>
        <v>34</v>
      </c>
    </row>
    <row r="3192" spans="1:7" x14ac:dyDescent="0.25">
      <c r="A3192">
        <v>2024</v>
      </c>
      <c r="B3192" s="149" t="str">
        <f t="shared" si="100"/>
        <v>2024_PR35</v>
      </c>
      <c r="C3192" t="s">
        <v>2227</v>
      </c>
      <c r="D3192" t="s">
        <v>2177</v>
      </c>
      <c r="E3192" s="149" t="str">
        <f t="shared" si="101"/>
        <v>2024_PRHORMIGUEROS MUNICIPIO</v>
      </c>
      <c r="F3192">
        <v>766550</v>
      </c>
      <c r="G3192" s="149">
        <f t="array" ref="G3192">SUM(IF(A3192=A$5:A3192,IF(C3192=C$5:C3192,1,0),0))</f>
        <v>35</v>
      </c>
    </row>
    <row r="3193" spans="1:7" x14ac:dyDescent="0.25">
      <c r="A3193">
        <v>2024</v>
      </c>
      <c r="B3193" s="149" t="str">
        <f t="shared" si="100"/>
        <v>2024_PR36</v>
      </c>
      <c r="C3193" t="s">
        <v>2227</v>
      </c>
      <c r="D3193" t="s">
        <v>2178</v>
      </c>
      <c r="E3193" s="149" t="str">
        <f t="shared" si="101"/>
        <v>2024_PRHUMACAO MUNICIPIO</v>
      </c>
      <c r="F3193">
        <v>766550</v>
      </c>
      <c r="G3193" s="149">
        <f t="array" ref="G3193">SUM(IF(A3193=A$5:A3193,IF(C3193=C$5:C3193,1,0),0))</f>
        <v>36</v>
      </c>
    </row>
    <row r="3194" spans="1:7" x14ac:dyDescent="0.25">
      <c r="A3194">
        <v>2024</v>
      </c>
      <c r="B3194" s="149" t="str">
        <f t="shared" si="100"/>
        <v>2024_PR37</v>
      </c>
      <c r="C3194" t="s">
        <v>2227</v>
      </c>
      <c r="D3194" t="s">
        <v>2179</v>
      </c>
      <c r="E3194" s="149" t="str">
        <f t="shared" si="101"/>
        <v>2024_PRISABELA MUNICIPIO</v>
      </c>
      <c r="F3194">
        <v>766550</v>
      </c>
      <c r="G3194" s="149">
        <f t="array" ref="G3194">SUM(IF(A3194=A$5:A3194,IF(C3194=C$5:C3194,1,0),0))</f>
        <v>37</v>
      </c>
    </row>
    <row r="3195" spans="1:7" x14ac:dyDescent="0.25">
      <c r="A3195">
        <v>2024</v>
      </c>
      <c r="B3195" s="149" t="str">
        <f t="shared" si="100"/>
        <v>2024_PR38</v>
      </c>
      <c r="C3195" t="s">
        <v>2227</v>
      </c>
      <c r="D3195" t="s">
        <v>2180</v>
      </c>
      <c r="E3195" s="149" t="str">
        <f t="shared" si="101"/>
        <v>2024_PRJAYUYA MUNICIPIO</v>
      </c>
      <c r="F3195">
        <v>766550</v>
      </c>
      <c r="G3195" s="149">
        <f t="array" ref="G3195">SUM(IF(A3195=A$5:A3195,IF(C3195=C$5:C3195,1,0),0))</f>
        <v>38</v>
      </c>
    </row>
    <row r="3196" spans="1:7" x14ac:dyDescent="0.25">
      <c r="A3196">
        <v>2024</v>
      </c>
      <c r="B3196" s="149" t="str">
        <f t="shared" si="100"/>
        <v>2024_PR39</v>
      </c>
      <c r="C3196" t="s">
        <v>2227</v>
      </c>
      <c r="D3196" t="s">
        <v>2181</v>
      </c>
      <c r="E3196" s="149" t="str">
        <f t="shared" si="101"/>
        <v>2024_PRJUANA DIAZ MUNICIPIO</v>
      </c>
      <c r="F3196">
        <v>766550</v>
      </c>
      <c r="G3196" s="149">
        <f t="array" ref="G3196">SUM(IF(A3196=A$5:A3196,IF(C3196=C$5:C3196,1,0),0))</f>
        <v>39</v>
      </c>
    </row>
    <row r="3197" spans="1:7" x14ac:dyDescent="0.25">
      <c r="A3197">
        <v>2024</v>
      </c>
      <c r="B3197" s="149" t="str">
        <f t="shared" si="100"/>
        <v>2024_PR40</v>
      </c>
      <c r="C3197" t="s">
        <v>2227</v>
      </c>
      <c r="D3197" t="s">
        <v>2182</v>
      </c>
      <c r="E3197" s="149" t="str">
        <f t="shared" si="101"/>
        <v>2024_PRJUNCOS MUNICIPIO</v>
      </c>
      <c r="F3197">
        <v>766550</v>
      </c>
      <c r="G3197" s="149">
        <f t="array" ref="G3197">SUM(IF(A3197=A$5:A3197,IF(C3197=C$5:C3197,1,0),0))</f>
        <v>40</v>
      </c>
    </row>
    <row r="3198" spans="1:7" x14ac:dyDescent="0.25">
      <c r="A3198">
        <v>2024</v>
      </c>
      <c r="B3198" s="149" t="str">
        <f t="shared" si="100"/>
        <v>2024_PR41</v>
      </c>
      <c r="C3198" t="s">
        <v>2227</v>
      </c>
      <c r="D3198" t="s">
        <v>2183</v>
      </c>
      <c r="E3198" s="149" t="str">
        <f t="shared" si="101"/>
        <v>2024_PRLAJAS MUNICIPIO</v>
      </c>
      <c r="F3198">
        <v>766550</v>
      </c>
      <c r="G3198" s="149">
        <f t="array" ref="G3198">SUM(IF(A3198=A$5:A3198,IF(C3198=C$5:C3198,1,0),0))</f>
        <v>41</v>
      </c>
    </row>
    <row r="3199" spans="1:7" x14ac:dyDescent="0.25">
      <c r="A3199">
        <v>2024</v>
      </c>
      <c r="B3199" s="149" t="str">
        <f t="shared" si="100"/>
        <v>2024_PR42</v>
      </c>
      <c r="C3199" t="s">
        <v>2227</v>
      </c>
      <c r="D3199" t="s">
        <v>2184</v>
      </c>
      <c r="E3199" s="149" t="str">
        <f t="shared" si="101"/>
        <v>2024_PRLARES MUNICIPIO</v>
      </c>
      <c r="F3199">
        <v>766550</v>
      </c>
      <c r="G3199" s="149">
        <f t="array" ref="G3199">SUM(IF(A3199=A$5:A3199,IF(C3199=C$5:C3199,1,0),0))</f>
        <v>42</v>
      </c>
    </row>
    <row r="3200" spans="1:7" x14ac:dyDescent="0.25">
      <c r="A3200">
        <v>2024</v>
      </c>
      <c r="B3200" s="149" t="str">
        <f t="shared" si="100"/>
        <v>2024_PR43</v>
      </c>
      <c r="C3200" t="s">
        <v>2227</v>
      </c>
      <c r="D3200" t="s">
        <v>2185</v>
      </c>
      <c r="E3200" s="149" t="str">
        <f t="shared" si="101"/>
        <v>2024_PRLAS MARIAS MUNICIPIO</v>
      </c>
      <c r="F3200">
        <v>766550</v>
      </c>
      <c r="G3200" s="149">
        <f t="array" ref="G3200">SUM(IF(A3200=A$5:A3200,IF(C3200=C$5:C3200,1,0),0))</f>
        <v>43</v>
      </c>
    </row>
    <row r="3201" spans="1:7" x14ac:dyDescent="0.25">
      <c r="A3201">
        <v>2024</v>
      </c>
      <c r="B3201" s="149" t="str">
        <f t="shared" si="100"/>
        <v>2024_PR44</v>
      </c>
      <c r="C3201" t="s">
        <v>2227</v>
      </c>
      <c r="D3201" t="s">
        <v>2186</v>
      </c>
      <c r="E3201" s="149" t="str">
        <f t="shared" si="101"/>
        <v>2024_PRLAS PIEDRAS MUNICIPIO</v>
      </c>
      <c r="F3201">
        <v>766550</v>
      </c>
      <c r="G3201" s="149">
        <f t="array" ref="G3201">SUM(IF(A3201=A$5:A3201,IF(C3201=C$5:C3201,1,0),0))</f>
        <v>44</v>
      </c>
    </row>
    <row r="3202" spans="1:7" x14ac:dyDescent="0.25">
      <c r="A3202">
        <v>2024</v>
      </c>
      <c r="B3202" s="149" t="str">
        <f t="shared" si="100"/>
        <v>2024_PR45</v>
      </c>
      <c r="C3202" t="s">
        <v>2227</v>
      </c>
      <c r="D3202" t="s">
        <v>2187</v>
      </c>
      <c r="E3202" s="149" t="str">
        <f t="shared" si="101"/>
        <v>2024_PRLOIZA MUNICIPIO</v>
      </c>
      <c r="F3202">
        <v>766550</v>
      </c>
      <c r="G3202" s="149">
        <f t="array" ref="G3202">SUM(IF(A3202=A$5:A3202,IF(C3202=C$5:C3202,1,0),0))</f>
        <v>45</v>
      </c>
    </row>
    <row r="3203" spans="1:7" x14ac:dyDescent="0.25">
      <c r="A3203">
        <v>2024</v>
      </c>
      <c r="B3203" s="149" t="str">
        <f t="shared" si="100"/>
        <v>2024_PR46</v>
      </c>
      <c r="C3203" t="s">
        <v>2227</v>
      </c>
      <c r="D3203" t="s">
        <v>2188</v>
      </c>
      <c r="E3203" s="149" t="str">
        <f t="shared" si="101"/>
        <v>2024_PRLUQUILLO MUNICIPIO</v>
      </c>
      <c r="F3203">
        <v>766550</v>
      </c>
      <c r="G3203" s="149">
        <f t="array" ref="G3203">SUM(IF(A3203=A$5:A3203,IF(C3203=C$5:C3203,1,0),0))</f>
        <v>46</v>
      </c>
    </row>
    <row r="3204" spans="1:7" x14ac:dyDescent="0.25">
      <c r="A3204">
        <v>2024</v>
      </c>
      <c r="B3204" s="149" t="str">
        <f t="shared" si="100"/>
        <v>2024_PR47</v>
      </c>
      <c r="C3204" t="s">
        <v>2227</v>
      </c>
      <c r="D3204" t="s">
        <v>2189</v>
      </c>
      <c r="E3204" s="149" t="str">
        <f t="shared" si="101"/>
        <v>2024_PRMANATI MUNICIPIO</v>
      </c>
      <c r="F3204">
        <v>766550</v>
      </c>
      <c r="G3204" s="149">
        <f t="array" ref="G3204">SUM(IF(A3204=A$5:A3204,IF(C3204=C$5:C3204,1,0),0))</f>
        <v>47</v>
      </c>
    </row>
    <row r="3205" spans="1:7" x14ac:dyDescent="0.25">
      <c r="A3205">
        <v>2024</v>
      </c>
      <c r="B3205" s="149" t="str">
        <f t="shared" si="100"/>
        <v>2024_PR48</v>
      </c>
      <c r="C3205" t="s">
        <v>2227</v>
      </c>
      <c r="D3205" t="s">
        <v>2190</v>
      </c>
      <c r="E3205" s="149" t="str">
        <f t="shared" si="101"/>
        <v>2024_PRMARICAO MUNICIPIO</v>
      </c>
      <c r="F3205">
        <v>766550</v>
      </c>
      <c r="G3205" s="149">
        <f t="array" ref="G3205">SUM(IF(A3205=A$5:A3205,IF(C3205=C$5:C3205,1,0),0))</f>
        <v>48</v>
      </c>
    </row>
    <row r="3206" spans="1:7" x14ac:dyDescent="0.25">
      <c r="A3206">
        <v>2024</v>
      </c>
      <c r="B3206" s="149" t="str">
        <f t="shared" si="100"/>
        <v>2024_PR49</v>
      </c>
      <c r="C3206" t="s">
        <v>2227</v>
      </c>
      <c r="D3206" t="s">
        <v>2191</v>
      </c>
      <c r="E3206" s="149" t="str">
        <f t="shared" si="101"/>
        <v>2024_PRMAUNABO MUNICIPIO</v>
      </c>
      <c r="F3206">
        <v>766550</v>
      </c>
      <c r="G3206" s="149">
        <f t="array" ref="G3206">SUM(IF(A3206=A$5:A3206,IF(C3206=C$5:C3206,1,0),0))</f>
        <v>49</v>
      </c>
    </row>
    <row r="3207" spans="1:7" x14ac:dyDescent="0.25">
      <c r="A3207">
        <v>2024</v>
      </c>
      <c r="B3207" s="149" t="str">
        <f t="shared" si="100"/>
        <v>2024_PR50</v>
      </c>
      <c r="C3207" t="s">
        <v>2227</v>
      </c>
      <c r="D3207" t="s">
        <v>2192</v>
      </c>
      <c r="E3207" s="149" t="str">
        <f t="shared" si="101"/>
        <v>2024_PRMAYAGUEZ MUNICIPIO</v>
      </c>
      <c r="F3207">
        <v>766550</v>
      </c>
      <c r="G3207" s="149">
        <f t="array" ref="G3207">SUM(IF(A3207=A$5:A3207,IF(C3207=C$5:C3207,1,0),0))</f>
        <v>50</v>
      </c>
    </row>
    <row r="3208" spans="1:7" x14ac:dyDescent="0.25">
      <c r="A3208">
        <v>2024</v>
      </c>
      <c r="B3208" s="149" t="str">
        <f t="shared" si="100"/>
        <v>2024_PR51</v>
      </c>
      <c r="C3208" t="s">
        <v>2227</v>
      </c>
      <c r="D3208" t="s">
        <v>2193</v>
      </c>
      <c r="E3208" s="149" t="str">
        <f t="shared" si="101"/>
        <v>2024_PRMOCA MUNICIPIO</v>
      </c>
      <c r="F3208">
        <v>766550</v>
      </c>
      <c r="G3208" s="149">
        <f t="array" ref="G3208">SUM(IF(A3208=A$5:A3208,IF(C3208=C$5:C3208,1,0),0))</f>
        <v>51</v>
      </c>
    </row>
    <row r="3209" spans="1:7" x14ac:dyDescent="0.25">
      <c r="A3209">
        <v>2024</v>
      </c>
      <c r="B3209" s="149" t="str">
        <f t="shared" si="100"/>
        <v>2024_PR52</v>
      </c>
      <c r="C3209" t="s">
        <v>2227</v>
      </c>
      <c r="D3209" t="s">
        <v>2194</v>
      </c>
      <c r="E3209" s="149" t="str">
        <f t="shared" si="101"/>
        <v>2024_PRMOROVIS MUNICIPIO</v>
      </c>
      <c r="F3209">
        <v>766550</v>
      </c>
      <c r="G3209" s="149">
        <f t="array" ref="G3209">SUM(IF(A3209=A$5:A3209,IF(C3209=C$5:C3209,1,0),0))</f>
        <v>52</v>
      </c>
    </row>
    <row r="3210" spans="1:7" x14ac:dyDescent="0.25">
      <c r="A3210">
        <v>2024</v>
      </c>
      <c r="B3210" s="149" t="str">
        <f t="shared" si="100"/>
        <v>2024_PR53</v>
      </c>
      <c r="C3210" t="s">
        <v>2227</v>
      </c>
      <c r="D3210" t="s">
        <v>2195</v>
      </c>
      <c r="E3210" s="149" t="str">
        <f t="shared" si="101"/>
        <v>2024_PRNAGUABO MUNICIPIO</v>
      </c>
      <c r="F3210">
        <v>766550</v>
      </c>
      <c r="G3210" s="149">
        <f t="array" ref="G3210">SUM(IF(A3210=A$5:A3210,IF(C3210=C$5:C3210,1,0),0))</f>
        <v>53</v>
      </c>
    </row>
    <row r="3211" spans="1:7" x14ac:dyDescent="0.25">
      <c r="A3211">
        <v>2024</v>
      </c>
      <c r="B3211" s="149" t="str">
        <f t="shared" si="100"/>
        <v>2024_PR54</v>
      </c>
      <c r="C3211" t="s">
        <v>2227</v>
      </c>
      <c r="D3211" t="s">
        <v>2196</v>
      </c>
      <c r="E3211" s="149" t="str">
        <f t="shared" si="101"/>
        <v>2024_PRNARANJITO MUNICIPIO</v>
      </c>
      <c r="F3211">
        <v>766550</v>
      </c>
      <c r="G3211" s="149">
        <f t="array" ref="G3211">SUM(IF(A3211=A$5:A3211,IF(C3211=C$5:C3211,1,0),0))</f>
        <v>54</v>
      </c>
    </row>
    <row r="3212" spans="1:7" x14ac:dyDescent="0.25">
      <c r="A3212">
        <v>2024</v>
      </c>
      <c r="B3212" s="149" t="str">
        <f t="shared" si="100"/>
        <v>2024_PR55</v>
      </c>
      <c r="C3212" t="s">
        <v>2227</v>
      </c>
      <c r="D3212" t="s">
        <v>2197</v>
      </c>
      <c r="E3212" s="149" t="str">
        <f t="shared" si="101"/>
        <v>2024_PROROCOVIS MUNICIPIO</v>
      </c>
      <c r="F3212">
        <v>766550</v>
      </c>
      <c r="G3212" s="149">
        <f t="array" ref="G3212">SUM(IF(A3212=A$5:A3212,IF(C3212=C$5:C3212,1,0),0))</f>
        <v>55</v>
      </c>
    </row>
    <row r="3213" spans="1:7" x14ac:dyDescent="0.25">
      <c r="A3213">
        <v>2024</v>
      </c>
      <c r="B3213" s="149" t="str">
        <f t="shared" ref="B3213:B3276" si="102">A3213&amp;"_"&amp;C3213&amp;G3213</f>
        <v>2024_PR56</v>
      </c>
      <c r="C3213" t="s">
        <v>2227</v>
      </c>
      <c r="D3213" t="s">
        <v>2198</v>
      </c>
      <c r="E3213" s="149" t="str">
        <f t="shared" si="101"/>
        <v>2024_PRPATILLAS MUNICIPIO</v>
      </c>
      <c r="F3213">
        <v>766550</v>
      </c>
      <c r="G3213" s="149">
        <f t="array" ref="G3213">SUM(IF(A3213=A$5:A3213,IF(C3213=C$5:C3213,1,0),0))</f>
        <v>56</v>
      </c>
    </row>
    <row r="3214" spans="1:7" x14ac:dyDescent="0.25">
      <c r="A3214">
        <v>2024</v>
      </c>
      <c r="B3214" s="149" t="str">
        <f t="shared" si="102"/>
        <v>2024_PR57</v>
      </c>
      <c r="C3214" t="s">
        <v>2227</v>
      </c>
      <c r="D3214" t="s">
        <v>2199</v>
      </c>
      <c r="E3214" s="149" t="str">
        <f t="shared" si="101"/>
        <v>2024_PRPENUELAS MUNICIPIO</v>
      </c>
      <c r="F3214">
        <v>766550</v>
      </c>
      <c r="G3214" s="149">
        <f t="array" ref="G3214">SUM(IF(A3214=A$5:A3214,IF(C3214=C$5:C3214,1,0),0))</f>
        <v>57</v>
      </c>
    </row>
    <row r="3215" spans="1:7" x14ac:dyDescent="0.25">
      <c r="A3215">
        <v>2024</v>
      </c>
      <c r="B3215" s="149" t="str">
        <f t="shared" si="102"/>
        <v>2024_PR58</v>
      </c>
      <c r="C3215" t="s">
        <v>2227</v>
      </c>
      <c r="D3215" t="s">
        <v>2200</v>
      </c>
      <c r="E3215" s="149" t="str">
        <f t="shared" si="101"/>
        <v>2024_PRPONCE MUNICIPIO</v>
      </c>
      <c r="F3215">
        <v>766550</v>
      </c>
      <c r="G3215" s="149">
        <f t="array" ref="G3215">SUM(IF(A3215=A$5:A3215,IF(C3215=C$5:C3215,1,0),0))</f>
        <v>58</v>
      </c>
    </row>
    <row r="3216" spans="1:7" x14ac:dyDescent="0.25">
      <c r="A3216">
        <v>2024</v>
      </c>
      <c r="B3216" s="149" t="str">
        <f t="shared" si="102"/>
        <v>2024_PR59</v>
      </c>
      <c r="C3216" t="s">
        <v>2227</v>
      </c>
      <c r="D3216" t="s">
        <v>2201</v>
      </c>
      <c r="E3216" s="149" t="str">
        <f t="shared" si="101"/>
        <v>2024_PRQUEBRADILLAS MUNICIPIO</v>
      </c>
      <c r="F3216">
        <v>766550</v>
      </c>
      <c r="G3216" s="149">
        <f t="array" ref="G3216">SUM(IF(A3216=A$5:A3216,IF(C3216=C$5:C3216,1,0),0))</f>
        <v>59</v>
      </c>
    </row>
    <row r="3217" spans="1:7" x14ac:dyDescent="0.25">
      <c r="A3217">
        <v>2024</v>
      </c>
      <c r="B3217" s="149" t="str">
        <f t="shared" si="102"/>
        <v>2024_PR60</v>
      </c>
      <c r="C3217" t="s">
        <v>2227</v>
      </c>
      <c r="D3217" t="s">
        <v>2202</v>
      </c>
      <c r="E3217" s="149" t="str">
        <f t="shared" si="101"/>
        <v>2024_PRRINCON MUNICIPIO</v>
      </c>
      <c r="F3217">
        <v>766550</v>
      </c>
      <c r="G3217" s="149">
        <f t="array" ref="G3217">SUM(IF(A3217=A$5:A3217,IF(C3217=C$5:C3217,1,0),0))</f>
        <v>60</v>
      </c>
    </row>
    <row r="3218" spans="1:7" x14ac:dyDescent="0.25">
      <c r="A3218">
        <v>2024</v>
      </c>
      <c r="B3218" s="149" t="str">
        <f t="shared" si="102"/>
        <v>2024_PR61</v>
      </c>
      <c r="C3218" t="s">
        <v>2227</v>
      </c>
      <c r="D3218" t="s">
        <v>2203</v>
      </c>
      <c r="E3218" s="149" t="str">
        <f t="shared" si="101"/>
        <v>2024_PRRIO GRANDE MUNICIPIO</v>
      </c>
      <c r="F3218">
        <v>766550</v>
      </c>
      <c r="G3218" s="149">
        <f t="array" ref="G3218">SUM(IF(A3218=A$5:A3218,IF(C3218=C$5:C3218,1,0),0))</f>
        <v>61</v>
      </c>
    </row>
    <row r="3219" spans="1:7" x14ac:dyDescent="0.25">
      <c r="A3219">
        <v>2024</v>
      </c>
      <c r="B3219" s="149" t="str">
        <f t="shared" si="102"/>
        <v>2024_PR62</v>
      </c>
      <c r="C3219" t="s">
        <v>2227</v>
      </c>
      <c r="D3219" t="s">
        <v>2204</v>
      </c>
      <c r="E3219" s="149" t="str">
        <f t="shared" si="101"/>
        <v>2024_PRSABANA GRANDE MUNICIPIO</v>
      </c>
      <c r="F3219">
        <v>766550</v>
      </c>
      <c r="G3219" s="149">
        <f t="array" ref="G3219">SUM(IF(A3219=A$5:A3219,IF(C3219=C$5:C3219,1,0),0))</f>
        <v>62</v>
      </c>
    </row>
    <row r="3220" spans="1:7" x14ac:dyDescent="0.25">
      <c r="A3220">
        <v>2024</v>
      </c>
      <c r="B3220" s="149" t="str">
        <f t="shared" si="102"/>
        <v>2024_PR63</v>
      </c>
      <c r="C3220" t="s">
        <v>2227</v>
      </c>
      <c r="D3220" t="s">
        <v>2205</v>
      </c>
      <c r="E3220" s="149" t="str">
        <f t="shared" si="101"/>
        <v>2024_PRSALINAS MUNICIPIO</v>
      </c>
      <c r="F3220">
        <v>766550</v>
      </c>
      <c r="G3220" s="149">
        <f t="array" ref="G3220">SUM(IF(A3220=A$5:A3220,IF(C3220=C$5:C3220,1,0),0))</f>
        <v>63</v>
      </c>
    </row>
    <row r="3221" spans="1:7" x14ac:dyDescent="0.25">
      <c r="A3221">
        <v>2024</v>
      </c>
      <c r="B3221" s="149" t="str">
        <f t="shared" si="102"/>
        <v>2024_PR64</v>
      </c>
      <c r="C3221" t="s">
        <v>2227</v>
      </c>
      <c r="D3221" t="s">
        <v>2206</v>
      </c>
      <c r="E3221" s="149" t="str">
        <f t="shared" si="101"/>
        <v>2024_PRSAN GERMAN MUNICIPIO</v>
      </c>
      <c r="F3221">
        <v>766550</v>
      </c>
      <c r="G3221" s="149">
        <f t="array" ref="G3221">SUM(IF(A3221=A$5:A3221,IF(C3221=C$5:C3221,1,0),0))</f>
        <v>64</v>
      </c>
    </row>
    <row r="3222" spans="1:7" x14ac:dyDescent="0.25">
      <c r="A3222">
        <v>2024</v>
      </c>
      <c r="B3222" s="149" t="str">
        <f t="shared" si="102"/>
        <v>2024_PR65</v>
      </c>
      <c r="C3222" t="s">
        <v>2227</v>
      </c>
      <c r="D3222" t="s">
        <v>2207</v>
      </c>
      <c r="E3222" s="149" t="str">
        <f t="shared" si="101"/>
        <v>2024_PRSAN JUAN MUNICIPIO</v>
      </c>
      <c r="F3222">
        <v>766550</v>
      </c>
      <c r="G3222" s="149">
        <f t="array" ref="G3222">SUM(IF(A3222=A$5:A3222,IF(C3222=C$5:C3222,1,0),0))</f>
        <v>65</v>
      </c>
    </row>
    <row r="3223" spans="1:7" x14ac:dyDescent="0.25">
      <c r="A3223">
        <v>2024</v>
      </c>
      <c r="B3223" s="149" t="str">
        <f t="shared" si="102"/>
        <v>2024_PR66</v>
      </c>
      <c r="C3223" t="s">
        <v>2227</v>
      </c>
      <c r="D3223" t="s">
        <v>2208</v>
      </c>
      <c r="E3223" s="149" t="str">
        <f t="shared" si="101"/>
        <v>2024_PRSAN LORENZO MUNICIPIO</v>
      </c>
      <c r="F3223">
        <v>766550</v>
      </c>
      <c r="G3223" s="149">
        <f t="array" ref="G3223">SUM(IF(A3223=A$5:A3223,IF(C3223=C$5:C3223,1,0),0))</f>
        <v>66</v>
      </c>
    </row>
    <row r="3224" spans="1:7" x14ac:dyDescent="0.25">
      <c r="A3224">
        <v>2024</v>
      </c>
      <c r="B3224" s="149" t="str">
        <f t="shared" si="102"/>
        <v>2024_PR67</v>
      </c>
      <c r="C3224" t="s">
        <v>2227</v>
      </c>
      <c r="D3224" t="s">
        <v>2209</v>
      </c>
      <c r="E3224" s="149" t="str">
        <f t="shared" si="101"/>
        <v>2024_PRSAN SEBASTIAN MUNICIPIO</v>
      </c>
      <c r="F3224">
        <v>766550</v>
      </c>
      <c r="G3224" s="149">
        <f t="array" ref="G3224">SUM(IF(A3224=A$5:A3224,IF(C3224=C$5:C3224,1,0),0))</f>
        <v>67</v>
      </c>
    </row>
    <row r="3225" spans="1:7" x14ac:dyDescent="0.25">
      <c r="A3225">
        <v>2024</v>
      </c>
      <c r="B3225" s="149" t="str">
        <f t="shared" si="102"/>
        <v>2024_PR68</v>
      </c>
      <c r="C3225" t="s">
        <v>2227</v>
      </c>
      <c r="D3225" t="s">
        <v>2210</v>
      </c>
      <c r="E3225" s="149" t="str">
        <f t="shared" si="101"/>
        <v>2024_PRSANTA ISABEL MUNICIPIO</v>
      </c>
      <c r="F3225">
        <v>766550</v>
      </c>
      <c r="G3225" s="149">
        <f t="array" ref="G3225">SUM(IF(A3225=A$5:A3225,IF(C3225=C$5:C3225,1,0),0))</f>
        <v>68</v>
      </c>
    </row>
    <row r="3226" spans="1:7" x14ac:dyDescent="0.25">
      <c r="A3226">
        <v>2024</v>
      </c>
      <c r="B3226" s="149" t="str">
        <f t="shared" si="102"/>
        <v>2024_PR69</v>
      </c>
      <c r="C3226" t="s">
        <v>2227</v>
      </c>
      <c r="D3226" t="s">
        <v>2211</v>
      </c>
      <c r="E3226" s="149" t="str">
        <f t="shared" si="101"/>
        <v>2024_PRTOA ALTA MUNICIPIO</v>
      </c>
      <c r="F3226">
        <v>766550</v>
      </c>
      <c r="G3226" s="149">
        <f t="array" ref="G3226">SUM(IF(A3226=A$5:A3226,IF(C3226=C$5:C3226,1,0),0))</f>
        <v>69</v>
      </c>
    </row>
    <row r="3227" spans="1:7" x14ac:dyDescent="0.25">
      <c r="A3227">
        <v>2024</v>
      </c>
      <c r="B3227" s="149" t="str">
        <f t="shared" si="102"/>
        <v>2024_PR70</v>
      </c>
      <c r="C3227" t="s">
        <v>2227</v>
      </c>
      <c r="D3227" t="s">
        <v>2212</v>
      </c>
      <c r="E3227" s="149" t="str">
        <f t="shared" si="101"/>
        <v>2024_PRTOA BAJA MUNICIPIO</v>
      </c>
      <c r="F3227">
        <v>766550</v>
      </c>
      <c r="G3227" s="149">
        <f t="array" ref="G3227">SUM(IF(A3227=A$5:A3227,IF(C3227=C$5:C3227,1,0),0))</f>
        <v>70</v>
      </c>
    </row>
    <row r="3228" spans="1:7" x14ac:dyDescent="0.25">
      <c r="A3228">
        <v>2024</v>
      </c>
      <c r="B3228" s="149" t="str">
        <f t="shared" si="102"/>
        <v>2024_PR71</v>
      </c>
      <c r="C3228" t="s">
        <v>2227</v>
      </c>
      <c r="D3228" t="s">
        <v>2213</v>
      </c>
      <c r="E3228" s="149" t="str">
        <f t="shared" si="101"/>
        <v>2024_PRTRUJILLO ALTO MUNICIPIO</v>
      </c>
      <c r="F3228">
        <v>766550</v>
      </c>
      <c r="G3228" s="149">
        <f t="array" ref="G3228">SUM(IF(A3228=A$5:A3228,IF(C3228=C$5:C3228,1,0),0))</f>
        <v>71</v>
      </c>
    </row>
    <row r="3229" spans="1:7" x14ac:dyDescent="0.25">
      <c r="A3229">
        <v>2024</v>
      </c>
      <c r="B3229" s="149" t="str">
        <f t="shared" si="102"/>
        <v>2024_PR72</v>
      </c>
      <c r="C3229" t="s">
        <v>2227</v>
      </c>
      <c r="D3229" t="s">
        <v>2214</v>
      </c>
      <c r="E3229" s="149" t="str">
        <f t="shared" si="101"/>
        <v>2024_PRUTUADO MUNICIPIO</v>
      </c>
      <c r="F3229">
        <v>766550</v>
      </c>
      <c r="G3229" s="149">
        <f t="array" ref="G3229">SUM(IF(A3229=A$5:A3229,IF(C3229=C$5:C3229,1,0),0))</f>
        <v>72</v>
      </c>
    </row>
    <row r="3230" spans="1:7" x14ac:dyDescent="0.25">
      <c r="A3230">
        <v>2024</v>
      </c>
      <c r="B3230" s="149" t="str">
        <f t="shared" si="102"/>
        <v>2024_PR73</v>
      </c>
      <c r="C3230" t="s">
        <v>2227</v>
      </c>
      <c r="D3230" t="s">
        <v>2215</v>
      </c>
      <c r="E3230" s="149" t="str">
        <f t="shared" si="101"/>
        <v>2024_PRVEGA ALTA MUNICIPIO</v>
      </c>
      <c r="F3230">
        <v>766550</v>
      </c>
      <c r="G3230" s="149">
        <f t="array" ref="G3230">SUM(IF(A3230=A$5:A3230,IF(C3230=C$5:C3230,1,0),0))</f>
        <v>73</v>
      </c>
    </row>
    <row r="3231" spans="1:7" x14ac:dyDescent="0.25">
      <c r="A3231">
        <v>2024</v>
      </c>
      <c r="B3231" s="149" t="str">
        <f t="shared" si="102"/>
        <v>2024_PR74</v>
      </c>
      <c r="C3231" t="s">
        <v>2227</v>
      </c>
      <c r="D3231" t="s">
        <v>2216</v>
      </c>
      <c r="E3231" s="149" t="str">
        <f t="shared" si="101"/>
        <v>2024_PRVEGA BAJA MUNICIPIO</v>
      </c>
      <c r="F3231">
        <v>766550</v>
      </c>
      <c r="G3231" s="149">
        <f t="array" ref="G3231">SUM(IF(A3231=A$5:A3231,IF(C3231=C$5:C3231,1,0),0))</f>
        <v>74</v>
      </c>
    </row>
    <row r="3232" spans="1:7" x14ac:dyDescent="0.25">
      <c r="A3232">
        <v>2024</v>
      </c>
      <c r="B3232" s="149" t="str">
        <f t="shared" si="102"/>
        <v>2024_PR75</v>
      </c>
      <c r="C3232" t="s">
        <v>2227</v>
      </c>
      <c r="D3232" t="s">
        <v>2217</v>
      </c>
      <c r="E3232" s="149" t="str">
        <f t="shared" si="101"/>
        <v>2024_PRVIEQUES MUNICIPIO</v>
      </c>
      <c r="F3232">
        <v>766550</v>
      </c>
      <c r="G3232" s="149">
        <f t="array" ref="G3232">SUM(IF(A3232=A$5:A3232,IF(C3232=C$5:C3232,1,0),0))</f>
        <v>75</v>
      </c>
    </row>
    <row r="3233" spans="1:7" x14ac:dyDescent="0.25">
      <c r="A3233">
        <v>2024</v>
      </c>
      <c r="B3233" s="149" t="str">
        <f t="shared" si="102"/>
        <v>2024_PR76</v>
      </c>
      <c r="C3233" t="s">
        <v>2227</v>
      </c>
      <c r="D3233" t="s">
        <v>2218</v>
      </c>
      <c r="E3233" s="149" t="str">
        <f t="shared" si="101"/>
        <v>2024_PRVILLALBA MUNICIPIO</v>
      </c>
      <c r="F3233">
        <v>766550</v>
      </c>
      <c r="G3233" s="149">
        <f t="array" ref="G3233">SUM(IF(A3233=A$5:A3233,IF(C3233=C$5:C3233,1,0),0))</f>
        <v>76</v>
      </c>
    </row>
    <row r="3234" spans="1:7" x14ac:dyDescent="0.25">
      <c r="A3234">
        <v>2024</v>
      </c>
      <c r="B3234" s="149" t="str">
        <f t="shared" si="102"/>
        <v>2024_PR77</v>
      </c>
      <c r="C3234" t="s">
        <v>2227</v>
      </c>
      <c r="D3234" t="s">
        <v>2219</v>
      </c>
      <c r="E3234" s="149" t="str">
        <f t="shared" si="101"/>
        <v>2024_PRYABUCOA MUNICIPIO</v>
      </c>
      <c r="F3234">
        <v>766550</v>
      </c>
      <c r="G3234" s="149">
        <f t="array" ref="G3234">SUM(IF(A3234=A$5:A3234,IF(C3234=C$5:C3234,1,0),0))</f>
        <v>77</v>
      </c>
    </row>
    <row r="3235" spans="1:7" x14ac:dyDescent="0.25">
      <c r="A3235">
        <v>2024</v>
      </c>
      <c r="B3235" s="149" t="str">
        <f t="shared" si="102"/>
        <v>2024_PR78</v>
      </c>
      <c r="C3235" t="s">
        <v>2227</v>
      </c>
      <c r="D3235" t="s">
        <v>2220</v>
      </c>
      <c r="E3235" s="149" t="str">
        <f t="shared" si="101"/>
        <v>2024_PRYAUCO MUNICIPIO</v>
      </c>
      <c r="F3235">
        <v>766550</v>
      </c>
      <c r="G3235" s="149">
        <f t="array" ref="G3235">SUM(IF(A3235=A$5:A3235,IF(C3235=C$5:C3235,1,0),0))</f>
        <v>78</v>
      </c>
    </row>
    <row r="3236" spans="1:7" x14ac:dyDescent="0.25">
      <c r="A3236">
        <v>2024</v>
      </c>
      <c r="B3236" s="149" t="str">
        <f t="shared" si="102"/>
        <v>2024_VI1</v>
      </c>
      <c r="C3236" t="s">
        <v>2228</v>
      </c>
      <c r="D3236" t="s">
        <v>2221</v>
      </c>
      <c r="E3236" s="149" t="str">
        <f t="shared" si="101"/>
        <v>2024_VIST. CROIX ISLAND</v>
      </c>
      <c r="F3236">
        <v>1149825</v>
      </c>
      <c r="G3236" s="149">
        <f t="array" ref="G3236">SUM(IF(A3236=A$5:A3236,IF(C3236=C$5:C3236,1,0),0))</f>
        <v>1</v>
      </c>
    </row>
    <row r="3237" spans="1:7" x14ac:dyDescent="0.25">
      <c r="A3237">
        <v>2024</v>
      </c>
      <c r="B3237" s="149" t="str">
        <f t="shared" si="102"/>
        <v>2024_VI2</v>
      </c>
      <c r="C3237" t="s">
        <v>2228</v>
      </c>
      <c r="D3237" t="s">
        <v>2222</v>
      </c>
      <c r="E3237" s="149" t="str">
        <f t="shared" si="101"/>
        <v>2024_VIST. JOHN ISLAND</v>
      </c>
      <c r="F3237">
        <v>1149825</v>
      </c>
      <c r="G3237" s="149">
        <f t="array" ref="G3237">SUM(IF(A3237=A$5:A3237,IF(C3237=C$5:C3237,1,0),0))</f>
        <v>2</v>
      </c>
    </row>
    <row r="3238" spans="1:7" x14ac:dyDescent="0.25">
      <c r="A3238">
        <v>2024</v>
      </c>
      <c r="B3238" s="149" t="str">
        <f t="shared" si="102"/>
        <v>2024_VI3</v>
      </c>
      <c r="C3238" t="s">
        <v>2228</v>
      </c>
      <c r="D3238" t="s">
        <v>2223</v>
      </c>
      <c r="E3238" s="149" t="str">
        <f t="shared" si="101"/>
        <v>2024_VIST. THOMAS ISLAND</v>
      </c>
      <c r="F3238">
        <v>1149825</v>
      </c>
      <c r="G3238" s="149">
        <f t="array" ref="G3238">SUM(IF(A3238=A$5:A3238,IF(C3238=C$5:C3238,1,0),0))</f>
        <v>3</v>
      </c>
    </row>
    <row r="3239" spans="1:7" x14ac:dyDescent="0.25">
      <c r="B3239" s="149" t="str">
        <f t="shared" si="102"/>
        <v>_1</v>
      </c>
      <c r="E3239" s="149" t="str">
        <f t="shared" si="101"/>
        <v>_</v>
      </c>
      <c r="G3239" s="149">
        <f t="array" ref="G3239">SUM(IF(A3239=A$5:A3239,IF(C3239=C$5:C3239,1,0),0))</f>
        <v>1</v>
      </c>
    </row>
    <row r="3240" spans="1:7" x14ac:dyDescent="0.25">
      <c r="B3240" s="149" t="str">
        <f t="shared" si="102"/>
        <v>_2</v>
      </c>
      <c r="E3240" s="149" t="str">
        <f t="shared" si="101"/>
        <v>_</v>
      </c>
      <c r="G3240" s="149">
        <f t="array" ref="G3240">SUM(IF(A3240=A$5:A3240,IF(C3240=C$5:C3240,1,0),0))</f>
        <v>2</v>
      </c>
    </row>
    <row r="3241" spans="1:7" x14ac:dyDescent="0.25">
      <c r="B3241" s="149" t="str">
        <f t="shared" si="102"/>
        <v>_3</v>
      </c>
      <c r="E3241" s="149" t="str">
        <f t="shared" si="101"/>
        <v>_</v>
      </c>
      <c r="G3241" s="149">
        <f t="array" ref="G3241">SUM(IF(A3241=A$5:A3241,IF(C3241=C$5:C3241,1,0),0))</f>
        <v>3</v>
      </c>
    </row>
    <row r="3242" spans="1:7" x14ac:dyDescent="0.25">
      <c r="B3242" s="149" t="str">
        <f t="shared" si="102"/>
        <v>_4</v>
      </c>
      <c r="E3242" s="149" t="str">
        <f t="shared" si="101"/>
        <v>_</v>
      </c>
      <c r="G3242" s="149">
        <f t="array" ref="G3242">SUM(IF(A3242=A$5:A3242,IF(C3242=C$5:C3242,1,0),0))</f>
        <v>4</v>
      </c>
    </row>
    <row r="3243" spans="1:7" x14ac:dyDescent="0.25">
      <c r="B3243" s="149" t="str">
        <f t="shared" si="102"/>
        <v>_5</v>
      </c>
      <c r="E3243" s="149" t="str">
        <f t="shared" si="101"/>
        <v>_</v>
      </c>
      <c r="G3243" s="149">
        <f t="array" ref="G3243">SUM(IF(A3243=A$5:A3243,IF(C3243=C$5:C3243,1,0),0))</f>
        <v>5</v>
      </c>
    </row>
    <row r="3244" spans="1:7" x14ac:dyDescent="0.25">
      <c r="B3244" s="149" t="str">
        <f t="shared" si="102"/>
        <v>_6</v>
      </c>
      <c r="E3244" s="149" t="str">
        <f t="shared" si="101"/>
        <v>_</v>
      </c>
      <c r="G3244" s="149">
        <f t="array" ref="G3244">SUM(IF(A3244=A$5:A3244,IF(C3244=C$5:C3244,1,0),0))</f>
        <v>6</v>
      </c>
    </row>
    <row r="3245" spans="1:7" x14ac:dyDescent="0.25">
      <c r="B3245" s="149" t="str">
        <f t="shared" si="102"/>
        <v>_7</v>
      </c>
      <c r="E3245" s="149" t="str">
        <f t="shared" si="101"/>
        <v>_</v>
      </c>
      <c r="G3245" s="149">
        <f t="array" ref="G3245">SUM(IF(A3245=A$5:A3245,IF(C3245=C$5:C3245,1,0),0))</f>
        <v>7</v>
      </c>
    </row>
    <row r="3246" spans="1:7" x14ac:dyDescent="0.25">
      <c r="B3246" s="149" t="str">
        <f t="shared" si="102"/>
        <v>_8</v>
      </c>
      <c r="E3246" s="149" t="str">
        <f t="shared" si="101"/>
        <v>_</v>
      </c>
      <c r="G3246" s="149">
        <f t="array" ref="G3246">SUM(IF(A3246=A$5:A3246,IF(C3246=C$5:C3246,1,0),0))</f>
        <v>8</v>
      </c>
    </row>
    <row r="3247" spans="1:7" x14ac:dyDescent="0.25">
      <c r="B3247" s="149" t="str">
        <f t="shared" si="102"/>
        <v>_9</v>
      </c>
      <c r="E3247" s="149" t="str">
        <f t="shared" si="101"/>
        <v>_</v>
      </c>
      <c r="G3247" s="149">
        <f t="array" ref="G3247">SUM(IF(A3247=A$5:A3247,IF(C3247=C$5:C3247,1,0),0))</f>
        <v>9</v>
      </c>
    </row>
    <row r="3248" spans="1:7" x14ac:dyDescent="0.25">
      <c r="B3248" s="149" t="str">
        <f t="shared" si="102"/>
        <v>_10</v>
      </c>
      <c r="E3248" s="149" t="str">
        <f t="shared" si="101"/>
        <v>_</v>
      </c>
      <c r="G3248" s="149">
        <f t="array" ref="G3248">SUM(IF(A3248=A$5:A3248,IF(C3248=C$5:C3248,1,0),0))</f>
        <v>10</v>
      </c>
    </row>
    <row r="3249" spans="2:7" x14ac:dyDescent="0.25">
      <c r="B3249" s="149" t="str">
        <f t="shared" si="102"/>
        <v>_11</v>
      </c>
      <c r="E3249" s="149" t="str">
        <f t="shared" ref="E3249:E3312" si="103">A3249&amp;"_"&amp;C3249&amp;D3249</f>
        <v>_</v>
      </c>
      <c r="G3249" s="149">
        <f t="array" ref="G3249">SUM(IF(A3249=A$5:A3249,IF(C3249=C$5:C3249,1,0),0))</f>
        <v>11</v>
      </c>
    </row>
    <row r="3250" spans="2:7" x14ac:dyDescent="0.25">
      <c r="B3250" s="149" t="str">
        <f t="shared" si="102"/>
        <v>_12</v>
      </c>
      <c r="E3250" s="149" t="str">
        <f t="shared" si="103"/>
        <v>_</v>
      </c>
      <c r="G3250" s="149">
        <f t="array" ref="G3250">SUM(IF(A3250=A$5:A3250,IF(C3250=C$5:C3250,1,0),0))</f>
        <v>12</v>
      </c>
    </row>
    <row r="3251" spans="2:7" x14ac:dyDescent="0.25">
      <c r="B3251" s="149" t="str">
        <f t="shared" si="102"/>
        <v>_13</v>
      </c>
      <c r="E3251" s="149" t="str">
        <f t="shared" si="103"/>
        <v>_</v>
      </c>
      <c r="G3251" s="149">
        <f t="array" ref="G3251">SUM(IF(A3251=A$5:A3251,IF(C3251=C$5:C3251,1,0),0))</f>
        <v>13</v>
      </c>
    </row>
    <row r="3252" spans="2:7" x14ac:dyDescent="0.25">
      <c r="B3252" s="149" t="str">
        <f t="shared" si="102"/>
        <v>_14</v>
      </c>
      <c r="E3252" s="149" t="str">
        <f t="shared" si="103"/>
        <v>_</v>
      </c>
      <c r="G3252" s="149">
        <f t="array" ref="G3252">SUM(IF(A3252=A$5:A3252,IF(C3252=C$5:C3252,1,0),0))</f>
        <v>14</v>
      </c>
    </row>
    <row r="3253" spans="2:7" x14ac:dyDescent="0.25">
      <c r="B3253" s="149" t="str">
        <f t="shared" si="102"/>
        <v>_15</v>
      </c>
      <c r="E3253" s="149" t="str">
        <f t="shared" si="103"/>
        <v>_</v>
      </c>
      <c r="G3253" s="149">
        <f t="array" ref="G3253">SUM(IF(A3253=A$5:A3253,IF(C3253=C$5:C3253,1,0),0))</f>
        <v>15</v>
      </c>
    </row>
    <row r="3254" spans="2:7" x14ac:dyDescent="0.25">
      <c r="B3254" s="149" t="str">
        <f t="shared" si="102"/>
        <v>_16</v>
      </c>
      <c r="E3254" s="149" t="str">
        <f t="shared" si="103"/>
        <v>_</v>
      </c>
      <c r="G3254" s="149">
        <f t="array" ref="G3254">SUM(IF(A3254=A$5:A3254,IF(C3254=C$5:C3254,1,0),0))</f>
        <v>16</v>
      </c>
    </row>
    <row r="3255" spans="2:7" x14ac:dyDescent="0.25">
      <c r="B3255" s="149" t="str">
        <f t="shared" si="102"/>
        <v>_17</v>
      </c>
      <c r="E3255" s="149" t="str">
        <f t="shared" si="103"/>
        <v>_</v>
      </c>
      <c r="G3255" s="149">
        <f t="array" ref="G3255">SUM(IF(A3255=A$5:A3255,IF(C3255=C$5:C3255,1,0),0))</f>
        <v>17</v>
      </c>
    </row>
    <row r="3256" spans="2:7" x14ac:dyDescent="0.25">
      <c r="B3256" s="149" t="str">
        <f t="shared" si="102"/>
        <v>_18</v>
      </c>
      <c r="E3256" s="149" t="str">
        <f t="shared" si="103"/>
        <v>_</v>
      </c>
      <c r="G3256" s="149">
        <f t="array" ref="G3256">SUM(IF(A3256=A$5:A3256,IF(C3256=C$5:C3256,1,0),0))</f>
        <v>18</v>
      </c>
    </row>
    <row r="3257" spans="2:7" x14ac:dyDescent="0.25">
      <c r="B3257" s="149" t="str">
        <f t="shared" si="102"/>
        <v>_19</v>
      </c>
      <c r="E3257" s="149" t="str">
        <f t="shared" si="103"/>
        <v>_</v>
      </c>
      <c r="G3257" s="149">
        <f t="array" ref="G3257">SUM(IF(A3257=A$5:A3257,IF(C3257=C$5:C3257,1,0),0))</f>
        <v>19</v>
      </c>
    </row>
    <row r="3258" spans="2:7" x14ac:dyDescent="0.25">
      <c r="B3258" s="149" t="str">
        <f t="shared" si="102"/>
        <v>_20</v>
      </c>
      <c r="E3258" s="149" t="str">
        <f t="shared" si="103"/>
        <v>_</v>
      </c>
      <c r="G3258" s="149">
        <f t="array" ref="G3258">SUM(IF(A3258=A$5:A3258,IF(C3258=C$5:C3258,1,0),0))</f>
        <v>20</v>
      </c>
    </row>
    <row r="3259" spans="2:7" x14ac:dyDescent="0.25">
      <c r="B3259" s="149" t="str">
        <f t="shared" si="102"/>
        <v>_21</v>
      </c>
      <c r="E3259" s="149" t="str">
        <f t="shared" si="103"/>
        <v>_</v>
      </c>
      <c r="G3259" s="149">
        <f t="array" ref="G3259">SUM(IF(A3259=A$5:A3259,IF(C3259=C$5:C3259,1,0),0))</f>
        <v>21</v>
      </c>
    </row>
    <row r="3260" spans="2:7" x14ac:dyDescent="0.25">
      <c r="B3260" s="149" t="str">
        <f t="shared" si="102"/>
        <v>_22</v>
      </c>
      <c r="E3260" s="149" t="str">
        <f t="shared" si="103"/>
        <v>_</v>
      </c>
      <c r="G3260" s="149">
        <f t="array" ref="G3260">SUM(IF(A3260=A$5:A3260,IF(C3260=C$5:C3260,1,0),0))</f>
        <v>22</v>
      </c>
    </row>
    <row r="3261" spans="2:7" x14ac:dyDescent="0.25">
      <c r="B3261" s="149" t="str">
        <f t="shared" si="102"/>
        <v>_23</v>
      </c>
      <c r="E3261" s="149" t="str">
        <f t="shared" si="103"/>
        <v>_</v>
      </c>
      <c r="G3261" s="149">
        <f t="array" ref="G3261">SUM(IF(A3261=A$5:A3261,IF(C3261=C$5:C3261,1,0),0))</f>
        <v>23</v>
      </c>
    </row>
    <row r="3262" spans="2:7" x14ac:dyDescent="0.25">
      <c r="B3262" s="149" t="str">
        <f t="shared" si="102"/>
        <v>_24</v>
      </c>
      <c r="E3262" s="149" t="str">
        <f t="shared" si="103"/>
        <v>_</v>
      </c>
      <c r="G3262" s="149">
        <f t="array" ref="G3262">SUM(IF(A3262=A$5:A3262,IF(C3262=C$5:C3262,1,0),0))</f>
        <v>24</v>
      </c>
    </row>
    <row r="3263" spans="2:7" x14ac:dyDescent="0.25">
      <c r="B3263" s="149" t="str">
        <f t="shared" si="102"/>
        <v>_25</v>
      </c>
      <c r="E3263" s="149" t="str">
        <f t="shared" si="103"/>
        <v>_</v>
      </c>
      <c r="G3263" s="149">
        <f t="array" ref="G3263">SUM(IF(A3263=A$5:A3263,IF(C3263=C$5:C3263,1,0),0))</f>
        <v>25</v>
      </c>
    </row>
    <row r="3264" spans="2:7" x14ac:dyDescent="0.25">
      <c r="B3264" s="149" t="str">
        <f t="shared" si="102"/>
        <v>_26</v>
      </c>
      <c r="E3264" s="149" t="str">
        <f t="shared" si="103"/>
        <v>_</v>
      </c>
      <c r="G3264" s="149">
        <f t="array" ref="G3264">SUM(IF(A3264=A$5:A3264,IF(C3264=C$5:C3264,1,0),0))</f>
        <v>26</v>
      </c>
    </row>
    <row r="3265" spans="2:7" x14ac:dyDescent="0.25">
      <c r="B3265" s="149" t="str">
        <f t="shared" si="102"/>
        <v>_27</v>
      </c>
      <c r="E3265" s="149" t="str">
        <f t="shared" si="103"/>
        <v>_</v>
      </c>
      <c r="G3265" s="149">
        <f t="array" ref="G3265">SUM(IF(A3265=A$5:A3265,IF(C3265=C$5:C3265,1,0),0))</f>
        <v>27</v>
      </c>
    </row>
    <row r="3266" spans="2:7" x14ac:dyDescent="0.25">
      <c r="B3266" s="149" t="str">
        <f t="shared" si="102"/>
        <v>_28</v>
      </c>
      <c r="E3266" s="149" t="str">
        <f t="shared" si="103"/>
        <v>_</v>
      </c>
      <c r="G3266" s="149">
        <f t="array" ref="G3266">SUM(IF(A3266=A$5:A3266,IF(C3266=C$5:C3266,1,0),0))</f>
        <v>28</v>
      </c>
    </row>
    <row r="3267" spans="2:7" x14ac:dyDescent="0.25">
      <c r="B3267" s="149" t="str">
        <f t="shared" si="102"/>
        <v>_29</v>
      </c>
      <c r="E3267" s="149" t="str">
        <f t="shared" si="103"/>
        <v>_</v>
      </c>
      <c r="G3267" s="149">
        <f t="array" ref="G3267">SUM(IF(A3267=A$5:A3267,IF(C3267=C$5:C3267,1,0),0))</f>
        <v>29</v>
      </c>
    </row>
    <row r="3268" spans="2:7" x14ac:dyDescent="0.25">
      <c r="B3268" s="149" t="str">
        <f t="shared" si="102"/>
        <v>_30</v>
      </c>
      <c r="E3268" s="149" t="str">
        <f t="shared" si="103"/>
        <v>_</v>
      </c>
      <c r="G3268" s="149">
        <f t="array" ref="G3268">SUM(IF(A3268=A$5:A3268,IF(C3268=C$5:C3268,1,0),0))</f>
        <v>30</v>
      </c>
    </row>
    <row r="3269" spans="2:7" x14ac:dyDescent="0.25">
      <c r="B3269" s="149" t="str">
        <f t="shared" si="102"/>
        <v>_31</v>
      </c>
      <c r="E3269" s="149" t="str">
        <f t="shared" si="103"/>
        <v>_</v>
      </c>
      <c r="G3269" s="149">
        <f t="array" ref="G3269">SUM(IF(A3269=A$5:A3269,IF(C3269=C$5:C3269,1,0),0))</f>
        <v>31</v>
      </c>
    </row>
    <row r="3270" spans="2:7" x14ac:dyDescent="0.25">
      <c r="B3270" s="149" t="str">
        <f t="shared" si="102"/>
        <v>_32</v>
      </c>
      <c r="E3270" s="149" t="str">
        <f t="shared" si="103"/>
        <v>_</v>
      </c>
      <c r="G3270" s="149">
        <f t="array" ref="G3270">SUM(IF(A3270=A$5:A3270,IF(C3270=C$5:C3270,1,0),0))</f>
        <v>32</v>
      </c>
    </row>
    <row r="3271" spans="2:7" x14ac:dyDescent="0.25">
      <c r="B3271" s="149" t="str">
        <f t="shared" si="102"/>
        <v>_33</v>
      </c>
      <c r="E3271" s="149" t="str">
        <f t="shared" si="103"/>
        <v>_</v>
      </c>
      <c r="G3271" s="149">
        <f t="array" ref="G3271">SUM(IF(A3271=A$5:A3271,IF(C3271=C$5:C3271,1,0),0))</f>
        <v>33</v>
      </c>
    </row>
    <row r="3272" spans="2:7" x14ac:dyDescent="0.25">
      <c r="B3272" s="149" t="str">
        <f t="shared" si="102"/>
        <v>_34</v>
      </c>
      <c r="E3272" s="149" t="str">
        <f t="shared" si="103"/>
        <v>_</v>
      </c>
      <c r="G3272" s="149">
        <f t="array" ref="G3272">SUM(IF(A3272=A$5:A3272,IF(C3272=C$5:C3272,1,0),0))</f>
        <v>34</v>
      </c>
    </row>
    <row r="3273" spans="2:7" x14ac:dyDescent="0.25">
      <c r="B3273" s="149" t="str">
        <f t="shared" si="102"/>
        <v>_35</v>
      </c>
      <c r="E3273" s="149" t="str">
        <f t="shared" si="103"/>
        <v>_</v>
      </c>
      <c r="G3273" s="149">
        <f t="array" ref="G3273">SUM(IF(A3273=A$5:A3273,IF(C3273=C$5:C3273,1,0),0))</f>
        <v>35</v>
      </c>
    </row>
    <row r="3274" spans="2:7" x14ac:dyDescent="0.25">
      <c r="B3274" s="149" t="str">
        <f t="shared" si="102"/>
        <v>_36</v>
      </c>
      <c r="E3274" s="149" t="str">
        <f t="shared" si="103"/>
        <v>_</v>
      </c>
      <c r="G3274" s="149">
        <f t="array" ref="G3274">SUM(IF(A3274=A$5:A3274,IF(C3274=C$5:C3274,1,0),0))</f>
        <v>36</v>
      </c>
    </row>
    <row r="3275" spans="2:7" x14ac:dyDescent="0.25">
      <c r="B3275" s="149" t="str">
        <f t="shared" si="102"/>
        <v>_37</v>
      </c>
      <c r="E3275" s="149" t="str">
        <f t="shared" si="103"/>
        <v>_</v>
      </c>
      <c r="G3275" s="149">
        <f t="array" ref="G3275">SUM(IF(A3275=A$5:A3275,IF(C3275=C$5:C3275,1,0),0))</f>
        <v>37</v>
      </c>
    </row>
    <row r="3276" spans="2:7" x14ac:dyDescent="0.25">
      <c r="B3276" s="149" t="str">
        <f t="shared" si="102"/>
        <v>_38</v>
      </c>
      <c r="E3276" s="149" t="str">
        <f t="shared" si="103"/>
        <v>_</v>
      </c>
      <c r="G3276" s="149">
        <f t="array" ref="G3276">SUM(IF(A3276=A$5:A3276,IF(C3276=C$5:C3276,1,0),0))</f>
        <v>38</v>
      </c>
    </row>
    <row r="3277" spans="2:7" x14ac:dyDescent="0.25">
      <c r="B3277" s="149" t="str">
        <f t="shared" ref="B3277:B3340" si="104">A3277&amp;"_"&amp;C3277&amp;G3277</f>
        <v>_39</v>
      </c>
      <c r="E3277" s="149" t="str">
        <f t="shared" si="103"/>
        <v>_</v>
      </c>
      <c r="G3277" s="149">
        <f t="array" ref="G3277">SUM(IF(A3277=A$5:A3277,IF(C3277=C$5:C3277,1,0),0))</f>
        <v>39</v>
      </c>
    </row>
    <row r="3278" spans="2:7" x14ac:dyDescent="0.25">
      <c r="B3278" s="149" t="str">
        <f t="shared" si="104"/>
        <v>_40</v>
      </c>
      <c r="E3278" s="149" t="str">
        <f t="shared" si="103"/>
        <v>_</v>
      </c>
      <c r="G3278" s="149">
        <f t="array" ref="G3278">SUM(IF(A3278=A$5:A3278,IF(C3278=C$5:C3278,1,0),0))</f>
        <v>40</v>
      </c>
    </row>
    <row r="3279" spans="2:7" x14ac:dyDescent="0.25">
      <c r="B3279" s="149" t="str">
        <f t="shared" si="104"/>
        <v>_41</v>
      </c>
      <c r="E3279" s="149" t="str">
        <f t="shared" si="103"/>
        <v>_</v>
      </c>
      <c r="G3279" s="149">
        <f t="array" ref="G3279">SUM(IF(A3279=A$5:A3279,IF(C3279=C$5:C3279,1,0),0))</f>
        <v>41</v>
      </c>
    </row>
    <row r="3280" spans="2:7" x14ac:dyDescent="0.25">
      <c r="B3280" s="149" t="str">
        <f t="shared" si="104"/>
        <v>_42</v>
      </c>
      <c r="E3280" s="149" t="str">
        <f t="shared" si="103"/>
        <v>_</v>
      </c>
      <c r="G3280" s="149">
        <f t="array" ref="G3280">SUM(IF(A3280=A$5:A3280,IF(C3280=C$5:C3280,1,0),0))</f>
        <v>42</v>
      </c>
    </row>
    <row r="3281" spans="2:7" x14ac:dyDescent="0.25">
      <c r="B3281" s="149" t="str">
        <f t="shared" si="104"/>
        <v>_43</v>
      </c>
      <c r="E3281" s="149" t="str">
        <f t="shared" si="103"/>
        <v>_</v>
      </c>
      <c r="G3281" s="149">
        <f t="array" ref="G3281">SUM(IF(A3281=A$5:A3281,IF(C3281=C$5:C3281,1,0),0))</f>
        <v>43</v>
      </c>
    </row>
    <row r="3282" spans="2:7" x14ac:dyDescent="0.25">
      <c r="B3282" s="149" t="str">
        <f t="shared" si="104"/>
        <v>_44</v>
      </c>
      <c r="E3282" s="149" t="str">
        <f t="shared" si="103"/>
        <v>_</v>
      </c>
      <c r="G3282" s="149">
        <f t="array" ref="G3282">SUM(IF(A3282=A$5:A3282,IF(C3282=C$5:C3282,1,0),0))</f>
        <v>44</v>
      </c>
    </row>
    <row r="3283" spans="2:7" x14ac:dyDescent="0.25">
      <c r="B3283" s="149" t="str">
        <f t="shared" si="104"/>
        <v>_45</v>
      </c>
      <c r="E3283" s="149" t="str">
        <f t="shared" si="103"/>
        <v>_</v>
      </c>
      <c r="G3283" s="149">
        <f t="array" ref="G3283">SUM(IF(A3283=A$5:A3283,IF(C3283=C$5:C3283,1,0),0))</f>
        <v>45</v>
      </c>
    </row>
    <row r="3284" spans="2:7" x14ac:dyDescent="0.25">
      <c r="B3284" s="149" t="str">
        <f t="shared" si="104"/>
        <v>_46</v>
      </c>
      <c r="E3284" s="149" t="str">
        <f t="shared" si="103"/>
        <v>_</v>
      </c>
      <c r="G3284" s="149">
        <f t="array" ref="G3284">SUM(IF(A3284=A$5:A3284,IF(C3284=C$5:C3284,1,0),0))</f>
        <v>46</v>
      </c>
    </row>
    <row r="3285" spans="2:7" x14ac:dyDescent="0.25">
      <c r="B3285" s="149" t="str">
        <f t="shared" si="104"/>
        <v>_47</v>
      </c>
      <c r="E3285" s="149" t="str">
        <f t="shared" si="103"/>
        <v>_</v>
      </c>
      <c r="G3285" s="149">
        <f t="array" ref="G3285">SUM(IF(A3285=A$5:A3285,IF(C3285=C$5:C3285,1,0),0))</f>
        <v>47</v>
      </c>
    </row>
    <row r="3286" spans="2:7" x14ac:dyDescent="0.25">
      <c r="B3286" s="149" t="str">
        <f t="shared" si="104"/>
        <v>_48</v>
      </c>
      <c r="E3286" s="149" t="str">
        <f t="shared" si="103"/>
        <v>_</v>
      </c>
      <c r="G3286" s="149">
        <f t="array" ref="G3286">SUM(IF(A3286=A$5:A3286,IF(C3286=C$5:C3286,1,0),0))</f>
        <v>48</v>
      </c>
    </row>
    <row r="3287" spans="2:7" x14ac:dyDescent="0.25">
      <c r="B3287" s="149" t="str">
        <f t="shared" si="104"/>
        <v>_49</v>
      </c>
      <c r="E3287" s="149" t="str">
        <f t="shared" si="103"/>
        <v>_</v>
      </c>
      <c r="G3287" s="149">
        <f t="array" ref="G3287">SUM(IF(A3287=A$5:A3287,IF(C3287=C$5:C3287,1,0),0))</f>
        <v>49</v>
      </c>
    </row>
    <row r="3288" spans="2:7" x14ac:dyDescent="0.25">
      <c r="B3288" s="149" t="str">
        <f t="shared" si="104"/>
        <v>_50</v>
      </c>
      <c r="E3288" s="149" t="str">
        <f t="shared" si="103"/>
        <v>_</v>
      </c>
      <c r="G3288" s="149">
        <f t="array" ref="G3288">SUM(IF(A3288=A$5:A3288,IF(C3288=C$5:C3288,1,0),0))</f>
        <v>50</v>
      </c>
    </row>
    <row r="3289" spans="2:7" x14ac:dyDescent="0.25">
      <c r="B3289" s="149" t="str">
        <f t="shared" si="104"/>
        <v>_51</v>
      </c>
      <c r="E3289" s="149" t="str">
        <f t="shared" si="103"/>
        <v>_</v>
      </c>
      <c r="G3289" s="149">
        <f t="array" ref="G3289">SUM(IF(A3289=A$5:A3289,IF(C3289=C$5:C3289,1,0),0))</f>
        <v>51</v>
      </c>
    </row>
    <row r="3290" spans="2:7" x14ac:dyDescent="0.25">
      <c r="B3290" s="149" t="str">
        <f t="shared" si="104"/>
        <v>_52</v>
      </c>
      <c r="E3290" s="149" t="str">
        <f t="shared" si="103"/>
        <v>_</v>
      </c>
      <c r="G3290" s="149">
        <f t="array" ref="G3290">SUM(IF(A3290=A$5:A3290,IF(C3290=C$5:C3290,1,0),0))</f>
        <v>52</v>
      </c>
    </row>
    <row r="3291" spans="2:7" x14ac:dyDescent="0.25">
      <c r="B3291" s="149" t="str">
        <f t="shared" si="104"/>
        <v>_53</v>
      </c>
      <c r="E3291" s="149" t="str">
        <f t="shared" si="103"/>
        <v>_</v>
      </c>
      <c r="G3291" s="149">
        <f t="array" ref="G3291">SUM(IF(A3291=A$5:A3291,IF(C3291=C$5:C3291,1,0),0))</f>
        <v>53</v>
      </c>
    </row>
    <row r="3292" spans="2:7" x14ac:dyDescent="0.25">
      <c r="B3292" s="149" t="str">
        <f t="shared" si="104"/>
        <v>_54</v>
      </c>
      <c r="E3292" s="149" t="str">
        <f t="shared" si="103"/>
        <v>_</v>
      </c>
      <c r="G3292" s="149">
        <f t="array" ref="G3292">SUM(IF(A3292=A$5:A3292,IF(C3292=C$5:C3292,1,0),0))</f>
        <v>54</v>
      </c>
    </row>
    <row r="3293" spans="2:7" x14ac:dyDescent="0.25">
      <c r="B3293" s="149" t="str">
        <f t="shared" si="104"/>
        <v>_55</v>
      </c>
      <c r="E3293" s="149" t="str">
        <f t="shared" si="103"/>
        <v>_</v>
      </c>
      <c r="G3293" s="149">
        <f t="array" ref="G3293">SUM(IF(A3293=A$5:A3293,IF(C3293=C$5:C3293,1,0),0))</f>
        <v>55</v>
      </c>
    </row>
    <row r="3294" spans="2:7" x14ac:dyDescent="0.25">
      <c r="B3294" s="149" t="str">
        <f t="shared" si="104"/>
        <v>_56</v>
      </c>
      <c r="E3294" s="149" t="str">
        <f t="shared" si="103"/>
        <v>_</v>
      </c>
      <c r="G3294" s="149">
        <f t="array" ref="G3294">SUM(IF(A3294=A$5:A3294,IF(C3294=C$5:C3294,1,0),0))</f>
        <v>56</v>
      </c>
    </row>
    <row r="3295" spans="2:7" x14ac:dyDescent="0.25">
      <c r="B3295" s="149" t="str">
        <f t="shared" si="104"/>
        <v>_57</v>
      </c>
      <c r="E3295" s="149" t="str">
        <f t="shared" si="103"/>
        <v>_</v>
      </c>
      <c r="G3295" s="149">
        <f t="array" ref="G3295">SUM(IF(A3295=A$5:A3295,IF(C3295=C$5:C3295,1,0),0))</f>
        <v>57</v>
      </c>
    </row>
    <row r="3296" spans="2:7" x14ac:dyDescent="0.25">
      <c r="B3296" s="149" t="str">
        <f t="shared" si="104"/>
        <v>_58</v>
      </c>
      <c r="E3296" s="149" t="str">
        <f t="shared" si="103"/>
        <v>_</v>
      </c>
      <c r="G3296" s="149">
        <f t="array" ref="G3296">SUM(IF(A3296=A$5:A3296,IF(C3296=C$5:C3296,1,0),0))</f>
        <v>58</v>
      </c>
    </row>
    <row r="3297" spans="2:7" x14ac:dyDescent="0.25">
      <c r="B3297" s="149" t="str">
        <f t="shared" si="104"/>
        <v>_59</v>
      </c>
      <c r="E3297" s="149" t="str">
        <f t="shared" si="103"/>
        <v>_</v>
      </c>
      <c r="G3297" s="149">
        <f t="array" ref="G3297">SUM(IF(A3297=A$5:A3297,IF(C3297=C$5:C3297,1,0),0))</f>
        <v>59</v>
      </c>
    </row>
    <row r="3298" spans="2:7" x14ac:dyDescent="0.25">
      <c r="B3298" s="149" t="str">
        <f t="shared" si="104"/>
        <v>_60</v>
      </c>
      <c r="E3298" s="149" t="str">
        <f t="shared" si="103"/>
        <v>_</v>
      </c>
      <c r="G3298" s="149">
        <f t="array" ref="G3298">SUM(IF(A3298=A$5:A3298,IF(C3298=C$5:C3298,1,0),0))</f>
        <v>60</v>
      </c>
    </row>
    <row r="3299" spans="2:7" x14ac:dyDescent="0.25">
      <c r="B3299" s="149" t="str">
        <f t="shared" si="104"/>
        <v>_61</v>
      </c>
      <c r="E3299" s="149" t="str">
        <f t="shared" si="103"/>
        <v>_</v>
      </c>
      <c r="G3299" s="149">
        <f t="array" ref="G3299">SUM(IF(A3299=A$5:A3299,IF(C3299=C$5:C3299,1,0),0))</f>
        <v>61</v>
      </c>
    </row>
    <row r="3300" spans="2:7" x14ac:dyDescent="0.25">
      <c r="B3300" s="149" t="str">
        <f t="shared" si="104"/>
        <v>_62</v>
      </c>
      <c r="E3300" s="149" t="str">
        <f t="shared" si="103"/>
        <v>_</v>
      </c>
      <c r="G3300" s="149">
        <f t="array" ref="G3300">SUM(IF(A3300=A$5:A3300,IF(C3300=C$5:C3300,1,0),0))</f>
        <v>62</v>
      </c>
    </row>
    <row r="3301" spans="2:7" x14ac:dyDescent="0.25">
      <c r="B3301" s="149" t="str">
        <f t="shared" si="104"/>
        <v>_63</v>
      </c>
      <c r="E3301" s="149" t="str">
        <f t="shared" si="103"/>
        <v>_</v>
      </c>
      <c r="G3301" s="149">
        <f t="array" ref="G3301">SUM(IF(A3301=A$5:A3301,IF(C3301=C$5:C3301,1,0),0))</f>
        <v>63</v>
      </c>
    </row>
    <row r="3302" spans="2:7" x14ac:dyDescent="0.25">
      <c r="B3302" s="149" t="str">
        <f t="shared" si="104"/>
        <v>_64</v>
      </c>
      <c r="E3302" s="149" t="str">
        <f t="shared" si="103"/>
        <v>_</v>
      </c>
      <c r="G3302" s="149">
        <f t="array" ref="G3302">SUM(IF(A3302=A$5:A3302,IF(C3302=C$5:C3302,1,0),0))</f>
        <v>64</v>
      </c>
    </row>
    <row r="3303" spans="2:7" x14ac:dyDescent="0.25">
      <c r="B3303" s="149" t="str">
        <f t="shared" si="104"/>
        <v>_65</v>
      </c>
      <c r="E3303" s="149" t="str">
        <f t="shared" si="103"/>
        <v>_</v>
      </c>
      <c r="G3303" s="149">
        <f t="array" ref="G3303">SUM(IF(A3303=A$5:A3303,IF(C3303=C$5:C3303,1,0),0))</f>
        <v>65</v>
      </c>
    </row>
    <row r="3304" spans="2:7" x14ac:dyDescent="0.25">
      <c r="B3304" s="149" t="str">
        <f t="shared" si="104"/>
        <v>_66</v>
      </c>
      <c r="E3304" s="149" t="str">
        <f t="shared" si="103"/>
        <v>_</v>
      </c>
      <c r="G3304" s="149">
        <f t="array" ref="G3304">SUM(IF(A3304=A$5:A3304,IF(C3304=C$5:C3304,1,0),0))</f>
        <v>66</v>
      </c>
    </row>
    <row r="3305" spans="2:7" x14ac:dyDescent="0.25">
      <c r="B3305" s="149" t="str">
        <f t="shared" si="104"/>
        <v>_67</v>
      </c>
      <c r="E3305" s="149" t="str">
        <f t="shared" si="103"/>
        <v>_</v>
      </c>
      <c r="G3305" s="149">
        <f t="array" ref="G3305">SUM(IF(A3305=A$5:A3305,IF(C3305=C$5:C3305,1,0),0))</f>
        <v>67</v>
      </c>
    </row>
    <row r="3306" spans="2:7" x14ac:dyDescent="0.25">
      <c r="B3306" s="149" t="str">
        <f t="shared" si="104"/>
        <v>_68</v>
      </c>
      <c r="E3306" s="149" t="str">
        <f t="shared" si="103"/>
        <v>_</v>
      </c>
      <c r="G3306" s="149">
        <f t="array" ref="G3306">SUM(IF(A3306=A$5:A3306,IF(C3306=C$5:C3306,1,0),0))</f>
        <v>68</v>
      </c>
    </row>
    <row r="3307" spans="2:7" x14ac:dyDescent="0.25">
      <c r="B3307" s="149" t="str">
        <f t="shared" si="104"/>
        <v>_69</v>
      </c>
      <c r="E3307" s="149" t="str">
        <f t="shared" si="103"/>
        <v>_</v>
      </c>
      <c r="G3307" s="149">
        <f t="array" ref="G3307">SUM(IF(A3307=A$5:A3307,IF(C3307=C$5:C3307,1,0),0))</f>
        <v>69</v>
      </c>
    </row>
    <row r="3308" spans="2:7" x14ac:dyDescent="0.25">
      <c r="B3308" s="149" t="str">
        <f t="shared" si="104"/>
        <v>_70</v>
      </c>
      <c r="E3308" s="149" t="str">
        <f t="shared" si="103"/>
        <v>_</v>
      </c>
      <c r="G3308" s="149">
        <f t="array" ref="G3308">SUM(IF(A3308=A$5:A3308,IF(C3308=C$5:C3308,1,0),0))</f>
        <v>70</v>
      </c>
    </row>
    <row r="3309" spans="2:7" x14ac:dyDescent="0.25">
      <c r="B3309" s="149" t="str">
        <f t="shared" si="104"/>
        <v>_71</v>
      </c>
      <c r="E3309" s="149" t="str">
        <f t="shared" si="103"/>
        <v>_</v>
      </c>
      <c r="G3309" s="149">
        <f t="array" ref="G3309">SUM(IF(A3309=A$5:A3309,IF(C3309=C$5:C3309,1,0),0))</f>
        <v>71</v>
      </c>
    </row>
    <row r="3310" spans="2:7" x14ac:dyDescent="0.25">
      <c r="B3310" s="149" t="str">
        <f t="shared" si="104"/>
        <v>_72</v>
      </c>
      <c r="E3310" s="149" t="str">
        <f t="shared" si="103"/>
        <v>_</v>
      </c>
      <c r="G3310" s="149">
        <f t="array" ref="G3310">SUM(IF(A3310=A$5:A3310,IF(C3310=C$5:C3310,1,0),0))</f>
        <v>72</v>
      </c>
    </row>
    <row r="3311" spans="2:7" x14ac:dyDescent="0.25">
      <c r="B3311" s="149" t="str">
        <f t="shared" si="104"/>
        <v>_73</v>
      </c>
      <c r="E3311" s="149" t="str">
        <f t="shared" si="103"/>
        <v>_</v>
      </c>
      <c r="G3311" s="149">
        <f t="array" ref="G3311">SUM(IF(A3311=A$5:A3311,IF(C3311=C$5:C3311,1,0),0))</f>
        <v>73</v>
      </c>
    </row>
    <row r="3312" spans="2:7" x14ac:dyDescent="0.25">
      <c r="B3312" s="149" t="str">
        <f t="shared" si="104"/>
        <v>_74</v>
      </c>
      <c r="E3312" s="149" t="str">
        <f t="shared" si="103"/>
        <v>_</v>
      </c>
      <c r="G3312" s="149">
        <f t="array" ref="G3312">SUM(IF(A3312=A$5:A3312,IF(C3312=C$5:C3312,1,0),0))</f>
        <v>74</v>
      </c>
    </row>
    <row r="3313" spans="2:7" x14ac:dyDescent="0.25">
      <c r="B3313" s="149" t="str">
        <f t="shared" si="104"/>
        <v>_75</v>
      </c>
      <c r="E3313" s="149" t="str">
        <f t="shared" ref="E3313:E3376" si="105">A3313&amp;"_"&amp;C3313&amp;D3313</f>
        <v>_</v>
      </c>
      <c r="G3313" s="149">
        <f t="array" ref="G3313">SUM(IF(A3313=A$5:A3313,IF(C3313=C$5:C3313,1,0),0))</f>
        <v>75</v>
      </c>
    </row>
    <row r="3314" spans="2:7" x14ac:dyDescent="0.25">
      <c r="B3314" s="149" t="str">
        <f t="shared" si="104"/>
        <v>_76</v>
      </c>
      <c r="E3314" s="149" t="str">
        <f t="shared" si="105"/>
        <v>_</v>
      </c>
      <c r="G3314" s="149">
        <f t="array" ref="G3314">SUM(IF(A3314=A$5:A3314,IF(C3314=C$5:C3314,1,0),0))</f>
        <v>76</v>
      </c>
    </row>
    <row r="3315" spans="2:7" x14ac:dyDescent="0.25">
      <c r="B3315" s="149" t="str">
        <f t="shared" si="104"/>
        <v>_77</v>
      </c>
      <c r="E3315" s="149" t="str">
        <f t="shared" si="105"/>
        <v>_</v>
      </c>
      <c r="G3315" s="149">
        <f t="array" ref="G3315">SUM(IF(A3315=A$5:A3315,IF(C3315=C$5:C3315,1,0),0))</f>
        <v>77</v>
      </c>
    </row>
    <row r="3316" spans="2:7" x14ac:dyDescent="0.25">
      <c r="B3316" s="149" t="str">
        <f t="shared" si="104"/>
        <v>_78</v>
      </c>
      <c r="E3316" s="149" t="str">
        <f t="shared" si="105"/>
        <v>_</v>
      </c>
      <c r="G3316" s="149">
        <f t="array" ref="G3316">SUM(IF(A3316=A$5:A3316,IF(C3316=C$5:C3316,1,0),0))</f>
        <v>78</v>
      </c>
    </row>
    <row r="3317" spans="2:7" x14ac:dyDescent="0.25">
      <c r="B3317" s="149" t="str">
        <f t="shared" si="104"/>
        <v>_79</v>
      </c>
      <c r="E3317" s="149" t="str">
        <f t="shared" si="105"/>
        <v>_</v>
      </c>
      <c r="G3317" s="149">
        <f t="array" ref="G3317">SUM(IF(A3317=A$5:A3317,IF(C3317=C$5:C3317,1,0),0))</f>
        <v>79</v>
      </c>
    </row>
    <row r="3318" spans="2:7" x14ac:dyDescent="0.25">
      <c r="B3318" s="149" t="str">
        <f t="shared" si="104"/>
        <v>_80</v>
      </c>
      <c r="E3318" s="149" t="str">
        <f t="shared" si="105"/>
        <v>_</v>
      </c>
      <c r="G3318" s="149">
        <f t="array" ref="G3318">SUM(IF(A3318=A$5:A3318,IF(C3318=C$5:C3318,1,0),0))</f>
        <v>80</v>
      </c>
    </row>
    <row r="3319" spans="2:7" x14ac:dyDescent="0.25">
      <c r="B3319" s="149" t="str">
        <f t="shared" si="104"/>
        <v>_81</v>
      </c>
      <c r="E3319" s="149" t="str">
        <f t="shared" si="105"/>
        <v>_</v>
      </c>
      <c r="G3319" s="149">
        <f t="array" ref="G3319">SUM(IF(A3319=A$5:A3319,IF(C3319=C$5:C3319,1,0),0))</f>
        <v>81</v>
      </c>
    </row>
    <row r="3320" spans="2:7" x14ac:dyDescent="0.25">
      <c r="B3320" s="149" t="str">
        <f t="shared" si="104"/>
        <v>_82</v>
      </c>
      <c r="E3320" s="149" t="str">
        <f t="shared" si="105"/>
        <v>_</v>
      </c>
      <c r="G3320" s="149">
        <f t="array" ref="G3320">SUM(IF(A3320=A$5:A3320,IF(C3320=C$5:C3320,1,0),0))</f>
        <v>82</v>
      </c>
    </row>
    <row r="3321" spans="2:7" x14ac:dyDescent="0.25">
      <c r="B3321" s="149" t="str">
        <f t="shared" si="104"/>
        <v>_83</v>
      </c>
      <c r="E3321" s="149" t="str">
        <f t="shared" si="105"/>
        <v>_</v>
      </c>
      <c r="G3321" s="149">
        <f t="array" ref="G3321">SUM(IF(A3321=A$5:A3321,IF(C3321=C$5:C3321,1,0),0))</f>
        <v>83</v>
      </c>
    </row>
    <row r="3322" spans="2:7" x14ac:dyDescent="0.25">
      <c r="B3322" s="149" t="str">
        <f t="shared" si="104"/>
        <v>_84</v>
      </c>
      <c r="E3322" s="149" t="str">
        <f t="shared" si="105"/>
        <v>_</v>
      </c>
      <c r="G3322" s="149">
        <f t="array" ref="G3322">SUM(IF(A3322=A$5:A3322,IF(C3322=C$5:C3322,1,0),0))</f>
        <v>84</v>
      </c>
    </row>
    <row r="3323" spans="2:7" x14ac:dyDescent="0.25">
      <c r="B3323" s="149" t="str">
        <f t="shared" si="104"/>
        <v>_85</v>
      </c>
      <c r="E3323" s="149" t="str">
        <f t="shared" si="105"/>
        <v>_</v>
      </c>
      <c r="G3323" s="149">
        <f t="array" ref="G3323">SUM(IF(A3323=A$5:A3323,IF(C3323=C$5:C3323,1,0),0))</f>
        <v>85</v>
      </c>
    </row>
    <row r="3324" spans="2:7" x14ac:dyDescent="0.25">
      <c r="B3324" s="149" t="str">
        <f t="shared" si="104"/>
        <v>_86</v>
      </c>
      <c r="E3324" s="149" t="str">
        <f t="shared" si="105"/>
        <v>_</v>
      </c>
      <c r="G3324" s="149">
        <f t="array" ref="G3324">SUM(IF(A3324=A$5:A3324,IF(C3324=C$5:C3324,1,0),0))</f>
        <v>86</v>
      </c>
    </row>
    <row r="3325" spans="2:7" x14ac:dyDescent="0.25">
      <c r="B3325" s="149" t="str">
        <f t="shared" si="104"/>
        <v>_87</v>
      </c>
      <c r="E3325" s="149" t="str">
        <f t="shared" si="105"/>
        <v>_</v>
      </c>
      <c r="G3325" s="149">
        <f t="array" ref="G3325">SUM(IF(A3325=A$5:A3325,IF(C3325=C$5:C3325,1,0),0))</f>
        <v>87</v>
      </c>
    </row>
    <row r="3326" spans="2:7" x14ac:dyDescent="0.25">
      <c r="B3326" s="149" t="str">
        <f t="shared" si="104"/>
        <v>_88</v>
      </c>
      <c r="E3326" s="149" t="str">
        <f t="shared" si="105"/>
        <v>_</v>
      </c>
      <c r="G3326" s="149">
        <f t="array" ref="G3326">SUM(IF(A3326=A$5:A3326,IF(C3326=C$5:C3326,1,0),0))</f>
        <v>88</v>
      </c>
    </row>
    <row r="3327" spans="2:7" x14ac:dyDescent="0.25">
      <c r="B3327" s="149" t="str">
        <f t="shared" si="104"/>
        <v>_89</v>
      </c>
      <c r="E3327" s="149" t="str">
        <f t="shared" si="105"/>
        <v>_</v>
      </c>
      <c r="G3327" s="149">
        <f t="array" ref="G3327">SUM(IF(A3327=A$5:A3327,IF(C3327=C$5:C3327,1,0),0))</f>
        <v>89</v>
      </c>
    </row>
    <row r="3328" spans="2:7" x14ac:dyDescent="0.25">
      <c r="B3328" s="149" t="str">
        <f t="shared" si="104"/>
        <v>_90</v>
      </c>
      <c r="E3328" s="149" t="str">
        <f t="shared" si="105"/>
        <v>_</v>
      </c>
      <c r="G3328" s="149">
        <f t="array" ref="G3328">SUM(IF(A3328=A$5:A3328,IF(C3328=C$5:C3328,1,0),0))</f>
        <v>90</v>
      </c>
    </row>
    <row r="3329" spans="2:7" x14ac:dyDescent="0.25">
      <c r="B3329" s="149" t="str">
        <f t="shared" si="104"/>
        <v>_91</v>
      </c>
      <c r="E3329" s="149" t="str">
        <f t="shared" si="105"/>
        <v>_</v>
      </c>
      <c r="G3329" s="149">
        <f t="array" ref="G3329">SUM(IF(A3329=A$5:A3329,IF(C3329=C$5:C3329,1,0),0))</f>
        <v>91</v>
      </c>
    </row>
    <row r="3330" spans="2:7" x14ac:dyDescent="0.25">
      <c r="B3330" s="149" t="str">
        <f t="shared" si="104"/>
        <v>_92</v>
      </c>
      <c r="E3330" s="149" t="str">
        <f t="shared" si="105"/>
        <v>_</v>
      </c>
      <c r="G3330" s="149">
        <f t="array" ref="G3330">SUM(IF(A3330=A$5:A3330,IF(C3330=C$5:C3330,1,0),0))</f>
        <v>92</v>
      </c>
    </row>
    <row r="3331" spans="2:7" x14ac:dyDescent="0.25">
      <c r="B3331" s="149" t="str">
        <f t="shared" si="104"/>
        <v>_93</v>
      </c>
      <c r="E3331" s="149" t="str">
        <f t="shared" si="105"/>
        <v>_</v>
      </c>
      <c r="G3331" s="149">
        <f t="array" ref="G3331">SUM(IF(A3331=A$5:A3331,IF(C3331=C$5:C3331,1,0),0))</f>
        <v>93</v>
      </c>
    </row>
    <row r="3332" spans="2:7" x14ac:dyDescent="0.25">
      <c r="B3332" s="149" t="str">
        <f t="shared" si="104"/>
        <v>_94</v>
      </c>
      <c r="E3332" s="149" t="str">
        <f t="shared" si="105"/>
        <v>_</v>
      </c>
      <c r="G3332" s="149">
        <f t="array" ref="G3332">SUM(IF(A3332=A$5:A3332,IF(C3332=C$5:C3332,1,0),0))</f>
        <v>94</v>
      </c>
    </row>
    <row r="3333" spans="2:7" x14ac:dyDescent="0.25">
      <c r="B3333" s="149" t="str">
        <f t="shared" si="104"/>
        <v>_95</v>
      </c>
      <c r="E3333" s="149" t="str">
        <f t="shared" si="105"/>
        <v>_</v>
      </c>
      <c r="G3333" s="149">
        <f t="array" ref="G3333">SUM(IF(A3333=A$5:A3333,IF(C3333=C$5:C3333,1,0),0))</f>
        <v>95</v>
      </c>
    </row>
    <row r="3334" spans="2:7" x14ac:dyDescent="0.25">
      <c r="B3334" s="149" t="str">
        <f t="shared" si="104"/>
        <v>_96</v>
      </c>
      <c r="E3334" s="149" t="str">
        <f t="shared" si="105"/>
        <v>_</v>
      </c>
      <c r="G3334" s="149">
        <f t="array" ref="G3334">SUM(IF(A3334=A$5:A3334,IF(C3334=C$5:C3334,1,0),0))</f>
        <v>96</v>
      </c>
    </row>
    <row r="3335" spans="2:7" x14ac:dyDescent="0.25">
      <c r="B3335" s="149" t="str">
        <f t="shared" si="104"/>
        <v>_97</v>
      </c>
      <c r="E3335" s="149" t="str">
        <f t="shared" si="105"/>
        <v>_</v>
      </c>
      <c r="G3335" s="149">
        <f t="array" ref="G3335">SUM(IF(A3335=A$5:A3335,IF(C3335=C$5:C3335,1,0),0))</f>
        <v>97</v>
      </c>
    </row>
    <row r="3336" spans="2:7" x14ac:dyDescent="0.25">
      <c r="B3336" s="149" t="str">
        <f t="shared" si="104"/>
        <v>_98</v>
      </c>
      <c r="E3336" s="149" t="str">
        <f t="shared" si="105"/>
        <v>_</v>
      </c>
      <c r="G3336" s="149">
        <f t="array" ref="G3336">SUM(IF(A3336=A$5:A3336,IF(C3336=C$5:C3336,1,0),0))</f>
        <v>98</v>
      </c>
    </row>
    <row r="3337" spans="2:7" x14ac:dyDescent="0.25">
      <c r="B3337" s="149" t="str">
        <f t="shared" si="104"/>
        <v>_99</v>
      </c>
      <c r="E3337" s="149" t="str">
        <f t="shared" si="105"/>
        <v>_</v>
      </c>
      <c r="G3337" s="149">
        <f t="array" ref="G3337">SUM(IF(A3337=A$5:A3337,IF(C3337=C$5:C3337,1,0),0))</f>
        <v>99</v>
      </c>
    </row>
    <row r="3338" spans="2:7" x14ac:dyDescent="0.25">
      <c r="B3338" s="149" t="str">
        <f t="shared" si="104"/>
        <v>_100</v>
      </c>
      <c r="E3338" s="149" t="str">
        <f t="shared" si="105"/>
        <v>_</v>
      </c>
      <c r="G3338" s="149">
        <f t="array" ref="G3338">SUM(IF(A3338=A$5:A3338,IF(C3338=C$5:C3338,1,0),0))</f>
        <v>100</v>
      </c>
    </row>
    <row r="3339" spans="2:7" x14ac:dyDescent="0.25">
      <c r="B3339" s="149" t="str">
        <f t="shared" si="104"/>
        <v>_101</v>
      </c>
      <c r="E3339" s="149" t="str">
        <f t="shared" si="105"/>
        <v>_</v>
      </c>
      <c r="G3339" s="149">
        <f t="array" ref="G3339">SUM(IF(A3339=A$5:A3339,IF(C3339=C$5:C3339,1,0),0))</f>
        <v>101</v>
      </c>
    </row>
    <row r="3340" spans="2:7" x14ac:dyDescent="0.25">
      <c r="B3340" s="149" t="str">
        <f t="shared" si="104"/>
        <v>_102</v>
      </c>
      <c r="E3340" s="149" t="str">
        <f t="shared" si="105"/>
        <v>_</v>
      </c>
      <c r="G3340" s="149">
        <f t="array" ref="G3340">SUM(IF(A3340=A$5:A3340,IF(C3340=C$5:C3340,1,0),0))</f>
        <v>102</v>
      </c>
    </row>
    <row r="3341" spans="2:7" x14ac:dyDescent="0.25">
      <c r="B3341" s="149" t="str">
        <f t="shared" ref="B3341:B3404" si="106">A3341&amp;"_"&amp;C3341&amp;G3341</f>
        <v>_103</v>
      </c>
      <c r="E3341" s="149" t="str">
        <f t="shared" si="105"/>
        <v>_</v>
      </c>
      <c r="G3341" s="149">
        <f t="array" ref="G3341">SUM(IF(A3341=A$5:A3341,IF(C3341=C$5:C3341,1,0),0))</f>
        <v>103</v>
      </c>
    </row>
    <row r="3342" spans="2:7" x14ac:dyDescent="0.25">
      <c r="B3342" s="149" t="str">
        <f t="shared" si="106"/>
        <v>_104</v>
      </c>
      <c r="E3342" s="149" t="str">
        <f t="shared" si="105"/>
        <v>_</v>
      </c>
      <c r="G3342" s="149">
        <f t="array" ref="G3342">SUM(IF(A3342=A$5:A3342,IF(C3342=C$5:C3342,1,0),0))</f>
        <v>104</v>
      </c>
    </row>
    <row r="3343" spans="2:7" x14ac:dyDescent="0.25">
      <c r="B3343" s="149" t="str">
        <f t="shared" si="106"/>
        <v>_105</v>
      </c>
      <c r="E3343" s="149" t="str">
        <f t="shared" si="105"/>
        <v>_</v>
      </c>
      <c r="G3343" s="149">
        <f t="array" ref="G3343">SUM(IF(A3343=A$5:A3343,IF(C3343=C$5:C3343,1,0),0))</f>
        <v>105</v>
      </c>
    </row>
    <row r="3344" spans="2:7" x14ac:dyDescent="0.25">
      <c r="B3344" s="149" t="str">
        <f t="shared" si="106"/>
        <v>_106</v>
      </c>
      <c r="E3344" s="149" t="str">
        <f t="shared" si="105"/>
        <v>_</v>
      </c>
      <c r="G3344" s="149">
        <f t="array" ref="G3344">SUM(IF(A3344=A$5:A3344,IF(C3344=C$5:C3344,1,0),0))</f>
        <v>106</v>
      </c>
    </row>
    <row r="3345" spans="2:7" x14ac:dyDescent="0.25">
      <c r="B3345" s="149" t="str">
        <f t="shared" si="106"/>
        <v>_107</v>
      </c>
      <c r="E3345" s="149" t="str">
        <f t="shared" si="105"/>
        <v>_</v>
      </c>
      <c r="G3345" s="149">
        <f t="array" ref="G3345">SUM(IF(A3345=A$5:A3345,IF(C3345=C$5:C3345,1,0),0))</f>
        <v>107</v>
      </c>
    </row>
    <row r="3346" spans="2:7" x14ac:dyDescent="0.25">
      <c r="B3346" s="149" t="str">
        <f t="shared" si="106"/>
        <v>_108</v>
      </c>
      <c r="E3346" s="149" t="str">
        <f t="shared" si="105"/>
        <v>_</v>
      </c>
      <c r="G3346" s="149">
        <f t="array" ref="G3346">SUM(IF(A3346=A$5:A3346,IF(C3346=C$5:C3346,1,0),0))</f>
        <v>108</v>
      </c>
    </row>
    <row r="3347" spans="2:7" x14ac:dyDescent="0.25">
      <c r="B3347" s="149" t="str">
        <f t="shared" si="106"/>
        <v>_109</v>
      </c>
      <c r="E3347" s="149" t="str">
        <f t="shared" si="105"/>
        <v>_</v>
      </c>
      <c r="G3347" s="149">
        <f t="array" ref="G3347">SUM(IF(A3347=A$5:A3347,IF(C3347=C$5:C3347,1,0),0))</f>
        <v>109</v>
      </c>
    </row>
    <row r="3348" spans="2:7" x14ac:dyDescent="0.25">
      <c r="B3348" s="149" t="str">
        <f t="shared" si="106"/>
        <v>_110</v>
      </c>
      <c r="E3348" s="149" t="str">
        <f t="shared" si="105"/>
        <v>_</v>
      </c>
      <c r="G3348" s="149">
        <f t="array" ref="G3348">SUM(IF(A3348=A$5:A3348,IF(C3348=C$5:C3348,1,0),0))</f>
        <v>110</v>
      </c>
    </row>
    <row r="3349" spans="2:7" x14ac:dyDescent="0.25">
      <c r="B3349" s="149" t="str">
        <f t="shared" si="106"/>
        <v>_111</v>
      </c>
      <c r="E3349" s="149" t="str">
        <f t="shared" si="105"/>
        <v>_</v>
      </c>
      <c r="G3349" s="149">
        <f t="array" ref="G3349">SUM(IF(A3349=A$5:A3349,IF(C3349=C$5:C3349,1,0),0))</f>
        <v>111</v>
      </c>
    </row>
    <row r="3350" spans="2:7" x14ac:dyDescent="0.25">
      <c r="B3350" s="149" t="str">
        <f t="shared" si="106"/>
        <v>_112</v>
      </c>
      <c r="E3350" s="149" t="str">
        <f t="shared" si="105"/>
        <v>_</v>
      </c>
      <c r="G3350" s="149">
        <f t="array" ref="G3350">SUM(IF(A3350=A$5:A3350,IF(C3350=C$5:C3350,1,0),0))</f>
        <v>112</v>
      </c>
    </row>
    <row r="3351" spans="2:7" x14ac:dyDescent="0.25">
      <c r="B3351" s="149" t="str">
        <f t="shared" si="106"/>
        <v>_113</v>
      </c>
      <c r="E3351" s="149" t="str">
        <f t="shared" si="105"/>
        <v>_</v>
      </c>
      <c r="G3351" s="149">
        <f t="array" ref="G3351">SUM(IF(A3351=A$5:A3351,IF(C3351=C$5:C3351,1,0),0))</f>
        <v>113</v>
      </c>
    </row>
    <row r="3352" spans="2:7" x14ac:dyDescent="0.25">
      <c r="B3352" s="149" t="str">
        <f t="shared" si="106"/>
        <v>_114</v>
      </c>
      <c r="E3352" s="149" t="str">
        <f t="shared" si="105"/>
        <v>_</v>
      </c>
      <c r="G3352" s="149">
        <f t="array" ref="G3352">SUM(IF(A3352=A$5:A3352,IF(C3352=C$5:C3352,1,0),0))</f>
        <v>114</v>
      </c>
    </row>
    <row r="3353" spans="2:7" x14ac:dyDescent="0.25">
      <c r="B3353" s="149" t="str">
        <f t="shared" si="106"/>
        <v>_115</v>
      </c>
      <c r="E3353" s="149" t="str">
        <f t="shared" si="105"/>
        <v>_</v>
      </c>
      <c r="G3353" s="149">
        <f t="array" ref="G3353">SUM(IF(A3353=A$5:A3353,IF(C3353=C$5:C3353,1,0),0))</f>
        <v>115</v>
      </c>
    </row>
    <row r="3354" spans="2:7" x14ac:dyDescent="0.25">
      <c r="B3354" s="149" t="str">
        <f t="shared" si="106"/>
        <v>_116</v>
      </c>
      <c r="E3354" s="149" t="str">
        <f t="shared" si="105"/>
        <v>_</v>
      </c>
      <c r="G3354" s="149">
        <f t="array" ref="G3354">SUM(IF(A3354=A$5:A3354,IF(C3354=C$5:C3354,1,0),0))</f>
        <v>116</v>
      </c>
    </row>
    <row r="3355" spans="2:7" x14ac:dyDescent="0.25">
      <c r="B3355" s="149" t="str">
        <f t="shared" si="106"/>
        <v>_117</v>
      </c>
      <c r="E3355" s="149" t="str">
        <f t="shared" si="105"/>
        <v>_</v>
      </c>
      <c r="G3355" s="149">
        <f t="array" ref="G3355">SUM(IF(A3355=A$5:A3355,IF(C3355=C$5:C3355,1,0),0))</f>
        <v>117</v>
      </c>
    </row>
    <row r="3356" spans="2:7" x14ac:dyDescent="0.25">
      <c r="B3356" s="149" t="str">
        <f t="shared" si="106"/>
        <v>_118</v>
      </c>
      <c r="E3356" s="149" t="str">
        <f t="shared" si="105"/>
        <v>_</v>
      </c>
      <c r="G3356" s="149">
        <f t="array" ref="G3356">SUM(IF(A3356=A$5:A3356,IF(C3356=C$5:C3356,1,0),0))</f>
        <v>118</v>
      </c>
    </row>
    <row r="3357" spans="2:7" x14ac:dyDescent="0.25">
      <c r="B3357" s="149" t="str">
        <f t="shared" si="106"/>
        <v>_119</v>
      </c>
      <c r="E3357" s="149" t="str">
        <f t="shared" si="105"/>
        <v>_</v>
      </c>
      <c r="G3357" s="149">
        <f t="array" ref="G3357">SUM(IF(A3357=A$5:A3357,IF(C3357=C$5:C3357,1,0),0))</f>
        <v>119</v>
      </c>
    </row>
    <row r="3358" spans="2:7" x14ac:dyDescent="0.25">
      <c r="B3358" s="149" t="str">
        <f t="shared" si="106"/>
        <v>_120</v>
      </c>
      <c r="E3358" s="149" t="str">
        <f t="shared" si="105"/>
        <v>_</v>
      </c>
      <c r="G3358" s="149">
        <f t="array" ref="G3358">SUM(IF(A3358=A$5:A3358,IF(C3358=C$5:C3358,1,0),0))</f>
        <v>120</v>
      </c>
    </row>
    <row r="3359" spans="2:7" x14ac:dyDescent="0.25">
      <c r="B3359" s="149" t="str">
        <f t="shared" si="106"/>
        <v>_121</v>
      </c>
      <c r="E3359" s="149" t="str">
        <f t="shared" si="105"/>
        <v>_</v>
      </c>
      <c r="G3359" s="149">
        <f t="array" ref="G3359">SUM(IF(A3359=A$5:A3359,IF(C3359=C$5:C3359,1,0),0))</f>
        <v>121</v>
      </c>
    </row>
    <row r="3360" spans="2:7" x14ac:dyDescent="0.25">
      <c r="B3360" s="149" t="str">
        <f t="shared" si="106"/>
        <v>_122</v>
      </c>
      <c r="E3360" s="149" t="str">
        <f t="shared" si="105"/>
        <v>_</v>
      </c>
      <c r="G3360" s="149">
        <f t="array" ref="G3360">SUM(IF(A3360=A$5:A3360,IF(C3360=C$5:C3360,1,0),0))</f>
        <v>122</v>
      </c>
    </row>
    <row r="3361" spans="2:7" x14ac:dyDescent="0.25">
      <c r="B3361" s="149" t="str">
        <f t="shared" si="106"/>
        <v>_123</v>
      </c>
      <c r="E3361" s="149" t="str">
        <f t="shared" si="105"/>
        <v>_</v>
      </c>
      <c r="G3361" s="149">
        <f t="array" ref="G3361">SUM(IF(A3361=A$5:A3361,IF(C3361=C$5:C3361,1,0),0))</f>
        <v>123</v>
      </c>
    </row>
    <row r="3362" spans="2:7" x14ac:dyDescent="0.25">
      <c r="B3362" s="149" t="str">
        <f t="shared" si="106"/>
        <v>_124</v>
      </c>
      <c r="E3362" s="149" t="str">
        <f t="shared" si="105"/>
        <v>_</v>
      </c>
      <c r="G3362" s="149">
        <f t="array" ref="G3362">SUM(IF(A3362=A$5:A3362,IF(C3362=C$5:C3362,1,0),0))</f>
        <v>124</v>
      </c>
    </row>
    <row r="3363" spans="2:7" x14ac:dyDescent="0.25">
      <c r="B3363" s="149" t="str">
        <f t="shared" si="106"/>
        <v>_125</v>
      </c>
      <c r="E3363" s="149" t="str">
        <f t="shared" si="105"/>
        <v>_</v>
      </c>
      <c r="G3363" s="149">
        <f t="array" ref="G3363">SUM(IF(A3363=A$5:A3363,IF(C3363=C$5:C3363,1,0),0))</f>
        <v>125</v>
      </c>
    </row>
    <row r="3364" spans="2:7" x14ac:dyDescent="0.25">
      <c r="B3364" s="149" t="str">
        <f t="shared" si="106"/>
        <v>_126</v>
      </c>
      <c r="E3364" s="149" t="str">
        <f t="shared" si="105"/>
        <v>_</v>
      </c>
      <c r="G3364" s="149">
        <f t="array" ref="G3364">SUM(IF(A3364=A$5:A3364,IF(C3364=C$5:C3364,1,0),0))</f>
        <v>126</v>
      </c>
    </row>
    <row r="3365" spans="2:7" x14ac:dyDescent="0.25">
      <c r="B3365" s="149" t="str">
        <f t="shared" si="106"/>
        <v>_127</v>
      </c>
      <c r="E3365" s="149" t="str">
        <f t="shared" si="105"/>
        <v>_</v>
      </c>
      <c r="G3365" s="149">
        <f t="array" ref="G3365">SUM(IF(A3365=A$5:A3365,IF(C3365=C$5:C3365,1,0),0))</f>
        <v>127</v>
      </c>
    </row>
    <row r="3366" spans="2:7" x14ac:dyDescent="0.25">
      <c r="B3366" s="149" t="str">
        <f t="shared" si="106"/>
        <v>_128</v>
      </c>
      <c r="E3366" s="149" t="str">
        <f t="shared" si="105"/>
        <v>_</v>
      </c>
      <c r="G3366" s="149">
        <f t="array" ref="G3366">SUM(IF(A3366=A$5:A3366,IF(C3366=C$5:C3366,1,0),0))</f>
        <v>128</v>
      </c>
    </row>
    <row r="3367" spans="2:7" x14ac:dyDescent="0.25">
      <c r="B3367" s="149" t="str">
        <f t="shared" si="106"/>
        <v>_129</v>
      </c>
      <c r="E3367" s="149" t="str">
        <f t="shared" si="105"/>
        <v>_</v>
      </c>
      <c r="G3367" s="149">
        <f t="array" ref="G3367">SUM(IF(A3367=A$5:A3367,IF(C3367=C$5:C3367,1,0),0))</f>
        <v>129</v>
      </c>
    </row>
    <row r="3368" spans="2:7" x14ac:dyDescent="0.25">
      <c r="B3368" s="149" t="str">
        <f t="shared" si="106"/>
        <v>_130</v>
      </c>
      <c r="E3368" s="149" t="str">
        <f t="shared" si="105"/>
        <v>_</v>
      </c>
      <c r="G3368" s="149">
        <f t="array" ref="G3368">SUM(IF(A3368=A$5:A3368,IF(C3368=C$5:C3368,1,0),0))</f>
        <v>130</v>
      </c>
    </row>
    <row r="3369" spans="2:7" x14ac:dyDescent="0.25">
      <c r="B3369" s="149" t="str">
        <f t="shared" si="106"/>
        <v>_131</v>
      </c>
      <c r="E3369" s="149" t="str">
        <f t="shared" si="105"/>
        <v>_</v>
      </c>
      <c r="G3369" s="149">
        <f t="array" ref="G3369">SUM(IF(A3369=A$5:A3369,IF(C3369=C$5:C3369,1,0),0))</f>
        <v>131</v>
      </c>
    </row>
    <row r="3370" spans="2:7" x14ac:dyDescent="0.25">
      <c r="B3370" s="149" t="str">
        <f t="shared" si="106"/>
        <v>_132</v>
      </c>
      <c r="E3370" s="149" t="str">
        <f t="shared" si="105"/>
        <v>_</v>
      </c>
      <c r="G3370" s="149">
        <f t="array" ref="G3370">SUM(IF(A3370=A$5:A3370,IF(C3370=C$5:C3370,1,0),0))</f>
        <v>132</v>
      </c>
    </row>
    <row r="3371" spans="2:7" x14ac:dyDescent="0.25">
      <c r="B3371" s="149" t="str">
        <f t="shared" si="106"/>
        <v>_133</v>
      </c>
      <c r="E3371" s="149" t="str">
        <f t="shared" si="105"/>
        <v>_</v>
      </c>
      <c r="G3371" s="149">
        <f t="array" ref="G3371">SUM(IF(A3371=A$5:A3371,IF(C3371=C$5:C3371,1,0),0))</f>
        <v>133</v>
      </c>
    </row>
    <row r="3372" spans="2:7" x14ac:dyDescent="0.25">
      <c r="B3372" s="149" t="str">
        <f t="shared" si="106"/>
        <v>_134</v>
      </c>
      <c r="E3372" s="149" t="str">
        <f t="shared" si="105"/>
        <v>_</v>
      </c>
      <c r="G3372" s="149">
        <f t="array" ref="G3372">SUM(IF(A3372=A$5:A3372,IF(C3372=C$5:C3372,1,0),0))</f>
        <v>134</v>
      </c>
    </row>
    <row r="3373" spans="2:7" x14ac:dyDescent="0.25">
      <c r="B3373" s="149" t="str">
        <f t="shared" si="106"/>
        <v>_135</v>
      </c>
      <c r="E3373" s="149" t="str">
        <f t="shared" si="105"/>
        <v>_</v>
      </c>
      <c r="G3373" s="149">
        <f t="array" ref="G3373">SUM(IF(A3373=A$5:A3373,IF(C3373=C$5:C3373,1,0),0))</f>
        <v>135</v>
      </c>
    </row>
    <row r="3374" spans="2:7" x14ac:dyDescent="0.25">
      <c r="B3374" s="149" t="str">
        <f t="shared" si="106"/>
        <v>_136</v>
      </c>
      <c r="E3374" s="149" t="str">
        <f t="shared" si="105"/>
        <v>_</v>
      </c>
      <c r="G3374" s="149">
        <f t="array" ref="G3374">SUM(IF(A3374=A$5:A3374,IF(C3374=C$5:C3374,1,0),0))</f>
        <v>136</v>
      </c>
    </row>
    <row r="3375" spans="2:7" x14ac:dyDescent="0.25">
      <c r="B3375" s="149" t="str">
        <f t="shared" si="106"/>
        <v>_137</v>
      </c>
      <c r="E3375" s="149" t="str">
        <f t="shared" si="105"/>
        <v>_</v>
      </c>
      <c r="G3375" s="149">
        <f t="array" ref="G3375">SUM(IF(A3375=A$5:A3375,IF(C3375=C$5:C3375,1,0),0))</f>
        <v>137</v>
      </c>
    </row>
    <row r="3376" spans="2:7" x14ac:dyDescent="0.25">
      <c r="B3376" s="149" t="str">
        <f t="shared" si="106"/>
        <v>_138</v>
      </c>
      <c r="E3376" s="149" t="str">
        <f t="shared" si="105"/>
        <v>_</v>
      </c>
      <c r="G3376" s="149">
        <f t="array" ref="G3376">SUM(IF(A3376=A$5:A3376,IF(C3376=C$5:C3376,1,0),0))</f>
        <v>138</v>
      </c>
    </row>
    <row r="3377" spans="2:7" x14ac:dyDescent="0.25">
      <c r="B3377" s="149" t="str">
        <f t="shared" si="106"/>
        <v>_139</v>
      </c>
      <c r="E3377" s="149" t="str">
        <f t="shared" ref="E3377:E3440" si="107">A3377&amp;"_"&amp;C3377&amp;D3377</f>
        <v>_</v>
      </c>
      <c r="G3377" s="149">
        <f t="array" ref="G3377">SUM(IF(A3377=A$5:A3377,IF(C3377=C$5:C3377,1,0),0))</f>
        <v>139</v>
      </c>
    </row>
    <row r="3378" spans="2:7" x14ac:dyDescent="0.25">
      <c r="B3378" s="149" t="str">
        <f t="shared" si="106"/>
        <v>_140</v>
      </c>
      <c r="E3378" s="149" t="str">
        <f t="shared" si="107"/>
        <v>_</v>
      </c>
      <c r="G3378" s="149">
        <f t="array" ref="G3378">SUM(IF(A3378=A$5:A3378,IF(C3378=C$5:C3378,1,0),0))</f>
        <v>140</v>
      </c>
    </row>
    <row r="3379" spans="2:7" x14ac:dyDescent="0.25">
      <c r="B3379" s="149" t="str">
        <f t="shared" si="106"/>
        <v>_141</v>
      </c>
      <c r="E3379" s="149" t="str">
        <f t="shared" si="107"/>
        <v>_</v>
      </c>
      <c r="G3379" s="149">
        <f t="array" ref="G3379">SUM(IF(A3379=A$5:A3379,IF(C3379=C$5:C3379,1,0),0))</f>
        <v>141</v>
      </c>
    </row>
    <row r="3380" spans="2:7" x14ac:dyDescent="0.25">
      <c r="B3380" s="149" t="str">
        <f t="shared" si="106"/>
        <v>_142</v>
      </c>
      <c r="E3380" s="149" t="str">
        <f t="shared" si="107"/>
        <v>_</v>
      </c>
      <c r="G3380" s="149">
        <f t="array" ref="G3380">SUM(IF(A3380=A$5:A3380,IF(C3380=C$5:C3380,1,0),0))</f>
        <v>142</v>
      </c>
    </row>
    <row r="3381" spans="2:7" x14ac:dyDescent="0.25">
      <c r="B3381" s="149" t="str">
        <f t="shared" si="106"/>
        <v>_143</v>
      </c>
      <c r="E3381" s="149" t="str">
        <f t="shared" si="107"/>
        <v>_</v>
      </c>
      <c r="G3381" s="149">
        <f t="array" ref="G3381">SUM(IF(A3381=A$5:A3381,IF(C3381=C$5:C3381,1,0),0))</f>
        <v>143</v>
      </c>
    </row>
    <row r="3382" spans="2:7" x14ac:dyDescent="0.25">
      <c r="B3382" s="149" t="str">
        <f t="shared" si="106"/>
        <v>_144</v>
      </c>
      <c r="E3382" s="149" t="str">
        <f t="shared" si="107"/>
        <v>_</v>
      </c>
      <c r="G3382" s="149">
        <f t="array" ref="G3382">SUM(IF(A3382=A$5:A3382,IF(C3382=C$5:C3382,1,0),0))</f>
        <v>144</v>
      </c>
    </row>
    <row r="3383" spans="2:7" x14ac:dyDescent="0.25">
      <c r="B3383" s="149" t="str">
        <f t="shared" si="106"/>
        <v>_145</v>
      </c>
      <c r="E3383" s="149" t="str">
        <f t="shared" si="107"/>
        <v>_</v>
      </c>
      <c r="G3383" s="149">
        <f t="array" ref="G3383">SUM(IF(A3383=A$5:A3383,IF(C3383=C$5:C3383,1,0),0))</f>
        <v>145</v>
      </c>
    </row>
    <row r="3384" spans="2:7" x14ac:dyDescent="0.25">
      <c r="B3384" s="149" t="str">
        <f t="shared" si="106"/>
        <v>_146</v>
      </c>
      <c r="E3384" s="149" t="str">
        <f t="shared" si="107"/>
        <v>_</v>
      </c>
      <c r="G3384" s="149">
        <f t="array" ref="G3384">SUM(IF(A3384=A$5:A3384,IF(C3384=C$5:C3384,1,0),0))</f>
        <v>146</v>
      </c>
    </row>
    <row r="3385" spans="2:7" x14ac:dyDescent="0.25">
      <c r="B3385" s="149" t="str">
        <f t="shared" si="106"/>
        <v>_147</v>
      </c>
      <c r="E3385" s="149" t="str">
        <f t="shared" si="107"/>
        <v>_</v>
      </c>
      <c r="G3385" s="149">
        <f t="array" ref="G3385">SUM(IF(A3385=A$5:A3385,IF(C3385=C$5:C3385,1,0),0))</f>
        <v>147</v>
      </c>
    </row>
    <row r="3386" spans="2:7" x14ac:dyDescent="0.25">
      <c r="B3386" s="149" t="str">
        <f t="shared" si="106"/>
        <v>_148</v>
      </c>
      <c r="E3386" s="149" t="str">
        <f t="shared" si="107"/>
        <v>_</v>
      </c>
      <c r="G3386" s="149">
        <f t="array" ref="G3386">SUM(IF(A3386=A$5:A3386,IF(C3386=C$5:C3386,1,0),0))</f>
        <v>148</v>
      </c>
    </row>
    <row r="3387" spans="2:7" x14ac:dyDescent="0.25">
      <c r="B3387" s="149" t="str">
        <f t="shared" si="106"/>
        <v>_149</v>
      </c>
      <c r="E3387" s="149" t="str">
        <f t="shared" si="107"/>
        <v>_</v>
      </c>
      <c r="G3387" s="149">
        <f t="array" ref="G3387">SUM(IF(A3387=A$5:A3387,IF(C3387=C$5:C3387,1,0),0))</f>
        <v>149</v>
      </c>
    </row>
    <row r="3388" spans="2:7" x14ac:dyDescent="0.25">
      <c r="B3388" s="149" t="str">
        <f t="shared" si="106"/>
        <v>_150</v>
      </c>
      <c r="E3388" s="149" t="str">
        <f t="shared" si="107"/>
        <v>_</v>
      </c>
      <c r="G3388" s="149">
        <f t="array" ref="G3388">SUM(IF(A3388=A$5:A3388,IF(C3388=C$5:C3388,1,0),0))</f>
        <v>150</v>
      </c>
    </row>
    <row r="3389" spans="2:7" x14ac:dyDescent="0.25">
      <c r="B3389" s="149" t="str">
        <f t="shared" si="106"/>
        <v>_151</v>
      </c>
      <c r="E3389" s="149" t="str">
        <f t="shared" si="107"/>
        <v>_</v>
      </c>
      <c r="G3389" s="149">
        <f t="array" ref="G3389">SUM(IF(A3389=A$5:A3389,IF(C3389=C$5:C3389,1,0),0))</f>
        <v>151</v>
      </c>
    </row>
    <row r="3390" spans="2:7" x14ac:dyDescent="0.25">
      <c r="B3390" s="149" t="str">
        <f t="shared" si="106"/>
        <v>_152</v>
      </c>
      <c r="E3390" s="149" t="str">
        <f t="shared" si="107"/>
        <v>_</v>
      </c>
      <c r="G3390" s="149">
        <f t="array" ref="G3390">SUM(IF(A3390=A$5:A3390,IF(C3390=C$5:C3390,1,0),0))</f>
        <v>152</v>
      </c>
    </row>
    <row r="3391" spans="2:7" x14ac:dyDescent="0.25">
      <c r="B3391" s="149" t="str">
        <f t="shared" si="106"/>
        <v>_153</v>
      </c>
      <c r="E3391" s="149" t="str">
        <f t="shared" si="107"/>
        <v>_</v>
      </c>
      <c r="G3391" s="149">
        <f t="array" ref="G3391">SUM(IF(A3391=A$5:A3391,IF(C3391=C$5:C3391,1,0),0))</f>
        <v>153</v>
      </c>
    </row>
    <row r="3392" spans="2:7" x14ac:dyDescent="0.25">
      <c r="B3392" s="149" t="str">
        <f t="shared" si="106"/>
        <v>_154</v>
      </c>
      <c r="E3392" s="149" t="str">
        <f t="shared" si="107"/>
        <v>_</v>
      </c>
      <c r="G3392" s="149">
        <f t="array" ref="G3392">SUM(IF(A3392=A$5:A3392,IF(C3392=C$5:C3392,1,0),0))</f>
        <v>154</v>
      </c>
    </row>
    <row r="3393" spans="2:7" x14ac:dyDescent="0.25">
      <c r="B3393" s="149" t="str">
        <f t="shared" si="106"/>
        <v>_155</v>
      </c>
      <c r="E3393" s="149" t="str">
        <f t="shared" si="107"/>
        <v>_</v>
      </c>
      <c r="G3393" s="149">
        <f t="array" ref="G3393">SUM(IF(A3393=A$5:A3393,IF(C3393=C$5:C3393,1,0),0))</f>
        <v>155</v>
      </c>
    </row>
    <row r="3394" spans="2:7" x14ac:dyDescent="0.25">
      <c r="B3394" s="149" t="str">
        <f t="shared" si="106"/>
        <v>_156</v>
      </c>
      <c r="E3394" s="149" t="str">
        <f t="shared" si="107"/>
        <v>_</v>
      </c>
      <c r="G3394" s="149">
        <f t="array" ref="G3394">SUM(IF(A3394=A$5:A3394,IF(C3394=C$5:C3394,1,0),0))</f>
        <v>156</v>
      </c>
    </row>
    <row r="3395" spans="2:7" x14ac:dyDescent="0.25">
      <c r="B3395" s="149" t="str">
        <f t="shared" si="106"/>
        <v>_157</v>
      </c>
      <c r="E3395" s="149" t="str">
        <f t="shared" si="107"/>
        <v>_</v>
      </c>
      <c r="G3395" s="149">
        <f t="array" ref="G3395">SUM(IF(A3395=A$5:A3395,IF(C3395=C$5:C3395,1,0),0))</f>
        <v>157</v>
      </c>
    </row>
    <row r="3396" spans="2:7" x14ac:dyDescent="0.25">
      <c r="B3396" s="149" t="str">
        <f t="shared" si="106"/>
        <v>_158</v>
      </c>
      <c r="E3396" s="149" t="str">
        <f t="shared" si="107"/>
        <v>_</v>
      </c>
      <c r="G3396" s="149">
        <f t="array" ref="G3396">SUM(IF(A3396=A$5:A3396,IF(C3396=C$5:C3396,1,0),0))</f>
        <v>158</v>
      </c>
    </row>
    <row r="3397" spans="2:7" x14ac:dyDescent="0.25">
      <c r="B3397" s="149" t="str">
        <f t="shared" si="106"/>
        <v>_159</v>
      </c>
      <c r="E3397" s="149" t="str">
        <f t="shared" si="107"/>
        <v>_</v>
      </c>
      <c r="G3397" s="149">
        <f t="array" ref="G3397">SUM(IF(A3397=A$5:A3397,IF(C3397=C$5:C3397,1,0),0))</f>
        <v>159</v>
      </c>
    </row>
    <row r="3398" spans="2:7" x14ac:dyDescent="0.25">
      <c r="B3398" s="149" t="str">
        <f t="shared" si="106"/>
        <v>_160</v>
      </c>
      <c r="E3398" s="149" t="str">
        <f t="shared" si="107"/>
        <v>_</v>
      </c>
      <c r="G3398" s="149">
        <f t="array" ref="G3398">SUM(IF(A3398=A$5:A3398,IF(C3398=C$5:C3398,1,0),0))</f>
        <v>160</v>
      </c>
    </row>
    <row r="3399" spans="2:7" x14ac:dyDescent="0.25">
      <c r="B3399" s="149" t="str">
        <f t="shared" si="106"/>
        <v>_161</v>
      </c>
      <c r="E3399" s="149" t="str">
        <f t="shared" si="107"/>
        <v>_</v>
      </c>
      <c r="G3399" s="149">
        <f t="array" ref="G3399">SUM(IF(A3399=A$5:A3399,IF(C3399=C$5:C3399,1,0),0))</f>
        <v>161</v>
      </c>
    </row>
    <row r="3400" spans="2:7" x14ac:dyDescent="0.25">
      <c r="B3400" s="149" t="str">
        <f t="shared" si="106"/>
        <v>_162</v>
      </c>
      <c r="E3400" s="149" t="str">
        <f t="shared" si="107"/>
        <v>_</v>
      </c>
      <c r="G3400" s="149">
        <f t="array" ref="G3400">SUM(IF(A3400=A$5:A3400,IF(C3400=C$5:C3400,1,0),0))</f>
        <v>162</v>
      </c>
    </row>
    <row r="3401" spans="2:7" x14ac:dyDescent="0.25">
      <c r="B3401" s="149" t="str">
        <f t="shared" si="106"/>
        <v>_163</v>
      </c>
      <c r="E3401" s="149" t="str">
        <f t="shared" si="107"/>
        <v>_</v>
      </c>
      <c r="G3401" s="149">
        <f t="array" ref="G3401">SUM(IF(A3401=A$5:A3401,IF(C3401=C$5:C3401,1,0),0))</f>
        <v>163</v>
      </c>
    </row>
    <row r="3402" spans="2:7" x14ac:dyDescent="0.25">
      <c r="B3402" s="149" t="str">
        <f t="shared" si="106"/>
        <v>_164</v>
      </c>
      <c r="E3402" s="149" t="str">
        <f t="shared" si="107"/>
        <v>_</v>
      </c>
      <c r="G3402" s="149">
        <f t="array" ref="G3402">SUM(IF(A3402=A$5:A3402,IF(C3402=C$5:C3402,1,0),0))</f>
        <v>164</v>
      </c>
    </row>
    <row r="3403" spans="2:7" x14ac:dyDescent="0.25">
      <c r="B3403" s="149" t="str">
        <f t="shared" si="106"/>
        <v>_165</v>
      </c>
      <c r="E3403" s="149" t="str">
        <f t="shared" si="107"/>
        <v>_</v>
      </c>
      <c r="G3403" s="149">
        <f t="array" ref="G3403">SUM(IF(A3403=A$5:A3403,IF(C3403=C$5:C3403,1,0),0))</f>
        <v>165</v>
      </c>
    </row>
    <row r="3404" spans="2:7" x14ac:dyDescent="0.25">
      <c r="B3404" s="149" t="str">
        <f t="shared" si="106"/>
        <v>_166</v>
      </c>
      <c r="E3404" s="149" t="str">
        <f t="shared" si="107"/>
        <v>_</v>
      </c>
      <c r="G3404" s="149">
        <f t="array" ref="G3404">SUM(IF(A3404=A$5:A3404,IF(C3404=C$5:C3404,1,0),0))</f>
        <v>166</v>
      </c>
    </row>
    <row r="3405" spans="2:7" x14ac:dyDescent="0.25">
      <c r="B3405" s="149" t="str">
        <f t="shared" ref="B3405:B3468" si="108">A3405&amp;"_"&amp;C3405&amp;G3405</f>
        <v>_167</v>
      </c>
      <c r="E3405" s="149" t="str">
        <f t="shared" si="107"/>
        <v>_</v>
      </c>
      <c r="G3405" s="149">
        <f t="array" ref="G3405">SUM(IF(A3405=A$5:A3405,IF(C3405=C$5:C3405,1,0),0))</f>
        <v>167</v>
      </c>
    </row>
    <row r="3406" spans="2:7" x14ac:dyDescent="0.25">
      <c r="B3406" s="149" t="str">
        <f t="shared" si="108"/>
        <v>_168</v>
      </c>
      <c r="E3406" s="149" t="str">
        <f t="shared" si="107"/>
        <v>_</v>
      </c>
      <c r="G3406" s="149">
        <f t="array" ref="G3406">SUM(IF(A3406=A$5:A3406,IF(C3406=C$5:C3406,1,0),0))</f>
        <v>168</v>
      </c>
    </row>
    <row r="3407" spans="2:7" x14ac:dyDescent="0.25">
      <c r="B3407" s="149" t="str">
        <f t="shared" si="108"/>
        <v>_169</v>
      </c>
      <c r="E3407" s="149" t="str">
        <f t="shared" si="107"/>
        <v>_</v>
      </c>
      <c r="G3407" s="149">
        <f t="array" ref="G3407">SUM(IF(A3407=A$5:A3407,IF(C3407=C$5:C3407,1,0),0))</f>
        <v>169</v>
      </c>
    </row>
    <row r="3408" spans="2:7" x14ac:dyDescent="0.25">
      <c r="B3408" s="149" t="str">
        <f t="shared" si="108"/>
        <v>_170</v>
      </c>
      <c r="E3408" s="149" t="str">
        <f t="shared" si="107"/>
        <v>_</v>
      </c>
      <c r="G3408" s="149">
        <f t="array" ref="G3408">SUM(IF(A3408=A$5:A3408,IF(C3408=C$5:C3408,1,0),0))</f>
        <v>170</v>
      </c>
    </row>
    <row r="3409" spans="2:7" x14ac:dyDescent="0.25">
      <c r="B3409" s="149" t="str">
        <f t="shared" si="108"/>
        <v>_171</v>
      </c>
      <c r="E3409" s="149" t="str">
        <f t="shared" si="107"/>
        <v>_</v>
      </c>
      <c r="G3409" s="149">
        <f t="array" ref="G3409">SUM(IF(A3409=A$5:A3409,IF(C3409=C$5:C3409,1,0),0))</f>
        <v>171</v>
      </c>
    </row>
    <row r="3410" spans="2:7" x14ac:dyDescent="0.25">
      <c r="B3410" s="149" t="str">
        <f t="shared" si="108"/>
        <v>_172</v>
      </c>
      <c r="E3410" s="149" t="str">
        <f t="shared" si="107"/>
        <v>_</v>
      </c>
      <c r="G3410" s="149">
        <f t="array" ref="G3410">SUM(IF(A3410=A$5:A3410,IF(C3410=C$5:C3410,1,0),0))</f>
        <v>172</v>
      </c>
    </row>
    <row r="3411" spans="2:7" x14ac:dyDescent="0.25">
      <c r="B3411" s="149" t="str">
        <f t="shared" si="108"/>
        <v>_173</v>
      </c>
      <c r="E3411" s="149" t="str">
        <f t="shared" si="107"/>
        <v>_</v>
      </c>
      <c r="G3411" s="149">
        <f t="array" ref="G3411">SUM(IF(A3411=A$5:A3411,IF(C3411=C$5:C3411,1,0),0))</f>
        <v>173</v>
      </c>
    </row>
    <row r="3412" spans="2:7" x14ac:dyDescent="0.25">
      <c r="B3412" s="149" t="str">
        <f t="shared" si="108"/>
        <v>_174</v>
      </c>
      <c r="E3412" s="149" t="str">
        <f t="shared" si="107"/>
        <v>_</v>
      </c>
      <c r="G3412" s="149">
        <f t="array" ref="G3412">SUM(IF(A3412=A$5:A3412,IF(C3412=C$5:C3412,1,0),0))</f>
        <v>174</v>
      </c>
    </row>
    <row r="3413" spans="2:7" x14ac:dyDescent="0.25">
      <c r="B3413" s="149" t="str">
        <f t="shared" si="108"/>
        <v>_175</v>
      </c>
      <c r="E3413" s="149" t="str">
        <f t="shared" si="107"/>
        <v>_</v>
      </c>
      <c r="G3413" s="149">
        <f t="array" ref="G3413">SUM(IF(A3413=A$5:A3413,IF(C3413=C$5:C3413,1,0),0))</f>
        <v>175</v>
      </c>
    </row>
    <row r="3414" spans="2:7" x14ac:dyDescent="0.25">
      <c r="B3414" s="149" t="str">
        <f t="shared" si="108"/>
        <v>_176</v>
      </c>
      <c r="E3414" s="149" t="str">
        <f t="shared" si="107"/>
        <v>_</v>
      </c>
      <c r="G3414" s="149">
        <f t="array" ref="G3414">SUM(IF(A3414=A$5:A3414,IF(C3414=C$5:C3414,1,0),0))</f>
        <v>176</v>
      </c>
    </row>
    <row r="3415" spans="2:7" x14ac:dyDescent="0.25">
      <c r="B3415" s="149" t="str">
        <f t="shared" si="108"/>
        <v>_177</v>
      </c>
      <c r="E3415" s="149" t="str">
        <f t="shared" si="107"/>
        <v>_</v>
      </c>
      <c r="G3415" s="149">
        <f t="array" ref="G3415">SUM(IF(A3415=A$5:A3415,IF(C3415=C$5:C3415,1,0),0))</f>
        <v>177</v>
      </c>
    </row>
    <row r="3416" spans="2:7" x14ac:dyDescent="0.25">
      <c r="B3416" s="149" t="str">
        <f t="shared" si="108"/>
        <v>_178</v>
      </c>
      <c r="E3416" s="149" t="str">
        <f t="shared" si="107"/>
        <v>_</v>
      </c>
      <c r="G3416" s="149">
        <f t="array" ref="G3416">SUM(IF(A3416=A$5:A3416,IF(C3416=C$5:C3416,1,0),0))</f>
        <v>178</v>
      </c>
    </row>
    <row r="3417" spans="2:7" x14ac:dyDescent="0.25">
      <c r="B3417" s="149" t="str">
        <f t="shared" si="108"/>
        <v>_179</v>
      </c>
      <c r="E3417" s="149" t="str">
        <f t="shared" si="107"/>
        <v>_</v>
      </c>
      <c r="G3417" s="149">
        <f t="array" ref="G3417">SUM(IF(A3417=A$5:A3417,IF(C3417=C$5:C3417,1,0),0))</f>
        <v>179</v>
      </c>
    </row>
    <row r="3418" spans="2:7" x14ac:dyDescent="0.25">
      <c r="B3418" s="149" t="str">
        <f t="shared" si="108"/>
        <v>_180</v>
      </c>
      <c r="E3418" s="149" t="str">
        <f t="shared" si="107"/>
        <v>_</v>
      </c>
      <c r="G3418" s="149">
        <f t="array" ref="G3418">SUM(IF(A3418=A$5:A3418,IF(C3418=C$5:C3418,1,0),0))</f>
        <v>180</v>
      </c>
    </row>
    <row r="3419" spans="2:7" x14ac:dyDescent="0.25">
      <c r="B3419" s="149" t="str">
        <f t="shared" si="108"/>
        <v>_181</v>
      </c>
      <c r="E3419" s="149" t="str">
        <f t="shared" si="107"/>
        <v>_</v>
      </c>
      <c r="G3419" s="149">
        <f t="array" ref="G3419">SUM(IF(A3419=A$5:A3419,IF(C3419=C$5:C3419,1,0),0))</f>
        <v>181</v>
      </c>
    </row>
    <row r="3420" spans="2:7" x14ac:dyDescent="0.25">
      <c r="B3420" s="149" t="str">
        <f t="shared" si="108"/>
        <v>_182</v>
      </c>
      <c r="E3420" s="149" t="str">
        <f t="shared" si="107"/>
        <v>_</v>
      </c>
      <c r="G3420" s="149">
        <f t="array" ref="G3420">SUM(IF(A3420=A$5:A3420,IF(C3420=C$5:C3420,1,0),0))</f>
        <v>182</v>
      </c>
    </row>
    <row r="3421" spans="2:7" x14ac:dyDescent="0.25">
      <c r="B3421" s="149" t="str">
        <f t="shared" si="108"/>
        <v>_183</v>
      </c>
      <c r="E3421" s="149" t="str">
        <f t="shared" si="107"/>
        <v>_</v>
      </c>
      <c r="G3421" s="149">
        <f t="array" ref="G3421">SUM(IF(A3421=A$5:A3421,IF(C3421=C$5:C3421,1,0),0))</f>
        <v>183</v>
      </c>
    </row>
    <row r="3422" spans="2:7" x14ac:dyDescent="0.25">
      <c r="B3422" s="149" t="str">
        <f t="shared" si="108"/>
        <v>_184</v>
      </c>
      <c r="E3422" s="149" t="str">
        <f t="shared" si="107"/>
        <v>_</v>
      </c>
      <c r="G3422" s="149">
        <f t="array" ref="G3422">SUM(IF(A3422=A$5:A3422,IF(C3422=C$5:C3422,1,0),0))</f>
        <v>184</v>
      </c>
    </row>
    <row r="3423" spans="2:7" x14ac:dyDescent="0.25">
      <c r="B3423" s="149" t="str">
        <f t="shared" si="108"/>
        <v>_185</v>
      </c>
      <c r="E3423" s="149" t="str">
        <f t="shared" si="107"/>
        <v>_</v>
      </c>
      <c r="G3423" s="149">
        <f t="array" ref="G3423">SUM(IF(A3423=A$5:A3423,IF(C3423=C$5:C3423,1,0),0))</f>
        <v>185</v>
      </c>
    </row>
    <row r="3424" spans="2:7" x14ac:dyDescent="0.25">
      <c r="B3424" s="149" t="str">
        <f t="shared" si="108"/>
        <v>_186</v>
      </c>
      <c r="E3424" s="149" t="str">
        <f t="shared" si="107"/>
        <v>_</v>
      </c>
      <c r="G3424" s="149">
        <f t="array" ref="G3424">SUM(IF(A3424=A$5:A3424,IF(C3424=C$5:C3424,1,0),0))</f>
        <v>186</v>
      </c>
    </row>
    <row r="3425" spans="2:7" x14ac:dyDescent="0.25">
      <c r="B3425" s="149" t="str">
        <f t="shared" si="108"/>
        <v>_187</v>
      </c>
      <c r="E3425" s="149" t="str">
        <f t="shared" si="107"/>
        <v>_</v>
      </c>
      <c r="G3425" s="149">
        <f t="array" ref="G3425">SUM(IF(A3425=A$5:A3425,IF(C3425=C$5:C3425,1,0),0))</f>
        <v>187</v>
      </c>
    </row>
    <row r="3426" spans="2:7" x14ac:dyDescent="0.25">
      <c r="B3426" s="149" t="str">
        <f t="shared" si="108"/>
        <v>_188</v>
      </c>
      <c r="E3426" s="149" t="str">
        <f t="shared" si="107"/>
        <v>_</v>
      </c>
      <c r="G3426" s="149">
        <f t="array" ref="G3426">SUM(IF(A3426=A$5:A3426,IF(C3426=C$5:C3426,1,0),0))</f>
        <v>188</v>
      </c>
    </row>
    <row r="3427" spans="2:7" x14ac:dyDescent="0.25">
      <c r="B3427" s="149" t="str">
        <f t="shared" si="108"/>
        <v>_189</v>
      </c>
      <c r="E3427" s="149" t="str">
        <f t="shared" si="107"/>
        <v>_</v>
      </c>
      <c r="G3427" s="149">
        <f t="array" ref="G3427">SUM(IF(A3427=A$5:A3427,IF(C3427=C$5:C3427,1,0),0))</f>
        <v>189</v>
      </c>
    </row>
    <row r="3428" spans="2:7" x14ac:dyDescent="0.25">
      <c r="B3428" s="149" t="str">
        <f t="shared" si="108"/>
        <v>_190</v>
      </c>
      <c r="E3428" s="149" t="str">
        <f t="shared" si="107"/>
        <v>_</v>
      </c>
      <c r="G3428" s="149">
        <f t="array" ref="G3428">SUM(IF(A3428=A$5:A3428,IF(C3428=C$5:C3428,1,0),0))</f>
        <v>190</v>
      </c>
    </row>
    <row r="3429" spans="2:7" x14ac:dyDescent="0.25">
      <c r="B3429" s="149" t="str">
        <f t="shared" si="108"/>
        <v>_191</v>
      </c>
      <c r="E3429" s="149" t="str">
        <f t="shared" si="107"/>
        <v>_</v>
      </c>
      <c r="G3429" s="149">
        <f t="array" ref="G3429">SUM(IF(A3429=A$5:A3429,IF(C3429=C$5:C3429,1,0),0))</f>
        <v>191</v>
      </c>
    </row>
    <row r="3430" spans="2:7" x14ac:dyDescent="0.25">
      <c r="B3430" s="149" t="str">
        <f t="shared" si="108"/>
        <v>_192</v>
      </c>
      <c r="E3430" s="149" t="str">
        <f t="shared" si="107"/>
        <v>_</v>
      </c>
      <c r="G3430" s="149">
        <f t="array" ref="G3430">SUM(IF(A3430=A$5:A3430,IF(C3430=C$5:C3430,1,0),0))</f>
        <v>192</v>
      </c>
    </row>
    <row r="3431" spans="2:7" x14ac:dyDescent="0.25">
      <c r="B3431" s="149" t="str">
        <f t="shared" si="108"/>
        <v>_193</v>
      </c>
      <c r="E3431" s="149" t="str">
        <f t="shared" si="107"/>
        <v>_</v>
      </c>
      <c r="G3431" s="149">
        <f t="array" ref="G3431">SUM(IF(A3431=A$5:A3431,IF(C3431=C$5:C3431,1,0),0))</f>
        <v>193</v>
      </c>
    </row>
    <row r="3432" spans="2:7" x14ac:dyDescent="0.25">
      <c r="B3432" s="149" t="str">
        <f t="shared" si="108"/>
        <v>_194</v>
      </c>
      <c r="E3432" s="149" t="str">
        <f t="shared" si="107"/>
        <v>_</v>
      </c>
      <c r="G3432" s="149">
        <f t="array" ref="G3432">SUM(IF(A3432=A$5:A3432,IF(C3432=C$5:C3432,1,0),0))</f>
        <v>194</v>
      </c>
    </row>
    <row r="3433" spans="2:7" x14ac:dyDescent="0.25">
      <c r="B3433" s="149" t="str">
        <f t="shared" si="108"/>
        <v>_195</v>
      </c>
      <c r="E3433" s="149" t="str">
        <f t="shared" si="107"/>
        <v>_</v>
      </c>
      <c r="G3433" s="149">
        <f t="array" ref="G3433">SUM(IF(A3433=A$5:A3433,IF(C3433=C$5:C3433,1,0),0))</f>
        <v>195</v>
      </c>
    </row>
    <row r="3434" spans="2:7" x14ac:dyDescent="0.25">
      <c r="B3434" s="149" t="str">
        <f t="shared" si="108"/>
        <v>_196</v>
      </c>
      <c r="E3434" s="149" t="str">
        <f t="shared" si="107"/>
        <v>_</v>
      </c>
      <c r="G3434" s="149">
        <f t="array" ref="G3434">SUM(IF(A3434=A$5:A3434,IF(C3434=C$5:C3434,1,0),0))</f>
        <v>196</v>
      </c>
    </row>
    <row r="3435" spans="2:7" x14ac:dyDescent="0.25">
      <c r="B3435" s="149" t="str">
        <f t="shared" si="108"/>
        <v>_197</v>
      </c>
      <c r="E3435" s="149" t="str">
        <f t="shared" si="107"/>
        <v>_</v>
      </c>
      <c r="G3435" s="149">
        <f t="array" ref="G3435">SUM(IF(A3435=A$5:A3435,IF(C3435=C$5:C3435,1,0),0))</f>
        <v>197</v>
      </c>
    </row>
    <row r="3436" spans="2:7" x14ac:dyDescent="0.25">
      <c r="B3436" s="149" t="str">
        <f t="shared" si="108"/>
        <v>_198</v>
      </c>
      <c r="E3436" s="149" t="str">
        <f t="shared" si="107"/>
        <v>_</v>
      </c>
      <c r="G3436" s="149">
        <f t="array" ref="G3436">SUM(IF(A3436=A$5:A3436,IF(C3436=C$5:C3436,1,0),0))</f>
        <v>198</v>
      </c>
    </row>
    <row r="3437" spans="2:7" x14ac:dyDescent="0.25">
      <c r="B3437" s="149" t="str">
        <f t="shared" si="108"/>
        <v>_199</v>
      </c>
      <c r="E3437" s="149" t="str">
        <f t="shared" si="107"/>
        <v>_</v>
      </c>
      <c r="G3437" s="149">
        <f t="array" ref="G3437">SUM(IF(A3437=A$5:A3437,IF(C3437=C$5:C3437,1,0),0))</f>
        <v>199</v>
      </c>
    </row>
    <row r="3438" spans="2:7" x14ac:dyDescent="0.25">
      <c r="B3438" s="149" t="str">
        <f t="shared" si="108"/>
        <v>_200</v>
      </c>
      <c r="E3438" s="149" t="str">
        <f t="shared" si="107"/>
        <v>_</v>
      </c>
      <c r="G3438" s="149">
        <f t="array" ref="G3438">SUM(IF(A3438=A$5:A3438,IF(C3438=C$5:C3438,1,0),0))</f>
        <v>200</v>
      </c>
    </row>
    <row r="3439" spans="2:7" x14ac:dyDescent="0.25">
      <c r="B3439" s="149" t="str">
        <f t="shared" si="108"/>
        <v>_201</v>
      </c>
      <c r="E3439" s="149" t="str">
        <f t="shared" si="107"/>
        <v>_</v>
      </c>
      <c r="G3439" s="149">
        <f t="array" ref="G3439">SUM(IF(A3439=A$5:A3439,IF(C3439=C$5:C3439,1,0),0))</f>
        <v>201</v>
      </c>
    </row>
    <row r="3440" spans="2:7" x14ac:dyDescent="0.25">
      <c r="B3440" s="149" t="str">
        <f t="shared" si="108"/>
        <v>_202</v>
      </c>
      <c r="E3440" s="149" t="str">
        <f t="shared" si="107"/>
        <v>_</v>
      </c>
      <c r="G3440" s="149">
        <f t="array" ref="G3440">SUM(IF(A3440=A$5:A3440,IF(C3440=C$5:C3440,1,0),0))</f>
        <v>202</v>
      </c>
    </row>
    <row r="3441" spans="2:7" x14ac:dyDescent="0.25">
      <c r="B3441" s="149" t="str">
        <f t="shared" si="108"/>
        <v>_203</v>
      </c>
      <c r="E3441" s="149" t="str">
        <f t="shared" ref="E3441:E3504" si="109">A3441&amp;"_"&amp;C3441&amp;D3441</f>
        <v>_</v>
      </c>
      <c r="G3441" s="149">
        <f t="array" ref="G3441">SUM(IF(A3441=A$5:A3441,IF(C3441=C$5:C3441,1,0),0))</f>
        <v>203</v>
      </c>
    </row>
    <row r="3442" spans="2:7" x14ac:dyDescent="0.25">
      <c r="B3442" s="149" t="str">
        <f t="shared" si="108"/>
        <v>_204</v>
      </c>
      <c r="E3442" s="149" t="str">
        <f t="shared" si="109"/>
        <v>_</v>
      </c>
      <c r="G3442" s="149">
        <f t="array" ref="G3442">SUM(IF(A3442=A$5:A3442,IF(C3442=C$5:C3442,1,0),0))</f>
        <v>204</v>
      </c>
    </row>
    <row r="3443" spans="2:7" x14ac:dyDescent="0.25">
      <c r="B3443" s="149" t="str">
        <f t="shared" si="108"/>
        <v>_205</v>
      </c>
      <c r="E3443" s="149" t="str">
        <f t="shared" si="109"/>
        <v>_</v>
      </c>
      <c r="G3443" s="149">
        <f t="array" ref="G3443">SUM(IF(A3443=A$5:A3443,IF(C3443=C$5:C3443,1,0),0))</f>
        <v>205</v>
      </c>
    </row>
    <row r="3444" spans="2:7" x14ac:dyDescent="0.25">
      <c r="B3444" s="149" t="str">
        <f t="shared" si="108"/>
        <v>_206</v>
      </c>
      <c r="E3444" s="149" t="str">
        <f t="shared" si="109"/>
        <v>_</v>
      </c>
      <c r="G3444" s="149">
        <f t="array" ref="G3444">SUM(IF(A3444=A$5:A3444,IF(C3444=C$5:C3444,1,0),0))</f>
        <v>206</v>
      </c>
    </row>
    <row r="3445" spans="2:7" x14ac:dyDescent="0.25">
      <c r="B3445" s="149" t="str">
        <f t="shared" si="108"/>
        <v>_207</v>
      </c>
      <c r="E3445" s="149" t="str">
        <f t="shared" si="109"/>
        <v>_</v>
      </c>
      <c r="G3445" s="149">
        <f t="array" ref="G3445">SUM(IF(A3445=A$5:A3445,IF(C3445=C$5:C3445,1,0),0))</f>
        <v>207</v>
      </c>
    </row>
    <row r="3446" spans="2:7" x14ac:dyDescent="0.25">
      <c r="B3446" s="149" t="str">
        <f t="shared" si="108"/>
        <v>_208</v>
      </c>
      <c r="E3446" s="149" t="str">
        <f t="shared" si="109"/>
        <v>_</v>
      </c>
      <c r="G3446" s="149">
        <f t="array" ref="G3446">SUM(IF(A3446=A$5:A3446,IF(C3446=C$5:C3446,1,0),0))</f>
        <v>208</v>
      </c>
    </row>
    <row r="3447" spans="2:7" x14ac:dyDescent="0.25">
      <c r="B3447" s="149" t="str">
        <f t="shared" si="108"/>
        <v>_209</v>
      </c>
      <c r="E3447" s="149" t="str">
        <f t="shared" si="109"/>
        <v>_</v>
      </c>
      <c r="G3447" s="149">
        <f t="array" ref="G3447">SUM(IF(A3447=A$5:A3447,IF(C3447=C$5:C3447,1,0),0))</f>
        <v>209</v>
      </c>
    </row>
    <row r="3448" spans="2:7" x14ac:dyDescent="0.25">
      <c r="B3448" s="149" t="str">
        <f t="shared" si="108"/>
        <v>_210</v>
      </c>
      <c r="E3448" s="149" t="str">
        <f t="shared" si="109"/>
        <v>_</v>
      </c>
      <c r="G3448" s="149">
        <f t="array" ref="G3448">SUM(IF(A3448=A$5:A3448,IF(C3448=C$5:C3448,1,0),0))</f>
        <v>210</v>
      </c>
    </row>
    <row r="3449" spans="2:7" x14ac:dyDescent="0.25">
      <c r="B3449" s="149" t="str">
        <f t="shared" si="108"/>
        <v>_211</v>
      </c>
      <c r="E3449" s="149" t="str">
        <f t="shared" si="109"/>
        <v>_</v>
      </c>
      <c r="G3449" s="149">
        <f t="array" ref="G3449">SUM(IF(A3449=A$5:A3449,IF(C3449=C$5:C3449,1,0),0))</f>
        <v>211</v>
      </c>
    </row>
    <row r="3450" spans="2:7" x14ac:dyDescent="0.25">
      <c r="B3450" s="149" t="str">
        <f t="shared" si="108"/>
        <v>_212</v>
      </c>
      <c r="E3450" s="149" t="str">
        <f t="shared" si="109"/>
        <v>_</v>
      </c>
      <c r="G3450" s="149">
        <f t="array" ref="G3450">SUM(IF(A3450=A$5:A3450,IF(C3450=C$5:C3450,1,0),0))</f>
        <v>212</v>
      </c>
    </row>
    <row r="3451" spans="2:7" x14ac:dyDescent="0.25">
      <c r="B3451" s="149" t="str">
        <f t="shared" si="108"/>
        <v>_213</v>
      </c>
      <c r="E3451" s="149" t="str">
        <f t="shared" si="109"/>
        <v>_</v>
      </c>
      <c r="G3451" s="149">
        <f t="array" ref="G3451">SUM(IF(A3451=A$5:A3451,IF(C3451=C$5:C3451,1,0),0))</f>
        <v>213</v>
      </c>
    </row>
    <row r="3452" spans="2:7" x14ac:dyDescent="0.25">
      <c r="B3452" s="149" t="str">
        <f t="shared" si="108"/>
        <v>_214</v>
      </c>
      <c r="E3452" s="149" t="str">
        <f t="shared" si="109"/>
        <v>_</v>
      </c>
      <c r="G3452" s="149">
        <f t="array" ref="G3452">SUM(IF(A3452=A$5:A3452,IF(C3452=C$5:C3452,1,0),0))</f>
        <v>214</v>
      </c>
    </row>
    <row r="3453" spans="2:7" x14ac:dyDescent="0.25">
      <c r="B3453" s="149" t="str">
        <f t="shared" si="108"/>
        <v>_215</v>
      </c>
      <c r="E3453" s="149" t="str">
        <f t="shared" si="109"/>
        <v>_</v>
      </c>
      <c r="G3453" s="149">
        <f t="array" ref="G3453">SUM(IF(A3453=A$5:A3453,IF(C3453=C$5:C3453,1,0),0))</f>
        <v>215</v>
      </c>
    </row>
    <row r="3454" spans="2:7" x14ac:dyDescent="0.25">
      <c r="B3454" s="149" t="str">
        <f t="shared" si="108"/>
        <v>_216</v>
      </c>
      <c r="E3454" s="149" t="str">
        <f t="shared" si="109"/>
        <v>_</v>
      </c>
      <c r="G3454" s="149">
        <f t="array" ref="G3454">SUM(IF(A3454=A$5:A3454,IF(C3454=C$5:C3454,1,0),0))</f>
        <v>216</v>
      </c>
    </row>
    <row r="3455" spans="2:7" x14ac:dyDescent="0.25">
      <c r="B3455" s="149" t="str">
        <f t="shared" si="108"/>
        <v>_217</v>
      </c>
      <c r="E3455" s="149" t="str">
        <f t="shared" si="109"/>
        <v>_</v>
      </c>
      <c r="G3455" s="149">
        <f t="array" ref="G3455">SUM(IF(A3455=A$5:A3455,IF(C3455=C$5:C3455,1,0),0))</f>
        <v>217</v>
      </c>
    </row>
    <row r="3456" spans="2:7" x14ac:dyDescent="0.25">
      <c r="B3456" s="149" t="str">
        <f t="shared" si="108"/>
        <v>_218</v>
      </c>
      <c r="E3456" s="149" t="str">
        <f t="shared" si="109"/>
        <v>_</v>
      </c>
      <c r="G3456" s="149">
        <f t="array" ref="G3456">SUM(IF(A3456=A$5:A3456,IF(C3456=C$5:C3456,1,0),0))</f>
        <v>218</v>
      </c>
    </row>
    <row r="3457" spans="2:7" x14ac:dyDescent="0.25">
      <c r="B3457" s="149" t="str">
        <f t="shared" si="108"/>
        <v>_219</v>
      </c>
      <c r="E3457" s="149" t="str">
        <f t="shared" si="109"/>
        <v>_</v>
      </c>
      <c r="G3457" s="149">
        <f t="array" ref="G3457">SUM(IF(A3457=A$5:A3457,IF(C3457=C$5:C3457,1,0),0))</f>
        <v>219</v>
      </c>
    </row>
    <row r="3458" spans="2:7" x14ac:dyDescent="0.25">
      <c r="B3458" s="149" t="str">
        <f t="shared" si="108"/>
        <v>_220</v>
      </c>
      <c r="E3458" s="149" t="str">
        <f t="shared" si="109"/>
        <v>_</v>
      </c>
      <c r="G3458" s="149">
        <f t="array" ref="G3458">SUM(IF(A3458=A$5:A3458,IF(C3458=C$5:C3458,1,0),0))</f>
        <v>220</v>
      </c>
    </row>
    <row r="3459" spans="2:7" x14ac:dyDescent="0.25">
      <c r="B3459" s="149" t="str">
        <f t="shared" si="108"/>
        <v>_221</v>
      </c>
      <c r="E3459" s="149" t="str">
        <f t="shared" si="109"/>
        <v>_</v>
      </c>
      <c r="G3459" s="149">
        <f t="array" ref="G3459">SUM(IF(A3459=A$5:A3459,IF(C3459=C$5:C3459,1,0),0))</f>
        <v>221</v>
      </c>
    </row>
    <row r="3460" spans="2:7" x14ac:dyDescent="0.25">
      <c r="B3460" s="149" t="str">
        <f t="shared" si="108"/>
        <v>_222</v>
      </c>
      <c r="E3460" s="149" t="str">
        <f t="shared" si="109"/>
        <v>_</v>
      </c>
      <c r="G3460" s="149">
        <f t="array" ref="G3460">SUM(IF(A3460=A$5:A3460,IF(C3460=C$5:C3460,1,0),0))</f>
        <v>222</v>
      </c>
    </row>
    <row r="3461" spans="2:7" x14ac:dyDescent="0.25">
      <c r="B3461" s="149" t="str">
        <f t="shared" si="108"/>
        <v>_223</v>
      </c>
      <c r="E3461" s="149" t="str">
        <f t="shared" si="109"/>
        <v>_</v>
      </c>
      <c r="G3461" s="149">
        <f t="array" ref="G3461">SUM(IF(A3461=A$5:A3461,IF(C3461=C$5:C3461,1,0),0))</f>
        <v>223</v>
      </c>
    </row>
    <row r="3462" spans="2:7" x14ac:dyDescent="0.25">
      <c r="B3462" s="149" t="str">
        <f t="shared" si="108"/>
        <v>_224</v>
      </c>
      <c r="E3462" s="149" t="str">
        <f t="shared" si="109"/>
        <v>_</v>
      </c>
      <c r="G3462" s="149">
        <f t="array" ref="G3462">SUM(IF(A3462=A$5:A3462,IF(C3462=C$5:C3462,1,0),0))</f>
        <v>224</v>
      </c>
    </row>
    <row r="3463" spans="2:7" x14ac:dyDescent="0.25">
      <c r="B3463" s="149" t="str">
        <f t="shared" si="108"/>
        <v>_225</v>
      </c>
      <c r="E3463" s="149" t="str">
        <f t="shared" si="109"/>
        <v>_</v>
      </c>
      <c r="G3463" s="149">
        <f t="array" ref="G3463">SUM(IF(A3463=A$5:A3463,IF(C3463=C$5:C3463,1,0),0))</f>
        <v>225</v>
      </c>
    </row>
    <row r="3464" spans="2:7" x14ac:dyDescent="0.25">
      <c r="B3464" s="149" t="str">
        <f t="shared" si="108"/>
        <v>_226</v>
      </c>
      <c r="E3464" s="149" t="str">
        <f t="shared" si="109"/>
        <v>_</v>
      </c>
      <c r="G3464" s="149">
        <f t="array" ref="G3464">SUM(IF(A3464=A$5:A3464,IF(C3464=C$5:C3464,1,0),0))</f>
        <v>226</v>
      </c>
    </row>
    <row r="3465" spans="2:7" x14ac:dyDescent="0.25">
      <c r="B3465" s="149" t="str">
        <f t="shared" si="108"/>
        <v>_227</v>
      </c>
      <c r="E3465" s="149" t="str">
        <f t="shared" si="109"/>
        <v>_</v>
      </c>
      <c r="G3465" s="149">
        <f t="array" ref="G3465">SUM(IF(A3465=A$5:A3465,IF(C3465=C$5:C3465,1,0),0))</f>
        <v>227</v>
      </c>
    </row>
    <row r="3466" spans="2:7" x14ac:dyDescent="0.25">
      <c r="B3466" s="149" t="str">
        <f t="shared" si="108"/>
        <v>_228</v>
      </c>
      <c r="E3466" s="149" t="str">
        <f t="shared" si="109"/>
        <v>_</v>
      </c>
      <c r="G3466" s="149">
        <f t="array" ref="G3466">SUM(IF(A3466=A$5:A3466,IF(C3466=C$5:C3466,1,0),0))</f>
        <v>228</v>
      </c>
    </row>
    <row r="3467" spans="2:7" x14ac:dyDescent="0.25">
      <c r="B3467" s="149" t="str">
        <f t="shared" si="108"/>
        <v>_229</v>
      </c>
      <c r="E3467" s="149" t="str">
        <f t="shared" si="109"/>
        <v>_</v>
      </c>
      <c r="G3467" s="149">
        <f t="array" ref="G3467">SUM(IF(A3467=A$5:A3467,IF(C3467=C$5:C3467,1,0),0))</f>
        <v>229</v>
      </c>
    </row>
    <row r="3468" spans="2:7" x14ac:dyDescent="0.25">
      <c r="B3468" s="149" t="str">
        <f t="shared" si="108"/>
        <v>_230</v>
      </c>
      <c r="E3468" s="149" t="str">
        <f t="shared" si="109"/>
        <v>_</v>
      </c>
      <c r="G3468" s="149">
        <f t="array" ref="G3468">SUM(IF(A3468=A$5:A3468,IF(C3468=C$5:C3468,1,0),0))</f>
        <v>230</v>
      </c>
    </row>
    <row r="3469" spans="2:7" x14ac:dyDescent="0.25">
      <c r="B3469" s="149" t="str">
        <f t="shared" ref="B3469:B3532" si="110">A3469&amp;"_"&amp;C3469&amp;G3469</f>
        <v>_231</v>
      </c>
      <c r="E3469" s="149" t="str">
        <f t="shared" si="109"/>
        <v>_</v>
      </c>
      <c r="G3469" s="149">
        <f t="array" ref="G3469">SUM(IF(A3469=A$5:A3469,IF(C3469=C$5:C3469,1,0),0))</f>
        <v>231</v>
      </c>
    </row>
    <row r="3470" spans="2:7" x14ac:dyDescent="0.25">
      <c r="B3470" s="149" t="str">
        <f t="shared" si="110"/>
        <v>_232</v>
      </c>
      <c r="E3470" s="149" t="str">
        <f t="shared" si="109"/>
        <v>_</v>
      </c>
      <c r="G3470" s="149">
        <f t="array" ref="G3470">SUM(IF(A3470=A$5:A3470,IF(C3470=C$5:C3470,1,0),0))</f>
        <v>232</v>
      </c>
    </row>
    <row r="3471" spans="2:7" x14ac:dyDescent="0.25">
      <c r="B3471" s="149" t="str">
        <f t="shared" si="110"/>
        <v>_233</v>
      </c>
      <c r="E3471" s="149" t="str">
        <f t="shared" si="109"/>
        <v>_</v>
      </c>
      <c r="G3471" s="149">
        <f t="array" ref="G3471">SUM(IF(A3471=A$5:A3471,IF(C3471=C$5:C3471,1,0),0))</f>
        <v>233</v>
      </c>
    </row>
    <row r="3472" spans="2:7" x14ac:dyDescent="0.25">
      <c r="B3472" s="149" t="str">
        <f t="shared" si="110"/>
        <v>_234</v>
      </c>
      <c r="E3472" s="149" t="str">
        <f t="shared" si="109"/>
        <v>_</v>
      </c>
      <c r="G3472" s="149">
        <f t="array" ref="G3472">SUM(IF(A3472=A$5:A3472,IF(C3472=C$5:C3472,1,0),0))</f>
        <v>234</v>
      </c>
    </row>
    <row r="3473" spans="2:7" x14ac:dyDescent="0.25">
      <c r="B3473" s="149" t="str">
        <f t="shared" si="110"/>
        <v>_235</v>
      </c>
      <c r="E3473" s="149" t="str">
        <f t="shared" si="109"/>
        <v>_</v>
      </c>
      <c r="G3473" s="149">
        <f t="array" ref="G3473">SUM(IF(A3473=A$5:A3473,IF(C3473=C$5:C3473,1,0),0))</f>
        <v>235</v>
      </c>
    </row>
    <row r="3474" spans="2:7" x14ac:dyDescent="0.25">
      <c r="B3474" s="149" t="str">
        <f t="shared" si="110"/>
        <v>_236</v>
      </c>
      <c r="E3474" s="149" t="str">
        <f t="shared" si="109"/>
        <v>_</v>
      </c>
      <c r="G3474" s="149">
        <f t="array" ref="G3474">SUM(IF(A3474=A$5:A3474,IF(C3474=C$5:C3474,1,0),0))</f>
        <v>236</v>
      </c>
    </row>
    <row r="3475" spans="2:7" x14ac:dyDescent="0.25">
      <c r="B3475" s="149" t="str">
        <f t="shared" si="110"/>
        <v>_237</v>
      </c>
      <c r="E3475" s="149" t="str">
        <f t="shared" si="109"/>
        <v>_</v>
      </c>
      <c r="G3475" s="149">
        <f t="array" ref="G3475">SUM(IF(A3475=A$5:A3475,IF(C3475=C$5:C3475,1,0),0))</f>
        <v>237</v>
      </c>
    </row>
    <row r="3476" spans="2:7" x14ac:dyDescent="0.25">
      <c r="B3476" s="149" t="str">
        <f t="shared" si="110"/>
        <v>_238</v>
      </c>
      <c r="E3476" s="149" t="str">
        <f t="shared" si="109"/>
        <v>_</v>
      </c>
      <c r="G3476" s="149">
        <f t="array" ref="G3476">SUM(IF(A3476=A$5:A3476,IF(C3476=C$5:C3476,1,0),0))</f>
        <v>238</v>
      </c>
    </row>
    <row r="3477" spans="2:7" x14ac:dyDescent="0.25">
      <c r="B3477" s="149" t="str">
        <f t="shared" si="110"/>
        <v>_239</v>
      </c>
      <c r="E3477" s="149" t="str">
        <f t="shared" si="109"/>
        <v>_</v>
      </c>
      <c r="G3477" s="149">
        <f t="array" ref="G3477">SUM(IF(A3477=A$5:A3477,IF(C3477=C$5:C3477,1,0),0))</f>
        <v>239</v>
      </c>
    </row>
    <row r="3478" spans="2:7" x14ac:dyDescent="0.25">
      <c r="B3478" s="149" t="str">
        <f t="shared" si="110"/>
        <v>_240</v>
      </c>
      <c r="E3478" s="149" t="str">
        <f t="shared" si="109"/>
        <v>_</v>
      </c>
      <c r="G3478" s="149">
        <f t="array" ref="G3478">SUM(IF(A3478=A$5:A3478,IF(C3478=C$5:C3478,1,0),0))</f>
        <v>240</v>
      </c>
    </row>
    <row r="3479" spans="2:7" x14ac:dyDescent="0.25">
      <c r="B3479" s="149" t="str">
        <f t="shared" si="110"/>
        <v>_241</v>
      </c>
      <c r="E3479" s="149" t="str">
        <f t="shared" si="109"/>
        <v>_</v>
      </c>
      <c r="G3479" s="149">
        <f t="array" ref="G3479">SUM(IF(A3479=A$5:A3479,IF(C3479=C$5:C3479,1,0),0))</f>
        <v>241</v>
      </c>
    </row>
    <row r="3480" spans="2:7" x14ac:dyDescent="0.25">
      <c r="B3480" s="149" t="str">
        <f t="shared" si="110"/>
        <v>_242</v>
      </c>
      <c r="E3480" s="149" t="str">
        <f t="shared" si="109"/>
        <v>_</v>
      </c>
      <c r="G3480" s="149">
        <f t="array" ref="G3480">SUM(IF(A3480=A$5:A3480,IF(C3480=C$5:C3480,1,0),0))</f>
        <v>242</v>
      </c>
    </row>
    <row r="3481" spans="2:7" x14ac:dyDescent="0.25">
      <c r="B3481" s="149" t="str">
        <f t="shared" si="110"/>
        <v>_243</v>
      </c>
      <c r="E3481" s="149" t="str">
        <f t="shared" si="109"/>
        <v>_</v>
      </c>
      <c r="G3481" s="149">
        <f t="array" ref="G3481">SUM(IF(A3481=A$5:A3481,IF(C3481=C$5:C3481,1,0),0))</f>
        <v>243</v>
      </c>
    </row>
    <row r="3482" spans="2:7" x14ac:dyDescent="0.25">
      <c r="B3482" s="149" t="str">
        <f t="shared" si="110"/>
        <v>_244</v>
      </c>
      <c r="E3482" s="149" t="str">
        <f t="shared" si="109"/>
        <v>_</v>
      </c>
      <c r="G3482" s="149">
        <f t="array" ref="G3482">SUM(IF(A3482=A$5:A3482,IF(C3482=C$5:C3482,1,0),0))</f>
        <v>244</v>
      </c>
    </row>
    <row r="3483" spans="2:7" x14ac:dyDescent="0.25">
      <c r="B3483" s="149" t="str">
        <f t="shared" si="110"/>
        <v>_245</v>
      </c>
      <c r="E3483" s="149" t="str">
        <f t="shared" si="109"/>
        <v>_</v>
      </c>
      <c r="G3483" s="149">
        <f t="array" ref="G3483">SUM(IF(A3483=A$5:A3483,IF(C3483=C$5:C3483,1,0),0))</f>
        <v>245</v>
      </c>
    </row>
    <row r="3484" spans="2:7" x14ac:dyDescent="0.25">
      <c r="B3484" s="149" t="str">
        <f t="shared" si="110"/>
        <v>_246</v>
      </c>
      <c r="E3484" s="149" t="str">
        <f t="shared" si="109"/>
        <v>_</v>
      </c>
      <c r="G3484" s="149">
        <f t="array" ref="G3484">SUM(IF(A3484=A$5:A3484,IF(C3484=C$5:C3484,1,0),0))</f>
        <v>246</v>
      </c>
    </row>
    <row r="3485" spans="2:7" x14ac:dyDescent="0.25">
      <c r="B3485" s="149" t="str">
        <f t="shared" si="110"/>
        <v>_247</v>
      </c>
      <c r="E3485" s="149" t="str">
        <f t="shared" si="109"/>
        <v>_</v>
      </c>
      <c r="G3485" s="149">
        <f t="array" ref="G3485">SUM(IF(A3485=A$5:A3485,IF(C3485=C$5:C3485,1,0),0))</f>
        <v>247</v>
      </c>
    </row>
    <row r="3486" spans="2:7" x14ac:dyDescent="0.25">
      <c r="B3486" s="149" t="str">
        <f t="shared" si="110"/>
        <v>_248</v>
      </c>
      <c r="E3486" s="149" t="str">
        <f t="shared" si="109"/>
        <v>_</v>
      </c>
      <c r="G3486" s="149">
        <f t="array" ref="G3486">SUM(IF(A3486=A$5:A3486,IF(C3486=C$5:C3486,1,0),0))</f>
        <v>248</v>
      </c>
    </row>
    <row r="3487" spans="2:7" x14ac:dyDescent="0.25">
      <c r="B3487" s="149" t="str">
        <f t="shared" si="110"/>
        <v>_249</v>
      </c>
      <c r="E3487" s="149" t="str">
        <f t="shared" si="109"/>
        <v>_</v>
      </c>
      <c r="G3487" s="149">
        <f t="array" ref="G3487">SUM(IF(A3487=A$5:A3487,IF(C3487=C$5:C3487,1,0),0))</f>
        <v>249</v>
      </c>
    </row>
    <row r="3488" spans="2:7" x14ac:dyDescent="0.25">
      <c r="B3488" s="149" t="str">
        <f t="shared" si="110"/>
        <v>_250</v>
      </c>
      <c r="E3488" s="149" t="str">
        <f t="shared" si="109"/>
        <v>_</v>
      </c>
      <c r="G3488" s="149">
        <f t="array" ref="G3488">SUM(IF(A3488=A$5:A3488,IF(C3488=C$5:C3488,1,0),0))</f>
        <v>250</v>
      </c>
    </row>
    <row r="3489" spans="2:7" x14ac:dyDescent="0.25">
      <c r="B3489" s="149" t="str">
        <f t="shared" si="110"/>
        <v>_251</v>
      </c>
      <c r="E3489" s="149" t="str">
        <f t="shared" si="109"/>
        <v>_</v>
      </c>
      <c r="G3489" s="149">
        <f t="array" ref="G3489">SUM(IF(A3489=A$5:A3489,IF(C3489=C$5:C3489,1,0),0))</f>
        <v>251</v>
      </c>
    </row>
    <row r="3490" spans="2:7" x14ac:dyDescent="0.25">
      <c r="B3490" s="149" t="str">
        <f t="shared" si="110"/>
        <v>_252</v>
      </c>
      <c r="E3490" s="149" t="str">
        <f t="shared" si="109"/>
        <v>_</v>
      </c>
      <c r="G3490" s="149">
        <f t="array" ref="G3490">SUM(IF(A3490=A$5:A3490,IF(C3490=C$5:C3490,1,0),0))</f>
        <v>252</v>
      </c>
    </row>
    <row r="3491" spans="2:7" x14ac:dyDescent="0.25">
      <c r="B3491" s="149" t="str">
        <f t="shared" si="110"/>
        <v>_253</v>
      </c>
      <c r="E3491" s="149" t="str">
        <f t="shared" si="109"/>
        <v>_</v>
      </c>
      <c r="G3491" s="149">
        <f t="array" ref="G3491">SUM(IF(A3491=A$5:A3491,IF(C3491=C$5:C3491,1,0),0))</f>
        <v>253</v>
      </c>
    </row>
    <row r="3492" spans="2:7" x14ac:dyDescent="0.25">
      <c r="B3492" s="149" t="str">
        <f t="shared" si="110"/>
        <v>_254</v>
      </c>
      <c r="E3492" s="149" t="str">
        <f t="shared" si="109"/>
        <v>_</v>
      </c>
      <c r="G3492" s="149">
        <f t="array" ref="G3492">SUM(IF(A3492=A$5:A3492,IF(C3492=C$5:C3492,1,0),0))</f>
        <v>254</v>
      </c>
    </row>
    <row r="3493" spans="2:7" x14ac:dyDescent="0.25">
      <c r="B3493" s="149" t="str">
        <f t="shared" si="110"/>
        <v>_255</v>
      </c>
      <c r="E3493" s="149" t="str">
        <f t="shared" si="109"/>
        <v>_</v>
      </c>
      <c r="G3493" s="149">
        <f t="array" ref="G3493">SUM(IF(A3493=A$5:A3493,IF(C3493=C$5:C3493,1,0),0))</f>
        <v>255</v>
      </c>
    </row>
    <row r="3494" spans="2:7" x14ac:dyDescent="0.25">
      <c r="B3494" s="149" t="str">
        <f t="shared" si="110"/>
        <v>_256</v>
      </c>
      <c r="E3494" s="149" t="str">
        <f t="shared" si="109"/>
        <v>_</v>
      </c>
      <c r="G3494" s="149">
        <f t="array" ref="G3494">SUM(IF(A3494=A$5:A3494,IF(C3494=C$5:C3494,1,0),0))</f>
        <v>256</v>
      </c>
    </row>
    <row r="3495" spans="2:7" x14ac:dyDescent="0.25">
      <c r="B3495" s="149" t="str">
        <f t="shared" si="110"/>
        <v>_257</v>
      </c>
      <c r="E3495" s="149" t="str">
        <f t="shared" si="109"/>
        <v>_</v>
      </c>
      <c r="G3495" s="149">
        <f t="array" ref="G3495">SUM(IF(A3495=A$5:A3495,IF(C3495=C$5:C3495,1,0),0))</f>
        <v>257</v>
      </c>
    </row>
    <row r="3496" spans="2:7" x14ac:dyDescent="0.25">
      <c r="B3496" s="149" t="str">
        <f t="shared" si="110"/>
        <v>_258</v>
      </c>
      <c r="E3496" s="149" t="str">
        <f t="shared" si="109"/>
        <v>_</v>
      </c>
      <c r="G3496" s="149">
        <f t="array" ref="G3496">SUM(IF(A3496=A$5:A3496,IF(C3496=C$5:C3496,1,0),0))</f>
        <v>258</v>
      </c>
    </row>
    <row r="3497" spans="2:7" x14ac:dyDescent="0.25">
      <c r="B3497" s="149" t="str">
        <f t="shared" si="110"/>
        <v>_259</v>
      </c>
      <c r="E3497" s="149" t="str">
        <f t="shared" si="109"/>
        <v>_</v>
      </c>
      <c r="G3497" s="149">
        <f t="array" ref="G3497">SUM(IF(A3497=A$5:A3497,IF(C3497=C$5:C3497,1,0),0))</f>
        <v>259</v>
      </c>
    </row>
    <row r="3498" spans="2:7" x14ac:dyDescent="0.25">
      <c r="B3498" s="149" t="str">
        <f t="shared" si="110"/>
        <v>_260</v>
      </c>
      <c r="E3498" s="149" t="str">
        <f t="shared" si="109"/>
        <v>_</v>
      </c>
      <c r="G3498" s="149">
        <f t="array" ref="G3498">SUM(IF(A3498=A$5:A3498,IF(C3498=C$5:C3498,1,0),0))</f>
        <v>260</v>
      </c>
    </row>
    <row r="3499" spans="2:7" x14ac:dyDescent="0.25">
      <c r="B3499" s="149" t="str">
        <f t="shared" si="110"/>
        <v>_261</v>
      </c>
      <c r="E3499" s="149" t="str">
        <f t="shared" si="109"/>
        <v>_</v>
      </c>
      <c r="G3499" s="149">
        <f t="array" ref="G3499">SUM(IF(A3499=A$5:A3499,IF(C3499=C$5:C3499,1,0),0))</f>
        <v>261</v>
      </c>
    </row>
    <row r="3500" spans="2:7" x14ac:dyDescent="0.25">
      <c r="B3500" s="149" t="str">
        <f t="shared" si="110"/>
        <v>_262</v>
      </c>
      <c r="E3500" s="149" t="str">
        <f t="shared" si="109"/>
        <v>_</v>
      </c>
      <c r="G3500" s="149">
        <f t="array" ref="G3500">SUM(IF(A3500=A$5:A3500,IF(C3500=C$5:C3500,1,0),0))</f>
        <v>262</v>
      </c>
    </row>
    <row r="3501" spans="2:7" x14ac:dyDescent="0.25">
      <c r="B3501" s="149" t="str">
        <f t="shared" si="110"/>
        <v>_263</v>
      </c>
      <c r="E3501" s="149" t="str">
        <f t="shared" si="109"/>
        <v>_</v>
      </c>
      <c r="G3501" s="149">
        <f t="array" ref="G3501">SUM(IF(A3501=A$5:A3501,IF(C3501=C$5:C3501,1,0),0))</f>
        <v>263</v>
      </c>
    </row>
    <row r="3502" spans="2:7" x14ac:dyDescent="0.25">
      <c r="B3502" s="149" t="str">
        <f t="shared" si="110"/>
        <v>_264</v>
      </c>
      <c r="E3502" s="149" t="str">
        <f t="shared" si="109"/>
        <v>_</v>
      </c>
      <c r="G3502" s="149">
        <f t="array" ref="G3502">SUM(IF(A3502=A$5:A3502,IF(C3502=C$5:C3502,1,0),0))</f>
        <v>264</v>
      </c>
    </row>
    <row r="3503" spans="2:7" x14ac:dyDescent="0.25">
      <c r="B3503" s="149" t="str">
        <f t="shared" si="110"/>
        <v>_265</v>
      </c>
      <c r="E3503" s="149" t="str">
        <f t="shared" si="109"/>
        <v>_</v>
      </c>
      <c r="G3503" s="149">
        <f t="array" ref="G3503">SUM(IF(A3503=A$5:A3503,IF(C3503=C$5:C3503,1,0),0))</f>
        <v>265</v>
      </c>
    </row>
    <row r="3504" spans="2:7" x14ac:dyDescent="0.25">
      <c r="B3504" s="149" t="str">
        <f t="shared" si="110"/>
        <v>_266</v>
      </c>
      <c r="E3504" s="149" t="str">
        <f t="shared" si="109"/>
        <v>_</v>
      </c>
      <c r="G3504" s="149">
        <f t="array" ref="G3504">SUM(IF(A3504=A$5:A3504,IF(C3504=C$5:C3504,1,0),0))</f>
        <v>266</v>
      </c>
    </row>
    <row r="3505" spans="2:7" x14ac:dyDescent="0.25">
      <c r="B3505" s="149" t="str">
        <f t="shared" si="110"/>
        <v>_267</v>
      </c>
      <c r="E3505" s="149" t="str">
        <f t="shared" ref="E3505:E3568" si="111">A3505&amp;"_"&amp;C3505&amp;D3505</f>
        <v>_</v>
      </c>
      <c r="G3505" s="149">
        <f t="array" ref="G3505">SUM(IF(A3505=A$5:A3505,IF(C3505=C$5:C3505,1,0),0))</f>
        <v>267</v>
      </c>
    </row>
    <row r="3506" spans="2:7" x14ac:dyDescent="0.25">
      <c r="B3506" s="149" t="str">
        <f t="shared" si="110"/>
        <v>_268</v>
      </c>
      <c r="E3506" s="149" t="str">
        <f t="shared" si="111"/>
        <v>_</v>
      </c>
      <c r="G3506" s="149">
        <f t="array" ref="G3506">SUM(IF(A3506=A$5:A3506,IF(C3506=C$5:C3506,1,0),0))</f>
        <v>268</v>
      </c>
    </row>
    <row r="3507" spans="2:7" x14ac:dyDescent="0.25">
      <c r="B3507" s="149" t="str">
        <f t="shared" si="110"/>
        <v>_269</v>
      </c>
      <c r="E3507" s="149" t="str">
        <f t="shared" si="111"/>
        <v>_</v>
      </c>
      <c r="G3507" s="149">
        <f t="array" ref="G3507">SUM(IF(A3507=A$5:A3507,IF(C3507=C$5:C3507,1,0),0))</f>
        <v>269</v>
      </c>
    </row>
    <row r="3508" spans="2:7" x14ac:dyDescent="0.25">
      <c r="B3508" s="149" t="str">
        <f t="shared" si="110"/>
        <v>_270</v>
      </c>
      <c r="E3508" s="149" t="str">
        <f t="shared" si="111"/>
        <v>_</v>
      </c>
      <c r="G3508" s="149">
        <f t="array" ref="G3508">SUM(IF(A3508=A$5:A3508,IF(C3508=C$5:C3508,1,0),0))</f>
        <v>270</v>
      </c>
    </row>
    <row r="3509" spans="2:7" x14ac:dyDescent="0.25">
      <c r="B3509" s="149" t="str">
        <f t="shared" si="110"/>
        <v>_271</v>
      </c>
      <c r="E3509" s="149" t="str">
        <f t="shared" si="111"/>
        <v>_</v>
      </c>
      <c r="G3509" s="149">
        <f t="array" ref="G3509">SUM(IF(A3509=A$5:A3509,IF(C3509=C$5:C3509,1,0),0))</f>
        <v>271</v>
      </c>
    </row>
    <row r="3510" spans="2:7" x14ac:dyDescent="0.25">
      <c r="B3510" s="149" t="str">
        <f t="shared" si="110"/>
        <v>_272</v>
      </c>
      <c r="E3510" s="149" t="str">
        <f t="shared" si="111"/>
        <v>_</v>
      </c>
      <c r="G3510" s="149">
        <f t="array" ref="G3510">SUM(IF(A3510=A$5:A3510,IF(C3510=C$5:C3510,1,0),0))</f>
        <v>272</v>
      </c>
    </row>
    <row r="3511" spans="2:7" x14ac:dyDescent="0.25">
      <c r="B3511" s="149" t="str">
        <f t="shared" si="110"/>
        <v>_273</v>
      </c>
      <c r="E3511" s="149" t="str">
        <f t="shared" si="111"/>
        <v>_</v>
      </c>
      <c r="G3511" s="149">
        <f t="array" ref="G3511">SUM(IF(A3511=A$5:A3511,IF(C3511=C$5:C3511,1,0),0))</f>
        <v>273</v>
      </c>
    </row>
    <row r="3512" spans="2:7" x14ac:dyDescent="0.25">
      <c r="B3512" s="149" t="str">
        <f t="shared" si="110"/>
        <v>_274</v>
      </c>
      <c r="E3512" s="149" t="str">
        <f t="shared" si="111"/>
        <v>_</v>
      </c>
      <c r="G3512" s="149">
        <f t="array" ref="G3512">SUM(IF(A3512=A$5:A3512,IF(C3512=C$5:C3512,1,0),0))</f>
        <v>274</v>
      </c>
    </row>
    <row r="3513" spans="2:7" x14ac:dyDescent="0.25">
      <c r="B3513" s="149" t="str">
        <f t="shared" si="110"/>
        <v>_275</v>
      </c>
      <c r="E3513" s="149" t="str">
        <f t="shared" si="111"/>
        <v>_</v>
      </c>
      <c r="G3513" s="149">
        <f t="array" ref="G3513">SUM(IF(A3513=A$5:A3513,IF(C3513=C$5:C3513,1,0),0))</f>
        <v>275</v>
      </c>
    </row>
    <row r="3514" spans="2:7" x14ac:dyDescent="0.25">
      <c r="B3514" s="149" t="str">
        <f t="shared" si="110"/>
        <v>_276</v>
      </c>
      <c r="E3514" s="149" t="str">
        <f t="shared" si="111"/>
        <v>_</v>
      </c>
      <c r="G3514" s="149">
        <f t="array" ref="G3514">SUM(IF(A3514=A$5:A3514,IF(C3514=C$5:C3514,1,0),0))</f>
        <v>276</v>
      </c>
    </row>
    <row r="3515" spans="2:7" x14ac:dyDescent="0.25">
      <c r="B3515" s="149" t="str">
        <f t="shared" si="110"/>
        <v>_277</v>
      </c>
      <c r="E3515" s="149" t="str">
        <f t="shared" si="111"/>
        <v>_</v>
      </c>
      <c r="G3515" s="149">
        <f t="array" ref="G3515">SUM(IF(A3515=A$5:A3515,IF(C3515=C$5:C3515,1,0),0))</f>
        <v>277</v>
      </c>
    </row>
    <row r="3516" spans="2:7" x14ac:dyDescent="0.25">
      <c r="B3516" s="149" t="str">
        <f t="shared" si="110"/>
        <v>_278</v>
      </c>
      <c r="E3516" s="149" t="str">
        <f t="shared" si="111"/>
        <v>_</v>
      </c>
      <c r="G3516" s="149">
        <f t="array" ref="G3516">SUM(IF(A3516=A$5:A3516,IF(C3516=C$5:C3516,1,0),0))</f>
        <v>278</v>
      </c>
    </row>
    <row r="3517" spans="2:7" x14ac:dyDescent="0.25">
      <c r="B3517" s="149" t="str">
        <f t="shared" si="110"/>
        <v>_279</v>
      </c>
      <c r="E3517" s="149" t="str">
        <f t="shared" si="111"/>
        <v>_</v>
      </c>
      <c r="G3517" s="149">
        <f t="array" ref="G3517">SUM(IF(A3517=A$5:A3517,IF(C3517=C$5:C3517,1,0),0))</f>
        <v>279</v>
      </c>
    </row>
    <row r="3518" spans="2:7" x14ac:dyDescent="0.25">
      <c r="B3518" s="149" t="str">
        <f t="shared" si="110"/>
        <v>_280</v>
      </c>
      <c r="E3518" s="149" t="str">
        <f t="shared" si="111"/>
        <v>_</v>
      </c>
      <c r="G3518" s="149">
        <f t="array" ref="G3518">SUM(IF(A3518=A$5:A3518,IF(C3518=C$5:C3518,1,0),0))</f>
        <v>280</v>
      </c>
    </row>
    <row r="3519" spans="2:7" x14ac:dyDescent="0.25">
      <c r="B3519" s="149" t="str">
        <f t="shared" si="110"/>
        <v>_281</v>
      </c>
      <c r="E3519" s="149" t="str">
        <f t="shared" si="111"/>
        <v>_</v>
      </c>
      <c r="G3519" s="149">
        <f t="array" ref="G3519">SUM(IF(A3519=A$5:A3519,IF(C3519=C$5:C3519,1,0),0))</f>
        <v>281</v>
      </c>
    </row>
    <row r="3520" spans="2:7" x14ac:dyDescent="0.25">
      <c r="B3520" s="149" t="str">
        <f t="shared" si="110"/>
        <v>_282</v>
      </c>
      <c r="E3520" s="149" t="str">
        <f t="shared" si="111"/>
        <v>_</v>
      </c>
      <c r="G3520" s="149">
        <f t="array" ref="G3520">SUM(IF(A3520=A$5:A3520,IF(C3520=C$5:C3520,1,0),0))</f>
        <v>282</v>
      </c>
    </row>
    <row r="3521" spans="2:7" x14ac:dyDescent="0.25">
      <c r="B3521" s="149" t="str">
        <f t="shared" si="110"/>
        <v>_283</v>
      </c>
      <c r="E3521" s="149" t="str">
        <f t="shared" si="111"/>
        <v>_</v>
      </c>
      <c r="G3521" s="149">
        <f t="array" ref="G3521">SUM(IF(A3521=A$5:A3521,IF(C3521=C$5:C3521,1,0),0))</f>
        <v>283</v>
      </c>
    </row>
    <row r="3522" spans="2:7" x14ac:dyDescent="0.25">
      <c r="B3522" s="149" t="str">
        <f t="shared" si="110"/>
        <v>_284</v>
      </c>
      <c r="E3522" s="149" t="str">
        <f t="shared" si="111"/>
        <v>_</v>
      </c>
      <c r="G3522" s="149">
        <f t="array" ref="G3522">SUM(IF(A3522=A$5:A3522,IF(C3522=C$5:C3522,1,0),0))</f>
        <v>284</v>
      </c>
    </row>
    <row r="3523" spans="2:7" x14ac:dyDescent="0.25">
      <c r="B3523" s="149" t="str">
        <f t="shared" si="110"/>
        <v>_285</v>
      </c>
      <c r="E3523" s="149" t="str">
        <f t="shared" si="111"/>
        <v>_</v>
      </c>
      <c r="G3523" s="149">
        <f t="array" ref="G3523">SUM(IF(A3523=A$5:A3523,IF(C3523=C$5:C3523,1,0),0))</f>
        <v>285</v>
      </c>
    </row>
    <row r="3524" spans="2:7" x14ac:dyDescent="0.25">
      <c r="B3524" s="149" t="str">
        <f t="shared" si="110"/>
        <v>_286</v>
      </c>
      <c r="E3524" s="149" t="str">
        <f t="shared" si="111"/>
        <v>_</v>
      </c>
      <c r="G3524" s="149">
        <f t="array" ref="G3524">SUM(IF(A3524=A$5:A3524,IF(C3524=C$5:C3524,1,0),0))</f>
        <v>286</v>
      </c>
    </row>
    <row r="3525" spans="2:7" x14ac:dyDescent="0.25">
      <c r="B3525" s="149" t="str">
        <f t="shared" si="110"/>
        <v>_287</v>
      </c>
      <c r="E3525" s="149" t="str">
        <f t="shared" si="111"/>
        <v>_</v>
      </c>
      <c r="G3525" s="149">
        <f t="array" ref="G3525">SUM(IF(A3525=A$5:A3525,IF(C3525=C$5:C3525,1,0),0))</f>
        <v>287</v>
      </c>
    </row>
    <row r="3526" spans="2:7" x14ac:dyDescent="0.25">
      <c r="B3526" s="149" t="str">
        <f t="shared" si="110"/>
        <v>_288</v>
      </c>
      <c r="E3526" s="149" t="str">
        <f t="shared" si="111"/>
        <v>_</v>
      </c>
      <c r="G3526" s="149">
        <f t="array" ref="G3526">SUM(IF(A3526=A$5:A3526,IF(C3526=C$5:C3526,1,0),0))</f>
        <v>288</v>
      </c>
    </row>
    <row r="3527" spans="2:7" x14ac:dyDescent="0.25">
      <c r="B3527" s="149" t="str">
        <f t="shared" si="110"/>
        <v>_289</v>
      </c>
      <c r="E3527" s="149" t="str">
        <f t="shared" si="111"/>
        <v>_</v>
      </c>
      <c r="G3527" s="149">
        <f t="array" ref="G3527">SUM(IF(A3527=A$5:A3527,IF(C3527=C$5:C3527,1,0),0))</f>
        <v>289</v>
      </c>
    </row>
    <row r="3528" spans="2:7" x14ac:dyDescent="0.25">
      <c r="B3528" s="149" t="str">
        <f t="shared" si="110"/>
        <v>_290</v>
      </c>
      <c r="E3528" s="149" t="str">
        <f t="shared" si="111"/>
        <v>_</v>
      </c>
      <c r="G3528" s="149">
        <f t="array" ref="G3528">SUM(IF(A3528=A$5:A3528,IF(C3528=C$5:C3528,1,0),0))</f>
        <v>290</v>
      </c>
    </row>
    <row r="3529" spans="2:7" x14ac:dyDescent="0.25">
      <c r="B3529" s="149" t="str">
        <f t="shared" si="110"/>
        <v>_291</v>
      </c>
      <c r="E3529" s="149" t="str">
        <f t="shared" si="111"/>
        <v>_</v>
      </c>
      <c r="G3529" s="149">
        <f t="array" ref="G3529">SUM(IF(A3529=A$5:A3529,IF(C3529=C$5:C3529,1,0),0))</f>
        <v>291</v>
      </c>
    </row>
    <row r="3530" spans="2:7" x14ac:dyDescent="0.25">
      <c r="B3530" s="149" t="str">
        <f t="shared" si="110"/>
        <v>_292</v>
      </c>
      <c r="E3530" s="149" t="str">
        <f t="shared" si="111"/>
        <v>_</v>
      </c>
      <c r="G3530" s="149">
        <f t="array" ref="G3530">SUM(IF(A3530=A$5:A3530,IF(C3530=C$5:C3530,1,0),0))</f>
        <v>292</v>
      </c>
    </row>
    <row r="3531" spans="2:7" x14ac:dyDescent="0.25">
      <c r="B3531" s="149" t="str">
        <f t="shared" si="110"/>
        <v>_293</v>
      </c>
      <c r="E3531" s="149" t="str">
        <f t="shared" si="111"/>
        <v>_</v>
      </c>
      <c r="G3531" s="149">
        <f t="array" ref="G3531">SUM(IF(A3531=A$5:A3531,IF(C3531=C$5:C3531,1,0),0))</f>
        <v>293</v>
      </c>
    </row>
    <row r="3532" spans="2:7" x14ac:dyDescent="0.25">
      <c r="B3532" s="149" t="str">
        <f t="shared" si="110"/>
        <v>_294</v>
      </c>
      <c r="E3532" s="149" t="str">
        <f t="shared" si="111"/>
        <v>_</v>
      </c>
      <c r="G3532" s="149">
        <f t="array" ref="G3532">SUM(IF(A3532=A$5:A3532,IF(C3532=C$5:C3532,1,0),0))</f>
        <v>294</v>
      </c>
    </row>
    <row r="3533" spans="2:7" x14ac:dyDescent="0.25">
      <c r="B3533" s="149" t="str">
        <f t="shared" ref="B3533:B3596" si="112">A3533&amp;"_"&amp;C3533&amp;G3533</f>
        <v>_295</v>
      </c>
      <c r="E3533" s="149" t="str">
        <f t="shared" si="111"/>
        <v>_</v>
      </c>
      <c r="G3533" s="149">
        <f t="array" ref="G3533">SUM(IF(A3533=A$5:A3533,IF(C3533=C$5:C3533,1,0),0))</f>
        <v>295</v>
      </c>
    </row>
    <row r="3534" spans="2:7" x14ac:dyDescent="0.25">
      <c r="B3534" s="149" t="str">
        <f t="shared" si="112"/>
        <v>_296</v>
      </c>
      <c r="E3534" s="149" t="str">
        <f t="shared" si="111"/>
        <v>_</v>
      </c>
      <c r="G3534" s="149">
        <f t="array" ref="G3534">SUM(IF(A3534=A$5:A3534,IF(C3534=C$5:C3534,1,0),0))</f>
        <v>296</v>
      </c>
    </row>
    <row r="3535" spans="2:7" x14ac:dyDescent="0.25">
      <c r="B3535" s="149" t="str">
        <f t="shared" si="112"/>
        <v>_297</v>
      </c>
      <c r="E3535" s="149" t="str">
        <f t="shared" si="111"/>
        <v>_</v>
      </c>
      <c r="G3535" s="149">
        <f t="array" ref="G3535">SUM(IF(A3535=A$5:A3535,IF(C3535=C$5:C3535,1,0),0))</f>
        <v>297</v>
      </c>
    </row>
    <row r="3536" spans="2:7" x14ac:dyDescent="0.25">
      <c r="B3536" s="149" t="str">
        <f t="shared" si="112"/>
        <v>_298</v>
      </c>
      <c r="E3536" s="149" t="str">
        <f t="shared" si="111"/>
        <v>_</v>
      </c>
      <c r="G3536" s="149">
        <f t="array" ref="G3536">SUM(IF(A3536=A$5:A3536,IF(C3536=C$5:C3536,1,0),0))</f>
        <v>298</v>
      </c>
    </row>
    <row r="3537" spans="2:7" x14ac:dyDescent="0.25">
      <c r="B3537" s="149" t="str">
        <f t="shared" si="112"/>
        <v>_299</v>
      </c>
      <c r="E3537" s="149" t="str">
        <f t="shared" si="111"/>
        <v>_</v>
      </c>
      <c r="G3537" s="149">
        <f t="array" ref="G3537">SUM(IF(A3537=A$5:A3537,IF(C3537=C$5:C3537,1,0),0))</f>
        <v>299</v>
      </c>
    </row>
    <row r="3538" spans="2:7" x14ac:dyDescent="0.25">
      <c r="B3538" s="149" t="str">
        <f t="shared" si="112"/>
        <v>_300</v>
      </c>
      <c r="E3538" s="149" t="str">
        <f t="shared" si="111"/>
        <v>_</v>
      </c>
      <c r="G3538" s="149">
        <f t="array" ref="G3538">SUM(IF(A3538=A$5:A3538,IF(C3538=C$5:C3538,1,0),0))</f>
        <v>300</v>
      </c>
    </row>
    <row r="3539" spans="2:7" x14ac:dyDescent="0.25">
      <c r="B3539" s="149" t="str">
        <f t="shared" si="112"/>
        <v>_301</v>
      </c>
      <c r="E3539" s="149" t="str">
        <f t="shared" si="111"/>
        <v>_</v>
      </c>
      <c r="G3539" s="149">
        <f t="array" ref="G3539">SUM(IF(A3539=A$5:A3539,IF(C3539=C$5:C3539,1,0),0))</f>
        <v>301</v>
      </c>
    </row>
    <row r="3540" spans="2:7" x14ac:dyDescent="0.25">
      <c r="B3540" s="149" t="str">
        <f t="shared" si="112"/>
        <v>_302</v>
      </c>
      <c r="E3540" s="149" t="str">
        <f t="shared" si="111"/>
        <v>_</v>
      </c>
      <c r="G3540" s="149">
        <f t="array" ref="G3540">SUM(IF(A3540=A$5:A3540,IF(C3540=C$5:C3540,1,0),0))</f>
        <v>302</v>
      </c>
    </row>
    <row r="3541" spans="2:7" x14ac:dyDescent="0.25">
      <c r="B3541" s="149" t="str">
        <f t="shared" si="112"/>
        <v>_303</v>
      </c>
      <c r="E3541" s="149" t="str">
        <f t="shared" si="111"/>
        <v>_</v>
      </c>
      <c r="G3541" s="149">
        <f t="array" ref="G3541">SUM(IF(A3541=A$5:A3541,IF(C3541=C$5:C3541,1,0),0))</f>
        <v>303</v>
      </c>
    </row>
    <row r="3542" spans="2:7" x14ac:dyDescent="0.25">
      <c r="B3542" s="149" t="str">
        <f t="shared" si="112"/>
        <v>_304</v>
      </c>
      <c r="E3542" s="149" t="str">
        <f t="shared" si="111"/>
        <v>_</v>
      </c>
      <c r="G3542" s="149">
        <f t="array" ref="G3542">SUM(IF(A3542=A$5:A3542,IF(C3542=C$5:C3542,1,0),0))</f>
        <v>304</v>
      </c>
    </row>
    <row r="3543" spans="2:7" x14ac:dyDescent="0.25">
      <c r="B3543" s="149" t="str">
        <f t="shared" si="112"/>
        <v>_305</v>
      </c>
      <c r="E3543" s="149" t="str">
        <f t="shared" si="111"/>
        <v>_</v>
      </c>
      <c r="G3543" s="149">
        <f t="array" ref="G3543">SUM(IF(A3543=A$5:A3543,IF(C3543=C$5:C3543,1,0),0))</f>
        <v>305</v>
      </c>
    </row>
    <row r="3544" spans="2:7" x14ac:dyDescent="0.25">
      <c r="B3544" s="149" t="str">
        <f t="shared" si="112"/>
        <v>_306</v>
      </c>
      <c r="E3544" s="149" t="str">
        <f t="shared" si="111"/>
        <v>_</v>
      </c>
      <c r="G3544" s="149">
        <f t="array" ref="G3544">SUM(IF(A3544=A$5:A3544,IF(C3544=C$5:C3544,1,0),0))</f>
        <v>306</v>
      </c>
    </row>
    <row r="3545" spans="2:7" x14ac:dyDescent="0.25">
      <c r="B3545" s="149" t="str">
        <f t="shared" si="112"/>
        <v>_307</v>
      </c>
      <c r="E3545" s="149" t="str">
        <f t="shared" si="111"/>
        <v>_</v>
      </c>
      <c r="G3545" s="149">
        <f t="array" ref="G3545">SUM(IF(A3545=A$5:A3545,IF(C3545=C$5:C3545,1,0),0))</f>
        <v>307</v>
      </c>
    </row>
    <row r="3546" spans="2:7" x14ac:dyDescent="0.25">
      <c r="B3546" s="149" t="str">
        <f t="shared" si="112"/>
        <v>_308</v>
      </c>
      <c r="E3546" s="149" t="str">
        <f t="shared" si="111"/>
        <v>_</v>
      </c>
      <c r="G3546" s="149">
        <f t="array" ref="G3546">SUM(IF(A3546=A$5:A3546,IF(C3546=C$5:C3546,1,0),0))</f>
        <v>308</v>
      </c>
    </row>
    <row r="3547" spans="2:7" x14ac:dyDescent="0.25">
      <c r="B3547" s="149" t="str">
        <f t="shared" si="112"/>
        <v>_309</v>
      </c>
      <c r="E3547" s="149" t="str">
        <f t="shared" si="111"/>
        <v>_</v>
      </c>
      <c r="G3547" s="149">
        <f t="array" ref="G3547">SUM(IF(A3547=A$5:A3547,IF(C3547=C$5:C3547,1,0),0))</f>
        <v>309</v>
      </c>
    </row>
    <row r="3548" spans="2:7" x14ac:dyDescent="0.25">
      <c r="B3548" s="149" t="str">
        <f t="shared" si="112"/>
        <v>_310</v>
      </c>
      <c r="E3548" s="149" t="str">
        <f t="shared" si="111"/>
        <v>_</v>
      </c>
      <c r="G3548" s="149">
        <f t="array" ref="G3548">SUM(IF(A3548=A$5:A3548,IF(C3548=C$5:C3548,1,0),0))</f>
        <v>310</v>
      </c>
    </row>
    <row r="3549" spans="2:7" x14ac:dyDescent="0.25">
      <c r="B3549" s="149" t="str">
        <f t="shared" si="112"/>
        <v>_311</v>
      </c>
      <c r="E3549" s="149" t="str">
        <f t="shared" si="111"/>
        <v>_</v>
      </c>
      <c r="G3549" s="149">
        <f t="array" ref="G3549">SUM(IF(A3549=A$5:A3549,IF(C3549=C$5:C3549,1,0),0))</f>
        <v>311</v>
      </c>
    </row>
    <row r="3550" spans="2:7" x14ac:dyDescent="0.25">
      <c r="B3550" s="149" t="str">
        <f t="shared" si="112"/>
        <v>_312</v>
      </c>
      <c r="E3550" s="149" t="str">
        <f t="shared" si="111"/>
        <v>_</v>
      </c>
      <c r="G3550" s="149">
        <f t="array" ref="G3550">SUM(IF(A3550=A$5:A3550,IF(C3550=C$5:C3550,1,0),0))</f>
        <v>312</v>
      </c>
    </row>
    <row r="3551" spans="2:7" x14ac:dyDescent="0.25">
      <c r="B3551" s="149" t="str">
        <f t="shared" si="112"/>
        <v>_313</v>
      </c>
      <c r="E3551" s="149" t="str">
        <f t="shared" si="111"/>
        <v>_</v>
      </c>
      <c r="G3551" s="149">
        <f t="array" ref="G3551">SUM(IF(A3551=A$5:A3551,IF(C3551=C$5:C3551,1,0),0))</f>
        <v>313</v>
      </c>
    </row>
    <row r="3552" spans="2:7" x14ac:dyDescent="0.25">
      <c r="B3552" s="149" t="str">
        <f t="shared" si="112"/>
        <v>_314</v>
      </c>
      <c r="E3552" s="149" t="str">
        <f t="shared" si="111"/>
        <v>_</v>
      </c>
      <c r="G3552" s="149">
        <f t="array" ref="G3552">SUM(IF(A3552=A$5:A3552,IF(C3552=C$5:C3552,1,0),0))</f>
        <v>314</v>
      </c>
    </row>
    <row r="3553" spans="2:7" x14ac:dyDescent="0.25">
      <c r="B3553" s="149" t="str">
        <f t="shared" si="112"/>
        <v>_315</v>
      </c>
      <c r="E3553" s="149" t="str">
        <f t="shared" si="111"/>
        <v>_</v>
      </c>
      <c r="G3553" s="149">
        <f t="array" ref="G3553">SUM(IF(A3553=A$5:A3553,IF(C3553=C$5:C3553,1,0),0))</f>
        <v>315</v>
      </c>
    </row>
    <row r="3554" spans="2:7" x14ac:dyDescent="0.25">
      <c r="B3554" s="149" t="str">
        <f t="shared" si="112"/>
        <v>_316</v>
      </c>
      <c r="E3554" s="149" t="str">
        <f t="shared" si="111"/>
        <v>_</v>
      </c>
      <c r="G3554" s="149">
        <f t="array" ref="G3554">SUM(IF(A3554=A$5:A3554,IF(C3554=C$5:C3554,1,0),0))</f>
        <v>316</v>
      </c>
    </row>
    <row r="3555" spans="2:7" x14ac:dyDescent="0.25">
      <c r="B3555" s="149" t="str">
        <f t="shared" si="112"/>
        <v>_317</v>
      </c>
      <c r="E3555" s="149" t="str">
        <f t="shared" si="111"/>
        <v>_</v>
      </c>
      <c r="G3555" s="149">
        <f t="array" ref="G3555">SUM(IF(A3555=A$5:A3555,IF(C3555=C$5:C3555,1,0),0))</f>
        <v>317</v>
      </c>
    </row>
    <row r="3556" spans="2:7" x14ac:dyDescent="0.25">
      <c r="B3556" s="149" t="str">
        <f t="shared" si="112"/>
        <v>_318</v>
      </c>
      <c r="E3556" s="149" t="str">
        <f t="shared" si="111"/>
        <v>_</v>
      </c>
      <c r="G3556" s="149">
        <f t="array" ref="G3556">SUM(IF(A3556=A$5:A3556,IF(C3556=C$5:C3556,1,0),0))</f>
        <v>318</v>
      </c>
    </row>
    <row r="3557" spans="2:7" x14ac:dyDescent="0.25">
      <c r="B3557" s="149" t="str">
        <f t="shared" si="112"/>
        <v>_319</v>
      </c>
      <c r="E3557" s="149" t="str">
        <f t="shared" si="111"/>
        <v>_</v>
      </c>
      <c r="G3557" s="149">
        <f t="array" ref="G3557">SUM(IF(A3557=A$5:A3557,IF(C3557=C$5:C3557,1,0),0))</f>
        <v>319</v>
      </c>
    </row>
    <row r="3558" spans="2:7" x14ac:dyDescent="0.25">
      <c r="B3558" s="149" t="str">
        <f t="shared" si="112"/>
        <v>_320</v>
      </c>
      <c r="E3558" s="149" t="str">
        <f t="shared" si="111"/>
        <v>_</v>
      </c>
      <c r="G3558" s="149">
        <f t="array" ref="G3558">SUM(IF(A3558=A$5:A3558,IF(C3558=C$5:C3558,1,0),0))</f>
        <v>320</v>
      </c>
    </row>
    <row r="3559" spans="2:7" x14ac:dyDescent="0.25">
      <c r="B3559" s="149" t="str">
        <f t="shared" si="112"/>
        <v>_321</v>
      </c>
      <c r="E3559" s="149" t="str">
        <f t="shared" si="111"/>
        <v>_</v>
      </c>
      <c r="G3559" s="149">
        <f t="array" ref="G3559">SUM(IF(A3559=A$5:A3559,IF(C3559=C$5:C3559,1,0),0))</f>
        <v>321</v>
      </c>
    </row>
    <row r="3560" spans="2:7" x14ac:dyDescent="0.25">
      <c r="B3560" s="149" t="str">
        <f t="shared" si="112"/>
        <v>_322</v>
      </c>
      <c r="E3560" s="149" t="str">
        <f t="shared" si="111"/>
        <v>_</v>
      </c>
      <c r="G3560" s="149">
        <f t="array" ref="G3560">SUM(IF(A3560=A$5:A3560,IF(C3560=C$5:C3560,1,0),0))</f>
        <v>322</v>
      </c>
    </row>
    <row r="3561" spans="2:7" x14ac:dyDescent="0.25">
      <c r="B3561" s="149" t="str">
        <f t="shared" si="112"/>
        <v>_323</v>
      </c>
      <c r="E3561" s="149" t="str">
        <f t="shared" si="111"/>
        <v>_</v>
      </c>
      <c r="G3561" s="149">
        <f t="array" ref="G3561">SUM(IF(A3561=A$5:A3561,IF(C3561=C$5:C3561,1,0),0))</f>
        <v>323</v>
      </c>
    </row>
    <row r="3562" spans="2:7" x14ac:dyDescent="0.25">
      <c r="B3562" s="149" t="str">
        <f t="shared" si="112"/>
        <v>_324</v>
      </c>
      <c r="E3562" s="149" t="str">
        <f t="shared" si="111"/>
        <v>_</v>
      </c>
      <c r="G3562" s="149">
        <f t="array" ref="G3562">SUM(IF(A3562=A$5:A3562,IF(C3562=C$5:C3562,1,0),0))</f>
        <v>324</v>
      </c>
    </row>
    <row r="3563" spans="2:7" x14ac:dyDescent="0.25">
      <c r="B3563" s="149" t="str">
        <f t="shared" si="112"/>
        <v>_325</v>
      </c>
      <c r="E3563" s="149" t="str">
        <f t="shared" si="111"/>
        <v>_</v>
      </c>
      <c r="G3563" s="149">
        <f t="array" ref="G3563">SUM(IF(A3563=A$5:A3563,IF(C3563=C$5:C3563,1,0),0))</f>
        <v>325</v>
      </c>
    </row>
    <row r="3564" spans="2:7" x14ac:dyDescent="0.25">
      <c r="B3564" s="149" t="str">
        <f t="shared" si="112"/>
        <v>_326</v>
      </c>
      <c r="E3564" s="149" t="str">
        <f t="shared" si="111"/>
        <v>_</v>
      </c>
      <c r="G3564" s="149">
        <f t="array" ref="G3564">SUM(IF(A3564=A$5:A3564,IF(C3564=C$5:C3564,1,0),0))</f>
        <v>326</v>
      </c>
    </row>
    <row r="3565" spans="2:7" x14ac:dyDescent="0.25">
      <c r="B3565" s="149" t="str">
        <f t="shared" si="112"/>
        <v>_327</v>
      </c>
      <c r="E3565" s="149" t="str">
        <f t="shared" si="111"/>
        <v>_</v>
      </c>
      <c r="G3565" s="149">
        <f t="array" ref="G3565">SUM(IF(A3565=A$5:A3565,IF(C3565=C$5:C3565,1,0),0))</f>
        <v>327</v>
      </c>
    </row>
    <row r="3566" spans="2:7" x14ac:dyDescent="0.25">
      <c r="B3566" s="149" t="str">
        <f t="shared" si="112"/>
        <v>_328</v>
      </c>
      <c r="E3566" s="149" t="str">
        <f t="shared" si="111"/>
        <v>_</v>
      </c>
      <c r="G3566" s="149">
        <f t="array" ref="G3566">SUM(IF(A3566=A$5:A3566,IF(C3566=C$5:C3566,1,0),0))</f>
        <v>328</v>
      </c>
    </row>
    <row r="3567" spans="2:7" x14ac:dyDescent="0.25">
      <c r="B3567" s="149" t="str">
        <f t="shared" si="112"/>
        <v>_329</v>
      </c>
      <c r="E3567" s="149" t="str">
        <f t="shared" si="111"/>
        <v>_</v>
      </c>
      <c r="G3567" s="149">
        <f t="array" ref="G3567">SUM(IF(A3567=A$5:A3567,IF(C3567=C$5:C3567,1,0),0))</f>
        <v>329</v>
      </c>
    </row>
    <row r="3568" spans="2:7" x14ac:dyDescent="0.25">
      <c r="B3568" s="149" t="str">
        <f t="shared" si="112"/>
        <v>_330</v>
      </c>
      <c r="E3568" s="149" t="str">
        <f t="shared" si="111"/>
        <v>_</v>
      </c>
      <c r="G3568" s="149">
        <f t="array" ref="G3568">SUM(IF(A3568=A$5:A3568,IF(C3568=C$5:C3568,1,0),0))</f>
        <v>330</v>
      </c>
    </row>
    <row r="3569" spans="2:7" x14ac:dyDescent="0.25">
      <c r="B3569" s="149" t="str">
        <f t="shared" si="112"/>
        <v>_331</v>
      </c>
      <c r="E3569" s="149" t="str">
        <f t="shared" ref="E3569:E3632" si="113">A3569&amp;"_"&amp;C3569&amp;D3569</f>
        <v>_</v>
      </c>
      <c r="G3569" s="149">
        <f t="array" ref="G3569">SUM(IF(A3569=A$5:A3569,IF(C3569=C$5:C3569,1,0),0))</f>
        <v>331</v>
      </c>
    </row>
    <row r="3570" spans="2:7" x14ac:dyDescent="0.25">
      <c r="B3570" s="149" t="str">
        <f t="shared" si="112"/>
        <v>_332</v>
      </c>
      <c r="E3570" s="149" t="str">
        <f t="shared" si="113"/>
        <v>_</v>
      </c>
      <c r="G3570" s="149">
        <f t="array" ref="G3570">SUM(IF(A3570=A$5:A3570,IF(C3570=C$5:C3570,1,0),0))</f>
        <v>332</v>
      </c>
    </row>
    <row r="3571" spans="2:7" x14ac:dyDescent="0.25">
      <c r="B3571" s="149" t="str">
        <f t="shared" si="112"/>
        <v>_333</v>
      </c>
      <c r="E3571" s="149" t="str">
        <f t="shared" si="113"/>
        <v>_</v>
      </c>
      <c r="G3571" s="149">
        <f t="array" ref="G3571">SUM(IF(A3571=A$5:A3571,IF(C3571=C$5:C3571,1,0),0))</f>
        <v>333</v>
      </c>
    </row>
    <row r="3572" spans="2:7" x14ac:dyDescent="0.25">
      <c r="B3572" s="149" t="str">
        <f t="shared" si="112"/>
        <v>_334</v>
      </c>
      <c r="E3572" s="149" t="str">
        <f t="shared" si="113"/>
        <v>_</v>
      </c>
      <c r="G3572" s="149">
        <f t="array" ref="G3572">SUM(IF(A3572=A$5:A3572,IF(C3572=C$5:C3572,1,0),0))</f>
        <v>334</v>
      </c>
    </row>
    <row r="3573" spans="2:7" x14ac:dyDescent="0.25">
      <c r="B3573" s="149" t="str">
        <f t="shared" si="112"/>
        <v>_335</v>
      </c>
      <c r="E3573" s="149" t="str">
        <f t="shared" si="113"/>
        <v>_</v>
      </c>
      <c r="G3573" s="149">
        <f t="array" ref="G3573">SUM(IF(A3573=A$5:A3573,IF(C3573=C$5:C3573,1,0),0))</f>
        <v>335</v>
      </c>
    </row>
    <row r="3574" spans="2:7" x14ac:dyDescent="0.25">
      <c r="B3574" s="149" t="str">
        <f t="shared" si="112"/>
        <v>_336</v>
      </c>
      <c r="E3574" s="149" t="str">
        <f t="shared" si="113"/>
        <v>_</v>
      </c>
      <c r="G3574" s="149">
        <f t="array" ref="G3574">SUM(IF(A3574=A$5:A3574,IF(C3574=C$5:C3574,1,0),0))</f>
        <v>336</v>
      </c>
    </row>
    <row r="3575" spans="2:7" x14ac:dyDescent="0.25">
      <c r="B3575" s="149" t="str">
        <f t="shared" si="112"/>
        <v>_337</v>
      </c>
      <c r="E3575" s="149" t="str">
        <f t="shared" si="113"/>
        <v>_</v>
      </c>
      <c r="G3575" s="149">
        <f t="array" ref="G3575">SUM(IF(A3575=A$5:A3575,IF(C3575=C$5:C3575,1,0),0))</f>
        <v>337</v>
      </c>
    </row>
    <row r="3576" spans="2:7" x14ac:dyDescent="0.25">
      <c r="B3576" s="149" t="str">
        <f t="shared" si="112"/>
        <v>_338</v>
      </c>
      <c r="E3576" s="149" t="str">
        <f t="shared" si="113"/>
        <v>_</v>
      </c>
      <c r="G3576" s="149">
        <f t="array" ref="G3576">SUM(IF(A3576=A$5:A3576,IF(C3576=C$5:C3576,1,0),0))</f>
        <v>338</v>
      </c>
    </row>
    <row r="3577" spans="2:7" x14ac:dyDescent="0.25">
      <c r="B3577" s="149" t="str">
        <f t="shared" si="112"/>
        <v>_339</v>
      </c>
      <c r="E3577" s="149" t="str">
        <f t="shared" si="113"/>
        <v>_</v>
      </c>
      <c r="G3577" s="149">
        <f t="array" ref="G3577">SUM(IF(A3577=A$5:A3577,IF(C3577=C$5:C3577,1,0),0))</f>
        <v>339</v>
      </c>
    </row>
    <row r="3578" spans="2:7" x14ac:dyDescent="0.25">
      <c r="B3578" s="149" t="str">
        <f t="shared" si="112"/>
        <v>_340</v>
      </c>
      <c r="E3578" s="149" t="str">
        <f t="shared" si="113"/>
        <v>_</v>
      </c>
      <c r="G3578" s="149">
        <f t="array" ref="G3578">SUM(IF(A3578=A$5:A3578,IF(C3578=C$5:C3578,1,0),0))</f>
        <v>340</v>
      </c>
    </row>
    <row r="3579" spans="2:7" x14ac:dyDescent="0.25">
      <c r="B3579" s="149" t="str">
        <f t="shared" si="112"/>
        <v>_341</v>
      </c>
      <c r="E3579" s="149" t="str">
        <f t="shared" si="113"/>
        <v>_</v>
      </c>
      <c r="G3579" s="149">
        <f t="array" ref="G3579">SUM(IF(A3579=A$5:A3579,IF(C3579=C$5:C3579,1,0),0))</f>
        <v>341</v>
      </c>
    </row>
    <row r="3580" spans="2:7" x14ac:dyDescent="0.25">
      <c r="B3580" s="149" t="str">
        <f t="shared" si="112"/>
        <v>_342</v>
      </c>
      <c r="E3580" s="149" t="str">
        <f t="shared" si="113"/>
        <v>_</v>
      </c>
      <c r="G3580" s="149">
        <f t="array" ref="G3580">SUM(IF(A3580=A$5:A3580,IF(C3580=C$5:C3580,1,0),0))</f>
        <v>342</v>
      </c>
    </row>
    <row r="3581" spans="2:7" x14ac:dyDescent="0.25">
      <c r="B3581" s="149" t="str">
        <f t="shared" si="112"/>
        <v>_343</v>
      </c>
      <c r="E3581" s="149" t="str">
        <f t="shared" si="113"/>
        <v>_</v>
      </c>
      <c r="G3581" s="149">
        <f t="array" ref="G3581">SUM(IF(A3581=A$5:A3581,IF(C3581=C$5:C3581,1,0),0))</f>
        <v>343</v>
      </c>
    </row>
    <row r="3582" spans="2:7" x14ac:dyDescent="0.25">
      <c r="B3582" s="149" t="str">
        <f t="shared" si="112"/>
        <v>_344</v>
      </c>
      <c r="E3582" s="149" t="str">
        <f t="shared" si="113"/>
        <v>_</v>
      </c>
      <c r="G3582" s="149">
        <f t="array" ref="G3582">SUM(IF(A3582=A$5:A3582,IF(C3582=C$5:C3582,1,0),0))</f>
        <v>344</v>
      </c>
    </row>
    <row r="3583" spans="2:7" x14ac:dyDescent="0.25">
      <c r="B3583" s="149" t="str">
        <f t="shared" si="112"/>
        <v>_345</v>
      </c>
      <c r="E3583" s="149" t="str">
        <f t="shared" si="113"/>
        <v>_</v>
      </c>
      <c r="G3583" s="149">
        <f t="array" ref="G3583">SUM(IF(A3583=A$5:A3583,IF(C3583=C$5:C3583,1,0),0))</f>
        <v>345</v>
      </c>
    </row>
    <row r="3584" spans="2:7" x14ac:dyDescent="0.25">
      <c r="B3584" s="149" t="str">
        <f t="shared" si="112"/>
        <v>_346</v>
      </c>
      <c r="E3584" s="149" t="str">
        <f t="shared" si="113"/>
        <v>_</v>
      </c>
      <c r="G3584" s="149">
        <f t="array" ref="G3584">SUM(IF(A3584=A$5:A3584,IF(C3584=C$5:C3584,1,0),0))</f>
        <v>346</v>
      </c>
    </row>
    <row r="3585" spans="2:7" x14ac:dyDescent="0.25">
      <c r="B3585" s="149" t="str">
        <f t="shared" si="112"/>
        <v>_347</v>
      </c>
      <c r="E3585" s="149" t="str">
        <f t="shared" si="113"/>
        <v>_</v>
      </c>
      <c r="G3585" s="149">
        <f t="array" ref="G3585">SUM(IF(A3585=A$5:A3585,IF(C3585=C$5:C3585,1,0),0))</f>
        <v>347</v>
      </c>
    </row>
    <row r="3586" spans="2:7" x14ac:dyDescent="0.25">
      <c r="B3586" s="149" t="str">
        <f t="shared" si="112"/>
        <v>_348</v>
      </c>
      <c r="E3586" s="149" t="str">
        <f t="shared" si="113"/>
        <v>_</v>
      </c>
      <c r="G3586" s="149">
        <f t="array" ref="G3586">SUM(IF(A3586=A$5:A3586,IF(C3586=C$5:C3586,1,0),0))</f>
        <v>348</v>
      </c>
    </row>
    <row r="3587" spans="2:7" x14ac:dyDescent="0.25">
      <c r="B3587" s="149" t="str">
        <f t="shared" si="112"/>
        <v>_349</v>
      </c>
      <c r="E3587" s="149" t="str">
        <f t="shared" si="113"/>
        <v>_</v>
      </c>
      <c r="G3587" s="149">
        <f t="array" ref="G3587">SUM(IF(A3587=A$5:A3587,IF(C3587=C$5:C3587,1,0),0))</f>
        <v>349</v>
      </c>
    </row>
    <row r="3588" spans="2:7" x14ac:dyDescent="0.25">
      <c r="B3588" s="149" t="str">
        <f t="shared" si="112"/>
        <v>_350</v>
      </c>
      <c r="E3588" s="149" t="str">
        <f t="shared" si="113"/>
        <v>_</v>
      </c>
      <c r="G3588" s="149">
        <f t="array" ref="G3588">SUM(IF(A3588=A$5:A3588,IF(C3588=C$5:C3588,1,0),0))</f>
        <v>350</v>
      </c>
    </row>
    <row r="3589" spans="2:7" x14ac:dyDescent="0.25">
      <c r="B3589" s="149" t="str">
        <f t="shared" si="112"/>
        <v>_351</v>
      </c>
      <c r="E3589" s="149" t="str">
        <f t="shared" si="113"/>
        <v>_</v>
      </c>
      <c r="G3589" s="149">
        <f t="array" ref="G3589">SUM(IF(A3589=A$5:A3589,IF(C3589=C$5:C3589,1,0),0))</f>
        <v>351</v>
      </c>
    </row>
    <row r="3590" spans="2:7" x14ac:dyDescent="0.25">
      <c r="B3590" s="149" t="str">
        <f t="shared" si="112"/>
        <v>_352</v>
      </c>
      <c r="E3590" s="149" t="str">
        <f t="shared" si="113"/>
        <v>_</v>
      </c>
      <c r="G3590" s="149">
        <f t="array" ref="G3590">SUM(IF(A3590=A$5:A3590,IF(C3590=C$5:C3590,1,0),0))</f>
        <v>352</v>
      </c>
    </row>
    <row r="3591" spans="2:7" x14ac:dyDescent="0.25">
      <c r="B3591" s="149" t="str">
        <f t="shared" si="112"/>
        <v>_353</v>
      </c>
      <c r="E3591" s="149" t="str">
        <f t="shared" si="113"/>
        <v>_</v>
      </c>
      <c r="G3591" s="149">
        <f t="array" ref="G3591">SUM(IF(A3591=A$5:A3591,IF(C3591=C$5:C3591,1,0),0))</f>
        <v>353</v>
      </c>
    </row>
    <row r="3592" spans="2:7" x14ac:dyDescent="0.25">
      <c r="B3592" s="149" t="str">
        <f t="shared" si="112"/>
        <v>_354</v>
      </c>
      <c r="E3592" s="149" t="str">
        <f t="shared" si="113"/>
        <v>_</v>
      </c>
      <c r="G3592" s="149">
        <f t="array" ref="G3592">SUM(IF(A3592=A$5:A3592,IF(C3592=C$5:C3592,1,0),0))</f>
        <v>354</v>
      </c>
    </row>
    <row r="3593" spans="2:7" x14ac:dyDescent="0.25">
      <c r="B3593" s="149" t="str">
        <f t="shared" si="112"/>
        <v>_355</v>
      </c>
      <c r="E3593" s="149" t="str">
        <f t="shared" si="113"/>
        <v>_</v>
      </c>
      <c r="G3593" s="149">
        <f t="array" ref="G3593">SUM(IF(A3593=A$5:A3593,IF(C3593=C$5:C3593,1,0),0))</f>
        <v>355</v>
      </c>
    </row>
    <row r="3594" spans="2:7" x14ac:dyDescent="0.25">
      <c r="B3594" s="149" t="str">
        <f t="shared" si="112"/>
        <v>_356</v>
      </c>
      <c r="E3594" s="149" t="str">
        <f t="shared" si="113"/>
        <v>_</v>
      </c>
      <c r="G3594" s="149">
        <f t="array" ref="G3594">SUM(IF(A3594=A$5:A3594,IF(C3594=C$5:C3594,1,0),0))</f>
        <v>356</v>
      </c>
    </row>
    <row r="3595" spans="2:7" x14ac:dyDescent="0.25">
      <c r="B3595" s="149" t="str">
        <f t="shared" si="112"/>
        <v>_357</v>
      </c>
      <c r="E3595" s="149" t="str">
        <f t="shared" si="113"/>
        <v>_</v>
      </c>
      <c r="G3595" s="149">
        <f t="array" ref="G3595">SUM(IF(A3595=A$5:A3595,IF(C3595=C$5:C3595,1,0),0))</f>
        <v>357</v>
      </c>
    </row>
    <row r="3596" spans="2:7" x14ac:dyDescent="0.25">
      <c r="B3596" s="149" t="str">
        <f t="shared" si="112"/>
        <v>_358</v>
      </c>
      <c r="E3596" s="149" t="str">
        <f t="shared" si="113"/>
        <v>_</v>
      </c>
      <c r="G3596" s="149">
        <f t="array" ref="G3596">SUM(IF(A3596=A$5:A3596,IF(C3596=C$5:C3596,1,0),0))</f>
        <v>358</v>
      </c>
    </row>
    <row r="3597" spans="2:7" x14ac:dyDescent="0.25">
      <c r="B3597" s="149" t="str">
        <f t="shared" ref="B3597:B3660" si="114">A3597&amp;"_"&amp;C3597&amp;G3597</f>
        <v>_359</v>
      </c>
      <c r="E3597" s="149" t="str">
        <f t="shared" si="113"/>
        <v>_</v>
      </c>
      <c r="G3597" s="149">
        <f t="array" ref="G3597">SUM(IF(A3597=A$5:A3597,IF(C3597=C$5:C3597,1,0),0))</f>
        <v>359</v>
      </c>
    </row>
    <row r="3598" spans="2:7" x14ac:dyDescent="0.25">
      <c r="B3598" s="149" t="str">
        <f t="shared" si="114"/>
        <v>_360</v>
      </c>
      <c r="E3598" s="149" t="str">
        <f t="shared" si="113"/>
        <v>_</v>
      </c>
      <c r="G3598" s="149">
        <f t="array" ref="G3598">SUM(IF(A3598=A$5:A3598,IF(C3598=C$5:C3598,1,0),0))</f>
        <v>360</v>
      </c>
    </row>
    <row r="3599" spans="2:7" x14ac:dyDescent="0.25">
      <c r="B3599" s="149" t="str">
        <f t="shared" si="114"/>
        <v>_361</v>
      </c>
      <c r="E3599" s="149" t="str">
        <f t="shared" si="113"/>
        <v>_</v>
      </c>
      <c r="G3599" s="149">
        <f t="array" ref="G3599">SUM(IF(A3599=A$5:A3599,IF(C3599=C$5:C3599,1,0),0))</f>
        <v>361</v>
      </c>
    </row>
    <row r="3600" spans="2:7" x14ac:dyDescent="0.25">
      <c r="B3600" s="149" t="str">
        <f t="shared" si="114"/>
        <v>_362</v>
      </c>
      <c r="E3600" s="149" t="str">
        <f t="shared" si="113"/>
        <v>_</v>
      </c>
      <c r="G3600" s="149">
        <f t="array" ref="G3600">SUM(IF(A3600=A$5:A3600,IF(C3600=C$5:C3600,1,0),0))</f>
        <v>362</v>
      </c>
    </row>
    <row r="3601" spans="2:7" x14ac:dyDescent="0.25">
      <c r="B3601" s="149" t="str">
        <f t="shared" si="114"/>
        <v>_363</v>
      </c>
      <c r="E3601" s="149" t="str">
        <f t="shared" si="113"/>
        <v>_</v>
      </c>
      <c r="G3601" s="149">
        <f t="array" ref="G3601">SUM(IF(A3601=A$5:A3601,IF(C3601=C$5:C3601,1,0),0))</f>
        <v>363</v>
      </c>
    </row>
    <row r="3602" spans="2:7" x14ac:dyDescent="0.25">
      <c r="B3602" s="149" t="str">
        <f t="shared" si="114"/>
        <v>_364</v>
      </c>
      <c r="E3602" s="149" t="str">
        <f t="shared" si="113"/>
        <v>_</v>
      </c>
      <c r="G3602" s="149">
        <f t="array" ref="G3602">SUM(IF(A3602=A$5:A3602,IF(C3602=C$5:C3602,1,0),0))</f>
        <v>364</v>
      </c>
    </row>
    <row r="3603" spans="2:7" x14ac:dyDescent="0.25">
      <c r="B3603" s="149" t="str">
        <f t="shared" si="114"/>
        <v>_365</v>
      </c>
      <c r="E3603" s="149" t="str">
        <f t="shared" si="113"/>
        <v>_</v>
      </c>
      <c r="G3603" s="149">
        <f t="array" ref="G3603">SUM(IF(A3603=A$5:A3603,IF(C3603=C$5:C3603,1,0),0))</f>
        <v>365</v>
      </c>
    </row>
    <row r="3604" spans="2:7" x14ac:dyDescent="0.25">
      <c r="B3604" s="149" t="str">
        <f t="shared" si="114"/>
        <v>_366</v>
      </c>
      <c r="E3604" s="149" t="str">
        <f t="shared" si="113"/>
        <v>_</v>
      </c>
      <c r="G3604" s="149">
        <f t="array" ref="G3604">SUM(IF(A3604=A$5:A3604,IF(C3604=C$5:C3604,1,0),0))</f>
        <v>366</v>
      </c>
    </row>
    <row r="3605" spans="2:7" x14ac:dyDescent="0.25">
      <c r="B3605" s="149" t="str">
        <f t="shared" si="114"/>
        <v>_367</v>
      </c>
      <c r="E3605" s="149" t="str">
        <f t="shared" si="113"/>
        <v>_</v>
      </c>
      <c r="G3605" s="149">
        <f t="array" ref="G3605">SUM(IF(A3605=A$5:A3605,IF(C3605=C$5:C3605,1,0),0))</f>
        <v>367</v>
      </c>
    </row>
    <row r="3606" spans="2:7" x14ac:dyDescent="0.25">
      <c r="B3606" s="149" t="str">
        <f t="shared" si="114"/>
        <v>_368</v>
      </c>
      <c r="E3606" s="149" t="str">
        <f t="shared" si="113"/>
        <v>_</v>
      </c>
      <c r="G3606" s="149">
        <f t="array" ref="G3606">SUM(IF(A3606=A$5:A3606,IF(C3606=C$5:C3606,1,0),0))</f>
        <v>368</v>
      </c>
    </row>
    <row r="3607" spans="2:7" x14ac:dyDescent="0.25">
      <c r="B3607" s="149" t="str">
        <f t="shared" si="114"/>
        <v>_369</v>
      </c>
      <c r="E3607" s="149" t="str">
        <f t="shared" si="113"/>
        <v>_</v>
      </c>
      <c r="G3607" s="149">
        <f t="array" ref="G3607">SUM(IF(A3607=A$5:A3607,IF(C3607=C$5:C3607,1,0),0))</f>
        <v>369</v>
      </c>
    </row>
    <row r="3608" spans="2:7" x14ac:dyDescent="0.25">
      <c r="B3608" s="149" t="str">
        <f t="shared" si="114"/>
        <v>_370</v>
      </c>
      <c r="E3608" s="149" t="str">
        <f t="shared" si="113"/>
        <v>_</v>
      </c>
      <c r="G3608" s="149">
        <f t="array" ref="G3608">SUM(IF(A3608=A$5:A3608,IF(C3608=C$5:C3608,1,0),0))</f>
        <v>370</v>
      </c>
    </row>
    <row r="3609" spans="2:7" x14ac:dyDescent="0.25">
      <c r="B3609" s="149" t="str">
        <f t="shared" si="114"/>
        <v>_371</v>
      </c>
      <c r="E3609" s="149" t="str">
        <f t="shared" si="113"/>
        <v>_</v>
      </c>
      <c r="G3609" s="149">
        <f t="array" ref="G3609">SUM(IF(A3609=A$5:A3609,IF(C3609=C$5:C3609,1,0),0))</f>
        <v>371</v>
      </c>
    </row>
    <row r="3610" spans="2:7" x14ac:dyDescent="0.25">
      <c r="B3610" s="149" t="str">
        <f t="shared" si="114"/>
        <v>_372</v>
      </c>
      <c r="E3610" s="149" t="str">
        <f t="shared" si="113"/>
        <v>_</v>
      </c>
      <c r="G3610" s="149">
        <f t="array" ref="G3610">SUM(IF(A3610=A$5:A3610,IF(C3610=C$5:C3610,1,0),0))</f>
        <v>372</v>
      </c>
    </row>
    <row r="3611" spans="2:7" x14ac:dyDescent="0.25">
      <c r="B3611" s="149" t="str">
        <f t="shared" si="114"/>
        <v>_373</v>
      </c>
      <c r="E3611" s="149" t="str">
        <f t="shared" si="113"/>
        <v>_</v>
      </c>
      <c r="G3611" s="149">
        <f t="array" ref="G3611">SUM(IF(A3611=A$5:A3611,IF(C3611=C$5:C3611,1,0),0))</f>
        <v>373</v>
      </c>
    </row>
    <row r="3612" spans="2:7" x14ac:dyDescent="0.25">
      <c r="B3612" s="149" t="str">
        <f t="shared" si="114"/>
        <v>_374</v>
      </c>
      <c r="E3612" s="149" t="str">
        <f t="shared" si="113"/>
        <v>_</v>
      </c>
      <c r="G3612" s="149">
        <f t="array" ref="G3612">SUM(IF(A3612=A$5:A3612,IF(C3612=C$5:C3612,1,0),0))</f>
        <v>374</v>
      </c>
    </row>
    <row r="3613" spans="2:7" x14ac:dyDescent="0.25">
      <c r="B3613" s="149" t="str">
        <f t="shared" si="114"/>
        <v>_375</v>
      </c>
      <c r="E3613" s="149" t="str">
        <f t="shared" si="113"/>
        <v>_</v>
      </c>
      <c r="G3613" s="149">
        <f t="array" ref="G3613">SUM(IF(A3613=A$5:A3613,IF(C3613=C$5:C3613,1,0),0))</f>
        <v>375</v>
      </c>
    </row>
    <row r="3614" spans="2:7" x14ac:dyDescent="0.25">
      <c r="B3614" s="149" t="str">
        <f t="shared" si="114"/>
        <v>_376</v>
      </c>
      <c r="E3614" s="149" t="str">
        <f t="shared" si="113"/>
        <v>_</v>
      </c>
      <c r="G3614" s="149">
        <f t="array" ref="G3614">SUM(IF(A3614=A$5:A3614,IF(C3614=C$5:C3614,1,0),0))</f>
        <v>376</v>
      </c>
    </row>
    <row r="3615" spans="2:7" x14ac:dyDescent="0.25">
      <c r="B3615" s="149" t="str">
        <f t="shared" si="114"/>
        <v>_377</v>
      </c>
      <c r="E3615" s="149" t="str">
        <f t="shared" si="113"/>
        <v>_</v>
      </c>
      <c r="G3615" s="149">
        <f t="array" ref="G3615">SUM(IF(A3615=A$5:A3615,IF(C3615=C$5:C3615,1,0),0))</f>
        <v>377</v>
      </c>
    </row>
    <row r="3616" spans="2:7" x14ac:dyDescent="0.25">
      <c r="B3616" s="149" t="str">
        <f t="shared" si="114"/>
        <v>_378</v>
      </c>
      <c r="E3616" s="149" t="str">
        <f t="shared" si="113"/>
        <v>_</v>
      </c>
      <c r="G3616" s="149">
        <f t="array" ref="G3616">SUM(IF(A3616=A$5:A3616,IF(C3616=C$5:C3616,1,0),0))</f>
        <v>378</v>
      </c>
    </row>
    <row r="3617" spans="2:7" x14ac:dyDescent="0.25">
      <c r="B3617" s="149" t="str">
        <f t="shared" si="114"/>
        <v>_379</v>
      </c>
      <c r="E3617" s="149" t="str">
        <f t="shared" si="113"/>
        <v>_</v>
      </c>
      <c r="G3617" s="149">
        <f t="array" ref="G3617">SUM(IF(A3617=A$5:A3617,IF(C3617=C$5:C3617,1,0),0))</f>
        <v>379</v>
      </c>
    </row>
    <row r="3618" spans="2:7" x14ac:dyDescent="0.25">
      <c r="B3618" s="149" t="str">
        <f t="shared" si="114"/>
        <v>_380</v>
      </c>
      <c r="E3618" s="149" t="str">
        <f t="shared" si="113"/>
        <v>_</v>
      </c>
      <c r="G3618" s="149">
        <f t="array" ref="G3618">SUM(IF(A3618=A$5:A3618,IF(C3618=C$5:C3618,1,0),0))</f>
        <v>380</v>
      </c>
    </row>
    <row r="3619" spans="2:7" x14ac:dyDescent="0.25">
      <c r="B3619" s="149" t="str">
        <f t="shared" si="114"/>
        <v>_381</v>
      </c>
      <c r="E3619" s="149" t="str">
        <f t="shared" si="113"/>
        <v>_</v>
      </c>
      <c r="G3619" s="149">
        <f t="array" ref="G3619">SUM(IF(A3619=A$5:A3619,IF(C3619=C$5:C3619,1,0),0))</f>
        <v>381</v>
      </c>
    </row>
    <row r="3620" spans="2:7" x14ac:dyDescent="0.25">
      <c r="B3620" s="149" t="str">
        <f t="shared" si="114"/>
        <v>_382</v>
      </c>
      <c r="E3620" s="149" t="str">
        <f t="shared" si="113"/>
        <v>_</v>
      </c>
      <c r="G3620" s="149">
        <f t="array" ref="G3620">SUM(IF(A3620=A$5:A3620,IF(C3620=C$5:C3620,1,0),0))</f>
        <v>382</v>
      </c>
    </row>
    <row r="3621" spans="2:7" x14ac:dyDescent="0.25">
      <c r="B3621" s="149" t="str">
        <f t="shared" si="114"/>
        <v>_383</v>
      </c>
      <c r="E3621" s="149" t="str">
        <f t="shared" si="113"/>
        <v>_</v>
      </c>
      <c r="G3621" s="149">
        <f t="array" ref="G3621">SUM(IF(A3621=A$5:A3621,IF(C3621=C$5:C3621,1,0),0))</f>
        <v>383</v>
      </c>
    </row>
    <row r="3622" spans="2:7" x14ac:dyDescent="0.25">
      <c r="B3622" s="149" t="str">
        <f t="shared" si="114"/>
        <v>_384</v>
      </c>
      <c r="E3622" s="149" t="str">
        <f t="shared" si="113"/>
        <v>_</v>
      </c>
      <c r="G3622" s="149">
        <f t="array" ref="G3622">SUM(IF(A3622=A$5:A3622,IF(C3622=C$5:C3622,1,0),0))</f>
        <v>384</v>
      </c>
    </row>
    <row r="3623" spans="2:7" x14ac:dyDescent="0.25">
      <c r="B3623" s="149" t="str">
        <f t="shared" si="114"/>
        <v>_385</v>
      </c>
      <c r="E3623" s="149" t="str">
        <f t="shared" si="113"/>
        <v>_</v>
      </c>
      <c r="G3623" s="149">
        <f t="array" ref="G3623">SUM(IF(A3623=A$5:A3623,IF(C3623=C$5:C3623,1,0),0))</f>
        <v>385</v>
      </c>
    </row>
    <row r="3624" spans="2:7" x14ac:dyDescent="0.25">
      <c r="B3624" s="149" t="str">
        <f t="shared" si="114"/>
        <v>_386</v>
      </c>
      <c r="E3624" s="149" t="str">
        <f t="shared" si="113"/>
        <v>_</v>
      </c>
      <c r="G3624" s="149">
        <f t="array" ref="G3624">SUM(IF(A3624=A$5:A3624,IF(C3624=C$5:C3624,1,0),0))</f>
        <v>386</v>
      </c>
    </row>
    <row r="3625" spans="2:7" x14ac:dyDescent="0.25">
      <c r="B3625" s="149" t="str">
        <f t="shared" si="114"/>
        <v>_387</v>
      </c>
      <c r="E3625" s="149" t="str">
        <f t="shared" si="113"/>
        <v>_</v>
      </c>
      <c r="G3625" s="149">
        <f t="array" ref="G3625">SUM(IF(A3625=A$5:A3625,IF(C3625=C$5:C3625,1,0),0))</f>
        <v>387</v>
      </c>
    </row>
    <row r="3626" spans="2:7" x14ac:dyDescent="0.25">
      <c r="B3626" s="149" t="str">
        <f t="shared" si="114"/>
        <v>_388</v>
      </c>
      <c r="E3626" s="149" t="str">
        <f t="shared" si="113"/>
        <v>_</v>
      </c>
      <c r="G3626" s="149">
        <f t="array" ref="G3626">SUM(IF(A3626=A$5:A3626,IF(C3626=C$5:C3626,1,0),0))</f>
        <v>388</v>
      </c>
    </row>
    <row r="3627" spans="2:7" x14ac:dyDescent="0.25">
      <c r="B3627" s="149" t="str">
        <f t="shared" si="114"/>
        <v>_389</v>
      </c>
      <c r="E3627" s="149" t="str">
        <f t="shared" si="113"/>
        <v>_</v>
      </c>
      <c r="G3627" s="149">
        <f t="array" ref="G3627">SUM(IF(A3627=A$5:A3627,IF(C3627=C$5:C3627,1,0),0))</f>
        <v>389</v>
      </c>
    </row>
    <row r="3628" spans="2:7" x14ac:dyDescent="0.25">
      <c r="B3628" s="149" t="str">
        <f t="shared" si="114"/>
        <v>_390</v>
      </c>
      <c r="E3628" s="149" t="str">
        <f t="shared" si="113"/>
        <v>_</v>
      </c>
      <c r="G3628" s="149">
        <f t="array" ref="G3628">SUM(IF(A3628=A$5:A3628,IF(C3628=C$5:C3628,1,0),0))</f>
        <v>390</v>
      </c>
    </row>
    <row r="3629" spans="2:7" x14ac:dyDescent="0.25">
      <c r="B3629" s="149" t="str">
        <f t="shared" si="114"/>
        <v>_391</v>
      </c>
      <c r="E3629" s="149" t="str">
        <f t="shared" si="113"/>
        <v>_</v>
      </c>
      <c r="G3629" s="149">
        <f t="array" ref="G3629">SUM(IF(A3629=A$5:A3629,IF(C3629=C$5:C3629,1,0),0))</f>
        <v>391</v>
      </c>
    </row>
    <row r="3630" spans="2:7" x14ac:dyDescent="0.25">
      <c r="B3630" s="149" t="str">
        <f t="shared" si="114"/>
        <v>_392</v>
      </c>
      <c r="E3630" s="149" t="str">
        <f t="shared" si="113"/>
        <v>_</v>
      </c>
      <c r="G3630" s="149">
        <f t="array" ref="G3630">SUM(IF(A3630=A$5:A3630,IF(C3630=C$5:C3630,1,0),0))</f>
        <v>392</v>
      </c>
    </row>
    <row r="3631" spans="2:7" x14ac:dyDescent="0.25">
      <c r="B3631" s="149" t="str">
        <f t="shared" si="114"/>
        <v>_393</v>
      </c>
      <c r="E3631" s="149" t="str">
        <f t="shared" si="113"/>
        <v>_</v>
      </c>
      <c r="G3631" s="149">
        <f t="array" ref="G3631">SUM(IF(A3631=A$5:A3631,IF(C3631=C$5:C3631,1,0),0))</f>
        <v>393</v>
      </c>
    </row>
    <row r="3632" spans="2:7" x14ac:dyDescent="0.25">
      <c r="B3632" s="149" t="str">
        <f t="shared" si="114"/>
        <v>_394</v>
      </c>
      <c r="E3632" s="149" t="str">
        <f t="shared" si="113"/>
        <v>_</v>
      </c>
      <c r="G3632" s="149">
        <f t="array" ref="G3632">SUM(IF(A3632=A$5:A3632,IF(C3632=C$5:C3632,1,0),0))</f>
        <v>394</v>
      </c>
    </row>
    <row r="3633" spans="2:7" x14ac:dyDescent="0.25">
      <c r="B3633" s="149" t="str">
        <f t="shared" si="114"/>
        <v>_395</v>
      </c>
      <c r="E3633" s="149" t="str">
        <f t="shared" ref="E3633:E3696" si="115">A3633&amp;"_"&amp;C3633&amp;D3633</f>
        <v>_</v>
      </c>
      <c r="G3633" s="149">
        <f t="array" ref="G3633">SUM(IF(A3633=A$5:A3633,IF(C3633=C$5:C3633,1,0),0))</f>
        <v>395</v>
      </c>
    </row>
    <row r="3634" spans="2:7" x14ac:dyDescent="0.25">
      <c r="B3634" s="149" t="str">
        <f t="shared" si="114"/>
        <v>_396</v>
      </c>
      <c r="E3634" s="149" t="str">
        <f t="shared" si="115"/>
        <v>_</v>
      </c>
      <c r="G3634" s="149">
        <f t="array" ref="G3634">SUM(IF(A3634=A$5:A3634,IF(C3634=C$5:C3634,1,0),0))</f>
        <v>396</v>
      </c>
    </row>
    <row r="3635" spans="2:7" x14ac:dyDescent="0.25">
      <c r="B3635" s="149" t="str">
        <f t="shared" si="114"/>
        <v>_397</v>
      </c>
      <c r="E3635" s="149" t="str">
        <f t="shared" si="115"/>
        <v>_</v>
      </c>
      <c r="G3635" s="149">
        <f t="array" ref="G3635">SUM(IF(A3635=A$5:A3635,IF(C3635=C$5:C3635,1,0),0))</f>
        <v>397</v>
      </c>
    </row>
    <row r="3636" spans="2:7" x14ac:dyDescent="0.25">
      <c r="B3636" s="149" t="str">
        <f t="shared" si="114"/>
        <v>_398</v>
      </c>
      <c r="E3636" s="149" t="str">
        <f t="shared" si="115"/>
        <v>_</v>
      </c>
      <c r="G3636" s="149">
        <f t="array" ref="G3636">SUM(IF(A3636=A$5:A3636,IF(C3636=C$5:C3636,1,0),0))</f>
        <v>398</v>
      </c>
    </row>
    <row r="3637" spans="2:7" x14ac:dyDescent="0.25">
      <c r="B3637" s="149" t="str">
        <f t="shared" si="114"/>
        <v>_399</v>
      </c>
      <c r="E3637" s="149" t="str">
        <f t="shared" si="115"/>
        <v>_</v>
      </c>
      <c r="G3637" s="149">
        <f t="array" ref="G3637">SUM(IF(A3637=A$5:A3637,IF(C3637=C$5:C3637,1,0),0))</f>
        <v>399</v>
      </c>
    </row>
    <row r="3638" spans="2:7" x14ac:dyDescent="0.25">
      <c r="B3638" s="149" t="str">
        <f t="shared" si="114"/>
        <v>_400</v>
      </c>
      <c r="E3638" s="149" t="str">
        <f t="shared" si="115"/>
        <v>_</v>
      </c>
      <c r="G3638" s="149">
        <f t="array" ref="G3638">SUM(IF(A3638=A$5:A3638,IF(C3638=C$5:C3638,1,0),0))</f>
        <v>400</v>
      </c>
    </row>
    <row r="3639" spans="2:7" x14ac:dyDescent="0.25">
      <c r="B3639" s="149" t="str">
        <f t="shared" si="114"/>
        <v>_401</v>
      </c>
      <c r="E3639" s="149" t="str">
        <f t="shared" si="115"/>
        <v>_</v>
      </c>
      <c r="G3639" s="149">
        <f t="array" ref="G3639">SUM(IF(A3639=A$5:A3639,IF(C3639=C$5:C3639,1,0),0))</f>
        <v>401</v>
      </c>
    </row>
    <row r="3640" spans="2:7" x14ac:dyDescent="0.25">
      <c r="B3640" s="149" t="str">
        <f t="shared" si="114"/>
        <v>_402</v>
      </c>
      <c r="E3640" s="149" t="str">
        <f t="shared" si="115"/>
        <v>_</v>
      </c>
      <c r="G3640" s="149">
        <f t="array" ref="G3640">SUM(IF(A3640=A$5:A3640,IF(C3640=C$5:C3640,1,0),0))</f>
        <v>402</v>
      </c>
    </row>
    <row r="3641" spans="2:7" x14ac:dyDescent="0.25">
      <c r="B3641" s="149" t="str">
        <f t="shared" si="114"/>
        <v>_403</v>
      </c>
      <c r="E3641" s="149" t="str">
        <f t="shared" si="115"/>
        <v>_</v>
      </c>
      <c r="G3641" s="149">
        <f t="array" ref="G3641">SUM(IF(A3641=A$5:A3641,IF(C3641=C$5:C3641,1,0),0))</f>
        <v>403</v>
      </c>
    </row>
    <row r="3642" spans="2:7" x14ac:dyDescent="0.25">
      <c r="B3642" s="149" t="str">
        <f t="shared" si="114"/>
        <v>_404</v>
      </c>
      <c r="E3642" s="149" t="str">
        <f t="shared" si="115"/>
        <v>_</v>
      </c>
      <c r="G3642" s="149">
        <f t="array" ref="G3642">SUM(IF(A3642=A$5:A3642,IF(C3642=C$5:C3642,1,0),0))</f>
        <v>404</v>
      </c>
    </row>
    <row r="3643" spans="2:7" x14ac:dyDescent="0.25">
      <c r="B3643" s="149" t="str">
        <f t="shared" si="114"/>
        <v>_405</v>
      </c>
      <c r="E3643" s="149" t="str">
        <f t="shared" si="115"/>
        <v>_</v>
      </c>
      <c r="G3643" s="149">
        <f t="array" ref="G3643">SUM(IF(A3643=A$5:A3643,IF(C3643=C$5:C3643,1,0),0))</f>
        <v>405</v>
      </c>
    </row>
    <row r="3644" spans="2:7" x14ac:dyDescent="0.25">
      <c r="B3644" s="149" t="str">
        <f t="shared" si="114"/>
        <v>_406</v>
      </c>
      <c r="E3644" s="149" t="str">
        <f t="shared" si="115"/>
        <v>_</v>
      </c>
      <c r="G3644" s="149">
        <f t="array" ref="G3644">SUM(IF(A3644=A$5:A3644,IF(C3644=C$5:C3644,1,0),0))</f>
        <v>406</v>
      </c>
    </row>
    <row r="3645" spans="2:7" x14ac:dyDescent="0.25">
      <c r="B3645" s="149" t="str">
        <f t="shared" si="114"/>
        <v>_407</v>
      </c>
      <c r="E3645" s="149" t="str">
        <f t="shared" si="115"/>
        <v>_</v>
      </c>
      <c r="G3645" s="149">
        <f t="array" ref="G3645">SUM(IF(A3645=A$5:A3645,IF(C3645=C$5:C3645,1,0),0))</f>
        <v>407</v>
      </c>
    </row>
    <row r="3646" spans="2:7" x14ac:dyDescent="0.25">
      <c r="B3646" s="149" t="str">
        <f t="shared" si="114"/>
        <v>_408</v>
      </c>
      <c r="E3646" s="149" t="str">
        <f t="shared" si="115"/>
        <v>_</v>
      </c>
      <c r="G3646" s="149">
        <f t="array" ref="G3646">SUM(IF(A3646=A$5:A3646,IF(C3646=C$5:C3646,1,0),0))</f>
        <v>408</v>
      </c>
    </row>
    <row r="3647" spans="2:7" x14ac:dyDescent="0.25">
      <c r="B3647" s="149" t="str">
        <f t="shared" si="114"/>
        <v>_409</v>
      </c>
      <c r="E3647" s="149" t="str">
        <f t="shared" si="115"/>
        <v>_</v>
      </c>
      <c r="G3647" s="149">
        <f t="array" ref="G3647">SUM(IF(A3647=A$5:A3647,IF(C3647=C$5:C3647,1,0),0))</f>
        <v>409</v>
      </c>
    </row>
    <row r="3648" spans="2:7" x14ac:dyDescent="0.25">
      <c r="B3648" s="149" t="str">
        <f t="shared" si="114"/>
        <v>_410</v>
      </c>
      <c r="E3648" s="149" t="str">
        <f t="shared" si="115"/>
        <v>_</v>
      </c>
      <c r="G3648" s="149">
        <f t="array" ref="G3648">SUM(IF(A3648=A$5:A3648,IF(C3648=C$5:C3648,1,0),0))</f>
        <v>410</v>
      </c>
    </row>
    <row r="3649" spans="2:7" x14ac:dyDescent="0.25">
      <c r="B3649" s="149" t="str">
        <f t="shared" si="114"/>
        <v>_411</v>
      </c>
      <c r="E3649" s="149" t="str">
        <f t="shared" si="115"/>
        <v>_</v>
      </c>
      <c r="G3649" s="149">
        <f t="array" ref="G3649">SUM(IF(A3649=A$5:A3649,IF(C3649=C$5:C3649,1,0),0))</f>
        <v>411</v>
      </c>
    </row>
    <row r="3650" spans="2:7" x14ac:dyDescent="0.25">
      <c r="B3650" s="149" t="str">
        <f t="shared" si="114"/>
        <v>_412</v>
      </c>
      <c r="E3650" s="149" t="str">
        <f t="shared" si="115"/>
        <v>_</v>
      </c>
      <c r="G3650" s="149">
        <f t="array" ref="G3650">SUM(IF(A3650=A$5:A3650,IF(C3650=C$5:C3650,1,0),0))</f>
        <v>412</v>
      </c>
    </row>
    <row r="3651" spans="2:7" x14ac:dyDescent="0.25">
      <c r="B3651" s="149" t="str">
        <f t="shared" si="114"/>
        <v>_413</v>
      </c>
      <c r="E3651" s="149" t="str">
        <f t="shared" si="115"/>
        <v>_</v>
      </c>
      <c r="G3651" s="149">
        <f t="array" ref="G3651">SUM(IF(A3651=A$5:A3651,IF(C3651=C$5:C3651,1,0),0))</f>
        <v>413</v>
      </c>
    </row>
    <row r="3652" spans="2:7" x14ac:dyDescent="0.25">
      <c r="B3652" s="149" t="str">
        <f t="shared" si="114"/>
        <v>_414</v>
      </c>
      <c r="E3652" s="149" t="str">
        <f t="shared" si="115"/>
        <v>_</v>
      </c>
      <c r="G3652" s="149">
        <f t="array" ref="G3652">SUM(IF(A3652=A$5:A3652,IF(C3652=C$5:C3652,1,0),0))</f>
        <v>414</v>
      </c>
    </row>
    <row r="3653" spans="2:7" x14ac:dyDescent="0.25">
      <c r="B3653" s="149" t="str">
        <f t="shared" si="114"/>
        <v>_415</v>
      </c>
      <c r="E3653" s="149" t="str">
        <f t="shared" si="115"/>
        <v>_</v>
      </c>
      <c r="G3653" s="149">
        <f t="array" ref="G3653">SUM(IF(A3653=A$5:A3653,IF(C3653=C$5:C3653,1,0),0))</f>
        <v>415</v>
      </c>
    </row>
    <row r="3654" spans="2:7" x14ac:dyDescent="0.25">
      <c r="B3654" s="149" t="str">
        <f t="shared" si="114"/>
        <v>_416</v>
      </c>
      <c r="E3654" s="149" t="str">
        <f t="shared" si="115"/>
        <v>_</v>
      </c>
      <c r="G3654" s="149">
        <f t="array" ref="G3654">SUM(IF(A3654=A$5:A3654,IF(C3654=C$5:C3654,1,0),0))</f>
        <v>416</v>
      </c>
    </row>
    <row r="3655" spans="2:7" x14ac:dyDescent="0.25">
      <c r="B3655" s="149" t="str">
        <f t="shared" si="114"/>
        <v>_417</v>
      </c>
      <c r="E3655" s="149" t="str">
        <f t="shared" si="115"/>
        <v>_</v>
      </c>
      <c r="G3655" s="149">
        <f t="array" ref="G3655">SUM(IF(A3655=A$5:A3655,IF(C3655=C$5:C3655,1,0),0))</f>
        <v>417</v>
      </c>
    </row>
    <row r="3656" spans="2:7" x14ac:dyDescent="0.25">
      <c r="B3656" s="149" t="str">
        <f t="shared" si="114"/>
        <v>_418</v>
      </c>
      <c r="E3656" s="149" t="str">
        <f t="shared" si="115"/>
        <v>_</v>
      </c>
      <c r="G3656" s="149">
        <f t="array" ref="G3656">SUM(IF(A3656=A$5:A3656,IF(C3656=C$5:C3656,1,0),0))</f>
        <v>418</v>
      </c>
    </row>
    <row r="3657" spans="2:7" x14ac:dyDescent="0.25">
      <c r="B3657" s="149" t="str">
        <f t="shared" si="114"/>
        <v>_419</v>
      </c>
      <c r="E3657" s="149" t="str">
        <f t="shared" si="115"/>
        <v>_</v>
      </c>
      <c r="G3657" s="149">
        <f t="array" ref="G3657">SUM(IF(A3657=A$5:A3657,IF(C3657=C$5:C3657,1,0),0))</f>
        <v>419</v>
      </c>
    </row>
    <row r="3658" spans="2:7" x14ac:dyDescent="0.25">
      <c r="B3658" s="149" t="str">
        <f t="shared" si="114"/>
        <v>_420</v>
      </c>
      <c r="E3658" s="149" t="str">
        <f t="shared" si="115"/>
        <v>_</v>
      </c>
      <c r="G3658" s="149">
        <f t="array" ref="G3658">SUM(IF(A3658=A$5:A3658,IF(C3658=C$5:C3658,1,0),0))</f>
        <v>420</v>
      </c>
    </row>
    <row r="3659" spans="2:7" x14ac:dyDescent="0.25">
      <c r="B3659" s="149" t="str">
        <f t="shared" si="114"/>
        <v>_421</v>
      </c>
      <c r="E3659" s="149" t="str">
        <f t="shared" si="115"/>
        <v>_</v>
      </c>
      <c r="G3659" s="149">
        <f t="array" ref="G3659">SUM(IF(A3659=A$5:A3659,IF(C3659=C$5:C3659,1,0),0))</f>
        <v>421</v>
      </c>
    </row>
    <row r="3660" spans="2:7" x14ac:dyDescent="0.25">
      <c r="B3660" s="149" t="str">
        <f t="shared" si="114"/>
        <v>_422</v>
      </c>
      <c r="E3660" s="149" t="str">
        <f t="shared" si="115"/>
        <v>_</v>
      </c>
      <c r="G3660" s="149">
        <f t="array" ref="G3660">SUM(IF(A3660=A$5:A3660,IF(C3660=C$5:C3660,1,0),0))</f>
        <v>422</v>
      </c>
    </row>
    <row r="3661" spans="2:7" x14ac:dyDescent="0.25">
      <c r="B3661" s="149" t="str">
        <f t="shared" ref="B3661:B3724" si="116">A3661&amp;"_"&amp;C3661&amp;G3661</f>
        <v>_423</v>
      </c>
      <c r="E3661" s="149" t="str">
        <f t="shared" si="115"/>
        <v>_</v>
      </c>
      <c r="G3661" s="149">
        <f t="array" ref="G3661">SUM(IF(A3661=A$5:A3661,IF(C3661=C$5:C3661,1,0),0))</f>
        <v>423</v>
      </c>
    </row>
    <row r="3662" spans="2:7" x14ac:dyDescent="0.25">
      <c r="B3662" s="149" t="str">
        <f t="shared" si="116"/>
        <v>_424</v>
      </c>
      <c r="E3662" s="149" t="str">
        <f t="shared" si="115"/>
        <v>_</v>
      </c>
      <c r="G3662" s="149">
        <f t="array" ref="G3662">SUM(IF(A3662=A$5:A3662,IF(C3662=C$5:C3662,1,0),0))</f>
        <v>424</v>
      </c>
    </row>
    <row r="3663" spans="2:7" x14ac:dyDescent="0.25">
      <c r="B3663" s="149" t="str">
        <f t="shared" si="116"/>
        <v>_425</v>
      </c>
      <c r="E3663" s="149" t="str">
        <f t="shared" si="115"/>
        <v>_</v>
      </c>
      <c r="G3663" s="149">
        <f t="array" ref="G3663">SUM(IF(A3663=A$5:A3663,IF(C3663=C$5:C3663,1,0),0))</f>
        <v>425</v>
      </c>
    </row>
    <row r="3664" spans="2:7" x14ac:dyDescent="0.25">
      <c r="B3664" s="149" t="str">
        <f t="shared" si="116"/>
        <v>_426</v>
      </c>
      <c r="E3664" s="149" t="str">
        <f t="shared" si="115"/>
        <v>_</v>
      </c>
      <c r="G3664" s="149">
        <f t="array" ref="G3664">SUM(IF(A3664=A$5:A3664,IF(C3664=C$5:C3664,1,0),0))</f>
        <v>426</v>
      </c>
    </row>
    <row r="3665" spans="2:7" x14ac:dyDescent="0.25">
      <c r="B3665" s="149" t="str">
        <f t="shared" si="116"/>
        <v>_427</v>
      </c>
      <c r="E3665" s="149" t="str">
        <f t="shared" si="115"/>
        <v>_</v>
      </c>
      <c r="G3665" s="149">
        <f t="array" ref="G3665">SUM(IF(A3665=A$5:A3665,IF(C3665=C$5:C3665,1,0),0))</f>
        <v>427</v>
      </c>
    </row>
    <row r="3666" spans="2:7" x14ac:dyDescent="0.25">
      <c r="B3666" s="149" t="str">
        <f t="shared" si="116"/>
        <v>_428</v>
      </c>
      <c r="E3666" s="149" t="str">
        <f t="shared" si="115"/>
        <v>_</v>
      </c>
      <c r="G3666" s="149">
        <f t="array" ref="G3666">SUM(IF(A3666=A$5:A3666,IF(C3666=C$5:C3666,1,0),0))</f>
        <v>428</v>
      </c>
    </row>
    <row r="3667" spans="2:7" x14ac:dyDescent="0.25">
      <c r="B3667" s="149" t="str">
        <f t="shared" si="116"/>
        <v>_429</v>
      </c>
      <c r="E3667" s="149" t="str">
        <f t="shared" si="115"/>
        <v>_</v>
      </c>
      <c r="G3667" s="149">
        <f t="array" ref="G3667">SUM(IF(A3667=A$5:A3667,IF(C3667=C$5:C3667,1,0),0))</f>
        <v>429</v>
      </c>
    </row>
    <row r="3668" spans="2:7" x14ac:dyDescent="0.25">
      <c r="B3668" s="149" t="str">
        <f t="shared" si="116"/>
        <v>_430</v>
      </c>
      <c r="E3668" s="149" t="str">
        <f t="shared" si="115"/>
        <v>_</v>
      </c>
      <c r="G3668" s="149">
        <f t="array" ref="G3668">SUM(IF(A3668=A$5:A3668,IF(C3668=C$5:C3668,1,0),0))</f>
        <v>430</v>
      </c>
    </row>
    <row r="3669" spans="2:7" x14ac:dyDescent="0.25">
      <c r="B3669" s="149" t="str">
        <f t="shared" si="116"/>
        <v>_431</v>
      </c>
      <c r="E3669" s="149" t="str">
        <f t="shared" si="115"/>
        <v>_</v>
      </c>
      <c r="G3669" s="149">
        <f t="array" ref="G3669">SUM(IF(A3669=A$5:A3669,IF(C3669=C$5:C3669,1,0),0))</f>
        <v>431</v>
      </c>
    </row>
    <row r="3670" spans="2:7" x14ac:dyDescent="0.25">
      <c r="B3670" s="149" t="str">
        <f t="shared" si="116"/>
        <v>_432</v>
      </c>
      <c r="E3670" s="149" t="str">
        <f t="shared" si="115"/>
        <v>_</v>
      </c>
      <c r="G3670" s="149">
        <f t="array" ref="G3670">SUM(IF(A3670=A$5:A3670,IF(C3670=C$5:C3670,1,0),0))</f>
        <v>432</v>
      </c>
    </row>
    <row r="3671" spans="2:7" x14ac:dyDescent="0.25">
      <c r="B3671" s="149" t="str">
        <f t="shared" si="116"/>
        <v>_433</v>
      </c>
      <c r="E3671" s="149" t="str">
        <f t="shared" si="115"/>
        <v>_</v>
      </c>
      <c r="G3671" s="149">
        <f t="array" ref="G3671">SUM(IF(A3671=A$5:A3671,IF(C3671=C$5:C3671,1,0),0))</f>
        <v>433</v>
      </c>
    </row>
    <row r="3672" spans="2:7" x14ac:dyDescent="0.25">
      <c r="B3672" s="149" t="str">
        <f t="shared" si="116"/>
        <v>_434</v>
      </c>
      <c r="E3672" s="149" t="str">
        <f t="shared" si="115"/>
        <v>_</v>
      </c>
      <c r="G3672" s="149">
        <f t="array" ref="G3672">SUM(IF(A3672=A$5:A3672,IF(C3672=C$5:C3672,1,0),0))</f>
        <v>434</v>
      </c>
    </row>
    <row r="3673" spans="2:7" x14ac:dyDescent="0.25">
      <c r="B3673" s="149" t="str">
        <f t="shared" si="116"/>
        <v>_435</v>
      </c>
      <c r="E3673" s="149" t="str">
        <f t="shared" si="115"/>
        <v>_</v>
      </c>
      <c r="G3673" s="149">
        <f t="array" ref="G3673">SUM(IF(A3673=A$5:A3673,IF(C3673=C$5:C3673,1,0),0))</f>
        <v>435</v>
      </c>
    </row>
    <row r="3674" spans="2:7" x14ac:dyDescent="0.25">
      <c r="B3674" s="149" t="str">
        <f t="shared" si="116"/>
        <v>_436</v>
      </c>
      <c r="E3674" s="149" t="str">
        <f t="shared" si="115"/>
        <v>_</v>
      </c>
      <c r="G3674" s="149">
        <f t="array" ref="G3674">SUM(IF(A3674=A$5:A3674,IF(C3674=C$5:C3674,1,0),0))</f>
        <v>436</v>
      </c>
    </row>
    <row r="3675" spans="2:7" x14ac:dyDescent="0.25">
      <c r="B3675" s="149" t="str">
        <f t="shared" si="116"/>
        <v>_437</v>
      </c>
      <c r="E3675" s="149" t="str">
        <f t="shared" si="115"/>
        <v>_</v>
      </c>
      <c r="G3675" s="149">
        <f t="array" ref="G3675">SUM(IF(A3675=A$5:A3675,IF(C3675=C$5:C3675,1,0),0))</f>
        <v>437</v>
      </c>
    </row>
    <row r="3676" spans="2:7" x14ac:dyDescent="0.25">
      <c r="B3676" s="149" t="str">
        <f t="shared" si="116"/>
        <v>_438</v>
      </c>
      <c r="E3676" s="149" t="str">
        <f t="shared" si="115"/>
        <v>_</v>
      </c>
      <c r="G3676" s="149">
        <f t="array" ref="G3676">SUM(IF(A3676=A$5:A3676,IF(C3676=C$5:C3676,1,0),0))</f>
        <v>438</v>
      </c>
    </row>
    <row r="3677" spans="2:7" x14ac:dyDescent="0.25">
      <c r="B3677" s="149" t="str">
        <f t="shared" si="116"/>
        <v>_439</v>
      </c>
      <c r="E3677" s="149" t="str">
        <f t="shared" si="115"/>
        <v>_</v>
      </c>
      <c r="G3677" s="149">
        <f t="array" ref="G3677">SUM(IF(A3677=A$5:A3677,IF(C3677=C$5:C3677,1,0),0))</f>
        <v>439</v>
      </c>
    </row>
    <row r="3678" spans="2:7" x14ac:dyDescent="0.25">
      <c r="B3678" s="149" t="str">
        <f t="shared" si="116"/>
        <v>_440</v>
      </c>
      <c r="E3678" s="149" t="str">
        <f t="shared" si="115"/>
        <v>_</v>
      </c>
      <c r="G3678" s="149">
        <f t="array" ref="G3678">SUM(IF(A3678=A$5:A3678,IF(C3678=C$5:C3678,1,0),0))</f>
        <v>440</v>
      </c>
    </row>
    <row r="3679" spans="2:7" x14ac:dyDescent="0.25">
      <c r="B3679" s="149" t="str">
        <f t="shared" si="116"/>
        <v>_441</v>
      </c>
      <c r="E3679" s="149" t="str">
        <f t="shared" si="115"/>
        <v>_</v>
      </c>
      <c r="G3679" s="149">
        <f t="array" ref="G3679">SUM(IF(A3679=A$5:A3679,IF(C3679=C$5:C3679,1,0),0))</f>
        <v>441</v>
      </c>
    </row>
    <row r="3680" spans="2:7" x14ac:dyDescent="0.25">
      <c r="B3680" s="149" t="str">
        <f t="shared" si="116"/>
        <v>_442</v>
      </c>
      <c r="E3680" s="149" t="str">
        <f t="shared" si="115"/>
        <v>_</v>
      </c>
      <c r="G3680" s="149">
        <f t="array" ref="G3680">SUM(IF(A3680=A$5:A3680,IF(C3680=C$5:C3680,1,0),0))</f>
        <v>442</v>
      </c>
    </row>
    <row r="3681" spans="2:7" x14ac:dyDescent="0.25">
      <c r="B3681" s="149" t="str">
        <f t="shared" si="116"/>
        <v>_443</v>
      </c>
      <c r="E3681" s="149" t="str">
        <f t="shared" si="115"/>
        <v>_</v>
      </c>
      <c r="G3681" s="149">
        <f t="array" ref="G3681">SUM(IF(A3681=A$5:A3681,IF(C3681=C$5:C3681,1,0),0))</f>
        <v>443</v>
      </c>
    </row>
    <row r="3682" spans="2:7" x14ac:dyDescent="0.25">
      <c r="B3682" s="149" t="str">
        <f t="shared" si="116"/>
        <v>_444</v>
      </c>
      <c r="E3682" s="149" t="str">
        <f t="shared" si="115"/>
        <v>_</v>
      </c>
      <c r="G3682" s="149">
        <f t="array" ref="G3682">SUM(IF(A3682=A$5:A3682,IF(C3682=C$5:C3682,1,0),0))</f>
        <v>444</v>
      </c>
    </row>
    <row r="3683" spans="2:7" x14ac:dyDescent="0.25">
      <c r="B3683" s="149" t="str">
        <f t="shared" si="116"/>
        <v>_445</v>
      </c>
      <c r="E3683" s="149" t="str">
        <f t="shared" si="115"/>
        <v>_</v>
      </c>
      <c r="G3683" s="149">
        <f t="array" ref="G3683">SUM(IF(A3683=A$5:A3683,IF(C3683=C$5:C3683,1,0),0))</f>
        <v>445</v>
      </c>
    </row>
    <row r="3684" spans="2:7" x14ac:dyDescent="0.25">
      <c r="B3684" s="149" t="str">
        <f t="shared" si="116"/>
        <v>_446</v>
      </c>
      <c r="E3684" s="149" t="str">
        <f t="shared" si="115"/>
        <v>_</v>
      </c>
      <c r="G3684" s="149">
        <f t="array" ref="G3684">SUM(IF(A3684=A$5:A3684,IF(C3684=C$5:C3684,1,0),0))</f>
        <v>446</v>
      </c>
    </row>
    <row r="3685" spans="2:7" x14ac:dyDescent="0.25">
      <c r="B3685" s="149" t="str">
        <f t="shared" si="116"/>
        <v>_447</v>
      </c>
      <c r="E3685" s="149" t="str">
        <f t="shared" si="115"/>
        <v>_</v>
      </c>
      <c r="G3685" s="149">
        <f t="array" ref="G3685">SUM(IF(A3685=A$5:A3685,IF(C3685=C$5:C3685,1,0),0))</f>
        <v>447</v>
      </c>
    </row>
    <row r="3686" spans="2:7" x14ac:dyDescent="0.25">
      <c r="B3686" s="149" t="str">
        <f t="shared" si="116"/>
        <v>_448</v>
      </c>
      <c r="E3686" s="149" t="str">
        <f t="shared" si="115"/>
        <v>_</v>
      </c>
      <c r="G3686" s="149">
        <f t="array" ref="G3686">SUM(IF(A3686=A$5:A3686,IF(C3686=C$5:C3686,1,0),0))</f>
        <v>448</v>
      </c>
    </row>
    <row r="3687" spans="2:7" x14ac:dyDescent="0.25">
      <c r="B3687" s="149" t="str">
        <f t="shared" si="116"/>
        <v>_449</v>
      </c>
      <c r="E3687" s="149" t="str">
        <f t="shared" si="115"/>
        <v>_</v>
      </c>
      <c r="G3687" s="149">
        <f t="array" ref="G3687">SUM(IF(A3687=A$5:A3687,IF(C3687=C$5:C3687,1,0),0))</f>
        <v>449</v>
      </c>
    </row>
    <row r="3688" spans="2:7" x14ac:dyDescent="0.25">
      <c r="B3688" s="149" t="str">
        <f t="shared" si="116"/>
        <v>_450</v>
      </c>
      <c r="E3688" s="149" t="str">
        <f t="shared" si="115"/>
        <v>_</v>
      </c>
      <c r="G3688" s="149">
        <f t="array" ref="G3688">SUM(IF(A3688=A$5:A3688,IF(C3688=C$5:C3688,1,0),0))</f>
        <v>450</v>
      </c>
    </row>
    <row r="3689" spans="2:7" x14ac:dyDescent="0.25">
      <c r="B3689" s="149" t="str">
        <f t="shared" si="116"/>
        <v>_451</v>
      </c>
      <c r="E3689" s="149" t="str">
        <f t="shared" si="115"/>
        <v>_</v>
      </c>
      <c r="G3689" s="149">
        <f t="array" ref="G3689">SUM(IF(A3689=A$5:A3689,IF(C3689=C$5:C3689,1,0),0))</f>
        <v>451</v>
      </c>
    </row>
    <row r="3690" spans="2:7" x14ac:dyDescent="0.25">
      <c r="B3690" s="149" t="str">
        <f t="shared" si="116"/>
        <v>_452</v>
      </c>
      <c r="E3690" s="149" t="str">
        <f t="shared" si="115"/>
        <v>_</v>
      </c>
      <c r="G3690" s="149">
        <f t="array" ref="G3690">SUM(IF(A3690=A$5:A3690,IF(C3690=C$5:C3690,1,0),0))</f>
        <v>452</v>
      </c>
    </row>
    <row r="3691" spans="2:7" x14ac:dyDescent="0.25">
      <c r="B3691" s="149" t="str">
        <f t="shared" si="116"/>
        <v>_453</v>
      </c>
      <c r="E3691" s="149" t="str">
        <f t="shared" si="115"/>
        <v>_</v>
      </c>
      <c r="G3691" s="149">
        <f t="array" ref="G3691">SUM(IF(A3691=A$5:A3691,IF(C3691=C$5:C3691,1,0),0))</f>
        <v>453</v>
      </c>
    </row>
    <row r="3692" spans="2:7" x14ac:dyDescent="0.25">
      <c r="B3692" s="149" t="str">
        <f t="shared" si="116"/>
        <v>_454</v>
      </c>
      <c r="E3692" s="149" t="str">
        <f t="shared" si="115"/>
        <v>_</v>
      </c>
      <c r="G3692" s="149">
        <f t="array" ref="G3692">SUM(IF(A3692=A$5:A3692,IF(C3692=C$5:C3692,1,0),0))</f>
        <v>454</v>
      </c>
    </row>
    <row r="3693" spans="2:7" x14ac:dyDescent="0.25">
      <c r="B3693" s="149" t="str">
        <f t="shared" si="116"/>
        <v>_455</v>
      </c>
      <c r="E3693" s="149" t="str">
        <f t="shared" si="115"/>
        <v>_</v>
      </c>
      <c r="G3693" s="149">
        <f t="array" ref="G3693">SUM(IF(A3693=A$5:A3693,IF(C3693=C$5:C3693,1,0),0))</f>
        <v>455</v>
      </c>
    </row>
    <row r="3694" spans="2:7" x14ac:dyDescent="0.25">
      <c r="B3694" s="149" t="str">
        <f t="shared" si="116"/>
        <v>_456</v>
      </c>
      <c r="E3694" s="149" t="str">
        <f t="shared" si="115"/>
        <v>_</v>
      </c>
      <c r="G3694" s="149">
        <f t="array" ref="G3694">SUM(IF(A3694=A$5:A3694,IF(C3694=C$5:C3694,1,0),0))</f>
        <v>456</v>
      </c>
    </row>
    <row r="3695" spans="2:7" x14ac:dyDescent="0.25">
      <c r="B3695" s="149" t="str">
        <f t="shared" si="116"/>
        <v>_457</v>
      </c>
      <c r="E3695" s="149" t="str">
        <f t="shared" si="115"/>
        <v>_</v>
      </c>
      <c r="G3695" s="149">
        <f t="array" ref="G3695">SUM(IF(A3695=A$5:A3695,IF(C3695=C$5:C3695,1,0),0))</f>
        <v>457</v>
      </c>
    </row>
    <row r="3696" spans="2:7" x14ac:dyDescent="0.25">
      <c r="B3696" s="149" t="str">
        <f t="shared" si="116"/>
        <v>_458</v>
      </c>
      <c r="E3696" s="149" t="str">
        <f t="shared" si="115"/>
        <v>_</v>
      </c>
      <c r="G3696" s="149">
        <f t="array" ref="G3696">SUM(IF(A3696=A$5:A3696,IF(C3696=C$5:C3696,1,0),0))</f>
        <v>458</v>
      </c>
    </row>
    <row r="3697" spans="2:7" x14ac:dyDescent="0.25">
      <c r="B3697" s="149" t="str">
        <f t="shared" si="116"/>
        <v>_459</v>
      </c>
      <c r="E3697" s="149" t="str">
        <f t="shared" ref="E3697:E3760" si="117">A3697&amp;"_"&amp;C3697&amp;D3697</f>
        <v>_</v>
      </c>
      <c r="G3697" s="149">
        <f t="array" ref="G3697">SUM(IF(A3697=A$5:A3697,IF(C3697=C$5:C3697,1,0),0))</f>
        <v>459</v>
      </c>
    </row>
    <row r="3698" spans="2:7" x14ac:dyDescent="0.25">
      <c r="B3698" s="149" t="str">
        <f t="shared" si="116"/>
        <v>_460</v>
      </c>
      <c r="E3698" s="149" t="str">
        <f t="shared" si="117"/>
        <v>_</v>
      </c>
      <c r="G3698" s="149">
        <f t="array" ref="G3698">SUM(IF(A3698=A$5:A3698,IF(C3698=C$5:C3698,1,0),0))</f>
        <v>460</v>
      </c>
    </row>
    <row r="3699" spans="2:7" x14ac:dyDescent="0.25">
      <c r="B3699" s="149" t="str">
        <f t="shared" si="116"/>
        <v>_461</v>
      </c>
      <c r="E3699" s="149" t="str">
        <f t="shared" si="117"/>
        <v>_</v>
      </c>
      <c r="G3699" s="149">
        <f t="array" ref="G3699">SUM(IF(A3699=A$5:A3699,IF(C3699=C$5:C3699,1,0),0))</f>
        <v>461</v>
      </c>
    </row>
    <row r="3700" spans="2:7" x14ac:dyDescent="0.25">
      <c r="B3700" s="149" t="str">
        <f t="shared" si="116"/>
        <v>_462</v>
      </c>
      <c r="E3700" s="149" t="str">
        <f t="shared" si="117"/>
        <v>_</v>
      </c>
      <c r="G3700" s="149">
        <f t="array" ref="G3700">SUM(IF(A3700=A$5:A3700,IF(C3700=C$5:C3700,1,0),0))</f>
        <v>462</v>
      </c>
    </row>
    <row r="3701" spans="2:7" x14ac:dyDescent="0.25">
      <c r="B3701" s="149" t="str">
        <f t="shared" si="116"/>
        <v>_463</v>
      </c>
      <c r="E3701" s="149" t="str">
        <f t="shared" si="117"/>
        <v>_</v>
      </c>
      <c r="G3701" s="149">
        <f t="array" ref="G3701">SUM(IF(A3701=A$5:A3701,IF(C3701=C$5:C3701,1,0),0))</f>
        <v>463</v>
      </c>
    </row>
    <row r="3702" spans="2:7" x14ac:dyDescent="0.25">
      <c r="B3702" s="149" t="str">
        <f t="shared" si="116"/>
        <v>_464</v>
      </c>
      <c r="E3702" s="149" t="str">
        <f t="shared" si="117"/>
        <v>_</v>
      </c>
      <c r="G3702" s="149">
        <f t="array" ref="G3702">SUM(IF(A3702=A$5:A3702,IF(C3702=C$5:C3702,1,0),0))</f>
        <v>464</v>
      </c>
    </row>
    <row r="3703" spans="2:7" x14ac:dyDescent="0.25">
      <c r="B3703" s="149" t="str">
        <f t="shared" si="116"/>
        <v>_465</v>
      </c>
      <c r="E3703" s="149" t="str">
        <f t="shared" si="117"/>
        <v>_</v>
      </c>
      <c r="G3703" s="149">
        <f t="array" ref="G3703">SUM(IF(A3703=A$5:A3703,IF(C3703=C$5:C3703,1,0),0))</f>
        <v>465</v>
      </c>
    </row>
    <row r="3704" spans="2:7" x14ac:dyDescent="0.25">
      <c r="B3704" s="149" t="str">
        <f t="shared" si="116"/>
        <v>_466</v>
      </c>
      <c r="E3704" s="149" t="str">
        <f t="shared" si="117"/>
        <v>_</v>
      </c>
      <c r="G3704" s="149">
        <f t="array" ref="G3704">SUM(IF(A3704=A$5:A3704,IF(C3704=C$5:C3704,1,0),0))</f>
        <v>466</v>
      </c>
    </row>
    <row r="3705" spans="2:7" x14ac:dyDescent="0.25">
      <c r="B3705" s="149" t="str">
        <f t="shared" si="116"/>
        <v>_467</v>
      </c>
      <c r="E3705" s="149" t="str">
        <f t="shared" si="117"/>
        <v>_</v>
      </c>
      <c r="G3705" s="149">
        <f t="array" ref="G3705">SUM(IF(A3705=A$5:A3705,IF(C3705=C$5:C3705,1,0),0))</f>
        <v>467</v>
      </c>
    </row>
    <row r="3706" spans="2:7" x14ac:dyDescent="0.25">
      <c r="B3706" s="149" t="str">
        <f t="shared" si="116"/>
        <v>_468</v>
      </c>
      <c r="E3706" s="149" t="str">
        <f t="shared" si="117"/>
        <v>_</v>
      </c>
      <c r="G3706" s="149">
        <f t="array" ref="G3706">SUM(IF(A3706=A$5:A3706,IF(C3706=C$5:C3706,1,0),0))</f>
        <v>468</v>
      </c>
    </row>
    <row r="3707" spans="2:7" x14ac:dyDescent="0.25">
      <c r="B3707" s="149" t="str">
        <f t="shared" si="116"/>
        <v>_469</v>
      </c>
      <c r="E3707" s="149" t="str">
        <f t="shared" si="117"/>
        <v>_</v>
      </c>
      <c r="G3707" s="149">
        <f t="array" ref="G3707">SUM(IF(A3707=A$5:A3707,IF(C3707=C$5:C3707,1,0),0))</f>
        <v>469</v>
      </c>
    </row>
    <row r="3708" spans="2:7" x14ac:dyDescent="0.25">
      <c r="B3708" s="149" t="str">
        <f t="shared" si="116"/>
        <v>_470</v>
      </c>
      <c r="E3708" s="149" t="str">
        <f t="shared" si="117"/>
        <v>_</v>
      </c>
      <c r="G3708" s="149">
        <f t="array" ref="G3708">SUM(IF(A3708=A$5:A3708,IF(C3708=C$5:C3708,1,0),0))</f>
        <v>470</v>
      </c>
    </row>
    <row r="3709" spans="2:7" x14ac:dyDescent="0.25">
      <c r="B3709" s="149" t="str">
        <f t="shared" si="116"/>
        <v>_471</v>
      </c>
      <c r="E3709" s="149" t="str">
        <f t="shared" si="117"/>
        <v>_</v>
      </c>
      <c r="G3709" s="149">
        <f t="array" ref="G3709">SUM(IF(A3709=A$5:A3709,IF(C3709=C$5:C3709,1,0),0))</f>
        <v>471</v>
      </c>
    </row>
    <row r="3710" spans="2:7" x14ac:dyDescent="0.25">
      <c r="B3710" s="149" t="str">
        <f t="shared" si="116"/>
        <v>_472</v>
      </c>
      <c r="E3710" s="149" t="str">
        <f t="shared" si="117"/>
        <v>_</v>
      </c>
      <c r="G3710" s="149">
        <f t="array" ref="G3710">SUM(IF(A3710=A$5:A3710,IF(C3710=C$5:C3710,1,0),0))</f>
        <v>472</v>
      </c>
    </row>
    <row r="3711" spans="2:7" x14ac:dyDescent="0.25">
      <c r="B3711" s="149" t="str">
        <f t="shared" si="116"/>
        <v>_473</v>
      </c>
      <c r="E3711" s="149" t="str">
        <f t="shared" si="117"/>
        <v>_</v>
      </c>
      <c r="G3711" s="149">
        <f t="array" ref="G3711">SUM(IF(A3711=A$5:A3711,IF(C3711=C$5:C3711,1,0),0))</f>
        <v>473</v>
      </c>
    </row>
    <row r="3712" spans="2:7" x14ac:dyDescent="0.25">
      <c r="B3712" s="149" t="str">
        <f t="shared" si="116"/>
        <v>_474</v>
      </c>
      <c r="E3712" s="149" t="str">
        <f t="shared" si="117"/>
        <v>_</v>
      </c>
      <c r="G3712" s="149">
        <f t="array" ref="G3712">SUM(IF(A3712=A$5:A3712,IF(C3712=C$5:C3712,1,0),0))</f>
        <v>474</v>
      </c>
    </row>
    <row r="3713" spans="2:7" x14ac:dyDescent="0.25">
      <c r="B3713" s="149" t="str">
        <f t="shared" si="116"/>
        <v>_475</v>
      </c>
      <c r="E3713" s="149" t="str">
        <f t="shared" si="117"/>
        <v>_</v>
      </c>
      <c r="G3713" s="149">
        <f t="array" ref="G3713">SUM(IF(A3713=A$5:A3713,IF(C3713=C$5:C3713,1,0),0))</f>
        <v>475</v>
      </c>
    </row>
    <row r="3714" spans="2:7" x14ac:dyDescent="0.25">
      <c r="B3714" s="149" t="str">
        <f t="shared" si="116"/>
        <v>_476</v>
      </c>
      <c r="E3714" s="149" t="str">
        <f t="shared" si="117"/>
        <v>_</v>
      </c>
      <c r="G3714" s="149">
        <f t="array" ref="G3714">SUM(IF(A3714=A$5:A3714,IF(C3714=C$5:C3714,1,0),0))</f>
        <v>476</v>
      </c>
    </row>
    <row r="3715" spans="2:7" x14ac:dyDescent="0.25">
      <c r="B3715" s="149" t="str">
        <f t="shared" si="116"/>
        <v>_477</v>
      </c>
      <c r="E3715" s="149" t="str">
        <f t="shared" si="117"/>
        <v>_</v>
      </c>
      <c r="G3715" s="149">
        <f t="array" ref="G3715">SUM(IF(A3715=A$5:A3715,IF(C3715=C$5:C3715,1,0),0))</f>
        <v>477</v>
      </c>
    </row>
    <row r="3716" spans="2:7" x14ac:dyDescent="0.25">
      <c r="B3716" s="149" t="str">
        <f t="shared" si="116"/>
        <v>_478</v>
      </c>
      <c r="E3716" s="149" t="str">
        <f t="shared" si="117"/>
        <v>_</v>
      </c>
      <c r="G3716" s="149">
        <f t="array" ref="G3716">SUM(IF(A3716=A$5:A3716,IF(C3716=C$5:C3716,1,0),0))</f>
        <v>478</v>
      </c>
    </row>
    <row r="3717" spans="2:7" x14ac:dyDescent="0.25">
      <c r="B3717" s="149" t="str">
        <f t="shared" si="116"/>
        <v>_479</v>
      </c>
      <c r="E3717" s="149" t="str">
        <f t="shared" si="117"/>
        <v>_</v>
      </c>
      <c r="G3717" s="149">
        <f t="array" ref="G3717">SUM(IF(A3717=A$5:A3717,IF(C3717=C$5:C3717,1,0),0))</f>
        <v>479</v>
      </c>
    </row>
    <row r="3718" spans="2:7" x14ac:dyDescent="0.25">
      <c r="B3718" s="149" t="str">
        <f t="shared" si="116"/>
        <v>_480</v>
      </c>
      <c r="E3718" s="149" t="str">
        <f t="shared" si="117"/>
        <v>_</v>
      </c>
      <c r="G3718" s="149">
        <f t="array" ref="G3718">SUM(IF(A3718=A$5:A3718,IF(C3718=C$5:C3718,1,0),0))</f>
        <v>480</v>
      </c>
    </row>
    <row r="3719" spans="2:7" x14ac:dyDescent="0.25">
      <c r="B3719" s="149" t="str">
        <f t="shared" si="116"/>
        <v>_481</v>
      </c>
      <c r="E3719" s="149" t="str">
        <f t="shared" si="117"/>
        <v>_</v>
      </c>
      <c r="G3719" s="149">
        <f t="array" ref="G3719">SUM(IF(A3719=A$5:A3719,IF(C3719=C$5:C3719,1,0),0))</f>
        <v>481</v>
      </c>
    </row>
    <row r="3720" spans="2:7" x14ac:dyDescent="0.25">
      <c r="B3720" s="149" t="str">
        <f t="shared" si="116"/>
        <v>_482</v>
      </c>
      <c r="E3720" s="149" t="str">
        <f t="shared" si="117"/>
        <v>_</v>
      </c>
      <c r="G3720" s="149">
        <f t="array" ref="G3720">SUM(IF(A3720=A$5:A3720,IF(C3720=C$5:C3720,1,0),0))</f>
        <v>482</v>
      </c>
    </row>
    <row r="3721" spans="2:7" x14ac:dyDescent="0.25">
      <c r="B3721" s="149" t="str">
        <f t="shared" si="116"/>
        <v>_483</v>
      </c>
      <c r="E3721" s="149" t="str">
        <f t="shared" si="117"/>
        <v>_</v>
      </c>
      <c r="G3721" s="149">
        <f t="array" ref="G3721">SUM(IF(A3721=A$5:A3721,IF(C3721=C$5:C3721,1,0),0))</f>
        <v>483</v>
      </c>
    </row>
    <row r="3722" spans="2:7" x14ac:dyDescent="0.25">
      <c r="B3722" s="149" t="str">
        <f t="shared" si="116"/>
        <v>_484</v>
      </c>
      <c r="E3722" s="149" t="str">
        <f t="shared" si="117"/>
        <v>_</v>
      </c>
      <c r="G3722" s="149">
        <f t="array" ref="G3722">SUM(IF(A3722=A$5:A3722,IF(C3722=C$5:C3722,1,0),0))</f>
        <v>484</v>
      </c>
    </row>
    <row r="3723" spans="2:7" x14ac:dyDescent="0.25">
      <c r="B3723" s="149" t="str">
        <f t="shared" si="116"/>
        <v>_485</v>
      </c>
      <c r="E3723" s="149" t="str">
        <f t="shared" si="117"/>
        <v>_</v>
      </c>
      <c r="G3723" s="149">
        <f t="array" ref="G3723">SUM(IF(A3723=A$5:A3723,IF(C3723=C$5:C3723,1,0),0))</f>
        <v>485</v>
      </c>
    </row>
    <row r="3724" spans="2:7" x14ac:dyDescent="0.25">
      <c r="B3724" s="149" t="str">
        <f t="shared" si="116"/>
        <v>_486</v>
      </c>
      <c r="E3724" s="149" t="str">
        <f t="shared" si="117"/>
        <v>_</v>
      </c>
      <c r="G3724" s="149">
        <f t="array" ref="G3724">SUM(IF(A3724=A$5:A3724,IF(C3724=C$5:C3724,1,0),0))</f>
        <v>486</v>
      </c>
    </row>
    <row r="3725" spans="2:7" x14ac:dyDescent="0.25">
      <c r="B3725" s="149" t="str">
        <f t="shared" ref="B3725:B3788" si="118">A3725&amp;"_"&amp;C3725&amp;G3725</f>
        <v>_487</v>
      </c>
      <c r="E3725" s="149" t="str">
        <f t="shared" si="117"/>
        <v>_</v>
      </c>
      <c r="G3725" s="149">
        <f t="array" ref="G3725">SUM(IF(A3725=A$5:A3725,IF(C3725=C$5:C3725,1,0),0))</f>
        <v>487</v>
      </c>
    </row>
    <row r="3726" spans="2:7" x14ac:dyDescent="0.25">
      <c r="B3726" s="149" t="str">
        <f t="shared" si="118"/>
        <v>_488</v>
      </c>
      <c r="E3726" s="149" t="str">
        <f t="shared" si="117"/>
        <v>_</v>
      </c>
      <c r="G3726" s="149">
        <f t="array" ref="G3726">SUM(IF(A3726=A$5:A3726,IF(C3726=C$5:C3726,1,0),0))</f>
        <v>488</v>
      </c>
    </row>
    <row r="3727" spans="2:7" x14ac:dyDescent="0.25">
      <c r="B3727" s="149" t="str">
        <f t="shared" si="118"/>
        <v>_489</v>
      </c>
      <c r="E3727" s="149" t="str">
        <f t="shared" si="117"/>
        <v>_</v>
      </c>
      <c r="G3727" s="149">
        <f t="array" ref="G3727">SUM(IF(A3727=A$5:A3727,IF(C3727=C$5:C3727,1,0),0))</f>
        <v>489</v>
      </c>
    </row>
    <row r="3728" spans="2:7" x14ac:dyDescent="0.25">
      <c r="B3728" s="149" t="str">
        <f t="shared" si="118"/>
        <v>_490</v>
      </c>
      <c r="E3728" s="149" t="str">
        <f t="shared" si="117"/>
        <v>_</v>
      </c>
      <c r="G3728" s="149">
        <f t="array" ref="G3728">SUM(IF(A3728=A$5:A3728,IF(C3728=C$5:C3728,1,0),0))</f>
        <v>490</v>
      </c>
    </row>
    <row r="3729" spans="2:7" x14ac:dyDescent="0.25">
      <c r="B3729" s="149" t="str">
        <f t="shared" si="118"/>
        <v>_491</v>
      </c>
      <c r="E3729" s="149" t="str">
        <f t="shared" si="117"/>
        <v>_</v>
      </c>
      <c r="G3729" s="149">
        <f t="array" ref="G3729">SUM(IF(A3729=A$5:A3729,IF(C3729=C$5:C3729,1,0),0))</f>
        <v>491</v>
      </c>
    </row>
    <row r="3730" spans="2:7" x14ac:dyDescent="0.25">
      <c r="B3730" s="149" t="str">
        <f t="shared" si="118"/>
        <v>_492</v>
      </c>
      <c r="E3730" s="149" t="str">
        <f t="shared" si="117"/>
        <v>_</v>
      </c>
      <c r="G3730" s="149">
        <f t="array" ref="G3730">SUM(IF(A3730=A$5:A3730,IF(C3730=C$5:C3730,1,0),0))</f>
        <v>492</v>
      </c>
    </row>
    <row r="3731" spans="2:7" x14ac:dyDescent="0.25">
      <c r="B3731" s="149" t="str">
        <f t="shared" si="118"/>
        <v>_493</v>
      </c>
      <c r="E3731" s="149" t="str">
        <f t="shared" si="117"/>
        <v>_</v>
      </c>
      <c r="G3731" s="149">
        <f t="array" ref="G3731">SUM(IF(A3731=A$5:A3731,IF(C3731=C$5:C3731,1,0),0))</f>
        <v>493</v>
      </c>
    </row>
    <row r="3732" spans="2:7" x14ac:dyDescent="0.25">
      <c r="B3732" s="149" t="str">
        <f t="shared" si="118"/>
        <v>_494</v>
      </c>
      <c r="E3732" s="149" t="str">
        <f t="shared" si="117"/>
        <v>_</v>
      </c>
      <c r="G3732" s="149">
        <f t="array" ref="G3732">SUM(IF(A3732=A$5:A3732,IF(C3732=C$5:C3732,1,0),0))</f>
        <v>494</v>
      </c>
    </row>
    <row r="3733" spans="2:7" x14ac:dyDescent="0.25">
      <c r="B3733" s="149" t="str">
        <f t="shared" si="118"/>
        <v>_495</v>
      </c>
      <c r="E3733" s="149" t="str">
        <f t="shared" si="117"/>
        <v>_</v>
      </c>
      <c r="G3733" s="149">
        <f t="array" ref="G3733">SUM(IF(A3733=A$5:A3733,IF(C3733=C$5:C3733,1,0),0))</f>
        <v>495</v>
      </c>
    </row>
    <row r="3734" spans="2:7" x14ac:dyDescent="0.25">
      <c r="B3734" s="149" t="str">
        <f t="shared" si="118"/>
        <v>_496</v>
      </c>
      <c r="E3734" s="149" t="str">
        <f t="shared" si="117"/>
        <v>_</v>
      </c>
      <c r="G3734" s="149">
        <f t="array" ref="G3734">SUM(IF(A3734=A$5:A3734,IF(C3734=C$5:C3734,1,0),0))</f>
        <v>496</v>
      </c>
    </row>
    <row r="3735" spans="2:7" x14ac:dyDescent="0.25">
      <c r="B3735" s="149" t="str">
        <f t="shared" si="118"/>
        <v>_497</v>
      </c>
      <c r="E3735" s="149" t="str">
        <f t="shared" si="117"/>
        <v>_</v>
      </c>
      <c r="G3735" s="149">
        <f t="array" ref="G3735">SUM(IF(A3735=A$5:A3735,IF(C3735=C$5:C3735,1,0),0))</f>
        <v>497</v>
      </c>
    </row>
    <row r="3736" spans="2:7" x14ac:dyDescent="0.25">
      <c r="B3736" s="149" t="str">
        <f t="shared" si="118"/>
        <v>_498</v>
      </c>
      <c r="E3736" s="149" t="str">
        <f t="shared" si="117"/>
        <v>_</v>
      </c>
      <c r="G3736" s="149">
        <f t="array" ref="G3736">SUM(IF(A3736=A$5:A3736,IF(C3736=C$5:C3736,1,0),0))</f>
        <v>498</v>
      </c>
    </row>
    <row r="3737" spans="2:7" x14ac:dyDescent="0.25">
      <c r="B3737" s="149" t="str">
        <f t="shared" si="118"/>
        <v>_499</v>
      </c>
      <c r="E3737" s="149" t="str">
        <f t="shared" si="117"/>
        <v>_</v>
      </c>
      <c r="G3737" s="149">
        <f t="array" ref="G3737">SUM(IF(A3737=A$5:A3737,IF(C3737=C$5:C3737,1,0),0))</f>
        <v>499</v>
      </c>
    </row>
    <row r="3738" spans="2:7" x14ac:dyDescent="0.25">
      <c r="B3738" s="149" t="str">
        <f t="shared" si="118"/>
        <v>_500</v>
      </c>
      <c r="E3738" s="149" t="str">
        <f t="shared" si="117"/>
        <v>_</v>
      </c>
      <c r="G3738" s="149">
        <f t="array" ref="G3738">SUM(IF(A3738=A$5:A3738,IF(C3738=C$5:C3738,1,0),0))</f>
        <v>500</v>
      </c>
    </row>
    <row r="3739" spans="2:7" x14ac:dyDescent="0.25">
      <c r="B3739" s="149" t="str">
        <f t="shared" si="118"/>
        <v>_501</v>
      </c>
      <c r="E3739" s="149" t="str">
        <f t="shared" si="117"/>
        <v>_</v>
      </c>
      <c r="G3739" s="149">
        <f t="array" ref="G3739">SUM(IF(A3739=A$5:A3739,IF(C3739=C$5:C3739,1,0),0))</f>
        <v>501</v>
      </c>
    </row>
    <row r="3740" spans="2:7" x14ac:dyDescent="0.25">
      <c r="B3740" s="149" t="str">
        <f t="shared" si="118"/>
        <v>_502</v>
      </c>
      <c r="E3740" s="149" t="str">
        <f t="shared" si="117"/>
        <v>_</v>
      </c>
      <c r="G3740" s="149">
        <f t="array" ref="G3740">SUM(IF(A3740=A$5:A3740,IF(C3740=C$5:C3740,1,0),0))</f>
        <v>502</v>
      </c>
    </row>
    <row r="3741" spans="2:7" x14ac:dyDescent="0.25">
      <c r="B3741" s="149" t="str">
        <f t="shared" si="118"/>
        <v>_503</v>
      </c>
      <c r="E3741" s="149" t="str">
        <f t="shared" si="117"/>
        <v>_</v>
      </c>
      <c r="G3741" s="149">
        <f t="array" ref="G3741">SUM(IF(A3741=A$5:A3741,IF(C3741=C$5:C3741,1,0),0))</f>
        <v>503</v>
      </c>
    </row>
    <row r="3742" spans="2:7" x14ac:dyDescent="0.25">
      <c r="B3742" s="149" t="str">
        <f t="shared" si="118"/>
        <v>_504</v>
      </c>
      <c r="E3742" s="149" t="str">
        <f t="shared" si="117"/>
        <v>_</v>
      </c>
      <c r="G3742" s="149">
        <f t="array" ref="G3742">SUM(IF(A3742=A$5:A3742,IF(C3742=C$5:C3742,1,0),0))</f>
        <v>504</v>
      </c>
    </row>
    <row r="3743" spans="2:7" x14ac:dyDescent="0.25">
      <c r="B3743" s="149" t="str">
        <f t="shared" si="118"/>
        <v>_505</v>
      </c>
      <c r="E3743" s="149" t="str">
        <f t="shared" si="117"/>
        <v>_</v>
      </c>
      <c r="G3743" s="149">
        <f t="array" ref="G3743">SUM(IF(A3743=A$5:A3743,IF(C3743=C$5:C3743,1,0),0))</f>
        <v>505</v>
      </c>
    </row>
    <row r="3744" spans="2:7" x14ac:dyDescent="0.25">
      <c r="B3744" s="149" t="str">
        <f t="shared" si="118"/>
        <v>_506</v>
      </c>
      <c r="E3744" s="149" t="str">
        <f t="shared" si="117"/>
        <v>_</v>
      </c>
      <c r="G3744" s="149">
        <f t="array" ref="G3744">SUM(IF(A3744=A$5:A3744,IF(C3744=C$5:C3744,1,0),0))</f>
        <v>506</v>
      </c>
    </row>
    <row r="3745" spans="2:7" x14ac:dyDescent="0.25">
      <c r="B3745" s="149" t="str">
        <f t="shared" si="118"/>
        <v>_507</v>
      </c>
      <c r="E3745" s="149" t="str">
        <f t="shared" si="117"/>
        <v>_</v>
      </c>
      <c r="G3745" s="149">
        <f t="array" ref="G3745">SUM(IF(A3745=A$5:A3745,IF(C3745=C$5:C3745,1,0),0))</f>
        <v>507</v>
      </c>
    </row>
    <row r="3746" spans="2:7" x14ac:dyDescent="0.25">
      <c r="B3746" s="149" t="str">
        <f t="shared" si="118"/>
        <v>_508</v>
      </c>
      <c r="E3746" s="149" t="str">
        <f t="shared" si="117"/>
        <v>_</v>
      </c>
      <c r="G3746" s="149">
        <f t="array" ref="G3746">SUM(IF(A3746=A$5:A3746,IF(C3746=C$5:C3746,1,0),0))</f>
        <v>508</v>
      </c>
    </row>
    <row r="3747" spans="2:7" x14ac:dyDescent="0.25">
      <c r="B3747" s="149" t="str">
        <f t="shared" si="118"/>
        <v>_509</v>
      </c>
      <c r="E3747" s="149" t="str">
        <f t="shared" si="117"/>
        <v>_</v>
      </c>
      <c r="G3747" s="149">
        <f t="array" ref="G3747">SUM(IF(A3747=A$5:A3747,IF(C3747=C$5:C3747,1,0),0))</f>
        <v>509</v>
      </c>
    </row>
    <row r="3748" spans="2:7" x14ac:dyDescent="0.25">
      <c r="B3748" s="149" t="str">
        <f t="shared" si="118"/>
        <v>_510</v>
      </c>
      <c r="E3748" s="149" t="str">
        <f t="shared" si="117"/>
        <v>_</v>
      </c>
      <c r="G3748" s="149">
        <f t="array" ref="G3748">SUM(IF(A3748=A$5:A3748,IF(C3748=C$5:C3748,1,0),0))</f>
        <v>510</v>
      </c>
    </row>
    <row r="3749" spans="2:7" x14ac:dyDescent="0.25">
      <c r="B3749" s="149" t="str">
        <f t="shared" si="118"/>
        <v>_511</v>
      </c>
      <c r="E3749" s="149" t="str">
        <f t="shared" si="117"/>
        <v>_</v>
      </c>
      <c r="G3749" s="149">
        <f t="array" ref="G3749">SUM(IF(A3749=A$5:A3749,IF(C3749=C$5:C3749,1,0),0))</f>
        <v>511</v>
      </c>
    </row>
    <row r="3750" spans="2:7" x14ac:dyDescent="0.25">
      <c r="B3750" s="149" t="str">
        <f t="shared" si="118"/>
        <v>_512</v>
      </c>
      <c r="E3750" s="149" t="str">
        <f t="shared" si="117"/>
        <v>_</v>
      </c>
      <c r="G3750" s="149">
        <f t="array" ref="G3750">SUM(IF(A3750=A$5:A3750,IF(C3750=C$5:C3750,1,0),0))</f>
        <v>512</v>
      </c>
    </row>
    <row r="3751" spans="2:7" x14ac:dyDescent="0.25">
      <c r="B3751" s="149" t="str">
        <f t="shared" si="118"/>
        <v>_513</v>
      </c>
      <c r="E3751" s="149" t="str">
        <f t="shared" si="117"/>
        <v>_</v>
      </c>
      <c r="G3751" s="149">
        <f t="array" ref="G3751">SUM(IF(A3751=A$5:A3751,IF(C3751=C$5:C3751,1,0),0))</f>
        <v>513</v>
      </c>
    </row>
    <row r="3752" spans="2:7" x14ac:dyDescent="0.25">
      <c r="B3752" s="149" t="str">
        <f t="shared" si="118"/>
        <v>_514</v>
      </c>
      <c r="E3752" s="149" t="str">
        <f t="shared" si="117"/>
        <v>_</v>
      </c>
      <c r="G3752" s="149">
        <f t="array" ref="G3752">SUM(IF(A3752=A$5:A3752,IF(C3752=C$5:C3752,1,0),0))</f>
        <v>514</v>
      </c>
    </row>
    <row r="3753" spans="2:7" x14ac:dyDescent="0.25">
      <c r="B3753" s="149" t="str">
        <f t="shared" si="118"/>
        <v>_515</v>
      </c>
      <c r="E3753" s="149" t="str">
        <f t="shared" si="117"/>
        <v>_</v>
      </c>
      <c r="G3753" s="149">
        <f t="array" ref="G3753">SUM(IF(A3753=A$5:A3753,IF(C3753=C$5:C3753,1,0),0))</f>
        <v>515</v>
      </c>
    </row>
    <row r="3754" spans="2:7" x14ac:dyDescent="0.25">
      <c r="B3754" s="149" t="str">
        <f t="shared" si="118"/>
        <v>_516</v>
      </c>
      <c r="E3754" s="149" t="str">
        <f t="shared" si="117"/>
        <v>_</v>
      </c>
      <c r="G3754" s="149">
        <f t="array" ref="G3754">SUM(IF(A3754=A$5:A3754,IF(C3754=C$5:C3754,1,0),0))</f>
        <v>516</v>
      </c>
    </row>
    <row r="3755" spans="2:7" x14ac:dyDescent="0.25">
      <c r="B3755" s="149" t="str">
        <f t="shared" si="118"/>
        <v>_517</v>
      </c>
      <c r="E3755" s="149" t="str">
        <f t="shared" si="117"/>
        <v>_</v>
      </c>
      <c r="G3755" s="149">
        <f t="array" ref="G3755">SUM(IF(A3755=A$5:A3755,IF(C3755=C$5:C3755,1,0),0))</f>
        <v>517</v>
      </c>
    </row>
    <row r="3756" spans="2:7" x14ac:dyDescent="0.25">
      <c r="B3756" s="149" t="str">
        <f t="shared" si="118"/>
        <v>_518</v>
      </c>
      <c r="E3756" s="149" t="str">
        <f t="shared" si="117"/>
        <v>_</v>
      </c>
      <c r="G3756" s="149">
        <f t="array" ref="G3756">SUM(IF(A3756=A$5:A3756,IF(C3756=C$5:C3756,1,0),0))</f>
        <v>518</v>
      </c>
    </row>
    <row r="3757" spans="2:7" x14ac:dyDescent="0.25">
      <c r="B3757" s="149" t="str">
        <f t="shared" si="118"/>
        <v>_519</v>
      </c>
      <c r="E3757" s="149" t="str">
        <f t="shared" si="117"/>
        <v>_</v>
      </c>
      <c r="G3757" s="149">
        <f t="array" ref="G3757">SUM(IF(A3757=A$5:A3757,IF(C3757=C$5:C3757,1,0),0))</f>
        <v>519</v>
      </c>
    </row>
    <row r="3758" spans="2:7" x14ac:dyDescent="0.25">
      <c r="B3758" s="149" t="str">
        <f t="shared" si="118"/>
        <v>_520</v>
      </c>
      <c r="E3758" s="149" t="str">
        <f t="shared" si="117"/>
        <v>_</v>
      </c>
      <c r="G3758" s="149">
        <f t="array" ref="G3758">SUM(IF(A3758=A$5:A3758,IF(C3758=C$5:C3758,1,0),0))</f>
        <v>520</v>
      </c>
    </row>
    <row r="3759" spans="2:7" x14ac:dyDescent="0.25">
      <c r="B3759" s="149" t="str">
        <f t="shared" si="118"/>
        <v>_521</v>
      </c>
      <c r="E3759" s="149" t="str">
        <f t="shared" si="117"/>
        <v>_</v>
      </c>
      <c r="G3759" s="149">
        <f t="array" ref="G3759">SUM(IF(A3759=A$5:A3759,IF(C3759=C$5:C3759,1,0),0))</f>
        <v>521</v>
      </c>
    </row>
    <row r="3760" spans="2:7" x14ac:dyDescent="0.25">
      <c r="B3760" s="149" t="str">
        <f t="shared" si="118"/>
        <v>_522</v>
      </c>
      <c r="E3760" s="149" t="str">
        <f t="shared" si="117"/>
        <v>_</v>
      </c>
      <c r="G3760" s="149">
        <f t="array" ref="G3760">SUM(IF(A3760=A$5:A3760,IF(C3760=C$5:C3760,1,0),0))</f>
        <v>522</v>
      </c>
    </row>
    <row r="3761" spans="2:7" x14ac:dyDescent="0.25">
      <c r="B3761" s="149" t="str">
        <f t="shared" si="118"/>
        <v>_523</v>
      </c>
      <c r="E3761" s="149" t="str">
        <f t="shared" ref="E3761:E3824" si="119">A3761&amp;"_"&amp;C3761&amp;D3761</f>
        <v>_</v>
      </c>
      <c r="G3761" s="149">
        <f t="array" ref="G3761">SUM(IF(A3761=A$5:A3761,IF(C3761=C$5:C3761,1,0),0))</f>
        <v>523</v>
      </c>
    </row>
    <row r="3762" spans="2:7" x14ac:dyDescent="0.25">
      <c r="B3762" s="149" t="str">
        <f t="shared" si="118"/>
        <v>_524</v>
      </c>
      <c r="E3762" s="149" t="str">
        <f t="shared" si="119"/>
        <v>_</v>
      </c>
      <c r="G3762" s="149">
        <f t="array" ref="G3762">SUM(IF(A3762=A$5:A3762,IF(C3762=C$5:C3762,1,0),0))</f>
        <v>524</v>
      </c>
    </row>
    <row r="3763" spans="2:7" x14ac:dyDescent="0.25">
      <c r="B3763" s="149" t="str">
        <f t="shared" si="118"/>
        <v>_525</v>
      </c>
      <c r="E3763" s="149" t="str">
        <f t="shared" si="119"/>
        <v>_</v>
      </c>
      <c r="G3763" s="149">
        <f t="array" ref="G3763">SUM(IF(A3763=A$5:A3763,IF(C3763=C$5:C3763,1,0),0))</f>
        <v>525</v>
      </c>
    </row>
    <row r="3764" spans="2:7" x14ac:dyDescent="0.25">
      <c r="B3764" s="149" t="str">
        <f t="shared" si="118"/>
        <v>_526</v>
      </c>
      <c r="E3764" s="149" t="str">
        <f t="shared" si="119"/>
        <v>_</v>
      </c>
      <c r="G3764" s="149">
        <f t="array" ref="G3764">SUM(IF(A3764=A$5:A3764,IF(C3764=C$5:C3764,1,0),0))</f>
        <v>526</v>
      </c>
    </row>
    <row r="3765" spans="2:7" x14ac:dyDescent="0.25">
      <c r="B3765" s="149" t="str">
        <f t="shared" si="118"/>
        <v>_527</v>
      </c>
      <c r="E3765" s="149" t="str">
        <f t="shared" si="119"/>
        <v>_</v>
      </c>
      <c r="G3765" s="149">
        <f t="array" ref="G3765">SUM(IF(A3765=A$5:A3765,IF(C3765=C$5:C3765,1,0),0))</f>
        <v>527</v>
      </c>
    </row>
    <row r="3766" spans="2:7" x14ac:dyDescent="0.25">
      <c r="B3766" s="149" t="str">
        <f t="shared" si="118"/>
        <v>_528</v>
      </c>
      <c r="E3766" s="149" t="str">
        <f t="shared" si="119"/>
        <v>_</v>
      </c>
      <c r="G3766" s="149">
        <f t="array" ref="G3766">SUM(IF(A3766=A$5:A3766,IF(C3766=C$5:C3766,1,0),0))</f>
        <v>528</v>
      </c>
    </row>
    <row r="3767" spans="2:7" x14ac:dyDescent="0.25">
      <c r="B3767" s="149" t="str">
        <f t="shared" si="118"/>
        <v>_529</v>
      </c>
      <c r="E3767" s="149" t="str">
        <f t="shared" si="119"/>
        <v>_</v>
      </c>
      <c r="G3767" s="149">
        <f t="array" ref="G3767">SUM(IF(A3767=A$5:A3767,IF(C3767=C$5:C3767,1,0),0))</f>
        <v>529</v>
      </c>
    </row>
    <row r="3768" spans="2:7" x14ac:dyDescent="0.25">
      <c r="B3768" s="149" t="str">
        <f t="shared" si="118"/>
        <v>_530</v>
      </c>
      <c r="E3768" s="149" t="str">
        <f t="shared" si="119"/>
        <v>_</v>
      </c>
      <c r="G3768" s="149">
        <f t="array" ref="G3768">SUM(IF(A3768=A$5:A3768,IF(C3768=C$5:C3768,1,0),0))</f>
        <v>530</v>
      </c>
    </row>
    <row r="3769" spans="2:7" x14ac:dyDescent="0.25">
      <c r="B3769" s="149" t="str">
        <f t="shared" si="118"/>
        <v>_531</v>
      </c>
      <c r="E3769" s="149" t="str">
        <f t="shared" si="119"/>
        <v>_</v>
      </c>
      <c r="G3769" s="149">
        <f t="array" ref="G3769">SUM(IF(A3769=A$5:A3769,IF(C3769=C$5:C3769,1,0),0))</f>
        <v>531</v>
      </c>
    </row>
    <row r="3770" spans="2:7" x14ac:dyDescent="0.25">
      <c r="B3770" s="149" t="str">
        <f t="shared" si="118"/>
        <v>_532</v>
      </c>
      <c r="E3770" s="149" t="str">
        <f t="shared" si="119"/>
        <v>_</v>
      </c>
      <c r="G3770" s="149">
        <f t="array" ref="G3770">SUM(IF(A3770=A$5:A3770,IF(C3770=C$5:C3770,1,0),0))</f>
        <v>532</v>
      </c>
    </row>
    <row r="3771" spans="2:7" x14ac:dyDescent="0.25">
      <c r="B3771" s="149" t="str">
        <f t="shared" si="118"/>
        <v>_533</v>
      </c>
      <c r="E3771" s="149" t="str">
        <f t="shared" si="119"/>
        <v>_</v>
      </c>
      <c r="G3771" s="149">
        <f t="array" ref="G3771">SUM(IF(A3771=A$5:A3771,IF(C3771=C$5:C3771,1,0),0))</f>
        <v>533</v>
      </c>
    </row>
    <row r="3772" spans="2:7" x14ac:dyDescent="0.25">
      <c r="B3772" s="149" t="str">
        <f t="shared" si="118"/>
        <v>_534</v>
      </c>
      <c r="E3772" s="149" t="str">
        <f t="shared" si="119"/>
        <v>_</v>
      </c>
      <c r="G3772" s="149">
        <f t="array" ref="G3772">SUM(IF(A3772=A$5:A3772,IF(C3772=C$5:C3772,1,0),0))</f>
        <v>534</v>
      </c>
    </row>
    <row r="3773" spans="2:7" x14ac:dyDescent="0.25">
      <c r="B3773" s="149" t="str">
        <f t="shared" si="118"/>
        <v>_535</v>
      </c>
      <c r="E3773" s="149" t="str">
        <f t="shared" si="119"/>
        <v>_</v>
      </c>
      <c r="G3773" s="149">
        <f t="array" ref="G3773">SUM(IF(A3773=A$5:A3773,IF(C3773=C$5:C3773,1,0),0))</f>
        <v>535</v>
      </c>
    </row>
    <row r="3774" spans="2:7" x14ac:dyDescent="0.25">
      <c r="B3774" s="149" t="str">
        <f t="shared" si="118"/>
        <v>_536</v>
      </c>
      <c r="E3774" s="149" t="str">
        <f t="shared" si="119"/>
        <v>_</v>
      </c>
      <c r="G3774" s="149">
        <f t="array" ref="G3774">SUM(IF(A3774=A$5:A3774,IF(C3774=C$5:C3774,1,0),0))</f>
        <v>536</v>
      </c>
    </row>
    <row r="3775" spans="2:7" x14ac:dyDescent="0.25">
      <c r="B3775" s="149" t="str">
        <f t="shared" si="118"/>
        <v>_537</v>
      </c>
      <c r="E3775" s="149" t="str">
        <f t="shared" si="119"/>
        <v>_</v>
      </c>
      <c r="G3775" s="149">
        <f t="array" ref="G3775">SUM(IF(A3775=A$5:A3775,IF(C3775=C$5:C3775,1,0),0))</f>
        <v>537</v>
      </c>
    </row>
    <row r="3776" spans="2:7" x14ac:dyDescent="0.25">
      <c r="B3776" s="149" t="str">
        <f t="shared" si="118"/>
        <v>_538</v>
      </c>
      <c r="E3776" s="149" t="str">
        <f t="shared" si="119"/>
        <v>_</v>
      </c>
      <c r="G3776" s="149">
        <f t="array" ref="G3776">SUM(IF(A3776=A$5:A3776,IF(C3776=C$5:C3776,1,0),0))</f>
        <v>538</v>
      </c>
    </row>
    <row r="3777" spans="2:7" x14ac:dyDescent="0.25">
      <c r="B3777" s="149" t="str">
        <f t="shared" si="118"/>
        <v>_539</v>
      </c>
      <c r="E3777" s="149" t="str">
        <f t="shared" si="119"/>
        <v>_</v>
      </c>
      <c r="G3777" s="149">
        <f t="array" ref="G3777">SUM(IF(A3777=A$5:A3777,IF(C3777=C$5:C3777,1,0),0))</f>
        <v>539</v>
      </c>
    </row>
    <row r="3778" spans="2:7" x14ac:dyDescent="0.25">
      <c r="B3778" s="149" t="str">
        <f t="shared" si="118"/>
        <v>_540</v>
      </c>
      <c r="E3778" s="149" t="str">
        <f t="shared" si="119"/>
        <v>_</v>
      </c>
      <c r="G3778" s="149">
        <f t="array" ref="G3778">SUM(IF(A3778=A$5:A3778,IF(C3778=C$5:C3778,1,0),0))</f>
        <v>540</v>
      </c>
    </row>
    <row r="3779" spans="2:7" x14ac:dyDescent="0.25">
      <c r="B3779" s="149" t="str">
        <f t="shared" si="118"/>
        <v>_541</v>
      </c>
      <c r="E3779" s="149" t="str">
        <f t="shared" si="119"/>
        <v>_</v>
      </c>
      <c r="G3779" s="149">
        <f t="array" ref="G3779">SUM(IF(A3779=A$5:A3779,IF(C3779=C$5:C3779,1,0),0))</f>
        <v>541</v>
      </c>
    </row>
    <row r="3780" spans="2:7" x14ac:dyDescent="0.25">
      <c r="B3780" s="149" t="str">
        <f t="shared" si="118"/>
        <v>_542</v>
      </c>
      <c r="E3780" s="149" t="str">
        <f t="shared" si="119"/>
        <v>_</v>
      </c>
      <c r="G3780" s="149">
        <f t="array" ref="G3780">SUM(IF(A3780=A$5:A3780,IF(C3780=C$5:C3780,1,0),0))</f>
        <v>542</v>
      </c>
    </row>
    <row r="3781" spans="2:7" x14ac:dyDescent="0.25">
      <c r="B3781" s="149" t="str">
        <f t="shared" si="118"/>
        <v>_543</v>
      </c>
      <c r="E3781" s="149" t="str">
        <f t="shared" si="119"/>
        <v>_</v>
      </c>
      <c r="G3781" s="149">
        <f t="array" ref="G3781">SUM(IF(A3781=A$5:A3781,IF(C3781=C$5:C3781,1,0),0))</f>
        <v>543</v>
      </c>
    </row>
    <row r="3782" spans="2:7" x14ac:dyDescent="0.25">
      <c r="B3782" s="149" t="str">
        <f t="shared" si="118"/>
        <v>_544</v>
      </c>
      <c r="E3782" s="149" t="str">
        <f t="shared" si="119"/>
        <v>_</v>
      </c>
      <c r="G3782" s="149">
        <f t="array" ref="G3782">SUM(IF(A3782=A$5:A3782,IF(C3782=C$5:C3782,1,0),0))</f>
        <v>544</v>
      </c>
    </row>
    <row r="3783" spans="2:7" x14ac:dyDescent="0.25">
      <c r="B3783" s="149" t="str">
        <f t="shared" si="118"/>
        <v>_545</v>
      </c>
      <c r="E3783" s="149" t="str">
        <f t="shared" si="119"/>
        <v>_</v>
      </c>
      <c r="G3783" s="149">
        <f t="array" ref="G3783">SUM(IF(A3783=A$5:A3783,IF(C3783=C$5:C3783,1,0),0))</f>
        <v>545</v>
      </c>
    </row>
    <row r="3784" spans="2:7" x14ac:dyDescent="0.25">
      <c r="B3784" s="149" t="str">
        <f t="shared" si="118"/>
        <v>_546</v>
      </c>
      <c r="E3784" s="149" t="str">
        <f t="shared" si="119"/>
        <v>_</v>
      </c>
      <c r="G3784" s="149">
        <f t="array" ref="G3784">SUM(IF(A3784=A$5:A3784,IF(C3784=C$5:C3784,1,0),0))</f>
        <v>546</v>
      </c>
    </row>
    <row r="3785" spans="2:7" x14ac:dyDescent="0.25">
      <c r="B3785" s="149" t="str">
        <f t="shared" si="118"/>
        <v>_547</v>
      </c>
      <c r="E3785" s="149" t="str">
        <f t="shared" si="119"/>
        <v>_</v>
      </c>
      <c r="G3785" s="149">
        <f t="array" ref="G3785">SUM(IF(A3785=A$5:A3785,IF(C3785=C$5:C3785,1,0),0))</f>
        <v>547</v>
      </c>
    </row>
    <row r="3786" spans="2:7" x14ac:dyDescent="0.25">
      <c r="B3786" s="149" t="str">
        <f t="shared" si="118"/>
        <v>_548</v>
      </c>
      <c r="E3786" s="149" t="str">
        <f t="shared" si="119"/>
        <v>_</v>
      </c>
      <c r="G3786" s="149">
        <f t="array" ref="G3786">SUM(IF(A3786=A$5:A3786,IF(C3786=C$5:C3786,1,0),0))</f>
        <v>548</v>
      </c>
    </row>
    <row r="3787" spans="2:7" x14ac:dyDescent="0.25">
      <c r="B3787" s="149" t="str">
        <f t="shared" si="118"/>
        <v>_549</v>
      </c>
      <c r="E3787" s="149" t="str">
        <f t="shared" si="119"/>
        <v>_</v>
      </c>
      <c r="G3787" s="149">
        <f t="array" ref="G3787">SUM(IF(A3787=A$5:A3787,IF(C3787=C$5:C3787,1,0),0))</f>
        <v>549</v>
      </c>
    </row>
    <row r="3788" spans="2:7" x14ac:dyDescent="0.25">
      <c r="B3788" s="149" t="str">
        <f t="shared" si="118"/>
        <v>_550</v>
      </c>
      <c r="E3788" s="149" t="str">
        <f t="shared" si="119"/>
        <v>_</v>
      </c>
      <c r="G3788" s="149">
        <f t="array" ref="G3788">SUM(IF(A3788=A$5:A3788,IF(C3788=C$5:C3788,1,0),0))</f>
        <v>550</v>
      </c>
    </row>
    <row r="3789" spans="2:7" x14ac:dyDescent="0.25">
      <c r="B3789" s="149" t="str">
        <f t="shared" ref="B3789:B3852" si="120">A3789&amp;"_"&amp;C3789&amp;G3789</f>
        <v>_551</v>
      </c>
      <c r="E3789" s="149" t="str">
        <f t="shared" si="119"/>
        <v>_</v>
      </c>
      <c r="G3789" s="149">
        <f t="array" ref="G3789">SUM(IF(A3789=A$5:A3789,IF(C3789=C$5:C3789,1,0),0))</f>
        <v>551</v>
      </c>
    </row>
    <row r="3790" spans="2:7" x14ac:dyDescent="0.25">
      <c r="B3790" s="149" t="str">
        <f t="shared" si="120"/>
        <v>_552</v>
      </c>
      <c r="E3790" s="149" t="str">
        <f t="shared" si="119"/>
        <v>_</v>
      </c>
      <c r="G3790" s="149">
        <f t="array" ref="G3790">SUM(IF(A3790=A$5:A3790,IF(C3790=C$5:C3790,1,0),0))</f>
        <v>552</v>
      </c>
    </row>
    <row r="3791" spans="2:7" x14ac:dyDescent="0.25">
      <c r="B3791" s="149" t="str">
        <f t="shared" si="120"/>
        <v>_553</v>
      </c>
      <c r="E3791" s="149" t="str">
        <f t="shared" si="119"/>
        <v>_</v>
      </c>
      <c r="G3791" s="149">
        <f t="array" ref="G3791">SUM(IF(A3791=A$5:A3791,IF(C3791=C$5:C3791,1,0),0))</f>
        <v>553</v>
      </c>
    </row>
    <row r="3792" spans="2:7" x14ac:dyDescent="0.25">
      <c r="B3792" s="149" t="str">
        <f t="shared" si="120"/>
        <v>_554</v>
      </c>
      <c r="E3792" s="149" t="str">
        <f t="shared" si="119"/>
        <v>_</v>
      </c>
      <c r="G3792" s="149">
        <f t="array" ref="G3792">SUM(IF(A3792=A$5:A3792,IF(C3792=C$5:C3792,1,0),0))</f>
        <v>554</v>
      </c>
    </row>
    <row r="3793" spans="2:7" x14ac:dyDescent="0.25">
      <c r="B3793" s="149" t="str">
        <f t="shared" si="120"/>
        <v>_555</v>
      </c>
      <c r="E3793" s="149" t="str">
        <f t="shared" si="119"/>
        <v>_</v>
      </c>
      <c r="G3793" s="149">
        <f t="array" ref="G3793">SUM(IF(A3793=A$5:A3793,IF(C3793=C$5:C3793,1,0),0))</f>
        <v>555</v>
      </c>
    </row>
    <row r="3794" spans="2:7" x14ac:dyDescent="0.25">
      <c r="B3794" s="149" t="str">
        <f t="shared" si="120"/>
        <v>_556</v>
      </c>
      <c r="E3794" s="149" t="str">
        <f t="shared" si="119"/>
        <v>_</v>
      </c>
      <c r="G3794" s="149">
        <f t="array" ref="G3794">SUM(IF(A3794=A$5:A3794,IF(C3794=C$5:C3794,1,0),0))</f>
        <v>556</v>
      </c>
    </row>
    <row r="3795" spans="2:7" x14ac:dyDescent="0.25">
      <c r="B3795" s="149" t="str">
        <f t="shared" si="120"/>
        <v>_557</v>
      </c>
      <c r="E3795" s="149" t="str">
        <f t="shared" si="119"/>
        <v>_</v>
      </c>
      <c r="G3795" s="149">
        <f t="array" ref="G3795">SUM(IF(A3795=A$5:A3795,IF(C3795=C$5:C3795,1,0),0))</f>
        <v>557</v>
      </c>
    </row>
    <row r="3796" spans="2:7" x14ac:dyDescent="0.25">
      <c r="B3796" s="149" t="str">
        <f t="shared" si="120"/>
        <v>_558</v>
      </c>
      <c r="E3796" s="149" t="str">
        <f t="shared" si="119"/>
        <v>_</v>
      </c>
      <c r="G3796" s="149">
        <f t="array" ref="G3796">SUM(IF(A3796=A$5:A3796,IF(C3796=C$5:C3796,1,0),0))</f>
        <v>558</v>
      </c>
    </row>
    <row r="3797" spans="2:7" x14ac:dyDescent="0.25">
      <c r="B3797" s="149" t="str">
        <f t="shared" si="120"/>
        <v>_559</v>
      </c>
      <c r="E3797" s="149" t="str">
        <f t="shared" si="119"/>
        <v>_</v>
      </c>
      <c r="G3797" s="149">
        <f t="array" ref="G3797">SUM(IF(A3797=A$5:A3797,IF(C3797=C$5:C3797,1,0),0))</f>
        <v>559</v>
      </c>
    </row>
    <row r="3798" spans="2:7" x14ac:dyDescent="0.25">
      <c r="B3798" s="149" t="str">
        <f t="shared" si="120"/>
        <v>_560</v>
      </c>
      <c r="E3798" s="149" t="str">
        <f t="shared" si="119"/>
        <v>_</v>
      </c>
      <c r="G3798" s="149">
        <f t="array" ref="G3798">SUM(IF(A3798=A$5:A3798,IF(C3798=C$5:C3798,1,0),0))</f>
        <v>560</v>
      </c>
    </row>
    <row r="3799" spans="2:7" x14ac:dyDescent="0.25">
      <c r="B3799" s="149" t="str">
        <f t="shared" si="120"/>
        <v>_561</v>
      </c>
      <c r="E3799" s="149" t="str">
        <f t="shared" si="119"/>
        <v>_</v>
      </c>
      <c r="G3799" s="149">
        <f t="array" ref="G3799">SUM(IF(A3799=A$5:A3799,IF(C3799=C$5:C3799,1,0),0))</f>
        <v>561</v>
      </c>
    </row>
    <row r="3800" spans="2:7" x14ac:dyDescent="0.25">
      <c r="B3800" s="149" t="str">
        <f t="shared" si="120"/>
        <v>_562</v>
      </c>
      <c r="E3800" s="149" t="str">
        <f t="shared" si="119"/>
        <v>_</v>
      </c>
      <c r="G3800" s="149">
        <f t="array" ref="G3800">SUM(IF(A3800=A$5:A3800,IF(C3800=C$5:C3800,1,0),0))</f>
        <v>562</v>
      </c>
    </row>
    <row r="3801" spans="2:7" x14ac:dyDescent="0.25">
      <c r="B3801" s="149" t="str">
        <f t="shared" si="120"/>
        <v>_563</v>
      </c>
      <c r="E3801" s="149" t="str">
        <f t="shared" si="119"/>
        <v>_</v>
      </c>
      <c r="G3801" s="149">
        <f t="array" ref="G3801">SUM(IF(A3801=A$5:A3801,IF(C3801=C$5:C3801,1,0),0))</f>
        <v>563</v>
      </c>
    </row>
    <row r="3802" spans="2:7" x14ac:dyDescent="0.25">
      <c r="B3802" s="149" t="str">
        <f t="shared" si="120"/>
        <v>_564</v>
      </c>
      <c r="E3802" s="149" t="str">
        <f t="shared" si="119"/>
        <v>_</v>
      </c>
      <c r="G3802" s="149">
        <f t="array" ref="G3802">SUM(IF(A3802=A$5:A3802,IF(C3802=C$5:C3802,1,0),0))</f>
        <v>564</v>
      </c>
    </row>
    <row r="3803" spans="2:7" x14ac:dyDescent="0.25">
      <c r="B3803" s="149" t="str">
        <f t="shared" si="120"/>
        <v>_565</v>
      </c>
      <c r="E3803" s="149" t="str">
        <f t="shared" si="119"/>
        <v>_</v>
      </c>
      <c r="G3803" s="149">
        <f t="array" ref="G3803">SUM(IF(A3803=A$5:A3803,IF(C3803=C$5:C3803,1,0),0))</f>
        <v>565</v>
      </c>
    </row>
    <row r="3804" spans="2:7" x14ac:dyDescent="0.25">
      <c r="B3804" s="149" t="str">
        <f t="shared" si="120"/>
        <v>_566</v>
      </c>
      <c r="E3804" s="149" t="str">
        <f t="shared" si="119"/>
        <v>_</v>
      </c>
      <c r="G3804" s="149">
        <f t="array" ref="G3804">SUM(IF(A3804=A$5:A3804,IF(C3804=C$5:C3804,1,0),0))</f>
        <v>566</v>
      </c>
    </row>
    <row r="3805" spans="2:7" x14ac:dyDescent="0.25">
      <c r="B3805" s="149" t="str">
        <f t="shared" si="120"/>
        <v>_567</v>
      </c>
      <c r="E3805" s="149" t="str">
        <f t="shared" si="119"/>
        <v>_</v>
      </c>
      <c r="G3805" s="149">
        <f t="array" ref="G3805">SUM(IF(A3805=A$5:A3805,IF(C3805=C$5:C3805,1,0),0))</f>
        <v>567</v>
      </c>
    </row>
    <row r="3806" spans="2:7" x14ac:dyDescent="0.25">
      <c r="B3806" s="149" t="str">
        <f t="shared" si="120"/>
        <v>_568</v>
      </c>
      <c r="E3806" s="149" t="str">
        <f t="shared" si="119"/>
        <v>_</v>
      </c>
      <c r="G3806" s="149">
        <f t="array" ref="G3806">SUM(IF(A3806=A$5:A3806,IF(C3806=C$5:C3806,1,0),0))</f>
        <v>568</v>
      </c>
    </row>
    <row r="3807" spans="2:7" x14ac:dyDescent="0.25">
      <c r="B3807" s="149" t="str">
        <f t="shared" si="120"/>
        <v>_569</v>
      </c>
      <c r="E3807" s="149" t="str">
        <f t="shared" si="119"/>
        <v>_</v>
      </c>
      <c r="G3807" s="149">
        <f t="array" ref="G3807">SUM(IF(A3807=A$5:A3807,IF(C3807=C$5:C3807,1,0),0))</f>
        <v>569</v>
      </c>
    </row>
    <row r="3808" spans="2:7" x14ac:dyDescent="0.25">
      <c r="B3808" s="149" t="str">
        <f t="shared" si="120"/>
        <v>_570</v>
      </c>
      <c r="E3808" s="149" t="str">
        <f t="shared" si="119"/>
        <v>_</v>
      </c>
      <c r="G3808" s="149">
        <f t="array" ref="G3808">SUM(IF(A3808=A$5:A3808,IF(C3808=C$5:C3808,1,0),0))</f>
        <v>570</v>
      </c>
    </row>
    <row r="3809" spans="2:7" x14ac:dyDescent="0.25">
      <c r="B3809" s="149" t="str">
        <f t="shared" si="120"/>
        <v>_571</v>
      </c>
      <c r="E3809" s="149" t="str">
        <f t="shared" si="119"/>
        <v>_</v>
      </c>
      <c r="G3809" s="149">
        <f t="array" ref="G3809">SUM(IF(A3809=A$5:A3809,IF(C3809=C$5:C3809,1,0),0))</f>
        <v>571</v>
      </c>
    </row>
    <row r="3810" spans="2:7" x14ac:dyDescent="0.25">
      <c r="B3810" s="149" t="str">
        <f t="shared" si="120"/>
        <v>_572</v>
      </c>
      <c r="E3810" s="149" t="str">
        <f t="shared" si="119"/>
        <v>_</v>
      </c>
      <c r="G3810" s="149">
        <f t="array" ref="G3810">SUM(IF(A3810=A$5:A3810,IF(C3810=C$5:C3810,1,0),0))</f>
        <v>572</v>
      </c>
    </row>
    <row r="3811" spans="2:7" x14ac:dyDescent="0.25">
      <c r="B3811" s="149" t="str">
        <f t="shared" si="120"/>
        <v>_573</v>
      </c>
      <c r="E3811" s="149" t="str">
        <f t="shared" si="119"/>
        <v>_</v>
      </c>
      <c r="G3811" s="149">
        <f t="array" ref="G3811">SUM(IF(A3811=A$5:A3811,IF(C3811=C$5:C3811,1,0),0))</f>
        <v>573</v>
      </c>
    </row>
    <row r="3812" spans="2:7" x14ac:dyDescent="0.25">
      <c r="B3812" s="149" t="str">
        <f t="shared" si="120"/>
        <v>_574</v>
      </c>
      <c r="E3812" s="149" t="str">
        <f t="shared" si="119"/>
        <v>_</v>
      </c>
      <c r="G3812" s="149">
        <f t="array" ref="G3812">SUM(IF(A3812=A$5:A3812,IF(C3812=C$5:C3812,1,0),0))</f>
        <v>574</v>
      </c>
    </row>
    <row r="3813" spans="2:7" x14ac:dyDescent="0.25">
      <c r="B3813" s="149" t="str">
        <f t="shared" si="120"/>
        <v>_575</v>
      </c>
      <c r="E3813" s="149" t="str">
        <f t="shared" si="119"/>
        <v>_</v>
      </c>
      <c r="G3813" s="149">
        <f t="array" ref="G3813">SUM(IF(A3813=A$5:A3813,IF(C3813=C$5:C3813,1,0),0))</f>
        <v>575</v>
      </c>
    </row>
    <row r="3814" spans="2:7" x14ac:dyDescent="0.25">
      <c r="B3814" s="149" t="str">
        <f t="shared" si="120"/>
        <v>_576</v>
      </c>
      <c r="E3814" s="149" t="str">
        <f t="shared" si="119"/>
        <v>_</v>
      </c>
      <c r="G3814" s="149">
        <f t="array" ref="G3814">SUM(IF(A3814=A$5:A3814,IF(C3814=C$5:C3814,1,0),0))</f>
        <v>576</v>
      </c>
    </row>
    <row r="3815" spans="2:7" x14ac:dyDescent="0.25">
      <c r="B3815" s="149" t="str">
        <f t="shared" si="120"/>
        <v>_577</v>
      </c>
      <c r="E3815" s="149" t="str">
        <f t="shared" si="119"/>
        <v>_</v>
      </c>
      <c r="G3815" s="149">
        <f t="array" ref="G3815">SUM(IF(A3815=A$5:A3815,IF(C3815=C$5:C3815,1,0),0))</f>
        <v>577</v>
      </c>
    </row>
    <row r="3816" spans="2:7" x14ac:dyDescent="0.25">
      <c r="B3816" s="149" t="str">
        <f t="shared" si="120"/>
        <v>_578</v>
      </c>
      <c r="E3816" s="149" t="str">
        <f t="shared" si="119"/>
        <v>_</v>
      </c>
      <c r="G3816" s="149">
        <f t="array" ref="G3816">SUM(IF(A3816=A$5:A3816,IF(C3816=C$5:C3816,1,0),0))</f>
        <v>578</v>
      </c>
    </row>
    <row r="3817" spans="2:7" x14ac:dyDescent="0.25">
      <c r="B3817" s="149" t="str">
        <f t="shared" si="120"/>
        <v>_579</v>
      </c>
      <c r="E3817" s="149" t="str">
        <f t="shared" si="119"/>
        <v>_</v>
      </c>
      <c r="G3817" s="149">
        <f t="array" ref="G3817">SUM(IF(A3817=A$5:A3817,IF(C3817=C$5:C3817,1,0),0))</f>
        <v>579</v>
      </c>
    </row>
    <row r="3818" spans="2:7" x14ac:dyDescent="0.25">
      <c r="B3818" s="149" t="str">
        <f t="shared" si="120"/>
        <v>_580</v>
      </c>
      <c r="E3818" s="149" t="str">
        <f t="shared" si="119"/>
        <v>_</v>
      </c>
      <c r="G3818" s="149">
        <f t="array" ref="G3818">SUM(IF(A3818=A$5:A3818,IF(C3818=C$5:C3818,1,0),0))</f>
        <v>580</v>
      </c>
    </row>
    <row r="3819" spans="2:7" x14ac:dyDescent="0.25">
      <c r="B3819" s="149" t="str">
        <f t="shared" si="120"/>
        <v>_581</v>
      </c>
      <c r="E3819" s="149" t="str">
        <f t="shared" si="119"/>
        <v>_</v>
      </c>
      <c r="G3819" s="149">
        <f t="array" ref="G3819">SUM(IF(A3819=A$5:A3819,IF(C3819=C$5:C3819,1,0),0))</f>
        <v>581</v>
      </c>
    </row>
    <row r="3820" spans="2:7" x14ac:dyDescent="0.25">
      <c r="B3820" s="149" t="str">
        <f t="shared" si="120"/>
        <v>_582</v>
      </c>
      <c r="E3820" s="149" t="str">
        <f t="shared" si="119"/>
        <v>_</v>
      </c>
      <c r="G3820" s="149">
        <f t="array" ref="G3820">SUM(IF(A3820=A$5:A3820,IF(C3820=C$5:C3820,1,0),0))</f>
        <v>582</v>
      </c>
    </row>
    <row r="3821" spans="2:7" x14ac:dyDescent="0.25">
      <c r="B3821" s="149" t="str">
        <f t="shared" si="120"/>
        <v>_583</v>
      </c>
      <c r="E3821" s="149" t="str">
        <f t="shared" si="119"/>
        <v>_</v>
      </c>
      <c r="G3821" s="149">
        <f t="array" ref="G3821">SUM(IF(A3821=A$5:A3821,IF(C3821=C$5:C3821,1,0),0))</f>
        <v>583</v>
      </c>
    </row>
    <row r="3822" spans="2:7" x14ac:dyDescent="0.25">
      <c r="B3822" s="149" t="str">
        <f t="shared" si="120"/>
        <v>_584</v>
      </c>
      <c r="E3822" s="149" t="str">
        <f t="shared" si="119"/>
        <v>_</v>
      </c>
      <c r="G3822" s="149">
        <f t="array" ref="G3822">SUM(IF(A3822=A$5:A3822,IF(C3822=C$5:C3822,1,0),0))</f>
        <v>584</v>
      </c>
    </row>
    <row r="3823" spans="2:7" x14ac:dyDescent="0.25">
      <c r="B3823" s="149" t="str">
        <f t="shared" si="120"/>
        <v>_585</v>
      </c>
      <c r="E3823" s="149" t="str">
        <f t="shared" si="119"/>
        <v>_</v>
      </c>
      <c r="G3823" s="149">
        <f t="array" ref="G3823">SUM(IF(A3823=A$5:A3823,IF(C3823=C$5:C3823,1,0),0))</f>
        <v>585</v>
      </c>
    </row>
    <row r="3824" spans="2:7" x14ac:dyDescent="0.25">
      <c r="B3824" s="149" t="str">
        <f t="shared" si="120"/>
        <v>_586</v>
      </c>
      <c r="E3824" s="149" t="str">
        <f t="shared" si="119"/>
        <v>_</v>
      </c>
      <c r="G3824" s="149">
        <f t="array" ref="G3824">SUM(IF(A3824=A$5:A3824,IF(C3824=C$5:C3824,1,0),0))</f>
        <v>586</v>
      </c>
    </row>
    <row r="3825" spans="2:7" x14ac:dyDescent="0.25">
      <c r="B3825" s="149" t="str">
        <f t="shared" si="120"/>
        <v>_587</v>
      </c>
      <c r="E3825" s="149" t="str">
        <f t="shared" ref="E3825:E3888" si="121">A3825&amp;"_"&amp;C3825&amp;D3825</f>
        <v>_</v>
      </c>
      <c r="G3825" s="149">
        <f t="array" ref="G3825">SUM(IF(A3825=A$5:A3825,IF(C3825=C$5:C3825,1,0),0))</f>
        <v>587</v>
      </c>
    </row>
    <row r="3826" spans="2:7" x14ac:dyDescent="0.25">
      <c r="B3826" s="149" t="str">
        <f t="shared" si="120"/>
        <v>_588</v>
      </c>
      <c r="E3826" s="149" t="str">
        <f t="shared" si="121"/>
        <v>_</v>
      </c>
      <c r="G3826" s="149">
        <f t="array" ref="G3826">SUM(IF(A3826=A$5:A3826,IF(C3826=C$5:C3826,1,0),0))</f>
        <v>588</v>
      </c>
    </row>
    <row r="3827" spans="2:7" x14ac:dyDescent="0.25">
      <c r="B3827" s="149" t="str">
        <f t="shared" si="120"/>
        <v>_589</v>
      </c>
      <c r="E3827" s="149" t="str">
        <f t="shared" si="121"/>
        <v>_</v>
      </c>
      <c r="G3827" s="149">
        <f t="array" ref="G3827">SUM(IF(A3827=A$5:A3827,IF(C3827=C$5:C3827,1,0),0))</f>
        <v>589</v>
      </c>
    </row>
    <row r="3828" spans="2:7" x14ac:dyDescent="0.25">
      <c r="B3828" s="149" t="str">
        <f t="shared" si="120"/>
        <v>_590</v>
      </c>
      <c r="E3828" s="149" t="str">
        <f t="shared" si="121"/>
        <v>_</v>
      </c>
      <c r="G3828" s="149">
        <f t="array" ref="G3828">SUM(IF(A3828=A$5:A3828,IF(C3828=C$5:C3828,1,0),0))</f>
        <v>590</v>
      </c>
    </row>
    <row r="3829" spans="2:7" x14ac:dyDescent="0.25">
      <c r="B3829" s="149" t="str">
        <f t="shared" si="120"/>
        <v>_591</v>
      </c>
      <c r="E3829" s="149" t="str">
        <f t="shared" si="121"/>
        <v>_</v>
      </c>
      <c r="G3829" s="149">
        <f t="array" ref="G3829">SUM(IF(A3829=A$5:A3829,IF(C3829=C$5:C3829,1,0),0))</f>
        <v>591</v>
      </c>
    </row>
    <row r="3830" spans="2:7" x14ac:dyDescent="0.25">
      <c r="B3830" s="149" t="str">
        <f t="shared" si="120"/>
        <v>_592</v>
      </c>
      <c r="E3830" s="149" t="str">
        <f t="shared" si="121"/>
        <v>_</v>
      </c>
      <c r="G3830" s="149">
        <f t="array" ref="G3830">SUM(IF(A3830=A$5:A3830,IF(C3830=C$5:C3830,1,0),0))</f>
        <v>592</v>
      </c>
    </row>
    <row r="3831" spans="2:7" x14ac:dyDescent="0.25">
      <c r="B3831" s="149" t="str">
        <f t="shared" si="120"/>
        <v>_593</v>
      </c>
      <c r="E3831" s="149" t="str">
        <f t="shared" si="121"/>
        <v>_</v>
      </c>
      <c r="G3831" s="149">
        <f t="array" ref="G3831">SUM(IF(A3831=A$5:A3831,IF(C3831=C$5:C3831,1,0),0))</f>
        <v>593</v>
      </c>
    </row>
    <row r="3832" spans="2:7" x14ac:dyDescent="0.25">
      <c r="B3832" s="149" t="str">
        <f t="shared" si="120"/>
        <v>_594</v>
      </c>
      <c r="E3832" s="149" t="str">
        <f t="shared" si="121"/>
        <v>_</v>
      </c>
      <c r="G3832" s="149">
        <f t="array" ref="G3832">SUM(IF(A3832=A$5:A3832,IF(C3832=C$5:C3832,1,0),0))</f>
        <v>594</v>
      </c>
    </row>
    <row r="3833" spans="2:7" x14ac:dyDescent="0.25">
      <c r="B3833" s="149" t="str">
        <f t="shared" si="120"/>
        <v>_595</v>
      </c>
      <c r="E3833" s="149" t="str">
        <f t="shared" si="121"/>
        <v>_</v>
      </c>
      <c r="G3833" s="149">
        <f t="array" ref="G3833">SUM(IF(A3833=A$5:A3833,IF(C3833=C$5:C3833,1,0),0))</f>
        <v>595</v>
      </c>
    </row>
    <row r="3834" spans="2:7" x14ac:dyDescent="0.25">
      <c r="B3834" s="149" t="str">
        <f t="shared" si="120"/>
        <v>_596</v>
      </c>
      <c r="E3834" s="149" t="str">
        <f t="shared" si="121"/>
        <v>_</v>
      </c>
      <c r="G3834" s="149">
        <f t="array" ref="G3834">SUM(IF(A3834=A$5:A3834,IF(C3834=C$5:C3834,1,0),0))</f>
        <v>596</v>
      </c>
    </row>
    <row r="3835" spans="2:7" x14ac:dyDescent="0.25">
      <c r="B3835" s="149" t="str">
        <f t="shared" si="120"/>
        <v>_597</v>
      </c>
      <c r="E3835" s="149" t="str">
        <f t="shared" si="121"/>
        <v>_</v>
      </c>
      <c r="G3835" s="149">
        <f t="array" ref="G3835">SUM(IF(A3835=A$5:A3835,IF(C3835=C$5:C3835,1,0),0))</f>
        <v>597</v>
      </c>
    </row>
    <row r="3836" spans="2:7" x14ac:dyDescent="0.25">
      <c r="B3836" s="149" t="str">
        <f t="shared" si="120"/>
        <v>_598</v>
      </c>
      <c r="E3836" s="149" t="str">
        <f t="shared" si="121"/>
        <v>_</v>
      </c>
      <c r="G3836" s="149">
        <f t="array" ref="G3836">SUM(IF(A3836=A$5:A3836,IF(C3836=C$5:C3836,1,0),0))</f>
        <v>598</v>
      </c>
    </row>
    <row r="3837" spans="2:7" x14ac:dyDescent="0.25">
      <c r="B3837" s="149" t="str">
        <f t="shared" si="120"/>
        <v>_599</v>
      </c>
      <c r="E3837" s="149" t="str">
        <f t="shared" si="121"/>
        <v>_</v>
      </c>
      <c r="G3837" s="149">
        <f t="array" ref="G3837">SUM(IF(A3837=A$5:A3837,IF(C3837=C$5:C3837,1,0),0))</f>
        <v>599</v>
      </c>
    </row>
    <row r="3838" spans="2:7" x14ac:dyDescent="0.25">
      <c r="B3838" s="149" t="str">
        <f t="shared" si="120"/>
        <v>_600</v>
      </c>
      <c r="E3838" s="149" t="str">
        <f t="shared" si="121"/>
        <v>_</v>
      </c>
      <c r="G3838" s="149">
        <f t="array" ref="G3838">SUM(IF(A3838=A$5:A3838,IF(C3838=C$5:C3838,1,0),0))</f>
        <v>600</v>
      </c>
    </row>
    <row r="3839" spans="2:7" x14ac:dyDescent="0.25">
      <c r="B3839" s="149" t="str">
        <f t="shared" si="120"/>
        <v>_601</v>
      </c>
      <c r="E3839" s="149" t="str">
        <f t="shared" si="121"/>
        <v>_</v>
      </c>
      <c r="G3839" s="149">
        <f t="array" ref="G3839">SUM(IF(A3839=A$5:A3839,IF(C3839=C$5:C3839,1,0),0))</f>
        <v>601</v>
      </c>
    </row>
    <row r="3840" spans="2:7" x14ac:dyDescent="0.25">
      <c r="B3840" s="149" t="str">
        <f t="shared" si="120"/>
        <v>_602</v>
      </c>
      <c r="E3840" s="149" t="str">
        <f t="shared" si="121"/>
        <v>_</v>
      </c>
      <c r="G3840" s="149">
        <f t="array" ref="G3840">SUM(IF(A3840=A$5:A3840,IF(C3840=C$5:C3840,1,0),0))</f>
        <v>602</v>
      </c>
    </row>
    <row r="3841" spans="2:7" x14ac:dyDescent="0.25">
      <c r="B3841" s="149" t="str">
        <f t="shared" si="120"/>
        <v>_603</v>
      </c>
      <c r="E3841" s="149" t="str">
        <f t="shared" si="121"/>
        <v>_</v>
      </c>
      <c r="G3841" s="149">
        <f t="array" ref="G3841">SUM(IF(A3841=A$5:A3841,IF(C3841=C$5:C3841,1,0),0))</f>
        <v>603</v>
      </c>
    </row>
    <row r="3842" spans="2:7" x14ac:dyDescent="0.25">
      <c r="B3842" s="149" t="str">
        <f t="shared" si="120"/>
        <v>_604</v>
      </c>
      <c r="E3842" s="149" t="str">
        <f t="shared" si="121"/>
        <v>_</v>
      </c>
      <c r="G3842" s="149">
        <f t="array" ref="G3842">SUM(IF(A3842=A$5:A3842,IF(C3842=C$5:C3842,1,0),0))</f>
        <v>604</v>
      </c>
    </row>
    <row r="3843" spans="2:7" x14ac:dyDescent="0.25">
      <c r="B3843" s="149" t="str">
        <f t="shared" si="120"/>
        <v>_605</v>
      </c>
      <c r="E3843" s="149" t="str">
        <f t="shared" si="121"/>
        <v>_</v>
      </c>
      <c r="G3843" s="149">
        <f t="array" ref="G3843">SUM(IF(A3843=A$5:A3843,IF(C3843=C$5:C3843,1,0),0))</f>
        <v>605</v>
      </c>
    </row>
    <row r="3844" spans="2:7" x14ac:dyDescent="0.25">
      <c r="B3844" s="149" t="str">
        <f t="shared" si="120"/>
        <v>_606</v>
      </c>
      <c r="E3844" s="149" t="str">
        <f t="shared" si="121"/>
        <v>_</v>
      </c>
      <c r="G3844" s="149">
        <f t="array" ref="G3844">SUM(IF(A3844=A$5:A3844,IF(C3844=C$5:C3844,1,0),0))</f>
        <v>606</v>
      </c>
    </row>
    <row r="3845" spans="2:7" x14ac:dyDescent="0.25">
      <c r="B3845" s="149" t="str">
        <f t="shared" si="120"/>
        <v>_607</v>
      </c>
      <c r="E3845" s="149" t="str">
        <f t="shared" si="121"/>
        <v>_</v>
      </c>
      <c r="G3845" s="149">
        <f t="array" ref="G3845">SUM(IF(A3845=A$5:A3845,IF(C3845=C$5:C3845,1,0),0))</f>
        <v>607</v>
      </c>
    </row>
    <row r="3846" spans="2:7" x14ac:dyDescent="0.25">
      <c r="B3846" s="149" t="str">
        <f t="shared" si="120"/>
        <v>_608</v>
      </c>
      <c r="E3846" s="149" t="str">
        <f t="shared" si="121"/>
        <v>_</v>
      </c>
      <c r="G3846" s="149">
        <f t="array" ref="G3846">SUM(IF(A3846=A$5:A3846,IF(C3846=C$5:C3846,1,0),0))</f>
        <v>608</v>
      </c>
    </row>
    <row r="3847" spans="2:7" x14ac:dyDescent="0.25">
      <c r="B3847" s="149" t="str">
        <f t="shared" si="120"/>
        <v>_609</v>
      </c>
      <c r="E3847" s="149" t="str">
        <f t="shared" si="121"/>
        <v>_</v>
      </c>
      <c r="G3847" s="149">
        <f t="array" ref="G3847">SUM(IF(A3847=A$5:A3847,IF(C3847=C$5:C3847,1,0),0))</f>
        <v>609</v>
      </c>
    </row>
    <row r="3848" spans="2:7" x14ac:dyDescent="0.25">
      <c r="B3848" s="149" t="str">
        <f t="shared" si="120"/>
        <v>_610</v>
      </c>
      <c r="E3848" s="149" t="str">
        <f t="shared" si="121"/>
        <v>_</v>
      </c>
      <c r="G3848" s="149">
        <f t="array" ref="G3848">SUM(IF(A3848=A$5:A3848,IF(C3848=C$5:C3848,1,0),0))</f>
        <v>610</v>
      </c>
    </row>
    <row r="3849" spans="2:7" x14ac:dyDescent="0.25">
      <c r="B3849" s="149" t="str">
        <f t="shared" si="120"/>
        <v>_611</v>
      </c>
      <c r="E3849" s="149" t="str">
        <f t="shared" si="121"/>
        <v>_</v>
      </c>
      <c r="G3849" s="149">
        <f t="array" ref="G3849">SUM(IF(A3849=A$5:A3849,IF(C3849=C$5:C3849,1,0),0))</f>
        <v>611</v>
      </c>
    </row>
    <row r="3850" spans="2:7" x14ac:dyDescent="0.25">
      <c r="B3850" s="149" t="str">
        <f t="shared" si="120"/>
        <v>_612</v>
      </c>
      <c r="E3850" s="149" t="str">
        <f t="shared" si="121"/>
        <v>_</v>
      </c>
      <c r="G3850" s="149">
        <f t="array" ref="G3850">SUM(IF(A3850=A$5:A3850,IF(C3850=C$5:C3850,1,0),0))</f>
        <v>612</v>
      </c>
    </row>
    <row r="3851" spans="2:7" x14ac:dyDescent="0.25">
      <c r="B3851" s="149" t="str">
        <f t="shared" si="120"/>
        <v>_613</v>
      </c>
      <c r="E3851" s="149" t="str">
        <f t="shared" si="121"/>
        <v>_</v>
      </c>
      <c r="G3851" s="149">
        <f t="array" ref="G3851">SUM(IF(A3851=A$5:A3851,IF(C3851=C$5:C3851,1,0),0))</f>
        <v>613</v>
      </c>
    </row>
    <row r="3852" spans="2:7" x14ac:dyDescent="0.25">
      <c r="B3852" s="149" t="str">
        <f t="shared" si="120"/>
        <v>_614</v>
      </c>
      <c r="E3852" s="149" t="str">
        <f t="shared" si="121"/>
        <v>_</v>
      </c>
      <c r="G3852" s="149">
        <f t="array" ref="G3852">SUM(IF(A3852=A$5:A3852,IF(C3852=C$5:C3852,1,0),0))</f>
        <v>614</v>
      </c>
    </row>
    <row r="3853" spans="2:7" x14ac:dyDescent="0.25">
      <c r="B3853" s="149" t="str">
        <f t="shared" ref="B3853:B3916" si="122">A3853&amp;"_"&amp;C3853&amp;G3853</f>
        <v>_615</v>
      </c>
      <c r="E3853" s="149" t="str">
        <f t="shared" si="121"/>
        <v>_</v>
      </c>
      <c r="G3853" s="149">
        <f t="array" ref="G3853">SUM(IF(A3853=A$5:A3853,IF(C3853=C$5:C3853,1,0),0))</f>
        <v>615</v>
      </c>
    </row>
    <row r="3854" spans="2:7" x14ac:dyDescent="0.25">
      <c r="B3854" s="149" t="str">
        <f t="shared" si="122"/>
        <v>_616</v>
      </c>
      <c r="E3854" s="149" t="str">
        <f t="shared" si="121"/>
        <v>_</v>
      </c>
      <c r="G3854" s="149">
        <f t="array" ref="G3854">SUM(IF(A3854=A$5:A3854,IF(C3854=C$5:C3854,1,0),0))</f>
        <v>616</v>
      </c>
    </row>
    <row r="3855" spans="2:7" x14ac:dyDescent="0.25">
      <c r="B3855" s="149" t="str">
        <f t="shared" si="122"/>
        <v>_617</v>
      </c>
      <c r="E3855" s="149" t="str">
        <f t="shared" si="121"/>
        <v>_</v>
      </c>
      <c r="G3855" s="149">
        <f t="array" ref="G3855">SUM(IF(A3855=A$5:A3855,IF(C3855=C$5:C3855,1,0),0))</f>
        <v>617</v>
      </c>
    </row>
    <row r="3856" spans="2:7" x14ac:dyDescent="0.25">
      <c r="B3856" s="149" t="str">
        <f t="shared" si="122"/>
        <v>_618</v>
      </c>
      <c r="E3856" s="149" t="str">
        <f t="shared" si="121"/>
        <v>_</v>
      </c>
      <c r="G3856" s="149">
        <f t="array" ref="G3856">SUM(IF(A3856=A$5:A3856,IF(C3856=C$5:C3856,1,0),0))</f>
        <v>618</v>
      </c>
    </row>
    <row r="3857" spans="2:7" x14ac:dyDescent="0.25">
      <c r="B3857" s="149" t="str">
        <f t="shared" si="122"/>
        <v>_619</v>
      </c>
      <c r="E3857" s="149" t="str">
        <f t="shared" si="121"/>
        <v>_</v>
      </c>
      <c r="G3857" s="149">
        <f t="array" ref="G3857">SUM(IF(A3857=A$5:A3857,IF(C3857=C$5:C3857,1,0),0))</f>
        <v>619</v>
      </c>
    </row>
    <row r="3858" spans="2:7" x14ac:dyDescent="0.25">
      <c r="B3858" s="149" t="str">
        <f t="shared" si="122"/>
        <v>_620</v>
      </c>
      <c r="E3858" s="149" t="str">
        <f t="shared" si="121"/>
        <v>_</v>
      </c>
      <c r="G3858" s="149">
        <f t="array" ref="G3858">SUM(IF(A3858=A$5:A3858,IF(C3858=C$5:C3858,1,0),0))</f>
        <v>620</v>
      </c>
    </row>
    <row r="3859" spans="2:7" x14ac:dyDescent="0.25">
      <c r="B3859" s="149" t="str">
        <f t="shared" si="122"/>
        <v>_621</v>
      </c>
      <c r="E3859" s="149" t="str">
        <f t="shared" si="121"/>
        <v>_</v>
      </c>
      <c r="G3859" s="149">
        <f t="array" ref="G3859">SUM(IF(A3859=A$5:A3859,IF(C3859=C$5:C3859,1,0),0))</f>
        <v>621</v>
      </c>
    </row>
    <row r="3860" spans="2:7" x14ac:dyDescent="0.25">
      <c r="B3860" s="149" t="str">
        <f t="shared" si="122"/>
        <v>_622</v>
      </c>
      <c r="E3860" s="149" t="str">
        <f t="shared" si="121"/>
        <v>_</v>
      </c>
      <c r="G3860" s="149">
        <f t="array" ref="G3860">SUM(IF(A3860=A$5:A3860,IF(C3860=C$5:C3860,1,0),0))</f>
        <v>622</v>
      </c>
    </row>
    <row r="3861" spans="2:7" x14ac:dyDescent="0.25">
      <c r="B3861" s="149" t="str">
        <f t="shared" si="122"/>
        <v>_623</v>
      </c>
      <c r="E3861" s="149" t="str">
        <f t="shared" si="121"/>
        <v>_</v>
      </c>
      <c r="G3861" s="149">
        <f t="array" ref="G3861">SUM(IF(A3861=A$5:A3861,IF(C3861=C$5:C3861,1,0),0))</f>
        <v>623</v>
      </c>
    </row>
    <row r="3862" spans="2:7" x14ac:dyDescent="0.25">
      <c r="B3862" s="149" t="str">
        <f t="shared" si="122"/>
        <v>_624</v>
      </c>
      <c r="E3862" s="149" t="str">
        <f t="shared" si="121"/>
        <v>_</v>
      </c>
      <c r="G3862" s="149">
        <f t="array" ref="G3862">SUM(IF(A3862=A$5:A3862,IF(C3862=C$5:C3862,1,0),0))</f>
        <v>624</v>
      </c>
    </row>
    <row r="3863" spans="2:7" x14ac:dyDescent="0.25">
      <c r="B3863" s="149" t="str">
        <f t="shared" si="122"/>
        <v>_625</v>
      </c>
      <c r="E3863" s="149" t="str">
        <f t="shared" si="121"/>
        <v>_</v>
      </c>
      <c r="G3863" s="149">
        <f t="array" ref="G3863">SUM(IF(A3863=A$5:A3863,IF(C3863=C$5:C3863,1,0),0))</f>
        <v>625</v>
      </c>
    </row>
    <row r="3864" spans="2:7" x14ac:dyDescent="0.25">
      <c r="B3864" s="149" t="str">
        <f t="shared" si="122"/>
        <v>_626</v>
      </c>
      <c r="E3864" s="149" t="str">
        <f t="shared" si="121"/>
        <v>_</v>
      </c>
      <c r="G3864" s="149">
        <f t="array" ref="G3864">SUM(IF(A3864=A$5:A3864,IF(C3864=C$5:C3864,1,0),0))</f>
        <v>626</v>
      </c>
    </row>
    <row r="3865" spans="2:7" x14ac:dyDescent="0.25">
      <c r="B3865" s="149" t="str">
        <f t="shared" si="122"/>
        <v>_627</v>
      </c>
      <c r="E3865" s="149" t="str">
        <f t="shared" si="121"/>
        <v>_</v>
      </c>
      <c r="G3865" s="149">
        <f t="array" ref="G3865">SUM(IF(A3865=A$5:A3865,IF(C3865=C$5:C3865,1,0),0))</f>
        <v>627</v>
      </c>
    </row>
    <row r="3866" spans="2:7" x14ac:dyDescent="0.25">
      <c r="B3866" s="149" t="str">
        <f t="shared" si="122"/>
        <v>_628</v>
      </c>
      <c r="E3866" s="149" t="str">
        <f t="shared" si="121"/>
        <v>_</v>
      </c>
      <c r="G3866" s="149">
        <f t="array" ref="G3866">SUM(IF(A3866=A$5:A3866,IF(C3866=C$5:C3866,1,0),0))</f>
        <v>628</v>
      </c>
    </row>
    <row r="3867" spans="2:7" x14ac:dyDescent="0.25">
      <c r="B3867" s="149" t="str">
        <f t="shared" si="122"/>
        <v>_629</v>
      </c>
      <c r="E3867" s="149" t="str">
        <f t="shared" si="121"/>
        <v>_</v>
      </c>
      <c r="G3867" s="149">
        <f t="array" ref="G3867">SUM(IF(A3867=A$5:A3867,IF(C3867=C$5:C3867,1,0),0))</f>
        <v>629</v>
      </c>
    </row>
    <row r="3868" spans="2:7" x14ac:dyDescent="0.25">
      <c r="B3868" s="149" t="str">
        <f t="shared" si="122"/>
        <v>_630</v>
      </c>
      <c r="E3868" s="149" t="str">
        <f t="shared" si="121"/>
        <v>_</v>
      </c>
      <c r="G3868" s="149">
        <f t="array" ref="G3868">SUM(IF(A3868=A$5:A3868,IF(C3868=C$5:C3868,1,0),0))</f>
        <v>630</v>
      </c>
    </row>
    <row r="3869" spans="2:7" x14ac:dyDescent="0.25">
      <c r="B3869" s="149" t="str">
        <f t="shared" si="122"/>
        <v>_631</v>
      </c>
      <c r="E3869" s="149" t="str">
        <f t="shared" si="121"/>
        <v>_</v>
      </c>
      <c r="G3869" s="149">
        <f t="array" ref="G3869">SUM(IF(A3869=A$5:A3869,IF(C3869=C$5:C3869,1,0),0))</f>
        <v>631</v>
      </c>
    </row>
    <row r="3870" spans="2:7" x14ac:dyDescent="0.25">
      <c r="B3870" s="149" t="str">
        <f t="shared" si="122"/>
        <v>_632</v>
      </c>
      <c r="E3870" s="149" t="str">
        <f t="shared" si="121"/>
        <v>_</v>
      </c>
      <c r="G3870" s="149">
        <f t="array" ref="G3870">SUM(IF(A3870=A$5:A3870,IF(C3870=C$5:C3870,1,0),0))</f>
        <v>632</v>
      </c>
    </row>
    <row r="3871" spans="2:7" x14ac:dyDescent="0.25">
      <c r="B3871" s="149" t="str">
        <f t="shared" si="122"/>
        <v>_633</v>
      </c>
      <c r="E3871" s="149" t="str">
        <f t="shared" si="121"/>
        <v>_</v>
      </c>
      <c r="G3871" s="149">
        <f t="array" ref="G3871">SUM(IF(A3871=A$5:A3871,IF(C3871=C$5:C3871,1,0),0))</f>
        <v>633</v>
      </c>
    </row>
    <row r="3872" spans="2:7" x14ac:dyDescent="0.25">
      <c r="B3872" s="149" t="str">
        <f t="shared" si="122"/>
        <v>_634</v>
      </c>
      <c r="E3872" s="149" t="str">
        <f t="shared" si="121"/>
        <v>_</v>
      </c>
      <c r="G3872" s="149">
        <f t="array" ref="G3872">SUM(IF(A3872=A$5:A3872,IF(C3872=C$5:C3872,1,0),0))</f>
        <v>634</v>
      </c>
    </row>
    <row r="3873" spans="2:7" x14ac:dyDescent="0.25">
      <c r="B3873" s="149" t="str">
        <f t="shared" si="122"/>
        <v>_635</v>
      </c>
      <c r="E3873" s="149" t="str">
        <f t="shared" si="121"/>
        <v>_</v>
      </c>
      <c r="G3873" s="149">
        <f t="array" ref="G3873">SUM(IF(A3873=A$5:A3873,IF(C3873=C$5:C3873,1,0),0))</f>
        <v>635</v>
      </c>
    </row>
    <row r="3874" spans="2:7" x14ac:dyDescent="0.25">
      <c r="B3874" s="149" t="str">
        <f t="shared" si="122"/>
        <v>_636</v>
      </c>
      <c r="E3874" s="149" t="str">
        <f t="shared" si="121"/>
        <v>_</v>
      </c>
      <c r="G3874" s="149">
        <f t="array" ref="G3874">SUM(IF(A3874=A$5:A3874,IF(C3874=C$5:C3874,1,0),0))</f>
        <v>636</v>
      </c>
    </row>
    <row r="3875" spans="2:7" x14ac:dyDescent="0.25">
      <c r="B3875" s="149" t="str">
        <f t="shared" si="122"/>
        <v>_637</v>
      </c>
      <c r="E3875" s="149" t="str">
        <f t="shared" si="121"/>
        <v>_</v>
      </c>
      <c r="G3875" s="149">
        <f t="array" ref="G3875">SUM(IF(A3875=A$5:A3875,IF(C3875=C$5:C3875,1,0),0))</f>
        <v>637</v>
      </c>
    </row>
    <row r="3876" spans="2:7" x14ac:dyDescent="0.25">
      <c r="B3876" s="149" t="str">
        <f t="shared" si="122"/>
        <v>_638</v>
      </c>
      <c r="E3876" s="149" t="str">
        <f t="shared" si="121"/>
        <v>_</v>
      </c>
      <c r="G3876" s="149">
        <f t="array" ref="G3876">SUM(IF(A3876=A$5:A3876,IF(C3876=C$5:C3876,1,0),0))</f>
        <v>638</v>
      </c>
    </row>
    <row r="3877" spans="2:7" x14ac:dyDescent="0.25">
      <c r="B3877" s="149" t="str">
        <f t="shared" si="122"/>
        <v>_639</v>
      </c>
      <c r="E3877" s="149" t="str">
        <f t="shared" si="121"/>
        <v>_</v>
      </c>
      <c r="G3877" s="149">
        <f t="array" ref="G3877">SUM(IF(A3877=A$5:A3877,IF(C3877=C$5:C3877,1,0),0))</f>
        <v>639</v>
      </c>
    </row>
    <row r="3878" spans="2:7" x14ac:dyDescent="0.25">
      <c r="B3878" s="149" t="str">
        <f t="shared" si="122"/>
        <v>_640</v>
      </c>
      <c r="E3878" s="149" t="str">
        <f t="shared" si="121"/>
        <v>_</v>
      </c>
      <c r="G3878" s="149">
        <f t="array" ref="G3878">SUM(IF(A3878=A$5:A3878,IF(C3878=C$5:C3878,1,0),0))</f>
        <v>640</v>
      </c>
    </row>
    <row r="3879" spans="2:7" x14ac:dyDescent="0.25">
      <c r="B3879" s="149" t="str">
        <f t="shared" si="122"/>
        <v>_641</v>
      </c>
      <c r="E3879" s="149" t="str">
        <f t="shared" si="121"/>
        <v>_</v>
      </c>
      <c r="G3879" s="149">
        <f t="array" ref="G3879">SUM(IF(A3879=A$5:A3879,IF(C3879=C$5:C3879,1,0),0))</f>
        <v>641</v>
      </c>
    </row>
    <row r="3880" spans="2:7" x14ac:dyDescent="0.25">
      <c r="B3880" s="149" t="str">
        <f t="shared" si="122"/>
        <v>_642</v>
      </c>
      <c r="E3880" s="149" t="str">
        <f t="shared" si="121"/>
        <v>_</v>
      </c>
      <c r="G3880" s="149">
        <f t="array" ref="G3880">SUM(IF(A3880=A$5:A3880,IF(C3880=C$5:C3880,1,0),0))</f>
        <v>642</v>
      </c>
    </row>
    <row r="3881" spans="2:7" x14ac:dyDescent="0.25">
      <c r="B3881" s="149" t="str">
        <f t="shared" si="122"/>
        <v>_643</v>
      </c>
      <c r="E3881" s="149" t="str">
        <f t="shared" si="121"/>
        <v>_</v>
      </c>
      <c r="G3881" s="149">
        <f t="array" ref="G3881">SUM(IF(A3881=A$5:A3881,IF(C3881=C$5:C3881,1,0),0))</f>
        <v>643</v>
      </c>
    </row>
    <row r="3882" spans="2:7" x14ac:dyDescent="0.25">
      <c r="B3882" s="149" t="str">
        <f t="shared" si="122"/>
        <v>_644</v>
      </c>
      <c r="E3882" s="149" t="str">
        <f t="shared" si="121"/>
        <v>_</v>
      </c>
      <c r="G3882" s="149">
        <f t="array" ref="G3882">SUM(IF(A3882=A$5:A3882,IF(C3882=C$5:C3882,1,0),0))</f>
        <v>644</v>
      </c>
    </row>
    <row r="3883" spans="2:7" x14ac:dyDescent="0.25">
      <c r="B3883" s="149" t="str">
        <f t="shared" si="122"/>
        <v>_645</v>
      </c>
      <c r="E3883" s="149" t="str">
        <f t="shared" si="121"/>
        <v>_</v>
      </c>
      <c r="G3883" s="149">
        <f t="array" ref="G3883">SUM(IF(A3883=A$5:A3883,IF(C3883=C$5:C3883,1,0),0))</f>
        <v>645</v>
      </c>
    </row>
    <row r="3884" spans="2:7" x14ac:dyDescent="0.25">
      <c r="B3884" s="149" t="str">
        <f t="shared" si="122"/>
        <v>_646</v>
      </c>
      <c r="E3884" s="149" t="str">
        <f t="shared" si="121"/>
        <v>_</v>
      </c>
      <c r="G3884" s="149">
        <f t="array" ref="G3884">SUM(IF(A3884=A$5:A3884,IF(C3884=C$5:C3884,1,0),0))</f>
        <v>646</v>
      </c>
    </row>
    <row r="3885" spans="2:7" x14ac:dyDescent="0.25">
      <c r="B3885" s="149" t="str">
        <f t="shared" si="122"/>
        <v>_647</v>
      </c>
      <c r="E3885" s="149" t="str">
        <f t="shared" si="121"/>
        <v>_</v>
      </c>
      <c r="G3885" s="149">
        <f t="array" ref="G3885">SUM(IF(A3885=A$5:A3885,IF(C3885=C$5:C3885,1,0),0))</f>
        <v>647</v>
      </c>
    </row>
    <row r="3886" spans="2:7" x14ac:dyDescent="0.25">
      <c r="B3886" s="149" t="str">
        <f t="shared" si="122"/>
        <v>_648</v>
      </c>
      <c r="E3886" s="149" t="str">
        <f t="shared" si="121"/>
        <v>_</v>
      </c>
      <c r="G3886" s="149">
        <f t="array" ref="G3886">SUM(IF(A3886=A$5:A3886,IF(C3886=C$5:C3886,1,0),0))</f>
        <v>648</v>
      </c>
    </row>
    <row r="3887" spans="2:7" x14ac:dyDescent="0.25">
      <c r="B3887" s="149" t="str">
        <f t="shared" si="122"/>
        <v>_649</v>
      </c>
      <c r="E3887" s="149" t="str">
        <f t="shared" si="121"/>
        <v>_</v>
      </c>
      <c r="G3887" s="149">
        <f t="array" ref="G3887">SUM(IF(A3887=A$5:A3887,IF(C3887=C$5:C3887,1,0),0))</f>
        <v>649</v>
      </c>
    </row>
    <row r="3888" spans="2:7" x14ac:dyDescent="0.25">
      <c r="B3888" s="149" t="str">
        <f t="shared" si="122"/>
        <v>_650</v>
      </c>
      <c r="E3888" s="149" t="str">
        <f t="shared" si="121"/>
        <v>_</v>
      </c>
      <c r="G3888" s="149">
        <f t="array" ref="G3888">SUM(IF(A3888=A$5:A3888,IF(C3888=C$5:C3888,1,0),0))</f>
        <v>650</v>
      </c>
    </row>
    <row r="3889" spans="2:7" x14ac:dyDescent="0.25">
      <c r="B3889" s="149" t="str">
        <f t="shared" si="122"/>
        <v>_651</v>
      </c>
      <c r="E3889" s="149" t="str">
        <f t="shared" ref="E3889:E3952" si="123">A3889&amp;"_"&amp;C3889&amp;D3889</f>
        <v>_</v>
      </c>
      <c r="G3889" s="149">
        <f t="array" ref="G3889">SUM(IF(A3889=A$5:A3889,IF(C3889=C$5:C3889,1,0),0))</f>
        <v>651</v>
      </c>
    </row>
    <row r="3890" spans="2:7" x14ac:dyDescent="0.25">
      <c r="B3890" s="149" t="str">
        <f t="shared" si="122"/>
        <v>_652</v>
      </c>
      <c r="E3890" s="149" t="str">
        <f t="shared" si="123"/>
        <v>_</v>
      </c>
      <c r="G3890" s="149">
        <f t="array" ref="G3890">SUM(IF(A3890=A$5:A3890,IF(C3890=C$5:C3890,1,0),0))</f>
        <v>652</v>
      </c>
    </row>
    <row r="3891" spans="2:7" x14ac:dyDescent="0.25">
      <c r="B3891" s="149" t="str">
        <f t="shared" si="122"/>
        <v>_653</v>
      </c>
      <c r="E3891" s="149" t="str">
        <f t="shared" si="123"/>
        <v>_</v>
      </c>
      <c r="G3891" s="149">
        <f t="array" ref="G3891">SUM(IF(A3891=A$5:A3891,IF(C3891=C$5:C3891,1,0),0))</f>
        <v>653</v>
      </c>
    </row>
    <row r="3892" spans="2:7" x14ac:dyDescent="0.25">
      <c r="B3892" s="149" t="str">
        <f t="shared" si="122"/>
        <v>_654</v>
      </c>
      <c r="E3892" s="149" t="str">
        <f t="shared" si="123"/>
        <v>_</v>
      </c>
      <c r="G3892" s="149">
        <f t="array" ref="G3892">SUM(IF(A3892=A$5:A3892,IF(C3892=C$5:C3892,1,0),0))</f>
        <v>654</v>
      </c>
    </row>
    <row r="3893" spans="2:7" x14ac:dyDescent="0.25">
      <c r="B3893" s="149" t="str">
        <f t="shared" si="122"/>
        <v>_655</v>
      </c>
      <c r="E3893" s="149" t="str">
        <f t="shared" si="123"/>
        <v>_</v>
      </c>
      <c r="G3893" s="149">
        <f t="array" ref="G3893">SUM(IF(A3893=A$5:A3893,IF(C3893=C$5:C3893,1,0),0))</f>
        <v>655</v>
      </c>
    </row>
    <row r="3894" spans="2:7" x14ac:dyDescent="0.25">
      <c r="B3894" s="149" t="str">
        <f t="shared" si="122"/>
        <v>_656</v>
      </c>
      <c r="E3894" s="149" t="str">
        <f t="shared" si="123"/>
        <v>_</v>
      </c>
      <c r="G3894" s="149">
        <f t="array" ref="G3894">SUM(IF(A3894=A$5:A3894,IF(C3894=C$5:C3894,1,0),0))</f>
        <v>656</v>
      </c>
    </row>
    <row r="3895" spans="2:7" x14ac:dyDescent="0.25">
      <c r="B3895" s="149" t="str">
        <f t="shared" si="122"/>
        <v>_657</v>
      </c>
      <c r="E3895" s="149" t="str">
        <f t="shared" si="123"/>
        <v>_</v>
      </c>
      <c r="G3895" s="149">
        <f t="array" ref="G3895">SUM(IF(A3895=A$5:A3895,IF(C3895=C$5:C3895,1,0),0))</f>
        <v>657</v>
      </c>
    </row>
    <row r="3896" spans="2:7" x14ac:dyDescent="0.25">
      <c r="B3896" s="149" t="str">
        <f t="shared" si="122"/>
        <v>_658</v>
      </c>
      <c r="E3896" s="149" t="str">
        <f t="shared" si="123"/>
        <v>_</v>
      </c>
      <c r="G3896" s="149">
        <f t="array" ref="G3896">SUM(IF(A3896=A$5:A3896,IF(C3896=C$5:C3896,1,0),0))</f>
        <v>658</v>
      </c>
    </row>
    <row r="3897" spans="2:7" x14ac:dyDescent="0.25">
      <c r="B3897" s="149" t="str">
        <f t="shared" si="122"/>
        <v>_659</v>
      </c>
      <c r="E3897" s="149" t="str">
        <f t="shared" si="123"/>
        <v>_</v>
      </c>
      <c r="G3897" s="149">
        <f t="array" ref="G3897">SUM(IF(A3897=A$5:A3897,IF(C3897=C$5:C3897,1,0),0))</f>
        <v>659</v>
      </c>
    </row>
    <row r="3898" spans="2:7" x14ac:dyDescent="0.25">
      <c r="B3898" s="149" t="str">
        <f t="shared" si="122"/>
        <v>_660</v>
      </c>
      <c r="E3898" s="149" t="str">
        <f t="shared" si="123"/>
        <v>_</v>
      </c>
      <c r="G3898" s="149">
        <f t="array" ref="G3898">SUM(IF(A3898=A$5:A3898,IF(C3898=C$5:C3898,1,0),0))</f>
        <v>660</v>
      </c>
    </row>
    <row r="3899" spans="2:7" x14ac:dyDescent="0.25">
      <c r="B3899" s="149" t="str">
        <f t="shared" si="122"/>
        <v>_661</v>
      </c>
      <c r="E3899" s="149" t="str">
        <f t="shared" si="123"/>
        <v>_</v>
      </c>
      <c r="G3899" s="149">
        <f t="array" ref="G3899">SUM(IF(A3899=A$5:A3899,IF(C3899=C$5:C3899,1,0),0))</f>
        <v>661</v>
      </c>
    </row>
    <row r="3900" spans="2:7" x14ac:dyDescent="0.25">
      <c r="B3900" s="149" t="str">
        <f t="shared" si="122"/>
        <v>_662</v>
      </c>
      <c r="E3900" s="149" t="str">
        <f t="shared" si="123"/>
        <v>_</v>
      </c>
      <c r="G3900" s="149">
        <f t="array" ref="G3900">SUM(IF(A3900=A$5:A3900,IF(C3900=C$5:C3900,1,0),0))</f>
        <v>662</v>
      </c>
    </row>
    <row r="3901" spans="2:7" x14ac:dyDescent="0.25">
      <c r="B3901" s="149" t="str">
        <f t="shared" si="122"/>
        <v>_663</v>
      </c>
      <c r="E3901" s="149" t="str">
        <f t="shared" si="123"/>
        <v>_</v>
      </c>
      <c r="G3901" s="149">
        <f t="array" ref="G3901">SUM(IF(A3901=A$5:A3901,IF(C3901=C$5:C3901,1,0),0))</f>
        <v>663</v>
      </c>
    </row>
    <row r="3902" spans="2:7" x14ac:dyDescent="0.25">
      <c r="B3902" s="149" t="str">
        <f t="shared" si="122"/>
        <v>_664</v>
      </c>
      <c r="E3902" s="149" t="str">
        <f t="shared" si="123"/>
        <v>_</v>
      </c>
      <c r="G3902" s="149">
        <f t="array" ref="G3902">SUM(IF(A3902=A$5:A3902,IF(C3902=C$5:C3902,1,0),0))</f>
        <v>664</v>
      </c>
    </row>
    <row r="3903" spans="2:7" x14ac:dyDescent="0.25">
      <c r="B3903" s="149" t="str">
        <f t="shared" si="122"/>
        <v>_665</v>
      </c>
      <c r="E3903" s="149" t="str">
        <f t="shared" si="123"/>
        <v>_</v>
      </c>
      <c r="G3903" s="149">
        <f t="array" ref="G3903">SUM(IF(A3903=A$5:A3903,IF(C3903=C$5:C3903,1,0),0))</f>
        <v>665</v>
      </c>
    </row>
    <row r="3904" spans="2:7" x14ac:dyDescent="0.25">
      <c r="B3904" s="149" t="str">
        <f t="shared" si="122"/>
        <v>_666</v>
      </c>
      <c r="E3904" s="149" t="str">
        <f t="shared" si="123"/>
        <v>_</v>
      </c>
      <c r="G3904" s="149">
        <f t="array" ref="G3904">SUM(IF(A3904=A$5:A3904,IF(C3904=C$5:C3904,1,0),0))</f>
        <v>666</v>
      </c>
    </row>
    <row r="3905" spans="2:7" x14ac:dyDescent="0.25">
      <c r="B3905" s="149" t="str">
        <f t="shared" si="122"/>
        <v>_667</v>
      </c>
      <c r="E3905" s="149" t="str">
        <f t="shared" si="123"/>
        <v>_</v>
      </c>
      <c r="G3905" s="149">
        <f t="array" ref="G3905">SUM(IF(A3905=A$5:A3905,IF(C3905=C$5:C3905,1,0),0))</f>
        <v>667</v>
      </c>
    </row>
    <row r="3906" spans="2:7" x14ac:dyDescent="0.25">
      <c r="B3906" s="149" t="str">
        <f t="shared" si="122"/>
        <v>_668</v>
      </c>
      <c r="E3906" s="149" t="str">
        <f t="shared" si="123"/>
        <v>_</v>
      </c>
      <c r="G3906" s="149">
        <f t="array" ref="G3906">SUM(IF(A3906=A$5:A3906,IF(C3906=C$5:C3906,1,0),0))</f>
        <v>668</v>
      </c>
    </row>
    <row r="3907" spans="2:7" x14ac:dyDescent="0.25">
      <c r="B3907" s="149" t="str">
        <f t="shared" si="122"/>
        <v>_669</v>
      </c>
      <c r="E3907" s="149" t="str">
        <f t="shared" si="123"/>
        <v>_</v>
      </c>
      <c r="G3907" s="149">
        <f t="array" ref="G3907">SUM(IF(A3907=A$5:A3907,IF(C3907=C$5:C3907,1,0),0))</f>
        <v>669</v>
      </c>
    </row>
    <row r="3908" spans="2:7" x14ac:dyDescent="0.25">
      <c r="B3908" s="149" t="str">
        <f t="shared" si="122"/>
        <v>_670</v>
      </c>
      <c r="E3908" s="149" t="str">
        <f t="shared" si="123"/>
        <v>_</v>
      </c>
      <c r="G3908" s="149">
        <f t="array" ref="G3908">SUM(IF(A3908=A$5:A3908,IF(C3908=C$5:C3908,1,0),0))</f>
        <v>670</v>
      </c>
    </row>
    <row r="3909" spans="2:7" x14ac:dyDescent="0.25">
      <c r="B3909" s="149" t="str">
        <f t="shared" si="122"/>
        <v>_671</v>
      </c>
      <c r="E3909" s="149" t="str">
        <f t="shared" si="123"/>
        <v>_</v>
      </c>
      <c r="G3909" s="149">
        <f t="array" ref="G3909">SUM(IF(A3909=A$5:A3909,IF(C3909=C$5:C3909,1,0),0))</f>
        <v>671</v>
      </c>
    </row>
    <row r="3910" spans="2:7" x14ac:dyDescent="0.25">
      <c r="B3910" s="149" t="str">
        <f t="shared" si="122"/>
        <v>_672</v>
      </c>
      <c r="E3910" s="149" t="str">
        <f t="shared" si="123"/>
        <v>_</v>
      </c>
      <c r="G3910" s="149">
        <f t="array" ref="G3910">SUM(IF(A3910=A$5:A3910,IF(C3910=C$5:C3910,1,0),0))</f>
        <v>672</v>
      </c>
    </row>
    <row r="3911" spans="2:7" x14ac:dyDescent="0.25">
      <c r="B3911" s="149" t="str">
        <f t="shared" si="122"/>
        <v>_673</v>
      </c>
      <c r="E3911" s="149" t="str">
        <f t="shared" si="123"/>
        <v>_</v>
      </c>
      <c r="G3911" s="149">
        <f t="array" ref="G3911">SUM(IF(A3911=A$5:A3911,IF(C3911=C$5:C3911,1,0),0))</f>
        <v>673</v>
      </c>
    </row>
    <row r="3912" spans="2:7" x14ac:dyDescent="0.25">
      <c r="B3912" s="149" t="str">
        <f t="shared" si="122"/>
        <v>_674</v>
      </c>
      <c r="E3912" s="149" t="str">
        <f t="shared" si="123"/>
        <v>_</v>
      </c>
      <c r="G3912" s="149">
        <f t="array" ref="G3912">SUM(IF(A3912=A$5:A3912,IF(C3912=C$5:C3912,1,0),0))</f>
        <v>674</v>
      </c>
    </row>
    <row r="3913" spans="2:7" x14ac:dyDescent="0.25">
      <c r="B3913" s="149" t="str">
        <f t="shared" si="122"/>
        <v>_675</v>
      </c>
      <c r="E3913" s="149" t="str">
        <f t="shared" si="123"/>
        <v>_</v>
      </c>
      <c r="G3913" s="149">
        <f t="array" ref="G3913">SUM(IF(A3913=A$5:A3913,IF(C3913=C$5:C3913,1,0),0))</f>
        <v>675</v>
      </c>
    </row>
    <row r="3914" spans="2:7" x14ac:dyDescent="0.25">
      <c r="B3914" s="149" t="str">
        <f t="shared" si="122"/>
        <v>_676</v>
      </c>
      <c r="E3914" s="149" t="str">
        <f t="shared" si="123"/>
        <v>_</v>
      </c>
      <c r="G3914" s="149">
        <f t="array" ref="G3914">SUM(IF(A3914=A$5:A3914,IF(C3914=C$5:C3914,1,0),0))</f>
        <v>676</v>
      </c>
    </row>
    <row r="3915" spans="2:7" x14ac:dyDescent="0.25">
      <c r="B3915" s="149" t="str">
        <f t="shared" si="122"/>
        <v>_677</v>
      </c>
      <c r="E3915" s="149" t="str">
        <f t="shared" si="123"/>
        <v>_</v>
      </c>
      <c r="G3915" s="149">
        <f t="array" ref="G3915">SUM(IF(A3915=A$5:A3915,IF(C3915=C$5:C3915,1,0),0))</f>
        <v>677</v>
      </c>
    </row>
    <row r="3916" spans="2:7" x14ac:dyDescent="0.25">
      <c r="B3916" s="149" t="str">
        <f t="shared" si="122"/>
        <v>_678</v>
      </c>
      <c r="E3916" s="149" t="str">
        <f t="shared" si="123"/>
        <v>_</v>
      </c>
      <c r="G3916" s="149">
        <f t="array" ref="G3916">SUM(IF(A3916=A$5:A3916,IF(C3916=C$5:C3916,1,0),0))</f>
        <v>678</v>
      </c>
    </row>
    <row r="3917" spans="2:7" x14ac:dyDescent="0.25">
      <c r="B3917" s="149" t="str">
        <f t="shared" ref="B3917:B3980" si="124">A3917&amp;"_"&amp;C3917&amp;G3917</f>
        <v>_679</v>
      </c>
      <c r="E3917" s="149" t="str">
        <f t="shared" si="123"/>
        <v>_</v>
      </c>
      <c r="G3917" s="149">
        <f t="array" ref="G3917">SUM(IF(A3917=A$5:A3917,IF(C3917=C$5:C3917,1,0),0))</f>
        <v>679</v>
      </c>
    </row>
    <row r="3918" spans="2:7" x14ac:dyDescent="0.25">
      <c r="B3918" s="149" t="str">
        <f t="shared" si="124"/>
        <v>_680</v>
      </c>
      <c r="E3918" s="149" t="str">
        <f t="shared" si="123"/>
        <v>_</v>
      </c>
      <c r="G3918" s="149">
        <f t="array" ref="G3918">SUM(IF(A3918=A$5:A3918,IF(C3918=C$5:C3918,1,0),0))</f>
        <v>680</v>
      </c>
    </row>
    <row r="3919" spans="2:7" x14ac:dyDescent="0.25">
      <c r="B3919" s="149" t="str">
        <f t="shared" si="124"/>
        <v>_681</v>
      </c>
      <c r="E3919" s="149" t="str">
        <f t="shared" si="123"/>
        <v>_</v>
      </c>
      <c r="G3919" s="149">
        <f t="array" ref="G3919">SUM(IF(A3919=A$5:A3919,IF(C3919=C$5:C3919,1,0),0))</f>
        <v>681</v>
      </c>
    </row>
    <row r="3920" spans="2:7" x14ac:dyDescent="0.25">
      <c r="B3920" s="149" t="str">
        <f t="shared" si="124"/>
        <v>_682</v>
      </c>
      <c r="E3920" s="149" t="str">
        <f t="shared" si="123"/>
        <v>_</v>
      </c>
      <c r="G3920" s="149">
        <f t="array" ref="G3920">SUM(IF(A3920=A$5:A3920,IF(C3920=C$5:C3920,1,0),0))</f>
        <v>682</v>
      </c>
    </row>
    <row r="3921" spans="2:7" x14ac:dyDescent="0.25">
      <c r="B3921" s="149" t="str">
        <f t="shared" si="124"/>
        <v>_683</v>
      </c>
      <c r="E3921" s="149" t="str">
        <f t="shared" si="123"/>
        <v>_</v>
      </c>
      <c r="G3921" s="149">
        <f t="array" ref="G3921">SUM(IF(A3921=A$5:A3921,IF(C3921=C$5:C3921,1,0),0))</f>
        <v>683</v>
      </c>
    </row>
    <row r="3922" spans="2:7" x14ac:dyDescent="0.25">
      <c r="B3922" s="149" t="str">
        <f t="shared" si="124"/>
        <v>_684</v>
      </c>
      <c r="E3922" s="149" t="str">
        <f t="shared" si="123"/>
        <v>_</v>
      </c>
      <c r="G3922" s="149">
        <f t="array" ref="G3922">SUM(IF(A3922=A$5:A3922,IF(C3922=C$5:C3922,1,0),0))</f>
        <v>684</v>
      </c>
    </row>
    <row r="3923" spans="2:7" x14ac:dyDescent="0.25">
      <c r="B3923" s="149" t="str">
        <f t="shared" si="124"/>
        <v>_685</v>
      </c>
      <c r="E3923" s="149" t="str">
        <f t="shared" si="123"/>
        <v>_</v>
      </c>
      <c r="G3923" s="149">
        <f t="array" ref="G3923">SUM(IF(A3923=A$5:A3923,IF(C3923=C$5:C3923,1,0),0))</f>
        <v>685</v>
      </c>
    </row>
    <row r="3924" spans="2:7" x14ac:dyDescent="0.25">
      <c r="B3924" s="149" t="str">
        <f t="shared" si="124"/>
        <v>_686</v>
      </c>
      <c r="E3924" s="149" t="str">
        <f t="shared" si="123"/>
        <v>_</v>
      </c>
      <c r="G3924" s="149">
        <f t="array" ref="G3924">SUM(IF(A3924=A$5:A3924,IF(C3924=C$5:C3924,1,0),0))</f>
        <v>686</v>
      </c>
    </row>
    <row r="3925" spans="2:7" x14ac:dyDescent="0.25">
      <c r="B3925" s="149" t="str">
        <f t="shared" si="124"/>
        <v>_687</v>
      </c>
      <c r="E3925" s="149" t="str">
        <f t="shared" si="123"/>
        <v>_</v>
      </c>
      <c r="G3925" s="149">
        <f t="array" ref="G3925">SUM(IF(A3925=A$5:A3925,IF(C3925=C$5:C3925,1,0),0))</f>
        <v>687</v>
      </c>
    </row>
    <row r="3926" spans="2:7" x14ac:dyDescent="0.25">
      <c r="B3926" s="149" t="str">
        <f t="shared" si="124"/>
        <v>_688</v>
      </c>
      <c r="E3926" s="149" t="str">
        <f t="shared" si="123"/>
        <v>_</v>
      </c>
      <c r="G3926" s="149">
        <f t="array" ref="G3926">SUM(IF(A3926=A$5:A3926,IF(C3926=C$5:C3926,1,0),0))</f>
        <v>688</v>
      </c>
    </row>
    <row r="3927" spans="2:7" x14ac:dyDescent="0.25">
      <c r="B3927" s="149" t="str">
        <f t="shared" si="124"/>
        <v>_689</v>
      </c>
      <c r="E3927" s="149" t="str">
        <f t="shared" si="123"/>
        <v>_</v>
      </c>
      <c r="G3927" s="149">
        <f t="array" ref="G3927">SUM(IF(A3927=A$5:A3927,IF(C3927=C$5:C3927,1,0),0))</f>
        <v>689</v>
      </c>
    </row>
    <row r="3928" spans="2:7" x14ac:dyDescent="0.25">
      <c r="B3928" s="149" t="str">
        <f t="shared" si="124"/>
        <v>_690</v>
      </c>
      <c r="E3928" s="149" t="str">
        <f t="shared" si="123"/>
        <v>_</v>
      </c>
      <c r="G3928" s="149">
        <f t="array" ref="G3928">SUM(IF(A3928=A$5:A3928,IF(C3928=C$5:C3928,1,0),0))</f>
        <v>690</v>
      </c>
    </row>
    <row r="3929" spans="2:7" x14ac:dyDescent="0.25">
      <c r="B3929" s="149" t="str">
        <f t="shared" si="124"/>
        <v>_691</v>
      </c>
      <c r="E3929" s="149" t="str">
        <f t="shared" si="123"/>
        <v>_</v>
      </c>
      <c r="G3929" s="149">
        <f t="array" ref="G3929">SUM(IF(A3929=A$5:A3929,IF(C3929=C$5:C3929,1,0),0))</f>
        <v>691</v>
      </c>
    </row>
    <row r="3930" spans="2:7" x14ac:dyDescent="0.25">
      <c r="B3930" s="149" t="str">
        <f t="shared" si="124"/>
        <v>_692</v>
      </c>
      <c r="E3930" s="149" t="str">
        <f t="shared" si="123"/>
        <v>_</v>
      </c>
      <c r="G3930" s="149">
        <f t="array" ref="G3930">SUM(IF(A3930=A$5:A3930,IF(C3930=C$5:C3930,1,0),0))</f>
        <v>692</v>
      </c>
    </row>
    <row r="3931" spans="2:7" x14ac:dyDescent="0.25">
      <c r="B3931" s="149" t="str">
        <f t="shared" si="124"/>
        <v>_693</v>
      </c>
      <c r="E3931" s="149" t="str">
        <f t="shared" si="123"/>
        <v>_</v>
      </c>
      <c r="G3931" s="149">
        <f t="array" ref="G3931">SUM(IF(A3931=A$5:A3931,IF(C3931=C$5:C3931,1,0),0))</f>
        <v>693</v>
      </c>
    </row>
    <row r="3932" spans="2:7" x14ac:dyDescent="0.25">
      <c r="B3932" s="149" t="str">
        <f t="shared" si="124"/>
        <v>_694</v>
      </c>
      <c r="E3932" s="149" t="str">
        <f t="shared" si="123"/>
        <v>_</v>
      </c>
      <c r="G3932" s="149">
        <f t="array" ref="G3932">SUM(IF(A3932=A$5:A3932,IF(C3932=C$5:C3932,1,0),0))</f>
        <v>694</v>
      </c>
    </row>
    <row r="3933" spans="2:7" x14ac:dyDescent="0.25">
      <c r="B3933" s="149" t="str">
        <f t="shared" si="124"/>
        <v>_695</v>
      </c>
      <c r="E3933" s="149" t="str">
        <f t="shared" si="123"/>
        <v>_</v>
      </c>
      <c r="G3933" s="149">
        <f t="array" ref="G3933">SUM(IF(A3933=A$5:A3933,IF(C3933=C$5:C3933,1,0),0))</f>
        <v>695</v>
      </c>
    </row>
    <row r="3934" spans="2:7" x14ac:dyDescent="0.25">
      <c r="B3934" s="149" t="str">
        <f t="shared" si="124"/>
        <v>_696</v>
      </c>
      <c r="E3934" s="149" t="str">
        <f t="shared" si="123"/>
        <v>_</v>
      </c>
      <c r="G3934" s="149">
        <f t="array" ref="G3934">SUM(IF(A3934=A$5:A3934,IF(C3934=C$5:C3934,1,0),0))</f>
        <v>696</v>
      </c>
    </row>
    <row r="3935" spans="2:7" x14ac:dyDescent="0.25">
      <c r="B3935" s="149" t="str">
        <f t="shared" si="124"/>
        <v>_697</v>
      </c>
      <c r="E3935" s="149" t="str">
        <f t="shared" si="123"/>
        <v>_</v>
      </c>
      <c r="G3935" s="149">
        <f t="array" ref="G3935">SUM(IF(A3935=A$5:A3935,IF(C3935=C$5:C3935,1,0),0))</f>
        <v>697</v>
      </c>
    </row>
    <row r="3936" spans="2:7" x14ac:dyDescent="0.25">
      <c r="B3936" s="149" t="str">
        <f t="shared" si="124"/>
        <v>_698</v>
      </c>
      <c r="E3936" s="149" t="str">
        <f t="shared" si="123"/>
        <v>_</v>
      </c>
      <c r="G3936" s="149">
        <f t="array" ref="G3936">SUM(IF(A3936=A$5:A3936,IF(C3936=C$5:C3936,1,0),0))</f>
        <v>698</v>
      </c>
    </row>
    <row r="3937" spans="2:7" x14ac:dyDescent="0.25">
      <c r="B3937" s="149" t="str">
        <f t="shared" si="124"/>
        <v>_699</v>
      </c>
      <c r="E3937" s="149" t="str">
        <f t="shared" si="123"/>
        <v>_</v>
      </c>
      <c r="G3937" s="149">
        <f t="array" ref="G3937">SUM(IF(A3937=A$5:A3937,IF(C3937=C$5:C3937,1,0),0))</f>
        <v>699</v>
      </c>
    </row>
    <row r="3938" spans="2:7" x14ac:dyDescent="0.25">
      <c r="B3938" s="149" t="str">
        <f t="shared" si="124"/>
        <v>_700</v>
      </c>
      <c r="E3938" s="149" t="str">
        <f t="shared" si="123"/>
        <v>_</v>
      </c>
      <c r="G3938" s="149">
        <f t="array" ref="G3938">SUM(IF(A3938=A$5:A3938,IF(C3938=C$5:C3938,1,0),0))</f>
        <v>700</v>
      </c>
    </row>
    <row r="3939" spans="2:7" x14ac:dyDescent="0.25">
      <c r="B3939" s="149" t="str">
        <f t="shared" si="124"/>
        <v>_701</v>
      </c>
      <c r="E3939" s="149" t="str">
        <f t="shared" si="123"/>
        <v>_</v>
      </c>
      <c r="G3939" s="149">
        <f t="array" ref="G3939">SUM(IF(A3939=A$5:A3939,IF(C3939=C$5:C3939,1,0),0))</f>
        <v>701</v>
      </c>
    </row>
    <row r="3940" spans="2:7" x14ac:dyDescent="0.25">
      <c r="B3940" s="149" t="str">
        <f t="shared" si="124"/>
        <v>_702</v>
      </c>
      <c r="E3940" s="149" t="str">
        <f t="shared" si="123"/>
        <v>_</v>
      </c>
      <c r="G3940" s="149">
        <f t="array" ref="G3940">SUM(IF(A3940=A$5:A3940,IF(C3940=C$5:C3940,1,0),0))</f>
        <v>702</v>
      </c>
    </row>
    <row r="3941" spans="2:7" x14ac:dyDescent="0.25">
      <c r="B3941" s="149" t="str">
        <f t="shared" si="124"/>
        <v>_703</v>
      </c>
      <c r="E3941" s="149" t="str">
        <f t="shared" si="123"/>
        <v>_</v>
      </c>
      <c r="G3941" s="149">
        <f t="array" ref="G3941">SUM(IF(A3941=A$5:A3941,IF(C3941=C$5:C3941,1,0),0))</f>
        <v>703</v>
      </c>
    </row>
    <row r="3942" spans="2:7" x14ac:dyDescent="0.25">
      <c r="B3942" s="149" t="str">
        <f t="shared" si="124"/>
        <v>_704</v>
      </c>
      <c r="E3942" s="149" t="str">
        <f t="shared" si="123"/>
        <v>_</v>
      </c>
      <c r="G3942" s="149">
        <f t="array" ref="G3942">SUM(IF(A3942=A$5:A3942,IF(C3942=C$5:C3942,1,0),0))</f>
        <v>704</v>
      </c>
    </row>
    <row r="3943" spans="2:7" x14ac:dyDescent="0.25">
      <c r="B3943" s="149" t="str">
        <f t="shared" si="124"/>
        <v>_705</v>
      </c>
      <c r="E3943" s="149" t="str">
        <f t="shared" si="123"/>
        <v>_</v>
      </c>
      <c r="G3943" s="149">
        <f t="array" ref="G3943">SUM(IF(A3943=A$5:A3943,IF(C3943=C$5:C3943,1,0),0))</f>
        <v>705</v>
      </c>
    </row>
    <row r="3944" spans="2:7" x14ac:dyDescent="0.25">
      <c r="B3944" s="149" t="str">
        <f t="shared" si="124"/>
        <v>_706</v>
      </c>
      <c r="E3944" s="149" t="str">
        <f t="shared" si="123"/>
        <v>_</v>
      </c>
      <c r="G3944" s="149">
        <f t="array" ref="G3944">SUM(IF(A3944=A$5:A3944,IF(C3944=C$5:C3944,1,0),0))</f>
        <v>706</v>
      </c>
    </row>
    <row r="3945" spans="2:7" x14ac:dyDescent="0.25">
      <c r="B3945" s="149" t="str">
        <f t="shared" si="124"/>
        <v>_707</v>
      </c>
      <c r="E3945" s="149" t="str">
        <f t="shared" si="123"/>
        <v>_</v>
      </c>
      <c r="G3945" s="149">
        <f t="array" ref="G3945">SUM(IF(A3945=A$5:A3945,IF(C3945=C$5:C3945,1,0),0))</f>
        <v>707</v>
      </c>
    </row>
    <row r="3946" spans="2:7" x14ac:dyDescent="0.25">
      <c r="B3946" s="149" t="str">
        <f t="shared" si="124"/>
        <v>_708</v>
      </c>
      <c r="E3946" s="149" t="str">
        <f t="shared" si="123"/>
        <v>_</v>
      </c>
      <c r="G3946" s="149">
        <f t="array" ref="G3946">SUM(IF(A3946=A$5:A3946,IF(C3946=C$5:C3946,1,0),0))</f>
        <v>708</v>
      </c>
    </row>
    <row r="3947" spans="2:7" x14ac:dyDescent="0.25">
      <c r="B3947" s="149" t="str">
        <f t="shared" si="124"/>
        <v>_709</v>
      </c>
      <c r="E3947" s="149" t="str">
        <f t="shared" si="123"/>
        <v>_</v>
      </c>
      <c r="G3947" s="149">
        <f t="array" ref="G3947">SUM(IF(A3947=A$5:A3947,IF(C3947=C$5:C3947,1,0),0))</f>
        <v>709</v>
      </c>
    </row>
    <row r="3948" spans="2:7" x14ac:dyDescent="0.25">
      <c r="B3948" s="149" t="str">
        <f t="shared" si="124"/>
        <v>_710</v>
      </c>
      <c r="E3948" s="149" t="str">
        <f t="shared" si="123"/>
        <v>_</v>
      </c>
      <c r="G3948" s="149">
        <f t="array" ref="G3948">SUM(IF(A3948=A$5:A3948,IF(C3948=C$5:C3948,1,0),0))</f>
        <v>710</v>
      </c>
    </row>
    <row r="3949" spans="2:7" x14ac:dyDescent="0.25">
      <c r="B3949" s="149" t="str">
        <f t="shared" si="124"/>
        <v>_711</v>
      </c>
      <c r="E3949" s="149" t="str">
        <f t="shared" si="123"/>
        <v>_</v>
      </c>
      <c r="G3949" s="149">
        <f t="array" ref="G3949">SUM(IF(A3949=A$5:A3949,IF(C3949=C$5:C3949,1,0),0))</f>
        <v>711</v>
      </c>
    </row>
    <row r="3950" spans="2:7" x14ac:dyDescent="0.25">
      <c r="B3950" s="149" t="str">
        <f t="shared" si="124"/>
        <v>_712</v>
      </c>
      <c r="E3950" s="149" t="str">
        <f t="shared" si="123"/>
        <v>_</v>
      </c>
      <c r="G3950" s="149">
        <f t="array" ref="G3950">SUM(IF(A3950=A$5:A3950,IF(C3950=C$5:C3950,1,0),0))</f>
        <v>712</v>
      </c>
    </row>
    <row r="3951" spans="2:7" x14ac:dyDescent="0.25">
      <c r="B3951" s="149" t="str">
        <f t="shared" si="124"/>
        <v>_713</v>
      </c>
      <c r="E3951" s="149" t="str">
        <f t="shared" si="123"/>
        <v>_</v>
      </c>
      <c r="G3951" s="149">
        <f t="array" ref="G3951">SUM(IF(A3951=A$5:A3951,IF(C3951=C$5:C3951,1,0),0))</f>
        <v>713</v>
      </c>
    </row>
    <row r="3952" spans="2:7" x14ac:dyDescent="0.25">
      <c r="B3952" s="149" t="str">
        <f t="shared" si="124"/>
        <v>_714</v>
      </c>
      <c r="E3952" s="149" t="str">
        <f t="shared" si="123"/>
        <v>_</v>
      </c>
      <c r="G3952" s="149">
        <f t="array" ref="G3952">SUM(IF(A3952=A$5:A3952,IF(C3952=C$5:C3952,1,0),0))</f>
        <v>714</v>
      </c>
    </row>
    <row r="3953" spans="2:7" x14ac:dyDescent="0.25">
      <c r="B3953" s="149" t="str">
        <f t="shared" si="124"/>
        <v>_715</v>
      </c>
      <c r="E3953" s="149" t="str">
        <f t="shared" ref="E3953:E4016" si="125">A3953&amp;"_"&amp;C3953&amp;D3953</f>
        <v>_</v>
      </c>
      <c r="G3953" s="149">
        <f t="array" ref="G3953">SUM(IF(A3953=A$5:A3953,IF(C3953=C$5:C3953,1,0),0))</f>
        <v>715</v>
      </c>
    </row>
    <row r="3954" spans="2:7" x14ac:dyDescent="0.25">
      <c r="B3954" s="149" t="str">
        <f t="shared" si="124"/>
        <v>_716</v>
      </c>
      <c r="E3954" s="149" t="str">
        <f t="shared" si="125"/>
        <v>_</v>
      </c>
      <c r="G3954" s="149">
        <f t="array" ref="G3954">SUM(IF(A3954=A$5:A3954,IF(C3954=C$5:C3954,1,0),0))</f>
        <v>716</v>
      </c>
    </row>
    <row r="3955" spans="2:7" x14ac:dyDescent="0.25">
      <c r="B3955" s="149" t="str">
        <f t="shared" si="124"/>
        <v>_717</v>
      </c>
      <c r="E3955" s="149" t="str">
        <f t="shared" si="125"/>
        <v>_</v>
      </c>
      <c r="G3955" s="149">
        <f t="array" ref="G3955">SUM(IF(A3955=A$5:A3955,IF(C3955=C$5:C3955,1,0),0))</f>
        <v>717</v>
      </c>
    </row>
    <row r="3956" spans="2:7" x14ac:dyDescent="0.25">
      <c r="B3956" s="149" t="str">
        <f t="shared" si="124"/>
        <v>_718</v>
      </c>
      <c r="E3956" s="149" t="str">
        <f t="shared" si="125"/>
        <v>_</v>
      </c>
      <c r="G3956" s="149">
        <f t="array" ref="G3956">SUM(IF(A3956=A$5:A3956,IF(C3956=C$5:C3956,1,0),0))</f>
        <v>718</v>
      </c>
    </row>
    <row r="3957" spans="2:7" x14ac:dyDescent="0.25">
      <c r="B3957" s="149" t="str">
        <f t="shared" si="124"/>
        <v>_719</v>
      </c>
      <c r="E3957" s="149" t="str">
        <f t="shared" si="125"/>
        <v>_</v>
      </c>
      <c r="G3957" s="149">
        <f t="array" ref="G3957">SUM(IF(A3957=A$5:A3957,IF(C3957=C$5:C3957,1,0),0))</f>
        <v>719</v>
      </c>
    </row>
    <row r="3958" spans="2:7" x14ac:dyDescent="0.25">
      <c r="B3958" s="149" t="str">
        <f t="shared" si="124"/>
        <v>_720</v>
      </c>
      <c r="E3958" s="149" t="str">
        <f t="shared" si="125"/>
        <v>_</v>
      </c>
      <c r="G3958" s="149">
        <f t="array" ref="G3958">SUM(IF(A3958=A$5:A3958,IF(C3958=C$5:C3958,1,0),0))</f>
        <v>720</v>
      </c>
    </row>
    <row r="3959" spans="2:7" x14ac:dyDescent="0.25">
      <c r="B3959" s="149" t="str">
        <f t="shared" si="124"/>
        <v>_721</v>
      </c>
      <c r="E3959" s="149" t="str">
        <f t="shared" si="125"/>
        <v>_</v>
      </c>
      <c r="G3959" s="149">
        <f t="array" ref="G3959">SUM(IF(A3959=A$5:A3959,IF(C3959=C$5:C3959,1,0),0))</f>
        <v>721</v>
      </c>
    </row>
    <row r="3960" spans="2:7" x14ac:dyDescent="0.25">
      <c r="B3960" s="149" t="str">
        <f t="shared" si="124"/>
        <v>_722</v>
      </c>
      <c r="E3960" s="149" t="str">
        <f t="shared" si="125"/>
        <v>_</v>
      </c>
      <c r="G3960" s="149">
        <f t="array" ref="G3960">SUM(IF(A3960=A$5:A3960,IF(C3960=C$5:C3960,1,0),0))</f>
        <v>722</v>
      </c>
    </row>
    <row r="3961" spans="2:7" x14ac:dyDescent="0.25">
      <c r="B3961" s="149" t="str">
        <f t="shared" si="124"/>
        <v>_723</v>
      </c>
      <c r="E3961" s="149" t="str">
        <f t="shared" si="125"/>
        <v>_</v>
      </c>
      <c r="G3961" s="149">
        <f t="array" ref="G3961">SUM(IF(A3961=A$5:A3961,IF(C3961=C$5:C3961,1,0),0))</f>
        <v>723</v>
      </c>
    </row>
    <row r="3962" spans="2:7" x14ac:dyDescent="0.25">
      <c r="B3962" s="149" t="str">
        <f t="shared" si="124"/>
        <v>_724</v>
      </c>
      <c r="E3962" s="149" t="str">
        <f t="shared" si="125"/>
        <v>_</v>
      </c>
      <c r="G3962" s="149">
        <f t="array" ref="G3962">SUM(IF(A3962=A$5:A3962,IF(C3962=C$5:C3962,1,0),0))</f>
        <v>724</v>
      </c>
    </row>
    <row r="3963" spans="2:7" x14ac:dyDescent="0.25">
      <c r="B3963" s="149" t="str">
        <f t="shared" si="124"/>
        <v>_725</v>
      </c>
      <c r="E3963" s="149" t="str">
        <f t="shared" si="125"/>
        <v>_</v>
      </c>
      <c r="G3963" s="149">
        <f t="array" ref="G3963">SUM(IF(A3963=A$5:A3963,IF(C3963=C$5:C3963,1,0),0))</f>
        <v>725</v>
      </c>
    </row>
    <row r="3964" spans="2:7" x14ac:dyDescent="0.25">
      <c r="B3964" s="149" t="str">
        <f t="shared" si="124"/>
        <v>_726</v>
      </c>
      <c r="E3964" s="149" t="str">
        <f t="shared" si="125"/>
        <v>_</v>
      </c>
      <c r="G3964" s="149">
        <f t="array" ref="G3964">SUM(IF(A3964=A$5:A3964,IF(C3964=C$5:C3964,1,0),0))</f>
        <v>726</v>
      </c>
    </row>
    <row r="3965" spans="2:7" x14ac:dyDescent="0.25">
      <c r="B3965" s="149" t="str">
        <f t="shared" si="124"/>
        <v>_727</v>
      </c>
      <c r="E3965" s="149" t="str">
        <f t="shared" si="125"/>
        <v>_</v>
      </c>
      <c r="G3965" s="149">
        <f t="array" ref="G3965">SUM(IF(A3965=A$5:A3965,IF(C3965=C$5:C3965,1,0),0))</f>
        <v>727</v>
      </c>
    </row>
    <row r="3966" spans="2:7" x14ac:dyDescent="0.25">
      <c r="B3966" s="149" t="str">
        <f t="shared" si="124"/>
        <v>_728</v>
      </c>
      <c r="E3966" s="149" t="str">
        <f t="shared" si="125"/>
        <v>_</v>
      </c>
      <c r="G3966" s="149">
        <f t="array" ref="G3966">SUM(IF(A3966=A$5:A3966,IF(C3966=C$5:C3966,1,0),0))</f>
        <v>728</v>
      </c>
    </row>
    <row r="3967" spans="2:7" x14ac:dyDescent="0.25">
      <c r="B3967" s="149" t="str">
        <f t="shared" si="124"/>
        <v>_729</v>
      </c>
      <c r="E3967" s="149" t="str">
        <f t="shared" si="125"/>
        <v>_</v>
      </c>
      <c r="G3967" s="149">
        <f t="array" ref="G3967">SUM(IF(A3967=A$5:A3967,IF(C3967=C$5:C3967,1,0),0))</f>
        <v>729</v>
      </c>
    </row>
    <row r="3968" spans="2:7" x14ac:dyDescent="0.25">
      <c r="B3968" s="149" t="str">
        <f t="shared" si="124"/>
        <v>_730</v>
      </c>
      <c r="E3968" s="149" t="str">
        <f t="shared" si="125"/>
        <v>_</v>
      </c>
      <c r="G3968" s="149">
        <f t="array" ref="G3968">SUM(IF(A3968=A$5:A3968,IF(C3968=C$5:C3968,1,0),0))</f>
        <v>730</v>
      </c>
    </row>
    <row r="3969" spans="2:7" x14ac:dyDescent="0.25">
      <c r="B3969" s="149" t="str">
        <f t="shared" si="124"/>
        <v>_731</v>
      </c>
      <c r="E3969" s="149" t="str">
        <f t="shared" si="125"/>
        <v>_</v>
      </c>
      <c r="G3969" s="149">
        <f t="array" ref="G3969">SUM(IF(A3969=A$5:A3969,IF(C3969=C$5:C3969,1,0),0))</f>
        <v>731</v>
      </c>
    </row>
    <row r="3970" spans="2:7" x14ac:dyDescent="0.25">
      <c r="B3970" s="149" t="str">
        <f t="shared" si="124"/>
        <v>_732</v>
      </c>
      <c r="E3970" s="149" t="str">
        <f t="shared" si="125"/>
        <v>_</v>
      </c>
      <c r="G3970" s="149">
        <f t="array" ref="G3970">SUM(IF(A3970=A$5:A3970,IF(C3970=C$5:C3970,1,0),0))</f>
        <v>732</v>
      </c>
    </row>
    <row r="3971" spans="2:7" x14ac:dyDescent="0.25">
      <c r="B3971" s="149" t="str">
        <f t="shared" si="124"/>
        <v>_733</v>
      </c>
      <c r="E3971" s="149" t="str">
        <f t="shared" si="125"/>
        <v>_</v>
      </c>
      <c r="G3971" s="149">
        <f t="array" ref="G3971">SUM(IF(A3971=A$5:A3971,IF(C3971=C$5:C3971,1,0),0))</f>
        <v>733</v>
      </c>
    </row>
    <row r="3972" spans="2:7" x14ac:dyDescent="0.25">
      <c r="B3972" s="149" t="str">
        <f t="shared" si="124"/>
        <v>_734</v>
      </c>
      <c r="E3972" s="149" t="str">
        <f t="shared" si="125"/>
        <v>_</v>
      </c>
      <c r="G3972" s="149">
        <f t="array" ref="G3972">SUM(IF(A3972=A$5:A3972,IF(C3972=C$5:C3972,1,0),0))</f>
        <v>734</v>
      </c>
    </row>
    <row r="3973" spans="2:7" x14ac:dyDescent="0.25">
      <c r="B3973" s="149" t="str">
        <f t="shared" si="124"/>
        <v>_735</v>
      </c>
      <c r="E3973" s="149" t="str">
        <f t="shared" si="125"/>
        <v>_</v>
      </c>
      <c r="G3973" s="149">
        <f t="array" ref="G3973">SUM(IF(A3973=A$5:A3973,IF(C3973=C$5:C3973,1,0),0))</f>
        <v>735</v>
      </c>
    </row>
    <row r="3974" spans="2:7" x14ac:dyDescent="0.25">
      <c r="B3974" s="149" t="str">
        <f t="shared" si="124"/>
        <v>_736</v>
      </c>
      <c r="E3974" s="149" t="str">
        <f t="shared" si="125"/>
        <v>_</v>
      </c>
      <c r="G3974" s="149">
        <f t="array" ref="G3974">SUM(IF(A3974=A$5:A3974,IF(C3974=C$5:C3974,1,0),0))</f>
        <v>736</v>
      </c>
    </row>
    <row r="3975" spans="2:7" x14ac:dyDescent="0.25">
      <c r="B3975" s="149" t="str">
        <f t="shared" si="124"/>
        <v>_737</v>
      </c>
      <c r="E3975" s="149" t="str">
        <f t="shared" si="125"/>
        <v>_</v>
      </c>
      <c r="G3975" s="149">
        <f t="array" ref="G3975">SUM(IF(A3975=A$5:A3975,IF(C3975=C$5:C3975,1,0),0))</f>
        <v>737</v>
      </c>
    </row>
    <row r="3976" spans="2:7" x14ac:dyDescent="0.25">
      <c r="B3976" s="149" t="str">
        <f t="shared" si="124"/>
        <v>_738</v>
      </c>
      <c r="E3976" s="149" t="str">
        <f t="shared" si="125"/>
        <v>_</v>
      </c>
      <c r="G3976" s="149">
        <f t="array" ref="G3976">SUM(IF(A3976=A$5:A3976,IF(C3976=C$5:C3976,1,0),0))</f>
        <v>738</v>
      </c>
    </row>
    <row r="3977" spans="2:7" x14ac:dyDescent="0.25">
      <c r="B3977" s="149" t="str">
        <f t="shared" si="124"/>
        <v>_739</v>
      </c>
      <c r="E3977" s="149" t="str">
        <f t="shared" si="125"/>
        <v>_</v>
      </c>
      <c r="G3977" s="149">
        <f t="array" ref="G3977">SUM(IF(A3977=A$5:A3977,IF(C3977=C$5:C3977,1,0),0))</f>
        <v>739</v>
      </c>
    </row>
    <row r="3978" spans="2:7" x14ac:dyDescent="0.25">
      <c r="B3978" s="149" t="str">
        <f t="shared" si="124"/>
        <v>_740</v>
      </c>
      <c r="E3978" s="149" t="str">
        <f t="shared" si="125"/>
        <v>_</v>
      </c>
      <c r="G3978" s="149">
        <f t="array" ref="G3978">SUM(IF(A3978=A$5:A3978,IF(C3978=C$5:C3978,1,0),0))</f>
        <v>740</v>
      </c>
    </row>
    <row r="3979" spans="2:7" x14ac:dyDescent="0.25">
      <c r="B3979" s="149" t="str">
        <f t="shared" si="124"/>
        <v>_741</v>
      </c>
      <c r="E3979" s="149" t="str">
        <f t="shared" si="125"/>
        <v>_</v>
      </c>
      <c r="G3979" s="149">
        <f t="array" ref="G3979">SUM(IF(A3979=A$5:A3979,IF(C3979=C$5:C3979,1,0),0))</f>
        <v>741</v>
      </c>
    </row>
    <row r="3980" spans="2:7" x14ac:dyDescent="0.25">
      <c r="B3980" s="149" t="str">
        <f t="shared" si="124"/>
        <v>_742</v>
      </c>
      <c r="E3980" s="149" t="str">
        <f t="shared" si="125"/>
        <v>_</v>
      </c>
      <c r="G3980" s="149">
        <f t="array" ref="G3980">SUM(IF(A3980=A$5:A3980,IF(C3980=C$5:C3980,1,0),0))</f>
        <v>742</v>
      </c>
    </row>
    <row r="3981" spans="2:7" x14ac:dyDescent="0.25">
      <c r="B3981" s="149" t="str">
        <f t="shared" ref="B3981:B4044" si="126">A3981&amp;"_"&amp;C3981&amp;G3981</f>
        <v>_743</v>
      </c>
      <c r="E3981" s="149" t="str">
        <f t="shared" si="125"/>
        <v>_</v>
      </c>
      <c r="G3981" s="149">
        <f t="array" ref="G3981">SUM(IF(A3981=A$5:A3981,IF(C3981=C$5:C3981,1,0),0))</f>
        <v>743</v>
      </c>
    </row>
    <row r="3982" spans="2:7" x14ac:dyDescent="0.25">
      <c r="B3982" s="149" t="str">
        <f t="shared" si="126"/>
        <v>_744</v>
      </c>
      <c r="E3982" s="149" t="str">
        <f t="shared" si="125"/>
        <v>_</v>
      </c>
      <c r="G3982" s="149">
        <f t="array" ref="G3982">SUM(IF(A3982=A$5:A3982,IF(C3982=C$5:C3982,1,0),0))</f>
        <v>744</v>
      </c>
    </row>
    <row r="3983" spans="2:7" x14ac:dyDescent="0.25">
      <c r="B3983" s="149" t="str">
        <f t="shared" si="126"/>
        <v>_745</v>
      </c>
      <c r="E3983" s="149" t="str">
        <f t="shared" si="125"/>
        <v>_</v>
      </c>
      <c r="G3983" s="149">
        <f t="array" ref="G3983">SUM(IF(A3983=A$5:A3983,IF(C3983=C$5:C3983,1,0),0))</f>
        <v>745</v>
      </c>
    </row>
    <row r="3984" spans="2:7" x14ac:dyDescent="0.25">
      <c r="B3984" s="149" t="str">
        <f t="shared" si="126"/>
        <v>_746</v>
      </c>
      <c r="E3984" s="149" t="str">
        <f t="shared" si="125"/>
        <v>_</v>
      </c>
      <c r="G3984" s="149">
        <f t="array" ref="G3984">SUM(IF(A3984=A$5:A3984,IF(C3984=C$5:C3984,1,0),0))</f>
        <v>746</v>
      </c>
    </row>
    <row r="3985" spans="2:7" x14ac:dyDescent="0.25">
      <c r="B3985" s="149" t="str">
        <f t="shared" si="126"/>
        <v>_747</v>
      </c>
      <c r="E3985" s="149" t="str">
        <f t="shared" si="125"/>
        <v>_</v>
      </c>
      <c r="G3985" s="149">
        <f t="array" ref="G3985">SUM(IF(A3985=A$5:A3985,IF(C3985=C$5:C3985,1,0),0))</f>
        <v>747</v>
      </c>
    </row>
    <row r="3986" spans="2:7" x14ac:dyDescent="0.25">
      <c r="B3986" s="149" t="str">
        <f t="shared" si="126"/>
        <v>_748</v>
      </c>
      <c r="E3986" s="149" t="str">
        <f t="shared" si="125"/>
        <v>_</v>
      </c>
      <c r="G3986" s="149">
        <f t="array" ref="G3986">SUM(IF(A3986=A$5:A3986,IF(C3986=C$5:C3986,1,0),0))</f>
        <v>748</v>
      </c>
    </row>
    <row r="3987" spans="2:7" x14ac:dyDescent="0.25">
      <c r="B3987" s="149" t="str">
        <f t="shared" si="126"/>
        <v>_749</v>
      </c>
      <c r="E3987" s="149" t="str">
        <f t="shared" si="125"/>
        <v>_</v>
      </c>
      <c r="G3987" s="149">
        <f t="array" ref="G3987">SUM(IF(A3987=A$5:A3987,IF(C3987=C$5:C3987,1,0),0))</f>
        <v>749</v>
      </c>
    </row>
    <row r="3988" spans="2:7" x14ac:dyDescent="0.25">
      <c r="B3988" s="149" t="str">
        <f t="shared" si="126"/>
        <v>_750</v>
      </c>
      <c r="E3988" s="149" t="str">
        <f t="shared" si="125"/>
        <v>_</v>
      </c>
      <c r="G3988" s="149">
        <f t="array" ref="G3988">SUM(IF(A3988=A$5:A3988,IF(C3988=C$5:C3988,1,0),0))</f>
        <v>750</v>
      </c>
    </row>
    <row r="3989" spans="2:7" x14ac:dyDescent="0.25">
      <c r="B3989" s="149" t="str">
        <f t="shared" si="126"/>
        <v>_751</v>
      </c>
      <c r="E3989" s="149" t="str">
        <f t="shared" si="125"/>
        <v>_</v>
      </c>
      <c r="G3989" s="149">
        <f t="array" ref="G3989">SUM(IF(A3989=A$5:A3989,IF(C3989=C$5:C3989,1,0),0))</f>
        <v>751</v>
      </c>
    </row>
    <row r="3990" spans="2:7" x14ac:dyDescent="0.25">
      <c r="B3990" s="149" t="str">
        <f t="shared" si="126"/>
        <v>_752</v>
      </c>
      <c r="E3990" s="149" t="str">
        <f t="shared" si="125"/>
        <v>_</v>
      </c>
      <c r="G3990" s="149">
        <f t="array" ref="G3990">SUM(IF(A3990=A$5:A3990,IF(C3990=C$5:C3990,1,0),0))</f>
        <v>752</v>
      </c>
    </row>
    <row r="3991" spans="2:7" x14ac:dyDescent="0.25">
      <c r="B3991" s="149" t="str">
        <f t="shared" si="126"/>
        <v>_753</v>
      </c>
      <c r="E3991" s="149" t="str">
        <f t="shared" si="125"/>
        <v>_</v>
      </c>
      <c r="G3991" s="149">
        <f t="array" ref="G3991">SUM(IF(A3991=A$5:A3991,IF(C3991=C$5:C3991,1,0),0))</f>
        <v>753</v>
      </c>
    </row>
    <row r="3992" spans="2:7" x14ac:dyDescent="0.25">
      <c r="B3992" s="149" t="str">
        <f t="shared" si="126"/>
        <v>_754</v>
      </c>
      <c r="E3992" s="149" t="str">
        <f t="shared" si="125"/>
        <v>_</v>
      </c>
      <c r="G3992" s="149">
        <f t="array" ref="G3992">SUM(IF(A3992=A$5:A3992,IF(C3992=C$5:C3992,1,0),0))</f>
        <v>754</v>
      </c>
    </row>
    <row r="3993" spans="2:7" x14ac:dyDescent="0.25">
      <c r="B3993" s="149" t="str">
        <f t="shared" si="126"/>
        <v>_755</v>
      </c>
      <c r="E3993" s="149" t="str">
        <f t="shared" si="125"/>
        <v>_</v>
      </c>
      <c r="G3993" s="149">
        <f t="array" ref="G3993">SUM(IF(A3993=A$5:A3993,IF(C3993=C$5:C3993,1,0),0))</f>
        <v>755</v>
      </c>
    </row>
    <row r="3994" spans="2:7" x14ac:dyDescent="0.25">
      <c r="B3994" s="149" t="str">
        <f t="shared" si="126"/>
        <v>_756</v>
      </c>
      <c r="E3994" s="149" t="str">
        <f t="shared" si="125"/>
        <v>_</v>
      </c>
      <c r="G3994" s="149">
        <f t="array" ref="G3994">SUM(IF(A3994=A$5:A3994,IF(C3994=C$5:C3994,1,0),0))</f>
        <v>756</v>
      </c>
    </row>
    <row r="3995" spans="2:7" x14ac:dyDescent="0.25">
      <c r="B3995" s="149" t="str">
        <f t="shared" si="126"/>
        <v>_757</v>
      </c>
      <c r="E3995" s="149" t="str">
        <f t="shared" si="125"/>
        <v>_</v>
      </c>
      <c r="G3995" s="149">
        <f t="array" ref="G3995">SUM(IF(A3995=A$5:A3995,IF(C3995=C$5:C3995,1,0),0))</f>
        <v>757</v>
      </c>
    </row>
    <row r="3996" spans="2:7" x14ac:dyDescent="0.25">
      <c r="B3996" s="149" t="str">
        <f t="shared" si="126"/>
        <v>_758</v>
      </c>
      <c r="E3996" s="149" t="str">
        <f t="shared" si="125"/>
        <v>_</v>
      </c>
      <c r="G3996" s="149">
        <f t="array" ref="G3996">SUM(IF(A3996=A$5:A3996,IF(C3996=C$5:C3996,1,0),0))</f>
        <v>758</v>
      </c>
    </row>
    <row r="3997" spans="2:7" x14ac:dyDescent="0.25">
      <c r="B3997" s="149" t="str">
        <f t="shared" si="126"/>
        <v>_759</v>
      </c>
      <c r="E3997" s="149" t="str">
        <f t="shared" si="125"/>
        <v>_</v>
      </c>
      <c r="G3997" s="149">
        <f t="array" ref="G3997">SUM(IF(A3997=A$5:A3997,IF(C3997=C$5:C3997,1,0),0))</f>
        <v>759</v>
      </c>
    </row>
    <row r="3998" spans="2:7" x14ac:dyDescent="0.25">
      <c r="B3998" s="149" t="str">
        <f t="shared" si="126"/>
        <v>_760</v>
      </c>
      <c r="E3998" s="149" t="str">
        <f t="shared" si="125"/>
        <v>_</v>
      </c>
      <c r="G3998" s="149">
        <f t="array" ref="G3998">SUM(IF(A3998=A$5:A3998,IF(C3998=C$5:C3998,1,0),0))</f>
        <v>760</v>
      </c>
    </row>
    <row r="3999" spans="2:7" x14ac:dyDescent="0.25">
      <c r="B3999" s="149" t="str">
        <f t="shared" si="126"/>
        <v>_761</v>
      </c>
      <c r="E3999" s="149" t="str">
        <f t="shared" si="125"/>
        <v>_</v>
      </c>
      <c r="G3999" s="149">
        <f t="array" ref="G3999">SUM(IF(A3999=A$5:A3999,IF(C3999=C$5:C3999,1,0),0))</f>
        <v>761</v>
      </c>
    </row>
    <row r="4000" spans="2:7" x14ac:dyDescent="0.25">
      <c r="B4000" s="149" t="str">
        <f t="shared" si="126"/>
        <v>_762</v>
      </c>
      <c r="E4000" s="149" t="str">
        <f t="shared" si="125"/>
        <v>_</v>
      </c>
      <c r="G4000" s="149">
        <f t="array" ref="G4000">SUM(IF(A4000=A$5:A4000,IF(C4000=C$5:C4000,1,0),0))</f>
        <v>762</v>
      </c>
    </row>
    <row r="4001" spans="2:7" x14ac:dyDescent="0.25">
      <c r="B4001" s="149" t="str">
        <f t="shared" si="126"/>
        <v>_763</v>
      </c>
      <c r="E4001" s="149" t="str">
        <f t="shared" si="125"/>
        <v>_</v>
      </c>
      <c r="G4001" s="149">
        <f t="array" ref="G4001">SUM(IF(A4001=A$5:A4001,IF(C4001=C$5:C4001,1,0),0))</f>
        <v>763</v>
      </c>
    </row>
    <row r="4002" spans="2:7" x14ac:dyDescent="0.25">
      <c r="B4002" s="149" t="str">
        <f t="shared" si="126"/>
        <v>_764</v>
      </c>
      <c r="E4002" s="149" t="str">
        <f t="shared" si="125"/>
        <v>_</v>
      </c>
      <c r="G4002" s="149">
        <f t="array" ref="G4002">SUM(IF(A4002=A$5:A4002,IF(C4002=C$5:C4002,1,0),0))</f>
        <v>764</v>
      </c>
    </row>
    <row r="4003" spans="2:7" x14ac:dyDescent="0.25">
      <c r="B4003" s="149" t="str">
        <f t="shared" si="126"/>
        <v>_765</v>
      </c>
      <c r="E4003" s="149" t="str">
        <f t="shared" si="125"/>
        <v>_</v>
      </c>
      <c r="G4003" s="149">
        <f t="array" ref="G4003">SUM(IF(A4003=A$5:A4003,IF(C4003=C$5:C4003,1,0),0))</f>
        <v>765</v>
      </c>
    </row>
    <row r="4004" spans="2:7" x14ac:dyDescent="0.25">
      <c r="B4004" s="149" t="str">
        <f t="shared" si="126"/>
        <v>_766</v>
      </c>
      <c r="E4004" s="149" t="str">
        <f t="shared" si="125"/>
        <v>_</v>
      </c>
      <c r="G4004" s="149">
        <f t="array" ref="G4004">SUM(IF(A4004=A$5:A4004,IF(C4004=C$5:C4004,1,0),0))</f>
        <v>766</v>
      </c>
    </row>
    <row r="4005" spans="2:7" x14ac:dyDescent="0.25">
      <c r="B4005" s="149" t="str">
        <f t="shared" si="126"/>
        <v>_767</v>
      </c>
      <c r="E4005" s="149" t="str">
        <f t="shared" si="125"/>
        <v>_</v>
      </c>
      <c r="G4005" s="149">
        <f t="array" ref="G4005">SUM(IF(A4005=A$5:A4005,IF(C4005=C$5:C4005,1,0),0))</f>
        <v>767</v>
      </c>
    </row>
    <row r="4006" spans="2:7" x14ac:dyDescent="0.25">
      <c r="B4006" s="149" t="str">
        <f t="shared" si="126"/>
        <v>_768</v>
      </c>
      <c r="E4006" s="149" t="str">
        <f t="shared" si="125"/>
        <v>_</v>
      </c>
      <c r="G4006" s="149">
        <f t="array" ref="G4006">SUM(IF(A4006=A$5:A4006,IF(C4006=C$5:C4006,1,0),0))</f>
        <v>768</v>
      </c>
    </row>
    <row r="4007" spans="2:7" x14ac:dyDescent="0.25">
      <c r="B4007" s="149" t="str">
        <f t="shared" si="126"/>
        <v>_769</v>
      </c>
      <c r="E4007" s="149" t="str">
        <f t="shared" si="125"/>
        <v>_</v>
      </c>
      <c r="G4007" s="149">
        <f t="array" ref="G4007">SUM(IF(A4007=A$5:A4007,IF(C4007=C$5:C4007,1,0),0))</f>
        <v>769</v>
      </c>
    </row>
    <row r="4008" spans="2:7" x14ac:dyDescent="0.25">
      <c r="B4008" s="149" t="str">
        <f t="shared" si="126"/>
        <v>_770</v>
      </c>
      <c r="E4008" s="149" t="str">
        <f t="shared" si="125"/>
        <v>_</v>
      </c>
      <c r="G4008" s="149">
        <f t="array" ref="G4008">SUM(IF(A4008=A$5:A4008,IF(C4008=C$5:C4008,1,0),0))</f>
        <v>770</v>
      </c>
    </row>
    <row r="4009" spans="2:7" x14ac:dyDescent="0.25">
      <c r="B4009" s="149" t="str">
        <f t="shared" si="126"/>
        <v>_771</v>
      </c>
      <c r="E4009" s="149" t="str">
        <f t="shared" si="125"/>
        <v>_</v>
      </c>
      <c r="G4009" s="149">
        <f t="array" ref="G4009">SUM(IF(A4009=A$5:A4009,IF(C4009=C$5:C4009,1,0),0))</f>
        <v>771</v>
      </c>
    </row>
    <row r="4010" spans="2:7" x14ac:dyDescent="0.25">
      <c r="B4010" s="149" t="str">
        <f t="shared" si="126"/>
        <v>_772</v>
      </c>
      <c r="E4010" s="149" t="str">
        <f t="shared" si="125"/>
        <v>_</v>
      </c>
      <c r="G4010" s="149">
        <f t="array" ref="G4010">SUM(IF(A4010=A$5:A4010,IF(C4010=C$5:C4010,1,0),0))</f>
        <v>772</v>
      </c>
    </row>
    <row r="4011" spans="2:7" x14ac:dyDescent="0.25">
      <c r="B4011" s="149" t="str">
        <f t="shared" si="126"/>
        <v>_773</v>
      </c>
      <c r="E4011" s="149" t="str">
        <f t="shared" si="125"/>
        <v>_</v>
      </c>
      <c r="G4011" s="149">
        <f t="array" ref="G4011">SUM(IF(A4011=A$5:A4011,IF(C4011=C$5:C4011,1,0),0))</f>
        <v>773</v>
      </c>
    </row>
    <row r="4012" spans="2:7" x14ac:dyDescent="0.25">
      <c r="B4012" s="149" t="str">
        <f t="shared" si="126"/>
        <v>_774</v>
      </c>
      <c r="E4012" s="149" t="str">
        <f t="shared" si="125"/>
        <v>_</v>
      </c>
      <c r="G4012" s="149">
        <f t="array" ref="G4012">SUM(IF(A4012=A$5:A4012,IF(C4012=C$5:C4012,1,0),0))</f>
        <v>774</v>
      </c>
    </row>
    <row r="4013" spans="2:7" x14ac:dyDescent="0.25">
      <c r="B4013" s="149" t="str">
        <f t="shared" si="126"/>
        <v>_775</v>
      </c>
      <c r="E4013" s="149" t="str">
        <f t="shared" si="125"/>
        <v>_</v>
      </c>
      <c r="G4013" s="149">
        <f t="array" ref="G4013">SUM(IF(A4013=A$5:A4013,IF(C4013=C$5:C4013,1,0),0))</f>
        <v>775</v>
      </c>
    </row>
    <row r="4014" spans="2:7" x14ac:dyDescent="0.25">
      <c r="B4014" s="149" t="str">
        <f t="shared" si="126"/>
        <v>_776</v>
      </c>
      <c r="E4014" s="149" t="str">
        <f t="shared" si="125"/>
        <v>_</v>
      </c>
      <c r="G4014" s="149">
        <f t="array" ref="G4014">SUM(IF(A4014=A$5:A4014,IF(C4014=C$5:C4014,1,0),0))</f>
        <v>776</v>
      </c>
    </row>
    <row r="4015" spans="2:7" x14ac:dyDescent="0.25">
      <c r="B4015" s="149" t="str">
        <f t="shared" si="126"/>
        <v>_777</v>
      </c>
      <c r="E4015" s="149" t="str">
        <f t="shared" si="125"/>
        <v>_</v>
      </c>
      <c r="G4015" s="149">
        <f t="array" ref="G4015">SUM(IF(A4015=A$5:A4015,IF(C4015=C$5:C4015,1,0),0))</f>
        <v>777</v>
      </c>
    </row>
    <row r="4016" spans="2:7" x14ac:dyDescent="0.25">
      <c r="B4016" s="149" t="str">
        <f t="shared" si="126"/>
        <v>_778</v>
      </c>
      <c r="E4016" s="149" t="str">
        <f t="shared" si="125"/>
        <v>_</v>
      </c>
      <c r="G4016" s="149">
        <f t="array" ref="G4016">SUM(IF(A4016=A$5:A4016,IF(C4016=C$5:C4016,1,0),0))</f>
        <v>778</v>
      </c>
    </row>
    <row r="4017" spans="2:7" x14ac:dyDescent="0.25">
      <c r="B4017" s="149" t="str">
        <f t="shared" si="126"/>
        <v>_779</v>
      </c>
      <c r="E4017" s="149" t="str">
        <f t="shared" ref="E4017:E4080" si="127">A4017&amp;"_"&amp;C4017&amp;D4017</f>
        <v>_</v>
      </c>
      <c r="G4017" s="149">
        <f t="array" ref="G4017">SUM(IF(A4017=A$5:A4017,IF(C4017=C$5:C4017,1,0),0))</f>
        <v>779</v>
      </c>
    </row>
    <row r="4018" spans="2:7" x14ac:dyDescent="0.25">
      <c r="B4018" s="149" t="str">
        <f t="shared" si="126"/>
        <v>_780</v>
      </c>
      <c r="E4018" s="149" t="str">
        <f t="shared" si="127"/>
        <v>_</v>
      </c>
      <c r="G4018" s="149">
        <f t="array" ref="G4018">SUM(IF(A4018=A$5:A4018,IF(C4018=C$5:C4018,1,0),0))</f>
        <v>780</v>
      </c>
    </row>
    <row r="4019" spans="2:7" x14ac:dyDescent="0.25">
      <c r="B4019" s="149" t="str">
        <f t="shared" si="126"/>
        <v>_781</v>
      </c>
      <c r="E4019" s="149" t="str">
        <f t="shared" si="127"/>
        <v>_</v>
      </c>
      <c r="G4019" s="149">
        <f t="array" ref="G4019">SUM(IF(A4019=A$5:A4019,IF(C4019=C$5:C4019,1,0),0))</f>
        <v>781</v>
      </c>
    </row>
    <row r="4020" spans="2:7" x14ac:dyDescent="0.25">
      <c r="B4020" s="149" t="str">
        <f t="shared" si="126"/>
        <v>_782</v>
      </c>
      <c r="E4020" s="149" t="str">
        <f t="shared" si="127"/>
        <v>_</v>
      </c>
      <c r="G4020" s="149">
        <f t="array" ref="G4020">SUM(IF(A4020=A$5:A4020,IF(C4020=C$5:C4020,1,0),0))</f>
        <v>782</v>
      </c>
    </row>
    <row r="4021" spans="2:7" x14ac:dyDescent="0.25">
      <c r="B4021" s="149" t="str">
        <f t="shared" si="126"/>
        <v>_783</v>
      </c>
      <c r="E4021" s="149" t="str">
        <f t="shared" si="127"/>
        <v>_</v>
      </c>
      <c r="G4021" s="149">
        <f t="array" ref="G4021">SUM(IF(A4021=A$5:A4021,IF(C4021=C$5:C4021,1,0),0))</f>
        <v>783</v>
      </c>
    </row>
    <row r="4022" spans="2:7" x14ac:dyDescent="0.25">
      <c r="B4022" s="149" t="str">
        <f t="shared" si="126"/>
        <v>_784</v>
      </c>
      <c r="E4022" s="149" t="str">
        <f t="shared" si="127"/>
        <v>_</v>
      </c>
      <c r="G4022" s="149">
        <f t="array" ref="G4022">SUM(IF(A4022=A$5:A4022,IF(C4022=C$5:C4022,1,0),0))</f>
        <v>784</v>
      </c>
    </row>
    <row r="4023" spans="2:7" x14ac:dyDescent="0.25">
      <c r="B4023" s="149" t="str">
        <f t="shared" si="126"/>
        <v>_785</v>
      </c>
      <c r="E4023" s="149" t="str">
        <f t="shared" si="127"/>
        <v>_</v>
      </c>
      <c r="G4023" s="149">
        <f t="array" ref="G4023">SUM(IF(A4023=A$5:A4023,IF(C4023=C$5:C4023,1,0),0))</f>
        <v>785</v>
      </c>
    </row>
    <row r="4024" spans="2:7" x14ac:dyDescent="0.25">
      <c r="B4024" s="149" t="str">
        <f t="shared" si="126"/>
        <v>_786</v>
      </c>
      <c r="E4024" s="149" t="str">
        <f t="shared" si="127"/>
        <v>_</v>
      </c>
      <c r="G4024" s="149">
        <f t="array" ref="G4024">SUM(IF(A4024=A$5:A4024,IF(C4024=C$5:C4024,1,0),0))</f>
        <v>786</v>
      </c>
    </row>
    <row r="4025" spans="2:7" x14ac:dyDescent="0.25">
      <c r="B4025" s="149" t="str">
        <f t="shared" si="126"/>
        <v>_787</v>
      </c>
      <c r="E4025" s="149" t="str">
        <f t="shared" si="127"/>
        <v>_</v>
      </c>
      <c r="G4025" s="149">
        <f t="array" ref="G4025">SUM(IF(A4025=A$5:A4025,IF(C4025=C$5:C4025,1,0),0))</f>
        <v>787</v>
      </c>
    </row>
    <row r="4026" spans="2:7" x14ac:dyDescent="0.25">
      <c r="B4026" s="149" t="str">
        <f t="shared" si="126"/>
        <v>_788</v>
      </c>
      <c r="E4026" s="149" t="str">
        <f t="shared" si="127"/>
        <v>_</v>
      </c>
      <c r="G4026" s="149">
        <f t="array" ref="G4026">SUM(IF(A4026=A$5:A4026,IF(C4026=C$5:C4026,1,0),0))</f>
        <v>788</v>
      </c>
    </row>
    <row r="4027" spans="2:7" x14ac:dyDescent="0.25">
      <c r="B4027" s="149" t="str">
        <f t="shared" si="126"/>
        <v>_789</v>
      </c>
      <c r="E4027" s="149" t="str">
        <f t="shared" si="127"/>
        <v>_</v>
      </c>
      <c r="G4027" s="149">
        <f t="array" ref="G4027">SUM(IF(A4027=A$5:A4027,IF(C4027=C$5:C4027,1,0),0))</f>
        <v>789</v>
      </c>
    </row>
    <row r="4028" spans="2:7" x14ac:dyDescent="0.25">
      <c r="B4028" s="149" t="str">
        <f t="shared" si="126"/>
        <v>_790</v>
      </c>
      <c r="E4028" s="149" t="str">
        <f t="shared" si="127"/>
        <v>_</v>
      </c>
      <c r="G4028" s="149">
        <f t="array" ref="G4028">SUM(IF(A4028=A$5:A4028,IF(C4028=C$5:C4028,1,0),0))</f>
        <v>790</v>
      </c>
    </row>
    <row r="4029" spans="2:7" x14ac:dyDescent="0.25">
      <c r="B4029" s="149" t="str">
        <f t="shared" si="126"/>
        <v>_791</v>
      </c>
      <c r="E4029" s="149" t="str">
        <f t="shared" si="127"/>
        <v>_</v>
      </c>
      <c r="G4029" s="149">
        <f t="array" ref="G4029">SUM(IF(A4029=A$5:A4029,IF(C4029=C$5:C4029,1,0),0))</f>
        <v>791</v>
      </c>
    </row>
    <row r="4030" spans="2:7" x14ac:dyDescent="0.25">
      <c r="B4030" s="149" t="str">
        <f t="shared" si="126"/>
        <v>_792</v>
      </c>
      <c r="E4030" s="149" t="str">
        <f t="shared" si="127"/>
        <v>_</v>
      </c>
      <c r="G4030" s="149">
        <f t="array" ref="G4030">SUM(IF(A4030=A$5:A4030,IF(C4030=C$5:C4030,1,0),0))</f>
        <v>792</v>
      </c>
    </row>
    <row r="4031" spans="2:7" x14ac:dyDescent="0.25">
      <c r="B4031" s="149" t="str">
        <f t="shared" si="126"/>
        <v>_793</v>
      </c>
      <c r="E4031" s="149" t="str">
        <f t="shared" si="127"/>
        <v>_</v>
      </c>
      <c r="G4031" s="149">
        <f t="array" ref="G4031">SUM(IF(A4031=A$5:A4031,IF(C4031=C$5:C4031,1,0),0))</f>
        <v>793</v>
      </c>
    </row>
    <row r="4032" spans="2:7" x14ac:dyDescent="0.25">
      <c r="B4032" s="149" t="str">
        <f t="shared" si="126"/>
        <v>_794</v>
      </c>
      <c r="E4032" s="149" t="str">
        <f t="shared" si="127"/>
        <v>_</v>
      </c>
      <c r="G4032" s="149">
        <f t="array" ref="G4032">SUM(IF(A4032=A$5:A4032,IF(C4032=C$5:C4032,1,0),0))</f>
        <v>794</v>
      </c>
    </row>
    <row r="4033" spans="2:7" x14ac:dyDescent="0.25">
      <c r="B4033" s="149" t="str">
        <f t="shared" si="126"/>
        <v>_795</v>
      </c>
      <c r="E4033" s="149" t="str">
        <f t="shared" si="127"/>
        <v>_</v>
      </c>
      <c r="G4033" s="149">
        <f t="array" ref="G4033">SUM(IF(A4033=A$5:A4033,IF(C4033=C$5:C4033,1,0),0))</f>
        <v>795</v>
      </c>
    </row>
    <row r="4034" spans="2:7" x14ac:dyDescent="0.25">
      <c r="B4034" s="149" t="str">
        <f t="shared" si="126"/>
        <v>_796</v>
      </c>
      <c r="E4034" s="149" t="str">
        <f t="shared" si="127"/>
        <v>_</v>
      </c>
      <c r="G4034" s="149">
        <f t="array" ref="G4034">SUM(IF(A4034=A$5:A4034,IF(C4034=C$5:C4034,1,0),0))</f>
        <v>796</v>
      </c>
    </row>
    <row r="4035" spans="2:7" x14ac:dyDescent="0.25">
      <c r="B4035" s="149" t="str">
        <f t="shared" si="126"/>
        <v>_797</v>
      </c>
      <c r="E4035" s="149" t="str">
        <f t="shared" si="127"/>
        <v>_</v>
      </c>
      <c r="G4035" s="149">
        <f t="array" ref="G4035">SUM(IF(A4035=A$5:A4035,IF(C4035=C$5:C4035,1,0),0))</f>
        <v>797</v>
      </c>
    </row>
    <row r="4036" spans="2:7" x14ac:dyDescent="0.25">
      <c r="B4036" s="149" t="str">
        <f t="shared" si="126"/>
        <v>_798</v>
      </c>
      <c r="E4036" s="149" t="str">
        <f t="shared" si="127"/>
        <v>_</v>
      </c>
      <c r="G4036" s="149">
        <f t="array" ref="G4036">SUM(IF(A4036=A$5:A4036,IF(C4036=C$5:C4036,1,0),0))</f>
        <v>798</v>
      </c>
    </row>
    <row r="4037" spans="2:7" x14ac:dyDescent="0.25">
      <c r="B4037" s="149" t="str">
        <f t="shared" si="126"/>
        <v>_799</v>
      </c>
      <c r="E4037" s="149" t="str">
        <f t="shared" si="127"/>
        <v>_</v>
      </c>
      <c r="G4037" s="149">
        <f t="array" ref="G4037">SUM(IF(A4037=A$5:A4037,IF(C4037=C$5:C4037,1,0),0))</f>
        <v>799</v>
      </c>
    </row>
    <row r="4038" spans="2:7" x14ac:dyDescent="0.25">
      <c r="B4038" s="149" t="str">
        <f t="shared" si="126"/>
        <v>_800</v>
      </c>
      <c r="E4038" s="149" t="str">
        <f t="shared" si="127"/>
        <v>_</v>
      </c>
      <c r="G4038" s="149">
        <f t="array" ref="G4038">SUM(IF(A4038=A$5:A4038,IF(C4038=C$5:C4038,1,0),0))</f>
        <v>800</v>
      </c>
    </row>
    <row r="4039" spans="2:7" x14ac:dyDescent="0.25">
      <c r="B4039" s="149" t="str">
        <f t="shared" si="126"/>
        <v>_801</v>
      </c>
      <c r="E4039" s="149" t="str">
        <f t="shared" si="127"/>
        <v>_</v>
      </c>
      <c r="G4039" s="149">
        <f t="array" ref="G4039">SUM(IF(A4039=A$5:A4039,IF(C4039=C$5:C4039,1,0),0))</f>
        <v>801</v>
      </c>
    </row>
    <row r="4040" spans="2:7" x14ac:dyDescent="0.25">
      <c r="B4040" s="149" t="str">
        <f t="shared" si="126"/>
        <v>_802</v>
      </c>
      <c r="E4040" s="149" t="str">
        <f t="shared" si="127"/>
        <v>_</v>
      </c>
      <c r="G4040" s="149">
        <f t="array" ref="G4040">SUM(IF(A4040=A$5:A4040,IF(C4040=C$5:C4040,1,0),0))</f>
        <v>802</v>
      </c>
    </row>
    <row r="4041" spans="2:7" x14ac:dyDescent="0.25">
      <c r="B4041" s="149" t="str">
        <f t="shared" si="126"/>
        <v>_803</v>
      </c>
      <c r="E4041" s="149" t="str">
        <f t="shared" si="127"/>
        <v>_</v>
      </c>
      <c r="G4041" s="149">
        <f t="array" ref="G4041">SUM(IF(A4041=A$5:A4041,IF(C4041=C$5:C4041,1,0),0))</f>
        <v>803</v>
      </c>
    </row>
    <row r="4042" spans="2:7" x14ac:dyDescent="0.25">
      <c r="B4042" s="149" t="str">
        <f t="shared" si="126"/>
        <v>_804</v>
      </c>
      <c r="E4042" s="149" t="str">
        <f t="shared" si="127"/>
        <v>_</v>
      </c>
      <c r="G4042" s="149">
        <f t="array" ref="G4042">SUM(IF(A4042=A$5:A4042,IF(C4042=C$5:C4042,1,0),0))</f>
        <v>804</v>
      </c>
    </row>
    <row r="4043" spans="2:7" x14ac:dyDescent="0.25">
      <c r="B4043" s="149" t="str">
        <f t="shared" si="126"/>
        <v>_805</v>
      </c>
      <c r="E4043" s="149" t="str">
        <f t="shared" si="127"/>
        <v>_</v>
      </c>
      <c r="G4043" s="149">
        <f t="array" ref="G4043">SUM(IF(A4043=A$5:A4043,IF(C4043=C$5:C4043,1,0),0))</f>
        <v>805</v>
      </c>
    </row>
    <row r="4044" spans="2:7" x14ac:dyDescent="0.25">
      <c r="B4044" s="149" t="str">
        <f t="shared" si="126"/>
        <v>_806</v>
      </c>
      <c r="E4044" s="149" t="str">
        <f t="shared" si="127"/>
        <v>_</v>
      </c>
      <c r="G4044" s="149">
        <f t="array" ref="G4044">SUM(IF(A4044=A$5:A4044,IF(C4044=C$5:C4044,1,0),0))</f>
        <v>806</v>
      </c>
    </row>
    <row r="4045" spans="2:7" x14ac:dyDescent="0.25">
      <c r="B4045" s="149" t="str">
        <f t="shared" ref="B4045:B4108" si="128">A4045&amp;"_"&amp;C4045&amp;G4045</f>
        <v>_807</v>
      </c>
      <c r="E4045" s="149" t="str">
        <f t="shared" si="127"/>
        <v>_</v>
      </c>
      <c r="G4045" s="149">
        <f t="array" ref="G4045">SUM(IF(A4045=A$5:A4045,IF(C4045=C$5:C4045,1,0),0))</f>
        <v>807</v>
      </c>
    </row>
    <row r="4046" spans="2:7" x14ac:dyDescent="0.25">
      <c r="B4046" s="149" t="str">
        <f t="shared" si="128"/>
        <v>_808</v>
      </c>
      <c r="E4046" s="149" t="str">
        <f t="shared" si="127"/>
        <v>_</v>
      </c>
      <c r="G4046" s="149">
        <f t="array" ref="G4046">SUM(IF(A4046=A$5:A4046,IF(C4046=C$5:C4046,1,0),0))</f>
        <v>808</v>
      </c>
    </row>
    <row r="4047" spans="2:7" x14ac:dyDescent="0.25">
      <c r="B4047" s="149" t="str">
        <f t="shared" si="128"/>
        <v>_809</v>
      </c>
      <c r="E4047" s="149" t="str">
        <f t="shared" si="127"/>
        <v>_</v>
      </c>
      <c r="G4047" s="149">
        <f t="array" ref="G4047">SUM(IF(A4047=A$5:A4047,IF(C4047=C$5:C4047,1,0),0))</f>
        <v>809</v>
      </c>
    </row>
    <row r="4048" spans="2:7" x14ac:dyDescent="0.25">
      <c r="B4048" s="149" t="str">
        <f t="shared" si="128"/>
        <v>_810</v>
      </c>
      <c r="E4048" s="149" t="str">
        <f t="shared" si="127"/>
        <v>_</v>
      </c>
      <c r="G4048" s="149">
        <f t="array" ref="G4048">SUM(IF(A4048=A$5:A4048,IF(C4048=C$5:C4048,1,0),0))</f>
        <v>810</v>
      </c>
    </row>
    <row r="4049" spans="2:7" x14ac:dyDescent="0.25">
      <c r="B4049" s="149" t="str">
        <f t="shared" si="128"/>
        <v>_811</v>
      </c>
      <c r="E4049" s="149" t="str">
        <f t="shared" si="127"/>
        <v>_</v>
      </c>
      <c r="G4049" s="149">
        <f t="array" ref="G4049">SUM(IF(A4049=A$5:A4049,IF(C4049=C$5:C4049,1,0),0))</f>
        <v>811</v>
      </c>
    </row>
    <row r="4050" spans="2:7" x14ac:dyDescent="0.25">
      <c r="B4050" s="149" t="str">
        <f t="shared" si="128"/>
        <v>_812</v>
      </c>
      <c r="E4050" s="149" t="str">
        <f t="shared" si="127"/>
        <v>_</v>
      </c>
      <c r="G4050" s="149">
        <f t="array" ref="G4050">SUM(IF(A4050=A$5:A4050,IF(C4050=C$5:C4050,1,0),0))</f>
        <v>812</v>
      </c>
    </row>
    <row r="4051" spans="2:7" x14ac:dyDescent="0.25">
      <c r="B4051" s="149" t="str">
        <f t="shared" si="128"/>
        <v>_813</v>
      </c>
      <c r="E4051" s="149" t="str">
        <f t="shared" si="127"/>
        <v>_</v>
      </c>
      <c r="G4051" s="149">
        <f t="array" ref="G4051">SUM(IF(A4051=A$5:A4051,IF(C4051=C$5:C4051,1,0),0))</f>
        <v>813</v>
      </c>
    </row>
    <row r="4052" spans="2:7" x14ac:dyDescent="0.25">
      <c r="B4052" s="149" t="str">
        <f t="shared" si="128"/>
        <v>_814</v>
      </c>
      <c r="E4052" s="149" t="str">
        <f t="shared" si="127"/>
        <v>_</v>
      </c>
      <c r="G4052" s="149">
        <f t="array" ref="G4052">SUM(IF(A4052=A$5:A4052,IF(C4052=C$5:C4052,1,0),0))</f>
        <v>814</v>
      </c>
    </row>
    <row r="4053" spans="2:7" x14ac:dyDescent="0.25">
      <c r="B4053" s="149" t="str">
        <f t="shared" si="128"/>
        <v>_815</v>
      </c>
      <c r="E4053" s="149" t="str">
        <f t="shared" si="127"/>
        <v>_</v>
      </c>
      <c r="G4053" s="149">
        <f t="array" ref="G4053">SUM(IF(A4053=A$5:A4053,IF(C4053=C$5:C4053,1,0),0))</f>
        <v>815</v>
      </c>
    </row>
    <row r="4054" spans="2:7" x14ac:dyDescent="0.25">
      <c r="B4054" s="149" t="str">
        <f t="shared" si="128"/>
        <v>_816</v>
      </c>
      <c r="E4054" s="149" t="str">
        <f t="shared" si="127"/>
        <v>_</v>
      </c>
      <c r="G4054" s="149">
        <f t="array" ref="G4054">SUM(IF(A4054=A$5:A4054,IF(C4054=C$5:C4054,1,0),0))</f>
        <v>816</v>
      </c>
    </row>
    <row r="4055" spans="2:7" x14ac:dyDescent="0.25">
      <c r="B4055" s="149" t="str">
        <f t="shared" si="128"/>
        <v>_817</v>
      </c>
      <c r="E4055" s="149" t="str">
        <f t="shared" si="127"/>
        <v>_</v>
      </c>
      <c r="G4055" s="149">
        <f t="array" ref="G4055">SUM(IF(A4055=A$5:A4055,IF(C4055=C$5:C4055,1,0),0))</f>
        <v>817</v>
      </c>
    </row>
    <row r="4056" spans="2:7" x14ac:dyDescent="0.25">
      <c r="B4056" s="149" t="str">
        <f t="shared" si="128"/>
        <v>_818</v>
      </c>
      <c r="E4056" s="149" t="str">
        <f t="shared" si="127"/>
        <v>_</v>
      </c>
      <c r="G4056" s="149">
        <f t="array" ref="G4056">SUM(IF(A4056=A$5:A4056,IF(C4056=C$5:C4056,1,0),0))</f>
        <v>818</v>
      </c>
    </row>
    <row r="4057" spans="2:7" x14ac:dyDescent="0.25">
      <c r="B4057" s="149" t="str">
        <f t="shared" si="128"/>
        <v>_819</v>
      </c>
      <c r="E4057" s="149" t="str">
        <f t="shared" si="127"/>
        <v>_</v>
      </c>
      <c r="G4057" s="149">
        <f t="array" ref="G4057">SUM(IF(A4057=A$5:A4057,IF(C4057=C$5:C4057,1,0),0))</f>
        <v>819</v>
      </c>
    </row>
    <row r="4058" spans="2:7" x14ac:dyDescent="0.25">
      <c r="B4058" s="149" t="str">
        <f t="shared" si="128"/>
        <v>_820</v>
      </c>
      <c r="E4058" s="149" t="str">
        <f t="shared" si="127"/>
        <v>_</v>
      </c>
      <c r="G4058" s="149">
        <f t="array" ref="G4058">SUM(IF(A4058=A$5:A4058,IF(C4058=C$5:C4058,1,0),0))</f>
        <v>820</v>
      </c>
    </row>
    <row r="4059" spans="2:7" x14ac:dyDescent="0.25">
      <c r="B4059" s="149" t="str">
        <f t="shared" si="128"/>
        <v>_821</v>
      </c>
      <c r="E4059" s="149" t="str">
        <f t="shared" si="127"/>
        <v>_</v>
      </c>
      <c r="G4059" s="149">
        <f t="array" ref="G4059">SUM(IF(A4059=A$5:A4059,IF(C4059=C$5:C4059,1,0),0))</f>
        <v>821</v>
      </c>
    </row>
    <row r="4060" spans="2:7" x14ac:dyDescent="0.25">
      <c r="B4060" s="149" t="str">
        <f t="shared" si="128"/>
        <v>_822</v>
      </c>
      <c r="E4060" s="149" t="str">
        <f t="shared" si="127"/>
        <v>_</v>
      </c>
      <c r="G4060" s="149">
        <f t="array" ref="G4060">SUM(IF(A4060=A$5:A4060,IF(C4060=C$5:C4060,1,0),0))</f>
        <v>822</v>
      </c>
    </row>
    <row r="4061" spans="2:7" x14ac:dyDescent="0.25">
      <c r="B4061" s="149" t="str">
        <f t="shared" si="128"/>
        <v>_823</v>
      </c>
      <c r="E4061" s="149" t="str">
        <f t="shared" si="127"/>
        <v>_</v>
      </c>
      <c r="G4061" s="149">
        <f t="array" ref="G4061">SUM(IF(A4061=A$5:A4061,IF(C4061=C$5:C4061,1,0),0))</f>
        <v>823</v>
      </c>
    </row>
    <row r="4062" spans="2:7" x14ac:dyDescent="0.25">
      <c r="B4062" s="149" t="str">
        <f t="shared" si="128"/>
        <v>_824</v>
      </c>
      <c r="E4062" s="149" t="str">
        <f t="shared" si="127"/>
        <v>_</v>
      </c>
      <c r="G4062" s="149">
        <f t="array" ref="G4062">SUM(IF(A4062=A$5:A4062,IF(C4062=C$5:C4062,1,0),0))</f>
        <v>824</v>
      </c>
    </row>
    <row r="4063" spans="2:7" x14ac:dyDescent="0.25">
      <c r="B4063" s="149" t="str">
        <f t="shared" si="128"/>
        <v>_825</v>
      </c>
      <c r="E4063" s="149" t="str">
        <f t="shared" si="127"/>
        <v>_</v>
      </c>
      <c r="G4063" s="149">
        <f t="array" ref="G4063">SUM(IF(A4063=A$5:A4063,IF(C4063=C$5:C4063,1,0),0))</f>
        <v>825</v>
      </c>
    </row>
    <row r="4064" spans="2:7" x14ac:dyDescent="0.25">
      <c r="B4064" s="149" t="str">
        <f t="shared" si="128"/>
        <v>_826</v>
      </c>
      <c r="E4064" s="149" t="str">
        <f t="shared" si="127"/>
        <v>_</v>
      </c>
      <c r="G4064" s="149">
        <f t="array" ref="G4064">SUM(IF(A4064=A$5:A4064,IF(C4064=C$5:C4064,1,0),0))</f>
        <v>826</v>
      </c>
    </row>
    <row r="4065" spans="2:7" x14ac:dyDescent="0.25">
      <c r="B4065" s="149" t="str">
        <f t="shared" si="128"/>
        <v>_827</v>
      </c>
      <c r="E4065" s="149" t="str">
        <f t="shared" si="127"/>
        <v>_</v>
      </c>
      <c r="G4065" s="149">
        <f t="array" ref="G4065">SUM(IF(A4065=A$5:A4065,IF(C4065=C$5:C4065,1,0),0))</f>
        <v>827</v>
      </c>
    </row>
    <row r="4066" spans="2:7" x14ac:dyDescent="0.25">
      <c r="B4066" s="149" t="str">
        <f t="shared" si="128"/>
        <v>_828</v>
      </c>
      <c r="E4066" s="149" t="str">
        <f t="shared" si="127"/>
        <v>_</v>
      </c>
      <c r="G4066" s="149">
        <f t="array" ref="G4066">SUM(IF(A4066=A$5:A4066,IF(C4066=C$5:C4066,1,0),0))</f>
        <v>828</v>
      </c>
    </row>
    <row r="4067" spans="2:7" x14ac:dyDescent="0.25">
      <c r="B4067" s="149" t="str">
        <f t="shared" si="128"/>
        <v>_829</v>
      </c>
      <c r="E4067" s="149" t="str">
        <f t="shared" si="127"/>
        <v>_</v>
      </c>
      <c r="G4067" s="149">
        <f t="array" ref="G4067">SUM(IF(A4067=A$5:A4067,IF(C4067=C$5:C4067,1,0),0))</f>
        <v>829</v>
      </c>
    </row>
    <row r="4068" spans="2:7" x14ac:dyDescent="0.25">
      <c r="B4068" s="149" t="str">
        <f t="shared" si="128"/>
        <v>_830</v>
      </c>
      <c r="E4068" s="149" t="str">
        <f t="shared" si="127"/>
        <v>_</v>
      </c>
      <c r="G4068" s="149">
        <f t="array" ref="G4068">SUM(IF(A4068=A$5:A4068,IF(C4068=C$5:C4068,1,0),0))</f>
        <v>830</v>
      </c>
    </row>
    <row r="4069" spans="2:7" x14ac:dyDescent="0.25">
      <c r="B4069" s="149" t="str">
        <f t="shared" si="128"/>
        <v>_831</v>
      </c>
      <c r="E4069" s="149" t="str">
        <f t="shared" si="127"/>
        <v>_</v>
      </c>
      <c r="G4069" s="149">
        <f t="array" ref="G4069">SUM(IF(A4069=A$5:A4069,IF(C4069=C$5:C4069,1,0),0))</f>
        <v>831</v>
      </c>
    </row>
    <row r="4070" spans="2:7" x14ac:dyDescent="0.25">
      <c r="B4070" s="149" t="str">
        <f t="shared" si="128"/>
        <v>_832</v>
      </c>
      <c r="E4070" s="149" t="str">
        <f t="shared" si="127"/>
        <v>_</v>
      </c>
      <c r="G4070" s="149">
        <f t="array" ref="G4070">SUM(IF(A4070=A$5:A4070,IF(C4070=C$5:C4070,1,0),0))</f>
        <v>832</v>
      </c>
    </row>
    <row r="4071" spans="2:7" x14ac:dyDescent="0.25">
      <c r="B4071" s="149" t="str">
        <f t="shared" si="128"/>
        <v>_833</v>
      </c>
      <c r="E4071" s="149" t="str">
        <f t="shared" si="127"/>
        <v>_</v>
      </c>
      <c r="G4071" s="149">
        <f t="array" ref="G4071">SUM(IF(A4071=A$5:A4071,IF(C4071=C$5:C4071,1,0),0))</f>
        <v>833</v>
      </c>
    </row>
    <row r="4072" spans="2:7" x14ac:dyDescent="0.25">
      <c r="B4072" s="149" t="str">
        <f t="shared" si="128"/>
        <v>_834</v>
      </c>
      <c r="E4072" s="149" t="str">
        <f t="shared" si="127"/>
        <v>_</v>
      </c>
      <c r="G4072" s="149">
        <f t="array" ref="G4072">SUM(IF(A4072=A$5:A4072,IF(C4072=C$5:C4072,1,0),0))</f>
        <v>834</v>
      </c>
    </row>
    <row r="4073" spans="2:7" x14ac:dyDescent="0.25">
      <c r="B4073" s="149" t="str">
        <f t="shared" si="128"/>
        <v>_835</v>
      </c>
      <c r="E4073" s="149" t="str">
        <f t="shared" si="127"/>
        <v>_</v>
      </c>
      <c r="G4073" s="149">
        <f t="array" ref="G4073">SUM(IF(A4073=A$5:A4073,IF(C4073=C$5:C4073,1,0),0))</f>
        <v>835</v>
      </c>
    </row>
    <row r="4074" spans="2:7" x14ac:dyDescent="0.25">
      <c r="B4074" s="149" t="str">
        <f t="shared" si="128"/>
        <v>_836</v>
      </c>
      <c r="E4074" s="149" t="str">
        <f t="shared" si="127"/>
        <v>_</v>
      </c>
      <c r="G4074" s="149">
        <f t="array" ref="G4074">SUM(IF(A4074=A$5:A4074,IF(C4074=C$5:C4074,1,0),0))</f>
        <v>836</v>
      </c>
    </row>
    <row r="4075" spans="2:7" x14ac:dyDescent="0.25">
      <c r="B4075" s="149" t="str">
        <f t="shared" si="128"/>
        <v>_837</v>
      </c>
      <c r="E4075" s="149" t="str">
        <f t="shared" si="127"/>
        <v>_</v>
      </c>
      <c r="G4075" s="149">
        <f t="array" ref="G4075">SUM(IF(A4075=A$5:A4075,IF(C4075=C$5:C4075,1,0),0))</f>
        <v>837</v>
      </c>
    </row>
    <row r="4076" spans="2:7" x14ac:dyDescent="0.25">
      <c r="B4076" s="149" t="str">
        <f t="shared" si="128"/>
        <v>_838</v>
      </c>
      <c r="E4076" s="149" t="str">
        <f t="shared" si="127"/>
        <v>_</v>
      </c>
      <c r="G4076" s="149">
        <f t="array" ref="G4076">SUM(IF(A4076=A$5:A4076,IF(C4076=C$5:C4076,1,0),0))</f>
        <v>838</v>
      </c>
    </row>
    <row r="4077" spans="2:7" x14ac:dyDescent="0.25">
      <c r="B4077" s="149" t="str">
        <f t="shared" si="128"/>
        <v>_839</v>
      </c>
      <c r="E4077" s="149" t="str">
        <f t="shared" si="127"/>
        <v>_</v>
      </c>
      <c r="G4077" s="149">
        <f t="array" ref="G4077">SUM(IF(A4077=A$5:A4077,IF(C4077=C$5:C4077,1,0),0))</f>
        <v>839</v>
      </c>
    </row>
    <row r="4078" spans="2:7" x14ac:dyDescent="0.25">
      <c r="B4078" s="149" t="str">
        <f t="shared" si="128"/>
        <v>_840</v>
      </c>
      <c r="E4078" s="149" t="str">
        <f t="shared" si="127"/>
        <v>_</v>
      </c>
      <c r="G4078" s="149">
        <f t="array" ref="G4078">SUM(IF(A4078=A$5:A4078,IF(C4078=C$5:C4078,1,0),0))</f>
        <v>840</v>
      </c>
    </row>
    <row r="4079" spans="2:7" x14ac:dyDescent="0.25">
      <c r="B4079" s="149" t="str">
        <f t="shared" si="128"/>
        <v>_841</v>
      </c>
      <c r="E4079" s="149" t="str">
        <f t="shared" si="127"/>
        <v>_</v>
      </c>
      <c r="G4079" s="149">
        <f t="array" ref="G4079">SUM(IF(A4079=A$5:A4079,IF(C4079=C$5:C4079,1,0),0))</f>
        <v>841</v>
      </c>
    </row>
    <row r="4080" spans="2:7" x14ac:dyDescent="0.25">
      <c r="B4080" s="149" t="str">
        <f t="shared" si="128"/>
        <v>_842</v>
      </c>
      <c r="E4080" s="149" t="str">
        <f t="shared" si="127"/>
        <v>_</v>
      </c>
      <c r="G4080" s="149">
        <f t="array" ref="G4080">SUM(IF(A4080=A$5:A4080,IF(C4080=C$5:C4080,1,0),0))</f>
        <v>842</v>
      </c>
    </row>
    <row r="4081" spans="2:7" x14ac:dyDescent="0.25">
      <c r="B4081" s="149" t="str">
        <f t="shared" si="128"/>
        <v>_843</v>
      </c>
      <c r="E4081" s="149" t="str">
        <f t="shared" ref="E4081:E4144" si="129">A4081&amp;"_"&amp;C4081&amp;D4081</f>
        <v>_</v>
      </c>
      <c r="G4081" s="149">
        <f t="array" ref="G4081">SUM(IF(A4081=A$5:A4081,IF(C4081=C$5:C4081,1,0),0))</f>
        <v>843</v>
      </c>
    </row>
    <row r="4082" spans="2:7" x14ac:dyDescent="0.25">
      <c r="B4082" s="149" t="str">
        <f t="shared" si="128"/>
        <v>_844</v>
      </c>
      <c r="E4082" s="149" t="str">
        <f t="shared" si="129"/>
        <v>_</v>
      </c>
      <c r="G4082" s="149">
        <f t="array" ref="G4082">SUM(IF(A4082=A$5:A4082,IF(C4082=C$5:C4082,1,0),0))</f>
        <v>844</v>
      </c>
    </row>
    <row r="4083" spans="2:7" x14ac:dyDescent="0.25">
      <c r="B4083" s="149" t="str">
        <f t="shared" si="128"/>
        <v>_845</v>
      </c>
      <c r="E4083" s="149" t="str">
        <f t="shared" si="129"/>
        <v>_</v>
      </c>
      <c r="G4083" s="149">
        <f t="array" ref="G4083">SUM(IF(A4083=A$5:A4083,IF(C4083=C$5:C4083,1,0),0))</f>
        <v>845</v>
      </c>
    </row>
    <row r="4084" spans="2:7" x14ac:dyDescent="0.25">
      <c r="B4084" s="149" t="str">
        <f t="shared" si="128"/>
        <v>_846</v>
      </c>
      <c r="E4084" s="149" t="str">
        <f t="shared" si="129"/>
        <v>_</v>
      </c>
      <c r="G4084" s="149">
        <f t="array" ref="G4084">SUM(IF(A4084=A$5:A4084,IF(C4084=C$5:C4084,1,0),0))</f>
        <v>846</v>
      </c>
    </row>
    <row r="4085" spans="2:7" x14ac:dyDescent="0.25">
      <c r="B4085" s="149" t="str">
        <f t="shared" si="128"/>
        <v>_847</v>
      </c>
      <c r="E4085" s="149" t="str">
        <f t="shared" si="129"/>
        <v>_</v>
      </c>
      <c r="G4085" s="149">
        <f t="array" ref="G4085">SUM(IF(A4085=A$5:A4085,IF(C4085=C$5:C4085,1,0),0))</f>
        <v>847</v>
      </c>
    </row>
    <row r="4086" spans="2:7" x14ac:dyDescent="0.25">
      <c r="B4086" s="149" t="str">
        <f t="shared" si="128"/>
        <v>_848</v>
      </c>
      <c r="E4086" s="149" t="str">
        <f t="shared" si="129"/>
        <v>_</v>
      </c>
      <c r="G4086" s="149">
        <f t="array" ref="G4086">SUM(IF(A4086=A$5:A4086,IF(C4086=C$5:C4086,1,0),0))</f>
        <v>848</v>
      </c>
    </row>
    <row r="4087" spans="2:7" x14ac:dyDescent="0.25">
      <c r="B4087" s="149" t="str">
        <f t="shared" si="128"/>
        <v>_849</v>
      </c>
      <c r="E4087" s="149" t="str">
        <f t="shared" si="129"/>
        <v>_</v>
      </c>
      <c r="G4087" s="149">
        <f t="array" ref="G4087">SUM(IF(A4087=A$5:A4087,IF(C4087=C$5:C4087,1,0),0))</f>
        <v>849</v>
      </c>
    </row>
    <row r="4088" spans="2:7" x14ac:dyDescent="0.25">
      <c r="B4088" s="149" t="str">
        <f t="shared" si="128"/>
        <v>_850</v>
      </c>
      <c r="E4088" s="149" t="str">
        <f t="shared" si="129"/>
        <v>_</v>
      </c>
      <c r="G4088" s="149">
        <f t="array" ref="G4088">SUM(IF(A4088=A$5:A4088,IF(C4088=C$5:C4088,1,0),0))</f>
        <v>850</v>
      </c>
    </row>
    <row r="4089" spans="2:7" x14ac:dyDescent="0.25">
      <c r="B4089" s="149" t="str">
        <f t="shared" si="128"/>
        <v>_851</v>
      </c>
      <c r="E4089" s="149" t="str">
        <f t="shared" si="129"/>
        <v>_</v>
      </c>
      <c r="G4089" s="149">
        <f t="array" ref="G4089">SUM(IF(A4089=A$5:A4089,IF(C4089=C$5:C4089,1,0),0))</f>
        <v>851</v>
      </c>
    </row>
    <row r="4090" spans="2:7" x14ac:dyDescent="0.25">
      <c r="B4090" s="149" t="str">
        <f t="shared" si="128"/>
        <v>_852</v>
      </c>
      <c r="E4090" s="149" t="str">
        <f t="shared" si="129"/>
        <v>_</v>
      </c>
      <c r="G4090" s="149">
        <f t="array" ref="G4090">SUM(IF(A4090=A$5:A4090,IF(C4090=C$5:C4090,1,0),0))</f>
        <v>852</v>
      </c>
    </row>
    <row r="4091" spans="2:7" x14ac:dyDescent="0.25">
      <c r="B4091" s="149" t="str">
        <f t="shared" si="128"/>
        <v>_853</v>
      </c>
      <c r="E4091" s="149" t="str">
        <f t="shared" si="129"/>
        <v>_</v>
      </c>
      <c r="G4091" s="149">
        <f t="array" ref="G4091">SUM(IF(A4091=A$5:A4091,IF(C4091=C$5:C4091,1,0),0))</f>
        <v>853</v>
      </c>
    </row>
    <row r="4092" spans="2:7" x14ac:dyDescent="0.25">
      <c r="B4092" s="149" t="str">
        <f t="shared" si="128"/>
        <v>_854</v>
      </c>
      <c r="E4092" s="149" t="str">
        <f t="shared" si="129"/>
        <v>_</v>
      </c>
      <c r="G4092" s="149">
        <f t="array" ref="G4092">SUM(IF(A4092=A$5:A4092,IF(C4092=C$5:C4092,1,0),0))</f>
        <v>854</v>
      </c>
    </row>
    <row r="4093" spans="2:7" x14ac:dyDescent="0.25">
      <c r="B4093" s="149" t="str">
        <f t="shared" si="128"/>
        <v>_855</v>
      </c>
      <c r="E4093" s="149" t="str">
        <f t="shared" si="129"/>
        <v>_</v>
      </c>
      <c r="G4093" s="149">
        <f t="array" ref="G4093">SUM(IF(A4093=A$5:A4093,IF(C4093=C$5:C4093,1,0),0))</f>
        <v>855</v>
      </c>
    </row>
    <row r="4094" spans="2:7" x14ac:dyDescent="0.25">
      <c r="B4094" s="149" t="str">
        <f t="shared" si="128"/>
        <v>_856</v>
      </c>
      <c r="E4094" s="149" t="str">
        <f t="shared" si="129"/>
        <v>_</v>
      </c>
      <c r="G4094" s="149">
        <f t="array" ref="G4094">SUM(IF(A4094=A$5:A4094,IF(C4094=C$5:C4094,1,0),0))</f>
        <v>856</v>
      </c>
    </row>
    <row r="4095" spans="2:7" x14ac:dyDescent="0.25">
      <c r="B4095" s="149" t="str">
        <f t="shared" si="128"/>
        <v>_857</v>
      </c>
      <c r="E4095" s="149" t="str">
        <f t="shared" si="129"/>
        <v>_</v>
      </c>
      <c r="G4095" s="149">
        <f t="array" ref="G4095">SUM(IF(A4095=A$5:A4095,IF(C4095=C$5:C4095,1,0),0))</f>
        <v>857</v>
      </c>
    </row>
    <row r="4096" spans="2:7" x14ac:dyDescent="0.25">
      <c r="B4096" s="149" t="str">
        <f t="shared" si="128"/>
        <v>_858</v>
      </c>
      <c r="E4096" s="149" t="str">
        <f t="shared" si="129"/>
        <v>_</v>
      </c>
      <c r="G4096" s="149">
        <f t="array" ref="G4096">SUM(IF(A4096=A$5:A4096,IF(C4096=C$5:C4096,1,0),0))</f>
        <v>858</v>
      </c>
    </row>
    <row r="4097" spans="2:7" x14ac:dyDescent="0.25">
      <c r="B4097" s="149" t="str">
        <f t="shared" si="128"/>
        <v>_859</v>
      </c>
      <c r="E4097" s="149" t="str">
        <f t="shared" si="129"/>
        <v>_</v>
      </c>
      <c r="G4097" s="149">
        <f t="array" ref="G4097">SUM(IF(A4097=A$5:A4097,IF(C4097=C$5:C4097,1,0),0))</f>
        <v>859</v>
      </c>
    </row>
    <row r="4098" spans="2:7" x14ac:dyDescent="0.25">
      <c r="B4098" s="149" t="str">
        <f t="shared" si="128"/>
        <v>_860</v>
      </c>
      <c r="E4098" s="149" t="str">
        <f t="shared" si="129"/>
        <v>_</v>
      </c>
      <c r="G4098" s="149">
        <f t="array" ref="G4098">SUM(IF(A4098=A$5:A4098,IF(C4098=C$5:C4098,1,0),0))</f>
        <v>860</v>
      </c>
    </row>
    <row r="4099" spans="2:7" x14ac:dyDescent="0.25">
      <c r="B4099" s="149" t="str">
        <f t="shared" si="128"/>
        <v>_861</v>
      </c>
      <c r="E4099" s="149" t="str">
        <f t="shared" si="129"/>
        <v>_</v>
      </c>
      <c r="G4099" s="149">
        <f t="array" ref="G4099">SUM(IF(A4099=A$5:A4099,IF(C4099=C$5:C4099,1,0),0))</f>
        <v>861</v>
      </c>
    </row>
    <row r="4100" spans="2:7" x14ac:dyDescent="0.25">
      <c r="B4100" s="149" t="str">
        <f t="shared" si="128"/>
        <v>_862</v>
      </c>
      <c r="E4100" s="149" t="str">
        <f t="shared" si="129"/>
        <v>_</v>
      </c>
      <c r="G4100" s="149">
        <f t="array" ref="G4100">SUM(IF(A4100=A$5:A4100,IF(C4100=C$5:C4100,1,0),0))</f>
        <v>862</v>
      </c>
    </row>
    <row r="4101" spans="2:7" x14ac:dyDescent="0.25">
      <c r="B4101" s="149" t="str">
        <f t="shared" si="128"/>
        <v>_863</v>
      </c>
      <c r="E4101" s="149" t="str">
        <f t="shared" si="129"/>
        <v>_</v>
      </c>
      <c r="G4101" s="149">
        <f t="array" ref="G4101">SUM(IF(A4101=A$5:A4101,IF(C4101=C$5:C4101,1,0),0))</f>
        <v>863</v>
      </c>
    </row>
    <row r="4102" spans="2:7" x14ac:dyDescent="0.25">
      <c r="B4102" s="149" t="str">
        <f t="shared" si="128"/>
        <v>_864</v>
      </c>
      <c r="E4102" s="149" t="str">
        <f t="shared" si="129"/>
        <v>_</v>
      </c>
      <c r="G4102" s="149">
        <f t="array" ref="G4102">SUM(IF(A4102=A$5:A4102,IF(C4102=C$5:C4102,1,0),0))</f>
        <v>864</v>
      </c>
    </row>
    <row r="4103" spans="2:7" x14ac:dyDescent="0.25">
      <c r="B4103" s="149" t="str">
        <f t="shared" si="128"/>
        <v>_865</v>
      </c>
      <c r="E4103" s="149" t="str">
        <f t="shared" si="129"/>
        <v>_</v>
      </c>
      <c r="G4103" s="149">
        <f t="array" ref="G4103">SUM(IF(A4103=A$5:A4103,IF(C4103=C$5:C4103,1,0),0))</f>
        <v>865</v>
      </c>
    </row>
    <row r="4104" spans="2:7" x14ac:dyDescent="0.25">
      <c r="B4104" s="149" t="str">
        <f t="shared" si="128"/>
        <v>_866</v>
      </c>
      <c r="E4104" s="149" t="str">
        <f t="shared" si="129"/>
        <v>_</v>
      </c>
      <c r="G4104" s="149">
        <f t="array" ref="G4104">SUM(IF(A4104=A$5:A4104,IF(C4104=C$5:C4104,1,0),0))</f>
        <v>866</v>
      </c>
    </row>
    <row r="4105" spans="2:7" x14ac:dyDescent="0.25">
      <c r="B4105" s="149" t="str">
        <f t="shared" si="128"/>
        <v>_867</v>
      </c>
      <c r="E4105" s="149" t="str">
        <f t="shared" si="129"/>
        <v>_</v>
      </c>
      <c r="G4105" s="149">
        <f t="array" ref="G4105">SUM(IF(A4105=A$5:A4105,IF(C4105=C$5:C4105,1,0),0))</f>
        <v>867</v>
      </c>
    </row>
    <row r="4106" spans="2:7" x14ac:dyDescent="0.25">
      <c r="B4106" s="149" t="str">
        <f t="shared" si="128"/>
        <v>_868</v>
      </c>
      <c r="E4106" s="149" t="str">
        <f t="shared" si="129"/>
        <v>_</v>
      </c>
      <c r="G4106" s="149">
        <f t="array" ref="G4106">SUM(IF(A4106=A$5:A4106,IF(C4106=C$5:C4106,1,0),0))</f>
        <v>868</v>
      </c>
    </row>
    <row r="4107" spans="2:7" x14ac:dyDescent="0.25">
      <c r="B4107" s="149" t="str">
        <f t="shared" si="128"/>
        <v>_869</v>
      </c>
      <c r="E4107" s="149" t="str">
        <f t="shared" si="129"/>
        <v>_</v>
      </c>
      <c r="G4107" s="149">
        <f t="array" ref="G4107">SUM(IF(A4107=A$5:A4107,IF(C4107=C$5:C4107,1,0),0))</f>
        <v>869</v>
      </c>
    </row>
    <row r="4108" spans="2:7" x14ac:dyDescent="0.25">
      <c r="B4108" s="149" t="str">
        <f t="shared" si="128"/>
        <v>_870</v>
      </c>
      <c r="E4108" s="149" t="str">
        <f t="shared" si="129"/>
        <v>_</v>
      </c>
      <c r="G4108" s="149">
        <f t="array" ref="G4108">SUM(IF(A4108=A$5:A4108,IF(C4108=C$5:C4108,1,0),0))</f>
        <v>870</v>
      </c>
    </row>
    <row r="4109" spans="2:7" x14ac:dyDescent="0.25">
      <c r="B4109" s="149" t="str">
        <f t="shared" ref="B4109:B4172" si="130">A4109&amp;"_"&amp;C4109&amp;G4109</f>
        <v>_871</v>
      </c>
      <c r="E4109" s="149" t="str">
        <f t="shared" si="129"/>
        <v>_</v>
      </c>
      <c r="G4109" s="149">
        <f t="array" ref="G4109">SUM(IF(A4109=A$5:A4109,IF(C4109=C$5:C4109,1,0),0))</f>
        <v>871</v>
      </c>
    </row>
    <row r="4110" spans="2:7" x14ac:dyDescent="0.25">
      <c r="B4110" s="149" t="str">
        <f t="shared" si="130"/>
        <v>_872</v>
      </c>
      <c r="E4110" s="149" t="str">
        <f t="shared" si="129"/>
        <v>_</v>
      </c>
      <c r="G4110" s="149">
        <f t="array" ref="G4110">SUM(IF(A4110=A$5:A4110,IF(C4110=C$5:C4110,1,0),0))</f>
        <v>872</v>
      </c>
    </row>
    <row r="4111" spans="2:7" x14ac:dyDescent="0.25">
      <c r="B4111" s="149" t="str">
        <f t="shared" si="130"/>
        <v>_873</v>
      </c>
      <c r="E4111" s="149" t="str">
        <f t="shared" si="129"/>
        <v>_</v>
      </c>
      <c r="G4111" s="149">
        <f t="array" ref="G4111">SUM(IF(A4111=A$5:A4111,IF(C4111=C$5:C4111,1,0),0))</f>
        <v>873</v>
      </c>
    </row>
    <row r="4112" spans="2:7" x14ac:dyDescent="0.25">
      <c r="B4112" s="149" t="str">
        <f t="shared" si="130"/>
        <v>_874</v>
      </c>
      <c r="E4112" s="149" t="str">
        <f t="shared" si="129"/>
        <v>_</v>
      </c>
      <c r="G4112" s="149">
        <f t="array" ref="G4112">SUM(IF(A4112=A$5:A4112,IF(C4112=C$5:C4112,1,0),0))</f>
        <v>874</v>
      </c>
    </row>
    <row r="4113" spans="2:7" x14ac:dyDescent="0.25">
      <c r="B4113" s="149" t="str">
        <f t="shared" si="130"/>
        <v>_875</v>
      </c>
      <c r="E4113" s="149" t="str">
        <f t="shared" si="129"/>
        <v>_</v>
      </c>
      <c r="G4113" s="149">
        <f t="array" ref="G4113">SUM(IF(A4113=A$5:A4113,IF(C4113=C$5:C4113,1,0),0))</f>
        <v>875</v>
      </c>
    </row>
    <row r="4114" spans="2:7" x14ac:dyDescent="0.25">
      <c r="B4114" s="149" t="str">
        <f t="shared" si="130"/>
        <v>_876</v>
      </c>
      <c r="E4114" s="149" t="str">
        <f t="shared" si="129"/>
        <v>_</v>
      </c>
      <c r="G4114" s="149">
        <f t="array" ref="G4114">SUM(IF(A4114=A$5:A4114,IF(C4114=C$5:C4114,1,0),0))</f>
        <v>876</v>
      </c>
    </row>
    <row r="4115" spans="2:7" x14ac:dyDescent="0.25">
      <c r="B4115" s="149" t="str">
        <f t="shared" si="130"/>
        <v>_877</v>
      </c>
      <c r="E4115" s="149" t="str">
        <f t="shared" si="129"/>
        <v>_</v>
      </c>
      <c r="G4115" s="149">
        <f t="array" ref="G4115">SUM(IF(A4115=A$5:A4115,IF(C4115=C$5:C4115,1,0),0))</f>
        <v>877</v>
      </c>
    </row>
    <row r="4116" spans="2:7" x14ac:dyDescent="0.25">
      <c r="B4116" s="149" t="str">
        <f t="shared" si="130"/>
        <v>_878</v>
      </c>
      <c r="E4116" s="149" t="str">
        <f t="shared" si="129"/>
        <v>_</v>
      </c>
      <c r="G4116" s="149">
        <f t="array" ref="G4116">SUM(IF(A4116=A$5:A4116,IF(C4116=C$5:C4116,1,0),0))</f>
        <v>878</v>
      </c>
    </row>
    <row r="4117" spans="2:7" x14ac:dyDescent="0.25">
      <c r="B4117" s="149" t="str">
        <f t="shared" si="130"/>
        <v>_879</v>
      </c>
      <c r="E4117" s="149" t="str">
        <f t="shared" si="129"/>
        <v>_</v>
      </c>
      <c r="G4117" s="149">
        <f t="array" ref="G4117">SUM(IF(A4117=A$5:A4117,IF(C4117=C$5:C4117,1,0),0))</f>
        <v>879</v>
      </c>
    </row>
    <row r="4118" spans="2:7" x14ac:dyDescent="0.25">
      <c r="B4118" s="149" t="str">
        <f t="shared" si="130"/>
        <v>_880</v>
      </c>
      <c r="E4118" s="149" t="str">
        <f t="shared" si="129"/>
        <v>_</v>
      </c>
      <c r="G4118" s="149">
        <f t="array" ref="G4118">SUM(IF(A4118=A$5:A4118,IF(C4118=C$5:C4118,1,0),0))</f>
        <v>880</v>
      </c>
    </row>
    <row r="4119" spans="2:7" x14ac:dyDescent="0.25">
      <c r="B4119" s="149" t="str">
        <f t="shared" si="130"/>
        <v>_881</v>
      </c>
      <c r="E4119" s="149" t="str">
        <f t="shared" si="129"/>
        <v>_</v>
      </c>
      <c r="G4119" s="149">
        <f t="array" ref="G4119">SUM(IF(A4119=A$5:A4119,IF(C4119=C$5:C4119,1,0),0))</f>
        <v>881</v>
      </c>
    </row>
    <row r="4120" spans="2:7" x14ac:dyDescent="0.25">
      <c r="B4120" s="149" t="str">
        <f t="shared" si="130"/>
        <v>_882</v>
      </c>
      <c r="E4120" s="149" t="str">
        <f t="shared" si="129"/>
        <v>_</v>
      </c>
      <c r="G4120" s="149">
        <f t="array" ref="G4120">SUM(IF(A4120=A$5:A4120,IF(C4120=C$5:C4120,1,0),0))</f>
        <v>882</v>
      </c>
    </row>
    <row r="4121" spans="2:7" x14ac:dyDescent="0.25">
      <c r="B4121" s="149" t="str">
        <f t="shared" si="130"/>
        <v>_883</v>
      </c>
      <c r="E4121" s="149" t="str">
        <f t="shared" si="129"/>
        <v>_</v>
      </c>
      <c r="G4121" s="149">
        <f t="array" ref="G4121">SUM(IF(A4121=A$5:A4121,IF(C4121=C$5:C4121,1,0),0))</f>
        <v>883</v>
      </c>
    </row>
    <row r="4122" spans="2:7" x14ac:dyDescent="0.25">
      <c r="B4122" s="149" t="str">
        <f t="shared" si="130"/>
        <v>_884</v>
      </c>
      <c r="E4122" s="149" t="str">
        <f t="shared" si="129"/>
        <v>_</v>
      </c>
      <c r="G4122" s="149">
        <f t="array" ref="G4122">SUM(IF(A4122=A$5:A4122,IF(C4122=C$5:C4122,1,0),0))</f>
        <v>884</v>
      </c>
    </row>
    <row r="4123" spans="2:7" x14ac:dyDescent="0.25">
      <c r="B4123" s="149" t="str">
        <f t="shared" si="130"/>
        <v>_885</v>
      </c>
      <c r="E4123" s="149" t="str">
        <f t="shared" si="129"/>
        <v>_</v>
      </c>
      <c r="G4123" s="149">
        <f t="array" ref="G4123">SUM(IF(A4123=A$5:A4123,IF(C4123=C$5:C4123,1,0),0))</f>
        <v>885</v>
      </c>
    </row>
    <row r="4124" spans="2:7" x14ac:dyDescent="0.25">
      <c r="B4124" s="149" t="str">
        <f t="shared" si="130"/>
        <v>_886</v>
      </c>
      <c r="E4124" s="149" t="str">
        <f t="shared" si="129"/>
        <v>_</v>
      </c>
      <c r="G4124" s="149">
        <f t="array" ref="G4124">SUM(IF(A4124=A$5:A4124,IF(C4124=C$5:C4124,1,0),0))</f>
        <v>886</v>
      </c>
    </row>
    <row r="4125" spans="2:7" x14ac:dyDescent="0.25">
      <c r="B4125" s="149" t="str">
        <f t="shared" si="130"/>
        <v>_887</v>
      </c>
      <c r="E4125" s="149" t="str">
        <f t="shared" si="129"/>
        <v>_</v>
      </c>
      <c r="G4125" s="149">
        <f t="array" ref="G4125">SUM(IF(A4125=A$5:A4125,IF(C4125=C$5:C4125,1,0),0))</f>
        <v>887</v>
      </c>
    </row>
    <row r="4126" spans="2:7" x14ac:dyDescent="0.25">
      <c r="B4126" s="149" t="str">
        <f t="shared" si="130"/>
        <v>_888</v>
      </c>
      <c r="E4126" s="149" t="str">
        <f t="shared" si="129"/>
        <v>_</v>
      </c>
      <c r="G4126" s="149">
        <f t="array" ref="G4126">SUM(IF(A4126=A$5:A4126,IF(C4126=C$5:C4126,1,0),0))</f>
        <v>888</v>
      </c>
    </row>
    <row r="4127" spans="2:7" x14ac:dyDescent="0.25">
      <c r="B4127" s="149" t="str">
        <f t="shared" si="130"/>
        <v>_889</v>
      </c>
      <c r="E4127" s="149" t="str">
        <f t="shared" si="129"/>
        <v>_</v>
      </c>
      <c r="G4127" s="149">
        <f t="array" ref="G4127">SUM(IF(A4127=A$5:A4127,IF(C4127=C$5:C4127,1,0),0))</f>
        <v>889</v>
      </c>
    </row>
    <row r="4128" spans="2:7" x14ac:dyDescent="0.25">
      <c r="B4128" s="149" t="str">
        <f t="shared" si="130"/>
        <v>_890</v>
      </c>
      <c r="E4128" s="149" t="str">
        <f t="shared" si="129"/>
        <v>_</v>
      </c>
      <c r="G4128" s="149">
        <f t="array" ref="G4128">SUM(IF(A4128=A$5:A4128,IF(C4128=C$5:C4128,1,0),0))</f>
        <v>890</v>
      </c>
    </row>
    <row r="4129" spans="2:7" x14ac:dyDescent="0.25">
      <c r="B4129" s="149" t="str">
        <f t="shared" si="130"/>
        <v>_891</v>
      </c>
      <c r="E4129" s="149" t="str">
        <f t="shared" si="129"/>
        <v>_</v>
      </c>
      <c r="G4129" s="149">
        <f t="array" ref="G4129">SUM(IF(A4129=A$5:A4129,IF(C4129=C$5:C4129,1,0),0))</f>
        <v>891</v>
      </c>
    </row>
    <row r="4130" spans="2:7" x14ac:dyDescent="0.25">
      <c r="B4130" s="149" t="str">
        <f t="shared" si="130"/>
        <v>_892</v>
      </c>
      <c r="E4130" s="149" t="str">
        <f t="shared" si="129"/>
        <v>_</v>
      </c>
      <c r="G4130" s="149">
        <f t="array" ref="G4130">SUM(IF(A4130=A$5:A4130,IF(C4130=C$5:C4130,1,0),0))</f>
        <v>892</v>
      </c>
    </row>
    <row r="4131" spans="2:7" x14ac:dyDescent="0.25">
      <c r="B4131" s="149" t="str">
        <f t="shared" si="130"/>
        <v>_893</v>
      </c>
      <c r="E4131" s="149" t="str">
        <f t="shared" si="129"/>
        <v>_</v>
      </c>
      <c r="G4131" s="149">
        <f t="array" ref="G4131">SUM(IF(A4131=A$5:A4131,IF(C4131=C$5:C4131,1,0),0))</f>
        <v>893</v>
      </c>
    </row>
    <row r="4132" spans="2:7" x14ac:dyDescent="0.25">
      <c r="B4132" s="149" t="str">
        <f t="shared" si="130"/>
        <v>_894</v>
      </c>
      <c r="E4132" s="149" t="str">
        <f t="shared" si="129"/>
        <v>_</v>
      </c>
      <c r="G4132" s="149">
        <f t="array" ref="G4132">SUM(IF(A4132=A$5:A4132,IF(C4132=C$5:C4132,1,0),0))</f>
        <v>894</v>
      </c>
    </row>
    <row r="4133" spans="2:7" x14ac:dyDescent="0.25">
      <c r="B4133" s="149" t="str">
        <f t="shared" si="130"/>
        <v>_895</v>
      </c>
      <c r="E4133" s="149" t="str">
        <f t="shared" si="129"/>
        <v>_</v>
      </c>
      <c r="G4133" s="149">
        <f t="array" ref="G4133">SUM(IF(A4133=A$5:A4133,IF(C4133=C$5:C4133,1,0),0))</f>
        <v>895</v>
      </c>
    </row>
    <row r="4134" spans="2:7" x14ac:dyDescent="0.25">
      <c r="B4134" s="149" t="str">
        <f t="shared" si="130"/>
        <v>_896</v>
      </c>
      <c r="E4134" s="149" t="str">
        <f t="shared" si="129"/>
        <v>_</v>
      </c>
      <c r="G4134" s="149">
        <f t="array" ref="G4134">SUM(IF(A4134=A$5:A4134,IF(C4134=C$5:C4134,1,0),0))</f>
        <v>896</v>
      </c>
    </row>
    <row r="4135" spans="2:7" x14ac:dyDescent="0.25">
      <c r="B4135" s="149" t="str">
        <f t="shared" si="130"/>
        <v>_897</v>
      </c>
      <c r="E4135" s="149" t="str">
        <f t="shared" si="129"/>
        <v>_</v>
      </c>
      <c r="G4135" s="149">
        <f t="array" ref="G4135">SUM(IF(A4135=A$5:A4135,IF(C4135=C$5:C4135,1,0),0))</f>
        <v>897</v>
      </c>
    </row>
    <row r="4136" spans="2:7" x14ac:dyDescent="0.25">
      <c r="B4136" s="149" t="str">
        <f t="shared" si="130"/>
        <v>_898</v>
      </c>
      <c r="E4136" s="149" t="str">
        <f t="shared" si="129"/>
        <v>_</v>
      </c>
      <c r="G4136" s="149">
        <f t="array" ref="G4136">SUM(IF(A4136=A$5:A4136,IF(C4136=C$5:C4136,1,0),0))</f>
        <v>898</v>
      </c>
    </row>
    <row r="4137" spans="2:7" x14ac:dyDescent="0.25">
      <c r="B4137" s="149" t="str">
        <f t="shared" si="130"/>
        <v>_899</v>
      </c>
      <c r="E4137" s="149" t="str">
        <f t="shared" si="129"/>
        <v>_</v>
      </c>
      <c r="G4137" s="149">
        <f t="array" ref="G4137">SUM(IF(A4137=A$5:A4137,IF(C4137=C$5:C4137,1,0),0))</f>
        <v>899</v>
      </c>
    </row>
    <row r="4138" spans="2:7" x14ac:dyDescent="0.25">
      <c r="B4138" s="149" t="str">
        <f t="shared" si="130"/>
        <v>_900</v>
      </c>
      <c r="E4138" s="149" t="str">
        <f t="shared" si="129"/>
        <v>_</v>
      </c>
      <c r="G4138" s="149">
        <f t="array" ref="G4138">SUM(IF(A4138=A$5:A4138,IF(C4138=C$5:C4138,1,0),0))</f>
        <v>900</v>
      </c>
    </row>
    <row r="4139" spans="2:7" x14ac:dyDescent="0.25">
      <c r="B4139" s="149" t="str">
        <f t="shared" si="130"/>
        <v>_901</v>
      </c>
      <c r="E4139" s="149" t="str">
        <f t="shared" si="129"/>
        <v>_</v>
      </c>
      <c r="G4139" s="149">
        <f t="array" ref="G4139">SUM(IF(A4139=A$5:A4139,IF(C4139=C$5:C4139,1,0),0))</f>
        <v>901</v>
      </c>
    </row>
    <row r="4140" spans="2:7" x14ac:dyDescent="0.25">
      <c r="B4140" s="149" t="str">
        <f t="shared" si="130"/>
        <v>_902</v>
      </c>
      <c r="E4140" s="149" t="str">
        <f t="shared" si="129"/>
        <v>_</v>
      </c>
      <c r="G4140" s="149">
        <f t="array" ref="G4140">SUM(IF(A4140=A$5:A4140,IF(C4140=C$5:C4140,1,0),0))</f>
        <v>902</v>
      </c>
    </row>
    <row r="4141" spans="2:7" x14ac:dyDescent="0.25">
      <c r="B4141" s="149" t="str">
        <f t="shared" si="130"/>
        <v>_903</v>
      </c>
      <c r="E4141" s="149" t="str">
        <f t="shared" si="129"/>
        <v>_</v>
      </c>
      <c r="G4141" s="149">
        <f t="array" ref="G4141">SUM(IF(A4141=A$5:A4141,IF(C4141=C$5:C4141,1,0),0))</f>
        <v>903</v>
      </c>
    </row>
    <row r="4142" spans="2:7" x14ac:dyDescent="0.25">
      <c r="B4142" s="149" t="str">
        <f t="shared" si="130"/>
        <v>_904</v>
      </c>
      <c r="E4142" s="149" t="str">
        <f t="shared" si="129"/>
        <v>_</v>
      </c>
      <c r="G4142" s="149">
        <f t="array" ref="G4142">SUM(IF(A4142=A$5:A4142,IF(C4142=C$5:C4142,1,0),0))</f>
        <v>904</v>
      </c>
    </row>
    <row r="4143" spans="2:7" x14ac:dyDescent="0.25">
      <c r="B4143" s="149" t="str">
        <f t="shared" si="130"/>
        <v>_905</v>
      </c>
      <c r="E4143" s="149" t="str">
        <f t="shared" si="129"/>
        <v>_</v>
      </c>
      <c r="G4143" s="149">
        <f t="array" ref="G4143">SUM(IF(A4143=A$5:A4143,IF(C4143=C$5:C4143,1,0),0))</f>
        <v>905</v>
      </c>
    </row>
    <row r="4144" spans="2:7" x14ac:dyDescent="0.25">
      <c r="B4144" s="149" t="str">
        <f t="shared" si="130"/>
        <v>_906</v>
      </c>
      <c r="E4144" s="149" t="str">
        <f t="shared" si="129"/>
        <v>_</v>
      </c>
      <c r="G4144" s="149">
        <f t="array" ref="G4144">SUM(IF(A4144=A$5:A4144,IF(C4144=C$5:C4144,1,0),0))</f>
        <v>906</v>
      </c>
    </row>
    <row r="4145" spans="2:7" x14ac:dyDescent="0.25">
      <c r="B4145" s="149" t="str">
        <f t="shared" si="130"/>
        <v>_907</v>
      </c>
      <c r="E4145" s="149" t="str">
        <f t="shared" ref="E4145:E4208" si="131">A4145&amp;"_"&amp;C4145&amp;D4145</f>
        <v>_</v>
      </c>
      <c r="G4145" s="149">
        <f t="array" ref="G4145">SUM(IF(A4145=A$5:A4145,IF(C4145=C$5:C4145,1,0),0))</f>
        <v>907</v>
      </c>
    </row>
    <row r="4146" spans="2:7" x14ac:dyDescent="0.25">
      <c r="B4146" s="149" t="str">
        <f t="shared" si="130"/>
        <v>_908</v>
      </c>
      <c r="E4146" s="149" t="str">
        <f t="shared" si="131"/>
        <v>_</v>
      </c>
      <c r="G4146" s="149">
        <f t="array" ref="G4146">SUM(IF(A4146=A$5:A4146,IF(C4146=C$5:C4146,1,0),0))</f>
        <v>908</v>
      </c>
    </row>
    <row r="4147" spans="2:7" x14ac:dyDescent="0.25">
      <c r="B4147" s="149" t="str">
        <f t="shared" si="130"/>
        <v>_909</v>
      </c>
      <c r="E4147" s="149" t="str">
        <f t="shared" si="131"/>
        <v>_</v>
      </c>
      <c r="G4147" s="149">
        <f t="array" ref="G4147">SUM(IF(A4147=A$5:A4147,IF(C4147=C$5:C4147,1,0),0))</f>
        <v>909</v>
      </c>
    </row>
    <row r="4148" spans="2:7" x14ac:dyDescent="0.25">
      <c r="B4148" s="149" t="str">
        <f t="shared" si="130"/>
        <v>_910</v>
      </c>
      <c r="E4148" s="149" t="str">
        <f t="shared" si="131"/>
        <v>_</v>
      </c>
      <c r="G4148" s="149">
        <f t="array" ref="G4148">SUM(IF(A4148=A$5:A4148,IF(C4148=C$5:C4148,1,0),0))</f>
        <v>910</v>
      </c>
    </row>
    <row r="4149" spans="2:7" x14ac:dyDescent="0.25">
      <c r="B4149" s="149" t="str">
        <f t="shared" si="130"/>
        <v>_911</v>
      </c>
      <c r="E4149" s="149" t="str">
        <f t="shared" si="131"/>
        <v>_</v>
      </c>
      <c r="G4149" s="149">
        <f t="array" ref="G4149">SUM(IF(A4149=A$5:A4149,IF(C4149=C$5:C4149,1,0),0))</f>
        <v>911</v>
      </c>
    </row>
    <row r="4150" spans="2:7" x14ac:dyDescent="0.25">
      <c r="B4150" s="149" t="str">
        <f t="shared" si="130"/>
        <v>_912</v>
      </c>
      <c r="E4150" s="149" t="str">
        <f t="shared" si="131"/>
        <v>_</v>
      </c>
      <c r="G4150" s="149">
        <f t="array" ref="G4150">SUM(IF(A4150=A$5:A4150,IF(C4150=C$5:C4150,1,0),0))</f>
        <v>912</v>
      </c>
    </row>
    <row r="4151" spans="2:7" x14ac:dyDescent="0.25">
      <c r="B4151" s="149" t="str">
        <f t="shared" si="130"/>
        <v>_913</v>
      </c>
      <c r="E4151" s="149" t="str">
        <f t="shared" si="131"/>
        <v>_</v>
      </c>
      <c r="G4151" s="149">
        <f t="array" ref="G4151">SUM(IF(A4151=A$5:A4151,IF(C4151=C$5:C4151,1,0),0))</f>
        <v>913</v>
      </c>
    </row>
    <row r="4152" spans="2:7" x14ac:dyDescent="0.25">
      <c r="B4152" s="149" t="str">
        <f t="shared" si="130"/>
        <v>_914</v>
      </c>
      <c r="E4152" s="149" t="str">
        <f t="shared" si="131"/>
        <v>_</v>
      </c>
      <c r="G4152" s="149">
        <f t="array" ref="G4152">SUM(IF(A4152=A$5:A4152,IF(C4152=C$5:C4152,1,0),0))</f>
        <v>914</v>
      </c>
    </row>
    <row r="4153" spans="2:7" x14ac:dyDescent="0.25">
      <c r="B4153" s="149" t="str">
        <f t="shared" si="130"/>
        <v>_915</v>
      </c>
      <c r="E4153" s="149" t="str">
        <f t="shared" si="131"/>
        <v>_</v>
      </c>
      <c r="G4153" s="149">
        <f t="array" ref="G4153">SUM(IF(A4153=A$5:A4153,IF(C4153=C$5:C4153,1,0),0))</f>
        <v>915</v>
      </c>
    </row>
    <row r="4154" spans="2:7" x14ac:dyDescent="0.25">
      <c r="B4154" s="149" t="str">
        <f t="shared" si="130"/>
        <v>_916</v>
      </c>
      <c r="E4154" s="149" t="str">
        <f t="shared" si="131"/>
        <v>_</v>
      </c>
      <c r="G4154" s="149">
        <f t="array" ref="G4154">SUM(IF(A4154=A$5:A4154,IF(C4154=C$5:C4154,1,0),0))</f>
        <v>916</v>
      </c>
    </row>
    <row r="4155" spans="2:7" x14ac:dyDescent="0.25">
      <c r="B4155" s="149" t="str">
        <f t="shared" si="130"/>
        <v>_917</v>
      </c>
      <c r="E4155" s="149" t="str">
        <f t="shared" si="131"/>
        <v>_</v>
      </c>
      <c r="G4155" s="149">
        <f t="array" ref="G4155">SUM(IF(A4155=A$5:A4155,IF(C4155=C$5:C4155,1,0),0))</f>
        <v>917</v>
      </c>
    </row>
    <row r="4156" spans="2:7" x14ac:dyDescent="0.25">
      <c r="B4156" s="149" t="str">
        <f t="shared" si="130"/>
        <v>_918</v>
      </c>
      <c r="E4156" s="149" t="str">
        <f t="shared" si="131"/>
        <v>_</v>
      </c>
      <c r="G4156" s="149">
        <f t="array" ref="G4156">SUM(IF(A4156=A$5:A4156,IF(C4156=C$5:C4156,1,0),0))</f>
        <v>918</v>
      </c>
    </row>
    <row r="4157" spans="2:7" x14ac:dyDescent="0.25">
      <c r="B4157" s="149" t="str">
        <f t="shared" si="130"/>
        <v>_919</v>
      </c>
      <c r="E4157" s="149" t="str">
        <f t="shared" si="131"/>
        <v>_</v>
      </c>
      <c r="G4157" s="149">
        <f t="array" ref="G4157">SUM(IF(A4157=A$5:A4157,IF(C4157=C$5:C4157,1,0),0))</f>
        <v>919</v>
      </c>
    </row>
    <row r="4158" spans="2:7" x14ac:dyDescent="0.25">
      <c r="B4158" s="149" t="str">
        <f t="shared" si="130"/>
        <v>_920</v>
      </c>
      <c r="E4158" s="149" t="str">
        <f t="shared" si="131"/>
        <v>_</v>
      </c>
      <c r="G4158" s="149">
        <f t="array" ref="G4158">SUM(IF(A4158=A$5:A4158,IF(C4158=C$5:C4158,1,0),0))</f>
        <v>920</v>
      </c>
    </row>
    <row r="4159" spans="2:7" x14ac:dyDescent="0.25">
      <c r="B4159" s="149" t="str">
        <f t="shared" si="130"/>
        <v>_921</v>
      </c>
      <c r="E4159" s="149" t="str">
        <f t="shared" si="131"/>
        <v>_</v>
      </c>
      <c r="G4159" s="149">
        <f t="array" ref="G4159">SUM(IF(A4159=A$5:A4159,IF(C4159=C$5:C4159,1,0),0))</f>
        <v>921</v>
      </c>
    </row>
    <row r="4160" spans="2:7" x14ac:dyDescent="0.25">
      <c r="B4160" s="149" t="str">
        <f t="shared" si="130"/>
        <v>_922</v>
      </c>
      <c r="E4160" s="149" t="str">
        <f t="shared" si="131"/>
        <v>_</v>
      </c>
      <c r="G4160" s="149">
        <f t="array" ref="G4160">SUM(IF(A4160=A$5:A4160,IF(C4160=C$5:C4160,1,0),0))</f>
        <v>922</v>
      </c>
    </row>
    <row r="4161" spans="2:7" x14ac:dyDescent="0.25">
      <c r="B4161" s="149" t="str">
        <f t="shared" si="130"/>
        <v>_923</v>
      </c>
      <c r="E4161" s="149" t="str">
        <f t="shared" si="131"/>
        <v>_</v>
      </c>
      <c r="G4161" s="149">
        <f t="array" ref="G4161">SUM(IF(A4161=A$5:A4161,IF(C4161=C$5:C4161,1,0),0))</f>
        <v>923</v>
      </c>
    </row>
    <row r="4162" spans="2:7" x14ac:dyDescent="0.25">
      <c r="B4162" s="149" t="str">
        <f t="shared" si="130"/>
        <v>_924</v>
      </c>
      <c r="E4162" s="149" t="str">
        <f t="shared" si="131"/>
        <v>_</v>
      </c>
      <c r="G4162" s="149">
        <f t="array" ref="G4162">SUM(IF(A4162=A$5:A4162,IF(C4162=C$5:C4162,1,0),0))</f>
        <v>924</v>
      </c>
    </row>
    <row r="4163" spans="2:7" x14ac:dyDescent="0.25">
      <c r="B4163" s="149" t="str">
        <f t="shared" si="130"/>
        <v>_925</v>
      </c>
      <c r="E4163" s="149" t="str">
        <f t="shared" si="131"/>
        <v>_</v>
      </c>
      <c r="G4163" s="149">
        <f t="array" ref="G4163">SUM(IF(A4163=A$5:A4163,IF(C4163=C$5:C4163,1,0),0))</f>
        <v>925</v>
      </c>
    </row>
    <row r="4164" spans="2:7" x14ac:dyDescent="0.25">
      <c r="B4164" s="149" t="str">
        <f t="shared" si="130"/>
        <v>_926</v>
      </c>
      <c r="E4164" s="149" t="str">
        <f t="shared" si="131"/>
        <v>_</v>
      </c>
      <c r="G4164" s="149">
        <f t="array" ref="G4164">SUM(IF(A4164=A$5:A4164,IF(C4164=C$5:C4164,1,0),0))</f>
        <v>926</v>
      </c>
    </row>
    <row r="4165" spans="2:7" x14ac:dyDescent="0.25">
      <c r="B4165" s="149" t="str">
        <f t="shared" si="130"/>
        <v>_927</v>
      </c>
      <c r="E4165" s="149" t="str">
        <f t="shared" si="131"/>
        <v>_</v>
      </c>
      <c r="G4165" s="149">
        <f t="array" ref="G4165">SUM(IF(A4165=A$5:A4165,IF(C4165=C$5:C4165,1,0),0))</f>
        <v>927</v>
      </c>
    </row>
    <row r="4166" spans="2:7" x14ac:dyDescent="0.25">
      <c r="B4166" s="149" t="str">
        <f t="shared" si="130"/>
        <v>_928</v>
      </c>
      <c r="E4166" s="149" t="str">
        <f t="shared" si="131"/>
        <v>_</v>
      </c>
      <c r="G4166" s="149">
        <f t="array" ref="G4166">SUM(IF(A4166=A$5:A4166,IF(C4166=C$5:C4166,1,0),0))</f>
        <v>928</v>
      </c>
    </row>
    <row r="4167" spans="2:7" x14ac:dyDescent="0.25">
      <c r="B4167" s="149" t="str">
        <f t="shared" si="130"/>
        <v>_929</v>
      </c>
      <c r="E4167" s="149" t="str">
        <f t="shared" si="131"/>
        <v>_</v>
      </c>
      <c r="G4167" s="149">
        <f t="array" ref="G4167">SUM(IF(A4167=A$5:A4167,IF(C4167=C$5:C4167,1,0),0))</f>
        <v>929</v>
      </c>
    </row>
    <row r="4168" spans="2:7" x14ac:dyDescent="0.25">
      <c r="B4168" s="149" t="str">
        <f t="shared" si="130"/>
        <v>_930</v>
      </c>
      <c r="E4168" s="149" t="str">
        <f t="shared" si="131"/>
        <v>_</v>
      </c>
      <c r="G4168" s="149">
        <f t="array" ref="G4168">SUM(IF(A4168=A$5:A4168,IF(C4168=C$5:C4168,1,0),0))</f>
        <v>930</v>
      </c>
    </row>
    <row r="4169" spans="2:7" x14ac:dyDescent="0.25">
      <c r="B4169" s="149" t="str">
        <f t="shared" si="130"/>
        <v>_931</v>
      </c>
      <c r="E4169" s="149" t="str">
        <f t="shared" si="131"/>
        <v>_</v>
      </c>
      <c r="G4169" s="149">
        <f t="array" ref="G4169">SUM(IF(A4169=A$5:A4169,IF(C4169=C$5:C4169,1,0),0))</f>
        <v>931</v>
      </c>
    </row>
    <row r="4170" spans="2:7" x14ac:dyDescent="0.25">
      <c r="B4170" s="149" t="str">
        <f t="shared" si="130"/>
        <v>_932</v>
      </c>
      <c r="E4170" s="149" t="str">
        <f t="shared" si="131"/>
        <v>_</v>
      </c>
      <c r="G4170" s="149">
        <f t="array" ref="G4170">SUM(IF(A4170=A$5:A4170,IF(C4170=C$5:C4170,1,0),0))</f>
        <v>932</v>
      </c>
    </row>
    <row r="4171" spans="2:7" x14ac:dyDescent="0.25">
      <c r="B4171" s="149" t="str">
        <f t="shared" si="130"/>
        <v>_933</v>
      </c>
      <c r="E4171" s="149" t="str">
        <f t="shared" si="131"/>
        <v>_</v>
      </c>
      <c r="G4171" s="149">
        <f t="array" ref="G4171">SUM(IF(A4171=A$5:A4171,IF(C4171=C$5:C4171,1,0),0))</f>
        <v>933</v>
      </c>
    </row>
    <row r="4172" spans="2:7" x14ac:dyDescent="0.25">
      <c r="B4172" s="149" t="str">
        <f t="shared" si="130"/>
        <v>_934</v>
      </c>
      <c r="E4172" s="149" t="str">
        <f t="shared" si="131"/>
        <v>_</v>
      </c>
      <c r="G4172" s="149">
        <f t="array" ref="G4172">SUM(IF(A4172=A$5:A4172,IF(C4172=C$5:C4172,1,0),0))</f>
        <v>934</v>
      </c>
    </row>
    <row r="4173" spans="2:7" x14ac:dyDescent="0.25">
      <c r="B4173" s="149" t="str">
        <f t="shared" ref="B4173:B4236" si="132">A4173&amp;"_"&amp;C4173&amp;G4173</f>
        <v>_935</v>
      </c>
      <c r="E4173" s="149" t="str">
        <f t="shared" si="131"/>
        <v>_</v>
      </c>
      <c r="G4173" s="149">
        <f t="array" ref="G4173">SUM(IF(A4173=A$5:A4173,IF(C4173=C$5:C4173,1,0),0))</f>
        <v>935</v>
      </c>
    </row>
    <row r="4174" spans="2:7" x14ac:dyDescent="0.25">
      <c r="B4174" s="149" t="str">
        <f t="shared" si="132"/>
        <v>_936</v>
      </c>
      <c r="E4174" s="149" t="str">
        <f t="shared" si="131"/>
        <v>_</v>
      </c>
      <c r="G4174" s="149">
        <f t="array" ref="G4174">SUM(IF(A4174=A$5:A4174,IF(C4174=C$5:C4174,1,0),0))</f>
        <v>936</v>
      </c>
    </row>
    <row r="4175" spans="2:7" x14ac:dyDescent="0.25">
      <c r="B4175" s="149" t="str">
        <f t="shared" si="132"/>
        <v>_937</v>
      </c>
      <c r="E4175" s="149" t="str">
        <f t="shared" si="131"/>
        <v>_</v>
      </c>
      <c r="G4175" s="149">
        <f t="array" ref="G4175">SUM(IF(A4175=A$5:A4175,IF(C4175=C$5:C4175,1,0),0))</f>
        <v>937</v>
      </c>
    </row>
    <row r="4176" spans="2:7" x14ac:dyDescent="0.25">
      <c r="B4176" s="149" t="str">
        <f t="shared" si="132"/>
        <v>_938</v>
      </c>
      <c r="E4176" s="149" t="str">
        <f t="shared" si="131"/>
        <v>_</v>
      </c>
      <c r="G4176" s="149">
        <f t="array" ref="G4176">SUM(IF(A4176=A$5:A4176,IF(C4176=C$5:C4176,1,0),0))</f>
        <v>938</v>
      </c>
    </row>
    <row r="4177" spans="2:7" x14ac:dyDescent="0.25">
      <c r="B4177" s="149" t="str">
        <f t="shared" si="132"/>
        <v>_939</v>
      </c>
      <c r="E4177" s="149" t="str">
        <f t="shared" si="131"/>
        <v>_</v>
      </c>
      <c r="G4177" s="149">
        <f t="array" ref="G4177">SUM(IF(A4177=A$5:A4177,IF(C4177=C$5:C4177,1,0),0))</f>
        <v>939</v>
      </c>
    </row>
    <row r="4178" spans="2:7" x14ac:dyDescent="0.25">
      <c r="B4178" s="149" t="str">
        <f t="shared" si="132"/>
        <v>_940</v>
      </c>
      <c r="E4178" s="149" t="str">
        <f t="shared" si="131"/>
        <v>_</v>
      </c>
      <c r="G4178" s="149">
        <f t="array" ref="G4178">SUM(IF(A4178=A$5:A4178,IF(C4178=C$5:C4178,1,0),0))</f>
        <v>940</v>
      </c>
    </row>
    <row r="4179" spans="2:7" x14ac:dyDescent="0.25">
      <c r="B4179" s="149" t="str">
        <f t="shared" si="132"/>
        <v>_941</v>
      </c>
      <c r="E4179" s="149" t="str">
        <f t="shared" si="131"/>
        <v>_</v>
      </c>
      <c r="G4179" s="149">
        <f t="array" ref="G4179">SUM(IF(A4179=A$5:A4179,IF(C4179=C$5:C4179,1,0),0))</f>
        <v>941</v>
      </c>
    </row>
    <row r="4180" spans="2:7" x14ac:dyDescent="0.25">
      <c r="B4180" s="149" t="str">
        <f t="shared" si="132"/>
        <v>_942</v>
      </c>
      <c r="E4180" s="149" t="str">
        <f t="shared" si="131"/>
        <v>_</v>
      </c>
      <c r="G4180" s="149">
        <f t="array" ref="G4180">SUM(IF(A4180=A$5:A4180,IF(C4180=C$5:C4180,1,0),0))</f>
        <v>942</v>
      </c>
    </row>
    <row r="4181" spans="2:7" x14ac:dyDescent="0.25">
      <c r="B4181" s="149" t="str">
        <f t="shared" si="132"/>
        <v>_943</v>
      </c>
      <c r="E4181" s="149" t="str">
        <f t="shared" si="131"/>
        <v>_</v>
      </c>
      <c r="G4181" s="149">
        <f t="array" ref="G4181">SUM(IF(A4181=A$5:A4181,IF(C4181=C$5:C4181,1,0),0))</f>
        <v>943</v>
      </c>
    </row>
    <row r="4182" spans="2:7" x14ac:dyDescent="0.25">
      <c r="B4182" s="149" t="str">
        <f t="shared" si="132"/>
        <v>_944</v>
      </c>
      <c r="E4182" s="149" t="str">
        <f t="shared" si="131"/>
        <v>_</v>
      </c>
      <c r="G4182" s="149">
        <f t="array" ref="G4182">SUM(IF(A4182=A$5:A4182,IF(C4182=C$5:C4182,1,0),0))</f>
        <v>944</v>
      </c>
    </row>
    <row r="4183" spans="2:7" x14ac:dyDescent="0.25">
      <c r="B4183" s="149" t="str">
        <f t="shared" si="132"/>
        <v>_945</v>
      </c>
      <c r="E4183" s="149" t="str">
        <f t="shared" si="131"/>
        <v>_</v>
      </c>
      <c r="G4183" s="149">
        <f t="array" ref="G4183">SUM(IF(A4183=A$5:A4183,IF(C4183=C$5:C4183,1,0),0))</f>
        <v>945</v>
      </c>
    </row>
    <row r="4184" spans="2:7" x14ac:dyDescent="0.25">
      <c r="B4184" s="149" t="str">
        <f t="shared" si="132"/>
        <v>_946</v>
      </c>
      <c r="E4184" s="149" t="str">
        <f t="shared" si="131"/>
        <v>_</v>
      </c>
      <c r="G4184" s="149">
        <f t="array" ref="G4184">SUM(IF(A4184=A$5:A4184,IF(C4184=C$5:C4184,1,0),0))</f>
        <v>946</v>
      </c>
    </row>
    <row r="4185" spans="2:7" x14ac:dyDescent="0.25">
      <c r="B4185" s="149" t="str">
        <f t="shared" si="132"/>
        <v>_947</v>
      </c>
      <c r="E4185" s="149" t="str">
        <f t="shared" si="131"/>
        <v>_</v>
      </c>
      <c r="G4185" s="149">
        <f t="array" ref="G4185">SUM(IF(A4185=A$5:A4185,IF(C4185=C$5:C4185,1,0),0))</f>
        <v>947</v>
      </c>
    </row>
    <row r="4186" spans="2:7" x14ac:dyDescent="0.25">
      <c r="B4186" s="149" t="str">
        <f t="shared" si="132"/>
        <v>_948</v>
      </c>
      <c r="E4186" s="149" t="str">
        <f t="shared" si="131"/>
        <v>_</v>
      </c>
      <c r="G4186" s="149">
        <f t="array" ref="G4186">SUM(IF(A4186=A$5:A4186,IF(C4186=C$5:C4186,1,0),0))</f>
        <v>948</v>
      </c>
    </row>
    <row r="4187" spans="2:7" x14ac:dyDescent="0.25">
      <c r="B4187" s="149" t="str">
        <f t="shared" si="132"/>
        <v>_949</v>
      </c>
      <c r="E4187" s="149" t="str">
        <f t="shared" si="131"/>
        <v>_</v>
      </c>
      <c r="G4187" s="149">
        <f t="array" ref="G4187">SUM(IF(A4187=A$5:A4187,IF(C4187=C$5:C4187,1,0),0))</f>
        <v>949</v>
      </c>
    </row>
    <row r="4188" spans="2:7" x14ac:dyDescent="0.25">
      <c r="B4188" s="149" t="str">
        <f t="shared" si="132"/>
        <v>_950</v>
      </c>
      <c r="E4188" s="149" t="str">
        <f t="shared" si="131"/>
        <v>_</v>
      </c>
      <c r="G4188" s="149">
        <f t="array" ref="G4188">SUM(IF(A4188=A$5:A4188,IF(C4188=C$5:C4188,1,0),0))</f>
        <v>950</v>
      </c>
    </row>
    <row r="4189" spans="2:7" x14ac:dyDescent="0.25">
      <c r="B4189" s="149" t="str">
        <f t="shared" si="132"/>
        <v>_951</v>
      </c>
      <c r="E4189" s="149" t="str">
        <f t="shared" si="131"/>
        <v>_</v>
      </c>
      <c r="G4189" s="149">
        <f t="array" ref="G4189">SUM(IF(A4189=A$5:A4189,IF(C4189=C$5:C4189,1,0),0))</f>
        <v>951</v>
      </c>
    </row>
    <row r="4190" spans="2:7" x14ac:dyDescent="0.25">
      <c r="B4190" s="149" t="str">
        <f t="shared" si="132"/>
        <v>_952</v>
      </c>
      <c r="E4190" s="149" t="str">
        <f t="shared" si="131"/>
        <v>_</v>
      </c>
      <c r="G4190" s="149">
        <f t="array" ref="G4190">SUM(IF(A4190=A$5:A4190,IF(C4190=C$5:C4190,1,0),0))</f>
        <v>952</v>
      </c>
    </row>
    <row r="4191" spans="2:7" x14ac:dyDescent="0.25">
      <c r="B4191" s="149" t="str">
        <f t="shared" si="132"/>
        <v>_953</v>
      </c>
      <c r="E4191" s="149" t="str">
        <f t="shared" si="131"/>
        <v>_</v>
      </c>
      <c r="G4191" s="149">
        <f t="array" ref="G4191">SUM(IF(A4191=A$5:A4191,IF(C4191=C$5:C4191,1,0),0))</f>
        <v>953</v>
      </c>
    </row>
    <row r="4192" spans="2:7" x14ac:dyDescent="0.25">
      <c r="B4192" s="149" t="str">
        <f t="shared" si="132"/>
        <v>_954</v>
      </c>
      <c r="E4192" s="149" t="str">
        <f t="shared" si="131"/>
        <v>_</v>
      </c>
      <c r="G4192" s="149">
        <f t="array" ref="G4192">SUM(IF(A4192=A$5:A4192,IF(C4192=C$5:C4192,1,0),0))</f>
        <v>954</v>
      </c>
    </row>
    <row r="4193" spans="2:7" x14ac:dyDescent="0.25">
      <c r="B4193" s="149" t="str">
        <f t="shared" si="132"/>
        <v>_955</v>
      </c>
      <c r="E4193" s="149" t="str">
        <f t="shared" si="131"/>
        <v>_</v>
      </c>
      <c r="G4193" s="149">
        <f t="array" ref="G4193">SUM(IF(A4193=A$5:A4193,IF(C4193=C$5:C4193,1,0),0))</f>
        <v>955</v>
      </c>
    </row>
    <row r="4194" spans="2:7" x14ac:dyDescent="0.25">
      <c r="B4194" s="149" t="str">
        <f t="shared" si="132"/>
        <v>_956</v>
      </c>
      <c r="E4194" s="149" t="str">
        <f t="shared" si="131"/>
        <v>_</v>
      </c>
      <c r="G4194" s="149">
        <f t="array" ref="G4194">SUM(IF(A4194=A$5:A4194,IF(C4194=C$5:C4194,1,0),0))</f>
        <v>956</v>
      </c>
    </row>
    <row r="4195" spans="2:7" x14ac:dyDescent="0.25">
      <c r="B4195" s="149" t="str">
        <f t="shared" si="132"/>
        <v>_957</v>
      </c>
      <c r="E4195" s="149" t="str">
        <f t="shared" si="131"/>
        <v>_</v>
      </c>
      <c r="G4195" s="149">
        <f t="array" ref="G4195">SUM(IF(A4195=A$5:A4195,IF(C4195=C$5:C4195,1,0),0))</f>
        <v>957</v>
      </c>
    </row>
    <row r="4196" spans="2:7" x14ac:dyDescent="0.25">
      <c r="B4196" s="149" t="str">
        <f t="shared" si="132"/>
        <v>_958</v>
      </c>
      <c r="E4196" s="149" t="str">
        <f t="shared" si="131"/>
        <v>_</v>
      </c>
      <c r="G4196" s="149">
        <f t="array" ref="G4196">SUM(IF(A4196=A$5:A4196,IF(C4196=C$5:C4196,1,0),0))</f>
        <v>958</v>
      </c>
    </row>
    <row r="4197" spans="2:7" x14ac:dyDescent="0.25">
      <c r="B4197" s="149" t="str">
        <f t="shared" si="132"/>
        <v>_959</v>
      </c>
      <c r="E4197" s="149" t="str">
        <f t="shared" si="131"/>
        <v>_</v>
      </c>
      <c r="G4197" s="149">
        <f t="array" ref="G4197">SUM(IF(A4197=A$5:A4197,IF(C4197=C$5:C4197,1,0),0))</f>
        <v>959</v>
      </c>
    </row>
    <row r="4198" spans="2:7" x14ac:dyDescent="0.25">
      <c r="B4198" s="149" t="str">
        <f t="shared" si="132"/>
        <v>_960</v>
      </c>
      <c r="E4198" s="149" t="str">
        <f t="shared" si="131"/>
        <v>_</v>
      </c>
      <c r="G4198" s="149">
        <f t="array" ref="G4198">SUM(IF(A4198=A$5:A4198,IF(C4198=C$5:C4198,1,0),0))</f>
        <v>960</v>
      </c>
    </row>
    <row r="4199" spans="2:7" x14ac:dyDescent="0.25">
      <c r="B4199" s="149" t="str">
        <f t="shared" si="132"/>
        <v>_961</v>
      </c>
      <c r="E4199" s="149" t="str">
        <f t="shared" si="131"/>
        <v>_</v>
      </c>
      <c r="G4199" s="149">
        <f t="array" ref="G4199">SUM(IF(A4199=A$5:A4199,IF(C4199=C$5:C4199,1,0),0))</f>
        <v>961</v>
      </c>
    </row>
    <row r="4200" spans="2:7" x14ac:dyDescent="0.25">
      <c r="B4200" s="149" t="str">
        <f t="shared" si="132"/>
        <v>_962</v>
      </c>
      <c r="E4200" s="149" t="str">
        <f t="shared" si="131"/>
        <v>_</v>
      </c>
      <c r="G4200" s="149">
        <f t="array" ref="G4200">SUM(IF(A4200=A$5:A4200,IF(C4200=C$5:C4200,1,0),0))</f>
        <v>962</v>
      </c>
    </row>
    <row r="4201" spans="2:7" x14ac:dyDescent="0.25">
      <c r="B4201" s="149" t="str">
        <f t="shared" si="132"/>
        <v>_963</v>
      </c>
      <c r="E4201" s="149" t="str">
        <f t="shared" si="131"/>
        <v>_</v>
      </c>
      <c r="G4201" s="149">
        <f t="array" ref="G4201">SUM(IF(A4201=A$5:A4201,IF(C4201=C$5:C4201,1,0),0))</f>
        <v>963</v>
      </c>
    </row>
    <row r="4202" spans="2:7" x14ac:dyDescent="0.25">
      <c r="B4202" s="149" t="str">
        <f t="shared" si="132"/>
        <v>_964</v>
      </c>
      <c r="E4202" s="149" t="str">
        <f t="shared" si="131"/>
        <v>_</v>
      </c>
      <c r="G4202" s="149">
        <f t="array" ref="G4202">SUM(IF(A4202=A$5:A4202,IF(C4202=C$5:C4202,1,0),0))</f>
        <v>964</v>
      </c>
    </row>
    <row r="4203" spans="2:7" x14ac:dyDescent="0.25">
      <c r="B4203" s="149" t="str">
        <f t="shared" si="132"/>
        <v>_965</v>
      </c>
      <c r="E4203" s="149" t="str">
        <f t="shared" si="131"/>
        <v>_</v>
      </c>
      <c r="G4203" s="149">
        <f t="array" ref="G4203">SUM(IF(A4203=A$5:A4203,IF(C4203=C$5:C4203,1,0),0))</f>
        <v>965</v>
      </c>
    </row>
    <row r="4204" spans="2:7" x14ac:dyDescent="0.25">
      <c r="B4204" s="149" t="str">
        <f t="shared" si="132"/>
        <v>_966</v>
      </c>
      <c r="E4204" s="149" t="str">
        <f t="shared" si="131"/>
        <v>_</v>
      </c>
      <c r="G4204" s="149">
        <f t="array" ref="G4204">SUM(IF(A4204=A$5:A4204,IF(C4204=C$5:C4204,1,0),0))</f>
        <v>966</v>
      </c>
    </row>
    <row r="4205" spans="2:7" x14ac:dyDescent="0.25">
      <c r="B4205" s="149" t="str">
        <f t="shared" si="132"/>
        <v>_967</v>
      </c>
      <c r="E4205" s="149" t="str">
        <f t="shared" si="131"/>
        <v>_</v>
      </c>
      <c r="G4205" s="149">
        <f t="array" ref="G4205">SUM(IF(A4205=A$5:A4205,IF(C4205=C$5:C4205,1,0),0))</f>
        <v>967</v>
      </c>
    </row>
    <row r="4206" spans="2:7" x14ac:dyDescent="0.25">
      <c r="B4206" s="149" t="str">
        <f t="shared" si="132"/>
        <v>_968</v>
      </c>
      <c r="E4206" s="149" t="str">
        <f t="shared" si="131"/>
        <v>_</v>
      </c>
      <c r="G4206" s="149">
        <f t="array" ref="G4206">SUM(IF(A4206=A$5:A4206,IF(C4206=C$5:C4206,1,0),0))</f>
        <v>968</v>
      </c>
    </row>
    <row r="4207" spans="2:7" x14ac:dyDescent="0.25">
      <c r="B4207" s="149" t="str">
        <f t="shared" si="132"/>
        <v>_969</v>
      </c>
      <c r="E4207" s="149" t="str">
        <f t="shared" si="131"/>
        <v>_</v>
      </c>
      <c r="G4207" s="149">
        <f t="array" ref="G4207">SUM(IF(A4207=A$5:A4207,IF(C4207=C$5:C4207,1,0),0))</f>
        <v>969</v>
      </c>
    </row>
    <row r="4208" spans="2:7" x14ac:dyDescent="0.25">
      <c r="B4208" s="149" t="str">
        <f t="shared" si="132"/>
        <v>_970</v>
      </c>
      <c r="E4208" s="149" t="str">
        <f t="shared" si="131"/>
        <v>_</v>
      </c>
      <c r="G4208" s="149">
        <f t="array" ref="G4208">SUM(IF(A4208=A$5:A4208,IF(C4208=C$5:C4208,1,0),0))</f>
        <v>970</v>
      </c>
    </row>
    <row r="4209" spans="2:7" x14ac:dyDescent="0.25">
      <c r="B4209" s="149" t="str">
        <f t="shared" si="132"/>
        <v>_971</v>
      </c>
      <c r="E4209" s="149" t="str">
        <f t="shared" ref="E4209:E4272" si="133">A4209&amp;"_"&amp;C4209&amp;D4209</f>
        <v>_</v>
      </c>
      <c r="G4209" s="149">
        <f t="array" ref="G4209">SUM(IF(A4209=A$5:A4209,IF(C4209=C$5:C4209,1,0),0))</f>
        <v>971</v>
      </c>
    </row>
    <row r="4210" spans="2:7" x14ac:dyDescent="0.25">
      <c r="B4210" s="149" t="str">
        <f t="shared" si="132"/>
        <v>_972</v>
      </c>
      <c r="E4210" s="149" t="str">
        <f t="shared" si="133"/>
        <v>_</v>
      </c>
      <c r="G4210" s="149">
        <f t="array" ref="G4210">SUM(IF(A4210=A$5:A4210,IF(C4210=C$5:C4210,1,0),0))</f>
        <v>972</v>
      </c>
    </row>
    <row r="4211" spans="2:7" x14ac:dyDescent="0.25">
      <c r="B4211" s="149" t="str">
        <f t="shared" si="132"/>
        <v>_973</v>
      </c>
      <c r="E4211" s="149" t="str">
        <f t="shared" si="133"/>
        <v>_</v>
      </c>
      <c r="G4211" s="149">
        <f t="array" ref="G4211">SUM(IF(A4211=A$5:A4211,IF(C4211=C$5:C4211,1,0),0))</f>
        <v>973</v>
      </c>
    </row>
    <row r="4212" spans="2:7" x14ac:dyDescent="0.25">
      <c r="B4212" s="149" t="str">
        <f t="shared" si="132"/>
        <v>_974</v>
      </c>
      <c r="E4212" s="149" t="str">
        <f t="shared" si="133"/>
        <v>_</v>
      </c>
      <c r="G4212" s="149">
        <f t="array" ref="G4212">SUM(IF(A4212=A$5:A4212,IF(C4212=C$5:C4212,1,0),0))</f>
        <v>974</v>
      </c>
    </row>
    <row r="4213" spans="2:7" x14ac:dyDescent="0.25">
      <c r="B4213" s="149" t="str">
        <f t="shared" si="132"/>
        <v>_975</v>
      </c>
      <c r="E4213" s="149" t="str">
        <f t="shared" si="133"/>
        <v>_</v>
      </c>
      <c r="G4213" s="149">
        <f t="array" ref="G4213">SUM(IF(A4213=A$5:A4213,IF(C4213=C$5:C4213,1,0),0))</f>
        <v>975</v>
      </c>
    </row>
    <row r="4214" spans="2:7" x14ac:dyDescent="0.25">
      <c r="B4214" s="149" t="str">
        <f t="shared" si="132"/>
        <v>_976</v>
      </c>
      <c r="E4214" s="149" t="str">
        <f t="shared" si="133"/>
        <v>_</v>
      </c>
      <c r="G4214" s="149">
        <f t="array" ref="G4214">SUM(IF(A4214=A$5:A4214,IF(C4214=C$5:C4214,1,0),0))</f>
        <v>976</v>
      </c>
    </row>
    <row r="4215" spans="2:7" x14ac:dyDescent="0.25">
      <c r="B4215" s="149" t="str">
        <f t="shared" si="132"/>
        <v>_977</v>
      </c>
      <c r="E4215" s="149" t="str">
        <f t="shared" si="133"/>
        <v>_</v>
      </c>
      <c r="G4215" s="149">
        <f t="array" ref="G4215">SUM(IF(A4215=A$5:A4215,IF(C4215=C$5:C4215,1,0),0))</f>
        <v>977</v>
      </c>
    </row>
    <row r="4216" spans="2:7" x14ac:dyDescent="0.25">
      <c r="B4216" s="149" t="str">
        <f t="shared" si="132"/>
        <v>_978</v>
      </c>
      <c r="E4216" s="149" t="str">
        <f t="shared" si="133"/>
        <v>_</v>
      </c>
      <c r="G4216" s="149">
        <f t="array" ref="G4216">SUM(IF(A4216=A$5:A4216,IF(C4216=C$5:C4216,1,0),0))</f>
        <v>978</v>
      </c>
    </row>
    <row r="4217" spans="2:7" x14ac:dyDescent="0.25">
      <c r="B4217" s="149" t="str">
        <f t="shared" si="132"/>
        <v>_979</v>
      </c>
      <c r="E4217" s="149" t="str">
        <f t="shared" si="133"/>
        <v>_</v>
      </c>
      <c r="G4217" s="149">
        <f t="array" ref="G4217">SUM(IF(A4217=A$5:A4217,IF(C4217=C$5:C4217,1,0),0))</f>
        <v>979</v>
      </c>
    </row>
    <row r="4218" spans="2:7" x14ac:dyDescent="0.25">
      <c r="B4218" s="149" t="str">
        <f t="shared" si="132"/>
        <v>_980</v>
      </c>
      <c r="E4218" s="149" t="str">
        <f t="shared" si="133"/>
        <v>_</v>
      </c>
      <c r="G4218" s="149">
        <f t="array" ref="G4218">SUM(IF(A4218=A$5:A4218,IF(C4218=C$5:C4218,1,0),0))</f>
        <v>980</v>
      </c>
    </row>
    <row r="4219" spans="2:7" x14ac:dyDescent="0.25">
      <c r="B4219" s="149" t="str">
        <f t="shared" si="132"/>
        <v>_981</v>
      </c>
      <c r="E4219" s="149" t="str">
        <f t="shared" si="133"/>
        <v>_</v>
      </c>
      <c r="G4219" s="149">
        <f t="array" ref="G4219">SUM(IF(A4219=A$5:A4219,IF(C4219=C$5:C4219,1,0),0))</f>
        <v>981</v>
      </c>
    </row>
    <row r="4220" spans="2:7" x14ac:dyDescent="0.25">
      <c r="B4220" s="149" t="str">
        <f t="shared" si="132"/>
        <v>_982</v>
      </c>
      <c r="E4220" s="149" t="str">
        <f t="shared" si="133"/>
        <v>_</v>
      </c>
      <c r="G4220" s="149">
        <f t="array" ref="G4220">SUM(IF(A4220=A$5:A4220,IF(C4220=C$5:C4220,1,0),0))</f>
        <v>982</v>
      </c>
    </row>
    <row r="4221" spans="2:7" x14ac:dyDescent="0.25">
      <c r="B4221" s="149" t="str">
        <f t="shared" si="132"/>
        <v>_983</v>
      </c>
      <c r="E4221" s="149" t="str">
        <f t="shared" si="133"/>
        <v>_</v>
      </c>
      <c r="G4221" s="149">
        <f t="array" ref="G4221">SUM(IF(A4221=A$5:A4221,IF(C4221=C$5:C4221,1,0),0))</f>
        <v>983</v>
      </c>
    </row>
    <row r="4222" spans="2:7" x14ac:dyDescent="0.25">
      <c r="B4222" s="149" t="str">
        <f t="shared" si="132"/>
        <v>_984</v>
      </c>
      <c r="E4222" s="149" t="str">
        <f t="shared" si="133"/>
        <v>_</v>
      </c>
      <c r="G4222" s="149">
        <f t="array" ref="G4222">SUM(IF(A4222=A$5:A4222,IF(C4222=C$5:C4222,1,0),0))</f>
        <v>984</v>
      </c>
    </row>
    <row r="4223" spans="2:7" x14ac:dyDescent="0.25">
      <c r="B4223" s="149" t="str">
        <f t="shared" si="132"/>
        <v>_985</v>
      </c>
      <c r="E4223" s="149" t="str">
        <f t="shared" si="133"/>
        <v>_</v>
      </c>
      <c r="G4223" s="149">
        <f t="array" ref="G4223">SUM(IF(A4223=A$5:A4223,IF(C4223=C$5:C4223,1,0),0))</f>
        <v>985</v>
      </c>
    </row>
    <row r="4224" spans="2:7" x14ac:dyDescent="0.25">
      <c r="B4224" s="149" t="str">
        <f t="shared" si="132"/>
        <v>_986</v>
      </c>
      <c r="E4224" s="149" t="str">
        <f t="shared" si="133"/>
        <v>_</v>
      </c>
      <c r="G4224" s="149">
        <f t="array" ref="G4224">SUM(IF(A4224=A$5:A4224,IF(C4224=C$5:C4224,1,0),0))</f>
        <v>986</v>
      </c>
    </row>
    <row r="4225" spans="2:7" x14ac:dyDescent="0.25">
      <c r="B4225" s="149" t="str">
        <f t="shared" si="132"/>
        <v>_987</v>
      </c>
      <c r="E4225" s="149" t="str">
        <f t="shared" si="133"/>
        <v>_</v>
      </c>
      <c r="G4225" s="149">
        <f t="array" ref="G4225">SUM(IF(A4225=A$5:A4225,IF(C4225=C$5:C4225,1,0),0))</f>
        <v>987</v>
      </c>
    </row>
    <row r="4226" spans="2:7" x14ac:dyDescent="0.25">
      <c r="B4226" s="149" t="str">
        <f t="shared" si="132"/>
        <v>_988</v>
      </c>
      <c r="E4226" s="149" t="str">
        <f t="shared" si="133"/>
        <v>_</v>
      </c>
      <c r="G4226" s="149">
        <f t="array" ref="G4226">SUM(IF(A4226=A$5:A4226,IF(C4226=C$5:C4226,1,0),0))</f>
        <v>988</v>
      </c>
    </row>
    <row r="4227" spans="2:7" x14ac:dyDescent="0.25">
      <c r="B4227" s="149" t="str">
        <f t="shared" si="132"/>
        <v>_989</v>
      </c>
      <c r="E4227" s="149" t="str">
        <f t="shared" si="133"/>
        <v>_</v>
      </c>
      <c r="G4227" s="149">
        <f t="array" ref="G4227">SUM(IF(A4227=A$5:A4227,IF(C4227=C$5:C4227,1,0),0))</f>
        <v>989</v>
      </c>
    </row>
    <row r="4228" spans="2:7" x14ac:dyDescent="0.25">
      <c r="B4228" s="149" t="str">
        <f t="shared" si="132"/>
        <v>_990</v>
      </c>
      <c r="E4228" s="149" t="str">
        <f t="shared" si="133"/>
        <v>_</v>
      </c>
      <c r="G4228" s="149">
        <f t="array" ref="G4228">SUM(IF(A4228=A$5:A4228,IF(C4228=C$5:C4228,1,0),0))</f>
        <v>990</v>
      </c>
    </row>
    <row r="4229" spans="2:7" x14ac:dyDescent="0.25">
      <c r="B4229" s="149" t="str">
        <f t="shared" si="132"/>
        <v>_991</v>
      </c>
      <c r="E4229" s="149" t="str">
        <f t="shared" si="133"/>
        <v>_</v>
      </c>
      <c r="G4229" s="149">
        <f t="array" ref="G4229">SUM(IF(A4229=A$5:A4229,IF(C4229=C$5:C4229,1,0),0))</f>
        <v>991</v>
      </c>
    </row>
    <row r="4230" spans="2:7" x14ac:dyDescent="0.25">
      <c r="B4230" s="149" t="str">
        <f t="shared" si="132"/>
        <v>_992</v>
      </c>
      <c r="E4230" s="149" t="str">
        <f t="shared" si="133"/>
        <v>_</v>
      </c>
      <c r="G4230" s="149">
        <f t="array" ref="G4230">SUM(IF(A4230=A$5:A4230,IF(C4230=C$5:C4230,1,0),0))</f>
        <v>992</v>
      </c>
    </row>
    <row r="4231" spans="2:7" x14ac:dyDescent="0.25">
      <c r="B4231" s="149" t="str">
        <f t="shared" si="132"/>
        <v>_993</v>
      </c>
      <c r="E4231" s="149" t="str">
        <f t="shared" si="133"/>
        <v>_</v>
      </c>
      <c r="G4231" s="149">
        <f t="array" ref="G4231">SUM(IF(A4231=A$5:A4231,IF(C4231=C$5:C4231,1,0),0))</f>
        <v>993</v>
      </c>
    </row>
    <row r="4232" spans="2:7" x14ac:dyDescent="0.25">
      <c r="B4232" s="149" t="str">
        <f t="shared" si="132"/>
        <v>_994</v>
      </c>
      <c r="E4232" s="149" t="str">
        <f t="shared" si="133"/>
        <v>_</v>
      </c>
      <c r="G4232" s="149">
        <f t="array" ref="G4232">SUM(IF(A4232=A$5:A4232,IF(C4232=C$5:C4232,1,0),0))</f>
        <v>994</v>
      </c>
    </row>
    <row r="4233" spans="2:7" x14ac:dyDescent="0.25">
      <c r="B4233" s="149" t="str">
        <f t="shared" si="132"/>
        <v>_995</v>
      </c>
      <c r="E4233" s="149" t="str">
        <f t="shared" si="133"/>
        <v>_</v>
      </c>
      <c r="G4233" s="149">
        <f t="array" ref="G4233">SUM(IF(A4233=A$5:A4233,IF(C4233=C$5:C4233,1,0),0))</f>
        <v>995</v>
      </c>
    </row>
    <row r="4234" spans="2:7" x14ac:dyDescent="0.25">
      <c r="B4234" s="149" t="str">
        <f t="shared" si="132"/>
        <v>_996</v>
      </c>
      <c r="E4234" s="149" t="str">
        <f t="shared" si="133"/>
        <v>_</v>
      </c>
      <c r="G4234" s="149">
        <f t="array" ref="G4234">SUM(IF(A4234=A$5:A4234,IF(C4234=C$5:C4234,1,0),0))</f>
        <v>996</v>
      </c>
    </row>
    <row r="4235" spans="2:7" x14ac:dyDescent="0.25">
      <c r="B4235" s="149" t="str">
        <f t="shared" si="132"/>
        <v>_997</v>
      </c>
      <c r="E4235" s="149" t="str">
        <f t="shared" si="133"/>
        <v>_</v>
      </c>
      <c r="G4235" s="149">
        <f t="array" ref="G4235">SUM(IF(A4235=A$5:A4235,IF(C4235=C$5:C4235,1,0),0))</f>
        <v>997</v>
      </c>
    </row>
    <row r="4236" spans="2:7" x14ac:dyDescent="0.25">
      <c r="B4236" s="149" t="str">
        <f t="shared" si="132"/>
        <v>_998</v>
      </c>
      <c r="E4236" s="149" t="str">
        <f t="shared" si="133"/>
        <v>_</v>
      </c>
      <c r="G4236" s="149">
        <f t="array" ref="G4236">SUM(IF(A4236=A$5:A4236,IF(C4236=C$5:C4236,1,0),0))</f>
        <v>998</v>
      </c>
    </row>
    <row r="4237" spans="2:7" x14ac:dyDescent="0.25">
      <c r="B4237" s="149" t="str">
        <f t="shared" ref="B4237:B4300" si="134">A4237&amp;"_"&amp;C4237&amp;G4237</f>
        <v>_999</v>
      </c>
      <c r="E4237" s="149" t="str">
        <f t="shared" si="133"/>
        <v>_</v>
      </c>
      <c r="G4237" s="149">
        <f t="array" ref="G4237">SUM(IF(A4237=A$5:A4237,IF(C4237=C$5:C4237,1,0),0))</f>
        <v>999</v>
      </c>
    </row>
    <row r="4238" spans="2:7" x14ac:dyDescent="0.25">
      <c r="B4238" s="149" t="str">
        <f t="shared" si="134"/>
        <v>_1000</v>
      </c>
      <c r="E4238" s="149" t="str">
        <f t="shared" si="133"/>
        <v>_</v>
      </c>
      <c r="G4238" s="149">
        <f t="array" ref="G4238">SUM(IF(A4238=A$5:A4238,IF(C4238=C$5:C4238,1,0),0))</f>
        <v>1000</v>
      </c>
    </row>
    <row r="4239" spans="2:7" x14ac:dyDescent="0.25">
      <c r="B4239" s="149" t="str">
        <f t="shared" si="134"/>
        <v>_1001</v>
      </c>
      <c r="E4239" s="149" t="str">
        <f t="shared" si="133"/>
        <v>_</v>
      </c>
      <c r="G4239" s="149">
        <f t="array" ref="G4239">SUM(IF(A4239=A$5:A4239,IF(C4239=C$5:C4239,1,0),0))</f>
        <v>1001</v>
      </c>
    </row>
    <row r="4240" spans="2:7" x14ac:dyDescent="0.25">
      <c r="B4240" s="149" t="str">
        <f t="shared" si="134"/>
        <v>_1002</v>
      </c>
      <c r="E4240" s="149" t="str">
        <f t="shared" si="133"/>
        <v>_</v>
      </c>
      <c r="G4240" s="149">
        <f t="array" ref="G4240">SUM(IF(A4240=A$5:A4240,IF(C4240=C$5:C4240,1,0),0))</f>
        <v>1002</v>
      </c>
    </row>
    <row r="4241" spans="2:7" x14ac:dyDescent="0.25">
      <c r="B4241" s="149" t="str">
        <f t="shared" si="134"/>
        <v>_1003</v>
      </c>
      <c r="E4241" s="149" t="str">
        <f t="shared" si="133"/>
        <v>_</v>
      </c>
      <c r="G4241" s="149">
        <f t="array" ref="G4241">SUM(IF(A4241=A$5:A4241,IF(C4241=C$5:C4241,1,0),0))</f>
        <v>1003</v>
      </c>
    </row>
    <row r="4242" spans="2:7" x14ac:dyDescent="0.25">
      <c r="B4242" s="149" t="str">
        <f t="shared" si="134"/>
        <v>_1004</v>
      </c>
      <c r="E4242" s="149" t="str">
        <f t="shared" si="133"/>
        <v>_</v>
      </c>
      <c r="G4242" s="149">
        <f t="array" ref="G4242">SUM(IF(A4242=A$5:A4242,IF(C4242=C$5:C4242,1,0),0))</f>
        <v>1004</v>
      </c>
    </row>
    <row r="4243" spans="2:7" x14ac:dyDescent="0.25">
      <c r="B4243" s="149" t="str">
        <f t="shared" si="134"/>
        <v>_1005</v>
      </c>
      <c r="E4243" s="149" t="str">
        <f t="shared" si="133"/>
        <v>_</v>
      </c>
      <c r="G4243" s="149">
        <f t="array" ref="G4243">SUM(IF(A4243=A$5:A4243,IF(C4243=C$5:C4243,1,0),0))</f>
        <v>1005</v>
      </c>
    </row>
    <row r="4244" spans="2:7" x14ac:dyDescent="0.25">
      <c r="B4244" s="149" t="str">
        <f t="shared" si="134"/>
        <v>_1006</v>
      </c>
      <c r="E4244" s="149" t="str">
        <f t="shared" si="133"/>
        <v>_</v>
      </c>
      <c r="G4244" s="149">
        <f t="array" ref="G4244">SUM(IF(A4244=A$5:A4244,IF(C4244=C$5:C4244,1,0),0))</f>
        <v>1006</v>
      </c>
    </row>
    <row r="4245" spans="2:7" x14ac:dyDescent="0.25">
      <c r="B4245" s="149" t="str">
        <f t="shared" si="134"/>
        <v>_1007</v>
      </c>
      <c r="E4245" s="149" t="str">
        <f t="shared" si="133"/>
        <v>_</v>
      </c>
      <c r="G4245" s="149">
        <f t="array" ref="G4245">SUM(IF(A4245=A$5:A4245,IF(C4245=C$5:C4245,1,0),0))</f>
        <v>1007</v>
      </c>
    </row>
    <row r="4246" spans="2:7" x14ac:dyDescent="0.25">
      <c r="B4246" s="149" t="str">
        <f t="shared" si="134"/>
        <v>_1008</v>
      </c>
      <c r="E4246" s="149" t="str">
        <f t="shared" si="133"/>
        <v>_</v>
      </c>
      <c r="G4246" s="149">
        <f t="array" ref="G4246">SUM(IF(A4246=A$5:A4246,IF(C4246=C$5:C4246,1,0),0))</f>
        <v>1008</v>
      </c>
    </row>
    <row r="4247" spans="2:7" x14ac:dyDescent="0.25">
      <c r="B4247" s="149" t="str">
        <f t="shared" si="134"/>
        <v>_1009</v>
      </c>
      <c r="E4247" s="149" t="str">
        <f t="shared" si="133"/>
        <v>_</v>
      </c>
      <c r="G4247" s="149">
        <f t="array" ref="G4247">SUM(IF(A4247=A$5:A4247,IF(C4247=C$5:C4247,1,0),0))</f>
        <v>1009</v>
      </c>
    </row>
    <row r="4248" spans="2:7" x14ac:dyDescent="0.25">
      <c r="B4248" s="149" t="str">
        <f t="shared" si="134"/>
        <v>_1010</v>
      </c>
      <c r="E4248" s="149" t="str">
        <f t="shared" si="133"/>
        <v>_</v>
      </c>
      <c r="G4248" s="149">
        <f t="array" ref="G4248">SUM(IF(A4248=A$5:A4248,IF(C4248=C$5:C4248,1,0),0))</f>
        <v>1010</v>
      </c>
    </row>
    <row r="4249" spans="2:7" x14ac:dyDescent="0.25">
      <c r="B4249" s="149" t="str">
        <f t="shared" si="134"/>
        <v>_1011</v>
      </c>
      <c r="E4249" s="149" t="str">
        <f t="shared" si="133"/>
        <v>_</v>
      </c>
      <c r="G4249" s="149">
        <f t="array" ref="G4249">SUM(IF(A4249=A$5:A4249,IF(C4249=C$5:C4249,1,0),0))</f>
        <v>1011</v>
      </c>
    </row>
    <row r="4250" spans="2:7" x14ac:dyDescent="0.25">
      <c r="B4250" s="149" t="str">
        <f t="shared" si="134"/>
        <v>_1012</v>
      </c>
      <c r="E4250" s="149" t="str">
        <f t="shared" si="133"/>
        <v>_</v>
      </c>
      <c r="G4250" s="149">
        <f t="array" ref="G4250">SUM(IF(A4250=A$5:A4250,IF(C4250=C$5:C4250,1,0),0))</f>
        <v>1012</v>
      </c>
    </row>
    <row r="4251" spans="2:7" x14ac:dyDescent="0.25">
      <c r="B4251" s="149" t="str">
        <f t="shared" si="134"/>
        <v>_1013</v>
      </c>
      <c r="E4251" s="149" t="str">
        <f t="shared" si="133"/>
        <v>_</v>
      </c>
      <c r="G4251" s="149">
        <f t="array" ref="G4251">SUM(IF(A4251=A$5:A4251,IF(C4251=C$5:C4251,1,0),0))</f>
        <v>1013</v>
      </c>
    </row>
    <row r="4252" spans="2:7" x14ac:dyDescent="0.25">
      <c r="B4252" s="149" t="str">
        <f t="shared" si="134"/>
        <v>_1014</v>
      </c>
      <c r="E4252" s="149" t="str">
        <f t="shared" si="133"/>
        <v>_</v>
      </c>
      <c r="G4252" s="149">
        <f t="array" ref="G4252">SUM(IF(A4252=A$5:A4252,IF(C4252=C$5:C4252,1,0),0))</f>
        <v>1014</v>
      </c>
    </row>
    <row r="4253" spans="2:7" x14ac:dyDescent="0.25">
      <c r="B4253" s="149" t="str">
        <f t="shared" si="134"/>
        <v>_1015</v>
      </c>
      <c r="E4253" s="149" t="str">
        <f t="shared" si="133"/>
        <v>_</v>
      </c>
      <c r="G4253" s="149">
        <f t="array" ref="G4253">SUM(IF(A4253=A$5:A4253,IF(C4253=C$5:C4253,1,0),0))</f>
        <v>1015</v>
      </c>
    </row>
    <row r="4254" spans="2:7" x14ac:dyDescent="0.25">
      <c r="B4254" s="149" t="str">
        <f t="shared" si="134"/>
        <v>_1016</v>
      </c>
      <c r="E4254" s="149" t="str">
        <f t="shared" si="133"/>
        <v>_</v>
      </c>
      <c r="G4254" s="149">
        <f t="array" ref="G4254">SUM(IF(A4254=A$5:A4254,IF(C4254=C$5:C4254,1,0),0))</f>
        <v>1016</v>
      </c>
    </row>
    <row r="4255" spans="2:7" x14ac:dyDescent="0.25">
      <c r="B4255" s="149" t="str">
        <f t="shared" si="134"/>
        <v>_1017</v>
      </c>
      <c r="E4255" s="149" t="str">
        <f t="shared" si="133"/>
        <v>_</v>
      </c>
      <c r="G4255" s="149">
        <f t="array" ref="G4255">SUM(IF(A4255=A$5:A4255,IF(C4255=C$5:C4255,1,0),0))</f>
        <v>1017</v>
      </c>
    </row>
    <row r="4256" spans="2:7" x14ac:dyDescent="0.25">
      <c r="B4256" s="149" t="str">
        <f t="shared" si="134"/>
        <v>_1018</v>
      </c>
      <c r="E4256" s="149" t="str">
        <f t="shared" si="133"/>
        <v>_</v>
      </c>
      <c r="G4256" s="149">
        <f t="array" ref="G4256">SUM(IF(A4256=A$5:A4256,IF(C4256=C$5:C4256,1,0),0))</f>
        <v>1018</v>
      </c>
    </row>
    <row r="4257" spans="2:7" x14ac:dyDescent="0.25">
      <c r="B4257" s="149" t="str">
        <f t="shared" si="134"/>
        <v>_1019</v>
      </c>
      <c r="E4257" s="149" t="str">
        <f t="shared" si="133"/>
        <v>_</v>
      </c>
      <c r="G4257" s="149">
        <f t="array" ref="G4257">SUM(IF(A4257=A$5:A4257,IF(C4257=C$5:C4257,1,0),0))</f>
        <v>1019</v>
      </c>
    </row>
    <row r="4258" spans="2:7" x14ac:dyDescent="0.25">
      <c r="B4258" s="149" t="str">
        <f t="shared" si="134"/>
        <v>_1020</v>
      </c>
      <c r="E4258" s="149" t="str">
        <f t="shared" si="133"/>
        <v>_</v>
      </c>
      <c r="G4258" s="149">
        <f t="array" ref="G4258">SUM(IF(A4258=A$5:A4258,IF(C4258=C$5:C4258,1,0),0))</f>
        <v>1020</v>
      </c>
    </row>
    <row r="4259" spans="2:7" x14ac:dyDescent="0.25">
      <c r="B4259" s="149" t="str">
        <f t="shared" si="134"/>
        <v>_1021</v>
      </c>
      <c r="E4259" s="149" t="str">
        <f t="shared" si="133"/>
        <v>_</v>
      </c>
      <c r="G4259" s="149">
        <f t="array" ref="G4259">SUM(IF(A4259=A$5:A4259,IF(C4259=C$5:C4259,1,0),0))</f>
        <v>1021</v>
      </c>
    </row>
    <row r="4260" spans="2:7" x14ac:dyDescent="0.25">
      <c r="B4260" s="149" t="str">
        <f t="shared" si="134"/>
        <v>_1022</v>
      </c>
      <c r="E4260" s="149" t="str">
        <f t="shared" si="133"/>
        <v>_</v>
      </c>
      <c r="G4260" s="149">
        <f t="array" ref="G4260">SUM(IF(A4260=A$5:A4260,IF(C4260=C$5:C4260,1,0),0))</f>
        <v>1022</v>
      </c>
    </row>
    <row r="4261" spans="2:7" x14ac:dyDescent="0.25">
      <c r="B4261" s="149" t="str">
        <f t="shared" si="134"/>
        <v>_1023</v>
      </c>
      <c r="E4261" s="149" t="str">
        <f t="shared" si="133"/>
        <v>_</v>
      </c>
      <c r="G4261" s="149">
        <f t="array" ref="G4261">SUM(IF(A4261=A$5:A4261,IF(C4261=C$5:C4261,1,0),0))</f>
        <v>1023</v>
      </c>
    </row>
    <row r="4262" spans="2:7" x14ac:dyDescent="0.25">
      <c r="B4262" s="149" t="str">
        <f t="shared" si="134"/>
        <v>_1024</v>
      </c>
      <c r="E4262" s="149" t="str">
        <f t="shared" si="133"/>
        <v>_</v>
      </c>
      <c r="G4262" s="149">
        <f t="array" ref="G4262">SUM(IF(A4262=A$5:A4262,IF(C4262=C$5:C4262,1,0),0))</f>
        <v>1024</v>
      </c>
    </row>
    <row r="4263" spans="2:7" x14ac:dyDescent="0.25">
      <c r="B4263" s="149" t="str">
        <f t="shared" si="134"/>
        <v>_1025</v>
      </c>
      <c r="E4263" s="149" t="str">
        <f t="shared" si="133"/>
        <v>_</v>
      </c>
      <c r="G4263" s="149">
        <f t="array" ref="G4263">SUM(IF(A4263=A$5:A4263,IF(C4263=C$5:C4263,1,0),0))</f>
        <v>1025</v>
      </c>
    </row>
    <row r="4264" spans="2:7" x14ac:dyDescent="0.25">
      <c r="B4264" s="149" t="str">
        <f t="shared" si="134"/>
        <v>_1026</v>
      </c>
      <c r="E4264" s="149" t="str">
        <f t="shared" si="133"/>
        <v>_</v>
      </c>
      <c r="G4264" s="149">
        <f t="array" ref="G4264">SUM(IF(A4264=A$5:A4264,IF(C4264=C$5:C4264,1,0),0))</f>
        <v>1026</v>
      </c>
    </row>
    <row r="4265" spans="2:7" x14ac:dyDescent="0.25">
      <c r="B4265" s="149" t="str">
        <f t="shared" si="134"/>
        <v>_1027</v>
      </c>
      <c r="E4265" s="149" t="str">
        <f t="shared" si="133"/>
        <v>_</v>
      </c>
      <c r="G4265" s="149">
        <f t="array" ref="G4265">SUM(IF(A4265=A$5:A4265,IF(C4265=C$5:C4265,1,0),0))</f>
        <v>1027</v>
      </c>
    </row>
    <row r="4266" spans="2:7" x14ac:dyDescent="0.25">
      <c r="B4266" s="149" t="str">
        <f t="shared" si="134"/>
        <v>_1028</v>
      </c>
      <c r="E4266" s="149" t="str">
        <f t="shared" si="133"/>
        <v>_</v>
      </c>
      <c r="G4266" s="149">
        <f t="array" ref="G4266">SUM(IF(A4266=A$5:A4266,IF(C4266=C$5:C4266,1,0),0))</f>
        <v>1028</v>
      </c>
    </row>
    <row r="4267" spans="2:7" x14ac:dyDescent="0.25">
      <c r="B4267" s="149" t="str">
        <f t="shared" si="134"/>
        <v>_1029</v>
      </c>
      <c r="E4267" s="149" t="str">
        <f t="shared" si="133"/>
        <v>_</v>
      </c>
      <c r="G4267" s="149">
        <f t="array" ref="G4267">SUM(IF(A4267=A$5:A4267,IF(C4267=C$5:C4267,1,0),0))</f>
        <v>1029</v>
      </c>
    </row>
    <row r="4268" spans="2:7" x14ac:dyDescent="0.25">
      <c r="B4268" s="149" t="str">
        <f t="shared" si="134"/>
        <v>_1030</v>
      </c>
      <c r="E4268" s="149" t="str">
        <f t="shared" si="133"/>
        <v>_</v>
      </c>
      <c r="G4268" s="149">
        <f t="array" ref="G4268">SUM(IF(A4268=A$5:A4268,IF(C4268=C$5:C4268,1,0),0))</f>
        <v>1030</v>
      </c>
    </row>
    <row r="4269" spans="2:7" x14ac:dyDescent="0.25">
      <c r="B4269" s="149" t="str">
        <f t="shared" si="134"/>
        <v>_1031</v>
      </c>
      <c r="E4269" s="149" t="str">
        <f t="shared" si="133"/>
        <v>_</v>
      </c>
      <c r="G4269" s="149">
        <f t="array" ref="G4269">SUM(IF(A4269=A$5:A4269,IF(C4269=C$5:C4269,1,0),0))</f>
        <v>1031</v>
      </c>
    </row>
    <row r="4270" spans="2:7" x14ac:dyDescent="0.25">
      <c r="B4270" s="149" t="str">
        <f t="shared" si="134"/>
        <v>_1032</v>
      </c>
      <c r="E4270" s="149" t="str">
        <f t="shared" si="133"/>
        <v>_</v>
      </c>
      <c r="G4270" s="149">
        <f t="array" ref="G4270">SUM(IF(A4270=A$5:A4270,IF(C4270=C$5:C4270,1,0),0))</f>
        <v>1032</v>
      </c>
    </row>
    <row r="4271" spans="2:7" x14ac:dyDescent="0.25">
      <c r="B4271" s="149" t="str">
        <f t="shared" si="134"/>
        <v>_1033</v>
      </c>
      <c r="E4271" s="149" t="str">
        <f t="shared" si="133"/>
        <v>_</v>
      </c>
      <c r="G4271" s="149">
        <f t="array" ref="G4271">SUM(IF(A4271=A$5:A4271,IF(C4271=C$5:C4271,1,0),0))</f>
        <v>1033</v>
      </c>
    </row>
    <row r="4272" spans="2:7" x14ac:dyDescent="0.25">
      <c r="B4272" s="149" t="str">
        <f t="shared" si="134"/>
        <v>_1034</v>
      </c>
      <c r="E4272" s="149" t="str">
        <f t="shared" si="133"/>
        <v>_</v>
      </c>
      <c r="G4272" s="149">
        <f t="array" ref="G4272">SUM(IF(A4272=A$5:A4272,IF(C4272=C$5:C4272,1,0),0))</f>
        <v>1034</v>
      </c>
    </row>
    <row r="4273" spans="2:7" x14ac:dyDescent="0.25">
      <c r="B4273" s="149" t="str">
        <f t="shared" si="134"/>
        <v>_1035</v>
      </c>
      <c r="E4273" s="149" t="str">
        <f t="shared" ref="E4273:E4336" si="135">A4273&amp;"_"&amp;C4273&amp;D4273</f>
        <v>_</v>
      </c>
      <c r="G4273" s="149">
        <f t="array" ref="G4273">SUM(IF(A4273=A$5:A4273,IF(C4273=C$5:C4273,1,0),0))</f>
        <v>1035</v>
      </c>
    </row>
    <row r="4274" spans="2:7" x14ac:dyDescent="0.25">
      <c r="B4274" s="149" t="str">
        <f t="shared" si="134"/>
        <v>_1036</v>
      </c>
      <c r="E4274" s="149" t="str">
        <f t="shared" si="135"/>
        <v>_</v>
      </c>
      <c r="G4274" s="149">
        <f t="array" ref="G4274">SUM(IF(A4274=A$5:A4274,IF(C4274=C$5:C4274,1,0),0))</f>
        <v>1036</v>
      </c>
    </row>
    <row r="4275" spans="2:7" x14ac:dyDescent="0.25">
      <c r="B4275" s="149" t="str">
        <f t="shared" si="134"/>
        <v>_1037</v>
      </c>
      <c r="E4275" s="149" t="str">
        <f t="shared" si="135"/>
        <v>_</v>
      </c>
      <c r="G4275" s="149">
        <f t="array" ref="G4275">SUM(IF(A4275=A$5:A4275,IF(C4275=C$5:C4275,1,0),0))</f>
        <v>1037</v>
      </c>
    </row>
    <row r="4276" spans="2:7" x14ac:dyDescent="0.25">
      <c r="B4276" s="149" t="str">
        <f t="shared" si="134"/>
        <v>_1038</v>
      </c>
      <c r="E4276" s="149" t="str">
        <f t="shared" si="135"/>
        <v>_</v>
      </c>
      <c r="G4276" s="149">
        <f t="array" ref="G4276">SUM(IF(A4276=A$5:A4276,IF(C4276=C$5:C4276,1,0),0))</f>
        <v>1038</v>
      </c>
    </row>
    <row r="4277" spans="2:7" x14ac:dyDescent="0.25">
      <c r="B4277" s="149" t="str">
        <f t="shared" si="134"/>
        <v>_1039</v>
      </c>
      <c r="E4277" s="149" t="str">
        <f t="shared" si="135"/>
        <v>_</v>
      </c>
      <c r="G4277" s="149">
        <f t="array" ref="G4277">SUM(IF(A4277=A$5:A4277,IF(C4277=C$5:C4277,1,0),0))</f>
        <v>1039</v>
      </c>
    </row>
    <row r="4278" spans="2:7" x14ac:dyDescent="0.25">
      <c r="B4278" s="149" t="str">
        <f t="shared" si="134"/>
        <v>_1040</v>
      </c>
      <c r="E4278" s="149" t="str">
        <f t="shared" si="135"/>
        <v>_</v>
      </c>
      <c r="G4278" s="149">
        <f t="array" ref="G4278">SUM(IF(A4278=A$5:A4278,IF(C4278=C$5:C4278,1,0),0))</f>
        <v>1040</v>
      </c>
    </row>
    <row r="4279" spans="2:7" x14ac:dyDescent="0.25">
      <c r="B4279" s="149" t="str">
        <f t="shared" si="134"/>
        <v>_1041</v>
      </c>
      <c r="E4279" s="149" t="str">
        <f t="shared" si="135"/>
        <v>_</v>
      </c>
      <c r="G4279" s="149">
        <f t="array" ref="G4279">SUM(IF(A4279=A$5:A4279,IF(C4279=C$5:C4279,1,0),0))</f>
        <v>1041</v>
      </c>
    </row>
    <row r="4280" spans="2:7" x14ac:dyDescent="0.25">
      <c r="B4280" s="149" t="str">
        <f t="shared" si="134"/>
        <v>_1042</v>
      </c>
      <c r="E4280" s="149" t="str">
        <f t="shared" si="135"/>
        <v>_</v>
      </c>
      <c r="G4280" s="149">
        <f t="array" ref="G4280">SUM(IF(A4280=A$5:A4280,IF(C4280=C$5:C4280,1,0),0))</f>
        <v>1042</v>
      </c>
    </row>
    <row r="4281" spans="2:7" x14ac:dyDescent="0.25">
      <c r="B4281" s="149" t="str">
        <f t="shared" si="134"/>
        <v>_1043</v>
      </c>
      <c r="E4281" s="149" t="str">
        <f t="shared" si="135"/>
        <v>_</v>
      </c>
      <c r="G4281" s="149">
        <f t="array" ref="G4281">SUM(IF(A4281=A$5:A4281,IF(C4281=C$5:C4281,1,0),0))</f>
        <v>1043</v>
      </c>
    </row>
    <row r="4282" spans="2:7" x14ac:dyDescent="0.25">
      <c r="B4282" s="149" t="str">
        <f t="shared" si="134"/>
        <v>_1044</v>
      </c>
      <c r="E4282" s="149" t="str">
        <f t="shared" si="135"/>
        <v>_</v>
      </c>
      <c r="G4282" s="149">
        <f t="array" ref="G4282">SUM(IF(A4282=A$5:A4282,IF(C4282=C$5:C4282,1,0),0))</f>
        <v>1044</v>
      </c>
    </row>
    <row r="4283" spans="2:7" x14ac:dyDescent="0.25">
      <c r="B4283" s="149" t="str">
        <f t="shared" si="134"/>
        <v>_1045</v>
      </c>
      <c r="E4283" s="149" t="str">
        <f t="shared" si="135"/>
        <v>_</v>
      </c>
      <c r="G4283" s="149">
        <f t="array" ref="G4283">SUM(IF(A4283=A$5:A4283,IF(C4283=C$5:C4283,1,0),0))</f>
        <v>1045</v>
      </c>
    </row>
    <row r="4284" spans="2:7" x14ac:dyDescent="0.25">
      <c r="B4284" s="149" t="str">
        <f t="shared" si="134"/>
        <v>_1046</v>
      </c>
      <c r="E4284" s="149" t="str">
        <f t="shared" si="135"/>
        <v>_</v>
      </c>
      <c r="G4284" s="149">
        <f t="array" ref="G4284">SUM(IF(A4284=A$5:A4284,IF(C4284=C$5:C4284,1,0),0))</f>
        <v>1046</v>
      </c>
    </row>
    <row r="4285" spans="2:7" x14ac:dyDescent="0.25">
      <c r="B4285" s="149" t="str">
        <f t="shared" si="134"/>
        <v>_1047</v>
      </c>
      <c r="E4285" s="149" t="str">
        <f t="shared" si="135"/>
        <v>_</v>
      </c>
      <c r="G4285" s="149">
        <f t="array" ref="G4285">SUM(IF(A4285=A$5:A4285,IF(C4285=C$5:C4285,1,0),0))</f>
        <v>1047</v>
      </c>
    </row>
    <row r="4286" spans="2:7" x14ac:dyDescent="0.25">
      <c r="B4286" s="149" t="str">
        <f t="shared" si="134"/>
        <v>_1048</v>
      </c>
      <c r="E4286" s="149" t="str">
        <f t="shared" si="135"/>
        <v>_</v>
      </c>
      <c r="G4286" s="149">
        <f t="array" ref="G4286">SUM(IF(A4286=A$5:A4286,IF(C4286=C$5:C4286,1,0),0))</f>
        <v>1048</v>
      </c>
    </row>
    <row r="4287" spans="2:7" x14ac:dyDescent="0.25">
      <c r="B4287" s="149" t="str">
        <f t="shared" si="134"/>
        <v>_1049</v>
      </c>
      <c r="E4287" s="149" t="str">
        <f t="shared" si="135"/>
        <v>_</v>
      </c>
      <c r="G4287" s="149">
        <f t="array" ref="G4287">SUM(IF(A4287=A$5:A4287,IF(C4287=C$5:C4287,1,0),0))</f>
        <v>1049</v>
      </c>
    </row>
    <row r="4288" spans="2:7" x14ac:dyDescent="0.25">
      <c r="B4288" s="149" t="str">
        <f t="shared" si="134"/>
        <v>_1050</v>
      </c>
      <c r="E4288" s="149" t="str">
        <f t="shared" si="135"/>
        <v>_</v>
      </c>
      <c r="G4288" s="149">
        <f t="array" ref="G4288">SUM(IF(A4288=A$5:A4288,IF(C4288=C$5:C4288,1,0),0))</f>
        <v>1050</v>
      </c>
    </row>
    <row r="4289" spans="2:7" x14ac:dyDescent="0.25">
      <c r="B4289" s="149" t="str">
        <f t="shared" si="134"/>
        <v>_1051</v>
      </c>
      <c r="E4289" s="149" t="str">
        <f t="shared" si="135"/>
        <v>_</v>
      </c>
      <c r="G4289" s="149">
        <f t="array" ref="G4289">SUM(IF(A4289=A$5:A4289,IF(C4289=C$5:C4289,1,0),0))</f>
        <v>1051</v>
      </c>
    </row>
    <row r="4290" spans="2:7" x14ac:dyDescent="0.25">
      <c r="B4290" s="149" t="str">
        <f t="shared" si="134"/>
        <v>_1052</v>
      </c>
      <c r="E4290" s="149" t="str">
        <f t="shared" si="135"/>
        <v>_</v>
      </c>
      <c r="G4290" s="149">
        <f t="array" ref="G4290">SUM(IF(A4290=A$5:A4290,IF(C4290=C$5:C4290,1,0),0))</f>
        <v>1052</v>
      </c>
    </row>
    <row r="4291" spans="2:7" x14ac:dyDescent="0.25">
      <c r="B4291" s="149" t="str">
        <f t="shared" si="134"/>
        <v>_1053</v>
      </c>
      <c r="E4291" s="149" t="str">
        <f t="shared" si="135"/>
        <v>_</v>
      </c>
      <c r="G4291" s="149">
        <f t="array" ref="G4291">SUM(IF(A4291=A$5:A4291,IF(C4291=C$5:C4291,1,0),0))</f>
        <v>1053</v>
      </c>
    </row>
    <row r="4292" spans="2:7" x14ac:dyDescent="0.25">
      <c r="B4292" s="149" t="str">
        <f t="shared" si="134"/>
        <v>_1054</v>
      </c>
      <c r="E4292" s="149" t="str">
        <f t="shared" si="135"/>
        <v>_</v>
      </c>
      <c r="G4292" s="149">
        <f t="array" ref="G4292">SUM(IF(A4292=A$5:A4292,IF(C4292=C$5:C4292,1,0),0))</f>
        <v>1054</v>
      </c>
    </row>
    <row r="4293" spans="2:7" x14ac:dyDescent="0.25">
      <c r="B4293" s="149" t="str">
        <f t="shared" si="134"/>
        <v>_1055</v>
      </c>
      <c r="E4293" s="149" t="str">
        <f t="shared" si="135"/>
        <v>_</v>
      </c>
      <c r="G4293" s="149">
        <f t="array" ref="G4293">SUM(IF(A4293=A$5:A4293,IF(C4293=C$5:C4293,1,0),0))</f>
        <v>1055</v>
      </c>
    </row>
    <row r="4294" spans="2:7" x14ac:dyDescent="0.25">
      <c r="B4294" s="149" t="str">
        <f t="shared" si="134"/>
        <v>_1056</v>
      </c>
      <c r="E4294" s="149" t="str">
        <f t="shared" si="135"/>
        <v>_</v>
      </c>
      <c r="G4294" s="149">
        <f t="array" ref="G4294">SUM(IF(A4294=A$5:A4294,IF(C4294=C$5:C4294,1,0),0))</f>
        <v>1056</v>
      </c>
    </row>
    <row r="4295" spans="2:7" x14ac:dyDescent="0.25">
      <c r="B4295" s="149" t="str">
        <f t="shared" si="134"/>
        <v>_1057</v>
      </c>
      <c r="E4295" s="149" t="str">
        <f t="shared" si="135"/>
        <v>_</v>
      </c>
      <c r="G4295" s="149">
        <f t="array" ref="G4295">SUM(IF(A4295=A$5:A4295,IF(C4295=C$5:C4295,1,0),0))</f>
        <v>1057</v>
      </c>
    </row>
    <row r="4296" spans="2:7" x14ac:dyDescent="0.25">
      <c r="B4296" s="149" t="str">
        <f t="shared" si="134"/>
        <v>_1058</v>
      </c>
      <c r="E4296" s="149" t="str">
        <f t="shared" si="135"/>
        <v>_</v>
      </c>
      <c r="G4296" s="149">
        <f t="array" ref="G4296">SUM(IF(A4296=A$5:A4296,IF(C4296=C$5:C4296,1,0),0))</f>
        <v>1058</v>
      </c>
    </row>
    <row r="4297" spans="2:7" x14ac:dyDescent="0.25">
      <c r="B4297" s="149" t="str">
        <f t="shared" si="134"/>
        <v>_1059</v>
      </c>
      <c r="E4297" s="149" t="str">
        <f t="shared" si="135"/>
        <v>_</v>
      </c>
      <c r="G4297" s="149">
        <f t="array" ref="G4297">SUM(IF(A4297=A$5:A4297,IF(C4297=C$5:C4297,1,0),0))</f>
        <v>1059</v>
      </c>
    </row>
    <row r="4298" spans="2:7" x14ac:dyDescent="0.25">
      <c r="B4298" s="149" t="str">
        <f t="shared" si="134"/>
        <v>_1060</v>
      </c>
      <c r="E4298" s="149" t="str">
        <f t="shared" si="135"/>
        <v>_</v>
      </c>
      <c r="G4298" s="149">
        <f t="array" ref="G4298">SUM(IF(A4298=A$5:A4298,IF(C4298=C$5:C4298,1,0),0))</f>
        <v>1060</v>
      </c>
    </row>
    <row r="4299" spans="2:7" x14ac:dyDescent="0.25">
      <c r="B4299" s="149" t="str">
        <f t="shared" si="134"/>
        <v>_1061</v>
      </c>
      <c r="E4299" s="149" t="str">
        <f t="shared" si="135"/>
        <v>_</v>
      </c>
      <c r="G4299" s="149">
        <f t="array" ref="G4299">SUM(IF(A4299=A$5:A4299,IF(C4299=C$5:C4299,1,0),0))</f>
        <v>1061</v>
      </c>
    </row>
    <row r="4300" spans="2:7" x14ac:dyDescent="0.25">
      <c r="B4300" s="149" t="str">
        <f t="shared" si="134"/>
        <v>_1062</v>
      </c>
      <c r="E4300" s="149" t="str">
        <f t="shared" si="135"/>
        <v>_</v>
      </c>
      <c r="G4300" s="149">
        <f t="array" ref="G4300">SUM(IF(A4300=A$5:A4300,IF(C4300=C$5:C4300,1,0),0))</f>
        <v>1062</v>
      </c>
    </row>
    <row r="4301" spans="2:7" x14ac:dyDescent="0.25">
      <c r="B4301" s="149" t="str">
        <f t="shared" ref="B4301:B4364" si="136">A4301&amp;"_"&amp;C4301&amp;G4301</f>
        <v>_1063</v>
      </c>
      <c r="E4301" s="149" t="str">
        <f t="shared" si="135"/>
        <v>_</v>
      </c>
      <c r="G4301" s="149">
        <f t="array" ref="G4301">SUM(IF(A4301=A$5:A4301,IF(C4301=C$5:C4301,1,0),0))</f>
        <v>1063</v>
      </c>
    </row>
    <row r="4302" spans="2:7" x14ac:dyDescent="0.25">
      <c r="B4302" s="149" t="str">
        <f t="shared" si="136"/>
        <v>_1064</v>
      </c>
      <c r="E4302" s="149" t="str">
        <f t="shared" si="135"/>
        <v>_</v>
      </c>
      <c r="G4302" s="149">
        <f t="array" ref="G4302">SUM(IF(A4302=A$5:A4302,IF(C4302=C$5:C4302,1,0),0))</f>
        <v>1064</v>
      </c>
    </row>
    <row r="4303" spans="2:7" x14ac:dyDescent="0.25">
      <c r="B4303" s="149" t="str">
        <f t="shared" si="136"/>
        <v>_1065</v>
      </c>
      <c r="E4303" s="149" t="str">
        <f t="shared" si="135"/>
        <v>_</v>
      </c>
      <c r="G4303" s="149">
        <f t="array" ref="G4303">SUM(IF(A4303=A$5:A4303,IF(C4303=C$5:C4303,1,0),0))</f>
        <v>1065</v>
      </c>
    </row>
    <row r="4304" spans="2:7" x14ac:dyDescent="0.25">
      <c r="B4304" s="149" t="str">
        <f t="shared" si="136"/>
        <v>_1066</v>
      </c>
      <c r="E4304" s="149" t="str">
        <f t="shared" si="135"/>
        <v>_</v>
      </c>
      <c r="G4304" s="149">
        <f t="array" ref="G4304">SUM(IF(A4304=A$5:A4304,IF(C4304=C$5:C4304,1,0),0))</f>
        <v>1066</v>
      </c>
    </row>
    <row r="4305" spans="2:7" x14ac:dyDescent="0.25">
      <c r="B4305" s="149" t="str">
        <f t="shared" si="136"/>
        <v>_1067</v>
      </c>
      <c r="E4305" s="149" t="str">
        <f t="shared" si="135"/>
        <v>_</v>
      </c>
      <c r="G4305" s="149">
        <f t="array" ref="G4305">SUM(IF(A4305=A$5:A4305,IF(C4305=C$5:C4305,1,0),0))</f>
        <v>1067</v>
      </c>
    </row>
    <row r="4306" spans="2:7" x14ac:dyDescent="0.25">
      <c r="B4306" s="149" t="str">
        <f t="shared" si="136"/>
        <v>_1068</v>
      </c>
      <c r="E4306" s="149" t="str">
        <f t="shared" si="135"/>
        <v>_</v>
      </c>
      <c r="G4306" s="149">
        <f t="array" ref="G4306">SUM(IF(A4306=A$5:A4306,IF(C4306=C$5:C4306,1,0),0))</f>
        <v>1068</v>
      </c>
    </row>
    <row r="4307" spans="2:7" x14ac:dyDescent="0.25">
      <c r="B4307" s="149" t="str">
        <f t="shared" si="136"/>
        <v>_1069</v>
      </c>
      <c r="E4307" s="149" t="str">
        <f t="shared" si="135"/>
        <v>_</v>
      </c>
      <c r="G4307" s="149">
        <f t="array" ref="G4307">SUM(IF(A4307=A$5:A4307,IF(C4307=C$5:C4307,1,0),0))</f>
        <v>1069</v>
      </c>
    </row>
    <row r="4308" spans="2:7" x14ac:dyDescent="0.25">
      <c r="B4308" s="149" t="str">
        <f t="shared" si="136"/>
        <v>_1070</v>
      </c>
      <c r="E4308" s="149" t="str">
        <f t="shared" si="135"/>
        <v>_</v>
      </c>
      <c r="G4308" s="149">
        <f t="array" ref="G4308">SUM(IF(A4308=A$5:A4308,IF(C4308=C$5:C4308,1,0),0))</f>
        <v>1070</v>
      </c>
    </row>
    <row r="4309" spans="2:7" x14ac:dyDescent="0.25">
      <c r="B4309" s="149" t="str">
        <f t="shared" si="136"/>
        <v>_1071</v>
      </c>
      <c r="E4309" s="149" t="str">
        <f t="shared" si="135"/>
        <v>_</v>
      </c>
      <c r="G4309" s="149">
        <f t="array" ref="G4309">SUM(IF(A4309=A$5:A4309,IF(C4309=C$5:C4309,1,0),0))</f>
        <v>1071</v>
      </c>
    </row>
    <row r="4310" spans="2:7" x14ac:dyDescent="0.25">
      <c r="B4310" s="149" t="str">
        <f t="shared" si="136"/>
        <v>_1072</v>
      </c>
      <c r="E4310" s="149" t="str">
        <f t="shared" si="135"/>
        <v>_</v>
      </c>
      <c r="G4310" s="149">
        <f t="array" ref="G4310">SUM(IF(A4310=A$5:A4310,IF(C4310=C$5:C4310,1,0),0))</f>
        <v>1072</v>
      </c>
    </row>
    <row r="4311" spans="2:7" x14ac:dyDescent="0.25">
      <c r="B4311" s="149" t="str">
        <f t="shared" si="136"/>
        <v>_1073</v>
      </c>
      <c r="E4311" s="149" t="str">
        <f t="shared" si="135"/>
        <v>_</v>
      </c>
      <c r="G4311" s="149">
        <f t="array" ref="G4311">SUM(IF(A4311=A$5:A4311,IF(C4311=C$5:C4311,1,0),0))</f>
        <v>1073</v>
      </c>
    </row>
    <row r="4312" spans="2:7" x14ac:dyDescent="0.25">
      <c r="B4312" s="149" t="str">
        <f t="shared" si="136"/>
        <v>_1074</v>
      </c>
      <c r="E4312" s="149" t="str">
        <f t="shared" si="135"/>
        <v>_</v>
      </c>
      <c r="G4312" s="149">
        <f t="array" ref="G4312">SUM(IF(A4312=A$5:A4312,IF(C4312=C$5:C4312,1,0),0))</f>
        <v>1074</v>
      </c>
    </row>
    <row r="4313" spans="2:7" x14ac:dyDescent="0.25">
      <c r="B4313" s="149" t="str">
        <f t="shared" si="136"/>
        <v>_1075</v>
      </c>
      <c r="E4313" s="149" t="str">
        <f t="shared" si="135"/>
        <v>_</v>
      </c>
      <c r="G4313" s="149">
        <f t="array" ref="G4313">SUM(IF(A4313=A$5:A4313,IF(C4313=C$5:C4313,1,0),0))</f>
        <v>1075</v>
      </c>
    </row>
    <row r="4314" spans="2:7" x14ac:dyDescent="0.25">
      <c r="B4314" s="149" t="str">
        <f t="shared" si="136"/>
        <v>_1076</v>
      </c>
      <c r="E4314" s="149" t="str">
        <f t="shared" si="135"/>
        <v>_</v>
      </c>
      <c r="G4314" s="149">
        <f t="array" ref="G4314">SUM(IF(A4314=A$5:A4314,IF(C4314=C$5:C4314,1,0),0))</f>
        <v>1076</v>
      </c>
    </row>
    <row r="4315" spans="2:7" x14ac:dyDescent="0.25">
      <c r="B4315" s="149" t="str">
        <f t="shared" si="136"/>
        <v>_1077</v>
      </c>
      <c r="E4315" s="149" t="str">
        <f t="shared" si="135"/>
        <v>_</v>
      </c>
      <c r="G4315" s="149">
        <f t="array" ref="G4315">SUM(IF(A4315=A$5:A4315,IF(C4315=C$5:C4315,1,0),0))</f>
        <v>1077</v>
      </c>
    </row>
    <row r="4316" spans="2:7" x14ac:dyDescent="0.25">
      <c r="B4316" s="149" t="str">
        <f t="shared" si="136"/>
        <v>_1078</v>
      </c>
      <c r="E4316" s="149" t="str">
        <f t="shared" si="135"/>
        <v>_</v>
      </c>
      <c r="G4316" s="149">
        <f t="array" ref="G4316">SUM(IF(A4316=A$5:A4316,IF(C4316=C$5:C4316,1,0),0))</f>
        <v>1078</v>
      </c>
    </row>
    <row r="4317" spans="2:7" x14ac:dyDescent="0.25">
      <c r="B4317" s="149" t="str">
        <f t="shared" si="136"/>
        <v>_1079</v>
      </c>
      <c r="E4317" s="149" t="str">
        <f t="shared" si="135"/>
        <v>_</v>
      </c>
      <c r="G4317" s="149">
        <f t="array" ref="G4317">SUM(IF(A4317=A$5:A4317,IF(C4317=C$5:C4317,1,0),0))</f>
        <v>1079</v>
      </c>
    </row>
    <row r="4318" spans="2:7" x14ac:dyDescent="0.25">
      <c r="B4318" s="149" t="str">
        <f t="shared" si="136"/>
        <v>_1080</v>
      </c>
      <c r="E4318" s="149" t="str">
        <f t="shared" si="135"/>
        <v>_</v>
      </c>
      <c r="G4318" s="149">
        <f t="array" ref="G4318">SUM(IF(A4318=A$5:A4318,IF(C4318=C$5:C4318,1,0),0))</f>
        <v>1080</v>
      </c>
    </row>
    <row r="4319" spans="2:7" x14ac:dyDescent="0.25">
      <c r="B4319" s="149" t="str">
        <f t="shared" si="136"/>
        <v>_1081</v>
      </c>
      <c r="E4319" s="149" t="str">
        <f t="shared" si="135"/>
        <v>_</v>
      </c>
      <c r="G4319" s="149">
        <f t="array" ref="G4319">SUM(IF(A4319=A$5:A4319,IF(C4319=C$5:C4319,1,0),0))</f>
        <v>1081</v>
      </c>
    </row>
    <row r="4320" spans="2:7" x14ac:dyDescent="0.25">
      <c r="B4320" s="149" t="str">
        <f t="shared" si="136"/>
        <v>_1082</v>
      </c>
      <c r="E4320" s="149" t="str">
        <f t="shared" si="135"/>
        <v>_</v>
      </c>
      <c r="G4320" s="149">
        <f t="array" ref="G4320">SUM(IF(A4320=A$5:A4320,IF(C4320=C$5:C4320,1,0),0))</f>
        <v>1082</v>
      </c>
    </row>
    <row r="4321" spans="2:7" x14ac:dyDescent="0.25">
      <c r="B4321" s="149" t="str">
        <f t="shared" si="136"/>
        <v>_1083</v>
      </c>
      <c r="E4321" s="149" t="str">
        <f t="shared" si="135"/>
        <v>_</v>
      </c>
      <c r="G4321" s="149">
        <f t="array" ref="G4321">SUM(IF(A4321=A$5:A4321,IF(C4321=C$5:C4321,1,0),0))</f>
        <v>1083</v>
      </c>
    </row>
    <row r="4322" spans="2:7" x14ac:dyDescent="0.25">
      <c r="B4322" s="149" t="str">
        <f t="shared" si="136"/>
        <v>_1084</v>
      </c>
      <c r="E4322" s="149" t="str">
        <f t="shared" si="135"/>
        <v>_</v>
      </c>
      <c r="G4322" s="149">
        <f t="array" ref="G4322">SUM(IF(A4322=A$5:A4322,IF(C4322=C$5:C4322,1,0),0))</f>
        <v>1084</v>
      </c>
    </row>
    <row r="4323" spans="2:7" x14ac:dyDescent="0.25">
      <c r="B4323" s="149" t="str">
        <f t="shared" si="136"/>
        <v>_1085</v>
      </c>
      <c r="E4323" s="149" t="str">
        <f t="shared" si="135"/>
        <v>_</v>
      </c>
      <c r="G4323" s="149">
        <f t="array" ref="G4323">SUM(IF(A4323=A$5:A4323,IF(C4323=C$5:C4323,1,0),0))</f>
        <v>1085</v>
      </c>
    </row>
    <row r="4324" spans="2:7" x14ac:dyDescent="0.25">
      <c r="B4324" s="149" t="str">
        <f t="shared" si="136"/>
        <v>_1086</v>
      </c>
      <c r="E4324" s="149" t="str">
        <f t="shared" si="135"/>
        <v>_</v>
      </c>
      <c r="G4324" s="149">
        <f t="array" ref="G4324">SUM(IF(A4324=A$5:A4324,IF(C4324=C$5:C4324,1,0),0))</f>
        <v>1086</v>
      </c>
    </row>
    <row r="4325" spans="2:7" x14ac:dyDescent="0.25">
      <c r="B4325" s="149" t="str">
        <f t="shared" si="136"/>
        <v>_1087</v>
      </c>
      <c r="E4325" s="149" t="str">
        <f t="shared" si="135"/>
        <v>_</v>
      </c>
      <c r="G4325" s="149">
        <f t="array" ref="G4325">SUM(IF(A4325=A$5:A4325,IF(C4325=C$5:C4325,1,0),0))</f>
        <v>1087</v>
      </c>
    </row>
    <row r="4326" spans="2:7" x14ac:dyDescent="0.25">
      <c r="B4326" s="149" t="str">
        <f t="shared" si="136"/>
        <v>_1088</v>
      </c>
      <c r="E4326" s="149" t="str">
        <f t="shared" si="135"/>
        <v>_</v>
      </c>
      <c r="G4326" s="149">
        <f t="array" ref="G4326">SUM(IF(A4326=A$5:A4326,IF(C4326=C$5:C4326,1,0),0))</f>
        <v>1088</v>
      </c>
    </row>
    <row r="4327" spans="2:7" x14ac:dyDescent="0.25">
      <c r="B4327" s="149" t="str">
        <f t="shared" si="136"/>
        <v>_1089</v>
      </c>
      <c r="E4327" s="149" t="str">
        <f t="shared" si="135"/>
        <v>_</v>
      </c>
      <c r="G4327" s="149">
        <f t="array" ref="G4327">SUM(IF(A4327=A$5:A4327,IF(C4327=C$5:C4327,1,0),0))</f>
        <v>1089</v>
      </c>
    </row>
    <row r="4328" spans="2:7" x14ac:dyDescent="0.25">
      <c r="B4328" s="149" t="str">
        <f t="shared" si="136"/>
        <v>_1090</v>
      </c>
      <c r="E4328" s="149" t="str">
        <f t="shared" si="135"/>
        <v>_</v>
      </c>
      <c r="G4328" s="149">
        <f t="array" ref="G4328">SUM(IF(A4328=A$5:A4328,IF(C4328=C$5:C4328,1,0),0))</f>
        <v>1090</v>
      </c>
    </row>
    <row r="4329" spans="2:7" x14ac:dyDescent="0.25">
      <c r="B4329" s="149" t="str">
        <f t="shared" si="136"/>
        <v>_1091</v>
      </c>
      <c r="E4329" s="149" t="str">
        <f t="shared" si="135"/>
        <v>_</v>
      </c>
      <c r="G4329" s="149">
        <f t="array" ref="G4329">SUM(IF(A4329=A$5:A4329,IF(C4329=C$5:C4329,1,0),0))</f>
        <v>1091</v>
      </c>
    </row>
    <row r="4330" spans="2:7" x14ac:dyDescent="0.25">
      <c r="B4330" s="149" t="str">
        <f t="shared" si="136"/>
        <v>_1092</v>
      </c>
      <c r="E4330" s="149" t="str">
        <f t="shared" si="135"/>
        <v>_</v>
      </c>
      <c r="G4330" s="149">
        <f t="array" ref="G4330">SUM(IF(A4330=A$5:A4330,IF(C4330=C$5:C4330,1,0),0))</f>
        <v>1092</v>
      </c>
    </row>
    <row r="4331" spans="2:7" x14ac:dyDescent="0.25">
      <c r="B4331" s="149" t="str">
        <f t="shared" si="136"/>
        <v>_1093</v>
      </c>
      <c r="E4331" s="149" t="str">
        <f t="shared" si="135"/>
        <v>_</v>
      </c>
      <c r="G4331" s="149">
        <f t="array" ref="G4331">SUM(IF(A4331=A$5:A4331,IF(C4331=C$5:C4331,1,0),0))</f>
        <v>1093</v>
      </c>
    </row>
    <row r="4332" spans="2:7" x14ac:dyDescent="0.25">
      <c r="B4332" s="149" t="str">
        <f t="shared" si="136"/>
        <v>_1094</v>
      </c>
      <c r="E4332" s="149" t="str">
        <f t="shared" si="135"/>
        <v>_</v>
      </c>
      <c r="G4332" s="149">
        <f t="array" ref="G4332">SUM(IF(A4332=A$5:A4332,IF(C4332=C$5:C4332,1,0),0))</f>
        <v>1094</v>
      </c>
    </row>
    <row r="4333" spans="2:7" x14ac:dyDescent="0.25">
      <c r="B4333" s="149" t="str">
        <f t="shared" si="136"/>
        <v>_1095</v>
      </c>
      <c r="E4333" s="149" t="str">
        <f t="shared" si="135"/>
        <v>_</v>
      </c>
      <c r="G4333" s="149">
        <f t="array" ref="G4333">SUM(IF(A4333=A$5:A4333,IF(C4333=C$5:C4333,1,0),0))</f>
        <v>1095</v>
      </c>
    </row>
    <row r="4334" spans="2:7" x14ac:dyDescent="0.25">
      <c r="B4334" s="149" t="str">
        <f t="shared" si="136"/>
        <v>_1096</v>
      </c>
      <c r="E4334" s="149" t="str">
        <f t="shared" si="135"/>
        <v>_</v>
      </c>
      <c r="G4334" s="149">
        <f t="array" ref="G4334">SUM(IF(A4334=A$5:A4334,IF(C4334=C$5:C4334,1,0),0))</f>
        <v>1096</v>
      </c>
    </row>
    <row r="4335" spans="2:7" x14ac:dyDescent="0.25">
      <c r="B4335" s="149" t="str">
        <f t="shared" si="136"/>
        <v>_1097</v>
      </c>
      <c r="E4335" s="149" t="str">
        <f t="shared" si="135"/>
        <v>_</v>
      </c>
      <c r="G4335" s="149">
        <f t="array" ref="G4335">SUM(IF(A4335=A$5:A4335,IF(C4335=C$5:C4335,1,0),0))</f>
        <v>1097</v>
      </c>
    </row>
    <row r="4336" spans="2:7" x14ac:dyDescent="0.25">
      <c r="B4336" s="149" t="str">
        <f t="shared" si="136"/>
        <v>_1098</v>
      </c>
      <c r="E4336" s="149" t="str">
        <f t="shared" si="135"/>
        <v>_</v>
      </c>
      <c r="G4336" s="149">
        <f t="array" ref="G4336">SUM(IF(A4336=A$5:A4336,IF(C4336=C$5:C4336,1,0),0))</f>
        <v>1098</v>
      </c>
    </row>
    <row r="4337" spans="2:7" x14ac:dyDescent="0.25">
      <c r="B4337" s="149" t="str">
        <f t="shared" si="136"/>
        <v>_1099</v>
      </c>
      <c r="E4337" s="149" t="str">
        <f t="shared" ref="E4337:E4400" si="137">A4337&amp;"_"&amp;C4337&amp;D4337</f>
        <v>_</v>
      </c>
      <c r="G4337" s="149">
        <f t="array" ref="G4337">SUM(IF(A4337=A$5:A4337,IF(C4337=C$5:C4337,1,0),0))</f>
        <v>1099</v>
      </c>
    </row>
    <row r="4338" spans="2:7" x14ac:dyDescent="0.25">
      <c r="B4338" s="149" t="str">
        <f t="shared" si="136"/>
        <v>_1100</v>
      </c>
      <c r="E4338" s="149" t="str">
        <f t="shared" si="137"/>
        <v>_</v>
      </c>
      <c r="G4338" s="149">
        <f t="array" ref="G4338">SUM(IF(A4338=A$5:A4338,IF(C4338=C$5:C4338,1,0),0))</f>
        <v>1100</v>
      </c>
    </row>
    <row r="4339" spans="2:7" x14ac:dyDescent="0.25">
      <c r="B4339" s="149" t="str">
        <f t="shared" si="136"/>
        <v>_1101</v>
      </c>
      <c r="E4339" s="149" t="str">
        <f t="shared" si="137"/>
        <v>_</v>
      </c>
      <c r="G4339" s="149">
        <f t="array" ref="G4339">SUM(IF(A4339=A$5:A4339,IF(C4339=C$5:C4339,1,0),0))</f>
        <v>1101</v>
      </c>
    </row>
    <row r="4340" spans="2:7" x14ac:dyDescent="0.25">
      <c r="B4340" s="149" t="str">
        <f t="shared" si="136"/>
        <v>_1102</v>
      </c>
      <c r="E4340" s="149" t="str">
        <f t="shared" si="137"/>
        <v>_</v>
      </c>
      <c r="G4340" s="149">
        <f t="array" ref="G4340">SUM(IF(A4340=A$5:A4340,IF(C4340=C$5:C4340,1,0),0))</f>
        <v>1102</v>
      </c>
    </row>
    <row r="4341" spans="2:7" x14ac:dyDescent="0.25">
      <c r="B4341" s="149" t="str">
        <f t="shared" si="136"/>
        <v>_1103</v>
      </c>
      <c r="E4341" s="149" t="str">
        <f t="shared" si="137"/>
        <v>_</v>
      </c>
      <c r="G4341" s="149">
        <f t="array" ref="G4341">SUM(IF(A4341=A$5:A4341,IF(C4341=C$5:C4341,1,0),0))</f>
        <v>1103</v>
      </c>
    </row>
    <row r="4342" spans="2:7" x14ac:dyDescent="0.25">
      <c r="B4342" s="149" t="str">
        <f t="shared" si="136"/>
        <v>_1104</v>
      </c>
      <c r="E4342" s="149" t="str">
        <f t="shared" si="137"/>
        <v>_</v>
      </c>
      <c r="G4342" s="149">
        <f t="array" ref="G4342">SUM(IF(A4342=A$5:A4342,IF(C4342=C$5:C4342,1,0),0))</f>
        <v>1104</v>
      </c>
    </row>
    <row r="4343" spans="2:7" x14ac:dyDescent="0.25">
      <c r="B4343" s="149" t="str">
        <f t="shared" si="136"/>
        <v>_1105</v>
      </c>
      <c r="E4343" s="149" t="str">
        <f t="shared" si="137"/>
        <v>_</v>
      </c>
      <c r="G4343" s="149">
        <f t="array" ref="G4343">SUM(IF(A4343=A$5:A4343,IF(C4343=C$5:C4343,1,0),0))</f>
        <v>1105</v>
      </c>
    </row>
    <row r="4344" spans="2:7" x14ac:dyDescent="0.25">
      <c r="B4344" s="149" t="str">
        <f t="shared" si="136"/>
        <v>_1106</v>
      </c>
      <c r="E4344" s="149" t="str">
        <f t="shared" si="137"/>
        <v>_</v>
      </c>
      <c r="G4344" s="149">
        <f t="array" ref="G4344">SUM(IF(A4344=A$5:A4344,IF(C4344=C$5:C4344,1,0),0))</f>
        <v>1106</v>
      </c>
    </row>
    <row r="4345" spans="2:7" x14ac:dyDescent="0.25">
      <c r="B4345" s="149" t="str">
        <f t="shared" si="136"/>
        <v>_1107</v>
      </c>
      <c r="E4345" s="149" t="str">
        <f t="shared" si="137"/>
        <v>_</v>
      </c>
      <c r="G4345" s="149">
        <f t="array" ref="G4345">SUM(IF(A4345=A$5:A4345,IF(C4345=C$5:C4345,1,0),0))</f>
        <v>1107</v>
      </c>
    </row>
    <row r="4346" spans="2:7" x14ac:dyDescent="0.25">
      <c r="B4346" s="149" t="str">
        <f t="shared" si="136"/>
        <v>_1108</v>
      </c>
      <c r="E4346" s="149" t="str">
        <f t="shared" si="137"/>
        <v>_</v>
      </c>
      <c r="G4346" s="149">
        <f t="array" ref="G4346">SUM(IF(A4346=A$5:A4346,IF(C4346=C$5:C4346,1,0),0))</f>
        <v>1108</v>
      </c>
    </row>
    <row r="4347" spans="2:7" x14ac:dyDescent="0.25">
      <c r="B4347" s="149" t="str">
        <f t="shared" si="136"/>
        <v>_1109</v>
      </c>
      <c r="E4347" s="149" t="str">
        <f t="shared" si="137"/>
        <v>_</v>
      </c>
      <c r="G4347" s="149">
        <f t="array" ref="G4347">SUM(IF(A4347=A$5:A4347,IF(C4347=C$5:C4347,1,0),0))</f>
        <v>1109</v>
      </c>
    </row>
    <row r="4348" spans="2:7" x14ac:dyDescent="0.25">
      <c r="B4348" s="149" t="str">
        <f t="shared" si="136"/>
        <v>_1110</v>
      </c>
      <c r="E4348" s="149" t="str">
        <f t="shared" si="137"/>
        <v>_</v>
      </c>
      <c r="G4348" s="149">
        <f t="array" ref="G4348">SUM(IF(A4348=A$5:A4348,IF(C4348=C$5:C4348,1,0),0))</f>
        <v>1110</v>
      </c>
    </row>
    <row r="4349" spans="2:7" x14ac:dyDescent="0.25">
      <c r="B4349" s="149" t="str">
        <f t="shared" si="136"/>
        <v>_1111</v>
      </c>
      <c r="E4349" s="149" t="str">
        <f t="shared" si="137"/>
        <v>_</v>
      </c>
      <c r="G4349" s="149">
        <f t="array" ref="G4349">SUM(IF(A4349=A$5:A4349,IF(C4349=C$5:C4349,1,0),0))</f>
        <v>1111</v>
      </c>
    </row>
    <row r="4350" spans="2:7" x14ac:dyDescent="0.25">
      <c r="B4350" s="149" t="str">
        <f t="shared" si="136"/>
        <v>_1112</v>
      </c>
      <c r="E4350" s="149" t="str">
        <f t="shared" si="137"/>
        <v>_</v>
      </c>
      <c r="G4350" s="149">
        <f t="array" ref="G4350">SUM(IF(A4350=A$5:A4350,IF(C4350=C$5:C4350,1,0),0))</f>
        <v>1112</v>
      </c>
    </row>
    <row r="4351" spans="2:7" x14ac:dyDescent="0.25">
      <c r="B4351" s="149" t="str">
        <f t="shared" si="136"/>
        <v>_1113</v>
      </c>
      <c r="E4351" s="149" t="str">
        <f t="shared" si="137"/>
        <v>_</v>
      </c>
      <c r="G4351" s="149">
        <f t="array" ref="G4351">SUM(IF(A4351=A$5:A4351,IF(C4351=C$5:C4351,1,0),0))</f>
        <v>1113</v>
      </c>
    </row>
    <row r="4352" spans="2:7" x14ac:dyDescent="0.25">
      <c r="B4352" s="149" t="str">
        <f t="shared" si="136"/>
        <v>_1114</v>
      </c>
      <c r="E4352" s="149" t="str">
        <f t="shared" si="137"/>
        <v>_</v>
      </c>
      <c r="G4352" s="149">
        <f t="array" ref="G4352">SUM(IF(A4352=A$5:A4352,IF(C4352=C$5:C4352,1,0),0))</f>
        <v>1114</v>
      </c>
    </row>
    <row r="4353" spans="2:7" x14ac:dyDescent="0.25">
      <c r="B4353" s="149" t="str">
        <f t="shared" si="136"/>
        <v>_1115</v>
      </c>
      <c r="E4353" s="149" t="str">
        <f t="shared" si="137"/>
        <v>_</v>
      </c>
      <c r="G4353" s="149">
        <f t="array" ref="G4353">SUM(IF(A4353=A$5:A4353,IF(C4353=C$5:C4353,1,0),0))</f>
        <v>1115</v>
      </c>
    </row>
    <row r="4354" spans="2:7" x14ac:dyDescent="0.25">
      <c r="B4354" s="149" t="str">
        <f t="shared" si="136"/>
        <v>_1116</v>
      </c>
      <c r="E4354" s="149" t="str">
        <f t="shared" si="137"/>
        <v>_</v>
      </c>
      <c r="G4354" s="149">
        <f t="array" ref="G4354">SUM(IF(A4354=A$5:A4354,IF(C4354=C$5:C4354,1,0),0))</f>
        <v>1116</v>
      </c>
    </row>
    <row r="4355" spans="2:7" x14ac:dyDescent="0.25">
      <c r="B4355" s="149" t="str">
        <f t="shared" si="136"/>
        <v>_1117</v>
      </c>
      <c r="E4355" s="149" t="str">
        <f t="shared" si="137"/>
        <v>_</v>
      </c>
      <c r="G4355" s="149">
        <f t="array" ref="G4355">SUM(IF(A4355=A$5:A4355,IF(C4355=C$5:C4355,1,0),0))</f>
        <v>1117</v>
      </c>
    </row>
    <row r="4356" spans="2:7" x14ac:dyDescent="0.25">
      <c r="B4356" s="149" t="str">
        <f t="shared" si="136"/>
        <v>_1118</v>
      </c>
      <c r="E4356" s="149" t="str">
        <f t="shared" si="137"/>
        <v>_</v>
      </c>
      <c r="G4356" s="149">
        <f t="array" ref="G4356">SUM(IF(A4356=A$5:A4356,IF(C4356=C$5:C4356,1,0),0))</f>
        <v>1118</v>
      </c>
    </row>
    <row r="4357" spans="2:7" x14ac:dyDescent="0.25">
      <c r="B4357" s="149" t="str">
        <f t="shared" si="136"/>
        <v>_1119</v>
      </c>
      <c r="E4357" s="149" t="str">
        <f t="shared" si="137"/>
        <v>_</v>
      </c>
      <c r="G4357" s="149">
        <f t="array" ref="G4357">SUM(IF(A4357=A$5:A4357,IF(C4357=C$5:C4357,1,0),0))</f>
        <v>1119</v>
      </c>
    </row>
    <row r="4358" spans="2:7" x14ac:dyDescent="0.25">
      <c r="B4358" s="149" t="str">
        <f t="shared" si="136"/>
        <v>_1120</v>
      </c>
      <c r="E4358" s="149" t="str">
        <f t="shared" si="137"/>
        <v>_</v>
      </c>
      <c r="G4358" s="149">
        <f t="array" ref="G4358">SUM(IF(A4358=A$5:A4358,IF(C4358=C$5:C4358,1,0),0))</f>
        <v>1120</v>
      </c>
    </row>
    <row r="4359" spans="2:7" x14ac:dyDescent="0.25">
      <c r="B4359" s="149" t="str">
        <f t="shared" si="136"/>
        <v>_1121</v>
      </c>
      <c r="E4359" s="149" t="str">
        <f t="shared" si="137"/>
        <v>_</v>
      </c>
      <c r="G4359" s="149">
        <f t="array" ref="G4359">SUM(IF(A4359=A$5:A4359,IF(C4359=C$5:C4359,1,0),0))</f>
        <v>1121</v>
      </c>
    </row>
    <row r="4360" spans="2:7" x14ac:dyDescent="0.25">
      <c r="B4360" s="149" t="str">
        <f t="shared" si="136"/>
        <v>_1122</v>
      </c>
      <c r="E4360" s="149" t="str">
        <f t="shared" si="137"/>
        <v>_</v>
      </c>
      <c r="G4360" s="149">
        <f t="array" ref="G4360">SUM(IF(A4360=A$5:A4360,IF(C4360=C$5:C4360,1,0),0))</f>
        <v>1122</v>
      </c>
    </row>
    <row r="4361" spans="2:7" x14ac:dyDescent="0.25">
      <c r="B4361" s="149" t="str">
        <f t="shared" si="136"/>
        <v>_1123</v>
      </c>
      <c r="E4361" s="149" t="str">
        <f t="shared" si="137"/>
        <v>_</v>
      </c>
      <c r="G4361" s="149">
        <f t="array" ref="G4361">SUM(IF(A4361=A$5:A4361,IF(C4361=C$5:C4361,1,0),0))</f>
        <v>1123</v>
      </c>
    </row>
    <row r="4362" spans="2:7" x14ac:dyDescent="0.25">
      <c r="B4362" s="149" t="str">
        <f t="shared" si="136"/>
        <v>_1124</v>
      </c>
      <c r="E4362" s="149" t="str">
        <f t="shared" si="137"/>
        <v>_</v>
      </c>
      <c r="G4362" s="149">
        <f t="array" ref="G4362">SUM(IF(A4362=A$5:A4362,IF(C4362=C$5:C4362,1,0),0))</f>
        <v>1124</v>
      </c>
    </row>
    <row r="4363" spans="2:7" x14ac:dyDescent="0.25">
      <c r="B4363" s="149" t="str">
        <f t="shared" si="136"/>
        <v>_1125</v>
      </c>
      <c r="E4363" s="149" t="str">
        <f t="shared" si="137"/>
        <v>_</v>
      </c>
      <c r="G4363" s="149">
        <f t="array" ref="G4363">SUM(IF(A4363=A$5:A4363,IF(C4363=C$5:C4363,1,0),0))</f>
        <v>1125</v>
      </c>
    </row>
    <row r="4364" spans="2:7" x14ac:dyDescent="0.25">
      <c r="B4364" s="149" t="str">
        <f t="shared" si="136"/>
        <v>_1126</v>
      </c>
      <c r="E4364" s="149" t="str">
        <f t="shared" si="137"/>
        <v>_</v>
      </c>
      <c r="G4364" s="149">
        <f t="array" ref="G4364">SUM(IF(A4364=A$5:A4364,IF(C4364=C$5:C4364,1,0),0))</f>
        <v>1126</v>
      </c>
    </row>
    <row r="4365" spans="2:7" x14ac:dyDescent="0.25">
      <c r="B4365" s="149" t="str">
        <f t="shared" ref="B4365:B4428" si="138">A4365&amp;"_"&amp;C4365&amp;G4365</f>
        <v>_1127</v>
      </c>
      <c r="E4365" s="149" t="str">
        <f t="shared" si="137"/>
        <v>_</v>
      </c>
      <c r="G4365" s="149">
        <f t="array" ref="G4365">SUM(IF(A4365=A$5:A4365,IF(C4365=C$5:C4365,1,0),0))</f>
        <v>1127</v>
      </c>
    </row>
    <row r="4366" spans="2:7" x14ac:dyDescent="0.25">
      <c r="B4366" s="149" t="str">
        <f t="shared" si="138"/>
        <v>_1128</v>
      </c>
      <c r="E4366" s="149" t="str">
        <f t="shared" si="137"/>
        <v>_</v>
      </c>
      <c r="G4366" s="149">
        <f t="array" ref="G4366">SUM(IF(A4366=A$5:A4366,IF(C4366=C$5:C4366,1,0),0))</f>
        <v>1128</v>
      </c>
    </row>
    <row r="4367" spans="2:7" x14ac:dyDescent="0.25">
      <c r="B4367" s="149" t="str">
        <f t="shared" si="138"/>
        <v>_1129</v>
      </c>
      <c r="E4367" s="149" t="str">
        <f t="shared" si="137"/>
        <v>_</v>
      </c>
      <c r="G4367" s="149">
        <f t="array" ref="G4367">SUM(IF(A4367=A$5:A4367,IF(C4367=C$5:C4367,1,0),0))</f>
        <v>1129</v>
      </c>
    </row>
    <row r="4368" spans="2:7" x14ac:dyDescent="0.25">
      <c r="B4368" s="149" t="str">
        <f t="shared" si="138"/>
        <v>_1130</v>
      </c>
      <c r="E4368" s="149" t="str">
        <f t="shared" si="137"/>
        <v>_</v>
      </c>
      <c r="G4368" s="149">
        <f t="array" ref="G4368">SUM(IF(A4368=A$5:A4368,IF(C4368=C$5:C4368,1,0),0))</f>
        <v>1130</v>
      </c>
    </row>
    <row r="4369" spans="2:7" x14ac:dyDescent="0.25">
      <c r="B4369" s="149" t="str">
        <f t="shared" si="138"/>
        <v>_1131</v>
      </c>
      <c r="E4369" s="149" t="str">
        <f t="shared" si="137"/>
        <v>_</v>
      </c>
      <c r="G4369" s="149">
        <f t="array" ref="G4369">SUM(IF(A4369=A$5:A4369,IF(C4369=C$5:C4369,1,0),0))</f>
        <v>1131</v>
      </c>
    </row>
    <row r="4370" spans="2:7" x14ac:dyDescent="0.25">
      <c r="B4370" s="149" t="str">
        <f t="shared" si="138"/>
        <v>_1132</v>
      </c>
      <c r="E4370" s="149" t="str">
        <f t="shared" si="137"/>
        <v>_</v>
      </c>
      <c r="G4370" s="149">
        <f t="array" ref="G4370">SUM(IF(A4370=A$5:A4370,IF(C4370=C$5:C4370,1,0),0))</f>
        <v>1132</v>
      </c>
    </row>
    <row r="4371" spans="2:7" x14ac:dyDescent="0.25">
      <c r="B4371" s="149" t="str">
        <f t="shared" si="138"/>
        <v>_1133</v>
      </c>
      <c r="E4371" s="149" t="str">
        <f t="shared" si="137"/>
        <v>_</v>
      </c>
      <c r="G4371" s="149">
        <f t="array" ref="G4371">SUM(IF(A4371=A$5:A4371,IF(C4371=C$5:C4371,1,0),0))</f>
        <v>1133</v>
      </c>
    </row>
    <row r="4372" spans="2:7" x14ac:dyDescent="0.25">
      <c r="B4372" s="149" t="str">
        <f t="shared" si="138"/>
        <v>_1134</v>
      </c>
      <c r="E4372" s="149" t="str">
        <f t="shared" si="137"/>
        <v>_</v>
      </c>
      <c r="G4372" s="149">
        <f t="array" ref="G4372">SUM(IF(A4372=A$5:A4372,IF(C4372=C$5:C4372,1,0),0))</f>
        <v>1134</v>
      </c>
    </row>
    <row r="4373" spans="2:7" x14ac:dyDescent="0.25">
      <c r="B4373" s="149" t="str">
        <f t="shared" si="138"/>
        <v>_1135</v>
      </c>
      <c r="E4373" s="149" t="str">
        <f t="shared" si="137"/>
        <v>_</v>
      </c>
      <c r="G4373" s="149">
        <f t="array" ref="G4373">SUM(IF(A4373=A$5:A4373,IF(C4373=C$5:C4373,1,0),0))</f>
        <v>1135</v>
      </c>
    </row>
    <row r="4374" spans="2:7" x14ac:dyDescent="0.25">
      <c r="B4374" s="149" t="str">
        <f t="shared" si="138"/>
        <v>_1136</v>
      </c>
      <c r="E4374" s="149" t="str">
        <f t="shared" si="137"/>
        <v>_</v>
      </c>
      <c r="G4374" s="149">
        <f t="array" ref="G4374">SUM(IF(A4374=A$5:A4374,IF(C4374=C$5:C4374,1,0),0))</f>
        <v>1136</v>
      </c>
    </row>
    <row r="4375" spans="2:7" x14ac:dyDescent="0.25">
      <c r="B4375" s="149" t="str">
        <f t="shared" si="138"/>
        <v>_1137</v>
      </c>
      <c r="E4375" s="149" t="str">
        <f t="shared" si="137"/>
        <v>_</v>
      </c>
      <c r="G4375" s="149">
        <f t="array" ref="G4375">SUM(IF(A4375=A$5:A4375,IF(C4375=C$5:C4375,1,0),0))</f>
        <v>1137</v>
      </c>
    </row>
    <row r="4376" spans="2:7" x14ac:dyDescent="0.25">
      <c r="B4376" s="149" t="str">
        <f t="shared" si="138"/>
        <v>_1138</v>
      </c>
      <c r="E4376" s="149" t="str">
        <f t="shared" si="137"/>
        <v>_</v>
      </c>
      <c r="G4376" s="149">
        <f t="array" ref="G4376">SUM(IF(A4376=A$5:A4376,IF(C4376=C$5:C4376,1,0),0))</f>
        <v>1138</v>
      </c>
    </row>
    <row r="4377" spans="2:7" x14ac:dyDescent="0.25">
      <c r="B4377" s="149" t="str">
        <f t="shared" si="138"/>
        <v>_1139</v>
      </c>
      <c r="E4377" s="149" t="str">
        <f t="shared" si="137"/>
        <v>_</v>
      </c>
      <c r="G4377" s="149">
        <f t="array" ref="G4377">SUM(IF(A4377=A$5:A4377,IF(C4377=C$5:C4377,1,0),0))</f>
        <v>1139</v>
      </c>
    </row>
    <row r="4378" spans="2:7" x14ac:dyDescent="0.25">
      <c r="B4378" s="149" t="str">
        <f t="shared" si="138"/>
        <v>_1140</v>
      </c>
      <c r="E4378" s="149" t="str">
        <f t="shared" si="137"/>
        <v>_</v>
      </c>
      <c r="G4378" s="149">
        <f t="array" ref="G4378">SUM(IF(A4378=A$5:A4378,IF(C4378=C$5:C4378,1,0),0))</f>
        <v>1140</v>
      </c>
    </row>
    <row r="4379" spans="2:7" x14ac:dyDescent="0.25">
      <c r="B4379" s="149" t="str">
        <f t="shared" si="138"/>
        <v>_1141</v>
      </c>
      <c r="E4379" s="149" t="str">
        <f t="shared" si="137"/>
        <v>_</v>
      </c>
      <c r="G4379" s="149">
        <f t="array" ref="G4379">SUM(IF(A4379=A$5:A4379,IF(C4379=C$5:C4379,1,0),0))</f>
        <v>1141</v>
      </c>
    </row>
    <row r="4380" spans="2:7" x14ac:dyDescent="0.25">
      <c r="B4380" s="149" t="str">
        <f t="shared" si="138"/>
        <v>_1142</v>
      </c>
      <c r="E4380" s="149" t="str">
        <f t="shared" si="137"/>
        <v>_</v>
      </c>
      <c r="G4380" s="149">
        <f t="array" ref="G4380">SUM(IF(A4380=A$5:A4380,IF(C4380=C$5:C4380,1,0),0))</f>
        <v>1142</v>
      </c>
    </row>
    <row r="4381" spans="2:7" x14ac:dyDescent="0.25">
      <c r="B4381" s="149" t="str">
        <f t="shared" si="138"/>
        <v>_1143</v>
      </c>
      <c r="E4381" s="149" t="str">
        <f t="shared" si="137"/>
        <v>_</v>
      </c>
      <c r="G4381" s="149">
        <f t="array" ref="G4381">SUM(IF(A4381=A$5:A4381,IF(C4381=C$5:C4381,1,0),0))</f>
        <v>1143</v>
      </c>
    </row>
    <row r="4382" spans="2:7" x14ac:dyDescent="0.25">
      <c r="B4382" s="149" t="str">
        <f t="shared" si="138"/>
        <v>_1144</v>
      </c>
      <c r="E4382" s="149" t="str">
        <f t="shared" si="137"/>
        <v>_</v>
      </c>
      <c r="G4382" s="149">
        <f t="array" ref="G4382">SUM(IF(A4382=A$5:A4382,IF(C4382=C$5:C4382,1,0),0))</f>
        <v>1144</v>
      </c>
    </row>
    <row r="4383" spans="2:7" x14ac:dyDescent="0.25">
      <c r="B4383" s="149" t="str">
        <f t="shared" si="138"/>
        <v>_1145</v>
      </c>
      <c r="E4383" s="149" t="str">
        <f t="shared" si="137"/>
        <v>_</v>
      </c>
      <c r="G4383" s="149">
        <f t="array" ref="G4383">SUM(IF(A4383=A$5:A4383,IF(C4383=C$5:C4383,1,0),0))</f>
        <v>1145</v>
      </c>
    </row>
    <row r="4384" spans="2:7" x14ac:dyDescent="0.25">
      <c r="B4384" s="149" t="str">
        <f t="shared" si="138"/>
        <v>_1146</v>
      </c>
      <c r="E4384" s="149" t="str">
        <f t="shared" si="137"/>
        <v>_</v>
      </c>
      <c r="G4384" s="149">
        <f t="array" ref="G4384">SUM(IF(A4384=A$5:A4384,IF(C4384=C$5:C4384,1,0),0))</f>
        <v>1146</v>
      </c>
    </row>
    <row r="4385" spans="2:7" x14ac:dyDescent="0.25">
      <c r="B4385" s="149" t="str">
        <f t="shared" si="138"/>
        <v>_1147</v>
      </c>
      <c r="E4385" s="149" t="str">
        <f t="shared" si="137"/>
        <v>_</v>
      </c>
      <c r="G4385" s="149">
        <f t="array" ref="G4385">SUM(IF(A4385=A$5:A4385,IF(C4385=C$5:C4385,1,0),0))</f>
        <v>1147</v>
      </c>
    </row>
    <row r="4386" spans="2:7" x14ac:dyDescent="0.25">
      <c r="B4386" s="149" t="str">
        <f t="shared" si="138"/>
        <v>_1148</v>
      </c>
      <c r="E4386" s="149" t="str">
        <f t="shared" si="137"/>
        <v>_</v>
      </c>
      <c r="G4386" s="149">
        <f t="array" ref="G4386">SUM(IF(A4386=A$5:A4386,IF(C4386=C$5:C4386,1,0),0))</f>
        <v>1148</v>
      </c>
    </row>
    <row r="4387" spans="2:7" x14ac:dyDescent="0.25">
      <c r="B4387" s="149" t="str">
        <f t="shared" si="138"/>
        <v>_1149</v>
      </c>
      <c r="E4387" s="149" t="str">
        <f t="shared" si="137"/>
        <v>_</v>
      </c>
      <c r="G4387" s="149">
        <f t="array" ref="G4387">SUM(IF(A4387=A$5:A4387,IF(C4387=C$5:C4387,1,0),0))</f>
        <v>1149</v>
      </c>
    </row>
    <row r="4388" spans="2:7" x14ac:dyDescent="0.25">
      <c r="B4388" s="149" t="str">
        <f t="shared" si="138"/>
        <v>_1150</v>
      </c>
      <c r="E4388" s="149" t="str">
        <f t="shared" si="137"/>
        <v>_</v>
      </c>
      <c r="G4388" s="149">
        <f t="array" ref="G4388">SUM(IF(A4388=A$5:A4388,IF(C4388=C$5:C4388,1,0),0))</f>
        <v>1150</v>
      </c>
    </row>
    <row r="4389" spans="2:7" x14ac:dyDescent="0.25">
      <c r="B4389" s="149" t="str">
        <f t="shared" si="138"/>
        <v>_1151</v>
      </c>
      <c r="E4389" s="149" t="str">
        <f t="shared" si="137"/>
        <v>_</v>
      </c>
      <c r="G4389" s="149">
        <f t="array" ref="G4389">SUM(IF(A4389=A$5:A4389,IF(C4389=C$5:C4389,1,0),0))</f>
        <v>1151</v>
      </c>
    </row>
    <row r="4390" spans="2:7" x14ac:dyDescent="0.25">
      <c r="B4390" s="149" t="str">
        <f t="shared" si="138"/>
        <v>_1152</v>
      </c>
      <c r="E4390" s="149" t="str">
        <f t="shared" si="137"/>
        <v>_</v>
      </c>
      <c r="G4390" s="149">
        <f t="array" ref="G4390">SUM(IF(A4390=A$5:A4390,IF(C4390=C$5:C4390,1,0),0))</f>
        <v>1152</v>
      </c>
    </row>
    <row r="4391" spans="2:7" x14ac:dyDescent="0.25">
      <c r="B4391" s="149" t="str">
        <f t="shared" si="138"/>
        <v>_1153</v>
      </c>
      <c r="E4391" s="149" t="str">
        <f t="shared" si="137"/>
        <v>_</v>
      </c>
      <c r="G4391" s="149">
        <f t="array" ref="G4391">SUM(IF(A4391=A$5:A4391,IF(C4391=C$5:C4391,1,0),0))</f>
        <v>1153</v>
      </c>
    </row>
    <row r="4392" spans="2:7" x14ac:dyDescent="0.25">
      <c r="B4392" s="149" t="str">
        <f t="shared" si="138"/>
        <v>_1154</v>
      </c>
      <c r="E4392" s="149" t="str">
        <f t="shared" si="137"/>
        <v>_</v>
      </c>
      <c r="G4392" s="149">
        <f t="array" ref="G4392">SUM(IF(A4392=A$5:A4392,IF(C4392=C$5:C4392,1,0),0))</f>
        <v>1154</v>
      </c>
    </row>
    <row r="4393" spans="2:7" x14ac:dyDescent="0.25">
      <c r="B4393" s="149" t="str">
        <f t="shared" si="138"/>
        <v>_1155</v>
      </c>
      <c r="E4393" s="149" t="str">
        <f t="shared" si="137"/>
        <v>_</v>
      </c>
      <c r="G4393" s="149">
        <f t="array" ref="G4393">SUM(IF(A4393=A$5:A4393,IF(C4393=C$5:C4393,1,0),0))</f>
        <v>1155</v>
      </c>
    </row>
    <row r="4394" spans="2:7" x14ac:dyDescent="0.25">
      <c r="B4394" s="149" t="str">
        <f t="shared" si="138"/>
        <v>_1156</v>
      </c>
      <c r="E4394" s="149" t="str">
        <f t="shared" si="137"/>
        <v>_</v>
      </c>
      <c r="G4394" s="149">
        <f t="array" ref="G4394">SUM(IF(A4394=A$5:A4394,IF(C4394=C$5:C4394,1,0),0))</f>
        <v>1156</v>
      </c>
    </row>
    <row r="4395" spans="2:7" x14ac:dyDescent="0.25">
      <c r="B4395" s="149" t="str">
        <f t="shared" si="138"/>
        <v>_1157</v>
      </c>
      <c r="E4395" s="149" t="str">
        <f t="shared" si="137"/>
        <v>_</v>
      </c>
      <c r="G4395" s="149">
        <f t="array" ref="G4395">SUM(IF(A4395=A$5:A4395,IF(C4395=C$5:C4395,1,0),0))</f>
        <v>1157</v>
      </c>
    </row>
    <row r="4396" spans="2:7" x14ac:dyDescent="0.25">
      <c r="B4396" s="149" t="str">
        <f t="shared" si="138"/>
        <v>_1158</v>
      </c>
      <c r="E4396" s="149" t="str">
        <f t="shared" si="137"/>
        <v>_</v>
      </c>
      <c r="G4396" s="149">
        <f t="array" ref="G4396">SUM(IF(A4396=A$5:A4396,IF(C4396=C$5:C4396,1,0),0))</f>
        <v>1158</v>
      </c>
    </row>
    <row r="4397" spans="2:7" x14ac:dyDescent="0.25">
      <c r="B4397" s="149" t="str">
        <f t="shared" si="138"/>
        <v>_1159</v>
      </c>
      <c r="E4397" s="149" t="str">
        <f t="shared" si="137"/>
        <v>_</v>
      </c>
      <c r="G4397" s="149">
        <f t="array" ref="G4397">SUM(IF(A4397=A$5:A4397,IF(C4397=C$5:C4397,1,0),0))</f>
        <v>1159</v>
      </c>
    </row>
    <row r="4398" spans="2:7" x14ac:dyDescent="0.25">
      <c r="B4398" s="149" t="str">
        <f t="shared" si="138"/>
        <v>_1160</v>
      </c>
      <c r="E4398" s="149" t="str">
        <f t="shared" si="137"/>
        <v>_</v>
      </c>
      <c r="G4398" s="149">
        <f t="array" ref="G4398">SUM(IF(A4398=A$5:A4398,IF(C4398=C$5:C4398,1,0),0))</f>
        <v>1160</v>
      </c>
    </row>
    <row r="4399" spans="2:7" x14ac:dyDescent="0.25">
      <c r="B4399" s="149" t="str">
        <f t="shared" si="138"/>
        <v>_1161</v>
      </c>
      <c r="E4399" s="149" t="str">
        <f t="shared" si="137"/>
        <v>_</v>
      </c>
      <c r="G4399" s="149">
        <f t="array" ref="G4399">SUM(IF(A4399=A$5:A4399,IF(C4399=C$5:C4399,1,0),0))</f>
        <v>1161</v>
      </c>
    </row>
    <row r="4400" spans="2:7" x14ac:dyDescent="0.25">
      <c r="B4400" s="149" t="str">
        <f t="shared" si="138"/>
        <v>_1162</v>
      </c>
      <c r="E4400" s="149" t="str">
        <f t="shared" si="137"/>
        <v>_</v>
      </c>
      <c r="G4400" s="149">
        <f t="array" ref="G4400">SUM(IF(A4400=A$5:A4400,IF(C4400=C$5:C4400,1,0),0))</f>
        <v>1162</v>
      </c>
    </row>
    <row r="4401" spans="2:7" x14ac:dyDescent="0.25">
      <c r="B4401" s="149" t="str">
        <f t="shared" si="138"/>
        <v>_1163</v>
      </c>
      <c r="E4401" s="149" t="str">
        <f t="shared" ref="E4401:E4464" si="139">A4401&amp;"_"&amp;C4401&amp;D4401</f>
        <v>_</v>
      </c>
      <c r="G4401" s="149">
        <f t="array" ref="G4401">SUM(IF(A4401=A$5:A4401,IF(C4401=C$5:C4401,1,0),0))</f>
        <v>1163</v>
      </c>
    </row>
    <row r="4402" spans="2:7" x14ac:dyDescent="0.25">
      <c r="B4402" s="149" t="str">
        <f t="shared" si="138"/>
        <v>_1164</v>
      </c>
      <c r="E4402" s="149" t="str">
        <f t="shared" si="139"/>
        <v>_</v>
      </c>
      <c r="G4402" s="149">
        <f t="array" ref="G4402">SUM(IF(A4402=A$5:A4402,IF(C4402=C$5:C4402,1,0),0))</f>
        <v>1164</v>
      </c>
    </row>
    <row r="4403" spans="2:7" x14ac:dyDescent="0.25">
      <c r="B4403" s="149" t="str">
        <f t="shared" si="138"/>
        <v>_1165</v>
      </c>
      <c r="E4403" s="149" t="str">
        <f t="shared" si="139"/>
        <v>_</v>
      </c>
      <c r="G4403" s="149">
        <f t="array" ref="G4403">SUM(IF(A4403=A$5:A4403,IF(C4403=C$5:C4403,1,0),0))</f>
        <v>1165</v>
      </c>
    </row>
    <row r="4404" spans="2:7" x14ac:dyDescent="0.25">
      <c r="B4404" s="149" t="str">
        <f t="shared" si="138"/>
        <v>_1166</v>
      </c>
      <c r="E4404" s="149" t="str">
        <f t="shared" si="139"/>
        <v>_</v>
      </c>
      <c r="G4404" s="149">
        <f t="array" ref="G4404">SUM(IF(A4404=A$5:A4404,IF(C4404=C$5:C4404,1,0),0))</f>
        <v>1166</v>
      </c>
    </row>
    <row r="4405" spans="2:7" x14ac:dyDescent="0.25">
      <c r="B4405" s="149" t="str">
        <f t="shared" si="138"/>
        <v>_1167</v>
      </c>
      <c r="E4405" s="149" t="str">
        <f t="shared" si="139"/>
        <v>_</v>
      </c>
      <c r="G4405" s="149">
        <f t="array" ref="G4405">SUM(IF(A4405=A$5:A4405,IF(C4405=C$5:C4405,1,0),0))</f>
        <v>1167</v>
      </c>
    </row>
    <row r="4406" spans="2:7" x14ac:dyDescent="0.25">
      <c r="B4406" s="149" t="str">
        <f t="shared" si="138"/>
        <v>_1168</v>
      </c>
      <c r="E4406" s="149" t="str">
        <f t="shared" si="139"/>
        <v>_</v>
      </c>
      <c r="G4406" s="149">
        <f t="array" ref="G4406">SUM(IF(A4406=A$5:A4406,IF(C4406=C$5:C4406,1,0),0))</f>
        <v>1168</v>
      </c>
    </row>
    <row r="4407" spans="2:7" x14ac:dyDescent="0.25">
      <c r="B4407" s="149" t="str">
        <f t="shared" si="138"/>
        <v>_1169</v>
      </c>
      <c r="E4407" s="149" t="str">
        <f t="shared" si="139"/>
        <v>_</v>
      </c>
      <c r="G4407" s="149">
        <f t="array" ref="G4407">SUM(IF(A4407=A$5:A4407,IF(C4407=C$5:C4407,1,0),0))</f>
        <v>1169</v>
      </c>
    </row>
    <row r="4408" spans="2:7" x14ac:dyDescent="0.25">
      <c r="B4408" s="149" t="str">
        <f t="shared" si="138"/>
        <v>_1170</v>
      </c>
      <c r="E4408" s="149" t="str">
        <f t="shared" si="139"/>
        <v>_</v>
      </c>
      <c r="G4408" s="149">
        <f t="array" ref="G4408">SUM(IF(A4408=A$5:A4408,IF(C4408=C$5:C4408,1,0),0))</f>
        <v>1170</v>
      </c>
    </row>
    <row r="4409" spans="2:7" x14ac:dyDescent="0.25">
      <c r="B4409" s="149" t="str">
        <f t="shared" si="138"/>
        <v>_1171</v>
      </c>
      <c r="E4409" s="149" t="str">
        <f t="shared" si="139"/>
        <v>_</v>
      </c>
      <c r="G4409" s="149">
        <f t="array" ref="G4409">SUM(IF(A4409=A$5:A4409,IF(C4409=C$5:C4409,1,0),0))</f>
        <v>1171</v>
      </c>
    </row>
    <row r="4410" spans="2:7" x14ac:dyDescent="0.25">
      <c r="B4410" s="149" t="str">
        <f t="shared" si="138"/>
        <v>_1172</v>
      </c>
      <c r="E4410" s="149" t="str">
        <f t="shared" si="139"/>
        <v>_</v>
      </c>
      <c r="G4410" s="149">
        <f t="array" ref="G4410">SUM(IF(A4410=A$5:A4410,IF(C4410=C$5:C4410,1,0),0))</f>
        <v>1172</v>
      </c>
    </row>
    <row r="4411" spans="2:7" x14ac:dyDescent="0.25">
      <c r="B4411" s="149" t="str">
        <f t="shared" si="138"/>
        <v>_1173</v>
      </c>
      <c r="E4411" s="149" t="str">
        <f t="shared" si="139"/>
        <v>_</v>
      </c>
      <c r="G4411" s="149">
        <f t="array" ref="G4411">SUM(IF(A4411=A$5:A4411,IF(C4411=C$5:C4411,1,0),0))</f>
        <v>1173</v>
      </c>
    </row>
    <row r="4412" spans="2:7" x14ac:dyDescent="0.25">
      <c r="B4412" s="149" t="str">
        <f t="shared" si="138"/>
        <v>_1174</v>
      </c>
      <c r="E4412" s="149" t="str">
        <f t="shared" si="139"/>
        <v>_</v>
      </c>
      <c r="G4412" s="149">
        <f t="array" ref="G4412">SUM(IF(A4412=A$5:A4412,IF(C4412=C$5:C4412,1,0),0))</f>
        <v>1174</v>
      </c>
    </row>
    <row r="4413" spans="2:7" x14ac:dyDescent="0.25">
      <c r="B4413" s="149" t="str">
        <f t="shared" si="138"/>
        <v>_1175</v>
      </c>
      <c r="E4413" s="149" t="str">
        <f t="shared" si="139"/>
        <v>_</v>
      </c>
      <c r="G4413" s="149">
        <f t="array" ref="G4413">SUM(IF(A4413=A$5:A4413,IF(C4413=C$5:C4413,1,0),0))</f>
        <v>1175</v>
      </c>
    </row>
    <row r="4414" spans="2:7" x14ac:dyDescent="0.25">
      <c r="B4414" s="149" t="str">
        <f t="shared" si="138"/>
        <v>_1176</v>
      </c>
      <c r="E4414" s="149" t="str">
        <f t="shared" si="139"/>
        <v>_</v>
      </c>
      <c r="G4414" s="149">
        <f t="array" ref="G4414">SUM(IF(A4414=A$5:A4414,IF(C4414=C$5:C4414,1,0),0))</f>
        <v>1176</v>
      </c>
    </row>
    <row r="4415" spans="2:7" x14ac:dyDescent="0.25">
      <c r="B4415" s="149" t="str">
        <f t="shared" si="138"/>
        <v>_1177</v>
      </c>
      <c r="E4415" s="149" t="str">
        <f t="shared" si="139"/>
        <v>_</v>
      </c>
      <c r="G4415" s="149">
        <f t="array" ref="G4415">SUM(IF(A4415=A$5:A4415,IF(C4415=C$5:C4415,1,0),0))</f>
        <v>1177</v>
      </c>
    </row>
    <row r="4416" spans="2:7" x14ac:dyDescent="0.25">
      <c r="B4416" s="149" t="str">
        <f t="shared" si="138"/>
        <v>_1178</v>
      </c>
      <c r="E4416" s="149" t="str">
        <f t="shared" si="139"/>
        <v>_</v>
      </c>
      <c r="G4416" s="149">
        <f t="array" ref="G4416">SUM(IF(A4416=A$5:A4416,IF(C4416=C$5:C4416,1,0),0))</f>
        <v>1178</v>
      </c>
    </row>
    <row r="4417" spans="2:7" x14ac:dyDescent="0.25">
      <c r="B4417" s="149" t="str">
        <f t="shared" si="138"/>
        <v>_1179</v>
      </c>
      <c r="E4417" s="149" t="str">
        <f t="shared" si="139"/>
        <v>_</v>
      </c>
      <c r="G4417" s="149">
        <f t="array" ref="G4417">SUM(IF(A4417=A$5:A4417,IF(C4417=C$5:C4417,1,0),0))</f>
        <v>1179</v>
      </c>
    </row>
    <row r="4418" spans="2:7" x14ac:dyDescent="0.25">
      <c r="B4418" s="149" t="str">
        <f t="shared" si="138"/>
        <v>_1180</v>
      </c>
      <c r="E4418" s="149" t="str">
        <f t="shared" si="139"/>
        <v>_</v>
      </c>
      <c r="G4418" s="149">
        <f t="array" ref="G4418">SUM(IF(A4418=A$5:A4418,IF(C4418=C$5:C4418,1,0),0))</f>
        <v>1180</v>
      </c>
    </row>
    <row r="4419" spans="2:7" x14ac:dyDescent="0.25">
      <c r="B4419" s="149" t="str">
        <f t="shared" si="138"/>
        <v>_1181</v>
      </c>
      <c r="E4419" s="149" t="str">
        <f t="shared" si="139"/>
        <v>_</v>
      </c>
      <c r="G4419" s="149">
        <f t="array" ref="G4419">SUM(IF(A4419=A$5:A4419,IF(C4419=C$5:C4419,1,0),0))</f>
        <v>1181</v>
      </c>
    </row>
    <row r="4420" spans="2:7" x14ac:dyDescent="0.25">
      <c r="B4420" s="149" t="str">
        <f t="shared" si="138"/>
        <v>_1182</v>
      </c>
      <c r="E4420" s="149" t="str">
        <f t="shared" si="139"/>
        <v>_</v>
      </c>
      <c r="G4420" s="149">
        <f t="array" ref="G4420">SUM(IF(A4420=A$5:A4420,IF(C4420=C$5:C4420,1,0),0))</f>
        <v>1182</v>
      </c>
    </row>
    <row r="4421" spans="2:7" x14ac:dyDescent="0.25">
      <c r="B4421" s="149" t="str">
        <f t="shared" si="138"/>
        <v>_1183</v>
      </c>
      <c r="E4421" s="149" t="str">
        <f t="shared" si="139"/>
        <v>_</v>
      </c>
      <c r="G4421" s="149">
        <f t="array" ref="G4421">SUM(IF(A4421=A$5:A4421,IF(C4421=C$5:C4421,1,0),0))</f>
        <v>1183</v>
      </c>
    </row>
    <row r="4422" spans="2:7" x14ac:dyDescent="0.25">
      <c r="B4422" s="149" t="str">
        <f t="shared" si="138"/>
        <v>_1184</v>
      </c>
      <c r="E4422" s="149" t="str">
        <f t="shared" si="139"/>
        <v>_</v>
      </c>
      <c r="G4422" s="149">
        <f t="array" ref="G4422">SUM(IF(A4422=A$5:A4422,IF(C4422=C$5:C4422,1,0),0))</f>
        <v>1184</v>
      </c>
    </row>
    <row r="4423" spans="2:7" x14ac:dyDescent="0.25">
      <c r="B4423" s="149" t="str">
        <f t="shared" si="138"/>
        <v>_1185</v>
      </c>
      <c r="E4423" s="149" t="str">
        <f t="shared" si="139"/>
        <v>_</v>
      </c>
      <c r="G4423" s="149">
        <f t="array" ref="G4423">SUM(IF(A4423=A$5:A4423,IF(C4423=C$5:C4423,1,0),0))</f>
        <v>1185</v>
      </c>
    </row>
    <row r="4424" spans="2:7" x14ac:dyDescent="0.25">
      <c r="B4424" s="149" t="str">
        <f t="shared" si="138"/>
        <v>_1186</v>
      </c>
      <c r="E4424" s="149" t="str">
        <f t="shared" si="139"/>
        <v>_</v>
      </c>
      <c r="G4424" s="149">
        <f t="array" ref="G4424">SUM(IF(A4424=A$5:A4424,IF(C4424=C$5:C4424,1,0),0))</f>
        <v>1186</v>
      </c>
    </row>
    <row r="4425" spans="2:7" x14ac:dyDescent="0.25">
      <c r="B4425" s="149" t="str">
        <f t="shared" si="138"/>
        <v>_1187</v>
      </c>
      <c r="E4425" s="149" t="str">
        <f t="shared" si="139"/>
        <v>_</v>
      </c>
      <c r="G4425" s="149">
        <f t="array" ref="G4425">SUM(IF(A4425=A$5:A4425,IF(C4425=C$5:C4425,1,0),0))</f>
        <v>1187</v>
      </c>
    </row>
    <row r="4426" spans="2:7" x14ac:dyDescent="0.25">
      <c r="B4426" s="149" t="str">
        <f t="shared" si="138"/>
        <v>_1188</v>
      </c>
      <c r="E4426" s="149" t="str">
        <f t="shared" si="139"/>
        <v>_</v>
      </c>
      <c r="G4426" s="149">
        <f t="array" ref="G4426">SUM(IF(A4426=A$5:A4426,IF(C4426=C$5:C4426,1,0),0))</f>
        <v>1188</v>
      </c>
    </row>
    <row r="4427" spans="2:7" x14ac:dyDescent="0.25">
      <c r="B4427" s="149" t="str">
        <f t="shared" si="138"/>
        <v>_1189</v>
      </c>
      <c r="E4427" s="149" t="str">
        <f t="shared" si="139"/>
        <v>_</v>
      </c>
      <c r="G4427" s="149">
        <f t="array" ref="G4427">SUM(IF(A4427=A$5:A4427,IF(C4427=C$5:C4427,1,0),0))</f>
        <v>1189</v>
      </c>
    </row>
    <row r="4428" spans="2:7" x14ac:dyDescent="0.25">
      <c r="B4428" s="149" t="str">
        <f t="shared" si="138"/>
        <v>_1190</v>
      </c>
      <c r="E4428" s="149" t="str">
        <f t="shared" si="139"/>
        <v>_</v>
      </c>
      <c r="G4428" s="149">
        <f t="array" ref="G4428">SUM(IF(A4428=A$5:A4428,IF(C4428=C$5:C4428,1,0),0))</f>
        <v>1190</v>
      </c>
    </row>
    <row r="4429" spans="2:7" x14ac:dyDescent="0.25">
      <c r="B4429" s="149" t="str">
        <f t="shared" ref="B4429:B4492" si="140">A4429&amp;"_"&amp;C4429&amp;G4429</f>
        <v>_1191</v>
      </c>
      <c r="E4429" s="149" t="str">
        <f t="shared" si="139"/>
        <v>_</v>
      </c>
      <c r="G4429" s="149">
        <f t="array" ref="G4429">SUM(IF(A4429=A$5:A4429,IF(C4429=C$5:C4429,1,0),0))</f>
        <v>1191</v>
      </c>
    </row>
    <row r="4430" spans="2:7" x14ac:dyDescent="0.25">
      <c r="B4430" s="149" t="str">
        <f t="shared" si="140"/>
        <v>_1192</v>
      </c>
      <c r="E4430" s="149" t="str">
        <f t="shared" si="139"/>
        <v>_</v>
      </c>
      <c r="G4430" s="149">
        <f t="array" ref="G4430">SUM(IF(A4430=A$5:A4430,IF(C4430=C$5:C4430,1,0),0))</f>
        <v>1192</v>
      </c>
    </row>
    <row r="4431" spans="2:7" x14ac:dyDescent="0.25">
      <c r="B4431" s="149" t="str">
        <f t="shared" si="140"/>
        <v>_1193</v>
      </c>
      <c r="E4431" s="149" t="str">
        <f t="shared" si="139"/>
        <v>_</v>
      </c>
      <c r="G4431" s="149">
        <f t="array" ref="G4431">SUM(IF(A4431=A$5:A4431,IF(C4431=C$5:C4431,1,0),0))</f>
        <v>1193</v>
      </c>
    </row>
    <row r="4432" spans="2:7" x14ac:dyDescent="0.25">
      <c r="B4432" s="149" t="str">
        <f t="shared" si="140"/>
        <v>_1194</v>
      </c>
      <c r="E4432" s="149" t="str">
        <f t="shared" si="139"/>
        <v>_</v>
      </c>
      <c r="G4432" s="149">
        <f t="array" ref="G4432">SUM(IF(A4432=A$5:A4432,IF(C4432=C$5:C4432,1,0),0))</f>
        <v>1194</v>
      </c>
    </row>
    <row r="4433" spans="2:7" x14ac:dyDescent="0.25">
      <c r="B4433" s="149" t="str">
        <f t="shared" si="140"/>
        <v>_1195</v>
      </c>
      <c r="E4433" s="149" t="str">
        <f t="shared" si="139"/>
        <v>_</v>
      </c>
      <c r="G4433" s="149">
        <f t="array" ref="G4433">SUM(IF(A4433=A$5:A4433,IF(C4433=C$5:C4433,1,0),0))</f>
        <v>1195</v>
      </c>
    </row>
    <row r="4434" spans="2:7" x14ac:dyDescent="0.25">
      <c r="B4434" s="149" t="str">
        <f t="shared" si="140"/>
        <v>_1196</v>
      </c>
      <c r="E4434" s="149" t="str">
        <f t="shared" si="139"/>
        <v>_</v>
      </c>
      <c r="G4434" s="149">
        <f t="array" ref="G4434">SUM(IF(A4434=A$5:A4434,IF(C4434=C$5:C4434,1,0),0))</f>
        <v>1196</v>
      </c>
    </row>
    <row r="4435" spans="2:7" x14ac:dyDescent="0.25">
      <c r="B4435" s="149" t="str">
        <f t="shared" si="140"/>
        <v>_1197</v>
      </c>
      <c r="E4435" s="149" t="str">
        <f t="shared" si="139"/>
        <v>_</v>
      </c>
      <c r="G4435" s="149">
        <f t="array" ref="G4435">SUM(IF(A4435=A$5:A4435,IF(C4435=C$5:C4435,1,0),0))</f>
        <v>1197</v>
      </c>
    </row>
    <row r="4436" spans="2:7" x14ac:dyDescent="0.25">
      <c r="B4436" s="149" t="str">
        <f t="shared" si="140"/>
        <v>_1198</v>
      </c>
      <c r="E4436" s="149" t="str">
        <f t="shared" si="139"/>
        <v>_</v>
      </c>
      <c r="G4436" s="149">
        <f t="array" ref="G4436">SUM(IF(A4436=A$5:A4436,IF(C4436=C$5:C4436,1,0),0))</f>
        <v>1198</v>
      </c>
    </row>
    <row r="4437" spans="2:7" x14ac:dyDescent="0.25">
      <c r="B4437" s="149" t="str">
        <f t="shared" si="140"/>
        <v>_1199</v>
      </c>
      <c r="E4437" s="149" t="str">
        <f t="shared" si="139"/>
        <v>_</v>
      </c>
      <c r="G4437" s="149">
        <f t="array" ref="G4437">SUM(IF(A4437=A$5:A4437,IF(C4437=C$5:C4437,1,0),0))</f>
        <v>1199</v>
      </c>
    </row>
    <row r="4438" spans="2:7" x14ac:dyDescent="0.25">
      <c r="B4438" s="149" t="str">
        <f t="shared" si="140"/>
        <v>_1200</v>
      </c>
      <c r="E4438" s="149" t="str">
        <f t="shared" si="139"/>
        <v>_</v>
      </c>
      <c r="G4438" s="149">
        <f t="array" ref="G4438">SUM(IF(A4438=A$5:A4438,IF(C4438=C$5:C4438,1,0),0))</f>
        <v>1200</v>
      </c>
    </row>
    <row r="4439" spans="2:7" x14ac:dyDescent="0.25">
      <c r="B4439" s="149" t="str">
        <f t="shared" si="140"/>
        <v>_1201</v>
      </c>
      <c r="E4439" s="149" t="str">
        <f t="shared" si="139"/>
        <v>_</v>
      </c>
      <c r="G4439" s="149">
        <f t="array" ref="G4439">SUM(IF(A4439=A$5:A4439,IF(C4439=C$5:C4439,1,0),0))</f>
        <v>1201</v>
      </c>
    </row>
    <row r="4440" spans="2:7" x14ac:dyDescent="0.25">
      <c r="B4440" s="149" t="str">
        <f t="shared" si="140"/>
        <v>_1202</v>
      </c>
      <c r="E4440" s="149" t="str">
        <f t="shared" si="139"/>
        <v>_</v>
      </c>
      <c r="G4440" s="149">
        <f t="array" ref="G4440">SUM(IF(A4440=A$5:A4440,IF(C4440=C$5:C4440,1,0),0))</f>
        <v>1202</v>
      </c>
    </row>
    <row r="4441" spans="2:7" x14ac:dyDescent="0.25">
      <c r="B4441" s="149" t="str">
        <f t="shared" si="140"/>
        <v>_1203</v>
      </c>
      <c r="E4441" s="149" t="str">
        <f t="shared" si="139"/>
        <v>_</v>
      </c>
      <c r="G4441" s="149">
        <f t="array" ref="G4441">SUM(IF(A4441=A$5:A4441,IF(C4441=C$5:C4441,1,0),0))</f>
        <v>1203</v>
      </c>
    </row>
    <row r="4442" spans="2:7" x14ac:dyDescent="0.25">
      <c r="B4442" s="149" t="str">
        <f t="shared" si="140"/>
        <v>_1204</v>
      </c>
      <c r="E4442" s="149" t="str">
        <f t="shared" si="139"/>
        <v>_</v>
      </c>
      <c r="G4442" s="149">
        <f t="array" ref="G4442">SUM(IF(A4442=A$5:A4442,IF(C4442=C$5:C4442,1,0),0))</f>
        <v>1204</v>
      </c>
    </row>
    <row r="4443" spans="2:7" x14ac:dyDescent="0.25">
      <c r="B4443" s="149" t="str">
        <f t="shared" si="140"/>
        <v>_1205</v>
      </c>
      <c r="E4443" s="149" t="str">
        <f t="shared" si="139"/>
        <v>_</v>
      </c>
      <c r="G4443" s="149">
        <f t="array" ref="G4443">SUM(IF(A4443=A$5:A4443,IF(C4443=C$5:C4443,1,0),0))</f>
        <v>1205</v>
      </c>
    </row>
    <row r="4444" spans="2:7" x14ac:dyDescent="0.25">
      <c r="B4444" s="149" t="str">
        <f t="shared" si="140"/>
        <v>_1206</v>
      </c>
      <c r="E4444" s="149" t="str">
        <f t="shared" si="139"/>
        <v>_</v>
      </c>
      <c r="G4444" s="149">
        <f t="array" ref="G4444">SUM(IF(A4444=A$5:A4444,IF(C4444=C$5:C4444,1,0),0))</f>
        <v>1206</v>
      </c>
    </row>
    <row r="4445" spans="2:7" x14ac:dyDescent="0.25">
      <c r="B4445" s="149" t="str">
        <f t="shared" si="140"/>
        <v>_1207</v>
      </c>
      <c r="E4445" s="149" t="str">
        <f t="shared" si="139"/>
        <v>_</v>
      </c>
      <c r="G4445" s="149">
        <f t="array" ref="G4445">SUM(IF(A4445=A$5:A4445,IF(C4445=C$5:C4445,1,0),0))</f>
        <v>1207</v>
      </c>
    </row>
    <row r="4446" spans="2:7" x14ac:dyDescent="0.25">
      <c r="B4446" s="149" t="str">
        <f t="shared" si="140"/>
        <v>_1208</v>
      </c>
      <c r="E4446" s="149" t="str">
        <f t="shared" si="139"/>
        <v>_</v>
      </c>
      <c r="G4446" s="149">
        <f t="array" ref="G4446">SUM(IF(A4446=A$5:A4446,IF(C4446=C$5:C4446,1,0),0))</f>
        <v>1208</v>
      </c>
    </row>
    <row r="4447" spans="2:7" x14ac:dyDescent="0.25">
      <c r="B4447" s="149" t="str">
        <f t="shared" si="140"/>
        <v>_1209</v>
      </c>
      <c r="E4447" s="149" t="str">
        <f t="shared" si="139"/>
        <v>_</v>
      </c>
      <c r="G4447" s="149">
        <f t="array" ref="G4447">SUM(IF(A4447=A$5:A4447,IF(C4447=C$5:C4447,1,0),0))</f>
        <v>1209</v>
      </c>
    </row>
    <row r="4448" spans="2:7" x14ac:dyDescent="0.25">
      <c r="B4448" s="149" t="str">
        <f t="shared" si="140"/>
        <v>_1210</v>
      </c>
      <c r="E4448" s="149" t="str">
        <f t="shared" si="139"/>
        <v>_</v>
      </c>
      <c r="G4448" s="149">
        <f t="array" ref="G4448">SUM(IF(A4448=A$5:A4448,IF(C4448=C$5:C4448,1,0),0))</f>
        <v>1210</v>
      </c>
    </row>
    <row r="4449" spans="2:7" x14ac:dyDescent="0.25">
      <c r="B4449" s="149" t="str">
        <f t="shared" si="140"/>
        <v>_1211</v>
      </c>
      <c r="E4449" s="149" t="str">
        <f t="shared" si="139"/>
        <v>_</v>
      </c>
      <c r="G4449" s="149">
        <f t="array" ref="G4449">SUM(IF(A4449=A$5:A4449,IF(C4449=C$5:C4449,1,0),0))</f>
        <v>1211</v>
      </c>
    </row>
    <row r="4450" spans="2:7" x14ac:dyDescent="0.25">
      <c r="B4450" s="149" t="str">
        <f t="shared" si="140"/>
        <v>_1212</v>
      </c>
      <c r="E4450" s="149" t="str">
        <f t="shared" si="139"/>
        <v>_</v>
      </c>
      <c r="G4450" s="149">
        <f t="array" ref="G4450">SUM(IF(A4450=A$5:A4450,IF(C4450=C$5:C4450,1,0),0))</f>
        <v>1212</v>
      </c>
    </row>
    <row r="4451" spans="2:7" x14ac:dyDescent="0.25">
      <c r="B4451" s="149" t="str">
        <f t="shared" si="140"/>
        <v>_1213</v>
      </c>
      <c r="E4451" s="149" t="str">
        <f t="shared" si="139"/>
        <v>_</v>
      </c>
      <c r="G4451" s="149">
        <f t="array" ref="G4451">SUM(IF(A4451=A$5:A4451,IF(C4451=C$5:C4451,1,0),0))</f>
        <v>1213</v>
      </c>
    </row>
    <row r="4452" spans="2:7" x14ac:dyDescent="0.25">
      <c r="B4452" s="149" t="str">
        <f t="shared" si="140"/>
        <v>_1214</v>
      </c>
      <c r="E4452" s="149" t="str">
        <f t="shared" si="139"/>
        <v>_</v>
      </c>
      <c r="G4452" s="149">
        <f t="array" ref="G4452">SUM(IF(A4452=A$5:A4452,IF(C4452=C$5:C4452,1,0),0))</f>
        <v>1214</v>
      </c>
    </row>
    <row r="4453" spans="2:7" x14ac:dyDescent="0.25">
      <c r="B4453" s="149" t="str">
        <f t="shared" si="140"/>
        <v>_1215</v>
      </c>
      <c r="E4453" s="149" t="str">
        <f t="shared" si="139"/>
        <v>_</v>
      </c>
      <c r="G4453" s="149">
        <f t="array" ref="G4453">SUM(IF(A4453=A$5:A4453,IF(C4453=C$5:C4453,1,0),0))</f>
        <v>1215</v>
      </c>
    </row>
    <row r="4454" spans="2:7" x14ac:dyDescent="0.25">
      <c r="B4454" s="149" t="str">
        <f t="shared" si="140"/>
        <v>_1216</v>
      </c>
      <c r="E4454" s="149" t="str">
        <f t="shared" si="139"/>
        <v>_</v>
      </c>
      <c r="G4454" s="149">
        <f t="array" ref="G4454">SUM(IF(A4454=A$5:A4454,IF(C4454=C$5:C4454,1,0),0))</f>
        <v>1216</v>
      </c>
    </row>
    <row r="4455" spans="2:7" x14ac:dyDescent="0.25">
      <c r="B4455" s="149" t="str">
        <f t="shared" si="140"/>
        <v>_1217</v>
      </c>
      <c r="E4455" s="149" t="str">
        <f t="shared" si="139"/>
        <v>_</v>
      </c>
      <c r="G4455" s="149">
        <f t="array" ref="G4455">SUM(IF(A4455=A$5:A4455,IF(C4455=C$5:C4455,1,0),0))</f>
        <v>1217</v>
      </c>
    </row>
    <row r="4456" spans="2:7" x14ac:dyDescent="0.25">
      <c r="B4456" s="149" t="str">
        <f t="shared" si="140"/>
        <v>_1218</v>
      </c>
      <c r="E4456" s="149" t="str">
        <f t="shared" si="139"/>
        <v>_</v>
      </c>
      <c r="G4456" s="149">
        <f t="array" ref="G4456">SUM(IF(A4456=A$5:A4456,IF(C4456=C$5:C4456,1,0),0))</f>
        <v>1218</v>
      </c>
    </row>
    <row r="4457" spans="2:7" x14ac:dyDescent="0.25">
      <c r="B4457" s="149" t="str">
        <f t="shared" si="140"/>
        <v>_1219</v>
      </c>
      <c r="E4457" s="149" t="str">
        <f t="shared" si="139"/>
        <v>_</v>
      </c>
      <c r="G4457" s="149">
        <f t="array" ref="G4457">SUM(IF(A4457=A$5:A4457,IF(C4457=C$5:C4457,1,0),0))</f>
        <v>1219</v>
      </c>
    </row>
    <row r="4458" spans="2:7" x14ac:dyDescent="0.25">
      <c r="B4458" s="149" t="str">
        <f t="shared" si="140"/>
        <v>_1220</v>
      </c>
      <c r="E4458" s="149" t="str">
        <f t="shared" si="139"/>
        <v>_</v>
      </c>
      <c r="G4458" s="149">
        <f t="array" ref="G4458">SUM(IF(A4458=A$5:A4458,IF(C4458=C$5:C4458,1,0),0))</f>
        <v>1220</v>
      </c>
    </row>
    <row r="4459" spans="2:7" x14ac:dyDescent="0.25">
      <c r="B4459" s="149" t="str">
        <f t="shared" si="140"/>
        <v>_1221</v>
      </c>
      <c r="E4459" s="149" t="str">
        <f t="shared" si="139"/>
        <v>_</v>
      </c>
      <c r="G4459" s="149">
        <f t="array" ref="G4459">SUM(IF(A4459=A$5:A4459,IF(C4459=C$5:C4459,1,0),0))</f>
        <v>1221</v>
      </c>
    </row>
    <row r="4460" spans="2:7" x14ac:dyDescent="0.25">
      <c r="B4460" s="149" t="str">
        <f t="shared" si="140"/>
        <v>_1222</v>
      </c>
      <c r="E4460" s="149" t="str">
        <f t="shared" si="139"/>
        <v>_</v>
      </c>
      <c r="G4460" s="149">
        <f t="array" ref="G4460">SUM(IF(A4460=A$5:A4460,IF(C4460=C$5:C4460,1,0),0))</f>
        <v>1222</v>
      </c>
    </row>
    <row r="4461" spans="2:7" x14ac:dyDescent="0.25">
      <c r="B4461" s="149" t="str">
        <f t="shared" si="140"/>
        <v>_1223</v>
      </c>
      <c r="E4461" s="149" t="str">
        <f t="shared" si="139"/>
        <v>_</v>
      </c>
      <c r="G4461" s="149">
        <f t="array" ref="G4461">SUM(IF(A4461=A$5:A4461,IF(C4461=C$5:C4461,1,0),0))</f>
        <v>1223</v>
      </c>
    </row>
    <row r="4462" spans="2:7" x14ac:dyDescent="0.25">
      <c r="B4462" s="149" t="str">
        <f t="shared" si="140"/>
        <v>_1224</v>
      </c>
      <c r="E4462" s="149" t="str">
        <f t="shared" si="139"/>
        <v>_</v>
      </c>
      <c r="G4462" s="149">
        <f t="array" ref="G4462">SUM(IF(A4462=A$5:A4462,IF(C4462=C$5:C4462,1,0),0))</f>
        <v>1224</v>
      </c>
    </row>
    <row r="4463" spans="2:7" x14ac:dyDescent="0.25">
      <c r="B4463" s="149" t="str">
        <f t="shared" si="140"/>
        <v>_1225</v>
      </c>
      <c r="E4463" s="149" t="str">
        <f t="shared" si="139"/>
        <v>_</v>
      </c>
      <c r="G4463" s="149">
        <f t="array" ref="G4463">SUM(IF(A4463=A$5:A4463,IF(C4463=C$5:C4463,1,0),0))</f>
        <v>1225</v>
      </c>
    </row>
    <row r="4464" spans="2:7" x14ac:dyDescent="0.25">
      <c r="B4464" s="149" t="str">
        <f t="shared" si="140"/>
        <v>_1226</v>
      </c>
      <c r="E4464" s="149" t="str">
        <f t="shared" si="139"/>
        <v>_</v>
      </c>
      <c r="G4464" s="149">
        <f t="array" ref="G4464">SUM(IF(A4464=A$5:A4464,IF(C4464=C$5:C4464,1,0),0))</f>
        <v>1226</v>
      </c>
    </row>
    <row r="4465" spans="2:7" x14ac:dyDescent="0.25">
      <c r="B4465" s="149" t="str">
        <f t="shared" si="140"/>
        <v>_1227</v>
      </c>
      <c r="E4465" s="149" t="str">
        <f t="shared" ref="E4465:E4528" si="141">A4465&amp;"_"&amp;C4465&amp;D4465</f>
        <v>_</v>
      </c>
      <c r="G4465" s="149">
        <f t="array" ref="G4465">SUM(IF(A4465=A$5:A4465,IF(C4465=C$5:C4465,1,0),0))</f>
        <v>1227</v>
      </c>
    </row>
    <row r="4466" spans="2:7" x14ac:dyDescent="0.25">
      <c r="B4466" s="149" t="str">
        <f t="shared" si="140"/>
        <v>_1228</v>
      </c>
      <c r="E4466" s="149" t="str">
        <f t="shared" si="141"/>
        <v>_</v>
      </c>
      <c r="G4466" s="149">
        <f t="array" ref="G4466">SUM(IF(A4466=A$5:A4466,IF(C4466=C$5:C4466,1,0),0))</f>
        <v>1228</v>
      </c>
    </row>
    <row r="4467" spans="2:7" x14ac:dyDescent="0.25">
      <c r="B4467" s="149" t="str">
        <f t="shared" si="140"/>
        <v>_1229</v>
      </c>
      <c r="E4467" s="149" t="str">
        <f t="shared" si="141"/>
        <v>_</v>
      </c>
      <c r="G4467" s="149">
        <f t="array" ref="G4467">SUM(IF(A4467=A$5:A4467,IF(C4467=C$5:C4467,1,0),0))</f>
        <v>1229</v>
      </c>
    </row>
    <row r="4468" spans="2:7" x14ac:dyDescent="0.25">
      <c r="B4468" s="149" t="str">
        <f t="shared" si="140"/>
        <v>_1230</v>
      </c>
      <c r="E4468" s="149" t="str">
        <f t="shared" si="141"/>
        <v>_</v>
      </c>
      <c r="G4468" s="149">
        <f t="array" ref="G4468">SUM(IF(A4468=A$5:A4468,IF(C4468=C$5:C4468,1,0),0))</f>
        <v>1230</v>
      </c>
    </row>
    <row r="4469" spans="2:7" x14ac:dyDescent="0.25">
      <c r="B4469" s="149" t="str">
        <f t="shared" si="140"/>
        <v>_1231</v>
      </c>
      <c r="E4469" s="149" t="str">
        <f t="shared" si="141"/>
        <v>_</v>
      </c>
      <c r="G4469" s="149">
        <f t="array" ref="G4469">SUM(IF(A4469=A$5:A4469,IF(C4469=C$5:C4469,1,0),0))</f>
        <v>1231</v>
      </c>
    </row>
    <row r="4470" spans="2:7" x14ac:dyDescent="0.25">
      <c r="B4470" s="149" t="str">
        <f t="shared" si="140"/>
        <v>_1232</v>
      </c>
      <c r="E4470" s="149" t="str">
        <f t="shared" si="141"/>
        <v>_</v>
      </c>
      <c r="G4470" s="149">
        <f t="array" ref="G4470">SUM(IF(A4470=A$5:A4470,IF(C4470=C$5:C4470,1,0),0))</f>
        <v>1232</v>
      </c>
    </row>
    <row r="4471" spans="2:7" x14ac:dyDescent="0.25">
      <c r="B4471" s="149" t="str">
        <f t="shared" si="140"/>
        <v>_1233</v>
      </c>
      <c r="E4471" s="149" t="str">
        <f t="shared" si="141"/>
        <v>_</v>
      </c>
      <c r="G4471" s="149">
        <f t="array" ref="G4471">SUM(IF(A4471=A$5:A4471,IF(C4471=C$5:C4471,1,0),0))</f>
        <v>1233</v>
      </c>
    </row>
    <row r="4472" spans="2:7" x14ac:dyDescent="0.25">
      <c r="B4472" s="149" t="str">
        <f t="shared" si="140"/>
        <v>_1234</v>
      </c>
      <c r="E4472" s="149" t="str">
        <f t="shared" si="141"/>
        <v>_</v>
      </c>
      <c r="G4472" s="149">
        <f t="array" ref="G4472">SUM(IF(A4472=A$5:A4472,IF(C4472=C$5:C4472,1,0),0))</f>
        <v>1234</v>
      </c>
    </row>
    <row r="4473" spans="2:7" x14ac:dyDescent="0.25">
      <c r="B4473" s="149" t="str">
        <f t="shared" si="140"/>
        <v>_1235</v>
      </c>
      <c r="E4473" s="149" t="str">
        <f t="shared" si="141"/>
        <v>_</v>
      </c>
      <c r="G4473" s="149">
        <f t="array" ref="G4473">SUM(IF(A4473=A$5:A4473,IF(C4473=C$5:C4473,1,0),0))</f>
        <v>1235</v>
      </c>
    </row>
    <row r="4474" spans="2:7" x14ac:dyDescent="0.25">
      <c r="B4474" s="149" t="str">
        <f t="shared" si="140"/>
        <v>_1236</v>
      </c>
      <c r="E4474" s="149" t="str">
        <f t="shared" si="141"/>
        <v>_</v>
      </c>
      <c r="G4474" s="149">
        <f t="array" ref="G4474">SUM(IF(A4474=A$5:A4474,IF(C4474=C$5:C4474,1,0),0))</f>
        <v>1236</v>
      </c>
    </row>
    <row r="4475" spans="2:7" x14ac:dyDescent="0.25">
      <c r="B4475" s="149" t="str">
        <f t="shared" si="140"/>
        <v>_1237</v>
      </c>
      <c r="E4475" s="149" t="str">
        <f t="shared" si="141"/>
        <v>_</v>
      </c>
      <c r="G4475" s="149">
        <f t="array" ref="G4475">SUM(IF(A4475=A$5:A4475,IF(C4475=C$5:C4475,1,0),0))</f>
        <v>1237</v>
      </c>
    </row>
    <row r="4476" spans="2:7" x14ac:dyDescent="0.25">
      <c r="B4476" s="149" t="str">
        <f t="shared" si="140"/>
        <v>_1238</v>
      </c>
      <c r="E4476" s="149" t="str">
        <f t="shared" si="141"/>
        <v>_</v>
      </c>
      <c r="G4476" s="149">
        <f t="array" ref="G4476">SUM(IF(A4476=A$5:A4476,IF(C4476=C$5:C4476,1,0),0))</f>
        <v>1238</v>
      </c>
    </row>
    <row r="4477" spans="2:7" x14ac:dyDescent="0.25">
      <c r="B4477" s="149" t="str">
        <f t="shared" si="140"/>
        <v>_1239</v>
      </c>
      <c r="E4477" s="149" t="str">
        <f t="shared" si="141"/>
        <v>_</v>
      </c>
      <c r="G4477" s="149">
        <f t="array" ref="G4477">SUM(IF(A4477=A$5:A4477,IF(C4477=C$5:C4477,1,0),0))</f>
        <v>1239</v>
      </c>
    </row>
    <row r="4478" spans="2:7" x14ac:dyDescent="0.25">
      <c r="B4478" s="149" t="str">
        <f t="shared" si="140"/>
        <v>_1240</v>
      </c>
      <c r="E4478" s="149" t="str">
        <f t="shared" si="141"/>
        <v>_</v>
      </c>
      <c r="G4478" s="149">
        <f t="array" ref="G4478">SUM(IF(A4478=A$5:A4478,IF(C4478=C$5:C4478,1,0),0))</f>
        <v>1240</v>
      </c>
    </row>
    <row r="4479" spans="2:7" x14ac:dyDescent="0.25">
      <c r="B4479" s="149" t="str">
        <f t="shared" si="140"/>
        <v>_1241</v>
      </c>
      <c r="E4479" s="149" t="str">
        <f t="shared" si="141"/>
        <v>_</v>
      </c>
      <c r="G4479" s="149">
        <f t="array" ref="G4479">SUM(IF(A4479=A$5:A4479,IF(C4479=C$5:C4479,1,0),0))</f>
        <v>1241</v>
      </c>
    </row>
    <row r="4480" spans="2:7" x14ac:dyDescent="0.25">
      <c r="B4480" s="149" t="str">
        <f t="shared" si="140"/>
        <v>_1242</v>
      </c>
      <c r="E4480" s="149" t="str">
        <f t="shared" si="141"/>
        <v>_</v>
      </c>
      <c r="G4480" s="149">
        <f t="array" ref="G4480">SUM(IF(A4480=A$5:A4480,IF(C4480=C$5:C4480,1,0),0))</f>
        <v>1242</v>
      </c>
    </row>
    <row r="4481" spans="2:7" x14ac:dyDescent="0.25">
      <c r="B4481" s="149" t="str">
        <f t="shared" si="140"/>
        <v>_1243</v>
      </c>
      <c r="E4481" s="149" t="str">
        <f t="shared" si="141"/>
        <v>_</v>
      </c>
      <c r="G4481" s="149">
        <f t="array" ref="G4481">SUM(IF(A4481=A$5:A4481,IF(C4481=C$5:C4481,1,0),0))</f>
        <v>1243</v>
      </c>
    </row>
    <row r="4482" spans="2:7" x14ac:dyDescent="0.25">
      <c r="B4482" s="149" t="str">
        <f t="shared" si="140"/>
        <v>_1244</v>
      </c>
      <c r="E4482" s="149" t="str">
        <f t="shared" si="141"/>
        <v>_</v>
      </c>
      <c r="G4482" s="149">
        <f t="array" ref="G4482">SUM(IF(A4482=A$5:A4482,IF(C4482=C$5:C4482,1,0),0))</f>
        <v>1244</v>
      </c>
    </row>
    <row r="4483" spans="2:7" x14ac:dyDescent="0.25">
      <c r="B4483" s="149" t="str">
        <f t="shared" si="140"/>
        <v>_1245</v>
      </c>
      <c r="E4483" s="149" t="str">
        <f t="shared" si="141"/>
        <v>_</v>
      </c>
      <c r="G4483" s="149">
        <f t="array" ref="G4483">SUM(IF(A4483=A$5:A4483,IF(C4483=C$5:C4483,1,0),0))</f>
        <v>1245</v>
      </c>
    </row>
    <row r="4484" spans="2:7" x14ac:dyDescent="0.25">
      <c r="B4484" s="149" t="str">
        <f t="shared" si="140"/>
        <v>_1246</v>
      </c>
      <c r="E4484" s="149" t="str">
        <f t="shared" si="141"/>
        <v>_</v>
      </c>
      <c r="G4484" s="149">
        <f t="array" ref="G4484">SUM(IF(A4484=A$5:A4484,IF(C4484=C$5:C4484,1,0),0))</f>
        <v>1246</v>
      </c>
    </row>
    <row r="4485" spans="2:7" x14ac:dyDescent="0.25">
      <c r="B4485" s="149" t="str">
        <f t="shared" si="140"/>
        <v>_1247</v>
      </c>
      <c r="E4485" s="149" t="str">
        <f t="shared" si="141"/>
        <v>_</v>
      </c>
      <c r="G4485" s="149">
        <f t="array" ref="G4485">SUM(IF(A4485=A$5:A4485,IF(C4485=C$5:C4485,1,0),0))</f>
        <v>1247</v>
      </c>
    </row>
    <row r="4486" spans="2:7" x14ac:dyDescent="0.25">
      <c r="B4486" s="149" t="str">
        <f t="shared" si="140"/>
        <v>_1248</v>
      </c>
      <c r="E4486" s="149" t="str">
        <f t="shared" si="141"/>
        <v>_</v>
      </c>
      <c r="G4486" s="149">
        <f t="array" ref="G4486">SUM(IF(A4486=A$5:A4486,IF(C4486=C$5:C4486,1,0),0))</f>
        <v>1248</v>
      </c>
    </row>
    <row r="4487" spans="2:7" x14ac:dyDescent="0.25">
      <c r="B4487" s="149" t="str">
        <f t="shared" si="140"/>
        <v>_1249</v>
      </c>
      <c r="E4487" s="149" t="str">
        <f t="shared" si="141"/>
        <v>_</v>
      </c>
      <c r="G4487" s="149">
        <f t="array" ref="G4487">SUM(IF(A4487=A$5:A4487,IF(C4487=C$5:C4487,1,0),0))</f>
        <v>1249</v>
      </c>
    </row>
    <row r="4488" spans="2:7" x14ac:dyDescent="0.25">
      <c r="B4488" s="149" t="str">
        <f t="shared" si="140"/>
        <v>_1250</v>
      </c>
      <c r="E4488" s="149" t="str">
        <f t="shared" si="141"/>
        <v>_</v>
      </c>
      <c r="G4488" s="149">
        <f t="array" ref="G4488">SUM(IF(A4488=A$5:A4488,IF(C4488=C$5:C4488,1,0),0))</f>
        <v>1250</v>
      </c>
    </row>
    <row r="4489" spans="2:7" x14ac:dyDescent="0.25">
      <c r="B4489" s="149" t="str">
        <f t="shared" si="140"/>
        <v>_1251</v>
      </c>
      <c r="E4489" s="149" t="str">
        <f t="shared" si="141"/>
        <v>_</v>
      </c>
      <c r="G4489" s="149">
        <f t="array" ref="G4489">SUM(IF(A4489=A$5:A4489,IF(C4489=C$5:C4489,1,0),0))</f>
        <v>1251</v>
      </c>
    </row>
    <row r="4490" spans="2:7" x14ac:dyDescent="0.25">
      <c r="B4490" s="149" t="str">
        <f t="shared" si="140"/>
        <v>_1252</v>
      </c>
      <c r="E4490" s="149" t="str">
        <f t="shared" si="141"/>
        <v>_</v>
      </c>
      <c r="G4490" s="149">
        <f t="array" ref="G4490">SUM(IF(A4490=A$5:A4490,IF(C4490=C$5:C4490,1,0),0))</f>
        <v>1252</v>
      </c>
    </row>
    <row r="4491" spans="2:7" x14ac:dyDescent="0.25">
      <c r="B4491" s="149" t="str">
        <f t="shared" si="140"/>
        <v>_1253</v>
      </c>
      <c r="E4491" s="149" t="str">
        <f t="shared" si="141"/>
        <v>_</v>
      </c>
      <c r="G4491" s="149">
        <f t="array" ref="G4491">SUM(IF(A4491=A$5:A4491,IF(C4491=C$5:C4491,1,0),0))</f>
        <v>1253</v>
      </c>
    </row>
    <row r="4492" spans="2:7" x14ac:dyDescent="0.25">
      <c r="B4492" s="149" t="str">
        <f t="shared" si="140"/>
        <v>_1254</v>
      </c>
      <c r="E4492" s="149" t="str">
        <f t="shared" si="141"/>
        <v>_</v>
      </c>
      <c r="G4492" s="149">
        <f t="array" ref="G4492">SUM(IF(A4492=A$5:A4492,IF(C4492=C$5:C4492,1,0),0))</f>
        <v>1254</v>
      </c>
    </row>
    <row r="4493" spans="2:7" x14ac:dyDescent="0.25">
      <c r="B4493" s="149" t="str">
        <f t="shared" ref="B4493:B4556" si="142">A4493&amp;"_"&amp;C4493&amp;G4493</f>
        <v>_1255</v>
      </c>
      <c r="E4493" s="149" t="str">
        <f t="shared" si="141"/>
        <v>_</v>
      </c>
      <c r="G4493" s="149">
        <f t="array" ref="G4493">SUM(IF(A4493=A$5:A4493,IF(C4493=C$5:C4493,1,0),0))</f>
        <v>1255</v>
      </c>
    </row>
    <row r="4494" spans="2:7" x14ac:dyDescent="0.25">
      <c r="B4494" s="149" t="str">
        <f t="shared" si="142"/>
        <v>_1256</v>
      </c>
      <c r="E4494" s="149" t="str">
        <f t="shared" si="141"/>
        <v>_</v>
      </c>
      <c r="G4494" s="149">
        <f t="array" ref="G4494">SUM(IF(A4494=A$5:A4494,IF(C4494=C$5:C4494,1,0),0))</f>
        <v>1256</v>
      </c>
    </row>
    <row r="4495" spans="2:7" x14ac:dyDescent="0.25">
      <c r="B4495" s="149" t="str">
        <f t="shared" si="142"/>
        <v>_1257</v>
      </c>
      <c r="E4495" s="149" t="str">
        <f t="shared" si="141"/>
        <v>_</v>
      </c>
      <c r="G4495" s="149">
        <f t="array" ref="G4495">SUM(IF(A4495=A$5:A4495,IF(C4495=C$5:C4495,1,0),0))</f>
        <v>1257</v>
      </c>
    </row>
    <row r="4496" spans="2:7" x14ac:dyDescent="0.25">
      <c r="B4496" s="149" t="str">
        <f t="shared" si="142"/>
        <v>_1258</v>
      </c>
      <c r="E4496" s="149" t="str">
        <f t="shared" si="141"/>
        <v>_</v>
      </c>
      <c r="G4496" s="149">
        <f t="array" ref="G4496">SUM(IF(A4496=A$5:A4496,IF(C4496=C$5:C4496,1,0),0))</f>
        <v>1258</v>
      </c>
    </row>
    <row r="4497" spans="2:7" x14ac:dyDescent="0.25">
      <c r="B4497" s="149" t="str">
        <f t="shared" si="142"/>
        <v>_1259</v>
      </c>
      <c r="E4497" s="149" t="str">
        <f t="shared" si="141"/>
        <v>_</v>
      </c>
      <c r="G4497" s="149">
        <f t="array" ref="G4497">SUM(IF(A4497=A$5:A4497,IF(C4497=C$5:C4497,1,0),0))</f>
        <v>1259</v>
      </c>
    </row>
    <row r="4498" spans="2:7" x14ac:dyDescent="0.25">
      <c r="B4498" s="149" t="str">
        <f t="shared" si="142"/>
        <v>_1260</v>
      </c>
      <c r="E4498" s="149" t="str">
        <f t="shared" si="141"/>
        <v>_</v>
      </c>
      <c r="G4498" s="149">
        <f t="array" ref="G4498">SUM(IF(A4498=A$5:A4498,IF(C4498=C$5:C4498,1,0),0))</f>
        <v>1260</v>
      </c>
    </row>
    <row r="4499" spans="2:7" x14ac:dyDescent="0.25">
      <c r="B4499" s="149" t="str">
        <f t="shared" si="142"/>
        <v>_1261</v>
      </c>
      <c r="E4499" s="149" t="str">
        <f t="shared" si="141"/>
        <v>_</v>
      </c>
      <c r="G4499" s="149">
        <f t="array" ref="G4499">SUM(IF(A4499=A$5:A4499,IF(C4499=C$5:C4499,1,0),0))</f>
        <v>1261</v>
      </c>
    </row>
    <row r="4500" spans="2:7" x14ac:dyDescent="0.25">
      <c r="B4500" s="149" t="str">
        <f t="shared" si="142"/>
        <v>_1262</v>
      </c>
      <c r="E4500" s="149" t="str">
        <f t="shared" si="141"/>
        <v>_</v>
      </c>
      <c r="G4500" s="149">
        <f t="array" ref="G4500">SUM(IF(A4500=A$5:A4500,IF(C4500=C$5:C4500,1,0),0))</f>
        <v>1262</v>
      </c>
    </row>
    <row r="4501" spans="2:7" x14ac:dyDescent="0.25">
      <c r="B4501" s="149" t="str">
        <f t="shared" si="142"/>
        <v>_1263</v>
      </c>
      <c r="E4501" s="149" t="str">
        <f t="shared" si="141"/>
        <v>_</v>
      </c>
      <c r="G4501" s="149">
        <f t="array" ref="G4501">SUM(IF(A4501=A$5:A4501,IF(C4501=C$5:C4501,1,0),0))</f>
        <v>1263</v>
      </c>
    </row>
    <row r="4502" spans="2:7" x14ac:dyDescent="0.25">
      <c r="B4502" s="149" t="str">
        <f t="shared" si="142"/>
        <v>_1264</v>
      </c>
      <c r="E4502" s="149" t="str">
        <f t="shared" si="141"/>
        <v>_</v>
      </c>
      <c r="G4502" s="149">
        <f t="array" ref="G4502">SUM(IF(A4502=A$5:A4502,IF(C4502=C$5:C4502,1,0),0))</f>
        <v>1264</v>
      </c>
    </row>
    <row r="4503" spans="2:7" x14ac:dyDescent="0.25">
      <c r="B4503" s="149" t="str">
        <f t="shared" si="142"/>
        <v>_1265</v>
      </c>
      <c r="E4503" s="149" t="str">
        <f t="shared" si="141"/>
        <v>_</v>
      </c>
      <c r="G4503" s="149">
        <f t="array" ref="G4503">SUM(IF(A4503=A$5:A4503,IF(C4503=C$5:C4503,1,0),0))</f>
        <v>1265</v>
      </c>
    </row>
    <row r="4504" spans="2:7" x14ac:dyDescent="0.25">
      <c r="B4504" s="149" t="str">
        <f t="shared" si="142"/>
        <v>_1266</v>
      </c>
      <c r="E4504" s="149" t="str">
        <f t="shared" si="141"/>
        <v>_</v>
      </c>
      <c r="G4504" s="149">
        <f t="array" ref="G4504">SUM(IF(A4504=A$5:A4504,IF(C4504=C$5:C4504,1,0),0))</f>
        <v>1266</v>
      </c>
    </row>
    <row r="4505" spans="2:7" x14ac:dyDescent="0.25">
      <c r="B4505" s="149" t="str">
        <f t="shared" si="142"/>
        <v>_1267</v>
      </c>
      <c r="E4505" s="149" t="str">
        <f t="shared" si="141"/>
        <v>_</v>
      </c>
      <c r="G4505" s="149">
        <f t="array" ref="G4505">SUM(IF(A4505=A$5:A4505,IF(C4505=C$5:C4505,1,0),0))</f>
        <v>1267</v>
      </c>
    </row>
    <row r="4506" spans="2:7" x14ac:dyDescent="0.25">
      <c r="B4506" s="149" t="str">
        <f t="shared" si="142"/>
        <v>_1268</v>
      </c>
      <c r="E4506" s="149" t="str">
        <f t="shared" si="141"/>
        <v>_</v>
      </c>
      <c r="G4506" s="149">
        <f t="array" ref="G4506">SUM(IF(A4506=A$5:A4506,IF(C4506=C$5:C4506,1,0),0))</f>
        <v>1268</v>
      </c>
    </row>
    <row r="4507" spans="2:7" x14ac:dyDescent="0.25">
      <c r="B4507" s="149" t="str">
        <f t="shared" si="142"/>
        <v>_1269</v>
      </c>
      <c r="E4507" s="149" t="str">
        <f t="shared" si="141"/>
        <v>_</v>
      </c>
      <c r="G4507" s="149">
        <f t="array" ref="G4507">SUM(IF(A4507=A$5:A4507,IF(C4507=C$5:C4507,1,0),0))</f>
        <v>1269</v>
      </c>
    </row>
    <row r="4508" spans="2:7" x14ac:dyDescent="0.25">
      <c r="B4508" s="149" t="str">
        <f t="shared" si="142"/>
        <v>_1270</v>
      </c>
      <c r="E4508" s="149" t="str">
        <f t="shared" si="141"/>
        <v>_</v>
      </c>
      <c r="G4508" s="149">
        <f t="array" ref="G4508">SUM(IF(A4508=A$5:A4508,IF(C4508=C$5:C4508,1,0),0))</f>
        <v>1270</v>
      </c>
    </row>
    <row r="4509" spans="2:7" x14ac:dyDescent="0.25">
      <c r="B4509" s="149" t="str">
        <f t="shared" si="142"/>
        <v>_1271</v>
      </c>
      <c r="E4509" s="149" t="str">
        <f t="shared" si="141"/>
        <v>_</v>
      </c>
      <c r="G4509" s="149">
        <f t="array" ref="G4509">SUM(IF(A4509=A$5:A4509,IF(C4509=C$5:C4509,1,0),0))</f>
        <v>1271</v>
      </c>
    </row>
    <row r="4510" spans="2:7" x14ac:dyDescent="0.25">
      <c r="B4510" s="149" t="str">
        <f t="shared" si="142"/>
        <v>_1272</v>
      </c>
      <c r="E4510" s="149" t="str">
        <f t="shared" si="141"/>
        <v>_</v>
      </c>
      <c r="G4510" s="149">
        <f t="array" ref="G4510">SUM(IF(A4510=A$5:A4510,IF(C4510=C$5:C4510,1,0),0))</f>
        <v>1272</v>
      </c>
    </row>
    <row r="4511" spans="2:7" x14ac:dyDescent="0.25">
      <c r="B4511" s="149" t="str">
        <f t="shared" si="142"/>
        <v>_1273</v>
      </c>
      <c r="E4511" s="149" t="str">
        <f t="shared" si="141"/>
        <v>_</v>
      </c>
      <c r="G4511" s="149">
        <f t="array" ref="G4511">SUM(IF(A4511=A$5:A4511,IF(C4511=C$5:C4511,1,0),0))</f>
        <v>1273</v>
      </c>
    </row>
    <row r="4512" spans="2:7" x14ac:dyDescent="0.25">
      <c r="B4512" s="149" t="str">
        <f t="shared" si="142"/>
        <v>_1274</v>
      </c>
      <c r="E4512" s="149" t="str">
        <f t="shared" si="141"/>
        <v>_</v>
      </c>
      <c r="G4512" s="149">
        <f t="array" ref="G4512">SUM(IF(A4512=A$5:A4512,IF(C4512=C$5:C4512,1,0),0))</f>
        <v>1274</v>
      </c>
    </row>
    <row r="4513" spans="2:7" x14ac:dyDescent="0.25">
      <c r="B4513" s="149" t="str">
        <f t="shared" si="142"/>
        <v>_1275</v>
      </c>
      <c r="E4513" s="149" t="str">
        <f t="shared" si="141"/>
        <v>_</v>
      </c>
      <c r="G4513" s="149">
        <f t="array" ref="G4513">SUM(IF(A4513=A$5:A4513,IF(C4513=C$5:C4513,1,0),0))</f>
        <v>1275</v>
      </c>
    </row>
    <row r="4514" spans="2:7" x14ac:dyDescent="0.25">
      <c r="B4514" s="149" t="str">
        <f t="shared" si="142"/>
        <v>_1276</v>
      </c>
      <c r="E4514" s="149" t="str">
        <f t="shared" si="141"/>
        <v>_</v>
      </c>
      <c r="G4514" s="149">
        <f t="array" ref="G4514">SUM(IF(A4514=A$5:A4514,IF(C4514=C$5:C4514,1,0),0))</f>
        <v>1276</v>
      </c>
    </row>
    <row r="4515" spans="2:7" x14ac:dyDescent="0.25">
      <c r="B4515" s="149" t="str">
        <f t="shared" si="142"/>
        <v>_1277</v>
      </c>
      <c r="E4515" s="149" t="str">
        <f t="shared" si="141"/>
        <v>_</v>
      </c>
      <c r="G4515" s="149">
        <f t="array" ref="G4515">SUM(IF(A4515=A$5:A4515,IF(C4515=C$5:C4515,1,0),0))</f>
        <v>1277</v>
      </c>
    </row>
    <row r="4516" spans="2:7" x14ac:dyDescent="0.25">
      <c r="B4516" s="149" t="str">
        <f t="shared" si="142"/>
        <v>_1278</v>
      </c>
      <c r="E4516" s="149" t="str">
        <f t="shared" si="141"/>
        <v>_</v>
      </c>
      <c r="G4516" s="149">
        <f t="array" ref="G4516">SUM(IF(A4516=A$5:A4516,IF(C4516=C$5:C4516,1,0),0))</f>
        <v>1278</v>
      </c>
    </row>
    <row r="4517" spans="2:7" x14ac:dyDescent="0.25">
      <c r="B4517" s="149" t="str">
        <f t="shared" si="142"/>
        <v>_1279</v>
      </c>
      <c r="E4517" s="149" t="str">
        <f t="shared" si="141"/>
        <v>_</v>
      </c>
      <c r="G4517" s="149">
        <f t="array" ref="G4517">SUM(IF(A4517=A$5:A4517,IF(C4517=C$5:C4517,1,0),0))</f>
        <v>1279</v>
      </c>
    </row>
    <row r="4518" spans="2:7" x14ac:dyDescent="0.25">
      <c r="B4518" s="149" t="str">
        <f t="shared" si="142"/>
        <v>_1280</v>
      </c>
      <c r="E4518" s="149" t="str">
        <f t="shared" si="141"/>
        <v>_</v>
      </c>
      <c r="G4518" s="149">
        <f t="array" ref="G4518">SUM(IF(A4518=A$5:A4518,IF(C4518=C$5:C4518,1,0),0))</f>
        <v>1280</v>
      </c>
    </row>
    <row r="4519" spans="2:7" x14ac:dyDescent="0.25">
      <c r="B4519" s="149" t="str">
        <f t="shared" si="142"/>
        <v>_1281</v>
      </c>
      <c r="E4519" s="149" t="str">
        <f t="shared" si="141"/>
        <v>_</v>
      </c>
      <c r="G4519" s="149">
        <f t="array" ref="G4519">SUM(IF(A4519=A$5:A4519,IF(C4519=C$5:C4519,1,0),0))</f>
        <v>1281</v>
      </c>
    </row>
    <row r="4520" spans="2:7" x14ac:dyDescent="0.25">
      <c r="B4520" s="149" t="str">
        <f t="shared" si="142"/>
        <v>_1282</v>
      </c>
      <c r="E4520" s="149" t="str">
        <f t="shared" si="141"/>
        <v>_</v>
      </c>
      <c r="G4520" s="149">
        <f t="array" ref="G4520">SUM(IF(A4520=A$5:A4520,IF(C4520=C$5:C4520,1,0),0))</f>
        <v>1282</v>
      </c>
    </row>
    <row r="4521" spans="2:7" x14ac:dyDescent="0.25">
      <c r="B4521" s="149" t="str">
        <f t="shared" si="142"/>
        <v>_1283</v>
      </c>
      <c r="E4521" s="149" t="str">
        <f t="shared" si="141"/>
        <v>_</v>
      </c>
      <c r="G4521" s="149">
        <f t="array" ref="G4521">SUM(IF(A4521=A$5:A4521,IF(C4521=C$5:C4521,1,0),0))</f>
        <v>1283</v>
      </c>
    </row>
    <row r="4522" spans="2:7" x14ac:dyDescent="0.25">
      <c r="B4522" s="149" t="str">
        <f t="shared" si="142"/>
        <v>_1284</v>
      </c>
      <c r="E4522" s="149" t="str">
        <f t="shared" si="141"/>
        <v>_</v>
      </c>
      <c r="G4522" s="149">
        <f t="array" ref="G4522">SUM(IF(A4522=A$5:A4522,IF(C4522=C$5:C4522,1,0),0))</f>
        <v>1284</v>
      </c>
    </row>
    <row r="4523" spans="2:7" x14ac:dyDescent="0.25">
      <c r="B4523" s="149" t="str">
        <f t="shared" si="142"/>
        <v>_1285</v>
      </c>
      <c r="E4523" s="149" t="str">
        <f t="shared" si="141"/>
        <v>_</v>
      </c>
      <c r="G4523" s="149">
        <f t="array" ref="G4523">SUM(IF(A4523=A$5:A4523,IF(C4523=C$5:C4523,1,0),0))</f>
        <v>1285</v>
      </c>
    </row>
    <row r="4524" spans="2:7" x14ac:dyDescent="0.25">
      <c r="B4524" s="149" t="str">
        <f t="shared" si="142"/>
        <v>_1286</v>
      </c>
      <c r="E4524" s="149" t="str">
        <f t="shared" si="141"/>
        <v>_</v>
      </c>
      <c r="G4524" s="149">
        <f t="array" ref="G4524">SUM(IF(A4524=A$5:A4524,IF(C4524=C$5:C4524,1,0),0))</f>
        <v>1286</v>
      </c>
    </row>
    <row r="4525" spans="2:7" x14ac:dyDescent="0.25">
      <c r="B4525" s="149" t="str">
        <f t="shared" si="142"/>
        <v>_1287</v>
      </c>
      <c r="E4525" s="149" t="str">
        <f t="shared" si="141"/>
        <v>_</v>
      </c>
      <c r="G4525" s="149">
        <f t="array" ref="G4525">SUM(IF(A4525=A$5:A4525,IF(C4525=C$5:C4525,1,0),0))</f>
        <v>1287</v>
      </c>
    </row>
    <row r="4526" spans="2:7" x14ac:dyDescent="0.25">
      <c r="B4526" s="149" t="str">
        <f t="shared" si="142"/>
        <v>_1288</v>
      </c>
      <c r="E4526" s="149" t="str">
        <f t="shared" si="141"/>
        <v>_</v>
      </c>
      <c r="G4526" s="149">
        <f t="array" ref="G4526">SUM(IF(A4526=A$5:A4526,IF(C4526=C$5:C4526,1,0),0))</f>
        <v>1288</v>
      </c>
    </row>
    <row r="4527" spans="2:7" x14ac:dyDescent="0.25">
      <c r="B4527" s="149" t="str">
        <f t="shared" si="142"/>
        <v>_1289</v>
      </c>
      <c r="E4527" s="149" t="str">
        <f t="shared" si="141"/>
        <v>_</v>
      </c>
      <c r="G4527" s="149">
        <f t="array" ref="G4527">SUM(IF(A4527=A$5:A4527,IF(C4527=C$5:C4527,1,0),0))</f>
        <v>1289</v>
      </c>
    </row>
    <row r="4528" spans="2:7" x14ac:dyDescent="0.25">
      <c r="B4528" s="149" t="str">
        <f t="shared" si="142"/>
        <v>_1290</v>
      </c>
      <c r="E4528" s="149" t="str">
        <f t="shared" si="141"/>
        <v>_</v>
      </c>
      <c r="G4528" s="149">
        <f t="array" ref="G4528">SUM(IF(A4528=A$5:A4528,IF(C4528=C$5:C4528,1,0),0))</f>
        <v>1290</v>
      </c>
    </row>
    <row r="4529" spans="2:7" x14ac:dyDescent="0.25">
      <c r="B4529" s="149" t="str">
        <f t="shared" si="142"/>
        <v>_1291</v>
      </c>
      <c r="E4529" s="149" t="str">
        <f t="shared" ref="E4529:E4592" si="143">A4529&amp;"_"&amp;C4529&amp;D4529</f>
        <v>_</v>
      </c>
      <c r="G4529" s="149">
        <f t="array" ref="G4529">SUM(IF(A4529=A$5:A4529,IF(C4529=C$5:C4529,1,0),0))</f>
        <v>1291</v>
      </c>
    </row>
    <row r="4530" spans="2:7" x14ac:dyDescent="0.25">
      <c r="B4530" s="149" t="str">
        <f t="shared" si="142"/>
        <v>_1292</v>
      </c>
      <c r="E4530" s="149" t="str">
        <f t="shared" si="143"/>
        <v>_</v>
      </c>
      <c r="G4530" s="149">
        <f t="array" ref="G4530">SUM(IF(A4530=A$5:A4530,IF(C4530=C$5:C4530,1,0),0))</f>
        <v>1292</v>
      </c>
    </row>
    <row r="4531" spans="2:7" x14ac:dyDescent="0.25">
      <c r="B4531" s="149" t="str">
        <f t="shared" si="142"/>
        <v>_1293</v>
      </c>
      <c r="E4531" s="149" t="str">
        <f t="shared" si="143"/>
        <v>_</v>
      </c>
      <c r="G4531" s="149">
        <f t="array" ref="G4531">SUM(IF(A4531=A$5:A4531,IF(C4531=C$5:C4531,1,0),0))</f>
        <v>1293</v>
      </c>
    </row>
    <row r="4532" spans="2:7" x14ac:dyDescent="0.25">
      <c r="B4532" s="149" t="str">
        <f t="shared" si="142"/>
        <v>_1294</v>
      </c>
      <c r="E4532" s="149" t="str">
        <f t="shared" si="143"/>
        <v>_</v>
      </c>
      <c r="G4532" s="149">
        <f t="array" ref="G4532">SUM(IF(A4532=A$5:A4532,IF(C4532=C$5:C4532,1,0),0))</f>
        <v>1294</v>
      </c>
    </row>
    <row r="4533" spans="2:7" x14ac:dyDescent="0.25">
      <c r="B4533" s="149" t="str">
        <f t="shared" si="142"/>
        <v>_1295</v>
      </c>
      <c r="E4533" s="149" t="str">
        <f t="shared" si="143"/>
        <v>_</v>
      </c>
      <c r="G4533" s="149">
        <f t="array" ref="G4533">SUM(IF(A4533=A$5:A4533,IF(C4533=C$5:C4533,1,0),0))</f>
        <v>1295</v>
      </c>
    </row>
    <row r="4534" spans="2:7" x14ac:dyDescent="0.25">
      <c r="B4534" s="149" t="str">
        <f t="shared" si="142"/>
        <v>_1296</v>
      </c>
      <c r="E4534" s="149" t="str">
        <f t="shared" si="143"/>
        <v>_</v>
      </c>
      <c r="G4534" s="149">
        <f t="array" ref="G4534">SUM(IF(A4534=A$5:A4534,IF(C4534=C$5:C4534,1,0),0))</f>
        <v>1296</v>
      </c>
    </row>
    <row r="4535" spans="2:7" x14ac:dyDescent="0.25">
      <c r="B4535" s="149" t="str">
        <f t="shared" si="142"/>
        <v>_1297</v>
      </c>
      <c r="E4535" s="149" t="str">
        <f t="shared" si="143"/>
        <v>_</v>
      </c>
      <c r="G4535" s="149">
        <f t="array" ref="G4535">SUM(IF(A4535=A$5:A4535,IF(C4535=C$5:C4535,1,0),0))</f>
        <v>1297</v>
      </c>
    </row>
    <row r="4536" spans="2:7" x14ac:dyDescent="0.25">
      <c r="B4536" s="149" t="str">
        <f t="shared" si="142"/>
        <v>_1298</v>
      </c>
      <c r="E4536" s="149" t="str">
        <f t="shared" si="143"/>
        <v>_</v>
      </c>
      <c r="G4536" s="149">
        <f t="array" ref="G4536">SUM(IF(A4536=A$5:A4536,IF(C4536=C$5:C4536,1,0),0))</f>
        <v>1298</v>
      </c>
    </row>
    <row r="4537" spans="2:7" x14ac:dyDescent="0.25">
      <c r="B4537" s="149" t="str">
        <f t="shared" si="142"/>
        <v>_1299</v>
      </c>
      <c r="E4537" s="149" t="str">
        <f t="shared" si="143"/>
        <v>_</v>
      </c>
      <c r="G4537" s="149">
        <f t="array" ref="G4537">SUM(IF(A4537=A$5:A4537,IF(C4537=C$5:C4537,1,0),0))</f>
        <v>1299</v>
      </c>
    </row>
    <row r="4538" spans="2:7" x14ac:dyDescent="0.25">
      <c r="B4538" s="149" t="str">
        <f t="shared" si="142"/>
        <v>_1300</v>
      </c>
      <c r="E4538" s="149" t="str">
        <f t="shared" si="143"/>
        <v>_</v>
      </c>
      <c r="G4538" s="149">
        <f t="array" ref="G4538">SUM(IF(A4538=A$5:A4538,IF(C4538=C$5:C4538,1,0),0))</f>
        <v>1300</v>
      </c>
    </row>
    <row r="4539" spans="2:7" x14ac:dyDescent="0.25">
      <c r="B4539" s="149" t="str">
        <f t="shared" si="142"/>
        <v>_1301</v>
      </c>
      <c r="E4539" s="149" t="str">
        <f t="shared" si="143"/>
        <v>_</v>
      </c>
      <c r="G4539" s="149">
        <f t="array" ref="G4539">SUM(IF(A4539=A$5:A4539,IF(C4539=C$5:C4539,1,0),0))</f>
        <v>1301</v>
      </c>
    </row>
    <row r="4540" spans="2:7" x14ac:dyDescent="0.25">
      <c r="B4540" s="149" t="str">
        <f t="shared" si="142"/>
        <v>_1302</v>
      </c>
      <c r="E4540" s="149" t="str">
        <f t="shared" si="143"/>
        <v>_</v>
      </c>
      <c r="G4540" s="149">
        <f t="array" ref="G4540">SUM(IF(A4540=A$5:A4540,IF(C4540=C$5:C4540,1,0),0))</f>
        <v>1302</v>
      </c>
    </row>
    <row r="4541" spans="2:7" x14ac:dyDescent="0.25">
      <c r="B4541" s="149" t="str">
        <f t="shared" si="142"/>
        <v>_1303</v>
      </c>
      <c r="E4541" s="149" t="str">
        <f t="shared" si="143"/>
        <v>_</v>
      </c>
      <c r="G4541" s="149">
        <f t="array" ref="G4541">SUM(IF(A4541=A$5:A4541,IF(C4541=C$5:C4541,1,0),0))</f>
        <v>1303</v>
      </c>
    </row>
    <row r="4542" spans="2:7" x14ac:dyDescent="0.25">
      <c r="B4542" s="149" t="str">
        <f t="shared" si="142"/>
        <v>_1304</v>
      </c>
      <c r="E4542" s="149" t="str">
        <f t="shared" si="143"/>
        <v>_</v>
      </c>
      <c r="G4542" s="149">
        <f t="array" ref="G4542">SUM(IF(A4542=A$5:A4542,IF(C4542=C$5:C4542,1,0),0))</f>
        <v>1304</v>
      </c>
    </row>
    <row r="4543" spans="2:7" x14ac:dyDescent="0.25">
      <c r="B4543" s="149" t="str">
        <f t="shared" si="142"/>
        <v>_1305</v>
      </c>
      <c r="E4543" s="149" t="str">
        <f t="shared" si="143"/>
        <v>_</v>
      </c>
      <c r="G4543" s="149">
        <f t="array" ref="G4543">SUM(IF(A4543=A$5:A4543,IF(C4543=C$5:C4543,1,0),0))</f>
        <v>1305</v>
      </c>
    </row>
    <row r="4544" spans="2:7" x14ac:dyDescent="0.25">
      <c r="B4544" s="149" t="str">
        <f t="shared" si="142"/>
        <v>_1306</v>
      </c>
      <c r="E4544" s="149" t="str">
        <f t="shared" si="143"/>
        <v>_</v>
      </c>
      <c r="G4544" s="149">
        <f t="array" ref="G4544">SUM(IF(A4544=A$5:A4544,IF(C4544=C$5:C4544,1,0),0))</f>
        <v>1306</v>
      </c>
    </row>
    <row r="4545" spans="2:7" x14ac:dyDescent="0.25">
      <c r="B4545" s="149" t="str">
        <f t="shared" si="142"/>
        <v>_1307</v>
      </c>
      <c r="E4545" s="149" t="str">
        <f t="shared" si="143"/>
        <v>_</v>
      </c>
      <c r="G4545" s="149">
        <f t="array" ref="G4545">SUM(IF(A4545=A$5:A4545,IF(C4545=C$5:C4545,1,0),0))</f>
        <v>1307</v>
      </c>
    </row>
    <row r="4546" spans="2:7" x14ac:dyDescent="0.25">
      <c r="B4546" s="149" t="str">
        <f t="shared" si="142"/>
        <v>_1308</v>
      </c>
      <c r="E4546" s="149" t="str">
        <f t="shared" si="143"/>
        <v>_</v>
      </c>
      <c r="G4546" s="149">
        <f t="array" ref="G4546">SUM(IF(A4546=A$5:A4546,IF(C4546=C$5:C4546,1,0),0))</f>
        <v>1308</v>
      </c>
    </row>
    <row r="4547" spans="2:7" x14ac:dyDescent="0.25">
      <c r="B4547" s="149" t="str">
        <f t="shared" si="142"/>
        <v>_1309</v>
      </c>
      <c r="E4547" s="149" t="str">
        <f t="shared" si="143"/>
        <v>_</v>
      </c>
      <c r="G4547" s="149">
        <f t="array" ref="G4547">SUM(IF(A4547=A$5:A4547,IF(C4547=C$5:C4547,1,0),0))</f>
        <v>1309</v>
      </c>
    </row>
    <row r="4548" spans="2:7" x14ac:dyDescent="0.25">
      <c r="B4548" s="149" t="str">
        <f t="shared" si="142"/>
        <v>_1310</v>
      </c>
      <c r="E4548" s="149" t="str">
        <f t="shared" si="143"/>
        <v>_</v>
      </c>
      <c r="G4548" s="149">
        <f t="array" ref="G4548">SUM(IF(A4548=A$5:A4548,IF(C4548=C$5:C4548,1,0),0))</f>
        <v>1310</v>
      </c>
    </row>
    <row r="4549" spans="2:7" x14ac:dyDescent="0.25">
      <c r="B4549" s="149" t="str">
        <f t="shared" si="142"/>
        <v>_1311</v>
      </c>
      <c r="E4549" s="149" t="str">
        <f t="shared" si="143"/>
        <v>_</v>
      </c>
      <c r="G4549" s="149">
        <f t="array" ref="G4549">SUM(IF(A4549=A$5:A4549,IF(C4549=C$5:C4549,1,0),0))</f>
        <v>1311</v>
      </c>
    </row>
    <row r="4550" spans="2:7" x14ac:dyDescent="0.25">
      <c r="B4550" s="149" t="str">
        <f t="shared" si="142"/>
        <v>_1312</v>
      </c>
      <c r="E4550" s="149" t="str">
        <f t="shared" si="143"/>
        <v>_</v>
      </c>
      <c r="G4550" s="149">
        <f t="array" ref="G4550">SUM(IF(A4550=A$5:A4550,IF(C4550=C$5:C4550,1,0),0))</f>
        <v>1312</v>
      </c>
    </row>
    <row r="4551" spans="2:7" x14ac:dyDescent="0.25">
      <c r="B4551" s="149" t="str">
        <f t="shared" si="142"/>
        <v>_1313</v>
      </c>
      <c r="E4551" s="149" t="str">
        <f t="shared" si="143"/>
        <v>_</v>
      </c>
      <c r="G4551" s="149">
        <f t="array" ref="G4551">SUM(IF(A4551=A$5:A4551,IF(C4551=C$5:C4551,1,0),0))</f>
        <v>1313</v>
      </c>
    </row>
    <row r="4552" spans="2:7" x14ac:dyDescent="0.25">
      <c r="B4552" s="149" t="str">
        <f t="shared" si="142"/>
        <v>_1314</v>
      </c>
      <c r="E4552" s="149" t="str">
        <f t="shared" si="143"/>
        <v>_</v>
      </c>
      <c r="G4552" s="149">
        <f t="array" ref="G4552">SUM(IF(A4552=A$5:A4552,IF(C4552=C$5:C4552,1,0),0))</f>
        <v>1314</v>
      </c>
    </row>
    <row r="4553" spans="2:7" x14ac:dyDescent="0.25">
      <c r="B4553" s="149" t="str">
        <f t="shared" si="142"/>
        <v>_1315</v>
      </c>
      <c r="E4553" s="149" t="str">
        <f t="shared" si="143"/>
        <v>_</v>
      </c>
      <c r="G4553" s="149">
        <f t="array" ref="G4553">SUM(IF(A4553=A$5:A4553,IF(C4553=C$5:C4553,1,0),0))</f>
        <v>1315</v>
      </c>
    </row>
    <row r="4554" spans="2:7" x14ac:dyDescent="0.25">
      <c r="B4554" s="149" t="str">
        <f t="shared" si="142"/>
        <v>_1316</v>
      </c>
      <c r="E4554" s="149" t="str">
        <f t="shared" si="143"/>
        <v>_</v>
      </c>
      <c r="G4554" s="149">
        <f t="array" ref="G4554">SUM(IF(A4554=A$5:A4554,IF(C4554=C$5:C4554,1,0),0))</f>
        <v>1316</v>
      </c>
    </row>
    <row r="4555" spans="2:7" x14ac:dyDescent="0.25">
      <c r="B4555" s="149" t="str">
        <f t="shared" si="142"/>
        <v>_1317</v>
      </c>
      <c r="E4555" s="149" t="str">
        <f t="shared" si="143"/>
        <v>_</v>
      </c>
      <c r="G4555" s="149">
        <f t="array" ref="G4555">SUM(IF(A4555=A$5:A4555,IF(C4555=C$5:C4555,1,0),0))</f>
        <v>1317</v>
      </c>
    </row>
    <row r="4556" spans="2:7" x14ac:dyDescent="0.25">
      <c r="B4556" s="149" t="str">
        <f t="shared" si="142"/>
        <v>_1318</v>
      </c>
      <c r="E4556" s="149" t="str">
        <f t="shared" si="143"/>
        <v>_</v>
      </c>
      <c r="G4556" s="149">
        <f t="array" ref="G4556">SUM(IF(A4556=A$5:A4556,IF(C4556=C$5:C4556,1,0),0))</f>
        <v>1318</v>
      </c>
    </row>
    <row r="4557" spans="2:7" x14ac:dyDescent="0.25">
      <c r="B4557" s="149" t="str">
        <f t="shared" ref="B4557:B4620" si="144">A4557&amp;"_"&amp;C4557&amp;G4557</f>
        <v>_1319</v>
      </c>
      <c r="E4557" s="149" t="str">
        <f t="shared" si="143"/>
        <v>_</v>
      </c>
      <c r="G4557" s="149">
        <f t="array" ref="G4557">SUM(IF(A4557=A$5:A4557,IF(C4557=C$5:C4557,1,0),0))</f>
        <v>1319</v>
      </c>
    </row>
    <row r="4558" spans="2:7" x14ac:dyDescent="0.25">
      <c r="B4558" s="149" t="str">
        <f t="shared" si="144"/>
        <v>_1320</v>
      </c>
      <c r="E4558" s="149" t="str">
        <f t="shared" si="143"/>
        <v>_</v>
      </c>
      <c r="G4558" s="149">
        <f t="array" ref="G4558">SUM(IF(A4558=A$5:A4558,IF(C4558=C$5:C4558,1,0),0))</f>
        <v>1320</v>
      </c>
    </row>
    <row r="4559" spans="2:7" x14ac:dyDescent="0.25">
      <c r="B4559" s="149" t="str">
        <f t="shared" si="144"/>
        <v>_1321</v>
      </c>
      <c r="E4559" s="149" t="str">
        <f t="shared" si="143"/>
        <v>_</v>
      </c>
      <c r="G4559" s="149">
        <f t="array" ref="G4559">SUM(IF(A4559=A$5:A4559,IF(C4559=C$5:C4559,1,0),0))</f>
        <v>1321</v>
      </c>
    </row>
    <row r="4560" spans="2:7" x14ac:dyDescent="0.25">
      <c r="B4560" s="149" t="str">
        <f t="shared" si="144"/>
        <v>_1322</v>
      </c>
      <c r="E4560" s="149" t="str">
        <f t="shared" si="143"/>
        <v>_</v>
      </c>
      <c r="G4560" s="149">
        <f t="array" ref="G4560">SUM(IF(A4560=A$5:A4560,IF(C4560=C$5:C4560,1,0),0))</f>
        <v>1322</v>
      </c>
    </row>
    <row r="4561" spans="2:7" x14ac:dyDescent="0.25">
      <c r="B4561" s="149" t="str">
        <f t="shared" si="144"/>
        <v>_1323</v>
      </c>
      <c r="E4561" s="149" t="str">
        <f t="shared" si="143"/>
        <v>_</v>
      </c>
      <c r="G4561" s="149">
        <f t="array" ref="G4561">SUM(IF(A4561=A$5:A4561,IF(C4561=C$5:C4561,1,0),0))</f>
        <v>1323</v>
      </c>
    </row>
    <row r="4562" spans="2:7" x14ac:dyDescent="0.25">
      <c r="B4562" s="149" t="str">
        <f t="shared" si="144"/>
        <v>_1324</v>
      </c>
      <c r="E4562" s="149" t="str">
        <f t="shared" si="143"/>
        <v>_</v>
      </c>
      <c r="G4562" s="149">
        <f t="array" ref="G4562">SUM(IF(A4562=A$5:A4562,IF(C4562=C$5:C4562,1,0),0))</f>
        <v>1324</v>
      </c>
    </row>
    <row r="4563" spans="2:7" x14ac:dyDescent="0.25">
      <c r="B4563" s="149" t="str">
        <f t="shared" si="144"/>
        <v>_1325</v>
      </c>
      <c r="E4563" s="149" t="str">
        <f t="shared" si="143"/>
        <v>_</v>
      </c>
      <c r="G4563" s="149">
        <f t="array" ref="G4563">SUM(IF(A4563=A$5:A4563,IF(C4563=C$5:C4563,1,0),0))</f>
        <v>1325</v>
      </c>
    </row>
    <row r="4564" spans="2:7" x14ac:dyDescent="0.25">
      <c r="B4564" s="149" t="str">
        <f t="shared" si="144"/>
        <v>_1326</v>
      </c>
      <c r="E4564" s="149" t="str">
        <f t="shared" si="143"/>
        <v>_</v>
      </c>
      <c r="G4564" s="149">
        <f t="array" ref="G4564">SUM(IF(A4564=A$5:A4564,IF(C4564=C$5:C4564,1,0),0))</f>
        <v>1326</v>
      </c>
    </row>
    <row r="4565" spans="2:7" x14ac:dyDescent="0.25">
      <c r="B4565" s="149" t="str">
        <f t="shared" si="144"/>
        <v>_1327</v>
      </c>
      <c r="E4565" s="149" t="str">
        <f t="shared" si="143"/>
        <v>_</v>
      </c>
      <c r="G4565" s="149">
        <f t="array" ref="G4565">SUM(IF(A4565=A$5:A4565,IF(C4565=C$5:C4565,1,0),0))</f>
        <v>1327</v>
      </c>
    </row>
    <row r="4566" spans="2:7" x14ac:dyDescent="0.25">
      <c r="B4566" s="149" t="str">
        <f t="shared" si="144"/>
        <v>_1328</v>
      </c>
      <c r="E4566" s="149" t="str">
        <f t="shared" si="143"/>
        <v>_</v>
      </c>
      <c r="G4566" s="149">
        <f t="array" ref="G4566">SUM(IF(A4566=A$5:A4566,IF(C4566=C$5:C4566,1,0),0))</f>
        <v>1328</v>
      </c>
    </row>
    <row r="4567" spans="2:7" x14ac:dyDescent="0.25">
      <c r="B4567" s="149" t="str">
        <f t="shared" si="144"/>
        <v>_1329</v>
      </c>
      <c r="E4567" s="149" t="str">
        <f t="shared" si="143"/>
        <v>_</v>
      </c>
      <c r="G4567" s="149">
        <f t="array" ref="G4567">SUM(IF(A4567=A$5:A4567,IF(C4567=C$5:C4567,1,0),0))</f>
        <v>1329</v>
      </c>
    </row>
    <row r="4568" spans="2:7" x14ac:dyDescent="0.25">
      <c r="B4568" s="149" t="str">
        <f t="shared" si="144"/>
        <v>_1330</v>
      </c>
      <c r="E4568" s="149" t="str">
        <f t="shared" si="143"/>
        <v>_</v>
      </c>
      <c r="G4568" s="149">
        <f t="array" ref="G4568">SUM(IF(A4568=A$5:A4568,IF(C4568=C$5:C4568,1,0),0))</f>
        <v>1330</v>
      </c>
    </row>
    <row r="4569" spans="2:7" x14ac:dyDescent="0.25">
      <c r="B4569" s="149" t="str">
        <f t="shared" si="144"/>
        <v>_1331</v>
      </c>
      <c r="E4569" s="149" t="str">
        <f t="shared" si="143"/>
        <v>_</v>
      </c>
      <c r="G4569" s="149">
        <f t="array" ref="G4569">SUM(IF(A4569=A$5:A4569,IF(C4569=C$5:C4569,1,0),0))</f>
        <v>1331</v>
      </c>
    </row>
    <row r="4570" spans="2:7" x14ac:dyDescent="0.25">
      <c r="B4570" s="149" t="str">
        <f t="shared" si="144"/>
        <v>_1332</v>
      </c>
      <c r="E4570" s="149" t="str">
        <f t="shared" si="143"/>
        <v>_</v>
      </c>
      <c r="G4570" s="149">
        <f t="array" ref="G4570">SUM(IF(A4570=A$5:A4570,IF(C4570=C$5:C4570,1,0),0))</f>
        <v>1332</v>
      </c>
    </row>
    <row r="4571" spans="2:7" x14ac:dyDescent="0.25">
      <c r="B4571" s="149" t="str">
        <f t="shared" si="144"/>
        <v>_1333</v>
      </c>
      <c r="E4571" s="149" t="str">
        <f t="shared" si="143"/>
        <v>_</v>
      </c>
      <c r="G4571" s="149">
        <f t="array" ref="G4571">SUM(IF(A4571=A$5:A4571,IF(C4571=C$5:C4571,1,0),0))</f>
        <v>1333</v>
      </c>
    </row>
    <row r="4572" spans="2:7" x14ac:dyDescent="0.25">
      <c r="B4572" s="149" t="str">
        <f t="shared" si="144"/>
        <v>_1334</v>
      </c>
      <c r="E4572" s="149" t="str">
        <f t="shared" si="143"/>
        <v>_</v>
      </c>
      <c r="G4572" s="149">
        <f t="array" ref="G4572">SUM(IF(A4572=A$5:A4572,IF(C4572=C$5:C4572,1,0),0))</f>
        <v>1334</v>
      </c>
    </row>
    <row r="4573" spans="2:7" x14ac:dyDescent="0.25">
      <c r="B4573" s="149" t="str">
        <f t="shared" si="144"/>
        <v>_1335</v>
      </c>
      <c r="E4573" s="149" t="str">
        <f t="shared" si="143"/>
        <v>_</v>
      </c>
      <c r="G4573" s="149">
        <f t="array" ref="G4573">SUM(IF(A4573=A$5:A4573,IF(C4573=C$5:C4573,1,0),0))</f>
        <v>1335</v>
      </c>
    </row>
    <row r="4574" spans="2:7" x14ac:dyDescent="0.25">
      <c r="B4574" s="149" t="str">
        <f t="shared" si="144"/>
        <v>_1336</v>
      </c>
      <c r="E4574" s="149" t="str">
        <f t="shared" si="143"/>
        <v>_</v>
      </c>
      <c r="G4574" s="149">
        <f t="array" ref="G4574">SUM(IF(A4574=A$5:A4574,IF(C4574=C$5:C4574,1,0),0))</f>
        <v>1336</v>
      </c>
    </row>
    <row r="4575" spans="2:7" x14ac:dyDescent="0.25">
      <c r="B4575" s="149" t="str">
        <f t="shared" si="144"/>
        <v>_1337</v>
      </c>
      <c r="E4575" s="149" t="str">
        <f t="shared" si="143"/>
        <v>_</v>
      </c>
      <c r="G4575" s="149">
        <f t="array" ref="G4575">SUM(IF(A4575=A$5:A4575,IF(C4575=C$5:C4575,1,0),0))</f>
        <v>1337</v>
      </c>
    </row>
    <row r="4576" spans="2:7" x14ac:dyDescent="0.25">
      <c r="B4576" s="149" t="str">
        <f t="shared" si="144"/>
        <v>_1338</v>
      </c>
      <c r="E4576" s="149" t="str">
        <f t="shared" si="143"/>
        <v>_</v>
      </c>
      <c r="G4576" s="149">
        <f t="array" ref="G4576">SUM(IF(A4576=A$5:A4576,IF(C4576=C$5:C4576,1,0),0))</f>
        <v>1338</v>
      </c>
    </row>
    <row r="4577" spans="2:7" x14ac:dyDescent="0.25">
      <c r="B4577" s="149" t="str">
        <f t="shared" si="144"/>
        <v>_1339</v>
      </c>
      <c r="E4577" s="149" t="str">
        <f t="shared" si="143"/>
        <v>_</v>
      </c>
      <c r="G4577" s="149">
        <f t="array" ref="G4577">SUM(IF(A4577=A$5:A4577,IF(C4577=C$5:C4577,1,0),0))</f>
        <v>1339</v>
      </c>
    </row>
    <row r="4578" spans="2:7" x14ac:dyDescent="0.25">
      <c r="B4578" s="149" t="str">
        <f t="shared" si="144"/>
        <v>_1340</v>
      </c>
      <c r="E4578" s="149" t="str">
        <f t="shared" si="143"/>
        <v>_</v>
      </c>
      <c r="G4578" s="149">
        <f t="array" ref="G4578">SUM(IF(A4578=A$5:A4578,IF(C4578=C$5:C4578,1,0),0))</f>
        <v>1340</v>
      </c>
    </row>
    <row r="4579" spans="2:7" x14ac:dyDescent="0.25">
      <c r="B4579" s="149" t="str">
        <f t="shared" si="144"/>
        <v>_1341</v>
      </c>
      <c r="E4579" s="149" t="str">
        <f t="shared" si="143"/>
        <v>_</v>
      </c>
      <c r="G4579" s="149">
        <f t="array" ref="G4579">SUM(IF(A4579=A$5:A4579,IF(C4579=C$5:C4579,1,0),0))</f>
        <v>1341</v>
      </c>
    </row>
    <row r="4580" spans="2:7" x14ac:dyDescent="0.25">
      <c r="B4580" s="149" t="str">
        <f t="shared" si="144"/>
        <v>_1342</v>
      </c>
      <c r="E4580" s="149" t="str">
        <f t="shared" si="143"/>
        <v>_</v>
      </c>
      <c r="G4580" s="149">
        <f t="array" ref="G4580">SUM(IF(A4580=A$5:A4580,IF(C4580=C$5:C4580,1,0),0))</f>
        <v>1342</v>
      </c>
    </row>
    <row r="4581" spans="2:7" x14ac:dyDescent="0.25">
      <c r="B4581" s="149" t="str">
        <f t="shared" si="144"/>
        <v>_1343</v>
      </c>
      <c r="E4581" s="149" t="str">
        <f t="shared" si="143"/>
        <v>_</v>
      </c>
      <c r="G4581" s="149">
        <f t="array" ref="G4581">SUM(IF(A4581=A$5:A4581,IF(C4581=C$5:C4581,1,0),0))</f>
        <v>1343</v>
      </c>
    </row>
    <row r="4582" spans="2:7" x14ac:dyDescent="0.25">
      <c r="B4582" s="149" t="str">
        <f t="shared" si="144"/>
        <v>_1344</v>
      </c>
      <c r="E4582" s="149" t="str">
        <f t="shared" si="143"/>
        <v>_</v>
      </c>
      <c r="G4582" s="149">
        <f t="array" ref="G4582">SUM(IF(A4582=A$5:A4582,IF(C4582=C$5:C4582,1,0),0))</f>
        <v>1344</v>
      </c>
    </row>
    <row r="4583" spans="2:7" x14ac:dyDescent="0.25">
      <c r="B4583" s="149" t="str">
        <f t="shared" si="144"/>
        <v>_1345</v>
      </c>
      <c r="E4583" s="149" t="str">
        <f t="shared" si="143"/>
        <v>_</v>
      </c>
      <c r="G4583" s="149">
        <f t="array" ref="G4583">SUM(IF(A4583=A$5:A4583,IF(C4583=C$5:C4583,1,0),0))</f>
        <v>1345</v>
      </c>
    </row>
    <row r="4584" spans="2:7" x14ac:dyDescent="0.25">
      <c r="B4584" s="149" t="str">
        <f t="shared" si="144"/>
        <v>_1346</v>
      </c>
      <c r="E4584" s="149" t="str">
        <f t="shared" si="143"/>
        <v>_</v>
      </c>
      <c r="G4584" s="149">
        <f t="array" ref="G4584">SUM(IF(A4584=A$5:A4584,IF(C4584=C$5:C4584,1,0),0))</f>
        <v>1346</v>
      </c>
    </row>
    <row r="4585" spans="2:7" x14ac:dyDescent="0.25">
      <c r="B4585" s="149" t="str">
        <f t="shared" si="144"/>
        <v>_1347</v>
      </c>
      <c r="E4585" s="149" t="str">
        <f t="shared" si="143"/>
        <v>_</v>
      </c>
      <c r="G4585" s="149">
        <f t="array" ref="G4585">SUM(IF(A4585=A$5:A4585,IF(C4585=C$5:C4585,1,0),0))</f>
        <v>1347</v>
      </c>
    </row>
    <row r="4586" spans="2:7" x14ac:dyDescent="0.25">
      <c r="B4586" s="149" t="str">
        <f t="shared" si="144"/>
        <v>_1348</v>
      </c>
      <c r="E4586" s="149" t="str">
        <f t="shared" si="143"/>
        <v>_</v>
      </c>
      <c r="G4586" s="149">
        <f t="array" ref="G4586">SUM(IF(A4586=A$5:A4586,IF(C4586=C$5:C4586,1,0),0))</f>
        <v>1348</v>
      </c>
    </row>
    <row r="4587" spans="2:7" x14ac:dyDescent="0.25">
      <c r="B4587" s="149" t="str">
        <f t="shared" si="144"/>
        <v>_1349</v>
      </c>
      <c r="E4587" s="149" t="str">
        <f t="shared" si="143"/>
        <v>_</v>
      </c>
      <c r="G4587" s="149">
        <f t="array" ref="G4587">SUM(IF(A4587=A$5:A4587,IF(C4587=C$5:C4587,1,0),0))</f>
        <v>1349</v>
      </c>
    </row>
    <row r="4588" spans="2:7" x14ac:dyDescent="0.25">
      <c r="B4588" s="149" t="str">
        <f t="shared" si="144"/>
        <v>_1350</v>
      </c>
      <c r="E4588" s="149" t="str">
        <f t="shared" si="143"/>
        <v>_</v>
      </c>
      <c r="G4588" s="149">
        <f t="array" ref="G4588">SUM(IF(A4588=A$5:A4588,IF(C4588=C$5:C4588,1,0),0))</f>
        <v>1350</v>
      </c>
    </row>
    <row r="4589" spans="2:7" x14ac:dyDescent="0.25">
      <c r="B4589" s="149" t="str">
        <f t="shared" si="144"/>
        <v>_1351</v>
      </c>
      <c r="E4589" s="149" t="str">
        <f t="shared" si="143"/>
        <v>_</v>
      </c>
      <c r="G4589" s="149">
        <f t="array" ref="G4589">SUM(IF(A4589=A$5:A4589,IF(C4589=C$5:C4589,1,0),0))</f>
        <v>1351</v>
      </c>
    </row>
    <row r="4590" spans="2:7" x14ac:dyDescent="0.25">
      <c r="B4590" s="149" t="str">
        <f t="shared" si="144"/>
        <v>_1352</v>
      </c>
      <c r="E4590" s="149" t="str">
        <f t="shared" si="143"/>
        <v>_</v>
      </c>
      <c r="G4590" s="149">
        <f t="array" ref="G4590">SUM(IF(A4590=A$5:A4590,IF(C4590=C$5:C4590,1,0),0))</f>
        <v>1352</v>
      </c>
    </row>
    <row r="4591" spans="2:7" x14ac:dyDescent="0.25">
      <c r="B4591" s="149" t="str">
        <f t="shared" si="144"/>
        <v>_1353</v>
      </c>
      <c r="E4591" s="149" t="str">
        <f t="shared" si="143"/>
        <v>_</v>
      </c>
      <c r="G4591" s="149">
        <f t="array" ref="G4591">SUM(IF(A4591=A$5:A4591,IF(C4591=C$5:C4591,1,0),0))</f>
        <v>1353</v>
      </c>
    </row>
    <row r="4592" spans="2:7" x14ac:dyDescent="0.25">
      <c r="B4592" s="149" t="str">
        <f t="shared" si="144"/>
        <v>_1354</v>
      </c>
      <c r="E4592" s="149" t="str">
        <f t="shared" si="143"/>
        <v>_</v>
      </c>
      <c r="G4592" s="149">
        <f t="array" ref="G4592">SUM(IF(A4592=A$5:A4592,IF(C4592=C$5:C4592,1,0),0))</f>
        <v>1354</v>
      </c>
    </row>
    <row r="4593" spans="2:7" x14ac:dyDescent="0.25">
      <c r="B4593" s="149" t="str">
        <f t="shared" si="144"/>
        <v>_1355</v>
      </c>
      <c r="E4593" s="149" t="str">
        <f t="shared" ref="E4593:E4656" si="145">A4593&amp;"_"&amp;C4593&amp;D4593</f>
        <v>_</v>
      </c>
      <c r="G4593" s="149">
        <f t="array" ref="G4593">SUM(IF(A4593=A$5:A4593,IF(C4593=C$5:C4593,1,0),0))</f>
        <v>1355</v>
      </c>
    </row>
    <row r="4594" spans="2:7" x14ac:dyDescent="0.25">
      <c r="B4594" s="149" t="str">
        <f t="shared" si="144"/>
        <v>_1356</v>
      </c>
      <c r="E4594" s="149" t="str">
        <f t="shared" si="145"/>
        <v>_</v>
      </c>
      <c r="G4594" s="149">
        <f t="array" ref="G4594">SUM(IF(A4594=A$5:A4594,IF(C4594=C$5:C4594,1,0),0))</f>
        <v>1356</v>
      </c>
    </row>
    <row r="4595" spans="2:7" x14ac:dyDescent="0.25">
      <c r="B4595" s="149" t="str">
        <f t="shared" si="144"/>
        <v>_1357</v>
      </c>
      <c r="E4595" s="149" t="str">
        <f t="shared" si="145"/>
        <v>_</v>
      </c>
      <c r="G4595" s="149">
        <f t="array" ref="G4595">SUM(IF(A4595=A$5:A4595,IF(C4595=C$5:C4595,1,0),0))</f>
        <v>1357</v>
      </c>
    </row>
    <row r="4596" spans="2:7" x14ac:dyDescent="0.25">
      <c r="B4596" s="149" t="str">
        <f t="shared" si="144"/>
        <v>_1358</v>
      </c>
      <c r="E4596" s="149" t="str">
        <f t="shared" si="145"/>
        <v>_</v>
      </c>
      <c r="G4596" s="149">
        <f t="array" ref="G4596">SUM(IF(A4596=A$5:A4596,IF(C4596=C$5:C4596,1,0),0))</f>
        <v>1358</v>
      </c>
    </row>
    <row r="4597" spans="2:7" x14ac:dyDescent="0.25">
      <c r="B4597" s="149" t="str">
        <f t="shared" si="144"/>
        <v>_1359</v>
      </c>
      <c r="E4597" s="149" t="str">
        <f t="shared" si="145"/>
        <v>_</v>
      </c>
      <c r="G4597" s="149">
        <f t="array" ref="G4597">SUM(IF(A4597=A$5:A4597,IF(C4597=C$5:C4597,1,0),0))</f>
        <v>1359</v>
      </c>
    </row>
    <row r="4598" spans="2:7" x14ac:dyDescent="0.25">
      <c r="B4598" s="149" t="str">
        <f t="shared" si="144"/>
        <v>_1360</v>
      </c>
      <c r="E4598" s="149" t="str">
        <f t="shared" si="145"/>
        <v>_</v>
      </c>
      <c r="G4598" s="149">
        <f t="array" ref="G4598">SUM(IF(A4598=A$5:A4598,IF(C4598=C$5:C4598,1,0),0))</f>
        <v>1360</v>
      </c>
    </row>
    <row r="4599" spans="2:7" x14ac:dyDescent="0.25">
      <c r="B4599" s="149" t="str">
        <f t="shared" si="144"/>
        <v>_1361</v>
      </c>
      <c r="E4599" s="149" t="str">
        <f t="shared" si="145"/>
        <v>_</v>
      </c>
      <c r="G4599" s="149">
        <f t="array" ref="G4599">SUM(IF(A4599=A$5:A4599,IF(C4599=C$5:C4599,1,0),0))</f>
        <v>1361</v>
      </c>
    </row>
    <row r="4600" spans="2:7" x14ac:dyDescent="0.25">
      <c r="B4600" s="149" t="str">
        <f t="shared" si="144"/>
        <v>_1362</v>
      </c>
      <c r="E4600" s="149" t="str">
        <f t="shared" si="145"/>
        <v>_</v>
      </c>
      <c r="G4600" s="149">
        <f t="array" ref="G4600">SUM(IF(A4600=A$5:A4600,IF(C4600=C$5:C4600,1,0),0))</f>
        <v>1362</v>
      </c>
    </row>
    <row r="4601" spans="2:7" x14ac:dyDescent="0.25">
      <c r="B4601" s="149" t="str">
        <f t="shared" si="144"/>
        <v>_1363</v>
      </c>
      <c r="E4601" s="149" t="str">
        <f t="shared" si="145"/>
        <v>_</v>
      </c>
      <c r="G4601" s="149">
        <f t="array" ref="G4601">SUM(IF(A4601=A$5:A4601,IF(C4601=C$5:C4601,1,0),0))</f>
        <v>1363</v>
      </c>
    </row>
    <row r="4602" spans="2:7" x14ac:dyDescent="0.25">
      <c r="B4602" s="149" t="str">
        <f t="shared" si="144"/>
        <v>_1364</v>
      </c>
      <c r="E4602" s="149" t="str">
        <f t="shared" si="145"/>
        <v>_</v>
      </c>
      <c r="G4602" s="149">
        <f t="array" ref="G4602">SUM(IF(A4602=A$5:A4602,IF(C4602=C$5:C4602,1,0),0))</f>
        <v>1364</v>
      </c>
    </row>
    <row r="4603" spans="2:7" x14ac:dyDescent="0.25">
      <c r="B4603" s="149" t="str">
        <f t="shared" si="144"/>
        <v>_1365</v>
      </c>
      <c r="E4603" s="149" t="str">
        <f t="shared" si="145"/>
        <v>_</v>
      </c>
      <c r="G4603" s="149">
        <f t="array" ref="G4603">SUM(IF(A4603=A$5:A4603,IF(C4603=C$5:C4603,1,0),0))</f>
        <v>1365</v>
      </c>
    </row>
    <row r="4604" spans="2:7" x14ac:dyDescent="0.25">
      <c r="B4604" s="149" t="str">
        <f t="shared" si="144"/>
        <v>_1366</v>
      </c>
      <c r="E4604" s="149" t="str">
        <f t="shared" si="145"/>
        <v>_</v>
      </c>
      <c r="G4604" s="149">
        <f t="array" ref="G4604">SUM(IF(A4604=A$5:A4604,IF(C4604=C$5:C4604,1,0),0))</f>
        <v>1366</v>
      </c>
    </row>
    <row r="4605" spans="2:7" x14ac:dyDescent="0.25">
      <c r="B4605" s="149" t="str">
        <f t="shared" si="144"/>
        <v>_1367</v>
      </c>
      <c r="E4605" s="149" t="str">
        <f t="shared" si="145"/>
        <v>_</v>
      </c>
      <c r="G4605" s="149">
        <f t="array" ref="G4605">SUM(IF(A4605=A$5:A4605,IF(C4605=C$5:C4605,1,0),0))</f>
        <v>1367</v>
      </c>
    </row>
    <row r="4606" spans="2:7" x14ac:dyDescent="0.25">
      <c r="B4606" s="149" t="str">
        <f t="shared" si="144"/>
        <v>_1368</v>
      </c>
      <c r="E4606" s="149" t="str">
        <f t="shared" si="145"/>
        <v>_</v>
      </c>
      <c r="G4606" s="149">
        <f t="array" ref="G4606">SUM(IF(A4606=A$5:A4606,IF(C4606=C$5:C4606,1,0),0))</f>
        <v>1368</v>
      </c>
    </row>
    <row r="4607" spans="2:7" x14ac:dyDescent="0.25">
      <c r="B4607" s="149" t="str">
        <f t="shared" si="144"/>
        <v>_1369</v>
      </c>
      <c r="E4607" s="149" t="str">
        <f t="shared" si="145"/>
        <v>_</v>
      </c>
      <c r="G4607" s="149">
        <f t="array" ref="G4607">SUM(IF(A4607=A$5:A4607,IF(C4607=C$5:C4607,1,0),0))</f>
        <v>1369</v>
      </c>
    </row>
    <row r="4608" spans="2:7" x14ac:dyDescent="0.25">
      <c r="B4608" s="149" t="str">
        <f t="shared" si="144"/>
        <v>_1370</v>
      </c>
      <c r="E4608" s="149" t="str">
        <f t="shared" si="145"/>
        <v>_</v>
      </c>
      <c r="G4608" s="149">
        <f t="array" ref="G4608">SUM(IF(A4608=A$5:A4608,IF(C4608=C$5:C4608,1,0),0))</f>
        <v>1370</v>
      </c>
    </row>
    <row r="4609" spans="2:7" x14ac:dyDescent="0.25">
      <c r="B4609" s="149" t="str">
        <f t="shared" si="144"/>
        <v>_1371</v>
      </c>
      <c r="E4609" s="149" t="str">
        <f t="shared" si="145"/>
        <v>_</v>
      </c>
      <c r="G4609" s="149">
        <f t="array" ref="G4609">SUM(IF(A4609=A$5:A4609,IF(C4609=C$5:C4609,1,0),0))</f>
        <v>1371</v>
      </c>
    </row>
    <row r="4610" spans="2:7" x14ac:dyDescent="0.25">
      <c r="B4610" s="149" t="str">
        <f t="shared" si="144"/>
        <v>_1372</v>
      </c>
      <c r="E4610" s="149" t="str">
        <f t="shared" si="145"/>
        <v>_</v>
      </c>
      <c r="G4610" s="149">
        <f t="array" ref="G4610">SUM(IF(A4610=A$5:A4610,IF(C4610=C$5:C4610,1,0),0))</f>
        <v>1372</v>
      </c>
    </row>
    <row r="4611" spans="2:7" x14ac:dyDescent="0.25">
      <c r="B4611" s="149" t="str">
        <f t="shared" si="144"/>
        <v>_1373</v>
      </c>
      <c r="E4611" s="149" t="str">
        <f t="shared" si="145"/>
        <v>_</v>
      </c>
      <c r="G4611" s="149">
        <f t="array" ref="G4611">SUM(IF(A4611=A$5:A4611,IF(C4611=C$5:C4611,1,0),0))</f>
        <v>1373</v>
      </c>
    </row>
    <row r="4612" spans="2:7" x14ac:dyDescent="0.25">
      <c r="B4612" s="149" t="str">
        <f t="shared" si="144"/>
        <v>_1374</v>
      </c>
      <c r="E4612" s="149" t="str">
        <f t="shared" si="145"/>
        <v>_</v>
      </c>
      <c r="G4612" s="149">
        <f t="array" ref="G4612">SUM(IF(A4612=A$5:A4612,IF(C4612=C$5:C4612,1,0),0))</f>
        <v>1374</v>
      </c>
    </row>
    <row r="4613" spans="2:7" x14ac:dyDescent="0.25">
      <c r="B4613" s="149" t="str">
        <f t="shared" si="144"/>
        <v>_1375</v>
      </c>
      <c r="E4613" s="149" t="str">
        <f t="shared" si="145"/>
        <v>_</v>
      </c>
      <c r="G4613" s="149">
        <f t="array" ref="G4613">SUM(IF(A4613=A$5:A4613,IF(C4613=C$5:C4613,1,0),0))</f>
        <v>1375</v>
      </c>
    </row>
    <row r="4614" spans="2:7" x14ac:dyDescent="0.25">
      <c r="B4614" s="149" t="str">
        <f t="shared" si="144"/>
        <v>_1376</v>
      </c>
      <c r="E4614" s="149" t="str">
        <f t="shared" si="145"/>
        <v>_</v>
      </c>
      <c r="G4614" s="149">
        <f t="array" ref="G4614">SUM(IF(A4614=A$5:A4614,IF(C4614=C$5:C4614,1,0),0))</f>
        <v>1376</v>
      </c>
    </row>
    <row r="4615" spans="2:7" x14ac:dyDescent="0.25">
      <c r="B4615" s="149" t="str">
        <f t="shared" si="144"/>
        <v>_1377</v>
      </c>
      <c r="E4615" s="149" t="str">
        <f t="shared" si="145"/>
        <v>_</v>
      </c>
      <c r="G4615" s="149">
        <f t="array" ref="G4615">SUM(IF(A4615=A$5:A4615,IF(C4615=C$5:C4615,1,0),0))</f>
        <v>1377</v>
      </c>
    </row>
    <row r="4616" spans="2:7" x14ac:dyDescent="0.25">
      <c r="B4616" s="149" t="str">
        <f t="shared" si="144"/>
        <v>_1378</v>
      </c>
      <c r="E4616" s="149" t="str">
        <f t="shared" si="145"/>
        <v>_</v>
      </c>
      <c r="G4616" s="149">
        <f t="array" ref="G4616">SUM(IF(A4616=A$5:A4616,IF(C4616=C$5:C4616,1,0),0))</f>
        <v>1378</v>
      </c>
    </row>
    <row r="4617" spans="2:7" x14ac:dyDescent="0.25">
      <c r="B4617" s="149" t="str">
        <f t="shared" si="144"/>
        <v>_1379</v>
      </c>
      <c r="E4617" s="149" t="str">
        <f t="shared" si="145"/>
        <v>_</v>
      </c>
      <c r="G4617" s="149">
        <f t="array" ref="G4617">SUM(IF(A4617=A$5:A4617,IF(C4617=C$5:C4617,1,0),0))</f>
        <v>1379</v>
      </c>
    </row>
    <row r="4618" spans="2:7" x14ac:dyDescent="0.25">
      <c r="B4618" s="149" t="str">
        <f t="shared" si="144"/>
        <v>_1380</v>
      </c>
      <c r="E4618" s="149" t="str">
        <f t="shared" si="145"/>
        <v>_</v>
      </c>
      <c r="G4618" s="149">
        <f t="array" ref="G4618">SUM(IF(A4618=A$5:A4618,IF(C4618=C$5:C4618,1,0),0))</f>
        <v>1380</v>
      </c>
    </row>
    <row r="4619" spans="2:7" x14ac:dyDescent="0.25">
      <c r="B4619" s="149" t="str">
        <f t="shared" si="144"/>
        <v>_1381</v>
      </c>
      <c r="E4619" s="149" t="str">
        <f t="shared" si="145"/>
        <v>_</v>
      </c>
      <c r="G4619" s="149">
        <f t="array" ref="G4619">SUM(IF(A4619=A$5:A4619,IF(C4619=C$5:C4619,1,0),0))</f>
        <v>1381</v>
      </c>
    </row>
    <row r="4620" spans="2:7" x14ac:dyDescent="0.25">
      <c r="B4620" s="149" t="str">
        <f t="shared" si="144"/>
        <v>_1382</v>
      </c>
      <c r="E4620" s="149" t="str">
        <f t="shared" si="145"/>
        <v>_</v>
      </c>
      <c r="G4620" s="149">
        <f t="array" ref="G4620">SUM(IF(A4620=A$5:A4620,IF(C4620=C$5:C4620,1,0),0))</f>
        <v>1382</v>
      </c>
    </row>
    <row r="4621" spans="2:7" x14ac:dyDescent="0.25">
      <c r="B4621" s="149" t="str">
        <f t="shared" ref="B4621:B4684" si="146">A4621&amp;"_"&amp;C4621&amp;G4621</f>
        <v>_1383</v>
      </c>
      <c r="E4621" s="149" t="str">
        <f t="shared" si="145"/>
        <v>_</v>
      </c>
      <c r="G4621" s="149">
        <f t="array" ref="G4621">SUM(IF(A4621=A$5:A4621,IF(C4621=C$5:C4621,1,0),0))</f>
        <v>1383</v>
      </c>
    </row>
    <row r="4622" spans="2:7" x14ac:dyDescent="0.25">
      <c r="B4622" s="149" t="str">
        <f t="shared" si="146"/>
        <v>_1384</v>
      </c>
      <c r="E4622" s="149" t="str">
        <f t="shared" si="145"/>
        <v>_</v>
      </c>
      <c r="G4622" s="149">
        <f t="array" ref="G4622">SUM(IF(A4622=A$5:A4622,IF(C4622=C$5:C4622,1,0),0))</f>
        <v>1384</v>
      </c>
    </row>
    <row r="4623" spans="2:7" x14ac:dyDescent="0.25">
      <c r="B4623" s="149" t="str">
        <f t="shared" si="146"/>
        <v>_1385</v>
      </c>
      <c r="E4623" s="149" t="str">
        <f t="shared" si="145"/>
        <v>_</v>
      </c>
      <c r="G4623" s="149">
        <f t="array" ref="G4623">SUM(IF(A4623=A$5:A4623,IF(C4623=C$5:C4623,1,0),0))</f>
        <v>1385</v>
      </c>
    </row>
    <row r="4624" spans="2:7" x14ac:dyDescent="0.25">
      <c r="B4624" s="149" t="str">
        <f t="shared" si="146"/>
        <v>_1386</v>
      </c>
      <c r="E4624" s="149" t="str">
        <f t="shared" si="145"/>
        <v>_</v>
      </c>
      <c r="G4624" s="149">
        <f t="array" ref="G4624">SUM(IF(A4624=A$5:A4624,IF(C4624=C$5:C4624,1,0),0))</f>
        <v>1386</v>
      </c>
    </row>
    <row r="4625" spans="2:7" x14ac:dyDescent="0.25">
      <c r="B4625" s="149" t="str">
        <f t="shared" si="146"/>
        <v>_1387</v>
      </c>
      <c r="E4625" s="149" t="str">
        <f t="shared" si="145"/>
        <v>_</v>
      </c>
      <c r="G4625" s="149">
        <f t="array" ref="G4625">SUM(IF(A4625=A$5:A4625,IF(C4625=C$5:C4625,1,0),0))</f>
        <v>1387</v>
      </c>
    </row>
    <row r="4626" spans="2:7" x14ac:dyDescent="0.25">
      <c r="B4626" s="149" t="str">
        <f t="shared" si="146"/>
        <v>_1388</v>
      </c>
      <c r="E4626" s="149" t="str">
        <f t="shared" si="145"/>
        <v>_</v>
      </c>
      <c r="G4626" s="149">
        <f t="array" ref="G4626">SUM(IF(A4626=A$5:A4626,IF(C4626=C$5:C4626,1,0),0))</f>
        <v>1388</v>
      </c>
    </row>
    <row r="4627" spans="2:7" x14ac:dyDescent="0.25">
      <c r="B4627" s="149" t="str">
        <f t="shared" si="146"/>
        <v>_1389</v>
      </c>
      <c r="E4627" s="149" t="str">
        <f t="shared" si="145"/>
        <v>_</v>
      </c>
      <c r="G4627" s="149">
        <f t="array" ref="G4627">SUM(IF(A4627=A$5:A4627,IF(C4627=C$5:C4627,1,0),0))</f>
        <v>1389</v>
      </c>
    </row>
    <row r="4628" spans="2:7" x14ac:dyDescent="0.25">
      <c r="B4628" s="149" t="str">
        <f t="shared" si="146"/>
        <v>_1390</v>
      </c>
      <c r="E4628" s="149" t="str">
        <f t="shared" si="145"/>
        <v>_</v>
      </c>
      <c r="G4628" s="149">
        <f t="array" ref="G4628">SUM(IF(A4628=A$5:A4628,IF(C4628=C$5:C4628,1,0),0))</f>
        <v>1390</v>
      </c>
    </row>
    <row r="4629" spans="2:7" x14ac:dyDescent="0.25">
      <c r="B4629" s="149" t="str">
        <f t="shared" si="146"/>
        <v>_1391</v>
      </c>
      <c r="E4629" s="149" t="str">
        <f t="shared" si="145"/>
        <v>_</v>
      </c>
      <c r="G4629" s="149">
        <f t="array" ref="G4629">SUM(IF(A4629=A$5:A4629,IF(C4629=C$5:C4629,1,0),0))</f>
        <v>1391</v>
      </c>
    </row>
    <row r="4630" spans="2:7" x14ac:dyDescent="0.25">
      <c r="B4630" s="149" t="str">
        <f t="shared" si="146"/>
        <v>_1392</v>
      </c>
      <c r="E4630" s="149" t="str">
        <f t="shared" si="145"/>
        <v>_</v>
      </c>
      <c r="G4630" s="149">
        <f t="array" ref="G4630">SUM(IF(A4630=A$5:A4630,IF(C4630=C$5:C4630,1,0),0))</f>
        <v>1392</v>
      </c>
    </row>
    <row r="4631" spans="2:7" x14ac:dyDescent="0.25">
      <c r="B4631" s="149" t="str">
        <f t="shared" si="146"/>
        <v>_1393</v>
      </c>
      <c r="E4631" s="149" t="str">
        <f t="shared" si="145"/>
        <v>_</v>
      </c>
      <c r="G4631" s="149">
        <f t="array" ref="G4631">SUM(IF(A4631=A$5:A4631,IF(C4631=C$5:C4631,1,0),0))</f>
        <v>1393</v>
      </c>
    </row>
    <row r="4632" spans="2:7" x14ac:dyDescent="0.25">
      <c r="B4632" s="149" t="str">
        <f t="shared" si="146"/>
        <v>_1394</v>
      </c>
      <c r="E4632" s="149" t="str">
        <f t="shared" si="145"/>
        <v>_</v>
      </c>
      <c r="G4632" s="149">
        <f t="array" ref="G4632">SUM(IF(A4632=A$5:A4632,IF(C4632=C$5:C4632,1,0),0))</f>
        <v>1394</v>
      </c>
    </row>
    <row r="4633" spans="2:7" x14ac:dyDescent="0.25">
      <c r="B4633" s="149" t="str">
        <f t="shared" si="146"/>
        <v>_1395</v>
      </c>
      <c r="E4633" s="149" t="str">
        <f t="shared" si="145"/>
        <v>_</v>
      </c>
      <c r="G4633" s="149">
        <f t="array" ref="G4633">SUM(IF(A4633=A$5:A4633,IF(C4633=C$5:C4633,1,0),0))</f>
        <v>1395</v>
      </c>
    </row>
    <row r="4634" spans="2:7" x14ac:dyDescent="0.25">
      <c r="B4634" s="149" t="str">
        <f t="shared" si="146"/>
        <v>_1396</v>
      </c>
      <c r="E4634" s="149" t="str">
        <f t="shared" si="145"/>
        <v>_</v>
      </c>
      <c r="G4634" s="149">
        <f t="array" ref="G4634">SUM(IF(A4634=A$5:A4634,IF(C4634=C$5:C4634,1,0),0))</f>
        <v>1396</v>
      </c>
    </row>
    <row r="4635" spans="2:7" x14ac:dyDescent="0.25">
      <c r="B4635" s="149" t="str">
        <f t="shared" si="146"/>
        <v>_1397</v>
      </c>
      <c r="E4635" s="149" t="str">
        <f t="shared" si="145"/>
        <v>_</v>
      </c>
      <c r="G4635" s="149">
        <f t="array" ref="G4635">SUM(IF(A4635=A$5:A4635,IF(C4635=C$5:C4635,1,0),0))</f>
        <v>1397</v>
      </c>
    </row>
    <row r="4636" spans="2:7" x14ac:dyDescent="0.25">
      <c r="B4636" s="149" t="str">
        <f t="shared" si="146"/>
        <v>_1398</v>
      </c>
      <c r="E4636" s="149" t="str">
        <f t="shared" si="145"/>
        <v>_</v>
      </c>
      <c r="G4636" s="149">
        <f t="array" ref="G4636">SUM(IF(A4636=A$5:A4636,IF(C4636=C$5:C4636,1,0),0))</f>
        <v>1398</v>
      </c>
    </row>
    <row r="4637" spans="2:7" x14ac:dyDescent="0.25">
      <c r="B4637" s="149" t="str">
        <f t="shared" si="146"/>
        <v>_1399</v>
      </c>
      <c r="E4637" s="149" t="str">
        <f t="shared" si="145"/>
        <v>_</v>
      </c>
      <c r="G4637" s="149">
        <f t="array" ref="G4637">SUM(IF(A4637=A$5:A4637,IF(C4637=C$5:C4637,1,0),0))</f>
        <v>1399</v>
      </c>
    </row>
    <row r="4638" spans="2:7" x14ac:dyDescent="0.25">
      <c r="B4638" s="149" t="str">
        <f t="shared" si="146"/>
        <v>_1400</v>
      </c>
      <c r="E4638" s="149" t="str">
        <f t="shared" si="145"/>
        <v>_</v>
      </c>
      <c r="G4638" s="149">
        <f t="array" ref="G4638">SUM(IF(A4638=A$5:A4638,IF(C4638=C$5:C4638,1,0),0))</f>
        <v>1400</v>
      </c>
    </row>
    <row r="4639" spans="2:7" x14ac:dyDescent="0.25">
      <c r="B4639" s="149" t="str">
        <f t="shared" si="146"/>
        <v>_1401</v>
      </c>
      <c r="E4639" s="149" t="str">
        <f t="shared" si="145"/>
        <v>_</v>
      </c>
      <c r="G4639" s="149">
        <f t="array" ref="G4639">SUM(IF(A4639=A$5:A4639,IF(C4639=C$5:C4639,1,0),0))</f>
        <v>1401</v>
      </c>
    </row>
    <row r="4640" spans="2:7" x14ac:dyDescent="0.25">
      <c r="B4640" s="149" t="str">
        <f t="shared" si="146"/>
        <v>_1402</v>
      </c>
      <c r="E4640" s="149" t="str">
        <f t="shared" si="145"/>
        <v>_</v>
      </c>
      <c r="G4640" s="149">
        <f t="array" ref="G4640">SUM(IF(A4640=A$5:A4640,IF(C4640=C$5:C4640,1,0),0))</f>
        <v>1402</v>
      </c>
    </row>
    <row r="4641" spans="2:7" x14ac:dyDescent="0.25">
      <c r="B4641" s="149" t="str">
        <f t="shared" si="146"/>
        <v>_1403</v>
      </c>
      <c r="E4641" s="149" t="str">
        <f t="shared" si="145"/>
        <v>_</v>
      </c>
      <c r="G4641" s="149">
        <f t="array" ref="G4641">SUM(IF(A4641=A$5:A4641,IF(C4641=C$5:C4641,1,0),0))</f>
        <v>1403</v>
      </c>
    </row>
    <row r="4642" spans="2:7" x14ac:dyDescent="0.25">
      <c r="B4642" s="149" t="str">
        <f t="shared" si="146"/>
        <v>_1404</v>
      </c>
      <c r="E4642" s="149" t="str">
        <f t="shared" si="145"/>
        <v>_</v>
      </c>
      <c r="G4642" s="149">
        <f t="array" ref="G4642">SUM(IF(A4642=A$5:A4642,IF(C4642=C$5:C4642,1,0),0))</f>
        <v>1404</v>
      </c>
    </row>
    <row r="4643" spans="2:7" x14ac:dyDescent="0.25">
      <c r="B4643" s="149" t="str">
        <f t="shared" si="146"/>
        <v>_1405</v>
      </c>
      <c r="E4643" s="149" t="str">
        <f t="shared" si="145"/>
        <v>_</v>
      </c>
      <c r="G4643" s="149">
        <f t="array" ref="G4643">SUM(IF(A4643=A$5:A4643,IF(C4643=C$5:C4643,1,0),0))</f>
        <v>1405</v>
      </c>
    </row>
    <row r="4644" spans="2:7" x14ac:dyDescent="0.25">
      <c r="B4644" s="149" t="str">
        <f t="shared" si="146"/>
        <v>_1406</v>
      </c>
      <c r="E4644" s="149" t="str">
        <f t="shared" si="145"/>
        <v>_</v>
      </c>
      <c r="G4644" s="149">
        <f t="array" ref="G4644">SUM(IF(A4644=A$5:A4644,IF(C4644=C$5:C4644,1,0),0))</f>
        <v>1406</v>
      </c>
    </row>
    <row r="4645" spans="2:7" x14ac:dyDescent="0.25">
      <c r="B4645" s="149" t="str">
        <f t="shared" si="146"/>
        <v>_1407</v>
      </c>
      <c r="E4645" s="149" t="str">
        <f t="shared" si="145"/>
        <v>_</v>
      </c>
      <c r="G4645" s="149">
        <f t="array" ref="G4645">SUM(IF(A4645=A$5:A4645,IF(C4645=C$5:C4645,1,0),0))</f>
        <v>1407</v>
      </c>
    </row>
    <row r="4646" spans="2:7" x14ac:dyDescent="0.25">
      <c r="B4646" s="149" t="str">
        <f t="shared" si="146"/>
        <v>_1408</v>
      </c>
      <c r="E4646" s="149" t="str">
        <f t="shared" si="145"/>
        <v>_</v>
      </c>
      <c r="G4646" s="149">
        <f t="array" ref="G4646">SUM(IF(A4646=A$5:A4646,IF(C4646=C$5:C4646,1,0),0))</f>
        <v>1408</v>
      </c>
    </row>
    <row r="4647" spans="2:7" x14ac:dyDescent="0.25">
      <c r="B4647" s="149" t="str">
        <f t="shared" si="146"/>
        <v>_1409</v>
      </c>
      <c r="E4647" s="149" t="str">
        <f t="shared" si="145"/>
        <v>_</v>
      </c>
      <c r="G4647" s="149">
        <f t="array" ref="G4647">SUM(IF(A4647=A$5:A4647,IF(C4647=C$5:C4647,1,0),0))</f>
        <v>1409</v>
      </c>
    </row>
    <row r="4648" spans="2:7" x14ac:dyDescent="0.25">
      <c r="B4648" s="149" t="str">
        <f t="shared" si="146"/>
        <v>_1410</v>
      </c>
      <c r="E4648" s="149" t="str">
        <f t="shared" si="145"/>
        <v>_</v>
      </c>
      <c r="G4648" s="149">
        <f t="array" ref="G4648">SUM(IF(A4648=A$5:A4648,IF(C4648=C$5:C4648,1,0),0))</f>
        <v>1410</v>
      </c>
    </row>
    <row r="4649" spans="2:7" x14ac:dyDescent="0.25">
      <c r="B4649" s="149" t="str">
        <f t="shared" si="146"/>
        <v>_1411</v>
      </c>
      <c r="E4649" s="149" t="str">
        <f t="shared" si="145"/>
        <v>_</v>
      </c>
      <c r="G4649" s="149">
        <f t="array" ref="G4649">SUM(IF(A4649=A$5:A4649,IF(C4649=C$5:C4649,1,0),0))</f>
        <v>1411</v>
      </c>
    </row>
    <row r="4650" spans="2:7" x14ac:dyDescent="0.25">
      <c r="B4650" s="149" t="str">
        <f t="shared" si="146"/>
        <v>_1412</v>
      </c>
      <c r="E4650" s="149" t="str">
        <f t="shared" si="145"/>
        <v>_</v>
      </c>
      <c r="G4650" s="149">
        <f t="array" ref="G4650">SUM(IF(A4650=A$5:A4650,IF(C4650=C$5:C4650,1,0),0))</f>
        <v>1412</v>
      </c>
    </row>
    <row r="4651" spans="2:7" x14ac:dyDescent="0.25">
      <c r="B4651" s="149" t="str">
        <f t="shared" si="146"/>
        <v>_1413</v>
      </c>
      <c r="E4651" s="149" t="str">
        <f t="shared" si="145"/>
        <v>_</v>
      </c>
      <c r="G4651" s="149">
        <f t="array" ref="G4651">SUM(IF(A4651=A$5:A4651,IF(C4651=C$5:C4651,1,0),0))</f>
        <v>1413</v>
      </c>
    </row>
    <row r="4652" spans="2:7" x14ac:dyDescent="0.25">
      <c r="B4652" s="149" t="str">
        <f t="shared" si="146"/>
        <v>_1414</v>
      </c>
      <c r="E4652" s="149" t="str">
        <f t="shared" si="145"/>
        <v>_</v>
      </c>
      <c r="G4652" s="149">
        <f t="array" ref="G4652">SUM(IF(A4652=A$5:A4652,IF(C4652=C$5:C4652,1,0),0))</f>
        <v>1414</v>
      </c>
    </row>
    <row r="4653" spans="2:7" x14ac:dyDescent="0.25">
      <c r="B4653" s="149" t="str">
        <f t="shared" si="146"/>
        <v>_1415</v>
      </c>
      <c r="E4653" s="149" t="str">
        <f t="shared" si="145"/>
        <v>_</v>
      </c>
      <c r="G4653" s="149">
        <f t="array" ref="G4653">SUM(IF(A4653=A$5:A4653,IF(C4653=C$5:C4653,1,0),0))</f>
        <v>1415</v>
      </c>
    </row>
    <row r="4654" spans="2:7" x14ac:dyDescent="0.25">
      <c r="B4654" s="149" t="str">
        <f t="shared" si="146"/>
        <v>_1416</v>
      </c>
      <c r="E4654" s="149" t="str">
        <f t="shared" si="145"/>
        <v>_</v>
      </c>
      <c r="G4654" s="149">
        <f t="array" ref="G4654">SUM(IF(A4654=A$5:A4654,IF(C4654=C$5:C4654,1,0),0))</f>
        <v>1416</v>
      </c>
    </row>
    <row r="4655" spans="2:7" x14ac:dyDescent="0.25">
      <c r="B4655" s="149" t="str">
        <f t="shared" si="146"/>
        <v>_1417</v>
      </c>
      <c r="E4655" s="149" t="str">
        <f t="shared" si="145"/>
        <v>_</v>
      </c>
      <c r="G4655" s="149">
        <f t="array" ref="G4655">SUM(IF(A4655=A$5:A4655,IF(C4655=C$5:C4655,1,0),0))</f>
        <v>1417</v>
      </c>
    </row>
    <row r="4656" spans="2:7" x14ac:dyDescent="0.25">
      <c r="B4656" s="149" t="str">
        <f t="shared" si="146"/>
        <v>_1418</v>
      </c>
      <c r="E4656" s="149" t="str">
        <f t="shared" si="145"/>
        <v>_</v>
      </c>
      <c r="G4656" s="149">
        <f t="array" ref="G4656">SUM(IF(A4656=A$5:A4656,IF(C4656=C$5:C4656,1,0),0))</f>
        <v>1418</v>
      </c>
    </row>
    <row r="4657" spans="2:7" x14ac:dyDescent="0.25">
      <c r="B4657" s="149" t="str">
        <f t="shared" si="146"/>
        <v>_1419</v>
      </c>
      <c r="E4657" s="149" t="str">
        <f t="shared" ref="E4657:E4720" si="147">A4657&amp;"_"&amp;C4657&amp;D4657</f>
        <v>_</v>
      </c>
      <c r="G4657" s="149">
        <f t="array" ref="G4657">SUM(IF(A4657=A$5:A4657,IF(C4657=C$5:C4657,1,0),0))</f>
        <v>1419</v>
      </c>
    </row>
    <row r="4658" spans="2:7" x14ac:dyDescent="0.25">
      <c r="B4658" s="149" t="str">
        <f t="shared" si="146"/>
        <v>_1420</v>
      </c>
      <c r="E4658" s="149" t="str">
        <f t="shared" si="147"/>
        <v>_</v>
      </c>
      <c r="G4658" s="149">
        <f t="array" ref="G4658">SUM(IF(A4658=A$5:A4658,IF(C4658=C$5:C4658,1,0),0))</f>
        <v>1420</v>
      </c>
    </row>
    <row r="4659" spans="2:7" x14ac:dyDescent="0.25">
      <c r="B4659" s="149" t="str">
        <f t="shared" si="146"/>
        <v>_1421</v>
      </c>
      <c r="E4659" s="149" t="str">
        <f t="shared" si="147"/>
        <v>_</v>
      </c>
      <c r="G4659" s="149">
        <f t="array" ref="G4659">SUM(IF(A4659=A$5:A4659,IF(C4659=C$5:C4659,1,0),0))</f>
        <v>1421</v>
      </c>
    </row>
    <row r="4660" spans="2:7" x14ac:dyDescent="0.25">
      <c r="B4660" s="149" t="str">
        <f t="shared" si="146"/>
        <v>_1422</v>
      </c>
      <c r="E4660" s="149" t="str">
        <f t="shared" si="147"/>
        <v>_</v>
      </c>
      <c r="G4660" s="149">
        <f t="array" ref="G4660">SUM(IF(A4660=A$5:A4660,IF(C4660=C$5:C4660,1,0),0))</f>
        <v>1422</v>
      </c>
    </row>
    <row r="4661" spans="2:7" x14ac:dyDescent="0.25">
      <c r="B4661" s="149" t="str">
        <f t="shared" si="146"/>
        <v>_1423</v>
      </c>
      <c r="E4661" s="149" t="str">
        <f t="shared" si="147"/>
        <v>_</v>
      </c>
      <c r="G4661" s="149">
        <f t="array" ref="G4661">SUM(IF(A4661=A$5:A4661,IF(C4661=C$5:C4661,1,0),0))</f>
        <v>1423</v>
      </c>
    </row>
    <row r="4662" spans="2:7" x14ac:dyDescent="0.25">
      <c r="B4662" s="149" t="str">
        <f t="shared" si="146"/>
        <v>_1424</v>
      </c>
      <c r="E4662" s="149" t="str">
        <f t="shared" si="147"/>
        <v>_</v>
      </c>
      <c r="G4662" s="149">
        <f t="array" ref="G4662">SUM(IF(A4662=A$5:A4662,IF(C4662=C$5:C4662,1,0),0))</f>
        <v>1424</v>
      </c>
    </row>
    <row r="4663" spans="2:7" x14ac:dyDescent="0.25">
      <c r="B4663" s="149" t="str">
        <f t="shared" si="146"/>
        <v>_1425</v>
      </c>
      <c r="E4663" s="149" t="str">
        <f t="shared" si="147"/>
        <v>_</v>
      </c>
      <c r="G4663" s="149">
        <f t="array" ref="G4663">SUM(IF(A4663=A$5:A4663,IF(C4663=C$5:C4663,1,0),0))</f>
        <v>1425</v>
      </c>
    </row>
    <row r="4664" spans="2:7" x14ac:dyDescent="0.25">
      <c r="B4664" s="149" t="str">
        <f t="shared" si="146"/>
        <v>_1426</v>
      </c>
      <c r="E4664" s="149" t="str">
        <f t="shared" si="147"/>
        <v>_</v>
      </c>
      <c r="G4664" s="149">
        <f t="array" ref="G4664">SUM(IF(A4664=A$5:A4664,IF(C4664=C$5:C4664,1,0),0))</f>
        <v>1426</v>
      </c>
    </row>
    <row r="4665" spans="2:7" x14ac:dyDescent="0.25">
      <c r="B4665" s="149" t="str">
        <f t="shared" si="146"/>
        <v>_1427</v>
      </c>
      <c r="E4665" s="149" t="str">
        <f t="shared" si="147"/>
        <v>_</v>
      </c>
      <c r="G4665" s="149">
        <f t="array" ref="G4665">SUM(IF(A4665=A$5:A4665,IF(C4665=C$5:C4665,1,0),0))</f>
        <v>1427</v>
      </c>
    </row>
    <row r="4666" spans="2:7" x14ac:dyDescent="0.25">
      <c r="B4666" s="149" t="str">
        <f t="shared" si="146"/>
        <v>_1428</v>
      </c>
      <c r="E4666" s="149" t="str">
        <f t="shared" si="147"/>
        <v>_</v>
      </c>
      <c r="G4666" s="149">
        <f t="array" ref="G4666">SUM(IF(A4666=A$5:A4666,IF(C4666=C$5:C4666,1,0),0))</f>
        <v>1428</v>
      </c>
    </row>
    <row r="4667" spans="2:7" x14ac:dyDescent="0.25">
      <c r="B4667" s="149" t="str">
        <f t="shared" si="146"/>
        <v>_1429</v>
      </c>
      <c r="E4667" s="149" t="str">
        <f t="shared" si="147"/>
        <v>_</v>
      </c>
      <c r="G4667" s="149">
        <f t="array" ref="G4667">SUM(IF(A4667=A$5:A4667,IF(C4667=C$5:C4667,1,0),0))</f>
        <v>1429</v>
      </c>
    </row>
    <row r="4668" spans="2:7" x14ac:dyDescent="0.25">
      <c r="B4668" s="149" t="str">
        <f t="shared" si="146"/>
        <v>_1430</v>
      </c>
      <c r="E4668" s="149" t="str">
        <f t="shared" si="147"/>
        <v>_</v>
      </c>
      <c r="G4668" s="149">
        <f t="array" ref="G4668">SUM(IF(A4668=A$5:A4668,IF(C4668=C$5:C4668,1,0),0))</f>
        <v>1430</v>
      </c>
    </row>
    <row r="4669" spans="2:7" x14ac:dyDescent="0.25">
      <c r="B4669" s="149" t="str">
        <f t="shared" si="146"/>
        <v>_1431</v>
      </c>
      <c r="E4669" s="149" t="str">
        <f t="shared" si="147"/>
        <v>_</v>
      </c>
      <c r="G4669" s="149">
        <f t="array" ref="G4669">SUM(IF(A4669=A$5:A4669,IF(C4669=C$5:C4669,1,0),0))</f>
        <v>1431</v>
      </c>
    </row>
    <row r="4670" spans="2:7" x14ac:dyDescent="0.25">
      <c r="B4670" s="149" t="str">
        <f t="shared" si="146"/>
        <v>_1432</v>
      </c>
      <c r="E4670" s="149" t="str">
        <f t="shared" si="147"/>
        <v>_</v>
      </c>
      <c r="G4670" s="149">
        <f t="array" ref="G4670">SUM(IF(A4670=A$5:A4670,IF(C4670=C$5:C4670,1,0),0))</f>
        <v>1432</v>
      </c>
    </row>
    <row r="4671" spans="2:7" x14ac:dyDescent="0.25">
      <c r="B4671" s="149" t="str">
        <f t="shared" si="146"/>
        <v>_1433</v>
      </c>
      <c r="E4671" s="149" t="str">
        <f t="shared" si="147"/>
        <v>_</v>
      </c>
      <c r="G4671" s="149">
        <f t="array" ref="G4671">SUM(IF(A4671=A$5:A4671,IF(C4671=C$5:C4671,1,0),0))</f>
        <v>1433</v>
      </c>
    </row>
    <row r="4672" spans="2:7" x14ac:dyDescent="0.25">
      <c r="B4672" s="149" t="str">
        <f t="shared" si="146"/>
        <v>_1434</v>
      </c>
      <c r="E4672" s="149" t="str">
        <f t="shared" si="147"/>
        <v>_</v>
      </c>
      <c r="G4672" s="149">
        <f t="array" ref="G4672">SUM(IF(A4672=A$5:A4672,IF(C4672=C$5:C4672,1,0),0))</f>
        <v>1434</v>
      </c>
    </row>
    <row r="4673" spans="2:7" x14ac:dyDescent="0.25">
      <c r="B4673" s="149" t="str">
        <f t="shared" si="146"/>
        <v>_1435</v>
      </c>
      <c r="E4673" s="149" t="str">
        <f t="shared" si="147"/>
        <v>_</v>
      </c>
      <c r="G4673" s="149">
        <f t="array" ref="G4673">SUM(IF(A4673=A$5:A4673,IF(C4673=C$5:C4673,1,0),0))</f>
        <v>1435</v>
      </c>
    </row>
    <row r="4674" spans="2:7" x14ac:dyDescent="0.25">
      <c r="B4674" s="149" t="str">
        <f t="shared" si="146"/>
        <v>_1436</v>
      </c>
      <c r="E4674" s="149" t="str">
        <f t="shared" si="147"/>
        <v>_</v>
      </c>
      <c r="G4674" s="149">
        <f t="array" ref="G4674">SUM(IF(A4674=A$5:A4674,IF(C4674=C$5:C4674,1,0),0))</f>
        <v>1436</v>
      </c>
    </row>
    <row r="4675" spans="2:7" x14ac:dyDescent="0.25">
      <c r="B4675" s="149" t="str">
        <f t="shared" si="146"/>
        <v>_1437</v>
      </c>
      <c r="E4675" s="149" t="str">
        <f t="shared" si="147"/>
        <v>_</v>
      </c>
      <c r="G4675" s="149">
        <f t="array" ref="G4675">SUM(IF(A4675=A$5:A4675,IF(C4675=C$5:C4675,1,0),0))</f>
        <v>1437</v>
      </c>
    </row>
    <row r="4676" spans="2:7" x14ac:dyDescent="0.25">
      <c r="B4676" s="149" t="str">
        <f t="shared" si="146"/>
        <v>_1438</v>
      </c>
      <c r="E4676" s="149" t="str">
        <f t="shared" si="147"/>
        <v>_</v>
      </c>
      <c r="G4676" s="149">
        <f t="array" ref="G4676">SUM(IF(A4676=A$5:A4676,IF(C4676=C$5:C4676,1,0),0))</f>
        <v>1438</v>
      </c>
    </row>
    <row r="4677" spans="2:7" x14ac:dyDescent="0.25">
      <c r="B4677" s="149" t="str">
        <f t="shared" si="146"/>
        <v>_1439</v>
      </c>
      <c r="E4677" s="149" t="str">
        <f t="shared" si="147"/>
        <v>_</v>
      </c>
      <c r="G4677" s="149">
        <f t="array" ref="G4677">SUM(IF(A4677=A$5:A4677,IF(C4677=C$5:C4677,1,0),0))</f>
        <v>1439</v>
      </c>
    </row>
    <row r="4678" spans="2:7" x14ac:dyDescent="0.25">
      <c r="B4678" s="149" t="str">
        <f t="shared" si="146"/>
        <v>_1440</v>
      </c>
      <c r="E4678" s="149" t="str">
        <f t="shared" si="147"/>
        <v>_</v>
      </c>
      <c r="G4678" s="149">
        <f t="array" ref="G4678">SUM(IF(A4678=A$5:A4678,IF(C4678=C$5:C4678,1,0),0))</f>
        <v>1440</v>
      </c>
    </row>
    <row r="4679" spans="2:7" x14ac:dyDescent="0.25">
      <c r="B4679" s="149" t="str">
        <f t="shared" si="146"/>
        <v>_1441</v>
      </c>
      <c r="E4679" s="149" t="str">
        <f t="shared" si="147"/>
        <v>_</v>
      </c>
      <c r="G4679" s="149">
        <f t="array" ref="G4679">SUM(IF(A4679=A$5:A4679,IF(C4679=C$5:C4679,1,0),0))</f>
        <v>1441</v>
      </c>
    </row>
    <row r="4680" spans="2:7" x14ac:dyDescent="0.25">
      <c r="B4680" s="149" t="str">
        <f t="shared" si="146"/>
        <v>_1442</v>
      </c>
      <c r="E4680" s="149" t="str">
        <f t="shared" si="147"/>
        <v>_</v>
      </c>
      <c r="G4680" s="149">
        <f t="array" ref="G4680">SUM(IF(A4680=A$5:A4680,IF(C4680=C$5:C4680,1,0),0))</f>
        <v>1442</v>
      </c>
    </row>
    <row r="4681" spans="2:7" x14ac:dyDescent="0.25">
      <c r="B4681" s="149" t="str">
        <f t="shared" si="146"/>
        <v>_1443</v>
      </c>
      <c r="E4681" s="149" t="str">
        <f t="shared" si="147"/>
        <v>_</v>
      </c>
      <c r="G4681" s="149">
        <f t="array" ref="G4681">SUM(IF(A4681=A$5:A4681,IF(C4681=C$5:C4681,1,0),0))</f>
        <v>1443</v>
      </c>
    </row>
    <row r="4682" spans="2:7" x14ac:dyDescent="0.25">
      <c r="B4682" s="149" t="str">
        <f t="shared" si="146"/>
        <v>_1444</v>
      </c>
      <c r="E4682" s="149" t="str">
        <f t="shared" si="147"/>
        <v>_</v>
      </c>
      <c r="G4682" s="149">
        <f t="array" ref="G4682">SUM(IF(A4682=A$5:A4682,IF(C4682=C$5:C4682,1,0),0))</f>
        <v>1444</v>
      </c>
    </row>
    <row r="4683" spans="2:7" x14ac:dyDescent="0.25">
      <c r="B4683" s="149" t="str">
        <f t="shared" si="146"/>
        <v>_1445</v>
      </c>
      <c r="E4683" s="149" t="str">
        <f t="shared" si="147"/>
        <v>_</v>
      </c>
      <c r="G4683" s="149">
        <f t="array" ref="G4683">SUM(IF(A4683=A$5:A4683,IF(C4683=C$5:C4683,1,0),0))</f>
        <v>1445</v>
      </c>
    </row>
    <row r="4684" spans="2:7" x14ac:dyDescent="0.25">
      <c r="B4684" s="149" t="str">
        <f t="shared" si="146"/>
        <v>_1446</v>
      </c>
      <c r="E4684" s="149" t="str">
        <f t="shared" si="147"/>
        <v>_</v>
      </c>
      <c r="G4684" s="149">
        <f t="array" ref="G4684">SUM(IF(A4684=A$5:A4684,IF(C4684=C$5:C4684,1,0),0))</f>
        <v>1446</v>
      </c>
    </row>
    <row r="4685" spans="2:7" x14ac:dyDescent="0.25">
      <c r="B4685" s="149" t="str">
        <f t="shared" ref="B4685:B4748" si="148">A4685&amp;"_"&amp;C4685&amp;G4685</f>
        <v>_1447</v>
      </c>
      <c r="E4685" s="149" t="str">
        <f t="shared" si="147"/>
        <v>_</v>
      </c>
      <c r="G4685" s="149">
        <f t="array" ref="G4685">SUM(IF(A4685=A$5:A4685,IF(C4685=C$5:C4685,1,0),0))</f>
        <v>1447</v>
      </c>
    </row>
    <row r="4686" spans="2:7" x14ac:dyDescent="0.25">
      <c r="B4686" s="149" t="str">
        <f t="shared" si="148"/>
        <v>_1448</v>
      </c>
      <c r="E4686" s="149" t="str">
        <f t="shared" si="147"/>
        <v>_</v>
      </c>
      <c r="G4686" s="149">
        <f t="array" ref="G4686">SUM(IF(A4686=A$5:A4686,IF(C4686=C$5:C4686,1,0),0))</f>
        <v>1448</v>
      </c>
    </row>
    <row r="4687" spans="2:7" x14ac:dyDescent="0.25">
      <c r="B4687" s="149" t="str">
        <f t="shared" si="148"/>
        <v>_1449</v>
      </c>
      <c r="E4687" s="149" t="str">
        <f t="shared" si="147"/>
        <v>_</v>
      </c>
      <c r="G4687" s="149">
        <f t="array" ref="G4687">SUM(IF(A4687=A$5:A4687,IF(C4687=C$5:C4687,1,0),0))</f>
        <v>1449</v>
      </c>
    </row>
    <row r="4688" spans="2:7" x14ac:dyDescent="0.25">
      <c r="B4688" s="149" t="str">
        <f t="shared" si="148"/>
        <v>_1450</v>
      </c>
      <c r="E4688" s="149" t="str">
        <f t="shared" si="147"/>
        <v>_</v>
      </c>
      <c r="G4688" s="149">
        <f t="array" ref="G4688">SUM(IF(A4688=A$5:A4688,IF(C4688=C$5:C4688,1,0),0))</f>
        <v>1450</v>
      </c>
    </row>
    <row r="4689" spans="2:7" x14ac:dyDescent="0.25">
      <c r="B4689" s="149" t="str">
        <f t="shared" si="148"/>
        <v>_1451</v>
      </c>
      <c r="E4689" s="149" t="str">
        <f t="shared" si="147"/>
        <v>_</v>
      </c>
      <c r="G4689" s="149">
        <f t="array" ref="G4689">SUM(IF(A4689=A$5:A4689,IF(C4689=C$5:C4689,1,0),0))</f>
        <v>1451</v>
      </c>
    </row>
    <row r="4690" spans="2:7" x14ac:dyDescent="0.25">
      <c r="B4690" s="149" t="str">
        <f t="shared" si="148"/>
        <v>_1452</v>
      </c>
      <c r="E4690" s="149" t="str">
        <f t="shared" si="147"/>
        <v>_</v>
      </c>
      <c r="G4690" s="149">
        <f t="array" ref="G4690">SUM(IF(A4690=A$5:A4690,IF(C4690=C$5:C4690,1,0),0))</f>
        <v>1452</v>
      </c>
    </row>
    <row r="4691" spans="2:7" x14ac:dyDescent="0.25">
      <c r="B4691" s="149" t="str">
        <f t="shared" si="148"/>
        <v>_1453</v>
      </c>
      <c r="E4691" s="149" t="str">
        <f t="shared" si="147"/>
        <v>_</v>
      </c>
      <c r="G4691" s="149">
        <f t="array" ref="G4691">SUM(IF(A4691=A$5:A4691,IF(C4691=C$5:C4691,1,0),0))</f>
        <v>1453</v>
      </c>
    </row>
    <row r="4692" spans="2:7" x14ac:dyDescent="0.25">
      <c r="B4692" s="149" t="str">
        <f t="shared" si="148"/>
        <v>_1454</v>
      </c>
      <c r="E4692" s="149" t="str">
        <f t="shared" si="147"/>
        <v>_</v>
      </c>
      <c r="G4692" s="149">
        <f t="array" ref="G4692">SUM(IF(A4692=A$5:A4692,IF(C4692=C$5:C4692,1,0),0))</f>
        <v>1454</v>
      </c>
    </row>
    <row r="4693" spans="2:7" x14ac:dyDescent="0.25">
      <c r="B4693" s="149" t="str">
        <f t="shared" si="148"/>
        <v>_1455</v>
      </c>
      <c r="E4693" s="149" t="str">
        <f t="shared" si="147"/>
        <v>_</v>
      </c>
      <c r="G4693" s="149">
        <f t="array" ref="G4693">SUM(IF(A4693=A$5:A4693,IF(C4693=C$5:C4693,1,0),0))</f>
        <v>1455</v>
      </c>
    </row>
    <row r="4694" spans="2:7" x14ac:dyDescent="0.25">
      <c r="B4694" s="149" t="str">
        <f t="shared" si="148"/>
        <v>_1456</v>
      </c>
      <c r="E4694" s="149" t="str">
        <f t="shared" si="147"/>
        <v>_</v>
      </c>
      <c r="G4694" s="149">
        <f t="array" ref="G4694">SUM(IF(A4694=A$5:A4694,IF(C4694=C$5:C4694,1,0),0))</f>
        <v>1456</v>
      </c>
    </row>
    <row r="4695" spans="2:7" x14ac:dyDescent="0.25">
      <c r="B4695" s="149" t="str">
        <f t="shared" si="148"/>
        <v>_1457</v>
      </c>
      <c r="E4695" s="149" t="str">
        <f t="shared" si="147"/>
        <v>_</v>
      </c>
      <c r="G4695" s="149">
        <f t="array" ref="G4695">SUM(IF(A4695=A$5:A4695,IF(C4695=C$5:C4695,1,0),0))</f>
        <v>1457</v>
      </c>
    </row>
    <row r="4696" spans="2:7" x14ac:dyDescent="0.25">
      <c r="B4696" s="149" t="str">
        <f t="shared" si="148"/>
        <v>_1458</v>
      </c>
      <c r="E4696" s="149" t="str">
        <f t="shared" si="147"/>
        <v>_</v>
      </c>
      <c r="G4696" s="149">
        <f t="array" ref="G4696">SUM(IF(A4696=A$5:A4696,IF(C4696=C$5:C4696,1,0),0))</f>
        <v>1458</v>
      </c>
    </row>
    <row r="4697" spans="2:7" x14ac:dyDescent="0.25">
      <c r="B4697" s="149" t="str">
        <f t="shared" si="148"/>
        <v>_1459</v>
      </c>
      <c r="E4697" s="149" t="str">
        <f t="shared" si="147"/>
        <v>_</v>
      </c>
      <c r="G4697" s="149">
        <f t="array" ref="G4697">SUM(IF(A4697=A$5:A4697,IF(C4697=C$5:C4697,1,0),0))</f>
        <v>1459</v>
      </c>
    </row>
    <row r="4698" spans="2:7" x14ac:dyDescent="0.25">
      <c r="B4698" s="149" t="str">
        <f t="shared" si="148"/>
        <v>_1460</v>
      </c>
      <c r="E4698" s="149" t="str">
        <f t="shared" si="147"/>
        <v>_</v>
      </c>
      <c r="G4698" s="149">
        <f t="array" ref="G4698">SUM(IF(A4698=A$5:A4698,IF(C4698=C$5:C4698,1,0),0))</f>
        <v>1460</v>
      </c>
    </row>
    <row r="4699" spans="2:7" x14ac:dyDescent="0.25">
      <c r="B4699" s="149" t="str">
        <f t="shared" si="148"/>
        <v>_1461</v>
      </c>
      <c r="E4699" s="149" t="str">
        <f t="shared" si="147"/>
        <v>_</v>
      </c>
      <c r="G4699" s="149">
        <f t="array" ref="G4699">SUM(IF(A4699=A$5:A4699,IF(C4699=C$5:C4699,1,0),0))</f>
        <v>1461</v>
      </c>
    </row>
    <row r="4700" spans="2:7" x14ac:dyDescent="0.25">
      <c r="B4700" s="149" t="str">
        <f t="shared" si="148"/>
        <v>_1462</v>
      </c>
      <c r="E4700" s="149" t="str">
        <f t="shared" si="147"/>
        <v>_</v>
      </c>
      <c r="G4700" s="149">
        <f t="array" ref="G4700">SUM(IF(A4700=A$5:A4700,IF(C4700=C$5:C4700,1,0),0))</f>
        <v>1462</v>
      </c>
    </row>
    <row r="4701" spans="2:7" x14ac:dyDescent="0.25">
      <c r="B4701" s="149" t="str">
        <f t="shared" si="148"/>
        <v>_1463</v>
      </c>
      <c r="E4701" s="149" t="str">
        <f t="shared" si="147"/>
        <v>_</v>
      </c>
      <c r="G4701" s="149">
        <f t="array" ref="G4701">SUM(IF(A4701=A$5:A4701,IF(C4701=C$5:C4701,1,0),0))</f>
        <v>1463</v>
      </c>
    </row>
    <row r="4702" spans="2:7" x14ac:dyDescent="0.25">
      <c r="B4702" s="149" t="str">
        <f t="shared" si="148"/>
        <v>_1464</v>
      </c>
      <c r="E4702" s="149" t="str">
        <f t="shared" si="147"/>
        <v>_</v>
      </c>
      <c r="G4702" s="149">
        <f t="array" ref="G4702">SUM(IF(A4702=A$5:A4702,IF(C4702=C$5:C4702,1,0),0))</f>
        <v>1464</v>
      </c>
    </row>
    <row r="4703" spans="2:7" x14ac:dyDescent="0.25">
      <c r="B4703" s="149" t="str">
        <f t="shared" si="148"/>
        <v>_1465</v>
      </c>
      <c r="E4703" s="149" t="str">
        <f t="shared" si="147"/>
        <v>_</v>
      </c>
      <c r="G4703" s="149">
        <f t="array" ref="G4703">SUM(IF(A4703=A$5:A4703,IF(C4703=C$5:C4703,1,0),0))</f>
        <v>1465</v>
      </c>
    </row>
    <row r="4704" spans="2:7" x14ac:dyDescent="0.25">
      <c r="B4704" s="149" t="str">
        <f t="shared" si="148"/>
        <v>_1466</v>
      </c>
      <c r="E4704" s="149" t="str">
        <f t="shared" si="147"/>
        <v>_</v>
      </c>
      <c r="G4704" s="149">
        <f t="array" ref="G4704">SUM(IF(A4704=A$5:A4704,IF(C4704=C$5:C4704,1,0),0))</f>
        <v>1466</v>
      </c>
    </row>
    <row r="4705" spans="2:7" x14ac:dyDescent="0.25">
      <c r="B4705" s="149" t="str">
        <f t="shared" si="148"/>
        <v>_1467</v>
      </c>
      <c r="E4705" s="149" t="str">
        <f t="shared" si="147"/>
        <v>_</v>
      </c>
      <c r="G4705" s="149">
        <f t="array" ref="G4705">SUM(IF(A4705=A$5:A4705,IF(C4705=C$5:C4705,1,0),0))</f>
        <v>1467</v>
      </c>
    </row>
    <row r="4706" spans="2:7" x14ac:dyDescent="0.25">
      <c r="B4706" s="149" t="str">
        <f t="shared" si="148"/>
        <v>_1468</v>
      </c>
      <c r="E4706" s="149" t="str">
        <f t="shared" si="147"/>
        <v>_</v>
      </c>
      <c r="G4706" s="149">
        <f t="array" ref="G4706">SUM(IF(A4706=A$5:A4706,IF(C4706=C$5:C4706,1,0),0))</f>
        <v>1468</v>
      </c>
    </row>
    <row r="4707" spans="2:7" x14ac:dyDescent="0.25">
      <c r="B4707" s="149" t="str">
        <f t="shared" si="148"/>
        <v>_1469</v>
      </c>
      <c r="E4707" s="149" t="str">
        <f t="shared" si="147"/>
        <v>_</v>
      </c>
      <c r="G4707" s="149">
        <f t="array" ref="G4707">SUM(IF(A4707=A$5:A4707,IF(C4707=C$5:C4707,1,0),0))</f>
        <v>1469</v>
      </c>
    </row>
    <row r="4708" spans="2:7" x14ac:dyDescent="0.25">
      <c r="B4708" s="149" t="str">
        <f t="shared" si="148"/>
        <v>_1470</v>
      </c>
      <c r="E4708" s="149" t="str">
        <f t="shared" si="147"/>
        <v>_</v>
      </c>
      <c r="G4708" s="149">
        <f t="array" ref="G4708">SUM(IF(A4708=A$5:A4708,IF(C4708=C$5:C4708,1,0),0))</f>
        <v>1470</v>
      </c>
    </row>
    <row r="4709" spans="2:7" x14ac:dyDescent="0.25">
      <c r="B4709" s="149" t="str">
        <f t="shared" si="148"/>
        <v>_1471</v>
      </c>
      <c r="E4709" s="149" t="str">
        <f t="shared" si="147"/>
        <v>_</v>
      </c>
      <c r="G4709" s="149">
        <f t="array" ref="G4709">SUM(IF(A4709=A$5:A4709,IF(C4709=C$5:C4709,1,0),0))</f>
        <v>1471</v>
      </c>
    </row>
    <row r="4710" spans="2:7" x14ac:dyDescent="0.25">
      <c r="B4710" s="149" t="str">
        <f t="shared" si="148"/>
        <v>_1472</v>
      </c>
      <c r="E4710" s="149" t="str">
        <f t="shared" si="147"/>
        <v>_</v>
      </c>
      <c r="G4710" s="149">
        <f t="array" ref="G4710">SUM(IF(A4710=A$5:A4710,IF(C4710=C$5:C4710,1,0),0))</f>
        <v>1472</v>
      </c>
    </row>
    <row r="4711" spans="2:7" x14ac:dyDescent="0.25">
      <c r="B4711" s="149" t="str">
        <f t="shared" si="148"/>
        <v>_1473</v>
      </c>
      <c r="E4711" s="149" t="str">
        <f t="shared" si="147"/>
        <v>_</v>
      </c>
      <c r="G4711" s="149">
        <f t="array" ref="G4711">SUM(IF(A4711=A$5:A4711,IF(C4711=C$5:C4711,1,0),0))</f>
        <v>1473</v>
      </c>
    </row>
    <row r="4712" spans="2:7" x14ac:dyDescent="0.25">
      <c r="B4712" s="149" t="str">
        <f t="shared" si="148"/>
        <v>_1474</v>
      </c>
      <c r="E4712" s="149" t="str">
        <f t="shared" si="147"/>
        <v>_</v>
      </c>
      <c r="G4712" s="149">
        <f t="array" ref="G4712">SUM(IF(A4712=A$5:A4712,IF(C4712=C$5:C4712,1,0),0))</f>
        <v>1474</v>
      </c>
    </row>
    <row r="4713" spans="2:7" x14ac:dyDescent="0.25">
      <c r="B4713" s="149" t="str">
        <f t="shared" si="148"/>
        <v>_1475</v>
      </c>
      <c r="E4713" s="149" t="str">
        <f t="shared" si="147"/>
        <v>_</v>
      </c>
      <c r="G4713" s="149">
        <f t="array" ref="G4713">SUM(IF(A4713=A$5:A4713,IF(C4713=C$5:C4713,1,0),0))</f>
        <v>1475</v>
      </c>
    </row>
    <row r="4714" spans="2:7" x14ac:dyDescent="0.25">
      <c r="B4714" s="149" t="str">
        <f t="shared" si="148"/>
        <v>_1476</v>
      </c>
      <c r="E4714" s="149" t="str">
        <f t="shared" si="147"/>
        <v>_</v>
      </c>
      <c r="G4714" s="149">
        <f t="array" ref="G4714">SUM(IF(A4714=A$5:A4714,IF(C4714=C$5:C4714,1,0),0))</f>
        <v>1476</v>
      </c>
    </row>
    <row r="4715" spans="2:7" x14ac:dyDescent="0.25">
      <c r="B4715" s="149" t="str">
        <f t="shared" si="148"/>
        <v>_1477</v>
      </c>
      <c r="E4715" s="149" t="str">
        <f t="shared" si="147"/>
        <v>_</v>
      </c>
      <c r="G4715" s="149">
        <f t="array" ref="G4715">SUM(IF(A4715=A$5:A4715,IF(C4715=C$5:C4715,1,0),0))</f>
        <v>1477</v>
      </c>
    </row>
    <row r="4716" spans="2:7" x14ac:dyDescent="0.25">
      <c r="B4716" s="149" t="str">
        <f t="shared" si="148"/>
        <v>_1478</v>
      </c>
      <c r="E4716" s="149" t="str">
        <f t="shared" si="147"/>
        <v>_</v>
      </c>
      <c r="G4716" s="149">
        <f t="array" ref="G4716">SUM(IF(A4716=A$5:A4716,IF(C4716=C$5:C4716,1,0),0))</f>
        <v>1478</v>
      </c>
    </row>
    <row r="4717" spans="2:7" x14ac:dyDescent="0.25">
      <c r="B4717" s="149" t="str">
        <f t="shared" si="148"/>
        <v>_1479</v>
      </c>
      <c r="E4717" s="149" t="str">
        <f t="shared" si="147"/>
        <v>_</v>
      </c>
      <c r="G4717" s="149">
        <f t="array" ref="G4717">SUM(IF(A4717=A$5:A4717,IF(C4717=C$5:C4717,1,0),0))</f>
        <v>1479</v>
      </c>
    </row>
    <row r="4718" spans="2:7" x14ac:dyDescent="0.25">
      <c r="B4718" s="149" t="str">
        <f t="shared" si="148"/>
        <v>_1480</v>
      </c>
      <c r="E4718" s="149" t="str">
        <f t="shared" si="147"/>
        <v>_</v>
      </c>
      <c r="G4718" s="149">
        <f t="array" ref="G4718">SUM(IF(A4718=A$5:A4718,IF(C4718=C$5:C4718,1,0),0))</f>
        <v>1480</v>
      </c>
    </row>
    <row r="4719" spans="2:7" x14ac:dyDescent="0.25">
      <c r="B4719" s="149" t="str">
        <f t="shared" si="148"/>
        <v>_1481</v>
      </c>
      <c r="E4719" s="149" t="str">
        <f t="shared" si="147"/>
        <v>_</v>
      </c>
      <c r="G4719" s="149">
        <f t="array" ref="G4719">SUM(IF(A4719=A$5:A4719,IF(C4719=C$5:C4719,1,0),0))</f>
        <v>1481</v>
      </c>
    </row>
    <row r="4720" spans="2:7" x14ac:dyDescent="0.25">
      <c r="B4720" s="149" t="str">
        <f t="shared" si="148"/>
        <v>_1482</v>
      </c>
      <c r="E4720" s="149" t="str">
        <f t="shared" si="147"/>
        <v>_</v>
      </c>
      <c r="G4720" s="149">
        <f t="array" ref="G4720">SUM(IF(A4720=A$5:A4720,IF(C4720=C$5:C4720,1,0),0))</f>
        <v>1482</v>
      </c>
    </row>
    <row r="4721" spans="2:7" x14ac:dyDescent="0.25">
      <c r="B4721" s="149" t="str">
        <f t="shared" si="148"/>
        <v>_1483</v>
      </c>
      <c r="E4721" s="149" t="str">
        <f t="shared" ref="E4721:E4784" si="149">A4721&amp;"_"&amp;C4721&amp;D4721</f>
        <v>_</v>
      </c>
      <c r="G4721" s="149">
        <f t="array" ref="G4721">SUM(IF(A4721=A$5:A4721,IF(C4721=C$5:C4721,1,0),0))</f>
        <v>1483</v>
      </c>
    </row>
    <row r="4722" spans="2:7" x14ac:dyDescent="0.25">
      <c r="B4722" s="149" t="str">
        <f t="shared" si="148"/>
        <v>_1484</v>
      </c>
      <c r="E4722" s="149" t="str">
        <f t="shared" si="149"/>
        <v>_</v>
      </c>
      <c r="G4722" s="149">
        <f t="array" ref="G4722">SUM(IF(A4722=A$5:A4722,IF(C4722=C$5:C4722,1,0),0))</f>
        <v>1484</v>
      </c>
    </row>
    <row r="4723" spans="2:7" x14ac:dyDescent="0.25">
      <c r="B4723" s="149" t="str">
        <f t="shared" si="148"/>
        <v>_1485</v>
      </c>
      <c r="E4723" s="149" t="str">
        <f t="shared" si="149"/>
        <v>_</v>
      </c>
      <c r="G4723" s="149">
        <f t="array" ref="G4723">SUM(IF(A4723=A$5:A4723,IF(C4723=C$5:C4723,1,0),0))</f>
        <v>1485</v>
      </c>
    </row>
    <row r="4724" spans="2:7" x14ac:dyDescent="0.25">
      <c r="B4724" s="149" t="str">
        <f t="shared" si="148"/>
        <v>_1486</v>
      </c>
      <c r="E4724" s="149" t="str">
        <f t="shared" si="149"/>
        <v>_</v>
      </c>
      <c r="G4724" s="149">
        <f t="array" ref="G4724">SUM(IF(A4724=A$5:A4724,IF(C4724=C$5:C4724,1,0),0))</f>
        <v>1486</v>
      </c>
    </row>
    <row r="4725" spans="2:7" x14ac:dyDescent="0.25">
      <c r="B4725" s="149" t="str">
        <f t="shared" si="148"/>
        <v>_1487</v>
      </c>
      <c r="E4725" s="149" t="str">
        <f t="shared" si="149"/>
        <v>_</v>
      </c>
      <c r="G4725" s="149">
        <f t="array" ref="G4725">SUM(IF(A4725=A$5:A4725,IF(C4725=C$5:C4725,1,0),0))</f>
        <v>1487</v>
      </c>
    </row>
    <row r="4726" spans="2:7" x14ac:dyDescent="0.25">
      <c r="B4726" s="149" t="str">
        <f t="shared" si="148"/>
        <v>_1488</v>
      </c>
      <c r="E4726" s="149" t="str">
        <f t="shared" si="149"/>
        <v>_</v>
      </c>
      <c r="G4726" s="149">
        <f t="array" ref="G4726">SUM(IF(A4726=A$5:A4726,IF(C4726=C$5:C4726,1,0),0))</f>
        <v>1488</v>
      </c>
    </row>
    <row r="4727" spans="2:7" x14ac:dyDescent="0.25">
      <c r="B4727" s="149" t="str">
        <f t="shared" si="148"/>
        <v>_1489</v>
      </c>
      <c r="E4727" s="149" t="str">
        <f t="shared" si="149"/>
        <v>_</v>
      </c>
      <c r="G4727" s="149">
        <f t="array" ref="G4727">SUM(IF(A4727=A$5:A4727,IF(C4727=C$5:C4727,1,0),0))</f>
        <v>1489</v>
      </c>
    </row>
    <row r="4728" spans="2:7" x14ac:dyDescent="0.25">
      <c r="B4728" s="149" t="str">
        <f t="shared" si="148"/>
        <v>_1490</v>
      </c>
      <c r="E4728" s="149" t="str">
        <f t="shared" si="149"/>
        <v>_</v>
      </c>
      <c r="G4728" s="149">
        <f t="array" ref="G4728">SUM(IF(A4728=A$5:A4728,IF(C4728=C$5:C4728,1,0),0))</f>
        <v>1490</v>
      </c>
    </row>
    <row r="4729" spans="2:7" x14ac:dyDescent="0.25">
      <c r="B4729" s="149" t="str">
        <f t="shared" si="148"/>
        <v>_1491</v>
      </c>
      <c r="E4729" s="149" t="str">
        <f t="shared" si="149"/>
        <v>_</v>
      </c>
      <c r="G4729" s="149">
        <f t="array" ref="G4729">SUM(IF(A4729=A$5:A4729,IF(C4729=C$5:C4729,1,0),0))</f>
        <v>1491</v>
      </c>
    </row>
    <row r="4730" spans="2:7" x14ac:dyDescent="0.25">
      <c r="B4730" s="149" t="str">
        <f t="shared" si="148"/>
        <v>_1492</v>
      </c>
      <c r="E4730" s="149" t="str">
        <f t="shared" si="149"/>
        <v>_</v>
      </c>
      <c r="G4730" s="149">
        <f t="array" ref="G4730">SUM(IF(A4730=A$5:A4730,IF(C4730=C$5:C4730,1,0),0))</f>
        <v>1492</v>
      </c>
    </row>
    <row r="4731" spans="2:7" x14ac:dyDescent="0.25">
      <c r="B4731" s="149" t="str">
        <f t="shared" si="148"/>
        <v>_1493</v>
      </c>
      <c r="E4731" s="149" t="str">
        <f t="shared" si="149"/>
        <v>_</v>
      </c>
      <c r="G4731" s="149">
        <f t="array" ref="G4731">SUM(IF(A4731=A$5:A4731,IF(C4731=C$5:C4731,1,0),0))</f>
        <v>1493</v>
      </c>
    </row>
    <row r="4732" spans="2:7" x14ac:dyDescent="0.25">
      <c r="B4732" s="149" t="str">
        <f t="shared" si="148"/>
        <v>_1494</v>
      </c>
      <c r="E4732" s="149" t="str">
        <f t="shared" si="149"/>
        <v>_</v>
      </c>
      <c r="G4732" s="149">
        <f t="array" ref="G4732">SUM(IF(A4732=A$5:A4732,IF(C4732=C$5:C4732,1,0),0))</f>
        <v>1494</v>
      </c>
    </row>
    <row r="4733" spans="2:7" x14ac:dyDescent="0.25">
      <c r="B4733" s="149" t="str">
        <f t="shared" si="148"/>
        <v>_1495</v>
      </c>
      <c r="E4733" s="149" t="str">
        <f t="shared" si="149"/>
        <v>_</v>
      </c>
      <c r="G4733" s="149">
        <f t="array" ref="G4733">SUM(IF(A4733=A$5:A4733,IF(C4733=C$5:C4733,1,0),0))</f>
        <v>1495</v>
      </c>
    </row>
    <row r="4734" spans="2:7" x14ac:dyDescent="0.25">
      <c r="B4734" s="149" t="str">
        <f t="shared" si="148"/>
        <v>_1496</v>
      </c>
      <c r="E4734" s="149" t="str">
        <f t="shared" si="149"/>
        <v>_</v>
      </c>
      <c r="G4734" s="149">
        <f t="array" ref="G4734">SUM(IF(A4734=A$5:A4734,IF(C4734=C$5:C4734,1,0),0))</f>
        <v>1496</v>
      </c>
    </row>
    <row r="4735" spans="2:7" x14ac:dyDescent="0.25">
      <c r="B4735" s="149" t="str">
        <f t="shared" si="148"/>
        <v>_1497</v>
      </c>
      <c r="E4735" s="149" t="str">
        <f t="shared" si="149"/>
        <v>_</v>
      </c>
      <c r="G4735" s="149">
        <f t="array" ref="G4735">SUM(IF(A4735=A$5:A4735,IF(C4735=C$5:C4735,1,0),0))</f>
        <v>1497</v>
      </c>
    </row>
    <row r="4736" spans="2:7" x14ac:dyDescent="0.25">
      <c r="B4736" s="149" t="str">
        <f t="shared" si="148"/>
        <v>_1498</v>
      </c>
      <c r="E4736" s="149" t="str">
        <f t="shared" si="149"/>
        <v>_</v>
      </c>
      <c r="G4736" s="149">
        <f t="array" ref="G4736">SUM(IF(A4736=A$5:A4736,IF(C4736=C$5:C4736,1,0),0))</f>
        <v>1498</v>
      </c>
    </row>
    <row r="4737" spans="2:7" x14ac:dyDescent="0.25">
      <c r="B4737" s="149" t="str">
        <f t="shared" si="148"/>
        <v>_1499</v>
      </c>
      <c r="E4737" s="149" t="str">
        <f t="shared" si="149"/>
        <v>_</v>
      </c>
      <c r="G4737" s="149">
        <f t="array" ref="G4737">SUM(IF(A4737=A$5:A4737,IF(C4737=C$5:C4737,1,0),0))</f>
        <v>1499</v>
      </c>
    </row>
    <row r="4738" spans="2:7" x14ac:dyDescent="0.25">
      <c r="B4738" s="149" t="str">
        <f t="shared" si="148"/>
        <v>_1500</v>
      </c>
      <c r="E4738" s="149" t="str">
        <f t="shared" si="149"/>
        <v>_</v>
      </c>
      <c r="G4738" s="149">
        <f t="array" ref="G4738">SUM(IF(A4738=A$5:A4738,IF(C4738=C$5:C4738,1,0),0))</f>
        <v>1500</v>
      </c>
    </row>
    <row r="4739" spans="2:7" x14ac:dyDescent="0.25">
      <c r="B4739" s="149" t="str">
        <f t="shared" si="148"/>
        <v>_1501</v>
      </c>
      <c r="E4739" s="149" t="str">
        <f t="shared" si="149"/>
        <v>_</v>
      </c>
      <c r="G4739" s="149">
        <f t="array" ref="G4739">SUM(IF(A4739=A$5:A4739,IF(C4739=C$5:C4739,1,0),0))</f>
        <v>1501</v>
      </c>
    </row>
    <row r="4740" spans="2:7" x14ac:dyDescent="0.25">
      <c r="B4740" s="149" t="str">
        <f t="shared" si="148"/>
        <v>_1502</v>
      </c>
      <c r="E4740" s="149" t="str">
        <f t="shared" si="149"/>
        <v>_</v>
      </c>
      <c r="G4740" s="149">
        <f t="array" ref="G4740">SUM(IF(A4740=A$5:A4740,IF(C4740=C$5:C4740,1,0),0))</f>
        <v>1502</v>
      </c>
    </row>
    <row r="4741" spans="2:7" x14ac:dyDescent="0.25">
      <c r="B4741" s="149" t="str">
        <f t="shared" si="148"/>
        <v>_1503</v>
      </c>
      <c r="E4741" s="149" t="str">
        <f t="shared" si="149"/>
        <v>_</v>
      </c>
      <c r="G4741" s="149">
        <f t="array" ref="G4741">SUM(IF(A4741=A$5:A4741,IF(C4741=C$5:C4741,1,0),0))</f>
        <v>1503</v>
      </c>
    </row>
    <row r="4742" spans="2:7" x14ac:dyDescent="0.25">
      <c r="B4742" s="149" t="str">
        <f t="shared" si="148"/>
        <v>_1504</v>
      </c>
      <c r="E4742" s="149" t="str">
        <f t="shared" si="149"/>
        <v>_</v>
      </c>
      <c r="G4742" s="149">
        <f t="array" ref="G4742">SUM(IF(A4742=A$5:A4742,IF(C4742=C$5:C4742,1,0),0))</f>
        <v>1504</v>
      </c>
    </row>
    <row r="4743" spans="2:7" x14ac:dyDescent="0.25">
      <c r="B4743" s="149" t="str">
        <f t="shared" si="148"/>
        <v>_1505</v>
      </c>
      <c r="E4743" s="149" t="str">
        <f t="shared" si="149"/>
        <v>_</v>
      </c>
      <c r="G4743" s="149">
        <f t="array" ref="G4743">SUM(IF(A4743=A$5:A4743,IF(C4743=C$5:C4743,1,0),0))</f>
        <v>1505</v>
      </c>
    </row>
    <row r="4744" spans="2:7" x14ac:dyDescent="0.25">
      <c r="B4744" s="149" t="str">
        <f t="shared" si="148"/>
        <v>_1506</v>
      </c>
      <c r="E4744" s="149" t="str">
        <f t="shared" si="149"/>
        <v>_</v>
      </c>
      <c r="G4744" s="149">
        <f t="array" ref="G4744">SUM(IF(A4744=A$5:A4744,IF(C4744=C$5:C4744,1,0),0))</f>
        <v>1506</v>
      </c>
    </row>
    <row r="4745" spans="2:7" x14ac:dyDescent="0.25">
      <c r="B4745" s="149" t="str">
        <f t="shared" si="148"/>
        <v>_1507</v>
      </c>
      <c r="E4745" s="149" t="str">
        <f t="shared" si="149"/>
        <v>_</v>
      </c>
      <c r="G4745" s="149">
        <f t="array" ref="G4745">SUM(IF(A4745=A$5:A4745,IF(C4745=C$5:C4745,1,0),0))</f>
        <v>1507</v>
      </c>
    </row>
    <row r="4746" spans="2:7" x14ac:dyDescent="0.25">
      <c r="B4746" s="149" t="str">
        <f t="shared" si="148"/>
        <v>_1508</v>
      </c>
      <c r="E4746" s="149" t="str">
        <f t="shared" si="149"/>
        <v>_</v>
      </c>
      <c r="G4746" s="149">
        <f t="array" ref="G4746">SUM(IF(A4746=A$5:A4746,IF(C4746=C$5:C4746,1,0),0))</f>
        <v>1508</v>
      </c>
    </row>
    <row r="4747" spans="2:7" x14ac:dyDescent="0.25">
      <c r="B4747" s="149" t="str">
        <f t="shared" si="148"/>
        <v>_1509</v>
      </c>
      <c r="E4747" s="149" t="str">
        <f t="shared" si="149"/>
        <v>_</v>
      </c>
      <c r="G4747" s="149">
        <f t="array" ref="G4747">SUM(IF(A4747=A$5:A4747,IF(C4747=C$5:C4747,1,0),0))</f>
        <v>1509</v>
      </c>
    </row>
    <row r="4748" spans="2:7" x14ac:dyDescent="0.25">
      <c r="B4748" s="149" t="str">
        <f t="shared" si="148"/>
        <v>_1510</v>
      </c>
      <c r="E4748" s="149" t="str">
        <f t="shared" si="149"/>
        <v>_</v>
      </c>
      <c r="G4748" s="149">
        <f t="array" ref="G4748">SUM(IF(A4748=A$5:A4748,IF(C4748=C$5:C4748,1,0),0))</f>
        <v>1510</v>
      </c>
    </row>
    <row r="4749" spans="2:7" x14ac:dyDescent="0.25">
      <c r="B4749" s="149" t="str">
        <f t="shared" ref="B4749:B4812" si="150">A4749&amp;"_"&amp;C4749&amp;G4749</f>
        <v>_1511</v>
      </c>
      <c r="E4749" s="149" t="str">
        <f t="shared" si="149"/>
        <v>_</v>
      </c>
      <c r="G4749" s="149">
        <f t="array" ref="G4749">SUM(IF(A4749=A$5:A4749,IF(C4749=C$5:C4749,1,0),0))</f>
        <v>1511</v>
      </c>
    </row>
    <row r="4750" spans="2:7" x14ac:dyDescent="0.25">
      <c r="B4750" s="149" t="str">
        <f t="shared" si="150"/>
        <v>_1512</v>
      </c>
      <c r="E4750" s="149" t="str">
        <f t="shared" si="149"/>
        <v>_</v>
      </c>
      <c r="G4750" s="149">
        <f t="array" ref="G4750">SUM(IF(A4750=A$5:A4750,IF(C4750=C$5:C4750,1,0),0))</f>
        <v>1512</v>
      </c>
    </row>
    <row r="4751" spans="2:7" x14ac:dyDescent="0.25">
      <c r="B4751" s="149" t="str">
        <f t="shared" si="150"/>
        <v>_1513</v>
      </c>
      <c r="E4751" s="149" t="str">
        <f t="shared" si="149"/>
        <v>_</v>
      </c>
      <c r="G4751" s="149">
        <f t="array" ref="G4751">SUM(IF(A4751=A$5:A4751,IF(C4751=C$5:C4751,1,0),0))</f>
        <v>1513</v>
      </c>
    </row>
    <row r="4752" spans="2:7" x14ac:dyDescent="0.25">
      <c r="B4752" s="149" t="str">
        <f t="shared" si="150"/>
        <v>_1514</v>
      </c>
      <c r="E4752" s="149" t="str">
        <f t="shared" si="149"/>
        <v>_</v>
      </c>
      <c r="G4752" s="149">
        <f t="array" ref="G4752">SUM(IF(A4752=A$5:A4752,IF(C4752=C$5:C4752,1,0),0))</f>
        <v>1514</v>
      </c>
    </row>
    <row r="4753" spans="2:7" x14ac:dyDescent="0.25">
      <c r="B4753" s="149" t="str">
        <f t="shared" si="150"/>
        <v>_1515</v>
      </c>
      <c r="E4753" s="149" t="str">
        <f t="shared" si="149"/>
        <v>_</v>
      </c>
      <c r="G4753" s="149">
        <f t="array" ref="G4753">SUM(IF(A4753=A$5:A4753,IF(C4753=C$5:C4753,1,0),0))</f>
        <v>1515</v>
      </c>
    </row>
    <row r="4754" spans="2:7" x14ac:dyDescent="0.25">
      <c r="B4754" s="149" t="str">
        <f t="shared" si="150"/>
        <v>_1516</v>
      </c>
      <c r="E4754" s="149" t="str">
        <f t="shared" si="149"/>
        <v>_</v>
      </c>
      <c r="G4754" s="149">
        <f t="array" ref="G4754">SUM(IF(A4754=A$5:A4754,IF(C4754=C$5:C4754,1,0),0))</f>
        <v>1516</v>
      </c>
    </row>
    <row r="4755" spans="2:7" x14ac:dyDescent="0.25">
      <c r="B4755" s="149" t="str">
        <f t="shared" si="150"/>
        <v>_1517</v>
      </c>
      <c r="E4755" s="149" t="str">
        <f t="shared" si="149"/>
        <v>_</v>
      </c>
      <c r="G4755" s="149">
        <f t="array" ref="G4755">SUM(IF(A4755=A$5:A4755,IF(C4755=C$5:C4755,1,0),0))</f>
        <v>1517</v>
      </c>
    </row>
    <row r="4756" spans="2:7" x14ac:dyDescent="0.25">
      <c r="B4756" s="149" t="str">
        <f t="shared" si="150"/>
        <v>_1518</v>
      </c>
      <c r="E4756" s="149" t="str">
        <f t="shared" si="149"/>
        <v>_</v>
      </c>
      <c r="G4756" s="149">
        <f t="array" ref="G4756">SUM(IF(A4756=A$5:A4756,IF(C4756=C$5:C4756,1,0),0))</f>
        <v>1518</v>
      </c>
    </row>
    <row r="4757" spans="2:7" x14ac:dyDescent="0.25">
      <c r="B4757" s="149" t="str">
        <f t="shared" si="150"/>
        <v>_1519</v>
      </c>
      <c r="E4757" s="149" t="str">
        <f t="shared" si="149"/>
        <v>_</v>
      </c>
      <c r="G4757" s="149">
        <f t="array" ref="G4757">SUM(IF(A4757=A$5:A4757,IF(C4757=C$5:C4757,1,0),0))</f>
        <v>1519</v>
      </c>
    </row>
    <row r="4758" spans="2:7" x14ac:dyDescent="0.25">
      <c r="B4758" s="149" t="str">
        <f t="shared" si="150"/>
        <v>_1520</v>
      </c>
      <c r="E4758" s="149" t="str">
        <f t="shared" si="149"/>
        <v>_</v>
      </c>
      <c r="G4758" s="149">
        <f t="array" ref="G4758">SUM(IF(A4758=A$5:A4758,IF(C4758=C$5:C4758,1,0),0))</f>
        <v>1520</v>
      </c>
    </row>
    <row r="4759" spans="2:7" x14ac:dyDescent="0.25">
      <c r="B4759" s="149" t="str">
        <f t="shared" si="150"/>
        <v>_1521</v>
      </c>
      <c r="E4759" s="149" t="str">
        <f t="shared" si="149"/>
        <v>_</v>
      </c>
      <c r="G4759" s="149">
        <f t="array" ref="G4759">SUM(IF(A4759=A$5:A4759,IF(C4759=C$5:C4759,1,0),0))</f>
        <v>1521</v>
      </c>
    </row>
    <row r="4760" spans="2:7" x14ac:dyDescent="0.25">
      <c r="B4760" s="149" t="str">
        <f t="shared" si="150"/>
        <v>_1522</v>
      </c>
      <c r="E4760" s="149" t="str">
        <f t="shared" si="149"/>
        <v>_</v>
      </c>
      <c r="G4760" s="149">
        <f t="array" ref="G4760">SUM(IF(A4760=A$5:A4760,IF(C4760=C$5:C4760,1,0),0))</f>
        <v>1522</v>
      </c>
    </row>
    <row r="4761" spans="2:7" x14ac:dyDescent="0.25">
      <c r="B4761" s="149" t="str">
        <f t="shared" si="150"/>
        <v>_1523</v>
      </c>
      <c r="E4761" s="149" t="str">
        <f t="shared" si="149"/>
        <v>_</v>
      </c>
      <c r="G4761" s="149">
        <f t="array" ref="G4761">SUM(IF(A4761=A$5:A4761,IF(C4761=C$5:C4761,1,0),0))</f>
        <v>1523</v>
      </c>
    </row>
    <row r="4762" spans="2:7" x14ac:dyDescent="0.25">
      <c r="B4762" s="149" t="str">
        <f t="shared" si="150"/>
        <v>_1524</v>
      </c>
      <c r="E4762" s="149" t="str">
        <f t="shared" si="149"/>
        <v>_</v>
      </c>
      <c r="G4762" s="149">
        <f t="array" ref="G4762">SUM(IF(A4762=A$5:A4762,IF(C4762=C$5:C4762,1,0),0))</f>
        <v>1524</v>
      </c>
    </row>
    <row r="4763" spans="2:7" x14ac:dyDescent="0.25">
      <c r="B4763" s="149" t="str">
        <f t="shared" si="150"/>
        <v>_1525</v>
      </c>
      <c r="E4763" s="149" t="str">
        <f t="shared" si="149"/>
        <v>_</v>
      </c>
      <c r="G4763" s="149">
        <f t="array" ref="G4763">SUM(IF(A4763=A$5:A4763,IF(C4763=C$5:C4763,1,0),0))</f>
        <v>1525</v>
      </c>
    </row>
    <row r="4764" spans="2:7" x14ac:dyDescent="0.25">
      <c r="B4764" s="149" t="str">
        <f t="shared" si="150"/>
        <v>_1526</v>
      </c>
      <c r="E4764" s="149" t="str">
        <f t="shared" si="149"/>
        <v>_</v>
      </c>
      <c r="G4764" s="149">
        <f t="array" ref="G4764">SUM(IF(A4764=A$5:A4764,IF(C4764=C$5:C4764,1,0),0))</f>
        <v>1526</v>
      </c>
    </row>
    <row r="4765" spans="2:7" x14ac:dyDescent="0.25">
      <c r="B4765" s="149" t="str">
        <f t="shared" si="150"/>
        <v>_1527</v>
      </c>
      <c r="E4765" s="149" t="str">
        <f t="shared" si="149"/>
        <v>_</v>
      </c>
      <c r="G4765" s="149">
        <f t="array" ref="G4765">SUM(IF(A4765=A$5:A4765,IF(C4765=C$5:C4765,1,0),0))</f>
        <v>1527</v>
      </c>
    </row>
    <row r="4766" spans="2:7" x14ac:dyDescent="0.25">
      <c r="B4766" s="149" t="str">
        <f t="shared" si="150"/>
        <v>_1528</v>
      </c>
      <c r="E4766" s="149" t="str">
        <f t="shared" si="149"/>
        <v>_</v>
      </c>
      <c r="G4766" s="149">
        <f t="array" ref="G4766">SUM(IF(A4766=A$5:A4766,IF(C4766=C$5:C4766,1,0),0))</f>
        <v>1528</v>
      </c>
    </row>
    <row r="4767" spans="2:7" x14ac:dyDescent="0.25">
      <c r="B4767" s="149" t="str">
        <f t="shared" si="150"/>
        <v>_1529</v>
      </c>
      <c r="E4767" s="149" t="str">
        <f t="shared" si="149"/>
        <v>_</v>
      </c>
      <c r="G4767" s="149">
        <f t="array" ref="G4767">SUM(IF(A4767=A$5:A4767,IF(C4767=C$5:C4767,1,0),0))</f>
        <v>1529</v>
      </c>
    </row>
    <row r="4768" spans="2:7" x14ac:dyDescent="0.25">
      <c r="B4768" s="149" t="str">
        <f t="shared" si="150"/>
        <v>_1530</v>
      </c>
      <c r="E4768" s="149" t="str">
        <f t="shared" si="149"/>
        <v>_</v>
      </c>
      <c r="G4768" s="149">
        <f t="array" ref="G4768">SUM(IF(A4768=A$5:A4768,IF(C4768=C$5:C4768,1,0),0))</f>
        <v>1530</v>
      </c>
    </row>
    <row r="4769" spans="2:7" x14ac:dyDescent="0.25">
      <c r="B4769" s="149" t="str">
        <f t="shared" si="150"/>
        <v>_1531</v>
      </c>
      <c r="E4769" s="149" t="str">
        <f t="shared" si="149"/>
        <v>_</v>
      </c>
      <c r="G4769" s="149">
        <f t="array" ref="G4769">SUM(IF(A4769=A$5:A4769,IF(C4769=C$5:C4769,1,0),0))</f>
        <v>1531</v>
      </c>
    </row>
    <row r="4770" spans="2:7" x14ac:dyDescent="0.25">
      <c r="B4770" s="149" t="str">
        <f t="shared" si="150"/>
        <v>_1532</v>
      </c>
      <c r="E4770" s="149" t="str">
        <f t="shared" si="149"/>
        <v>_</v>
      </c>
      <c r="G4770" s="149">
        <f t="array" ref="G4770">SUM(IF(A4770=A$5:A4770,IF(C4770=C$5:C4770,1,0),0))</f>
        <v>1532</v>
      </c>
    </row>
    <row r="4771" spans="2:7" x14ac:dyDescent="0.25">
      <c r="B4771" s="149" t="str">
        <f t="shared" si="150"/>
        <v>_1533</v>
      </c>
      <c r="E4771" s="149" t="str">
        <f t="shared" si="149"/>
        <v>_</v>
      </c>
      <c r="G4771" s="149">
        <f t="array" ref="G4771">SUM(IF(A4771=A$5:A4771,IF(C4771=C$5:C4771,1,0),0))</f>
        <v>1533</v>
      </c>
    </row>
    <row r="4772" spans="2:7" x14ac:dyDescent="0.25">
      <c r="B4772" s="149" t="str">
        <f t="shared" si="150"/>
        <v>_1534</v>
      </c>
      <c r="E4772" s="149" t="str">
        <f t="shared" si="149"/>
        <v>_</v>
      </c>
      <c r="G4772" s="149">
        <f t="array" ref="G4772">SUM(IF(A4772=A$5:A4772,IF(C4772=C$5:C4772,1,0),0))</f>
        <v>1534</v>
      </c>
    </row>
    <row r="4773" spans="2:7" x14ac:dyDescent="0.25">
      <c r="B4773" s="149" t="str">
        <f t="shared" si="150"/>
        <v>_1535</v>
      </c>
      <c r="E4773" s="149" t="str">
        <f t="shared" si="149"/>
        <v>_</v>
      </c>
      <c r="G4773" s="149">
        <f t="array" ref="G4773">SUM(IF(A4773=A$5:A4773,IF(C4773=C$5:C4773,1,0),0))</f>
        <v>1535</v>
      </c>
    </row>
    <row r="4774" spans="2:7" x14ac:dyDescent="0.25">
      <c r="B4774" s="149" t="str">
        <f t="shared" si="150"/>
        <v>_1536</v>
      </c>
      <c r="E4774" s="149" t="str">
        <f t="shared" si="149"/>
        <v>_</v>
      </c>
      <c r="G4774" s="149">
        <f t="array" ref="G4774">SUM(IF(A4774=A$5:A4774,IF(C4774=C$5:C4774,1,0),0))</f>
        <v>1536</v>
      </c>
    </row>
    <row r="4775" spans="2:7" x14ac:dyDescent="0.25">
      <c r="B4775" s="149" t="str">
        <f t="shared" si="150"/>
        <v>_1537</v>
      </c>
      <c r="E4775" s="149" t="str">
        <f t="shared" si="149"/>
        <v>_</v>
      </c>
      <c r="G4775" s="149">
        <f t="array" ref="G4775">SUM(IF(A4775=A$5:A4775,IF(C4775=C$5:C4775,1,0),0))</f>
        <v>1537</v>
      </c>
    </row>
    <row r="4776" spans="2:7" x14ac:dyDescent="0.25">
      <c r="B4776" s="149" t="str">
        <f t="shared" si="150"/>
        <v>_1538</v>
      </c>
      <c r="E4776" s="149" t="str">
        <f t="shared" si="149"/>
        <v>_</v>
      </c>
      <c r="G4776" s="149">
        <f t="array" ref="G4776">SUM(IF(A4776=A$5:A4776,IF(C4776=C$5:C4776,1,0),0))</f>
        <v>1538</v>
      </c>
    </row>
    <row r="4777" spans="2:7" x14ac:dyDescent="0.25">
      <c r="B4777" s="149" t="str">
        <f t="shared" si="150"/>
        <v>_1539</v>
      </c>
      <c r="E4777" s="149" t="str">
        <f t="shared" si="149"/>
        <v>_</v>
      </c>
      <c r="G4777" s="149">
        <f t="array" ref="G4777">SUM(IF(A4777=A$5:A4777,IF(C4777=C$5:C4777,1,0),0))</f>
        <v>1539</v>
      </c>
    </row>
    <row r="4778" spans="2:7" x14ac:dyDescent="0.25">
      <c r="B4778" s="149" t="str">
        <f t="shared" si="150"/>
        <v>_1540</v>
      </c>
      <c r="E4778" s="149" t="str">
        <f t="shared" si="149"/>
        <v>_</v>
      </c>
      <c r="G4778" s="149">
        <f t="array" ref="G4778">SUM(IF(A4778=A$5:A4778,IF(C4778=C$5:C4778,1,0),0))</f>
        <v>1540</v>
      </c>
    </row>
    <row r="4779" spans="2:7" x14ac:dyDescent="0.25">
      <c r="B4779" s="149" t="str">
        <f t="shared" si="150"/>
        <v>_1541</v>
      </c>
      <c r="E4779" s="149" t="str">
        <f t="shared" si="149"/>
        <v>_</v>
      </c>
      <c r="G4779" s="149">
        <f t="array" ref="G4779">SUM(IF(A4779=A$5:A4779,IF(C4779=C$5:C4779,1,0),0))</f>
        <v>1541</v>
      </c>
    </row>
    <row r="4780" spans="2:7" x14ac:dyDescent="0.25">
      <c r="B4780" s="149" t="str">
        <f t="shared" si="150"/>
        <v>_1542</v>
      </c>
      <c r="E4780" s="149" t="str">
        <f t="shared" si="149"/>
        <v>_</v>
      </c>
      <c r="G4780" s="149">
        <f t="array" ref="G4780">SUM(IF(A4780=A$5:A4780,IF(C4780=C$5:C4780,1,0),0))</f>
        <v>1542</v>
      </c>
    </row>
    <row r="4781" spans="2:7" x14ac:dyDescent="0.25">
      <c r="B4781" s="149" t="str">
        <f t="shared" si="150"/>
        <v>_1543</v>
      </c>
      <c r="E4781" s="149" t="str">
        <f t="shared" si="149"/>
        <v>_</v>
      </c>
      <c r="G4781" s="149">
        <f t="array" ref="G4781">SUM(IF(A4781=A$5:A4781,IF(C4781=C$5:C4781,1,0),0))</f>
        <v>1543</v>
      </c>
    </row>
    <row r="4782" spans="2:7" x14ac:dyDescent="0.25">
      <c r="B4782" s="149" t="str">
        <f t="shared" si="150"/>
        <v>_1544</v>
      </c>
      <c r="E4782" s="149" t="str">
        <f t="shared" si="149"/>
        <v>_</v>
      </c>
      <c r="G4782" s="149">
        <f t="array" ref="G4782">SUM(IF(A4782=A$5:A4782,IF(C4782=C$5:C4782,1,0),0))</f>
        <v>1544</v>
      </c>
    </row>
    <row r="4783" spans="2:7" x14ac:dyDescent="0.25">
      <c r="B4783" s="149" t="str">
        <f t="shared" si="150"/>
        <v>_1545</v>
      </c>
      <c r="E4783" s="149" t="str">
        <f t="shared" si="149"/>
        <v>_</v>
      </c>
      <c r="G4783" s="149">
        <f t="array" ref="G4783">SUM(IF(A4783=A$5:A4783,IF(C4783=C$5:C4783,1,0),0))</f>
        <v>1545</v>
      </c>
    </row>
    <row r="4784" spans="2:7" x14ac:dyDescent="0.25">
      <c r="B4784" s="149" t="str">
        <f t="shared" si="150"/>
        <v>_1546</v>
      </c>
      <c r="E4784" s="149" t="str">
        <f t="shared" si="149"/>
        <v>_</v>
      </c>
      <c r="G4784" s="149">
        <f t="array" ref="G4784">SUM(IF(A4784=A$5:A4784,IF(C4784=C$5:C4784,1,0),0))</f>
        <v>1546</v>
      </c>
    </row>
    <row r="4785" spans="2:7" x14ac:dyDescent="0.25">
      <c r="B4785" s="149" t="str">
        <f t="shared" si="150"/>
        <v>_1547</v>
      </c>
      <c r="E4785" s="149" t="str">
        <f t="shared" ref="E4785:E4848" si="151">A4785&amp;"_"&amp;C4785&amp;D4785</f>
        <v>_</v>
      </c>
      <c r="G4785" s="149">
        <f t="array" ref="G4785">SUM(IF(A4785=A$5:A4785,IF(C4785=C$5:C4785,1,0),0))</f>
        <v>1547</v>
      </c>
    </row>
    <row r="4786" spans="2:7" x14ac:dyDescent="0.25">
      <c r="B4786" s="149" t="str">
        <f t="shared" si="150"/>
        <v>_1548</v>
      </c>
      <c r="E4786" s="149" t="str">
        <f t="shared" si="151"/>
        <v>_</v>
      </c>
      <c r="G4786" s="149">
        <f t="array" ref="G4786">SUM(IF(A4786=A$5:A4786,IF(C4786=C$5:C4786,1,0),0))</f>
        <v>1548</v>
      </c>
    </row>
    <row r="4787" spans="2:7" x14ac:dyDescent="0.25">
      <c r="B4787" s="149" t="str">
        <f t="shared" si="150"/>
        <v>_1549</v>
      </c>
      <c r="E4787" s="149" t="str">
        <f t="shared" si="151"/>
        <v>_</v>
      </c>
      <c r="G4787" s="149">
        <f t="array" ref="G4787">SUM(IF(A4787=A$5:A4787,IF(C4787=C$5:C4787,1,0),0))</f>
        <v>1549</v>
      </c>
    </row>
    <row r="4788" spans="2:7" x14ac:dyDescent="0.25">
      <c r="B4788" s="149" t="str">
        <f t="shared" si="150"/>
        <v>_1550</v>
      </c>
      <c r="E4788" s="149" t="str">
        <f t="shared" si="151"/>
        <v>_</v>
      </c>
      <c r="G4788" s="149">
        <f t="array" ref="G4788">SUM(IF(A4788=A$5:A4788,IF(C4788=C$5:C4788,1,0),0))</f>
        <v>1550</v>
      </c>
    </row>
    <row r="4789" spans="2:7" x14ac:dyDescent="0.25">
      <c r="B4789" s="149" t="str">
        <f t="shared" si="150"/>
        <v>_1551</v>
      </c>
      <c r="E4789" s="149" t="str">
        <f t="shared" si="151"/>
        <v>_</v>
      </c>
      <c r="G4789" s="149">
        <f t="array" ref="G4789">SUM(IF(A4789=A$5:A4789,IF(C4789=C$5:C4789,1,0),0))</f>
        <v>1551</v>
      </c>
    </row>
    <row r="4790" spans="2:7" x14ac:dyDescent="0.25">
      <c r="B4790" s="149" t="str">
        <f t="shared" si="150"/>
        <v>_1552</v>
      </c>
      <c r="E4790" s="149" t="str">
        <f t="shared" si="151"/>
        <v>_</v>
      </c>
      <c r="G4790" s="149">
        <f t="array" ref="G4790">SUM(IF(A4790=A$5:A4790,IF(C4790=C$5:C4790,1,0),0))</f>
        <v>1552</v>
      </c>
    </row>
    <row r="4791" spans="2:7" x14ac:dyDescent="0.25">
      <c r="B4791" s="149" t="str">
        <f t="shared" si="150"/>
        <v>_1553</v>
      </c>
      <c r="E4791" s="149" t="str">
        <f t="shared" si="151"/>
        <v>_</v>
      </c>
      <c r="G4791" s="149">
        <f t="array" ref="G4791">SUM(IF(A4791=A$5:A4791,IF(C4791=C$5:C4791,1,0),0))</f>
        <v>1553</v>
      </c>
    </row>
    <row r="4792" spans="2:7" x14ac:dyDescent="0.25">
      <c r="B4792" s="149" t="str">
        <f t="shared" si="150"/>
        <v>_1554</v>
      </c>
      <c r="E4792" s="149" t="str">
        <f t="shared" si="151"/>
        <v>_</v>
      </c>
      <c r="G4792" s="149">
        <f t="array" ref="G4792">SUM(IF(A4792=A$5:A4792,IF(C4792=C$5:C4792,1,0),0))</f>
        <v>1554</v>
      </c>
    </row>
    <row r="4793" spans="2:7" x14ac:dyDescent="0.25">
      <c r="B4793" s="149" t="str">
        <f t="shared" si="150"/>
        <v>_1555</v>
      </c>
      <c r="E4793" s="149" t="str">
        <f t="shared" si="151"/>
        <v>_</v>
      </c>
      <c r="G4793" s="149">
        <f t="array" ref="G4793">SUM(IF(A4793=A$5:A4793,IF(C4793=C$5:C4793,1,0),0))</f>
        <v>1555</v>
      </c>
    </row>
    <row r="4794" spans="2:7" x14ac:dyDescent="0.25">
      <c r="B4794" s="149" t="str">
        <f t="shared" si="150"/>
        <v>_1556</v>
      </c>
      <c r="E4794" s="149" t="str">
        <f t="shared" si="151"/>
        <v>_</v>
      </c>
      <c r="G4794" s="149">
        <f t="array" ref="G4794">SUM(IF(A4794=A$5:A4794,IF(C4794=C$5:C4794,1,0),0))</f>
        <v>1556</v>
      </c>
    </row>
    <row r="4795" spans="2:7" x14ac:dyDescent="0.25">
      <c r="B4795" s="149" t="str">
        <f t="shared" si="150"/>
        <v>_1557</v>
      </c>
      <c r="E4795" s="149" t="str">
        <f t="shared" si="151"/>
        <v>_</v>
      </c>
      <c r="G4795" s="149">
        <f t="array" ref="G4795">SUM(IF(A4795=A$5:A4795,IF(C4795=C$5:C4795,1,0),0))</f>
        <v>1557</v>
      </c>
    </row>
    <row r="4796" spans="2:7" x14ac:dyDescent="0.25">
      <c r="B4796" s="149" t="str">
        <f t="shared" si="150"/>
        <v>_1558</v>
      </c>
      <c r="E4796" s="149" t="str">
        <f t="shared" si="151"/>
        <v>_</v>
      </c>
      <c r="G4796" s="149">
        <f t="array" ref="G4796">SUM(IF(A4796=A$5:A4796,IF(C4796=C$5:C4796,1,0),0))</f>
        <v>1558</v>
      </c>
    </row>
    <row r="4797" spans="2:7" x14ac:dyDescent="0.25">
      <c r="B4797" s="149" t="str">
        <f t="shared" si="150"/>
        <v>_1559</v>
      </c>
      <c r="E4797" s="149" t="str">
        <f t="shared" si="151"/>
        <v>_</v>
      </c>
      <c r="G4797" s="149">
        <f t="array" ref="G4797">SUM(IF(A4797=A$5:A4797,IF(C4797=C$5:C4797,1,0),0))</f>
        <v>1559</v>
      </c>
    </row>
    <row r="4798" spans="2:7" x14ac:dyDescent="0.25">
      <c r="B4798" s="149" t="str">
        <f t="shared" si="150"/>
        <v>_1560</v>
      </c>
      <c r="E4798" s="149" t="str">
        <f t="shared" si="151"/>
        <v>_</v>
      </c>
      <c r="G4798" s="149">
        <f t="array" ref="G4798">SUM(IF(A4798=A$5:A4798,IF(C4798=C$5:C4798,1,0),0))</f>
        <v>1560</v>
      </c>
    </row>
    <row r="4799" spans="2:7" x14ac:dyDescent="0.25">
      <c r="B4799" s="149" t="str">
        <f t="shared" si="150"/>
        <v>_1561</v>
      </c>
      <c r="E4799" s="149" t="str">
        <f t="shared" si="151"/>
        <v>_</v>
      </c>
      <c r="G4799" s="149">
        <f t="array" ref="G4799">SUM(IF(A4799=A$5:A4799,IF(C4799=C$5:C4799,1,0),0))</f>
        <v>1561</v>
      </c>
    </row>
    <row r="4800" spans="2:7" x14ac:dyDescent="0.25">
      <c r="B4800" s="149" t="str">
        <f t="shared" si="150"/>
        <v>_1562</v>
      </c>
      <c r="E4800" s="149" t="str">
        <f t="shared" si="151"/>
        <v>_</v>
      </c>
      <c r="G4800" s="149">
        <f t="array" ref="G4800">SUM(IF(A4800=A$5:A4800,IF(C4800=C$5:C4800,1,0),0))</f>
        <v>1562</v>
      </c>
    </row>
    <row r="4801" spans="2:7" x14ac:dyDescent="0.25">
      <c r="B4801" s="149" t="str">
        <f t="shared" si="150"/>
        <v>_1563</v>
      </c>
      <c r="E4801" s="149" t="str">
        <f t="shared" si="151"/>
        <v>_</v>
      </c>
      <c r="G4801" s="149">
        <f t="array" ref="G4801">SUM(IF(A4801=A$5:A4801,IF(C4801=C$5:C4801,1,0),0))</f>
        <v>1563</v>
      </c>
    </row>
    <row r="4802" spans="2:7" x14ac:dyDescent="0.25">
      <c r="B4802" s="149" t="str">
        <f t="shared" si="150"/>
        <v>_1564</v>
      </c>
      <c r="E4802" s="149" t="str">
        <f t="shared" si="151"/>
        <v>_</v>
      </c>
      <c r="G4802" s="149">
        <f t="array" ref="G4802">SUM(IF(A4802=A$5:A4802,IF(C4802=C$5:C4802,1,0),0))</f>
        <v>1564</v>
      </c>
    </row>
    <row r="4803" spans="2:7" x14ac:dyDescent="0.25">
      <c r="B4803" s="149" t="str">
        <f t="shared" si="150"/>
        <v>_1565</v>
      </c>
      <c r="E4803" s="149" t="str">
        <f t="shared" si="151"/>
        <v>_</v>
      </c>
      <c r="G4803" s="149">
        <f t="array" ref="G4803">SUM(IF(A4803=A$5:A4803,IF(C4803=C$5:C4803,1,0),0))</f>
        <v>1565</v>
      </c>
    </row>
    <row r="4804" spans="2:7" x14ac:dyDescent="0.25">
      <c r="B4804" s="149" t="str">
        <f t="shared" si="150"/>
        <v>_1566</v>
      </c>
      <c r="E4804" s="149" t="str">
        <f t="shared" si="151"/>
        <v>_</v>
      </c>
      <c r="G4804" s="149">
        <f t="array" ref="G4804">SUM(IF(A4804=A$5:A4804,IF(C4804=C$5:C4804,1,0),0))</f>
        <v>1566</v>
      </c>
    </row>
    <row r="4805" spans="2:7" x14ac:dyDescent="0.25">
      <c r="B4805" s="149" t="str">
        <f t="shared" si="150"/>
        <v>_1567</v>
      </c>
      <c r="E4805" s="149" t="str">
        <f t="shared" si="151"/>
        <v>_</v>
      </c>
      <c r="G4805" s="149">
        <f t="array" ref="G4805">SUM(IF(A4805=A$5:A4805,IF(C4805=C$5:C4805,1,0),0))</f>
        <v>1567</v>
      </c>
    </row>
    <row r="4806" spans="2:7" x14ac:dyDescent="0.25">
      <c r="B4806" s="149" t="str">
        <f t="shared" si="150"/>
        <v>_1568</v>
      </c>
      <c r="E4806" s="149" t="str">
        <f t="shared" si="151"/>
        <v>_</v>
      </c>
      <c r="G4806" s="149">
        <f t="array" ref="G4806">SUM(IF(A4806=A$5:A4806,IF(C4806=C$5:C4806,1,0),0))</f>
        <v>1568</v>
      </c>
    </row>
    <row r="4807" spans="2:7" x14ac:dyDescent="0.25">
      <c r="B4807" s="149" t="str">
        <f t="shared" si="150"/>
        <v>_1569</v>
      </c>
      <c r="E4807" s="149" t="str">
        <f t="shared" si="151"/>
        <v>_</v>
      </c>
      <c r="G4807" s="149">
        <f t="array" ref="G4807">SUM(IF(A4807=A$5:A4807,IF(C4807=C$5:C4807,1,0),0))</f>
        <v>1569</v>
      </c>
    </row>
    <row r="4808" spans="2:7" x14ac:dyDescent="0.25">
      <c r="B4808" s="149" t="str">
        <f t="shared" si="150"/>
        <v>_1570</v>
      </c>
      <c r="E4808" s="149" t="str">
        <f t="shared" si="151"/>
        <v>_</v>
      </c>
      <c r="G4808" s="149">
        <f t="array" ref="G4808">SUM(IF(A4808=A$5:A4808,IF(C4808=C$5:C4808,1,0),0))</f>
        <v>1570</v>
      </c>
    </row>
    <row r="4809" spans="2:7" x14ac:dyDescent="0.25">
      <c r="B4809" s="149" t="str">
        <f t="shared" si="150"/>
        <v>_1571</v>
      </c>
      <c r="E4809" s="149" t="str">
        <f t="shared" si="151"/>
        <v>_</v>
      </c>
      <c r="G4809" s="149">
        <f t="array" ref="G4809">SUM(IF(A4809=A$5:A4809,IF(C4809=C$5:C4809,1,0),0))</f>
        <v>1571</v>
      </c>
    </row>
    <row r="4810" spans="2:7" x14ac:dyDescent="0.25">
      <c r="B4810" s="149" t="str">
        <f t="shared" si="150"/>
        <v>_1572</v>
      </c>
      <c r="E4810" s="149" t="str">
        <f t="shared" si="151"/>
        <v>_</v>
      </c>
      <c r="G4810" s="149">
        <f t="array" ref="G4810">SUM(IF(A4810=A$5:A4810,IF(C4810=C$5:C4810,1,0),0))</f>
        <v>1572</v>
      </c>
    </row>
    <row r="4811" spans="2:7" x14ac:dyDescent="0.25">
      <c r="B4811" s="149" t="str">
        <f t="shared" si="150"/>
        <v>_1573</v>
      </c>
      <c r="E4811" s="149" t="str">
        <f t="shared" si="151"/>
        <v>_</v>
      </c>
      <c r="G4811" s="149">
        <f t="array" ref="G4811">SUM(IF(A4811=A$5:A4811,IF(C4811=C$5:C4811,1,0),0))</f>
        <v>1573</v>
      </c>
    </row>
    <row r="4812" spans="2:7" x14ac:dyDescent="0.25">
      <c r="B4812" s="149" t="str">
        <f t="shared" si="150"/>
        <v>_1574</v>
      </c>
      <c r="E4812" s="149" t="str">
        <f t="shared" si="151"/>
        <v>_</v>
      </c>
      <c r="G4812" s="149">
        <f t="array" ref="G4812">SUM(IF(A4812=A$5:A4812,IF(C4812=C$5:C4812,1,0),0))</f>
        <v>1574</v>
      </c>
    </row>
    <row r="4813" spans="2:7" x14ac:dyDescent="0.25">
      <c r="B4813" s="149" t="str">
        <f t="shared" ref="B4813:B4876" si="152">A4813&amp;"_"&amp;C4813&amp;G4813</f>
        <v>_1575</v>
      </c>
      <c r="E4813" s="149" t="str">
        <f t="shared" si="151"/>
        <v>_</v>
      </c>
      <c r="G4813" s="149">
        <f t="array" ref="G4813">SUM(IF(A4813=A$5:A4813,IF(C4813=C$5:C4813,1,0),0))</f>
        <v>1575</v>
      </c>
    </row>
    <row r="4814" spans="2:7" x14ac:dyDescent="0.25">
      <c r="B4814" s="149" t="str">
        <f t="shared" si="152"/>
        <v>_1576</v>
      </c>
      <c r="E4814" s="149" t="str">
        <f t="shared" si="151"/>
        <v>_</v>
      </c>
      <c r="G4814" s="149">
        <f t="array" ref="G4814">SUM(IF(A4814=A$5:A4814,IF(C4814=C$5:C4814,1,0),0))</f>
        <v>1576</v>
      </c>
    </row>
    <row r="4815" spans="2:7" x14ac:dyDescent="0.25">
      <c r="B4815" s="149" t="str">
        <f t="shared" si="152"/>
        <v>_1577</v>
      </c>
      <c r="E4815" s="149" t="str">
        <f t="shared" si="151"/>
        <v>_</v>
      </c>
      <c r="G4815" s="149">
        <f t="array" ref="G4815">SUM(IF(A4815=A$5:A4815,IF(C4815=C$5:C4815,1,0),0))</f>
        <v>1577</v>
      </c>
    </row>
    <row r="4816" spans="2:7" x14ac:dyDescent="0.25">
      <c r="B4816" s="149" t="str">
        <f t="shared" si="152"/>
        <v>_1578</v>
      </c>
      <c r="E4816" s="149" t="str">
        <f t="shared" si="151"/>
        <v>_</v>
      </c>
      <c r="G4816" s="149">
        <f t="array" ref="G4816">SUM(IF(A4816=A$5:A4816,IF(C4816=C$5:C4816,1,0),0))</f>
        <v>1578</v>
      </c>
    </row>
    <row r="4817" spans="2:7" x14ac:dyDescent="0.25">
      <c r="B4817" s="149" t="str">
        <f t="shared" si="152"/>
        <v>_1579</v>
      </c>
      <c r="E4817" s="149" t="str">
        <f t="shared" si="151"/>
        <v>_</v>
      </c>
      <c r="G4817" s="149">
        <f t="array" ref="G4817">SUM(IF(A4817=A$5:A4817,IF(C4817=C$5:C4817,1,0),0))</f>
        <v>1579</v>
      </c>
    </row>
    <row r="4818" spans="2:7" x14ac:dyDescent="0.25">
      <c r="B4818" s="149" t="str">
        <f t="shared" si="152"/>
        <v>_1580</v>
      </c>
      <c r="E4818" s="149" t="str">
        <f t="shared" si="151"/>
        <v>_</v>
      </c>
      <c r="G4818" s="149">
        <f t="array" ref="G4818">SUM(IF(A4818=A$5:A4818,IF(C4818=C$5:C4818,1,0),0))</f>
        <v>1580</v>
      </c>
    </row>
    <row r="4819" spans="2:7" x14ac:dyDescent="0.25">
      <c r="B4819" s="149" t="str">
        <f t="shared" si="152"/>
        <v>_1581</v>
      </c>
      <c r="E4819" s="149" t="str">
        <f t="shared" si="151"/>
        <v>_</v>
      </c>
      <c r="G4819" s="149">
        <f t="array" ref="G4819">SUM(IF(A4819=A$5:A4819,IF(C4819=C$5:C4819,1,0),0))</f>
        <v>1581</v>
      </c>
    </row>
    <row r="4820" spans="2:7" x14ac:dyDescent="0.25">
      <c r="B4820" s="149" t="str">
        <f t="shared" si="152"/>
        <v>_1582</v>
      </c>
      <c r="E4820" s="149" t="str">
        <f t="shared" si="151"/>
        <v>_</v>
      </c>
      <c r="G4820" s="149">
        <f t="array" ref="G4820">SUM(IF(A4820=A$5:A4820,IF(C4820=C$5:C4820,1,0),0))</f>
        <v>1582</v>
      </c>
    </row>
    <row r="4821" spans="2:7" x14ac:dyDescent="0.25">
      <c r="B4821" s="149" t="str">
        <f t="shared" si="152"/>
        <v>_1583</v>
      </c>
      <c r="E4821" s="149" t="str">
        <f t="shared" si="151"/>
        <v>_</v>
      </c>
      <c r="G4821" s="149">
        <f t="array" ref="G4821">SUM(IF(A4821=A$5:A4821,IF(C4821=C$5:C4821,1,0),0))</f>
        <v>1583</v>
      </c>
    </row>
    <row r="4822" spans="2:7" x14ac:dyDescent="0.25">
      <c r="B4822" s="149" t="str">
        <f t="shared" si="152"/>
        <v>_1584</v>
      </c>
      <c r="E4822" s="149" t="str">
        <f t="shared" si="151"/>
        <v>_</v>
      </c>
      <c r="G4822" s="149">
        <f t="array" ref="G4822">SUM(IF(A4822=A$5:A4822,IF(C4822=C$5:C4822,1,0),0))</f>
        <v>1584</v>
      </c>
    </row>
    <row r="4823" spans="2:7" x14ac:dyDescent="0.25">
      <c r="B4823" s="149" t="str">
        <f t="shared" si="152"/>
        <v>_1585</v>
      </c>
      <c r="E4823" s="149" t="str">
        <f t="shared" si="151"/>
        <v>_</v>
      </c>
      <c r="G4823" s="149">
        <f t="array" ref="G4823">SUM(IF(A4823=A$5:A4823,IF(C4823=C$5:C4823,1,0),0))</f>
        <v>1585</v>
      </c>
    </row>
    <row r="4824" spans="2:7" x14ac:dyDescent="0.25">
      <c r="B4824" s="149" t="str">
        <f t="shared" si="152"/>
        <v>_1586</v>
      </c>
      <c r="E4824" s="149" t="str">
        <f t="shared" si="151"/>
        <v>_</v>
      </c>
      <c r="G4824" s="149">
        <f t="array" ref="G4824">SUM(IF(A4824=A$5:A4824,IF(C4824=C$5:C4824,1,0),0))</f>
        <v>1586</v>
      </c>
    </row>
    <row r="4825" spans="2:7" x14ac:dyDescent="0.25">
      <c r="B4825" s="149" t="str">
        <f t="shared" si="152"/>
        <v>_1587</v>
      </c>
      <c r="E4825" s="149" t="str">
        <f t="shared" si="151"/>
        <v>_</v>
      </c>
      <c r="G4825" s="149">
        <f t="array" ref="G4825">SUM(IF(A4825=A$5:A4825,IF(C4825=C$5:C4825,1,0),0))</f>
        <v>1587</v>
      </c>
    </row>
    <row r="4826" spans="2:7" x14ac:dyDescent="0.25">
      <c r="B4826" s="149" t="str">
        <f t="shared" si="152"/>
        <v>_1588</v>
      </c>
      <c r="E4826" s="149" t="str">
        <f t="shared" si="151"/>
        <v>_</v>
      </c>
      <c r="G4826" s="149">
        <f t="array" ref="G4826">SUM(IF(A4826=A$5:A4826,IF(C4826=C$5:C4826,1,0),0))</f>
        <v>1588</v>
      </c>
    </row>
    <row r="4827" spans="2:7" x14ac:dyDescent="0.25">
      <c r="B4827" s="149" t="str">
        <f t="shared" si="152"/>
        <v>_1589</v>
      </c>
      <c r="E4827" s="149" t="str">
        <f t="shared" si="151"/>
        <v>_</v>
      </c>
      <c r="G4827" s="149">
        <f t="array" ref="G4827">SUM(IF(A4827=A$5:A4827,IF(C4827=C$5:C4827,1,0),0))</f>
        <v>1589</v>
      </c>
    </row>
    <row r="4828" spans="2:7" x14ac:dyDescent="0.25">
      <c r="B4828" s="149" t="str">
        <f t="shared" si="152"/>
        <v>_1590</v>
      </c>
      <c r="E4828" s="149" t="str">
        <f t="shared" si="151"/>
        <v>_</v>
      </c>
      <c r="G4828" s="149">
        <f t="array" ref="G4828">SUM(IF(A4828=A$5:A4828,IF(C4828=C$5:C4828,1,0),0))</f>
        <v>1590</v>
      </c>
    </row>
    <row r="4829" spans="2:7" x14ac:dyDescent="0.25">
      <c r="B4829" s="149" t="str">
        <f t="shared" si="152"/>
        <v>_1591</v>
      </c>
      <c r="E4829" s="149" t="str">
        <f t="shared" si="151"/>
        <v>_</v>
      </c>
      <c r="G4829" s="149">
        <f t="array" ref="G4829">SUM(IF(A4829=A$5:A4829,IF(C4829=C$5:C4829,1,0),0))</f>
        <v>1591</v>
      </c>
    </row>
    <row r="4830" spans="2:7" x14ac:dyDescent="0.25">
      <c r="B4830" s="149" t="str">
        <f t="shared" si="152"/>
        <v>_1592</v>
      </c>
      <c r="E4830" s="149" t="str">
        <f t="shared" si="151"/>
        <v>_</v>
      </c>
      <c r="G4830" s="149">
        <f t="array" ref="G4830">SUM(IF(A4830=A$5:A4830,IF(C4830=C$5:C4830,1,0),0))</f>
        <v>1592</v>
      </c>
    </row>
    <row r="4831" spans="2:7" x14ac:dyDescent="0.25">
      <c r="B4831" s="149" t="str">
        <f t="shared" si="152"/>
        <v>_1593</v>
      </c>
      <c r="E4831" s="149" t="str">
        <f t="shared" si="151"/>
        <v>_</v>
      </c>
      <c r="G4831" s="149">
        <f t="array" ref="G4831">SUM(IF(A4831=A$5:A4831,IF(C4831=C$5:C4831,1,0),0))</f>
        <v>1593</v>
      </c>
    </row>
    <row r="4832" spans="2:7" x14ac:dyDescent="0.25">
      <c r="B4832" s="149" t="str">
        <f t="shared" si="152"/>
        <v>_1594</v>
      </c>
      <c r="E4832" s="149" t="str">
        <f t="shared" si="151"/>
        <v>_</v>
      </c>
      <c r="G4832" s="149">
        <f t="array" ref="G4832">SUM(IF(A4832=A$5:A4832,IF(C4832=C$5:C4832,1,0),0))</f>
        <v>1594</v>
      </c>
    </row>
    <row r="4833" spans="2:7" x14ac:dyDescent="0.25">
      <c r="B4833" s="149" t="str">
        <f t="shared" si="152"/>
        <v>_1595</v>
      </c>
      <c r="E4833" s="149" t="str">
        <f t="shared" si="151"/>
        <v>_</v>
      </c>
      <c r="G4833" s="149">
        <f t="array" ref="G4833">SUM(IF(A4833=A$5:A4833,IF(C4833=C$5:C4833,1,0),0))</f>
        <v>1595</v>
      </c>
    </row>
    <row r="4834" spans="2:7" x14ac:dyDescent="0.25">
      <c r="B4834" s="149" t="str">
        <f t="shared" si="152"/>
        <v>_1596</v>
      </c>
      <c r="E4834" s="149" t="str">
        <f t="shared" si="151"/>
        <v>_</v>
      </c>
      <c r="G4834" s="149">
        <f t="array" ref="G4834">SUM(IF(A4834=A$5:A4834,IF(C4834=C$5:C4834,1,0),0))</f>
        <v>1596</v>
      </c>
    </row>
    <row r="4835" spans="2:7" x14ac:dyDescent="0.25">
      <c r="B4835" s="149" t="str">
        <f t="shared" si="152"/>
        <v>_1597</v>
      </c>
      <c r="E4835" s="149" t="str">
        <f t="shared" si="151"/>
        <v>_</v>
      </c>
      <c r="G4835" s="149">
        <f t="array" ref="G4835">SUM(IF(A4835=A$5:A4835,IF(C4835=C$5:C4835,1,0),0))</f>
        <v>1597</v>
      </c>
    </row>
    <row r="4836" spans="2:7" x14ac:dyDescent="0.25">
      <c r="B4836" s="149" t="str">
        <f t="shared" si="152"/>
        <v>_1598</v>
      </c>
      <c r="E4836" s="149" t="str">
        <f t="shared" si="151"/>
        <v>_</v>
      </c>
      <c r="G4836" s="149">
        <f t="array" ref="G4836">SUM(IF(A4836=A$5:A4836,IF(C4836=C$5:C4836,1,0),0))</f>
        <v>1598</v>
      </c>
    </row>
    <row r="4837" spans="2:7" x14ac:dyDescent="0.25">
      <c r="B4837" s="149" t="str">
        <f t="shared" si="152"/>
        <v>_1599</v>
      </c>
      <c r="E4837" s="149" t="str">
        <f t="shared" si="151"/>
        <v>_</v>
      </c>
      <c r="G4837" s="149">
        <f t="array" ref="G4837">SUM(IF(A4837=A$5:A4837,IF(C4837=C$5:C4837,1,0),0))</f>
        <v>1599</v>
      </c>
    </row>
    <row r="4838" spans="2:7" x14ac:dyDescent="0.25">
      <c r="B4838" s="149" t="str">
        <f t="shared" si="152"/>
        <v>_1600</v>
      </c>
      <c r="E4838" s="149" t="str">
        <f t="shared" si="151"/>
        <v>_</v>
      </c>
      <c r="G4838" s="149">
        <f t="array" ref="G4838">SUM(IF(A4838=A$5:A4838,IF(C4838=C$5:C4838,1,0),0))</f>
        <v>1600</v>
      </c>
    </row>
    <row r="4839" spans="2:7" x14ac:dyDescent="0.25">
      <c r="B4839" s="149" t="str">
        <f t="shared" si="152"/>
        <v>_1601</v>
      </c>
      <c r="E4839" s="149" t="str">
        <f t="shared" si="151"/>
        <v>_</v>
      </c>
      <c r="G4839" s="149">
        <f t="array" ref="G4839">SUM(IF(A4839=A$5:A4839,IF(C4839=C$5:C4839,1,0),0))</f>
        <v>1601</v>
      </c>
    </row>
    <row r="4840" spans="2:7" x14ac:dyDescent="0.25">
      <c r="B4840" s="149" t="str">
        <f t="shared" si="152"/>
        <v>_1602</v>
      </c>
      <c r="E4840" s="149" t="str">
        <f t="shared" si="151"/>
        <v>_</v>
      </c>
      <c r="G4840" s="149">
        <f t="array" ref="G4840">SUM(IF(A4840=A$5:A4840,IF(C4840=C$5:C4840,1,0),0))</f>
        <v>1602</v>
      </c>
    </row>
    <row r="4841" spans="2:7" x14ac:dyDescent="0.25">
      <c r="B4841" s="149" t="str">
        <f t="shared" si="152"/>
        <v>_1603</v>
      </c>
      <c r="E4841" s="149" t="str">
        <f t="shared" si="151"/>
        <v>_</v>
      </c>
      <c r="G4841" s="149">
        <f t="array" ref="G4841">SUM(IF(A4841=A$5:A4841,IF(C4841=C$5:C4841,1,0),0))</f>
        <v>1603</v>
      </c>
    </row>
    <row r="4842" spans="2:7" x14ac:dyDescent="0.25">
      <c r="B4842" s="149" t="str">
        <f t="shared" si="152"/>
        <v>_1604</v>
      </c>
      <c r="E4842" s="149" t="str">
        <f t="shared" si="151"/>
        <v>_</v>
      </c>
      <c r="G4842" s="149">
        <f t="array" ref="G4842">SUM(IF(A4842=A$5:A4842,IF(C4842=C$5:C4842,1,0),0))</f>
        <v>1604</v>
      </c>
    </row>
    <row r="4843" spans="2:7" x14ac:dyDescent="0.25">
      <c r="B4843" s="149" t="str">
        <f t="shared" si="152"/>
        <v>_1605</v>
      </c>
      <c r="E4843" s="149" t="str">
        <f t="shared" si="151"/>
        <v>_</v>
      </c>
      <c r="G4843" s="149">
        <f t="array" ref="G4843">SUM(IF(A4843=A$5:A4843,IF(C4843=C$5:C4843,1,0),0))</f>
        <v>1605</v>
      </c>
    </row>
    <row r="4844" spans="2:7" x14ac:dyDescent="0.25">
      <c r="B4844" s="149" t="str">
        <f t="shared" si="152"/>
        <v>_1606</v>
      </c>
      <c r="E4844" s="149" t="str">
        <f t="shared" si="151"/>
        <v>_</v>
      </c>
      <c r="G4844" s="149">
        <f t="array" ref="G4844">SUM(IF(A4844=A$5:A4844,IF(C4844=C$5:C4844,1,0),0))</f>
        <v>1606</v>
      </c>
    </row>
    <row r="4845" spans="2:7" x14ac:dyDescent="0.25">
      <c r="B4845" s="149" t="str">
        <f t="shared" si="152"/>
        <v>_1607</v>
      </c>
      <c r="E4845" s="149" t="str">
        <f t="shared" si="151"/>
        <v>_</v>
      </c>
      <c r="G4845" s="149">
        <f t="array" ref="G4845">SUM(IF(A4845=A$5:A4845,IF(C4845=C$5:C4845,1,0),0))</f>
        <v>1607</v>
      </c>
    </row>
    <row r="4846" spans="2:7" x14ac:dyDescent="0.25">
      <c r="B4846" s="149" t="str">
        <f t="shared" si="152"/>
        <v>_1608</v>
      </c>
      <c r="E4846" s="149" t="str">
        <f t="shared" si="151"/>
        <v>_</v>
      </c>
      <c r="G4846" s="149">
        <f t="array" ref="G4846">SUM(IF(A4846=A$5:A4846,IF(C4846=C$5:C4846,1,0),0))</f>
        <v>1608</v>
      </c>
    </row>
    <row r="4847" spans="2:7" x14ac:dyDescent="0.25">
      <c r="B4847" s="149" t="str">
        <f t="shared" si="152"/>
        <v>_1609</v>
      </c>
      <c r="E4847" s="149" t="str">
        <f t="shared" si="151"/>
        <v>_</v>
      </c>
      <c r="G4847" s="149">
        <f t="array" ref="G4847">SUM(IF(A4847=A$5:A4847,IF(C4847=C$5:C4847,1,0),0))</f>
        <v>1609</v>
      </c>
    </row>
    <row r="4848" spans="2:7" x14ac:dyDescent="0.25">
      <c r="B4848" s="149" t="str">
        <f t="shared" si="152"/>
        <v>_1610</v>
      </c>
      <c r="E4848" s="149" t="str">
        <f t="shared" si="151"/>
        <v>_</v>
      </c>
      <c r="G4848" s="149">
        <f t="array" ref="G4848">SUM(IF(A4848=A$5:A4848,IF(C4848=C$5:C4848,1,0),0))</f>
        <v>1610</v>
      </c>
    </row>
    <row r="4849" spans="2:7" x14ac:dyDescent="0.25">
      <c r="B4849" s="149" t="str">
        <f t="shared" si="152"/>
        <v>_1611</v>
      </c>
      <c r="E4849" s="149" t="str">
        <f t="shared" ref="E4849:E4912" si="153">A4849&amp;"_"&amp;C4849&amp;D4849</f>
        <v>_</v>
      </c>
      <c r="G4849" s="149">
        <f t="array" ref="G4849">SUM(IF(A4849=A$5:A4849,IF(C4849=C$5:C4849,1,0),0))</f>
        <v>1611</v>
      </c>
    </row>
    <row r="4850" spans="2:7" x14ac:dyDescent="0.25">
      <c r="B4850" s="149" t="str">
        <f t="shared" si="152"/>
        <v>_1612</v>
      </c>
      <c r="E4850" s="149" t="str">
        <f t="shared" si="153"/>
        <v>_</v>
      </c>
      <c r="G4850" s="149">
        <f t="array" ref="G4850">SUM(IF(A4850=A$5:A4850,IF(C4850=C$5:C4850,1,0),0))</f>
        <v>1612</v>
      </c>
    </row>
    <row r="4851" spans="2:7" x14ac:dyDescent="0.25">
      <c r="B4851" s="149" t="str">
        <f t="shared" si="152"/>
        <v>_1613</v>
      </c>
      <c r="E4851" s="149" t="str">
        <f t="shared" si="153"/>
        <v>_</v>
      </c>
      <c r="G4851" s="149">
        <f t="array" ref="G4851">SUM(IF(A4851=A$5:A4851,IF(C4851=C$5:C4851,1,0),0))</f>
        <v>1613</v>
      </c>
    </row>
    <row r="4852" spans="2:7" x14ac:dyDescent="0.25">
      <c r="B4852" s="149" t="str">
        <f t="shared" si="152"/>
        <v>_1614</v>
      </c>
      <c r="E4852" s="149" t="str">
        <f t="shared" si="153"/>
        <v>_</v>
      </c>
      <c r="G4852" s="149">
        <f t="array" ref="G4852">SUM(IF(A4852=A$5:A4852,IF(C4852=C$5:C4852,1,0),0))</f>
        <v>1614</v>
      </c>
    </row>
    <row r="4853" spans="2:7" x14ac:dyDescent="0.25">
      <c r="B4853" s="149" t="str">
        <f t="shared" si="152"/>
        <v>_1615</v>
      </c>
      <c r="E4853" s="149" t="str">
        <f t="shared" si="153"/>
        <v>_</v>
      </c>
      <c r="G4853" s="149">
        <f t="array" ref="G4853">SUM(IF(A4853=A$5:A4853,IF(C4853=C$5:C4853,1,0),0))</f>
        <v>1615</v>
      </c>
    </row>
    <row r="4854" spans="2:7" x14ac:dyDescent="0.25">
      <c r="B4854" s="149" t="str">
        <f t="shared" si="152"/>
        <v>_1616</v>
      </c>
      <c r="E4854" s="149" t="str">
        <f t="shared" si="153"/>
        <v>_</v>
      </c>
      <c r="G4854" s="149">
        <f t="array" ref="G4854">SUM(IF(A4854=A$5:A4854,IF(C4854=C$5:C4854,1,0),0))</f>
        <v>1616</v>
      </c>
    </row>
    <row r="4855" spans="2:7" x14ac:dyDescent="0.25">
      <c r="B4855" s="149" t="str">
        <f t="shared" si="152"/>
        <v>_1617</v>
      </c>
      <c r="E4855" s="149" t="str">
        <f t="shared" si="153"/>
        <v>_</v>
      </c>
      <c r="G4855" s="149">
        <f t="array" ref="G4855">SUM(IF(A4855=A$5:A4855,IF(C4855=C$5:C4855,1,0),0))</f>
        <v>1617</v>
      </c>
    </row>
    <row r="4856" spans="2:7" x14ac:dyDescent="0.25">
      <c r="B4856" s="149" t="str">
        <f t="shared" si="152"/>
        <v>_1618</v>
      </c>
      <c r="E4856" s="149" t="str">
        <f t="shared" si="153"/>
        <v>_</v>
      </c>
      <c r="G4856" s="149">
        <f t="array" ref="G4856">SUM(IF(A4856=A$5:A4856,IF(C4856=C$5:C4856,1,0),0))</f>
        <v>1618</v>
      </c>
    </row>
    <row r="4857" spans="2:7" x14ac:dyDescent="0.25">
      <c r="B4857" s="149" t="str">
        <f t="shared" si="152"/>
        <v>_1619</v>
      </c>
      <c r="E4857" s="149" t="str">
        <f t="shared" si="153"/>
        <v>_</v>
      </c>
      <c r="G4857" s="149">
        <f t="array" ref="G4857">SUM(IF(A4857=A$5:A4857,IF(C4857=C$5:C4857,1,0),0))</f>
        <v>1619</v>
      </c>
    </row>
    <row r="4858" spans="2:7" x14ac:dyDescent="0.25">
      <c r="B4858" s="149" t="str">
        <f t="shared" si="152"/>
        <v>_1620</v>
      </c>
      <c r="E4858" s="149" t="str">
        <f t="shared" si="153"/>
        <v>_</v>
      </c>
      <c r="G4858" s="149">
        <f t="array" ref="G4858">SUM(IF(A4858=A$5:A4858,IF(C4858=C$5:C4858,1,0),0))</f>
        <v>1620</v>
      </c>
    </row>
    <row r="4859" spans="2:7" x14ac:dyDescent="0.25">
      <c r="B4859" s="149" t="str">
        <f t="shared" si="152"/>
        <v>_1621</v>
      </c>
      <c r="E4859" s="149" t="str">
        <f t="shared" si="153"/>
        <v>_</v>
      </c>
      <c r="G4859" s="149">
        <f t="array" ref="G4859">SUM(IF(A4859=A$5:A4859,IF(C4859=C$5:C4859,1,0),0))</f>
        <v>1621</v>
      </c>
    </row>
    <row r="4860" spans="2:7" x14ac:dyDescent="0.25">
      <c r="B4860" s="149" t="str">
        <f t="shared" si="152"/>
        <v>_1622</v>
      </c>
      <c r="E4860" s="149" t="str">
        <f t="shared" si="153"/>
        <v>_</v>
      </c>
      <c r="G4860" s="149">
        <f t="array" ref="G4860">SUM(IF(A4860=A$5:A4860,IF(C4860=C$5:C4860,1,0),0))</f>
        <v>1622</v>
      </c>
    </row>
    <row r="4861" spans="2:7" x14ac:dyDescent="0.25">
      <c r="B4861" s="149" t="str">
        <f t="shared" si="152"/>
        <v>_1623</v>
      </c>
      <c r="E4861" s="149" t="str">
        <f t="shared" si="153"/>
        <v>_</v>
      </c>
      <c r="G4861" s="149">
        <f t="array" ref="G4861">SUM(IF(A4861=A$5:A4861,IF(C4861=C$5:C4861,1,0),0))</f>
        <v>1623</v>
      </c>
    </row>
    <row r="4862" spans="2:7" x14ac:dyDescent="0.25">
      <c r="B4862" s="149" t="str">
        <f t="shared" si="152"/>
        <v>_1624</v>
      </c>
      <c r="E4862" s="149" t="str">
        <f t="shared" si="153"/>
        <v>_</v>
      </c>
      <c r="G4862" s="149">
        <f t="array" ref="G4862">SUM(IF(A4862=A$5:A4862,IF(C4862=C$5:C4862,1,0),0))</f>
        <v>1624</v>
      </c>
    </row>
    <row r="4863" spans="2:7" x14ac:dyDescent="0.25">
      <c r="B4863" s="149" t="str">
        <f t="shared" si="152"/>
        <v>_1625</v>
      </c>
      <c r="E4863" s="149" t="str">
        <f t="shared" si="153"/>
        <v>_</v>
      </c>
      <c r="G4863" s="149">
        <f t="array" ref="G4863">SUM(IF(A4863=A$5:A4863,IF(C4863=C$5:C4863,1,0),0))</f>
        <v>1625</v>
      </c>
    </row>
    <row r="4864" spans="2:7" x14ac:dyDescent="0.25">
      <c r="B4864" s="149" t="str">
        <f t="shared" si="152"/>
        <v>_1626</v>
      </c>
      <c r="E4864" s="149" t="str">
        <f t="shared" si="153"/>
        <v>_</v>
      </c>
      <c r="G4864" s="149">
        <f t="array" ref="G4864">SUM(IF(A4864=A$5:A4864,IF(C4864=C$5:C4864,1,0),0))</f>
        <v>1626</v>
      </c>
    </row>
    <row r="4865" spans="2:7" x14ac:dyDescent="0.25">
      <c r="B4865" s="149" t="str">
        <f t="shared" si="152"/>
        <v>_1627</v>
      </c>
      <c r="E4865" s="149" t="str">
        <f t="shared" si="153"/>
        <v>_</v>
      </c>
      <c r="G4865" s="149">
        <f t="array" ref="G4865">SUM(IF(A4865=A$5:A4865,IF(C4865=C$5:C4865,1,0),0))</f>
        <v>1627</v>
      </c>
    </row>
    <row r="4866" spans="2:7" x14ac:dyDescent="0.25">
      <c r="B4866" s="149" t="str">
        <f t="shared" si="152"/>
        <v>_1628</v>
      </c>
      <c r="E4866" s="149" t="str">
        <f t="shared" si="153"/>
        <v>_</v>
      </c>
      <c r="G4866" s="149">
        <f t="array" ref="G4866">SUM(IF(A4866=A$5:A4866,IF(C4866=C$5:C4866,1,0),0))</f>
        <v>1628</v>
      </c>
    </row>
    <row r="4867" spans="2:7" x14ac:dyDescent="0.25">
      <c r="B4867" s="149" t="str">
        <f t="shared" si="152"/>
        <v>_1629</v>
      </c>
      <c r="E4867" s="149" t="str">
        <f t="shared" si="153"/>
        <v>_</v>
      </c>
      <c r="G4867" s="149">
        <f t="array" ref="G4867">SUM(IF(A4867=A$5:A4867,IF(C4867=C$5:C4867,1,0),0))</f>
        <v>1629</v>
      </c>
    </row>
    <row r="4868" spans="2:7" x14ac:dyDescent="0.25">
      <c r="B4868" s="149" t="str">
        <f t="shared" si="152"/>
        <v>_1630</v>
      </c>
      <c r="E4868" s="149" t="str">
        <f t="shared" si="153"/>
        <v>_</v>
      </c>
      <c r="G4868" s="149">
        <f t="array" ref="G4868">SUM(IF(A4868=A$5:A4868,IF(C4868=C$5:C4868,1,0),0))</f>
        <v>1630</v>
      </c>
    </row>
    <row r="4869" spans="2:7" x14ac:dyDescent="0.25">
      <c r="B4869" s="149" t="str">
        <f t="shared" si="152"/>
        <v>_1631</v>
      </c>
      <c r="E4869" s="149" t="str">
        <f t="shared" si="153"/>
        <v>_</v>
      </c>
      <c r="G4869" s="149">
        <f t="array" ref="G4869">SUM(IF(A4869=A$5:A4869,IF(C4869=C$5:C4869,1,0),0))</f>
        <v>1631</v>
      </c>
    </row>
    <row r="4870" spans="2:7" x14ac:dyDescent="0.25">
      <c r="B4870" s="149" t="str">
        <f t="shared" si="152"/>
        <v>_1632</v>
      </c>
      <c r="E4870" s="149" t="str">
        <f t="shared" si="153"/>
        <v>_</v>
      </c>
      <c r="G4870" s="149">
        <f t="array" ref="G4870">SUM(IF(A4870=A$5:A4870,IF(C4870=C$5:C4870,1,0),0))</f>
        <v>1632</v>
      </c>
    </row>
    <row r="4871" spans="2:7" x14ac:dyDescent="0.25">
      <c r="B4871" s="149" t="str">
        <f t="shared" si="152"/>
        <v>_1633</v>
      </c>
      <c r="E4871" s="149" t="str">
        <f t="shared" si="153"/>
        <v>_</v>
      </c>
      <c r="G4871" s="149">
        <f t="array" ref="G4871">SUM(IF(A4871=A$5:A4871,IF(C4871=C$5:C4871,1,0),0))</f>
        <v>1633</v>
      </c>
    </row>
    <row r="4872" spans="2:7" x14ac:dyDescent="0.25">
      <c r="B4872" s="149" t="str">
        <f t="shared" si="152"/>
        <v>_1634</v>
      </c>
      <c r="E4872" s="149" t="str">
        <f t="shared" si="153"/>
        <v>_</v>
      </c>
      <c r="G4872" s="149">
        <f t="array" ref="G4872">SUM(IF(A4872=A$5:A4872,IF(C4872=C$5:C4872,1,0),0))</f>
        <v>1634</v>
      </c>
    </row>
    <row r="4873" spans="2:7" x14ac:dyDescent="0.25">
      <c r="B4873" s="149" t="str">
        <f t="shared" si="152"/>
        <v>_1635</v>
      </c>
      <c r="E4873" s="149" t="str">
        <f t="shared" si="153"/>
        <v>_</v>
      </c>
      <c r="G4873" s="149">
        <f t="array" ref="G4873">SUM(IF(A4873=A$5:A4873,IF(C4873=C$5:C4873,1,0),0))</f>
        <v>1635</v>
      </c>
    </row>
    <row r="4874" spans="2:7" x14ac:dyDescent="0.25">
      <c r="B4874" s="149" t="str">
        <f t="shared" si="152"/>
        <v>_1636</v>
      </c>
      <c r="E4874" s="149" t="str">
        <f t="shared" si="153"/>
        <v>_</v>
      </c>
      <c r="G4874" s="149">
        <f t="array" ref="G4874">SUM(IF(A4874=A$5:A4874,IF(C4874=C$5:C4874,1,0),0))</f>
        <v>1636</v>
      </c>
    </row>
    <row r="4875" spans="2:7" x14ac:dyDescent="0.25">
      <c r="B4875" s="149" t="str">
        <f t="shared" si="152"/>
        <v>_1637</v>
      </c>
      <c r="E4875" s="149" t="str">
        <f t="shared" si="153"/>
        <v>_</v>
      </c>
      <c r="G4875" s="149">
        <f t="array" ref="G4875">SUM(IF(A4875=A$5:A4875,IF(C4875=C$5:C4875,1,0),0))</f>
        <v>1637</v>
      </c>
    </row>
    <row r="4876" spans="2:7" x14ac:dyDescent="0.25">
      <c r="B4876" s="149" t="str">
        <f t="shared" si="152"/>
        <v>_1638</v>
      </c>
      <c r="E4876" s="149" t="str">
        <f t="shared" si="153"/>
        <v>_</v>
      </c>
      <c r="G4876" s="149">
        <f t="array" ref="G4876">SUM(IF(A4876=A$5:A4876,IF(C4876=C$5:C4876,1,0),0))</f>
        <v>1638</v>
      </c>
    </row>
    <row r="4877" spans="2:7" x14ac:dyDescent="0.25">
      <c r="B4877" s="149" t="str">
        <f t="shared" ref="B4877:B4940" si="154">A4877&amp;"_"&amp;C4877&amp;G4877</f>
        <v>_1639</v>
      </c>
      <c r="E4877" s="149" t="str">
        <f t="shared" si="153"/>
        <v>_</v>
      </c>
      <c r="G4877" s="149">
        <f t="array" ref="G4877">SUM(IF(A4877=A$5:A4877,IF(C4877=C$5:C4877,1,0),0))</f>
        <v>1639</v>
      </c>
    </row>
    <row r="4878" spans="2:7" x14ac:dyDescent="0.25">
      <c r="B4878" s="149" t="str">
        <f t="shared" si="154"/>
        <v>_1640</v>
      </c>
      <c r="E4878" s="149" t="str">
        <f t="shared" si="153"/>
        <v>_</v>
      </c>
      <c r="G4878" s="149">
        <f t="array" ref="G4878">SUM(IF(A4878=A$5:A4878,IF(C4878=C$5:C4878,1,0),0))</f>
        <v>1640</v>
      </c>
    </row>
    <row r="4879" spans="2:7" x14ac:dyDescent="0.25">
      <c r="B4879" s="149" t="str">
        <f t="shared" si="154"/>
        <v>_1641</v>
      </c>
      <c r="E4879" s="149" t="str">
        <f t="shared" si="153"/>
        <v>_</v>
      </c>
      <c r="G4879" s="149">
        <f t="array" ref="G4879">SUM(IF(A4879=A$5:A4879,IF(C4879=C$5:C4879,1,0),0))</f>
        <v>1641</v>
      </c>
    </row>
    <row r="4880" spans="2:7" x14ac:dyDescent="0.25">
      <c r="B4880" s="149" t="str">
        <f t="shared" si="154"/>
        <v>_1642</v>
      </c>
      <c r="E4880" s="149" t="str">
        <f t="shared" si="153"/>
        <v>_</v>
      </c>
      <c r="G4880" s="149">
        <f t="array" ref="G4880">SUM(IF(A4880=A$5:A4880,IF(C4880=C$5:C4880,1,0),0))</f>
        <v>1642</v>
      </c>
    </row>
    <row r="4881" spans="2:7" x14ac:dyDescent="0.25">
      <c r="B4881" s="149" t="str">
        <f t="shared" si="154"/>
        <v>_1643</v>
      </c>
      <c r="E4881" s="149" t="str">
        <f t="shared" si="153"/>
        <v>_</v>
      </c>
      <c r="G4881" s="149">
        <f t="array" ref="G4881">SUM(IF(A4881=A$5:A4881,IF(C4881=C$5:C4881,1,0),0))</f>
        <v>1643</v>
      </c>
    </row>
    <row r="4882" spans="2:7" x14ac:dyDescent="0.25">
      <c r="B4882" s="149" t="str">
        <f t="shared" si="154"/>
        <v>_1644</v>
      </c>
      <c r="E4882" s="149" t="str">
        <f t="shared" si="153"/>
        <v>_</v>
      </c>
      <c r="G4882" s="149">
        <f t="array" ref="G4882">SUM(IF(A4882=A$5:A4882,IF(C4882=C$5:C4882,1,0),0))</f>
        <v>1644</v>
      </c>
    </row>
    <row r="4883" spans="2:7" x14ac:dyDescent="0.25">
      <c r="B4883" s="149" t="str">
        <f t="shared" si="154"/>
        <v>_1645</v>
      </c>
      <c r="E4883" s="149" t="str">
        <f t="shared" si="153"/>
        <v>_</v>
      </c>
      <c r="G4883" s="149">
        <f t="array" ref="G4883">SUM(IF(A4883=A$5:A4883,IF(C4883=C$5:C4883,1,0),0))</f>
        <v>1645</v>
      </c>
    </row>
    <row r="4884" spans="2:7" x14ac:dyDescent="0.25">
      <c r="B4884" s="149" t="str">
        <f t="shared" si="154"/>
        <v>_1646</v>
      </c>
      <c r="E4884" s="149" t="str">
        <f t="shared" si="153"/>
        <v>_</v>
      </c>
      <c r="G4884" s="149">
        <f t="array" ref="G4884">SUM(IF(A4884=A$5:A4884,IF(C4884=C$5:C4884,1,0),0))</f>
        <v>1646</v>
      </c>
    </row>
    <row r="4885" spans="2:7" x14ac:dyDescent="0.25">
      <c r="B4885" s="149" t="str">
        <f t="shared" si="154"/>
        <v>_1647</v>
      </c>
      <c r="E4885" s="149" t="str">
        <f t="shared" si="153"/>
        <v>_</v>
      </c>
      <c r="G4885" s="149">
        <f t="array" ref="G4885">SUM(IF(A4885=A$5:A4885,IF(C4885=C$5:C4885,1,0),0))</f>
        <v>1647</v>
      </c>
    </row>
    <row r="4886" spans="2:7" x14ac:dyDescent="0.25">
      <c r="B4886" s="149" t="str">
        <f t="shared" si="154"/>
        <v>_1648</v>
      </c>
      <c r="E4886" s="149" t="str">
        <f t="shared" si="153"/>
        <v>_</v>
      </c>
      <c r="G4886" s="149">
        <f t="array" ref="G4886">SUM(IF(A4886=A$5:A4886,IF(C4886=C$5:C4886,1,0),0))</f>
        <v>1648</v>
      </c>
    </row>
    <row r="4887" spans="2:7" x14ac:dyDescent="0.25">
      <c r="B4887" s="149" t="str">
        <f t="shared" si="154"/>
        <v>_1649</v>
      </c>
      <c r="E4887" s="149" t="str">
        <f t="shared" si="153"/>
        <v>_</v>
      </c>
      <c r="G4887" s="149">
        <f t="array" ref="G4887">SUM(IF(A4887=A$5:A4887,IF(C4887=C$5:C4887,1,0),0))</f>
        <v>1649</v>
      </c>
    </row>
    <row r="4888" spans="2:7" x14ac:dyDescent="0.25">
      <c r="B4888" s="149" t="str">
        <f t="shared" si="154"/>
        <v>_1650</v>
      </c>
      <c r="E4888" s="149" t="str">
        <f t="shared" si="153"/>
        <v>_</v>
      </c>
      <c r="G4888" s="149">
        <f t="array" ref="G4888">SUM(IF(A4888=A$5:A4888,IF(C4888=C$5:C4888,1,0),0))</f>
        <v>1650</v>
      </c>
    </row>
    <row r="4889" spans="2:7" x14ac:dyDescent="0.25">
      <c r="B4889" s="149" t="str">
        <f t="shared" si="154"/>
        <v>_1651</v>
      </c>
      <c r="E4889" s="149" t="str">
        <f t="shared" si="153"/>
        <v>_</v>
      </c>
      <c r="G4889" s="149">
        <f t="array" ref="G4889">SUM(IF(A4889=A$5:A4889,IF(C4889=C$5:C4889,1,0),0))</f>
        <v>1651</v>
      </c>
    </row>
    <row r="4890" spans="2:7" x14ac:dyDescent="0.25">
      <c r="B4890" s="149" t="str">
        <f t="shared" si="154"/>
        <v>_1652</v>
      </c>
      <c r="E4890" s="149" t="str">
        <f t="shared" si="153"/>
        <v>_</v>
      </c>
      <c r="G4890" s="149">
        <f t="array" ref="G4890">SUM(IF(A4890=A$5:A4890,IF(C4890=C$5:C4890,1,0),0))</f>
        <v>1652</v>
      </c>
    </row>
    <row r="4891" spans="2:7" x14ac:dyDescent="0.25">
      <c r="B4891" s="149" t="str">
        <f t="shared" si="154"/>
        <v>_1653</v>
      </c>
      <c r="E4891" s="149" t="str">
        <f t="shared" si="153"/>
        <v>_</v>
      </c>
      <c r="G4891" s="149">
        <f t="array" ref="G4891">SUM(IF(A4891=A$5:A4891,IF(C4891=C$5:C4891,1,0),0))</f>
        <v>1653</v>
      </c>
    </row>
    <row r="4892" spans="2:7" x14ac:dyDescent="0.25">
      <c r="B4892" s="149" t="str">
        <f t="shared" si="154"/>
        <v>_1654</v>
      </c>
      <c r="E4892" s="149" t="str">
        <f t="shared" si="153"/>
        <v>_</v>
      </c>
      <c r="G4892" s="149">
        <f t="array" ref="G4892">SUM(IF(A4892=A$5:A4892,IF(C4892=C$5:C4892,1,0),0))</f>
        <v>1654</v>
      </c>
    </row>
    <row r="4893" spans="2:7" x14ac:dyDescent="0.25">
      <c r="B4893" s="149" t="str">
        <f t="shared" si="154"/>
        <v>_1655</v>
      </c>
      <c r="E4893" s="149" t="str">
        <f t="shared" si="153"/>
        <v>_</v>
      </c>
      <c r="G4893" s="149">
        <f t="array" ref="G4893">SUM(IF(A4893=A$5:A4893,IF(C4893=C$5:C4893,1,0),0))</f>
        <v>1655</v>
      </c>
    </row>
    <row r="4894" spans="2:7" x14ac:dyDescent="0.25">
      <c r="B4894" s="149" t="str">
        <f t="shared" si="154"/>
        <v>_1656</v>
      </c>
      <c r="E4894" s="149" t="str">
        <f t="shared" si="153"/>
        <v>_</v>
      </c>
      <c r="G4894" s="149">
        <f t="array" ref="G4894">SUM(IF(A4894=A$5:A4894,IF(C4894=C$5:C4894,1,0),0))</f>
        <v>1656</v>
      </c>
    </row>
    <row r="4895" spans="2:7" x14ac:dyDescent="0.25">
      <c r="B4895" s="149" t="str">
        <f t="shared" si="154"/>
        <v>_1657</v>
      </c>
      <c r="E4895" s="149" t="str">
        <f t="shared" si="153"/>
        <v>_</v>
      </c>
      <c r="G4895" s="149">
        <f t="array" ref="G4895">SUM(IF(A4895=A$5:A4895,IF(C4895=C$5:C4895,1,0),0))</f>
        <v>1657</v>
      </c>
    </row>
    <row r="4896" spans="2:7" x14ac:dyDescent="0.25">
      <c r="B4896" s="149" t="str">
        <f t="shared" si="154"/>
        <v>_1658</v>
      </c>
      <c r="E4896" s="149" t="str">
        <f t="shared" si="153"/>
        <v>_</v>
      </c>
      <c r="G4896" s="149">
        <f t="array" ref="G4896">SUM(IF(A4896=A$5:A4896,IF(C4896=C$5:C4896,1,0),0))</f>
        <v>1658</v>
      </c>
    </row>
    <row r="4897" spans="2:7" x14ac:dyDescent="0.25">
      <c r="B4897" s="149" t="str">
        <f t="shared" si="154"/>
        <v>_1659</v>
      </c>
      <c r="E4897" s="149" t="str">
        <f t="shared" si="153"/>
        <v>_</v>
      </c>
      <c r="G4897" s="149">
        <f t="array" ref="G4897">SUM(IF(A4897=A$5:A4897,IF(C4897=C$5:C4897,1,0),0))</f>
        <v>1659</v>
      </c>
    </row>
    <row r="4898" spans="2:7" x14ac:dyDescent="0.25">
      <c r="B4898" s="149" t="str">
        <f t="shared" si="154"/>
        <v>_1660</v>
      </c>
      <c r="E4898" s="149" t="str">
        <f t="shared" si="153"/>
        <v>_</v>
      </c>
      <c r="G4898" s="149">
        <f t="array" ref="G4898">SUM(IF(A4898=A$5:A4898,IF(C4898=C$5:C4898,1,0),0))</f>
        <v>1660</v>
      </c>
    </row>
    <row r="4899" spans="2:7" x14ac:dyDescent="0.25">
      <c r="B4899" s="149" t="str">
        <f t="shared" si="154"/>
        <v>_1661</v>
      </c>
      <c r="E4899" s="149" t="str">
        <f t="shared" si="153"/>
        <v>_</v>
      </c>
      <c r="G4899" s="149">
        <f t="array" ref="G4899">SUM(IF(A4899=A$5:A4899,IF(C4899=C$5:C4899,1,0),0))</f>
        <v>1661</v>
      </c>
    </row>
    <row r="4900" spans="2:7" x14ac:dyDescent="0.25">
      <c r="B4900" s="149" t="str">
        <f t="shared" si="154"/>
        <v>_1662</v>
      </c>
      <c r="E4900" s="149" t="str">
        <f t="shared" si="153"/>
        <v>_</v>
      </c>
      <c r="G4900" s="149">
        <f t="array" ref="G4900">SUM(IF(A4900=A$5:A4900,IF(C4900=C$5:C4900,1,0),0))</f>
        <v>1662</v>
      </c>
    </row>
    <row r="4901" spans="2:7" x14ac:dyDescent="0.25">
      <c r="B4901" s="149" t="str">
        <f t="shared" si="154"/>
        <v>_1663</v>
      </c>
      <c r="E4901" s="149" t="str">
        <f t="shared" si="153"/>
        <v>_</v>
      </c>
      <c r="G4901" s="149">
        <f t="array" ref="G4901">SUM(IF(A4901=A$5:A4901,IF(C4901=C$5:C4901,1,0),0))</f>
        <v>1663</v>
      </c>
    </row>
    <row r="4902" spans="2:7" x14ac:dyDescent="0.25">
      <c r="B4902" s="149" t="str">
        <f t="shared" si="154"/>
        <v>_1664</v>
      </c>
      <c r="E4902" s="149" t="str">
        <f t="shared" si="153"/>
        <v>_</v>
      </c>
      <c r="G4902" s="149">
        <f t="array" ref="G4902">SUM(IF(A4902=A$5:A4902,IF(C4902=C$5:C4902,1,0),0))</f>
        <v>1664</v>
      </c>
    </row>
    <row r="4903" spans="2:7" x14ac:dyDescent="0.25">
      <c r="B4903" s="149" t="str">
        <f t="shared" si="154"/>
        <v>_1665</v>
      </c>
      <c r="E4903" s="149" t="str">
        <f t="shared" si="153"/>
        <v>_</v>
      </c>
      <c r="G4903" s="149">
        <f t="array" ref="G4903">SUM(IF(A4903=A$5:A4903,IF(C4903=C$5:C4903,1,0),0))</f>
        <v>1665</v>
      </c>
    </row>
    <row r="4904" spans="2:7" x14ac:dyDescent="0.25">
      <c r="B4904" s="149" t="str">
        <f t="shared" si="154"/>
        <v>_1666</v>
      </c>
      <c r="E4904" s="149" t="str">
        <f t="shared" si="153"/>
        <v>_</v>
      </c>
      <c r="G4904" s="149">
        <f t="array" ref="G4904">SUM(IF(A4904=A$5:A4904,IF(C4904=C$5:C4904,1,0),0))</f>
        <v>1666</v>
      </c>
    </row>
    <row r="4905" spans="2:7" x14ac:dyDescent="0.25">
      <c r="B4905" s="149" t="str">
        <f t="shared" si="154"/>
        <v>_1667</v>
      </c>
      <c r="E4905" s="149" t="str">
        <f t="shared" si="153"/>
        <v>_</v>
      </c>
      <c r="G4905" s="149">
        <f t="array" ref="G4905">SUM(IF(A4905=A$5:A4905,IF(C4905=C$5:C4905,1,0),0))</f>
        <v>1667</v>
      </c>
    </row>
    <row r="4906" spans="2:7" x14ac:dyDescent="0.25">
      <c r="B4906" s="149" t="str">
        <f t="shared" si="154"/>
        <v>_1668</v>
      </c>
      <c r="E4906" s="149" t="str">
        <f t="shared" si="153"/>
        <v>_</v>
      </c>
      <c r="G4906" s="149">
        <f t="array" ref="G4906">SUM(IF(A4906=A$5:A4906,IF(C4906=C$5:C4906,1,0),0))</f>
        <v>1668</v>
      </c>
    </row>
    <row r="4907" spans="2:7" x14ac:dyDescent="0.25">
      <c r="B4907" s="149" t="str">
        <f t="shared" si="154"/>
        <v>_1669</v>
      </c>
      <c r="E4907" s="149" t="str">
        <f t="shared" si="153"/>
        <v>_</v>
      </c>
      <c r="G4907" s="149">
        <f t="array" ref="G4907">SUM(IF(A4907=A$5:A4907,IF(C4907=C$5:C4907,1,0),0))</f>
        <v>1669</v>
      </c>
    </row>
    <row r="4908" spans="2:7" x14ac:dyDescent="0.25">
      <c r="B4908" s="149" t="str">
        <f t="shared" si="154"/>
        <v>_1670</v>
      </c>
      <c r="E4908" s="149" t="str">
        <f t="shared" si="153"/>
        <v>_</v>
      </c>
      <c r="G4908" s="149">
        <f t="array" ref="G4908">SUM(IF(A4908=A$5:A4908,IF(C4908=C$5:C4908,1,0),0))</f>
        <v>1670</v>
      </c>
    </row>
    <row r="4909" spans="2:7" x14ac:dyDescent="0.25">
      <c r="B4909" s="149" t="str">
        <f t="shared" si="154"/>
        <v>_1671</v>
      </c>
      <c r="E4909" s="149" t="str">
        <f t="shared" si="153"/>
        <v>_</v>
      </c>
      <c r="G4909" s="149">
        <f t="array" ref="G4909">SUM(IF(A4909=A$5:A4909,IF(C4909=C$5:C4909,1,0),0))</f>
        <v>1671</v>
      </c>
    </row>
    <row r="4910" spans="2:7" x14ac:dyDescent="0.25">
      <c r="B4910" s="149" t="str">
        <f t="shared" si="154"/>
        <v>_1672</v>
      </c>
      <c r="E4910" s="149" t="str">
        <f t="shared" si="153"/>
        <v>_</v>
      </c>
      <c r="G4910" s="149">
        <f t="array" ref="G4910">SUM(IF(A4910=A$5:A4910,IF(C4910=C$5:C4910,1,0),0))</f>
        <v>1672</v>
      </c>
    </row>
    <row r="4911" spans="2:7" x14ac:dyDescent="0.25">
      <c r="B4911" s="149" t="str">
        <f t="shared" si="154"/>
        <v>_1673</v>
      </c>
      <c r="E4911" s="149" t="str">
        <f t="shared" si="153"/>
        <v>_</v>
      </c>
      <c r="G4911" s="149">
        <f t="array" ref="G4911">SUM(IF(A4911=A$5:A4911,IF(C4911=C$5:C4911,1,0),0))</f>
        <v>1673</v>
      </c>
    </row>
    <row r="4912" spans="2:7" x14ac:dyDescent="0.25">
      <c r="B4912" s="149" t="str">
        <f t="shared" si="154"/>
        <v>_1674</v>
      </c>
      <c r="E4912" s="149" t="str">
        <f t="shared" si="153"/>
        <v>_</v>
      </c>
      <c r="G4912" s="149">
        <f t="array" ref="G4912">SUM(IF(A4912=A$5:A4912,IF(C4912=C$5:C4912,1,0),0))</f>
        <v>1674</v>
      </c>
    </row>
    <row r="4913" spans="2:7" x14ac:dyDescent="0.25">
      <c r="B4913" s="149" t="str">
        <f t="shared" si="154"/>
        <v>_1675</v>
      </c>
      <c r="E4913" s="149" t="str">
        <f t="shared" ref="E4913:E4976" si="155">A4913&amp;"_"&amp;C4913&amp;D4913</f>
        <v>_</v>
      </c>
      <c r="G4913" s="149">
        <f t="array" ref="G4913">SUM(IF(A4913=A$5:A4913,IF(C4913=C$5:C4913,1,0),0))</f>
        <v>1675</v>
      </c>
    </row>
    <row r="4914" spans="2:7" x14ac:dyDescent="0.25">
      <c r="B4914" s="149" t="str">
        <f t="shared" si="154"/>
        <v>_1676</v>
      </c>
      <c r="E4914" s="149" t="str">
        <f t="shared" si="155"/>
        <v>_</v>
      </c>
      <c r="G4914" s="149">
        <f t="array" ref="G4914">SUM(IF(A4914=A$5:A4914,IF(C4914=C$5:C4914,1,0),0))</f>
        <v>1676</v>
      </c>
    </row>
    <row r="4915" spans="2:7" x14ac:dyDescent="0.25">
      <c r="B4915" s="149" t="str">
        <f t="shared" si="154"/>
        <v>_1677</v>
      </c>
      <c r="E4915" s="149" t="str">
        <f t="shared" si="155"/>
        <v>_</v>
      </c>
      <c r="G4915" s="149">
        <f t="array" ref="G4915">SUM(IF(A4915=A$5:A4915,IF(C4915=C$5:C4915,1,0),0))</f>
        <v>1677</v>
      </c>
    </row>
    <row r="4916" spans="2:7" x14ac:dyDescent="0.25">
      <c r="B4916" s="149" t="str">
        <f t="shared" si="154"/>
        <v>_1678</v>
      </c>
      <c r="E4916" s="149" t="str">
        <f t="shared" si="155"/>
        <v>_</v>
      </c>
      <c r="G4916" s="149">
        <f t="array" ref="G4916">SUM(IF(A4916=A$5:A4916,IF(C4916=C$5:C4916,1,0),0))</f>
        <v>1678</v>
      </c>
    </row>
    <row r="4917" spans="2:7" x14ac:dyDescent="0.25">
      <c r="B4917" s="149" t="str">
        <f t="shared" si="154"/>
        <v>_1679</v>
      </c>
      <c r="E4917" s="149" t="str">
        <f t="shared" si="155"/>
        <v>_</v>
      </c>
      <c r="G4917" s="149">
        <f t="array" ref="G4917">SUM(IF(A4917=A$5:A4917,IF(C4917=C$5:C4917,1,0),0))</f>
        <v>1679</v>
      </c>
    </row>
    <row r="4918" spans="2:7" x14ac:dyDescent="0.25">
      <c r="B4918" s="149" t="str">
        <f t="shared" si="154"/>
        <v>_1680</v>
      </c>
      <c r="E4918" s="149" t="str">
        <f t="shared" si="155"/>
        <v>_</v>
      </c>
      <c r="G4918" s="149">
        <f t="array" ref="G4918">SUM(IF(A4918=A$5:A4918,IF(C4918=C$5:C4918,1,0),0))</f>
        <v>1680</v>
      </c>
    </row>
    <row r="4919" spans="2:7" x14ac:dyDescent="0.25">
      <c r="B4919" s="149" t="str">
        <f t="shared" si="154"/>
        <v>_1681</v>
      </c>
      <c r="E4919" s="149" t="str">
        <f t="shared" si="155"/>
        <v>_</v>
      </c>
      <c r="G4919" s="149">
        <f t="array" ref="G4919">SUM(IF(A4919=A$5:A4919,IF(C4919=C$5:C4919,1,0),0))</f>
        <v>1681</v>
      </c>
    </row>
    <row r="4920" spans="2:7" x14ac:dyDescent="0.25">
      <c r="B4920" s="149" t="str">
        <f t="shared" si="154"/>
        <v>_1682</v>
      </c>
      <c r="E4920" s="149" t="str">
        <f t="shared" si="155"/>
        <v>_</v>
      </c>
      <c r="G4920" s="149">
        <f t="array" ref="G4920">SUM(IF(A4920=A$5:A4920,IF(C4920=C$5:C4920,1,0),0))</f>
        <v>1682</v>
      </c>
    </row>
    <row r="4921" spans="2:7" x14ac:dyDescent="0.25">
      <c r="B4921" s="149" t="str">
        <f t="shared" si="154"/>
        <v>_1683</v>
      </c>
      <c r="E4921" s="149" t="str">
        <f t="shared" si="155"/>
        <v>_</v>
      </c>
      <c r="G4921" s="149">
        <f t="array" ref="G4921">SUM(IF(A4921=A$5:A4921,IF(C4921=C$5:C4921,1,0),0))</f>
        <v>1683</v>
      </c>
    </row>
    <row r="4922" spans="2:7" x14ac:dyDescent="0.25">
      <c r="B4922" s="149" t="str">
        <f t="shared" si="154"/>
        <v>_1684</v>
      </c>
      <c r="E4922" s="149" t="str">
        <f t="shared" si="155"/>
        <v>_</v>
      </c>
      <c r="G4922" s="149">
        <f t="array" ref="G4922">SUM(IF(A4922=A$5:A4922,IF(C4922=C$5:C4922,1,0),0))</f>
        <v>1684</v>
      </c>
    </row>
    <row r="4923" spans="2:7" x14ac:dyDescent="0.25">
      <c r="B4923" s="149" t="str">
        <f t="shared" si="154"/>
        <v>_1685</v>
      </c>
      <c r="E4923" s="149" t="str">
        <f t="shared" si="155"/>
        <v>_</v>
      </c>
      <c r="G4923" s="149">
        <f t="array" ref="G4923">SUM(IF(A4923=A$5:A4923,IF(C4923=C$5:C4923,1,0),0))</f>
        <v>1685</v>
      </c>
    </row>
    <row r="4924" spans="2:7" x14ac:dyDescent="0.25">
      <c r="B4924" s="149" t="str">
        <f t="shared" si="154"/>
        <v>_1686</v>
      </c>
      <c r="E4924" s="149" t="str">
        <f t="shared" si="155"/>
        <v>_</v>
      </c>
      <c r="G4924" s="149">
        <f t="array" ref="G4924">SUM(IF(A4924=A$5:A4924,IF(C4924=C$5:C4924,1,0),0))</f>
        <v>1686</v>
      </c>
    </row>
    <row r="4925" spans="2:7" x14ac:dyDescent="0.25">
      <c r="B4925" s="149" t="str">
        <f t="shared" si="154"/>
        <v>_1687</v>
      </c>
      <c r="E4925" s="149" t="str">
        <f t="shared" si="155"/>
        <v>_</v>
      </c>
      <c r="G4925" s="149">
        <f t="array" ref="G4925">SUM(IF(A4925=A$5:A4925,IF(C4925=C$5:C4925,1,0),0))</f>
        <v>1687</v>
      </c>
    </row>
    <row r="4926" spans="2:7" x14ac:dyDescent="0.25">
      <c r="B4926" s="149" t="str">
        <f t="shared" si="154"/>
        <v>_1688</v>
      </c>
      <c r="E4926" s="149" t="str">
        <f t="shared" si="155"/>
        <v>_</v>
      </c>
      <c r="G4926" s="149">
        <f t="array" ref="G4926">SUM(IF(A4926=A$5:A4926,IF(C4926=C$5:C4926,1,0),0))</f>
        <v>1688</v>
      </c>
    </row>
    <row r="4927" spans="2:7" x14ac:dyDescent="0.25">
      <c r="B4927" s="149" t="str">
        <f t="shared" si="154"/>
        <v>_1689</v>
      </c>
      <c r="E4927" s="149" t="str">
        <f t="shared" si="155"/>
        <v>_</v>
      </c>
      <c r="G4927" s="149">
        <f t="array" ref="G4927">SUM(IF(A4927=A$5:A4927,IF(C4927=C$5:C4927,1,0),0))</f>
        <v>1689</v>
      </c>
    </row>
    <row r="4928" spans="2:7" x14ac:dyDescent="0.25">
      <c r="B4928" s="149" t="str">
        <f t="shared" si="154"/>
        <v>_1690</v>
      </c>
      <c r="E4928" s="149" t="str">
        <f t="shared" si="155"/>
        <v>_</v>
      </c>
      <c r="G4928" s="149">
        <f t="array" ref="G4928">SUM(IF(A4928=A$5:A4928,IF(C4928=C$5:C4928,1,0),0))</f>
        <v>1690</v>
      </c>
    </row>
    <row r="4929" spans="2:7" x14ac:dyDescent="0.25">
      <c r="B4929" s="149" t="str">
        <f t="shared" si="154"/>
        <v>_1691</v>
      </c>
      <c r="E4929" s="149" t="str">
        <f t="shared" si="155"/>
        <v>_</v>
      </c>
      <c r="G4929" s="149">
        <f t="array" ref="G4929">SUM(IF(A4929=A$5:A4929,IF(C4929=C$5:C4929,1,0),0))</f>
        <v>1691</v>
      </c>
    </row>
    <row r="4930" spans="2:7" x14ac:dyDescent="0.25">
      <c r="B4930" s="149" t="str">
        <f t="shared" si="154"/>
        <v>_1692</v>
      </c>
      <c r="E4930" s="149" t="str">
        <f t="shared" si="155"/>
        <v>_</v>
      </c>
      <c r="G4930" s="149">
        <f t="array" ref="G4930">SUM(IF(A4930=A$5:A4930,IF(C4930=C$5:C4930,1,0),0))</f>
        <v>1692</v>
      </c>
    </row>
    <row r="4931" spans="2:7" x14ac:dyDescent="0.25">
      <c r="B4931" s="149" t="str">
        <f t="shared" si="154"/>
        <v>_1693</v>
      </c>
      <c r="E4931" s="149" t="str">
        <f t="shared" si="155"/>
        <v>_</v>
      </c>
      <c r="G4931" s="149">
        <f t="array" ref="G4931">SUM(IF(A4931=A$5:A4931,IF(C4931=C$5:C4931,1,0),0))</f>
        <v>1693</v>
      </c>
    </row>
    <row r="4932" spans="2:7" x14ac:dyDescent="0.25">
      <c r="B4932" s="149" t="str">
        <f t="shared" si="154"/>
        <v>_1694</v>
      </c>
      <c r="E4932" s="149" t="str">
        <f t="shared" si="155"/>
        <v>_</v>
      </c>
      <c r="G4932" s="149">
        <f t="array" ref="G4932">SUM(IF(A4932=A$5:A4932,IF(C4932=C$5:C4932,1,0),0))</f>
        <v>1694</v>
      </c>
    </row>
    <row r="4933" spans="2:7" x14ac:dyDescent="0.25">
      <c r="B4933" s="149" t="str">
        <f t="shared" si="154"/>
        <v>_1695</v>
      </c>
      <c r="E4933" s="149" t="str">
        <f t="shared" si="155"/>
        <v>_</v>
      </c>
      <c r="G4933" s="149">
        <f t="array" ref="G4933">SUM(IF(A4933=A$5:A4933,IF(C4933=C$5:C4933,1,0),0))</f>
        <v>1695</v>
      </c>
    </row>
    <row r="4934" spans="2:7" x14ac:dyDescent="0.25">
      <c r="B4934" s="149" t="str">
        <f t="shared" si="154"/>
        <v>_1696</v>
      </c>
      <c r="E4934" s="149" t="str">
        <f t="shared" si="155"/>
        <v>_</v>
      </c>
      <c r="G4934" s="149">
        <f t="array" ref="G4934">SUM(IF(A4934=A$5:A4934,IF(C4934=C$5:C4934,1,0),0))</f>
        <v>1696</v>
      </c>
    </row>
    <row r="4935" spans="2:7" x14ac:dyDescent="0.25">
      <c r="B4935" s="149" t="str">
        <f t="shared" si="154"/>
        <v>_1697</v>
      </c>
      <c r="E4935" s="149" t="str">
        <f t="shared" si="155"/>
        <v>_</v>
      </c>
      <c r="G4935" s="149">
        <f t="array" ref="G4935">SUM(IF(A4935=A$5:A4935,IF(C4935=C$5:C4935,1,0),0))</f>
        <v>1697</v>
      </c>
    </row>
    <row r="4936" spans="2:7" x14ac:dyDescent="0.25">
      <c r="B4936" s="149" t="str">
        <f t="shared" si="154"/>
        <v>_1698</v>
      </c>
      <c r="E4936" s="149" t="str">
        <f t="shared" si="155"/>
        <v>_</v>
      </c>
      <c r="G4936" s="149">
        <f t="array" ref="G4936">SUM(IF(A4936=A$5:A4936,IF(C4936=C$5:C4936,1,0),0))</f>
        <v>1698</v>
      </c>
    </row>
    <row r="4937" spans="2:7" x14ac:dyDescent="0.25">
      <c r="B4937" s="149" t="str">
        <f t="shared" si="154"/>
        <v>_1699</v>
      </c>
      <c r="E4937" s="149" t="str">
        <f t="shared" si="155"/>
        <v>_</v>
      </c>
      <c r="G4937" s="149">
        <f t="array" ref="G4937">SUM(IF(A4937=A$5:A4937,IF(C4937=C$5:C4937,1,0),0))</f>
        <v>1699</v>
      </c>
    </row>
    <row r="4938" spans="2:7" x14ac:dyDescent="0.25">
      <c r="B4938" s="149" t="str">
        <f t="shared" si="154"/>
        <v>_1700</v>
      </c>
      <c r="E4938" s="149" t="str">
        <f t="shared" si="155"/>
        <v>_</v>
      </c>
      <c r="G4938" s="149">
        <f t="array" ref="G4938">SUM(IF(A4938=A$5:A4938,IF(C4938=C$5:C4938,1,0),0))</f>
        <v>1700</v>
      </c>
    </row>
    <row r="4939" spans="2:7" x14ac:dyDescent="0.25">
      <c r="B4939" s="149" t="str">
        <f t="shared" si="154"/>
        <v>_1701</v>
      </c>
      <c r="E4939" s="149" t="str">
        <f t="shared" si="155"/>
        <v>_</v>
      </c>
      <c r="G4939" s="149">
        <f t="array" ref="G4939">SUM(IF(A4939=A$5:A4939,IF(C4939=C$5:C4939,1,0),0))</f>
        <v>1701</v>
      </c>
    </row>
    <row r="4940" spans="2:7" x14ac:dyDescent="0.25">
      <c r="B4940" s="149" t="str">
        <f t="shared" si="154"/>
        <v>_1702</v>
      </c>
      <c r="E4940" s="149" t="str">
        <f t="shared" si="155"/>
        <v>_</v>
      </c>
      <c r="G4940" s="149">
        <f t="array" ref="G4940">SUM(IF(A4940=A$5:A4940,IF(C4940=C$5:C4940,1,0),0))</f>
        <v>1702</v>
      </c>
    </row>
    <row r="4941" spans="2:7" x14ac:dyDescent="0.25">
      <c r="B4941" s="149" t="str">
        <f t="shared" ref="B4941:B5004" si="156">A4941&amp;"_"&amp;C4941&amp;G4941</f>
        <v>_1703</v>
      </c>
      <c r="E4941" s="149" t="str">
        <f t="shared" si="155"/>
        <v>_</v>
      </c>
      <c r="G4941" s="149">
        <f t="array" ref="G4941">SUM(IF(A4941=A$5:A4941,IF(C4941=C$5:C4941,1,0),0))</f>
        <v>1703</v>
      </c>
    </row>
    <row r="4942" spans="2:7" x14ac:dyDescent="0.25">
      <c r="B4942" s="149" t="str">
        <f t="shared" si="156"/>
        <v>_1704</v>
      </c>
      <c r="E4942" s="149" t="str">
        <f t="shared" si="155"/>
        <v>_</v>
      </c>
      <c r="G4942" s="149">
        <f t="array" ref="G4942">SUM(IF(A4942=A$5:A4942,IF(C4942=C$5:C4942,1,0),0))</f>
        <v>1704</v>
      </c>
    </row>
    <row r="4943" spans="2:7" x14ac:dyDescent="0.25">
      <c r="B4943" s="149" t="str">
        <f t="shared" si="156"/>
        <v>_1705</v>
      </c>
      <c r="E4943" s="149" t="str">
        <f t="shared" si="155"/>
        <v>_</v>
      </c>
      <c r="G4943" s="149">
        <f t="array" ref="G4943">SUM(IF(A4943=A$5:A4943,IF(C4943=C$5:C4943,1,0),0))</f>
        <v>1705</v>
      </c>
    </row>
    <row r="4944" spans="2:7" x14ac:dyDescent="0.25">
      <c r="B4944" s="149" t="str">
        <f t="shared" si="156"/>
        <v>_1706</v>
      </c>
      <c r="E4944" s="149" t="str">
        <f t="shared" si="155"/>
        <v>_</v>
      </c>
      <c r="G4944" s="149">
        <f t="array" ref="G4944">SUM(IF(A4944=A$5:A4944,IF(C4944=C$5:C4944,1,0),0))</f>
        <v>1706</v>
      </c>
    </row>
    <row r="4945" spans="2:7" x14ac:dyDescent="0.25">
      <c r="B4945" s="149" t="str">
        <f t="shared" si="156"/>
        <v>_1707</v>
      </c>
      <c r="E4945" s="149" t="str">
        <f t="shared" si="155"/>
        <v>_</v>
      </c>
      <c r="G4945" s="149">
        <f t="array" ref="G4945">SUM(IF(A4945=A$5:A4945,IF(C4945=C$5:C4945,1,0),0))</f>
        <v>1707</v>
      </c>
    </row>
    <row r="4946" spans="2:7" x14ac:dyDescent="0.25">
      <c r="B4946" s="149" t="str">
        <f t="shared" si="156"/>
        <v>_1708</v>
      </c>
      <c r="E4946" s="149" t="str">
        <f t="shared" si="155"/>
        <v>_</v>
      </c>
      <c r="G4946" s="149">
        <f t="array" ref="G4946">SUM(IF(A4946=A$5:A4946,IF(C4946=C$5:C4946,1,0),0))</f>
        <v>1708</v>
      </c>
    </row>
    <row r="4947" spans="2:7" x14ac:dyDescent="0.25">
      <c r="B4947" s="149" t="str">
        <f t="shared" si="156"/>
        <v>_1709</v>
      </c>
      <c r="E4947" s="149" t="str">
        <f t="shared" si="155"/>
        <v>_</v>
      </c>
      <c r="G4947" s="149">
        <f t="array" ref="G4947">SUM(IF(A4947=A$5:A4947,IF(C4947=C$5:C4947,1,0),0))</f>
        <v>1709</v>
      </c>
    </row>
    <row r="4948" spans="2:7" x14ac:dyDescent="0.25">
      <c r="B4948" s="149" t="str">
        <f t="shared" si="156"/>
        <v>_1710</v>
      </c>
      <c r="E4948" s="149" t="str">
        <f t="shared" si="155"/>
        <v>_</v>
      </c>
      <c r="G4948" s="149">
        <f t="array" ref="G4948">SUM(IF(A4948=A$5:A4948,IF(C4948=C$5:C4948,1,0),0))</f>
        <v>1710</v>
      </c>
    </row>
    <row r="4949" spans="2:7" x14ac:dyDescent="0.25">
      <c r="B4949" s="149" t="str">
        <f t="shared" si="156"/>
        <v>_1711</v>
      </c>
      <c r="E4949" s="149" t="str">
        <f t="shared" si="155"/>
        <v>_</v>
      </c>
      <c r="G4949" s="149">
        <f t="array" ref="G4949">SUM(IF(A4949=A$5:A4949,IF(C4949=C$5:C4949,1,0),0))</f>
        <v>1711</v>
      </c>
    </row>
    <row r="4950" spans="2:7" x14ac:dyDescent="0.25">
      <c r="B4950" s="149" t="str">
        <f t="shared" si="156"/>
        <v>_1712</v>
      </c>
      <c r="E4950" s="149" t="str">
        <f t="shared" si="155"/>
        <v>_</v>
      </c>
      <c r="G4950" s="149">
        <f t="array" ref="G4950">SUM(IF(A4950=A$5:A4950,IF(C4950=C$5:C4950,1,0),0))</f>
        <v>1712</v>
      </c>
    </row>
    <row r="4951" spans="2:7" x14ac:dyDescent="0.25">
      <c r="B4951" s="149" t="str">
        <f t="shared" si="156"/>
        <v>_1713</v>
      </c>
      <c r="E4951" s="149" t="str">
        <f t="shared" si="155"/>
        <v>_</v>
      </c>
      <c r="G4951" s="149">
        <f t="array" ref="G4951">SUM(IF(A4951=A$5:A4951,IF(C4951=C$5:C4951,1,0),0))</f>
        <v>1713</v>
      </c>
    </row>
    <row r="4952" spans="2:7" x14ac:dyDescent="0.25">
      <c r="B4952" s="149" t="str">
        <f t="shared" si="156"/>
        <v>_1714</v>
      </c>
      <c r="E4952" s="149" t="str">
        <f t="shared" si="155"/>
        <v>_</v>
      </c>
      <c r="G4952" s="149">
        <f t="array" ref="G4952">SUM(IF(A4952=A$5:A4952,IF(C4952=C$5:C4952,1,0),0))</f>
        <v>1714</v>
      </c>
    </row>
    <row r="4953" spans="2:7" x14ac:dyDescent="0.25">
      <c r="B4953" s="149" t="str">
        <f t="shared" si="156"/>
        <v>_1715</v>
      </c>
      <c r="E4953" s="149" t="str">
        <f t="shared" si="155"/>
        <v>_</v>
      </c>
      <c r="G4953" s="149">
        <f t="array" ref="G4953">SUM(IF(A4953=A$5:A4953,IF(C4953=C$5:C4953,1,0),0))</f>
        <v>1715</v>
      </c>
    </row>
    <row r="4954" spans="2:7" x14ac:dyDescent="0.25">
      <c r="B4954" s="149" t="str">
        <f t="shared" si="156"/>
        <v>_1716</v>
      </c>
      <c r="E4954" s="149" t="str">
        <f t="shared" si="155"/>
        <v>_</v>
      </c>
      <c r="G4954" s="149">
        <f t="array" ref="G4954">SUM(IF(A4954=A$5:A4954,IF(C4954=C$5:C4954,1,0),0))</f>
        <v>1716</v>
      </c>
    </row>
    <row r="4955" spans="2:7" x14ac:dyDescent="0.25">
      <c r="B4955" s="149" t="str">
        <f t="shared" si="156"/>
        <v>_1717</v>
      </c>
      <c r="E4955" s="149" t="str">
        <f t="shared" si="155"/>
        <v>_</v>
      </c>
      <c r="G4955" s="149">
        <f t="array" ref="G4955">SUM(IF(A4955=A$5:A4955,IF(C4955=C$5:C4955,1,0),0))</f>
        <v>1717</v>
      </c>
    </row>
    <row r="4956" spans="2:7" x14ac:dyDescent="0.25">
      <c r="B4956" s="149" t="str">
        <f t="shared" si="156"/>
        <v>_1718</v>
      </c>
      <c r="E4956" s="149" t="str">
        <f t="shared" si="155"/>
        <v>_</v>
      </c>
      <c r="G4956" s="149">
        <f t="array" ref="G4956">SUM(IF(A4956=A$5:A4956,IF(C4956=C$5:C4956,1,0),0))</f>
        <v>1718</v>
      </c>
    </row>
    <row r="4957" spans="2:7" x14ac:dyDescent="0.25">
      <c r="B4957" s="149" t="str">
        <f t="shared" si="156"/>
        <v>_1719</v>
      </c>
      <c r="E4957" s="149" t="str">
        <f t="shared" si="155"/>
        <v>_</v>
      </c>
      <c r="G4957" s="149">
        <f t="array" ref="G4957">SUM(IF(A4957=A$5:A4957,IF(C4957=C$5:C4957,1,0),0))</f>
        <v>1719</v>
      </c>
    </row>
    <row r="4958" spans="2:7" x14ac:dyDescent="0.25">
      <c r="B4958" s="149" t="str">
        <f t="shared" si="156"/>
        <v>_1720</v>
      </c>
      <c r="E4958" s="149" t="str">
        <f t="shared" si="155"/>
        <v>_</v>
      </c>
      <c r="G4958" s="149">
        <f t="array" ref="G4958">SUM(IF(A4958=A$5:A4958,IF(C4958=C$5:C4958,1,0),0))</f>
        <v>1720</v>
      </c>
    </row>
    <row r="4959" spans="2:7" x14ac:dyDescent="0.25">
      <c r="B4959" s="149" t="str">
        <f t="shared" si="156"/>
        <v>_1721</v>
      </c>
      <c r="E4959" s="149" t="str">
        <f t="shared" si="155"/>
        <v>_</v>
      </c>
      <c r="G4959" s="149">
        <f t="array" ref="G4959">SUM(IF(A4959=A$5:A4959,IF(C4959=C$5:C4959,1,0),0))</f>
        <v>1721</v>
      </c>
    </row>
    <row r="4960" spans="2:7" x14ac:dyDescent="0.25">
      <c r="B4960" s="149" t="str">
        <f t="shared" si="156"/>
        <v>_1722</v>
      </c>
      <c r="E4960" s="149" t="str">
        <f t="shared" si="155"/>
        <v>_</v>
      </c>
      <c r="G4960" s="149">
        <f t="array" ref="G4960">SUM(IF(A4960=A$5:A4960,IF(C4960=C$5:C4960,1,0),0))</f>
        <v>1722</v>
      </c>
    </row>
    <row r="4961" spans="2:7" x14ac:dyDescent="0.25">
      <c r="B4961" s="149" t="str">
        <f t="shared" si="156"/>
        <v>_1723</v>
      </c>
      <c r="E4961" s="149" t="str">
        <f t="shared" si="155"/>
        <v>_</v>
      </c>
      <c r="G4961" s="149">
        <f t="array" ref="G4961">SUM(IF(A4961=A$5:A4961,IF(C4961=C$5:C4961,1,0),0))</f>
        <v>1723</v>
      </c>
    </row>
    <row r="4962" spans="2:7" x14ac:dyDescent="0.25">
      <c r="B4962" s="149" t="str">
        <f t="shared" si="156"/>
        <v>_1724</v>
      </c>
      <c r="E4962" s="149" t="str">
        <f t="shared" si="155"/>
        <v>_</v>
      </c>
      <c r="G4962" s="149">
        <f t="array" ref="G4962">SUM(IF(A4962=A$5:A4962,IF(C4962=C$5:C4962,1,0),0))</f>
        <v>1724</v>
      </c>
    </row>
    <row r="4963" spans="2:7" x14ac:dyDescent="0.25">
      <c r="B4963" s="149" t="str">
        <f t="shared" si="156"/>
        <v>_1725</v>
      </c>
      <c r="E4963" s="149" t="str">
        <f t="shared" si="155"/>
        <v>_</v>
      </c>
      <c r="G4963" s="149">
        <f t="array" ref="G4963">SUM(IF(A4963=A$5:A4963,IF(C4963=C$5:C4963,1,0),0))</f>
        <v>1725</v>
      </c>
    </row>
    <row r="4964" spans="2:7" x14ac:dyDescent="0.25">
      <c r="B4964" s="149" t="str">
        <f t="shared" si="156"/>
        <v>_1726</v>
      </c>
      <c r="E4964" s="149" t="str">
        <f t="shared" si="155"/>
        <v>_</v>
      </c>
      <c r="G4964" s="149">
        <f t="array" ref="G4964">SUM(IF(A4964=A$5:A4964,IF(C4964=C$5:C4964,1,0),0))</f>
        <v>1726</v>
      </c>
    </row>
    <row r="4965" spans="2:7" x14ac:dyDescent="0.25">
      <c r="B4965" s="149" t="str">
        <f t="shared" si="156"/>
        <v>_1727</v>
      </c>
      <c r="E4965" s="149" t="str">
        <f t="shared" si="155"/>
        <v>_</v>
      </c>
      <c r="G4965" s="149">
        <f t="array" ref="G4965">SUM(IF(A4965=A$5:A4965,IF(C4965=C$5:C4965,1,0),0))</f>
        <v>1727</v>
      </c>
    </row>
    <row r="4966" spans="2:7" x14ac:dyDescent="0.25">
      <c r="B4966" s="149" t="str">
        <f t="shared" si="156"/>
        <v>_1728</v>
      </c>
      <c r="E4966" s="149" t="str">
        <f t="shared" si="155"/>
        <v>_</v>
      </c>
      <c r="G4966" s="149">
        <f t="array" ref="G4966">SUM(IF(A4966=A$5:A4966,IF(C4966=C$5:C4966,1,0),0))</f>
        <v>1728</v>
      </c>
    </row>
    <row r="4967" spans="2:7" x14ac:dyDescent="0.25">
      <c r="B4967" s="149" t="str">
        <f t="shared" si="156"/>
        <v>_1729</v>
      </c>
      <c r="E4967" s="149" t="str">
        <f t="shared" si="155"/>
        <v>_</v>
      </c>
      <c r="G4967" s="149">
        <f t="array" ref="G4967">SUM(IF(A4967=A$5:A4967,IF(C4967=C$5:C4967,1,0),0))</f>
        <v>1729</v>
      </c>
    </row>
    <row r="4968" spans="2:7" x14ac:dyDescent="0.25">
      <c r="B4968" s="149" t="str">
        <f t="shared" si="156"/>
        <v>_1730</v>
      </c>
      <c r="E4968" s="149" t="str">
        <f t="shared" si="155"/>
        <v>_</v>
      </c>
      <c r="G4968" s="149">
        <f t="array" ref="G4968">SUM(IF(A4968=A$5:A4968,IF(C4968=C$5:C4968,1,0),0))</f>
        <v>1730</v>
      </c>
    </row>
    <row r="4969" spans="2:7" x14ac:dyDescent="0.25">
      <c r="B4969" s="149" t="str">
        <f t="shared" si="156"/>
        <v>_1731</v>
      </c>
      <c r="E4969" s="149" t="str">
        <f t="shared" si="155"/>
        <v>_</v>
      </c>
      <c r="G4969" s="149">
        <f t="array" ref="G4969">SUM(IF(A4969=A$5:A4969,IF(C4969=C$5:C4969,1,0),0))</f>
        <v>1731</v>
      </c>
    </row>
    <row r="4970" spans="2:7" x14ac:dyDescent="0.25">
      <c r="B4970" s="149" t="str">
        <f t="shared" si="156"/>
        <v>_1732</v>
      </c>
      <c r="E4970" s="149" t="str">
        <f t="shared" si="155"/>
        <v>_</v>
      </c>
      <c r="G4970" s="149">
        <f t="array" ref="G4970">SUM(IF(A4970=A$5:A4970,IF(C4970=C$5:C4970,1,0),0))</f>
        <v>1732</v>
      </c>
    </row>
    <row r="4971" spans="2:7" x14ac:dyDescent="0.25">
      <c r="B4971" s="149" t="str">
        <f t="shared" si="156"/>
        <v>_1733</v>
      </c>
      <c r="E4971" s="149" t="str">
        <f t="shared" si="155"/>
        <v>_</v>
      </c>
      <c r="G4971" s="149">
        <f t="array" ref="G4971">SUM(IF(A4971=A$5:A4971,IF(C4971=C$5:C4971,1,0),0))</f>
        <v>1733</v>
      </c>
    </row>
    <row r="4972" spans="2:7" x14ac:dyDescent="0.25">
      <c r="B4972" s="149" t="str">
        <f t="shared" si="156"/>
        <v>_1734</v>
      </c>
      <c r="E4972" s="149" t="str">
        <f t="shared" si="155"/>
        <v>_</v>
      </c>
      <c r="G4972" s="149">
        <f t="array" ref="G4972">SUM(IF(A4972=A$5:A4972,IF(C4972=C$5:C4972,1,0),0))</f>
        <v>1734</v>
      </c>
    </row>
    <row r="4973" spans="2:7" x14ac:dyDescent="0.25">
      <c r="B4973" s="149" t="str">
        <f t="shared" si="156"/>
        <v>_1735</v>
      </c>
      <c r="E4973" s="149" t="str">
        <f t="shared" si="155"/>
        <v>_</v>
      </c>
      <c r="G4973" s="149">
        <f t="array" ref="G4973">SUM(IF(A4973=A$5:A4973,IF(C4973=C$5:C4973,1,0),0))</f>
        <v>1735</v>
      </c>
    </row>
    <row r="4974" spans="2:7" x14ac:dyDescent="0.25">
      <c r="B4974" s="149" t="str">
        <f t="shared" si="156"/>
        <v>_1736</v>
      </c>
      <c r="E4974" s="149" t="str">
        <f t="shared" si="155"/>
        <v>_</v>
      </c>
      <c r="G4974" s="149">
        <f t="array" ref="G4974">SUM(IF(A4974=A$5:A4974,IF(C4974=C$5:C4974,1,0),0))</f>
        <v>1736</v>
      </c>
    </row>
    <row r="4975" spans="2:7" x14ac:dyDescent="0.25">
      <c r="B4975" s="149" t="str">
        <f t="shared" si="156"/>
        <v>_1737</v>
      </c>
      <c r="E4975" s="149" t="str">
        <f t="shared" si="155"/>
        <v>_</v>
      </c>
      <c r="G4975" s="149">
        <f t="array" ref="G4975">SUM(IF(A4975=A$5:A4975,IF(C4975=C$5:C4975,1,0),0))</f>
        <v>1737</v>
      </c>
    </row>
    <row r="4976" spans="2:7" x14ac:dyDescent="0.25">
      <c r="B4976" s="149" t="str">
        <f t="shared" si="156"/>
        <v>_1738</v>
      </c>
      <c r="E4976" s="149" t="str">
        <f t="shared" si="155"/>
        <v>_</v>
      </c>
      <c r="G4976" s="149">
        <f t="array" ref="G4976">SUM(IF(A4976=A$5:A4976,IF(C4976=C$5:C4976,1,0),0))</f>
        <v>1738</v>
      </c>
    </row>
    <row r="4977" spans="2:7" x14ac:dyDescent="0.25">
      <c r="B4977" s="149" t="str">
        <f t="shared" si="156"/>
        <v>_1739</v>
      </c>
      <c r="E4977" s="149" t="str">
        <f t="shared" ref="E4977:E5040" si="157">A4977&amp;"_"&amp;C4977&amp;D4977</f>
        <v>_</v>
      </c>
      <c r="G4977" s="149">
        <f t="array" ref="G4977">SUM(IF(A4977=A$5:A4977,IF(C4977=C$5:C4977,1,0),0))</f>
        <v>1739</v>
      </c>
    </row>
    <row r="4978" spans="2:7" x14ac:dyDescent="0.25">
      <c r="B4978" s="149" t="str">
        <f t="shared" si="156"/>
        <v>_1740</v>
      </c>
      <c r="E4978" s="149" t="str">
        <f t="shared" si="157"/>
        <v>_</v>
      </c>
      <c r="G4978" s="149">
        <f t="array" ref="G4978">SUM(IF(A4978=A$5:A4978,IF(C4978=C$5:C4978,1,0),0))</f>
        <v>1740</v>
      </c>
    </row>
    <row r="4979" spans="2:7" x14ac:dyDescent="0.25">
      <c r="B4979" s="149" t="str">
        <f t="shared" si="156"/>
        <v>_1741</v>
      </c>
      <c r="E4979" s="149" t="str">
        <f t="shared" si="157"/>
        <v>_</v>
      </c>
      <c r="G4979" s="149">
        <f t="array" ref="G4979">SUM(IF(A4979=A$5:A4979,IF(C4979=C$5:C4979,1,0),0))</f>
        <v>1741</v>
      </c>
    </row>
    <row r="4980" spans="2:7" x14ac:dyDescent="0.25">
      <c r="B4980" s="149" t="str">
        <f t="shared" si="156"/>
        <v>_1742</v>
      </c>
      <c r="E4980" s="149" t="str">
        <f t="shared" si="157"/>
        <v>_</v>
      </c>
      <c r="G4980" s="149">
        <f t="array" ref="G4980">SUM(IF(A4980=A$5:A4980,IF(C4980=C$5:C4980,1,0),0))</f>
        <v>1742</v>
      </c>
    </row>
    <row r="4981" spans="2:7" x14ac:dyDescent="0.25">
      <c r="B4981" s="149" t="str">
        <f t="shared" si="156"/>
        <v>_1743</v>
      </c>
      <c r="E4981" s="149" t="str">
        <f t="shared" si="157"/>
        <v>_</v>
      </c>
      <c r="G4981" s="149">
        <f t="array" ref="G4981">SUM(IF(A4981=A$5:A4981,IF(C4981=C$5:C4981,1,0),0))</f>
        <v>1743</v>
      </c>
    </row>
    <row r="4982" spans="2:7" x14ac:dyDescent="0.25">
      <c r="B4982" s="149" t="str">
        <f t="shared" si="156"/>
        <v>_1744</v>
      </c>
      <c r="E4982" s="149" t="str">
        <f t="shared" si="157"/>
        <v>_</v>
      </c>
      <c r="G4982" s="149">
        <f t="array" ref="G4982">SUM(IF(A4982=A$5:A4982,IF(C4982=C$5:C4982,1,0),0))</f>
        <v>1744</v>
      </c>
    </row>
    <row r="4983" spans="2:7" x14ac:dyDescent="0.25">
      <c r="B4983" s="149" t="str">
        <f t="shared" si="156"/>
        <v>_1745</v>
      </c>
      <c r="E4983" s="149" t="str">
        <f t="shared" si="157"/>
        <v>_</v>
      </c>
      <c r="G4983" s="149">
        <f t="array" ref="G4983">SUM(IF(A4983=A$5:A4983,IF(C4983=C$5:C4983,1,0),0))</f>
        <v>1745</v>
      </c>
    </row>
    <row r="4984" spans="2:7" x14ac:dyDescent="0.25">
      <c r="B4984" s="149" t="str">
        <f t="shared" si="156"/>
        <v>_1746</v>
      </c>
      <c r="E4984" s="149" t="str">
        <f t="shared" si="157"/>
        <v>_</v>
      </c>
      <c r="G4984" s="149">
        <f t="array" ref="G4984">SUM(IF(A4984=A$5:A4984,IF(C4984=C$5:C4984,1,0),0))</f>
        <v>1746</v>
      </c>
    </row>
    <row r="4985" spans="2:7" x14ac:dyDescent="0.25">
      <c r="B4985" s="149" t="str">
        <f t="shared" si="156"/>
        <v>_1747</v>
      </c>
      <c r="E4985" s="149" t="str">
        <f t="shared" si="157"/>
        <v>_</v>
      </c>
      <c r="G4985" s="149">
        <f t="array" ref="G4985">SUM(IF(A4985=A$5:A4985,IF(C4985=C$5:C4985,1,0),0))</f>
        <v>1747</v>
      </c>
    </row>
    <row r="4986" spans="2:7" x14ac:dyDescent="0.25">
      <c r="B4986" s="149" t="str">
        <f t="shared" si="156"/>
        <v>_1748</v>
      </c>
      <c r="E4986" s="149" t="str">
        <f t="shared" si="157"/>
        <v>_</v>
      </c>
      <c r="G4986" s="149">
        <f t="array" ref="G4986">SUM(IF(A4986=A$5:A4986,IF(C4986=C$5:C4986,1,0),0))</f>
        <v>1748</v>
      </c>
    </row>
    <row r="4987" spans="2:7" x14ac:dyDescent="0.25">
      <c r="B4987" s="149" t="str">
        <f t="shared" si="156"/>
        <v>_1749</v>
      </c>
      <c r="E4987" s="149" t="str">
        <f t="shared" si="157"/>
        <v>_</v>
      </c>
      <c r="G4987" s="149">
        <f t="array" ref="G4987">SUM(IF(A4987=A$5:A4987,IF(C4987=C$5:C4987,1,0),0))</f>
        <v>1749</v>
      </c>
    </row>
    <row r="4988" spans="2:7" x14ac:dyDescent="0.25">
      <c r="B4988" s="149" t="str">
        <f t="shared" si="156"/>
        <v>_1750</v>
      </c>
      <c r="E4988" s="149" t="str">
        <f t="shared" si="157"/>
        <v>_</v>
      </c>
      <c r="G4988" s="149">
        <f t="array" ref="G4988">SUM(IF(A4988=A$5:A4988,IF(C4988=C$5:C4988,1,0),0))</f>
        <v>1750</v>
      </c>
    </row>
    <row r="4989" spans="2:7" x14ac:dyDescent="0.25">
      <c r="B4989" s="149" t="str">
        <f t="shared" si="156"/>
        <v>_1751</v>
      </c>
      <c r="E4989" s="149" t="str">
        <f t="shared" si="157"/>
        <v>_</v>
      </c>
      <c r="G4989" s="149">
        <f t="array" ref="G4989">SUM(IF(A4989=A$5:A4989,IF(C4989=C$5:C4989,1,0),0))</f>
        <v>1751</v>
      </c>
    </row>
    <row r="4990" spans="2:7" x14ac:dyDescent="0.25">
      <c r="B4990" s="149" t="str">
        <f t="shared" si="156"/>
        <v>_1752</v>
      </c>
      <c r="E4990" s="149" t="str">
        <f t="shared" si="157"/>
        <v>_</v>
      </c>
      <c r="G4990" s="149">
        <f t="array" ref="G4990">SUM(IF(A4990=A$5:A4990,IF(C4990=C$5:C4990,1,0),0))</f>
        <v>1752</v>
      </c>
    </row>
    <row r="4991" spans="2:7" x14ac:dyDescent="0.25">
      <c r="B4991" s="149" t="str">
        <f t="shared" si="156"/>
        <v>_1753</v>
      </c>
      <c r="E4991" s="149" t="str">
        <f t="shared" si="157"/>
        <v>_</v>
      </c>
      <c r="G4991" s="149">
        <f t="array" ref="G4991">SUM(IF(A4991=A$5:A4991,IF(C4991=C$5:C4991,1,0),0))</f>
        <v>1753</v>
      </c>
    </row>
    <row r="4992" spans="2:7" x14ac:dyDescent="0.25">
      <c r="B4992" s="149" t="str">
        <f t="shared" si="156"/>
        <v>_1754</v>
      </c>
      <c r="E4992" s="149" t="str">
        <f t="shared" si="157"/>
        <v>_</v>
      </c>
      <c r="G4992" s="149">
        <f t="array" ref="G4992">SUM(IF(A4992=A$5:A4992,IF(C4992=C$5:C4992,1,0),0))</f>
        <v>1754</v>
      </c>
    </row>
    <row r="4993" spans="2:7" x14ac:dyDescent="0.25">
      <c r="B4993" s="149" t="str">
        <f t="shared" si="156"/>
        <v>_1755</v>
      </c>
      <c r="E4993" s="149" t="str">
        <f t="shared" si="157"/>
        <v>_</v>
      </c>
      <c r="G4993" s="149">
        <f t="array" ref="G4993">SUM(IF(A4993=A$5:A4993,IF(C4993=C$5:C4993,1,0),0))</f>
        <v>1755</v>
      </c>
    </row>
    <row r="4994" spans="2:7" x14ac:dyDescent="0.25">
      <c r="B4994" s="149" t="str">
        <f t="shared" si="156"/>
        <v>_1756</v>
      </c>
      <c r="E4994" s="149" t="str">
        <f t="shared" si="157"/>
        <v>_</v>
      </c>
      <c r="G4994" s="149">
        <f t="array" ref="G4994">SUM(IF(A4994=A$5:A4994,IF(C4994=C$5:C4994,1,0),0))</f>
        <v>1756</v>
      </c>
    </row>
    <row r="4995" spans="2:7" x14ac:dyDescent="0.25">
      <c r="B4995" s="149" t="str">
        <f t="shared" si="156"/>
        <v>_1757</v>
      </c>
      <c r="E4995" s="149" t="str">
        <f t="shared" si="157"/>
        <v>_</v>
      </c>
      <c r="G4995" s="149">
        <f t="array" ref="G4995">SUM(IF(A4995=A$5:A4995,IF(C4995=C$5:C4995,1,0),0))</f>
        <v>1757</v>
      </c>
    </row>
    <row r="4996" spans="2:7" x14ac:dyDescent="0.25">
      <c r="B4996" s="149" t="str">
        <f t="shared" si="156"/>
        <v>_1758</v>
      </c>
      <c r="E4996" s="149" t="str">
        <f t="shared" si="157"/>
        <v>_</v>
      </c>
      <c r="G4996" s="149">
        <f t="array" ref="G4996">SUM(IF(A4996=A$5:A4996,IF(C4996=C$5:C4996,1,0),0))</f>
        <v>1758</v>
      </c>
    </row>
    <row r="4997" spans="2:7" x14ac:dyDescent="0.25">
      <c r="B4997" s="149" t="str">
        <f t="shared" si="156"/>
        <v>_1759</v>
      </c>
      <c r="E4997" s="149" t="str">
        <f t="shared" si="157"/>
        <v>_</v>
      </c>
      <c r="G4997" s="149">
        <f t="array" ref="G4997">SUM(IF(A4997=A$5:A4997,IF(C4997=C$5:C4997,1,0),0))</f>
        <v>1759</v>
      </c>
    </row>
    <row r="4998" spans="2:7" x14ac:dyDescent="0.25">
      <c r="B4998" s="149" t="str">
        <f t="shared" si="156"/>
        <v>_1760</v>
      </c>
      <c r="E4998" s="149" t="str">
        <f t="shared" si="157"/>
        <v>_</v>
      </c>
      <c r="G4998" s="149">
        <f t="array" ref="G4998">SUM(IF(A4998=A$5:A4998,IF(C4998=C$5:C4998,1,0),0))</f>
        <v>1760</v>
      </c>
    </row>
    <row r="4999" spans="2:7" x14ac:dyDescent="0.25">
      <c r="B4999" s="149" t="str">
        <f t="shared" si="156"/>
        <v>_1761</v>
      </c>
      <c r="E4999" s="149" t="str">
        <f t="shared" si="157"/>
        <v>_</v>
      </c>
      <c r="G4999" s="149">
        <f t="array" ref="G4999">SUM(IF(A4999=A$5:A4999,IF(C4999=C$5:C4999,1,0),0))</f>
        <v>1761</v>
      </c>
    </row>
    <row r="5000" spans="2:7" x14ac:dyDescent="0.25">
      <c r="B5000" s="149" t="str">
        <f t="shared" si="156"/>
        <v>_1762</v>
      </c>
      <c r="E5000" s="149" t="str">
        <f t="shared" si="157"/>
        <v>_</v>
      </c>
      <c r="G5000" s="149">
        <f t="array" ref="G5000">SUM(IF(A5000=A$5:A5000,IF(C5000=C$5:C5000,1,0),0))</f>
        <v>1762</v>
      </c>
    </row>
    <row r="5001" spans="2:7" x14ac:dyDescent="0.25">
      <c r="B5001" s="149" t="str">
        <f t="shared" si="156"/>
        <v>_1763</v>
      </c>
      <c r="E5001" s="149" t="str">
        <f t="shared" si="157"/>
        <v>_</v>
      </c>
      <c r="G5001" s="149">
        <f t="array" ref="G5001">SUM(IF(A5001=A$5:A5001,IF(C5001=C$5:C5001,1,0),0))</f>
        <v>1763</v>
      </c>
    </row>
    <row r="5002" spans="2:7" x14ac:dyDescent="0.25">
      <c r="B5002" s="149" t="str">
        <f t="shared" si="156"/>
        <v>_1764</v>
      </c>
      <c r="E5002" s="149" t="str">
        <f t="shared" si="157"/>
        <v>_</v>
      </c>
      <c r="G5002" s="149">
        <f t="array" ref="G5002">SUM(IF(A5002=A$5:A5002,IF(C5002=C$5:C5002,1,0),0))</f>
        <v>1764</v>
      </c>
    </row>
    <row r="5003" spans="2:7" x14ac:dyDescent="0.25">
      <c r="B5003" s="149" t="str">
        <f t="shared" si="156"/>
        <v>_1765</v>
      </c>
      <c r="E5003" s="149" t="str">
        <f t="shared" si="157"/>
        <v>_</v>
      </c>
      <c r="G5003" s="149">
        <f t="array" ref="G5003">SUM(IF(A5003=A$5:A5003,IF(C5003=C$5:C5003,1,0),0))</f>
        <v>1765</v>
      </c>
    </row>
    <row r="5004" spans="2:7" x14ac:dyDescent="0.25">
      <c r="B5004" s="149" t="str">
        <f t="shared" si="156"/>
        <v>_1766</v>
      </c>
      <c r="E5004" s="149" t="str">
        <f t="shared" si="157"/>
        <v>_</v>
      </c>
      <c r="G5004" s="149">
        <f t="array" ref="G5004">SUM(IF(A5004=A$5:A5004,IF(C5004=C$5:C5004,1,0),0))</f>
        <v>1766</v>
      </c>
    </row>
    <row r="5005" spans="2:7" x14ac:dyDescent="0.25">
      <c r="B5005" s="149" t="str">
        <f t="shared" ref="B5005:B5068" si="158">A5005&amp;"_"&amp;C5005&amp;G5005</f>
        <v>_1767</v>
      </c>
      <c r="E5005" s="149" t="str">
        <f t="shared" si="157"/>
        <v>_</v>
      </c>
      <c r="G5005" s="149">
        <f t="array" ref="G5005">SUM(IF(A5005=A$5:A5005,IF(C5005=C$5:C5005,1,0),0))</f>
        <v>1767</v>
      </c>
    </row>
    <row r="5006" spans="2:7" x14ac:dyDescent="0.25">
      <c r="B5006" s="149" t="str">
        <f t="shared" si="158"/>
        <v>_1768</v>
      </c>
      <c r="E5006" s="149" t="str">
        <f t="shared" si="157"/>
        <v>_</v>
      </c>
      <c r="G5006" s="149">
        <f t="array" ref="G5006">SUM(IF(A5006=A$5:A5006,IF(C5006=C$5:C5006,1,0),0))</f>
        <v>1768</v>
      </c>
    </row>
    <row r="5007" spans="2:7" x14ac:dyDescent="0.25">
      <c r="B5007" s="149" t="str">
        <f t="shared" si="158"/>
        <v>_1769</v>
      </c>
      <c r="E5007" s="149" t="str">
        <f t="shared" si="157"/>
        <v>_</v>
      </c>
      <c r="G5007" s="149">
        <f t="array" ref="G5007">SUM(IF(A5007=A$5:A5007,IF(C5007=C$5:C5007,1,0),0))</f>
        <v>1769</v>
      </c>
    </row>
    <row r="5008" spans="2:7" x14ac:dyDescent="0.25">
      <c r="B5008" s="149" t="str">
        <f t="shared" si="158"/>
        <v>_1770</v>
      </c>
      <c r="E5008" s="149" t="str">
        <f t="shared" si="157"/>
        <v>_</v>
      </c>
      <c r="G5008" s="149">
        <f t="array" ref="G5008">SUM(IF(A5008=A$5:A5008,IF(C5008=C$5:C5008,1,0),0))</f>
        <v>1770</v>
      </c>
    </row>
    <row r="5009" spans="2:7" x14ac:dyDescent="0.25">
      <c r="B5009" s="149" t="str">
        <f t="shared" si="158"/>
        <v>_1771</v>
      </c>
      <c r="E5009" s="149" t="str">
        <f t="shared" si="157"/>
        <v>_</v>
      </c>
      <c r="G5009" s="149">
        <f t="array" ref="G5009">SUM(IF(A5009=A$5:A5009,IF(C5009=C$5:C5009,1,0),0))</f>
        <v>1771</v>
      </c>
    </row>
    <row r="5010" spans="2:7" x14ac:dyDescent="0.25">
      <c r="B5010" s="149" t="str">
        <f t="shared" si="158"/>
        <v>_1772</v>
      </c>
      <c r="E5010" s="149" t="str">
        <f t="shared" si="157"/>
        <v>_</v>
      </c>
      <c r="G5010" s="149">
        <f t="array" ref="G5010">SUM(IF(A5010=A$5:A5010,IF(C5010=C$5:C5010,1,0),0))</f>
        <v>1772</v>
      </c>
    </row>
    <row r="5011" spans="2:7" x14ac:dyDescent="0.25">
      <c r="B5011" s="149" t="str">
        <f t="shared" si="158"/>
        <v>_1773</v>
      </c>
      <c r="E5011" s="149" t="str">
        <f t="shared" si="157"/>
        <v>_</v>
      </c>
      <c r="G5011" s="149">
        <f t="array" ref="G5011">SUM(IF(A5011=A$5:A5011,IF(C5011=C$5:C5011,1,0),0))</f>
        <v>1773</v>
      </c>
    </row>
    <row r="5012" spans="2:7" x14ac:dyDescent="0.25">
      <c r="B5012" s="149" t="str">
        <f t="shared" si="158"/>
        <v>_1774</v>
      </c>
      <c r="E5012" s="149" t="str">
        <f t="shared" si="157"/>
        <v>_</v>
      </c>
      <c r="G5012" s="149">
        <f t="array" ref="G5012">SUM(IF(A5012=A$5:A5012,IF(C5012=C$5:C5012,1,0),0))</f>
        <v>1774</v>
      </c>
    </row>
    <row r="5013" spans="2:7" x14ac:dyDescent="0.25">
      <c r="B5013" s="149" t="str">
        <f t="shared" si="158"/>
        <v>_1775</v>
      </c>
      <c r="E5013" s="149" t="str">
        <f t="shared" si="157"/>
        <v>_</v>
      </c>
      <c r="G5013" s="149">
        <f t="array" ref="G5013">SUM(IF(A5013=A$5:A5013,IF(C5013=C$5:C5013,1,0),0))</f>
        <v>1775</v>
      </c>
    </row>
    <row r="5014" spans="2:7" x14ac:dyDescent="0.25">
      <c r="B5014" s="149" t="str">
        <f t="shared" si="158"/>
        <v>_1776</v>
      </c>
      <c r="E5014" s="149" t="str">
        <f t="shared" si="157"/>
        <v>_</v>
      </c>
      <c r="G5014" s="149">
        <f t="array" ref="G5014">SUM(IF(A5014=A$5:A5014,IF(C5014=C$5:C5014,1,0),0))</f>
        <v>1776</v>
      </c>
    </row>
    <row r="5015" spans="2:7" x14ac:dyDescent="0.25">
      <c r="B5015" s="149" t="str">
        <f t="shared" si="158"/>
        <v>_1777</v>
      </c>
      <c r="E5015" s="149" t="str">
        <f t="shared" si="157"/>
        <v>_</v>
      </c>
      <c r="G5015" s="149">
        <f t="array" ref="G5015">SUM(IF(A5015=A$5:A5015,IF(C5015=C$5:C5015,1,0),0))</f>
        <v>1777</v>
      </c>
    </row>
    <row r="5016" spans="2:7" x14ac:dyDescent="0.25">
      <c r="B5016" s="149" t="str">
        <f t="shared" si="158"/>
        <v>_1778</v>
      </c>
      <c r="E5016" s="149" t="str">
        <f t="shared" si="157"/>
        <v>_</v>
      </c>
      <c r="G5016" s="149">
        <f t="array" ref="G5016">SUM(IF(A5016=A$5:A5016,IF(C5016=C$5:C5016,1,0),0))</f>
        <v>1778</v>
      </c>
    </row>
    <row r="5017" spans="2:7" x14ac:dyDescent="0.25">
      <c r="B5017" s="149" t="str">
        <f t="shared" si="158"/>
        <v>_1779</v>
      </c>
      <c r="E5017" s="149" t="str">
        <f t="shared" si="157"/>
        <v>_</v>
      </c>
      <c r="G5017" s="149">
        <f t="array" ref="G5017">SUM(IF(A5017=A$5:A5017,IF(C5017=C$5:C5017,1,0),0))</f>
        <v>1779</v>
      </c>
    </row>
    <row r="5018" spans="2:7" x14ac:dyDescent="0.25">
      <c r="B5018" s="149" t="str">
        <f t="shared" si="158"/>
        <v>_1780</v>
      </c>
      <c r="E5018" s="149" t="str">
        <f t="shared" si="157"/>
        <v>_</v>
      </c>
      <c r="G5018" s="149">
        <f t="array" ref="G5018">SUM(IF(A5018=A$5:A5018,IF(C5018=C$5:C5018,1,0),0))</f>
        <v>1780</v>
      </c>
    </row>
    <row r="5019" spans="2:7" x14ac:dyDescent="0.25">
      <c r="B5019" s="149" t="str">
        <f t="shared" si="158"/>
        <v>_1781</v>
      </c>
      <c r="E5019" s="149" t="str">
        <f t="shared" si="157"/>
        <v>_</v>
      </c>
      <c r="G5019" s="149">
        <f t="array" ref="G5019">SUM(IF(A5019=A$5:A5019,IF(C5019=C$5:C5019,1,0),0))</f>
        <v>1781</v>
      </c>
    </row>
    <row r="5020" spans="2:7" x14ac:dyDescent="0.25">
      <c r="B5020" s="149" t="str">
        <f t="shared" si="158"/>
        <v>_1782</v>
      </c>
      <c r="E5020" s="149" t="str">
        <f t="shared" si="157"/>
        <v>_</v>
      </c>
      <c r="G5020" s="149">
        <f t="array" ref="G5020">SUM(IF(A5020=A$5:A5020,IF(C5020=C$5:C5020,1,0),0))</f>
        <v>1782</v>
      </c>
    </row>
    <row r="5021" spans="2:7" x14ac:dyDescent="0.25">
      <c r="B5021" s="149" t="str">
        <f t="shared" si="158"/>
        <v>_1783</v>
      </c>
      <c r="E5021" s="149" t="str">
        <f t="shared" si="157"/>
        <v>_</v>
      </c>
      <c r="G5021" s="149">
        <f t="array" ref="G5021">SUM(IF(A5021=A$5:A5021,IF(C5021=C$5:C5021,1,0),0))</f>
        <v>1783</v>
      </c>
    </row>
    <row r="5022" spans="2:7" x14ac:dyDescent="0.25">
      <c r="B5022" s="149" t="str">
        <f t="shared" si="158"/>
        <v>_1784</v>
      </c>
      <c r="E5022" s="149" t="str">
        <f t="shared" si="157"/>
        <v>_</v>
      </c>
      <c r="G5022" s="149">
        <f t="array" ref="G5022">SUM(IF(A5022=A$5:A5022,IF(C5022=C$5:C5022,1,0),0))</f>
        <v>1784</v>
      </c>
    </row>
    <row r="5023" spans="2:7" x14ac:dyDescent="0.25">
      <c r="B5023" s="149" t="str">
        <f t="shared" si="158"/>
        <v>_1785</v>
      </c>
      <c r="E5023" s="149" t="str">
        <f t="shared" si="157"/>
        <v>_</v>
      </c>
      <c r="G5023" s="149">
        <f t="array" ref="G5023">SUM(IF(A5023=A$5:A5023,IF(C5023=C$5:C5023,1,0),0))</f>
        <v>1785</v>
      </c>
    </row>
    <row r="5024" spans="2:7" x14ac:dyDescent="0.25">
      <c r="B5024" s="149" t="str">
        <f t="shared" si="158"/>
        <v>_1786</v>
      </c>
      <c r="E5024" s="149" t="str">
        <f t="shared" si="157"/>
        <v>_</v>
      </c>
      <c r="G5024" s="149">
        <f t="array" ref="G5024">SUM(IF(A5024=A$5:A5024,IF(C5024=C$5:C5024,1,0),0))</f>
        <v>1786</v>
      </c>
    </row>
    <row r="5025" spans="2:7" x14ac:dyDescent="0.25">
      <c r="B5025" s="149" t="str">
        <f t="shared" si="158"/>
        <v>_1787</v>
      </c>
      <c r="E5025" s="149" t="str">
        <f t="shared" si="157"/>
        <v>_</v>
      </c>
      <c r="G5025" s="149">
        <f t="array" ref="G5025">SUM(IF(A5025=A$5:A5025,IF(C5025=C$5:C5025,1,0),0))</f>
        <v>1787</v>
      </c>
    </row>
    <row r="5026" spans="2:7" x14ac:dyDescent="0.25">
      <c r="B5026" s="149" t="str">
        <f t="shared" si="158"/>
        <v>_1788</v>
      </c>
      <c r="E5026" s="149" t="str">
        <f t="shared" si="157"/>
        <v>_</v>
      </c>
      <c r="G5026" s="149">
        <f t="array" ref="G5026">SUM(IF(A5026=A$5:A5026,IF(C5026=C$5:C5026,1,0),0))</f>
        <v>1788</v>
      </c>
    </row>
    <row r="5027" spans="2:7" x14ac:dyDescent="0.25">
      <c r="B5027" s="149" t="str">
        <f t="shared" si="158"/>
        <v>_1789</v>
      </c>
      <c r="E5027" s="149" t="str">
        <f t="shared" si="157"/>
        <v>_</v>
      </c>
      <c r="G5027" s="149">
        <f t="array" ref="G5027">SUM(IF(A5027=A$5:A5027,IF(C5027=C$5:C5027,1,0),0))</f>
        <v>1789</v>
      </c>
    </row>
    <row r="5028" spans="2:7" x14ac:dyDescent="0.25">
      <c r="B5028" s="149" t="str">
        <f t="shared" si="158"/>
        <v>_1790</v>
      </c>
      <c r="E5028" s="149" t="str">
        <f t="shared" si="157"/>
        <v>_</v>
      </c>
      <c r="G5028" s="149">
        <f t="array" ref="G5028">SUM(IF(A5028=A$5:A5028,IF(C5028=C$5:C5028,1,0),0))</f>
        <v>1790</v>
      </c>
    </row>
    <row r="5029" spans="2:7" x14ac:dyDescent="0.25">
      <c r="B5029" s="149" t="str">
        <f t="shared" si="158"/>
        <v>_1791</v>
      </c>
      <c r="E5029" s="149" t="str">
        <f t="shared" si="157"/>
        <v>_</v>
      </c>
      <c r="G5029" s="149">
        <f t="array" ref="G5029">SUM(IF(A5029=A$5:A5029,IF(C5029=C$5:C5029,1,0),0))</f>
        <v>1791</v>
      </c>
    </row>
    <row r="5030" spans="2:7" x14ac:dyDescent="0.25">
      <c r="B5030" s="149" t="str">
        <f t="shared" si="158"/>
        <v>_1792</v>
      </c>
      <c r="E5030" s="149" t="str">
        <f t="shared" si="157"/>
        <v>_</v>
      </c>
      <c r="G5030" s="149">
        <f t="array" ref="G5030">SUM(IF(A5030=A$5:A5030,IF(C5030=C$5:C5030,1,0),0))</f>
        <v>1792</v>
      </c>
    </row>
    <row r="5031" spans="2:7" x14ac:dyDescent="0.25">
      <c r="B5031" s="149" t="str">
        <f t="shared" si="158"/>
        <v>_1793</v>
      </c>
      <c r="E5031" s="149" t="str">
        <f t="shared" si="157"/>
        <v>_</v>
      </c>
      <c r="G5031" s="149">
        <f t="array" ref="G5031">SUM(IF(A5031=A$5:A5031,IF(C5031=C$5:C5031,1,0),0))</f>
        <v>1793</v>
      </c>
    </row>
    <row r="5032" spans="2:7" x14ac:dyDescent="0.25">
      <c r="B5032" s="149" t="str">
        <f t="shared" si="158"/>
        <v>_1794</v>
      </c>
      <c r="E5032" s="149" t="str">
        <f t="shared" si="157"/>
        <v>_</v>
      </c>
      <c r="G5032" s="149">
        <f t="array" ref="G5032">SUM(IF(A5032=A$5:A5032,IF(C5032=C$5:C5032,1,0),0))</f>
        <v>1794</v>
      </c>
    </row>
    <row r="5033" spans="2:7" x14ac:dyDescent="0.25">
      <c r="B5033" s="149" t="str">
        <f t="shared" si="158"/>
        <v>_1795</v>
      </c>
      <c r="E5033" s="149" t="str">
        <f t="shared" si="157"/>
        <v>_</v>
      </c>
      <c r="G5033" s="149">
        <f t="array" ref="G5033">SUM(IF(A5033=A$5:A5033,IF(C5033=C$5:C5033,1,0),0))</f>
        <v>1795</v>
      </c>
    </row>
    <row r="5034" spans="2:7" x14ac:dyDescent="0.25">
      <c r="B5034" s="149" t="str">
        <f t="shared" si="158"/>
        <v>_1796</v>
      </c>
      <c r="E5034" s="149" t="str">
        <f t="shared" si="157"/>
        <v>_</v>
      </c>
      <c r="G5034" s="149">
        <f t="array" ref="G5034">SUM(IF(A5034=A$5:A5034,IF(C5034=C$5:C5034,1,0),0))</f>
        <v>1796</v>
      </c>
    </row>
    <row r="5035" spans="2:7" x14ac:dyDescent="0.25">
      <c r="B5035" s="149" t="str">
        <f t="shared" si="158"/>
        <v>_1797</v>
      </c>
      <c r="E5035" s="149" t="str">
        <f t="shared" si="157"/>
        <v>_</v>
      </c>
      <c r="G5035" s="149">
        <f t="array" ref="G5035">SUM(IF(A5035=A$5:A5035,IF(C5035=C$5:C5035,1,0),0))</f>
        <v>1797</v>
      </c>
    </row>
    <row r="5036" spans="2:7" x14ac:dyDescent="0.25">
      <c r="B5036" s="149" t="str">
        <f t="shared" si="158"/>
        <v>_1798</v>
      </c>
      <c r="E5036" s="149" t="str">
        <f t="shared" si="157"/>
        <v>_</v>
      </c>
      <c r="G5036" s="149">
        <f t="array" ref="G5036">SUM(IF(A5036=A$5:A5036,IF(C5036=C$5:C5036,1,0),0))</f>
        <v>1798</v>
      </c>
    </row>
    <row r="5037" spans="2:7" x14ac:dyDescent="0.25">
      <c r="B5037" s="149" t="str">
        <f t="shared" si="158"/>
        <v>_1799</v>
      </c>
      <c r="E5037" s="149" t="str">
        <f t="shared" si="157"/>
        <v>_</v>
      </c>
      <c r="G5037" s="149">
        <f t="array" ref="G5037">SUM(IF(A5037=A$5:A5037,IF(C5037=C$5:C5037,1,0),0))</f>
        <v>1799</v>
      </c>
    </row>
    <row r="5038" spans="2:7" x14ac:dyDescent="0.25">
      <c r="B5038" s="149" t="str">
        <f t="shared" si="158"/>
        <v>_1800</v>
      </c>
      <c r="E5038" s="149" t="str">
        <f t="shared" si="157"/>
        <v>_</v>
      </c>
      <c r="G5038" s="149">
        <f t="array" ref="G5038">SUM(IF(A5038=A$5:A5038,IF(C5038=C$5:C5038,1,0),0))</f>
        <v>1800</v>
      </c>
    </row>
    <row r="5039" spans="2:7" x14ac:dyDescent="0.25">
      <c r="B5039" s="149" t="str">
        <f t="shared" si="158"/>
        <v>_1801</v>
      </c>
      <c r="E5039" s="149" t="str">
        <f t="shared" si="157"/>
        <v>_</v>
      </c>
      <c r="G5039" s="149">
        <f t="array" ref="G5039">SUM(IF(A5039=A$5:A5039,IF(C5039=C$5:C5039,1,0),0))</f>
        <v>1801</v>
      </c>
    </row>
    <row r="5040" spans="2:7" x14ac:dyDescent="0.25">
      <c r="B5040" s="149" t="str">
        <f t="shared" si="158"/>
        <v>_1802</v>
      </c>
      <c r="E5040" s="149" t="str">
        <f t="shared" si="157"/>
        <v>_</v>
      </c>
      <c r="G5040" s="149">
        <f t="array" ref="G5040">SUM(IF(A5040=A$5:A5040,IF(C5040=C$5:C5040,1,0),0))</f>
        <v>1802</v>
      </c>
    </row>
    <row r="5041" spans="2:7" x14ac:dyDescent="0.25">
      <c r="B5041" s="149" t="str">
        <f t="shared" si="158"/>
        <v>_1803</v>
      </c>
      <c r="E5041" s="149" t="str">
        <f t="shared" ref="E5041:E5104" si="159">A5041&amp;"_"&amp;C5041&amp;D5041</f>
        <v>_</v>
      </c>
      <c r="G5041" s="149">
        <f t="array" ref="G5041">SUM(IF(A5041=A$5:A5041,IF(C5041=C$5:C5041,1,0),0))</f>
        <v>1803</v>
      </c>
    </row>
    <row r="5042" spans="2:7" x14ac:dyDescent="0.25">
      <c r="B5042" s="149" t="str">
        <f t="shared" si="158"/>
        <v>_1804</v>
      </c>
      <c r="E5042" s="149" t="str">
        <f t="shared" si="159"/>
        <v>_</v>
      </c>
      <c r="G5042" s="149">
        <f t="array" ref="G5042">SUM(IF(A5042=A$5:A5042,IF(C5042=C$5:C5042,1,0),0))</f>
        <v>1804</v>
      </c>
    </row>
    <row r="5043" spans="2:7" x14ac:dyDescent="0.25">
      <c r="B5043" s="149" t="str">
        <f t="shared" si="158"/>
        <v>_1805</v>
      </c>
      <c r="E5043" s="149" t="str">
        <f t="shared" si="159"/>
        <v>_</v>
      </c>
      <c r="G5043" s="149">
        <f t="array" ref="G5043">SUM(IF(A5043=A$5:A5043,IF(C5043=C$5:C5043,1,0),0))</f>
        <v>1805</v>
      </c>
    </row>
    <row r="5044" spans="2:7" x14ac:dyDescent="0.25">
      <c r="B5044" s="149" t="str">
        <f t="shared" si="158"/>
        <v>_1806</v>
      </c>
      <c r="E5044" s="149" t="str">
        <f t="shared" si="159"/>
        <v>_</v>
      </c>
      <c r="G5044" s="149">
        <f t="array" ref="G5044">SUM(IF(A5044=A$5:A5044,IF(C5044=C$5:C5044,1,0),0))</f>
        <v>1806</v>
      </c>
    </row>
    <row r="5045" spans="2:7" x14ac:dyDescent="0.25">
      <c r="B5045" s="149" t="str">
        <f t="shared" si="158"/>
        <v>_1807</v>
      </c>
      <c r="E5045" s="149" t="str">
        <f t="shared" si="159"/>
        <v>_</v>
      </c>
      <c r="G5045" s="149">
        <f t="array" ref="G5045">SUM(IF(A5045=A$5:A5045,IF(C5045=C$5:C5045,1,0),0))</f>
        <v>1807</v>
      </c>
    </row>
    <row r="5046" spans="2:7" x14ac:dyDescent="0.25">
      <c r="B5046" s="149" t="str">
        <f t="shared" si="158"/>
        <v>_1808</v>
      </c>
      <c r="E5046" s="149" t="str">
        <f t="shared" si="159"/>
        <v>_</v>
      </c>
      <c r="G5046" s="149">
        <f t="array" ref="G5046">SUM(IF(A5046=A$5:A5046,IF(C5046=C$5:C5046,1,0),0))</f>
        <v>1808</v>
      </c>
    </row>
    <row r="5047" spans="2:7" x14ac:dyDescent="0.25">
      <c r="B5047" s="149" t="str">
        <f t="shared" si="158"/>
        <v>_1809</v>
      </c>
      <c r="E5047" s="149" t="str">
        <f t="shared" si="159"/>
        <v>_</v>
      </c>
      <c r="G5047" s="149">
        <f t="array" ref="G5047">SUM(IF(A5047=A$5:A5047,IF(C5047=C$5:C5047,1,0),0))</f>
        <v>1809</v>
      </c>
    </row>
    <row r="5048" spans="2:7" x14ac:dyDescent="0.25">
      <c r="B5048" s="149" t="str">
        <f t="shared" si="158"/>
        <v>_1810</v>
      </c>
      <c r="E5048" s="149" t="str">
        <f t="shared" si="159"/>
        <v>_</v>
      </c>
      <c r="G5048" s="149">
        <f t="array" ref="G5048">SUM(IF(A5048=A$5:A5048,IF(C5048=C$5:C5048,1,0),0))</f>
        <v>1810</v>
      </c>
    </row>
    <row r="5049" spans="2:7" x14ac:dyDescent="0.25">
      <c r="B5049" s="149" t="str">
        <f t="shared" si="158"/>
        <v>_1811</v>
      </c>
      <c r="E5049" s="149" t="str">
        <f t="shared" si="159"/>
        <v>_</v>
      </c>
      <c r="G5049" s="149">
        <f t="array" ref="G5049">SUM(IF(A5049=A$5:A5049,IF(C5049=C$5:C5049,1,0),0))</f>
        <v>1811</v>
      </c>
    </row>
    <row r="5050" spans="2:7" x14ac:dyDescent="0.25">
      <c r="B5050" s="149" t="str">
        <f t="shared" si="158"/>
        <v>_1812</v>
      </c>
      <c r="E5050" s="149" t="str">
        <f t="shared" si="159"/>
        <v>_</v>
      </c>
      <c r="G5050" s="149">
        <f t="array" ref="G5050">SUM(IF(A5050=A$5:A5050,IF(C5050=C$5:C5050,1,0),0))</f>
        <v>1812</v>
      </c>
    </row>
    <row r="5051" spans="2:7" x14ac:dyDescent="0.25">
      <c r="B5051" s="149" t="str">
        <f t="shared" si="158"/>
        <v>_1813</v>
      </c>
      <c r="E5051" s="149" t="str">
        <f t="shared" si="159"/>
        <v>_</v>
      </c>
      <c r="G5051" s="149">
        <f t="array" ref="G5051">SUM(IF(A5051=A$5:A5051,IF(C5051=C$5:C5051,1,0),0))</f>
        <v>1813</v>
      </c>
    </row>
    <row r="5052" spans="2:7" x14ac:dyDescent="0.25">
      <c r="B5052" s="149" t="str">
        <f t="shared" si="158"/>
        <v>_1814</v>
      </c>
      <c r="E5052" s="149" t="str">
        <f t="shared" si="159"/>
        <v>_</v>
      </c>
      <c r="G5052" s="149">
        <f t="array" ref="G5052">SUM(IF(A5052=A$5:A5052,IF(C5052=C$5:C5052,1,0),0))</f>
        <v>1814</v>
      </c>
    </row>
    <row r="5053" spans="2:7" x14ac:dyDescent="0.25">
      <c r="B5053" s="149" t="str">
        <f t="shared" si="158"/>
        <v>_1815</v>
      </c>
      <c r="E5053" s="149" t="str">
        <f t="shared" si="159"/>
        <v>_</v>
      </c>
      <c r="G5053" s="149">
        <f t="array" ref="G5053">SUM(IF(A5053=A$5:A5053,IF(C5053=C$5:C5053,1,0),0))</f>
        <v>1815</v>
      </c>
    </row>
    <row r="5054" spans="2:7" x14ac:dyDescent="0.25">
      <c r="B5054" s="149" t="str">
        <f t="shared" si="158"/>
        <v>_1816</v>
      </c>
      <c r="E5054" s="149" t="str">
        <f t="shared" si="159"/>
        <v>_</v>
      </c>
      <c r="G5054" s="149">
        <f t="array" ref="G5054">SUM(IF(A5054=A$5:A5054,IF(C5054=C$5:C5054,1,0),0))</f>
        <v>1816</v>
      </c>
    </row>
    <row r="5055" spans="2:7" x14ac:dyDescent="0.25">
      <c r="B5055" s="149" t="str">
        <f t="shared" si="158"/>
        <v>_1817</v>
      </c>
      <c r="E5055" s="149" t="str">
        <f t="shared" si="159"/>
        <v>_</v>
      </c>
      <c r="G5055" s="149">
        <f t="array" ref="G5055">SUM(IF(A5055=A$5:A5055,IF(C5055=C$5:C5055,1,0),0))</f>
        <v>1817</v>
      </c>
    </row>
    <row r="5056" spans="2:7" x14ac:dyDescent="0.25">
      <c r="B5056" s="149" t="str">
        <f t="shared" si="158"/>
        <v>_1818</v>
      </c>
      <c r="E5056" s="149" t="str">
        <f t="shared" si="159"/>
        <v>_</v>
      </c>
      <c r="G5056" s="149">
        <f t="array" ref="G5056">SUM(IF(A5056=A$5:A5056,IF(C5056=C$5:C5056,1,0),0))</f>
        <v>1818</v>
      </c>
    </row>
    <row r="5057" spans="2:7" x14ac:dyDescent="0.25">
      <c r="B5057" s="149" t="str">
        <f t="shared" si="158"/>
        <v>_1819</v>
      </c>
      <c r="E5057" s="149" t="str">
        <f t="shared" si="159"/>
        <v>_</v>
      </c>
      <c r="G5057" s="149">
        <f t="array" ref="G5057">SUM(IF(A5057=A$5:A5057,IF(C5057=C$5:C5057,1,0),0))</f>
        <v>1819</v>
      </c>
    </row>
    <row r="5058" spans="2:7" x14ac:dyDescent="0.25">
      <c r="B5058" s="149" t="str">
        <f t="shared" si="158"/>
        <v>_1820</v>
      </c>
      <c r="E5058" s="149" t="str">
        <f t="shared" si="159"/>
        <v>_</v>
      </c>
      <c r="G5058" s="149">
        <f t="array" ref="G5058">SUM(IF(A5058=A$5:A5058,IF(C5058=C$5:C5058,1,0),0))</f>
        <v>1820</v>
      </c>
    </row>
    <row r="5059" spans="2:7" x14ac:dyDescent="0.25">
      <c r="B5059" s="149" t="str">
        <f t="shared" si="158"/>
        <v>_1821</v>
      </c>
      <c r="E5059" s="149" t="str">
        <f t="shared" si="159"/>
        <v>_</v>
      </c>
      <c r="G5059" s="149">
        <f t="array" ref="G5059">SUM(IF(A5059=A$5:A5059,IF(C5059=C$5:C5059,1,0),0))</f>
        <v>1821</v>
      </c>
    </row>
    <row r="5060" spans="2:7" x14ac:dyDescent="0.25">
      <c r="B5060" s="149" t="str">
        <f t="shared" si="158"/>
        <v>_1822</v>
      </c>
      <c r="E5060" s="149" t="str">
        <f t="shared" si="159"/>
        <v>_</v>
      </c>
      <c r="G5060" s="149">
        <f t="array" ref="G5060">SUM(IF(A5060=A$5:A5060,IF(C5060=C$5:C5060,1,0),0))</f>
        <v>1822</v>
      </c>
    </row>
    <row r="5061" spans="2:7" x14ac:dyDescent="0.25">
      <c r="B5061" s="149" t="str">
        <f t="shared" si="158"/>
        <v>_1823</v>
      </c>
      <c r="E5061" s="149" t="str">
        <f t="shared" si="159"/>
        <v>_</v>
      </c>
      <c r="G5061" s="149">
        <f t="array" ref="G5061">SUM(IF(A5061=A$5:A5061,IF(C5061=C$5:C5061,1,0),0))</f>
        <v>1823</v>
      </c>
    </row>
    <row r="5062" spans="2:7" x14ac:dyDescent="0.25">
      <c r="B5062" s="149" t="str">
        <f t="shared" si="158"/>
        <v>_1824</v>
      </c>
      <c r="E5062" s="149" t="str">
        <f t="shared" si="159"/>
        <v>_</v>
      </c>
      <c r="G5062" s="149">
        <f t="array" ref="G5062">SUM(IF(A5062=A$5:A5062,IF(C5062=C$5:C5062,1,0),0))</f>
        <v>1824</v>
      </c>
    </row>
    <row r="5063" spans="2:7" x14ac:dyDescent="0.25">
      <c r="B5063" s="149" t="str">
        <f t="shared" si="158"/>
        <v>_1825</v>
      </c>
      <c r="E5063" s="149" t="str">
        <f t="shared" si="159"/>
        <v>_</v>
      </c>
      <c r="G5063" s="149">
        <f t="array" ref="G5063">SUM(IF(A5063=A$5:A5063,IF(C5063=C$5:C5063,1,0),0))</f>
        <v>1825</v>
      </c>
    </row>
    <row r="5064" spans="2:7" x14ac:dyDescent="0.25">
      <c r="B5064" s="149" t="str">
        <f t="shared" si="158"/>
        <v>_1826</v>
      </c>
      <c r="E5064" s="149" t="str">
        <f t="shared" si="159"/>
        <v>_</v>
      </c>
      <c r="G5064" s="149">
        <f t="array" ref="G5064">SUM(IF(A5064=A$5:A5064,IF(C5064=C$5:C5064,1,0),0))</f>
        <v>1826</v>
      </c>
    </row>
    <row r="5065" spans="2:7" x14ac:dyDescent="0.25">
      <c r="B5065" s="149" t="str">
        <f t="shared" si="158"/>
        <v>_1827</v>
      </c>
      <c r="E5065" s="149" t="str">
        <f t="shared" si="159"/>
        <v>_</v>
      </c>
      <c r="G5065" s="149">
        <f t="array" ref="G5065">SUM(IF(A5065=A$5:A5065,IF(C5065=C$5:C5065,1,0),0))</f>
        <v>1827</v>
      </c>
    </row>
    <row r="5066" spans="2:7" x14ac:dyDescent="0.25">
      <c r="B5066" s="149" t="str">
        <f t="shared" si="158"/>
        <v>_1828</v>
      </c>
      <c r="E5066" s="149" t="str">
        <f t="shared" si="159"/>
        <v>_</v>
      </c>
      <c r="G5066" s="149">
        <f t="array" ref="G5066">SUM(IF(A5066=A$5:A5066,IF(C5066=C$5:C5066,1,0),0))</f>
        <v>1828</v>
      </c>
    </row>
    <row r="5067" spans="2:7" x14ac:dyDescent="0.25">
      <c r="B5067" s="149" t="str">
        <f t="shared" si="158"/>
        <v>_1829</v>
      </c>
      <c r="E5067" s="149" t="str">
        <f t="shared" si="159"/>
        <v>_</v>
      </c>
      <c r="G5067" s="149">
        <f t="array" ref="G5067">SUM(IF(A5067=A$5:A5067,IF(C5067=C$5:C5067,1,0),0))</f>
        <v>1829</v>
      </c>
    </row>
    <row r="5068" spans="2:7" x14ac:dyDescent="0.25">
      <c r="B5068" s="149" t="str">
        <f t="shared" si="158"/>
        <v>_1830</v>
      </c>
      <c r="E5068" s="149" t="str">
        <f t="shared" si="159"/>
        <v>_</v>
      </c>
      <c r="G5068" s="149">
        <f t="array" ref="G5068">SUM(IF(A5068=A$5:A5068,IF(C5068=C$5:C5068,1,0),0))</f>
        <v>1830</v>
      </c>
    </row>
    <row r="5069" spans="2:7" x14ac:dyDescent="0.25">
      <c r="B5069" s="149" t="str">
        <f t="shared" ref="B5069:B5132" si="160">A5069&amp;"_"&amp;C5069&amp;G5069</f>
        <v>_1831</v>
      </c>
      <c r="E5069" s="149" t="str">
        <f t="shared" si="159"/>
        <v>_</v>
      </c>
      <c r="G5069" s="149">
        <f t="array" ref="G5069">SUM(IF(A5069=A$5:A5069,IF(C5069=C$5:C5069,1,0),0))</f>
        <v>1831</v>
      </c>
    </row>
    <row r="5070" spans="2:7" x14ac:dyDescent="0.25">
      <c r="B5070" s="149" t="str">
        <f t="shared" si="160"/>
        <v>_1832</v>
      </c>
      <c r="E5070" s="149" t="str">
        <f t="shared" si="159"/>
        <v>_</v>
      </c>
      <c r="G5070" s="149">
        <f t="array" ref="G5070">SUM(IF(A5070=A$5:A5070,IF(C5070=C$5:C5070,1,0),0))</f>
        <v>1832</v>
      </c>
    </row>
    <row r="5071" spans="2:7" x14ac:dyDescent="0.25">
      <c r="B5071" s="149" t="str">
        <f t="shared" si="160"/>
        <v>_1833</v>
      </c>
      <c r="E5071" s="149" t="str">
        <f t="shared" si="159"/>
        <v>_</v>
      </c>
      <c r="G5071" s="149">
        <f t="array" ref="G5071">SUM(IF(A5071=A$5:A5071,IF(C5071=C$5:C5071,1,0),0))</f>
        <v>1833</v>
      </c>
    </row>
    <row r="5072" spans="2:7" x14ac:dyDescent="0.25">
      <c r="B5072" s="149" t="str">
        <f t="shared" si="160"/>
        <v>_1834</v>
      </c>
      <c r="E5072" s="149" t="str">
        <f t="shared" si="159"/>
        <v>_</v>
      </c>
      <c r="G5072" s="149">
        <f t="array" ref="G5072">SUM(IF(A5072=A$5:A5072,IF(C5072=C$5:C5072,1,0),0))</f>
        <v>1834</v>
      </c>
    </row>
    <row r="5073" spans="2:7" x14ac:dyDescent="0.25">
      <c r="B5073" s="149" t="str">
        <f t="shared" si="160"/>
        <v>_1835</v>
      </c>
      <c r="E5073" s="149" t="str">
        <f t="shared" si="159"/>
        <v>_</v>
      </c>
      <c r="G5073" s="149">
        <f t="array" ref="G5073">SUM(IF(A5073=A$5:A5073,IF(C5073=C$5:C5073,1,0),0))</f>
        <v>1835</v>
      </c>
    </row>
    <row r="5074" spans="2:7" x14ac:dyDescent="0.25">
      <c r="B5074" s="149" t="str">
        <f t="shared" si="160"/>
        <v>_1836</v>
      </c>
      <c r="E5074" s="149" t="str">
        <f t="shared" si="159"/>
        <v>_</v>
      </c>
      <c r="G5074" s="149">
        <f t="array" ref="G5074">SUM(IF(A5074=A$5:A5074,IF(C5074=C$5:C5074,1,0),0))</f>
        <v>1836</v>
      </c>
    </row>
    <row r="5075" spans="2:7" x14ac:dyDescent="0.25">
      <c r="B5075" s="149" t="str">
        <f t="shared" si="160"/>
        <v>_1837</v>
      </c>
      <c r="E5075" s="149" t="str">
        <f t="shared" si="159"/>
        <v>_</v>
      </c>
      <c r="G5075" s="149">
        <f t="array" ref="G5075">SUM(IF(A5075=A$5:A5075,IF(C5075=C$5:C5075,1,0),0))</f>
        <v>1837</v>
      </c>
    </row>
    <row r="5076" spans="2:7" x14ac:dyDescent="0.25">
      <c r="B5076" s="149" t="str">
        <f t="shared" si="160"/>
        <v>_1838</v>
      </c>
      <c r="E5076" s="149" t="str">
        <f t="shared" si="159"/>
        <v>_</v>
      </c>
      <c r="G5076" s="149">
        <f t="array" ref="G5076">SUM(IF(A5076=A$5:A5076,IF(C5076=C$5:C5076,1,0),0))</f>
        <v>1838</v>
      </c>
    </row>
    <row r="5077" spans="2:7" x14ac:dyDescent="0.25">
      <c r="B5077" s="149" t="str">
        <f t="shared" si="160"/>
        <v>_1839</v>
      </c>
      <c r="E5077" s="149" t="str">
        <f t="shared" si="159"/>
        <v>_</v>
      </c>
      <c r="G5077" s="149">
        <f t="array" ref="G5077">SUM(IF(A5077=A$5:A5077,IF(C5077=C$5:C5077,1,0),0))</f>
        <v>1839</v>
      </c>
    </row>
    <row r="5078" spans="2:7" x14ac:dyDescent="0.25">
      <c r="B5078" s="149" t="str">
        <f t="shared" si="160"/>
        <v>_1840</v>
      </c>
      <c r="E5078" s="149" t="str">
        <f t="shared" si="159"/>
        <v>_</v>
      </c>
      <c r="G5078" s="149">
        <f t="array" ref="G5078">SUM(IF(A5078=A$5:A5078,IF(C5078=C$5:C5078,1,0),0))</f>
        <v>1840</v>
      </c>
    </row>
    <row r="5079" spans="2:7" x14ac:dyDescent="0.25">
      <c r="B5079" s="149" t="str">
        <f t="shared" si="160"/>
        <v>_1841</v>
      </c>
      <c r="E5079" s="149" t="str">
        <f t="shared" si="159"/>
        <v>_</v>
      </c>
      <c r="G5079" s="149">
        <f t="array" ref="G5079">SUM(IF(A5079=A$5:A5079,IF(C5079=C$5:C5079,1,0),0))</f>
        <v>1841</v>
      </c>
    </row>
    <row r="5080" spans="2:7" x14ac:dyDescent="0.25">
      <c r="B5080" s="149" t="str">
        <f t="shared" si="160"/>
        <v>_1842</v>
      </c>
      <c r="E5080" s="149" t="str">
        <f t="shared" si="159"/>
        <v>_</v>
      </c>
      <c r="G5080" s="149">
        <f t="array" ref="G5080">SUM(IF(A5080=A$5:A5080,IF(C5080=C$5:C5080,1,0),0))</f>
        <v>1842</v>
      </c>
    </row>
    <row r="5081" spans="2:7" x14ac:dyDescent="0.25">
      <c r="B5081" s="149" t="str">
        <f t="shared" si="160"/>
        <v>_1843</v>
      </c>
      <c r="E5081" s="149" t="str">
        <f t="shared" si="159"/>
        <v>_</v>
      </c>
      <c r="G5081" s="149">
        <f t="array" ref="G5081">SUM(IF(A5081=A$5:A5081,IF(C5081=C$5:C5081,1,0),0))</f>
        <v>1843</v>
      </c>
    </row>
    <row r="5082" spans="2:7" x14ac:dyDescent="0.25">
      <c r="B5082" s="149" t="str">
        <f t="shared" si="160"/>
        <v>_1844</v>
      </c>
      <c r="E5082" s="149" t="str">
        <f t="shared" si="159"/>
        <v>_</v>
      </c>
      <c r="G5082" s="149">
        <f t="array" ref="G5082">SUM(IF(A5082=A$5:A5082,IF(C5082=C$5:C5082,1,0),0))</f>
        <v>1844</v>
      </c>
    </row>
    <row r="5083" spans="2:7" x14ac:dyDescent="0.25">
      <c r="B5083" s="149" t="str">
        <f t="shared" si="160"/>
        <v>_1845</v>
      </c>
      <c r="E5083" s="149" t="str">
        <f t="shared" si="159"/>
        <v>_</v>
      </c>
      <c r="G5083" s="149">
        <f t="array" ref="G5083">SUM(IF(A5083=A$5:A5083,IF(C5083=C$5:C5083,1,0),0))</f>
        <v>1845</v>
      </c>
    </row>
    <row r="5084" spans="2:7" x14ac:dyDescent="0.25">
      <c r="B5084" s="149" t="str">
        <f t="shared" si="160"/>
        <v>_1846</v>
      </c>
      <c r="E5084" s="149" t="str">
        <f t="shared" si="159"/>
        <v>_</v>
      </c>
      <c r="G5084" s="149">
        <f t="array" ref="G5084">SUM(IF(A5084=A$5:A5084,IF(C5084=C$5:C5084,1,0),0))</f>
        <v>1846</v>
      </c>
    </row>
    <row r="5085" spans="2:7" x14ac:dyDescent="0.25">
      <c r="B5085" s="149" t="str">
        <f t="shared" si="160"/>
        <v>_1847</v>
      </c>
      <c r="E5085" s="149" t="str">
        <f t="shared" si="159"/>
        <v>_</v>
      </c>
      <c r="G5085" s="149">
        <f t="array" ref="G5085">SUM(IF(A5085=A$5:A5085,IF(C5085=C$5:C5085,1,0),0))</f>
        <v>1847</v>
      </c>
    </row>
    <row r="5086" spans="2:7" x14ac:dyDescent="0.25">
      <c r="B5086" s="149" t="str">
        <f t="shared" si="160"/>
        <v>_1848</v>
      </c>
      <c r="E5086" s="149" t="str">
        <f t="shared" si="159"/>
        <v>_</v>
      </c>
      <c r="G5086" s="149">
        <f t="array" ref="G5086">SUM(IF(A5086=A$5:A5086,IF(C5086=C$5:C5086,1,0),0))</f>
        <v>1848</v>
      </c>
    </row>
    <row r="5087" spans="2:7" x14ac:dyDescent="0.25">
      <c r="B5087" s="149" t="str">
        <f t="shared" si="160"/>
        <v>_1849</v>
      </c>
      <c r="E5087" s="149" t="str">
        <f t="shared" si="159"/>
        <v>_</v>
      </c>
      <c r="G5087" s="149">
        <f t="array" ref="G5087">SUM(IF(A5087=A$5:A5087,IF(C5087=C$5:C5087,1,0),0))</f>
        <v>1849</v>
      </c>
    </row>
    <row r="5088" spans="2:7" x14ac:dyDescent="0.25">
      <c r="B5088" s="149" t="str">
        <f t="shared" si="160"/>
        <v>_1850</v>
      </c>
      <c r="E5088" s="149" t="str">
        <f t="shared" si="159"/>
        <v>_</v>
      </c>
      <c r="G5088" s="149">
        <f t="array" ref="G5088">SUM(IF(A5088=A$5:A5088,IF(C5088=C$5:C5088,1,0),0))</f>
        <v>1850</v>
      </c>
    </row>
    <row r="5089" spans="2:7" x14ac:dyDescent="0.25">
      <c r="B5089" s="149" t="str">
        <f t="shared" si="160"/>
        <v>_1851</v>
      </c>
      <c r="E5089" s="149" t="str">
        <f t="shared" si="159"/>
        <v>_</v>
      </c>
      <c r="G5089" s="149">
        <f t="array" ref="G5089">SUM(IF(A5089=A$5:A5089,IF(C5089=C$5:C5089,1,0),0))</f>
        <v>1851</v>
      </c>
    </row>
    <row r="5090" spans="2:7" x14ac:dyDescent="0.25">
      <c r="B5090" s="149" t="str">
        <f t="shared" si="160"/>
        <v>_1852</v>
      </c>
      <c r="E5090" s="149" t="str">
        <f t="shared" si="159"/>
        <v>_</v>
      </c>
      <c r="G5090" s="149">
        <f t="array" ref="G5090">SUM(IF(A5090=A$5:A5090,IF(C5090=C$5:C5090,1,0),0))</f>
        <v>1852</v>
      </c>
    </row>
    <row r="5091" spans="2:7" x14ac:dyDescent="0.25">
      <c r="B5091" s="149" t="str">
        <f t="shared" si="160"/>
        <v>_1853</v>
      </c>
      <c r="E5091" s="149" t="str">
        <f t="shared" si="159"/>
        <v>_</v>
      </c>
      <c r="G5091" s="149">
        <f t="array" ref="G5091">SUM(IF(A5091=A$5:A5091,IF(C5091=C$5:C5091,1,0),0))</f>
        <v>1853</v>
      </c>
    </row>
    <row r="5092" spans="2:7" x14ac:dyDescent="0.25">
      <c r="B5092" s="149" t="str">
        <f t="shared" si="160"/>
        <v>_1854</v>
      </c>
      <c r="E5092" s="149" t="str">
        <f t="shared" si="159"/>
        <v>_</v>
      </c>
      <c r="G5092" s="149">
        <f t="array" ref="G5092">SUM(IF(A5092=A$5:A5092,IF(C5092=C$5:C5092,1,0),0))</f>
        <v>1854</v>
      </c>
    </row>
    <row r="5093" spans="2:7" x14ac:dyDescent="0.25">
      <c r="B5093" s="149" t="str">
        <f t="shared" si="160"/>
        <v>_1855</v>
      </c>
      <c r="E5093" s="149" t="str">
        <f t="shared" si="159"/>
        <v>_</v>
      </c>
      <c r="G5093" s="149">
        <f t="array" ref="G5093">SUM(IF(A5093=A$5:A5093,IF(C5093=C$5:C5093,1,0),0))</f>
        <v>1855</v>
      </c>
    </row>
    <row r="5094" spans="2:7" x14ac:dyDescent="0.25">
      <c r="B5094" s="149" t="str">
        <f t="shared" si="160"/>
        <v>_1856</v>
      </c>
      <c r="E5094" s="149" t="str">
        <f t="shared" si="159"/>
        <v>_</v>
      </c>
      <c r="G5094" s="149">
        <f t="array" ref="G5094">SUM(IF(A5094=A$5:A5094,IF(C5094=C$5:C5094,1,0),0))</f>
        <v>1856</v>
      </c>
    </row>
    <row r="5095" spans="2:7" x14ac:dyDescent="0.25">
      <c r="B5095" s="149" t="str">
        <f t="shared" si="160"/>
        <v>_1857</v>
      </c>
      <c r="E5095" s="149" t="str">
        <f t="shared" si="159"/>
        <v>_</v>
      </c>
      <c r="G5095" s="149">
        <f t="array" ref="G5095">SUM(IF(A5095=A$5:A5095,IF(C5095=C$5:C5095,1,0),0))</f>
        <v>1857</v>
      </c>
    </row>
    <row r="5096" spans="2:7" x14ac:dyDescent="0.25">
      <c r="B5096" s="149" t="str">
        <f t="shared" si="160"/>
        <v>_1858</v>
      </c>
      <c r="E5096" s="149" t="str">
        <f t="shared" si="159"/>
        <v>_</v>
      </c>
      <c r="G5096" s="149">
        <f t="array" ref="G5096">SUM(IF(A5096=A$5:A5096,IF(C5096=C$5:C5096,1,0),0))</f>
        <v>1858</v>
      </c>
    </row>
    <row r="5097" spans="2:7" x14ac:dyDescent="0.25">
      <c r="B5097" s="149" t="str">
        <f t="shared" si="160"/>
        <v>_1859</v>
      </c>
      <c r="E5097" s="149" t="str">
        <f t="shared" si="159"/>
        <v>_</v>
      </c>
      <c r="G5097" s="149">
        <f t="array" ref="G5097">SUM(IF(A5097=A$5:A5097,IF(C5097=C$5:C5097,1,0),0))</f>
        <v>1859</v>
      </c>
    </row>
    <row r="5098" spans="2:7" x14ac:dyDescent="0.25">
      <c r="B5098" s="149" t="str">
        <f t="shared" si="160"/>
        <v>_1860</v>
      </c>
      <c r="E5098" s="149" t="str">
        <f t="shared" si="159"/>
        <v>_</v>
      </c>
      <c r="G5098" s="149">
        <f t="array" ref="G5098">SUM(IF(A5098=A$5:A5098,IF(C5098=C$5:C5098,1,0),0))</f>
        <v>1860</v>
      </c>
    </row>
    <row r="5099" spans="2:7" x14ac:dyDescent="0.25">
      <c r="B5099" s="149" t="str">
        <f t="shared" si="160"/>
        <v>_1861</v>
      </c>
      <c r="E5099" s="149" t="str">
        <f t="shared" si="159"/>
        <v>_</v>
      </c>
      <c r="G5099" s="149">
        <f t="array" ref="G5099">SUM(IF(A5099=A$5:A5099,IF(C5099=C$5:C5099,1,0),0))</f>
        <v>1861</v>
      </c>
    </row>
    <row r="5100" spans="2:7" x14ac:dyDescent="0.25">
      <c r="B5100" s="149" t="str">
        <f t="shared" si="160"/>
        <v>_1862</v>
      </c>
      <c r="E5100" s="149" t="str">
        <f t="shared" si="159"/>
        <v>_</v>
      </c>
      <c r="G5100" s="149">
        <f t="array" ref="G5100">SUM(IF(A5100=A$5:A5100,IF(C5100=C$5:C5100,1,0),0))</f>
        <v>1862</v>
      </c>
    </row>
    <row r="5101" spans="2:7" x14ac:dyDescent="0.25">
      <c r="B5101" s="149" t="str">
        <f t="shared" si="160"/>
        <v>_1863</v>
      </c>
      <c r="E5101" s="149" t="str">
        <f t="shared" si="159"/>
        <v>_</v>
      </c>
      <c r="G5101" s="149">
        <f t="array" ref="G5101">SUM(IF(A5101=A$5:A5101,IF(C5101=C$5:C5101,1,0),0))</f>
        <v>1863</v>
      </c>
    </row>
    <row r="5102" spans="2:7" x14ac:dyDescent="0.25">
      <c r="B5102" s="149" t="str">
        <f t="shared" si="160"/>
        <v>_1864</v>
      </c>
      <c r="E5102" s="149" t="str">
        <f t="shared" si="159"/>
        <v>_</v>
      </c>
      <c r="G5102" s="149">
        <f t="array" ref="G5102">SUM(IF(A5102=A$5:A5102,IF(C5102=C$5:C5102,1,0),0))</f>
        <v>1864</v>
      </c>
    </row>
    <row r="5103" spans="2:7" x14ac:dyDescent="0.25">
      <c r="B5103" s="149" t="str">
        <f t="shared" si="160"/>
        <v>_1865</v>
      </c>
      <c r="E5103" s="149" t="str">
        <f t="shared" si="159"/>
        <v>_</v>
      </c>
      <c r="G5103" s="149">
        <f t="array" ref="G5103">SUM(IF(A5103=A$5:A5103,IF(C5103=C$5:C5103,1,0),0))</f>
        <v>1865</v>
      </c>
    </row>
    <row r="5104" spans="2:7" x14ac:dyDescent="0.25">
      <c r="B5104" s="149" t="str">
        <f t="shared" si="160"/>
        <v>_1866</v>
      </c>
      <c r="E5104" s="149" t="str">
        <f t="shared" si="159"/>
        <v>_</v>
      </c>
      <c r="G5104" s="149">
        <f t="array" ref="G5104">SUM(IF(A5104=A$5:A5104,IF(C5104=C$5:C5104,1,0),0))</f>
        <v>1866</v>
      </c>
    </row>
    <row r="5105" spans="2:7" x14ac:dyDescent="0.25">
      <c r="B5105" s="149" t="str">
        <f t="shared" si="160"/>
        <v>_1867</v>
      </c>
      <c r="E5105" s="149" t="str">
        <f t="shared" ref="E5105:E5168" si="161">A5105&amp;"_"&amp;C5105&amp;D5105</f>
        <v>_</v>
      </c>
      <c r="G5105" s="149">
        <f t="array" ref="G5105">SUM(IF(A5105=A$5:A5105,IF(C5105=C$5:C5105,1,0),0))</f>
        <v>1867</v>
      </c>
    </row>
    <row r="5106" spans="2:7" x14ac:dyDescent="0.25">
      <c r="B5106" s="149" t="str">
        <f t="shared" si="160"/>
        <v>_1868</v>
      </c>
      <c r="E5106" s="149" t="str">
        <f t="shared" si="161"/>
        <v>_</v>
      </c>
      <c r="G5106" s="149">
        <f t="array" ref="G5106">SUM(IF(A5106=A$5:A5106,IF(C5106=C$5:C5106,1,0),0))</f>
        <v>1868</v>
      </c>
    </row>
    <row r="5107" spans="2:7" x14ac:dyDescent="0.25">
      <c r="B5107" s="149" t="str">
        <f t="shared" si="160"/>
        <v>_1869</v>
      </c>
      <c r="E5107" s="149" t="str">
        <f t="shared" si="161"/>
        <v>_</v>
      </c>
      <c r="G5107" s="149">
        <f t="array" ref="G5107">SUM(IF(A5107=A$5:A5107,IF(C5107=C$5:C5107,1,0),0))</f>
        <v>1869</v>
      </c>
    </row>
    <row r="5108" spans="2:7" x14ac:dyDescent="0.25">
      <c r="B5108" s="149" t="str">
        <f t="shared" si="160"/>
        <v>_1870</v>
      </c>
      <c r="E5108" s="149" t="str">
        <f t="shared" si="161"/>
        <v>_</v>
      </c>
      <c r="G5108" s="149">
        <f t="array" ref="G5108">SUM(IF(A5108=A$5:A5108,IF(C5108=C$5:C5108,1,0),0))</f>
        <v>1870</v>
      </c>
    </row>
    <row r="5109" spans="2:7" x14ac:dyDescent="0.25">
      <c r="B5109" s="149" t="str">
        <f t="shared" si="160"/>
        <v>_1871</v>
      </c>
      <c r="E5109" s="149" t="str">
        <f t="shared" si="161"/>
        <v>_</v>
      </c>
      <c r="G5109" s="149">
        <f t="array" ref="G5109">SUM(IF(A5109=A$5:A5109,IF(C5109=C$5:C5109,1,0),0))</f>
        <v>1871</v>
      </c>
    </row>
    <row r="5110" spans="2:7" x14ac:dyDescent="0.25">
      <c r="B5110" s="149" t="str">
        <f t="shared" si="160"/>
        <v>_1872</v>
      </c>
      <c r="E5110" s="149" t="str">
        <f t="shared" si="161"/>
        <v>_</v>
      </c>
      <c r="G5110" s="149">
        <f t="array" ref="G5110">SUM(IF(A5110=A$5:A5110,IF(C5110=C$5:C5110,1,0),0))</f>
        <v>1872</v>
      </c>
    </row>
    <row r="5111" spans="2:7" x14ac:dyDescent="0.25">
      <c r="B5111" s="149" t="str">
        <f t="shared" si="160"/>
        <v>_1873</v>
      </c>
      <c r="E5111" s="149" t="str">
        <f t="shared" si="161"/>
        <v>_</v>
      </c>
      <c r="G5111" s="149">
        <f t="array" ref="G5111">SUM(IF(A5111=A$5:A5111,IF(C5111=C$5:C5111,1,0),0))</f>
        <v>1873</v>
      </c>
    </row>
    <row r="5112" spans="2:7" x14ac:dyDescent="0.25">
      <c r="B5112" s="149" t="str">
        <f t="shared" si="160"/>
        <v>_1874</v>
      </c>
      <c r="E5112" s="149" t="str">
        <f t="shared" si="161"/>
        <v>_</v>
      </c>
      <c r="G5112" s="149">
        <f t="array" ref="G5112">SUM(IF(A5112=A$5:A5112,IF(C5112=C$5:C5112,1,0),0))</f>
        <v>1874</v>
      </c>
    </row>
    <row r="5113" spans="2:7" x14ac:dyDescent="0.25">
      <c r="B5113" s="149" t="str">
        <f t="shared" si="160"/>
        <v>_1875</v>
      </c>
      <c r="E5113" s="149" t="str">
        <f t="shared" si="161"/>
        <v>_</v>
      </c>
      <c r="G5113" s="149">
        <f t="array" ref="G5113">SUM(IF(A5113=A$5:A5113,IF(C5113=C$5:C5113,1,0),0))</f>
        <v>1875</v>
      </c>
    </row>
    <row r="5114" spans="2:7" x14ac:dyDescent="0.25">
      <c r="B5114" s="149" t="str">
        <f t="shared" si="160"/>
        <v>_1876</v>
      </c>
      <c r="E5114" s="149" t="str">
        <f t="shared" si="161"/>
        <v>_</v>
      </c>
      <c r="G5114" s="149">
        <f t="array" ref="G5114">SUM(IF(A5114=A$5:A5114,IF(C5114=C$5:C5114,1,0),0))</f>
        <v>1876</v>
      </c>
    </row>
    <row r="5115" spans="2:7" x14ac:dyDescent="0.25">
      <c r="B5115" s="149" t="str">
        <f t="shared" si="160"/>
        <v>_1877</v>
      </c>
      <c r="E5115" s="149" t="str">
        <f t="shared" si="161"/>
        <v>_</v>
      </c>
      <c r="G5115" s="149">
        <f t="array" ref="G5115">SUM(IF(A5115=A$5:A5115,IF(C5115=C$5:C5115,1,0),0))</f>
        <v>1877</v>
      </c>
    </row>
    <row r="5116" spans="2:7" x14ac:dyDescent="0.25">
      <c r="B5116" s="149" t="str">
        <f t="shared" si="160"/>
        <v>_1878</v>
      </c>
      <c r="E5116" s="149" t="str">
        <f t="shared" si="161"/>
        <v>_</v>
      </c>
      <c r="G5116" s="149">
        <f t="array" ref="G5116">SUM(IF(A5116=A$5:A5116,IF(C5116=C$5:C5116,1,0),0))</f>
        <v>1878</v>
      </c>
    </row>
    <row r="5117" spans="2:7" x14ac:dyDescent="0.25">
      <c r="B5117" s="149" t="str">
        <f t="shared" si="160"/>
        <v>_1879</v>
      </c>
      <c r="E5117" s="149" t="str">
        <f t="shared" si="161"/>
        <v>_</v>
      </c>
      <c r="G5117" s="149">
        <f t="array" ref="G5117">SUM(IF(A5117=A$5:A5117,IF(C5117=C$5:C5117,1,0),0))</f>
        <v>1879</v>
      </c>
    </row>
    <row r="5118" spans="2:7" x14ac:dyDescent="0.25">
      <c r="B5118" s="149" t="str">
        <f t="shared" si="160"/>
        <v>_1880</v>
      </c>
      <c r="E5118" s="149" t="str">
        <f t="shared" si="161"/>
        <v>_</v>
      </c>
      <c r="G5118" s="149">
        <f t="array" ref="G5118">SUM(IF(A5118=A$5:A5118,IF(C5118=C$5:C5118,1,0),0))</f>
        <v>1880</v>
      </c>
    </row>
    <row r="5119" spans="2:7" x14ac:dyDescent="0.25">
      <c r="B5119" s="149" t="str">
        <f t="shared" si="160"/>
        <v>_1881</v>
      </c>
      <c r="E5119" s="149" t="str">
        <f t="shared" si="161"/>
        <v>_</v>
      </c>
      <c r="G5119" s="149">
        <f t="array" ref="G5119">SUM(IF(A5119=A$5:A5119,IF(C5119=C$5:C5119,1,0),0))</f>
        <v>1881</v>
      </c>
    </row>
    <row r="5120" spans="2:7" x14ac:dyDescent="0.25">
      <c r="B5120" s="149" t="str">
        <f t="shared" si="160"/>
        <v>_1882</v>
      </c>
      <c r="E5120" s="149" t="str">
        <f t="shared" si="161"/>
        <v>_</v>
      </c>
      <c r="G5120" s="149">
        <f t="array" ref="G5120">SUM(IF(A5120=A$5:A5120,IF(C5120=C$5:C5120,1,0),0))</f>
        <v>1882</v>
      </c>
    </row>
    <row r="5121" spans="2:7" x14ac:dyDescent="0.25">
      <c r="B5121" s="149" t="str">
        <f t="shared" si="160"/>
        <v>_1883</v>
      </c>
      <c r="E5121" s="149" t="str">
        <f t="shared" si="161"/>
        <v>_</v>
      </c>
      <c r="G5121" s="149">
        <f t="array" ref="G5121">SUM(IF(A5121=A$5:A5121,IF(C5121=C$5:C5121,1,0),0))</f>
        <v>1883</v>
      </c>
    </row>
    <row r="5122" spans="2:7" x14ac:dyDescent="0.25">
      <c r="B5122" s="149" t="str">
        <f t="shared" si="160"/>
        <v>_1884</v>
      </c>
      <c r="E5122" s="149" t="str">
        <f t="shared" si="161"/>
        <v>_</v>
      </c>
      <c r="G5122" s="149">
        <f t="array" ref="G5122">SUM(IF(A5122=A$5:A5122,IF(C5122=C$5:C5122,1,0),0))</f>
        <v>1884</v>
      </c>
    </row>
    <row r="5123" spans="2:7" x14ac:dyDescent="0.25">
      <c r="B5123" s="149" t="str">
        <f t="shared" si="160"/>
        <v>_1885</v>
      </c>
      <c r="E5123" s="149" t="str">
        <f t="shared" si="161"/>
        <v>_</v>
      </c>
      <c r="G5123" s="149">
        <f t="array" ref="G5123">SUM(IF(A5123=A$5:A5123,IF(C5123=C$5:C5123,1,0),0))</f>
        <v>1885</v>
      </c>
    </row>
    <row r="5124" spans="2:7" x14ac:dyDescent="0.25">
      <c r="B5124" s="149" t="str">
        <f t="shared" si="160"/>
        <v>_1886</v>
      </c>
      <c r="E5124" s="149" t="str">
        <f t="shared" si="161"/>
        <v>_</v>
      </c>
      <c r="G5124" s="149">
        <f t="array" ref="G5124">SUM(IF(A5124=A$5:A5124,IF(C5124=C$5:C5124,1,0),0))</f>
        <v>1886</v>
      </c>
    </row>
    <row r="5125" spans="2:7" x14ac:dyDescent="0.25">
      <c r="B5125" s="149" t="str">
        <f t="shared" si="160"/>
        <v>_1887</v>
      </c>
      <c r="E5125" s="149" t="str">
        <f t="shared" si="161"/>
        <v>_</v>
      </c>
      <c r="G5125" s="149">
        <f t="array" ref="G5125">SUM(IF(A5125=A$5:A5125,IF(C5125=C$5:C5125,1,0),0))</f>
        <v>1887</v>
      </c>
    </row>
    <row r="5126" spans="2:7" x14ac:dyDescent="0.25">
      <c r="B5126" s="149" t="str">
        <f t="shared" si="160"/>
        <v>_1888</v>
      </c>
      <c r="E5126" s="149" t="str">
        <f t="shared" si="161"/>
        <v>_</v>
      </c>
      <c r="G5126" s="149">
        <f t="array" ref="G5126">SUM(IF(A5126=A$5:A5126,IF(C5126=C$5:C5126,1,0),0))</f>
        <v>1888</v>
      </c>
    </row>
    <row r="5127" spans="2:7" x14ac:dyDescent="0.25">
      <c r="B5127" s="149" t="str">
        <f t="shared" si="160"/>
        <v>_1889</v>
      </c>
      <c r="E5127" s="149" t="str">
        <f t="shared" si="161"/>
        <v>_</v>
      </c>
      <c r="G5127" s="149">
        <f t="array" ref="G5127">SUM(IF(A5127=A$5:A5127,IF(C5127=C$5:C5127,1,0),0))</f>
        <v>1889</v>
      </c>
    </row>
    <row r="5128" spans="2:7" x14ac:dyDescent="0.25">
      <c r="B5128" s="149" t="str">
        <f t="shared" si="160"/>
        <v>_1890</v>
      </c>
      <c r="E5128" s="149" t="str">
        <f t="shared" si="161"/>
        <v>_</v>
      </c>
      <c r="G5128" s="149">
        <f t="array" ref="G5128">SUM(IF(A5128=A$5:A5128,IF(C5128=C$5:C5128,1,0),0))</f>
        <v>1890</v>
      </c>
    </row>
    <row r="5129" spans="2:7" x14ac:dyDescent="0.25">
      <c r="B5129" s="149" t="str">
        <f t="shared" si="160"/>
        <v>_1891</v>
      </c>
      <c r="E5129" s="149" t="str">
        <f t="shared" si="161"/>
        <v>_</v>
      </c>
      <c r="G5129" s="149">
        <f t="array" ref="G5129">SUM(IF(A5129=A$5:A5129,IF(C5129=C$5:C5129,1,0),0))</f>
        <v>1891</v>
      </c>
    </row>
    <row r="5130" spans="2:7" x14ac:dyDescent="0.25">
      <c r="B5130" s="149" t="str">
        <f t="shared" si="160"/>
        <v>_1892</v>
      </c>
      <c r="E5130" s="149" t="str">
        <f t="shared" si="161"/>
        <v>_</v>
      </c>
      <c r="G5130" s="149">
        <f t="array" ref="G5130">SUM(IF(A5130=A$5:A5130,IF(C5130=C$5:C5130,1,0),0))</f>
        <v>1892</v>
      </c>
    </row>
    <row r="5131" spans="2:7" x14ac:dyDescent="0.25">
      <c r="B5131" s="149" t="str">
        <f t="shared" si="160"/>
        <v>_1893</v>
      </c>
      <c r="E5131" s="149" t="str">
        <f t="shared" si="161"/>
        <v>_</v>
      </c>
      <c r="G5131" s="149">
        <f t="array" ref="G5131">SUM(IF(A5131=A$5:A5131,IF(C5131=C$5:C5131,1,0),0))</f>
        <v>1893</v>
      </c>
    </row>
    <row r="5132" spans="2:7" x14ac:dyDescent="0.25">
      <c r="B5132" s="149" t="str">
        <f t="shared" si="160"/>
        <v>_1894</v>
      </c>
      <c r="E5132" s="149" t="str">
        <f t="shared" si="161"/>
        <v>_</v>
      </c>
      <c r="G5132" s="149">
        <f t="array" ref="G5132">SUM(IF(A5132=A$5:A5132,IF(C5132=C$5:C5132,1,0),0))</f>
        <v>1894</v>
      </c>
    </row>
    <row r="5133" spans="2:7" x14ac:dyDescent="0.25">
      <c r="B5133" s="149" t="str">
        <f t="shared" ref="B5133:B5196" si="162">A5133&amp;"_"&amp;C5133&amp;G5133</f>
        <v>_1895</v>
      </c>
      <c r="E5133" s="149" t="str">
        <f t="shared" si="161"/>
        <v>_</v>
      </c>
      <c r="G5133" s="149">
        <f t="array" ref="G5133">SUM(IF(A5133=A$5:A5133,IF(C5133=C$5:C5133,1,0),0))</f>
        <v>1895</v>
      </c>
    </row>
    <row r="5134" spans="2:7" x14ac:dyDescent="0.25">
      <c r="B5134" s="149" t="str">
        <f t="shared" si="162"/>
        <v>_1896</v>
      </c>
      <c r="E5134" s="149" t="str">
        <f t="shared" si="161"/>
        <v>_</v>
      </c>
      <c r="G5134" s="149">
        <f t="array" ref="G5134">SUM(IF(A5134=A$5:A5134,IF(C5134=C$5:C5134,1,0),0))</f>
        <v>1896</v>
      </c>
    </row>
    <row r="5135" spans="2:7" x14ac:dyDescent="0.25">
      <c r="B5135" s="149" t="str">
        <f t="shared" si="162"/>
        <v>_1897</v>
      </c>
      <c r="E5135" s="149" t="str">
        <f t="shared" si="161"/>
        <v>_</v>
      </c>
      <c r="G5135" s="149">
        <f t="array" ref="G5135">SUM(IF(A5135=A$5:A5135,IF(C5135=C$5:C5135,1,0),0))</f>
        <v>1897</v>
      </c>
    </row>
    <row r="5136" spans="2:7" x14ac:dyDescent="0.25">
      <c r="B5136" s="149" t="str">
        <f t="shared" si="162"/>
        <v>_1898</v>
      </c>
      <c r="E5136" s="149" t="str">
        <f t="shared" si="161"/>
        <v>_</v>
      </c>
      <c r="G5136" s="149">
        <f t="array" ref="G5136">SUM(IF(A5136=A$5:A5136,IF(C5136=C$5:C5136,1,0),0))</f>
        <v>1898</v>
      </c>
    </row>
    <row r="5137" spans="2:7" x14ac:dyDescent="0.25">
      <c r="B5137" s="149" t="str">
        <f t="shared" si="162"/>
        <v>_1899</v>
      </c>
      <c r="E5137" s="149" t="str">
        <f t="shared" si="161"/>
        <v>_</v>
      </c>
      <c r="G5137" s="149">
        <f t="array" ref="G5137">SUM(IF(A5137=A$5:A5137,IF(C5137=C$5:C5137,1,0),0))</f>
        <v>1899</v>
      </c>
    </row>
    <row r="5138" spans="2:7" x14ac:dyDescent="0.25">
      <c r="B5138" s="149" t="str">
        <f t="shared" si="162"/>
        <v>_1900</v>
      </c>
      <c r="E5138" s="149" t="str">
        <f t="shared" si="161"/>
        <v>_</v>
      </c>
      <c r="G5138" s="149">
        <f t="array" ref="G5138">SUM(IF(A5138=A$5:A5138,IF(C5138=C$5:C5138,1,0),0))</f>
        <v>1900</v>
      </c>
    </row>
    <row r="5139" spans="2:7" x14ac:dyDescent="0.25">
      <c r="B5139" s="149" t="str">
        <f t="shared" si="162"/>
        <v>_1901</v>
      </c>
      <c r="E5139" s="149" t="str">
        <f t="shared" si="161"/>
        <v>_</v>
      </c>
      <c r="G5139" s="149">
        <f t="array" ref="G5139">SUM(IF(A5139=A$5:A5139,IF(C5139=C$5:C5139,1,0),0))</f>
        <v>1901</v>
      </c>
    </row>
    <row r="5140" spans="2:7" x14ac:dyDescent="0.25">
      <c r="B5140" s="149" t="str">
        <f t="shared" si="162"/>
        <v>_1902</v>
      </c>
      <c r="E5140" s="149" t="str">
        <f t="shared" si="161"/>
        <v>_</v>
      </c>
      <c r="G5140" s="149">
        <f t="array" ref="G5140">SUM(IF(A5140=A$5:A5140,IF(C5140=C$5:C5140,1,0),0))</f>
        <v>1902</v>
      </c>
    </row>
    <row r="5141" spans="2:7" x14ac:dyDescent="0.25">
      <c r="B5141" s="149" t="str">
        <f t="shared" si="162"/>
        <v>_1903</v>
      </c>
      <c r="E5141" s="149" t="str">
        <f t="shared" si="161"/>
        <v>_</v>
      </c>
      <c r="G5141" s="149">
        <f t="array" ref="G5141">SUM(IF(A5141=A$5:A5141,IF(C5141=C$5:C5141,1,0),0))</f>
        <v>1903</v>
      </c>
    </row>
    <row r="5142" spans="2:7" x14ac:dyDescent="0.25">
      <c r="B5142" s="149" t="str">
        <f t="shared" si="162"/>
        <v>_1904</v>
      </c>
      <c r="E5142" s="149" t="str">
        <f t="shared" si="161"/>
        <v>_</v>
      </c>
      <c r="G5142" s="149">
        <f t="array" ref="G5142">SUM(IF(A5142=A$5:A5142,IF(C5142=C$5:C5142,1,0),0))</f>
        <v>1904</v>
      </c>
    </row>
    <row r="5143" spans="2:7" x14ac:dyDescent="0.25">
      <c r="B5143" s="149" t="str">
        <f t="shared" si="162"/>
        <v>_1905</v>
      </c>
      <c r="E5143" s="149" t="str">
        <f t="shared" si="161"/>
        <v>_</v>
      </c>
      <c r="G5143" s="149">
        <f t="array" ref="G5143">SUM(IF(A5143=A$5:A5143,IF(C5143=C$5:C5143,1,0),0))</f>
        <v>1905</v>
      </c>
    </row>
    <row r="5144" spans="2:7" x14ac:dyDescent="0.25">
      <c r="B5144" s="149" t="str">
        <f t="shared" si="162"/>
        <v>_1906</v>
      </c>
      <c r="E5144" s="149" t="str">
        <f t="shared" si="161"/>
        <v>_</v>
      </c>
      <c r="G5144" s="149">
        <f t="array" ref="G5144">SUM(IF(A5144=A$5:A5144,IF(C5144=C$5:C5144,1,0),0))</f>
        <v>1906</v>
      </c>
    </row>
    <row r="5145" spans="2:7" x14ac:dyDescent="0.25">
      <c r="B5145" s="149" t="str">
        <f t="shared" si="162"/>
        <v>_1907</v>
      </c>
      <c r="E5145" s="149" t="str">
        <f t="shared" si="161"/>
        <v>_</v>
      </c>
      <c r="G5145" s="149">
        <f t="array" ref="G5145">SUM(IF(A5145=A$5:A5145,IF(C5145=C$5:C5145,1,0),0))</f>
        <v>1907</v>
      </c>
    </row>
    <row r="5146" spans="2:7" x14ac:dyDescent="0.25">
      <c r="B5146" s="149" t="str">
        <f t="shared" si="162"/>
        <v>_1908</v>
      </c>
      <c r="E5146" s="149" t="str">
        <f t="shared" si="161"/>
        <v>_</v>
      </c>
      <c r="G5146" s="149">
        <f t="array" ref="G5146">SUM(IF(A5146=A$5:A5146,IF(C5146=C$5:C5146,1,0),0))</f>
        <v>1908</v>
      </c>
    </row>
    <row r="5147" spans="2:7" x14ac:dyDescent="0.25">
      <c r="B5147" s="149" t="str">
        <f t="shared" si="162"/>
        <v>_1909</v>
      </c>
      <c r="E5147" s="149" t="str">
        <f t="shared" si="161"/>
        <v>_</v>
      </c>
      <c r="G5147" s="149">
        <f t="array" ref="G5147">SUM(IF(A5147=A$5:A5147,IF(C5147=C$5:C5147,1,0),0))</f>
        <v>1909</v>
      </c>
    </row>
    <row r="5148" spans="2:7" x14ac:dyDescent="0.25">
      <c r="B5148" s="149" t="str">
        <f t="shared" si="162"/>
        <v>_1910</v>
      </c>
      <c r="E5148" s="149" t="str">
        <f t="shared" si="161"/>
        <v>_</v>
      </c>
      <c r="G5148" s="149">
        <f t="array" ref="G5148">SUM(IF(A5148=A$5:A5148,IF(C5148=C$5:C5148,1,0),0))</f>
        <v>1910</v>
      </c>
    </row>
    <row r="5149" spans="2:7" x14ac:dyDescent="0.25">
      <c r="B5149" s="149" t="str">
        <f t="shared" si="162"/>
        <v>_1911</v>
      </c>
      <c r="E5149" s="149" t="str">
        <f t="shared" si="161"/>
        <v>_</v>
      </c>
      <c r="G5149" s="149">
        <f t="array" ref="G5149">SUM(IF(A5149=A$5:A5149,IF(C5149=C$5:C5149,1,0),0))</f>
        <v>1911</v>
      </c>
    </row>
    <row r="5150" spans="2:7" x14ac:dyDescent="0.25">
      <c r="B5150" s="149" t="str">
        <f t="shared" si="162"/>
        <v>_1912</v>
      </c>
      <c r="E5150" s="149" t="str">
        <f t="shared" si="161"/>
        <v>_</v>
      </c>
      <c r="G5150" s="149">
        <f t="array" ref="G5150">SUM(IF(A5150=A$5:A5150,IF(C5150=C$5:C5150,1,0),0))</f>
        <v>1912</v>
      </c>
    </row>
    <row r="5151" spans="2:7" x14ac:dyDescent="0.25">
      <c r="B5151" s="149" t="str">
        <f t="shared" si="162"/>
        <v>_1913</v>
      </c>
      <c r="E5151" s="149" t="str">
        <f t="shared" si="161"/>
        <v>_</v>
      </c>
      <c r="G5151" s="149">
        <f t="array" ref="G5151">SUM(IF(A5151=A$5:A5151,IF(C5151=C$5:C5151,1,0),0))</f>
        <v>1913</v>
      </c>
    </row>
    <row r="5152" spans="2:7" x14ac:dyDescent="0.25">
      <c r="B5152" s="149" t="str">
        <f t="shared" si="162"/>
        <v>_1914</v>
      </c>
      <c r="E5152" s="149" t="str">
        <f t="shared" si="161"/>
        <v>_</v>
      </c>
      <c r="G5152" s="149">
        <f t="array" ref="G5152">SUM(IF(A5152=A$5:A5152,IF(C5152=C$5:C5152,1,0),0))</f>
        <v>1914</v>
      </c>
    </row>
    <row r="5153" spans="2:7" x14ac:dyDescent="0.25">
      <c r="B5153" s="149" t="str">
        <f t="shared" si="162"/>
        <v>_1915</v>
      </c>
      <c r="E5153" s="149" t="str">
        <f t="shared" si="161"/>
        <v>_</v>
      </c>
      <c r="G5153" s="149">
        <f t="array" ref="G5153">SUM(IF(A5153=A$5:A5153,IF(C5153=C$5:C5153,1,0),0))</f>
        <v>1915</v>
      </c>
    </row>
    <row r="5154" spans="2:7" x14ac:dyDescent="0.25">
      <c r="B5154" s="149" t="str">
        <f t="shared" si="162"/>
        <v>_1916</v>
      </c>
      <c r="E5154" s="149" t="str">
        <f t="shared" si="161"/>
        <v>_</v>
      </c>
      <c r="G5154" s="149">
        <f t="array" ref="G5154">SUM(IF(A5154=A$5:A5154,IF(C5154=C$5:C5154,1,0),0))</f>
        <v>1916</v>
      </c>
    </row>
    <row r="5155" spans="2:7" x14ac:dyDescent="0.25">
      <c r="B5155" s="149" t="str">
        <f t="shared" si="162"/>
        <v>_1917</v>
      </c>
      <c r="E5155" s="149" t="str">
        <f t="shared" si="161"/>
        <v>_</v>
      </c>
      <c r="G5155" s="149">
        <f t="array" ref="G5155">SUM(IF(A5155=A$5:A5155,IF(C5155=C$5:C5155,1,0),0))</f>
        <v>1917</v>
      </c>
    </row>
    <row r="5156" spans="2:7" x14ac:dyDescent="0.25">
      <c r="B5156" s="149" t="str">
        <f t="shared" si="162"/>
        <v>_1918</v>
      </c>
      <c r="E5156" s="149" t="str">
        <f t="shared" si="161"/>
        <v>_</v>
      </c>
      <c r="G5156" s="149">
        <f t="array" ref="G5156">SUM(IF(A5156=A$5:A5156,IF(C5156=C$5:C5156,1,0),0))</f>
        <v>1918</v>
      </c>
    </row>
    <row r="5157" spans="2:7" x14ac:dyDescent="0.25">
      <c r="B5157" s="149" t="str">
        <f t="shared" si="162"/>
        <v>_1919</v>
      </c>
      <c r="E5157" s="149" t="str">
        <f t="shared" si="161"/>
        <v>_</v>
      </c>
      <c r="G5157" s="149">
        <f t="array" ref="G5157">SUM(IF(A5157=A$5:A5157,IF(C5157=C$5:C5157,1,0),0))</f>
        <v>1919</v>
      </c>
    </row>
    <row r="5158" spans="2:7" x14ac:dyDescent="0.25">
      <c r="B5158" s="149" t="str">
        <f t="shared" si="162"/>
        <v>_1920</v>
      </c>
      <c r="E5158" s="149" t="str">
        <f t="shared" si="161"/>
        <v>_</v>
      </c>
      <c r="G5158" s="149">
        <f t="array" ref="G5158">SUM(IF(A5158=A$5:A5158,IF(C5158=C$5:C5158,1,0),0))</f>
        <v>1920</v>
      </c>
    </row>
    <row r="5159" spans="2:7" x14ac:dyDescent="0.25">
      <c r="B5159" s="149" t="str">
        <f t="shared" si="162"/>
        <v>_1921</v>
      </c>
      <c r="E5159" s="149" t="str">
        <f t="shared" si="161"/>
        <v>_</v>
      </c>
      <c r="G5159" s="149">
        <f t="array" ref="G5159">SUM(IF(A5159=A$5:A5159,IF(C5159=C$5:C5159,1,0),0))</f>
        <v>1921</v>
      </c>
    </row>
    <row r="5160" spans="2:7" x14ac:dyDescent="0.25">
      <c r="B5160" s="149" t="str">
        <f t="shared" si="162"/>
        <v>_1922</v>
      </c>
      <c r="E5160" s="149" t="str">
        <f t="shared" si="161"/>
        <v>_</v>
      </c>
      <c r="G5160" s="149">
        <f t="array" ref="G5160">SUM(IF(A5160=A$5:A5160,IF(C5160=C$5:C5160,1,0),0))</f>
        <v>1922</v>
      </c>
    </row>
    <row r="5161" spans="2:7" x14ac:dyDescent="0.25">
      <c r="B5161" s="149" t="str">
        <f t="shared" si="162"/>
        <v>_1923</v>
      </c>
      <c r="E5161" s="149" t="str">
        <f t="shared" si="161"/>
        <v>_</v>
      </c>
      <c r="G5161" s="149">
        <f t="array" ref="G5161">SUM(IF(A5161=A$5:A5161,IF(C5161=C$5:C5161,1,0),0))</f>
        <v>1923</v>
      </c>
    </row>
    <row r="5162" spans="2:7" x14ac:dyDescent="0.25">
      <c r="B5162" s="149" t="str">
        <f t="shared" si="162"/>
        <v>_1924</v>
      </c>
      <c r="E5162" s="149" t="str">
        <f t="shared" si="161"/>
        <v>_</v>
      </c>
      <c r="G5162" s="149">
        <f t="array" ref="G5162">SUM(IF(A5162=A$5:A5162,IF(C5162=C$5:C5162,1,0),0))</f>
        <v>1924</v>
      </c>
    </row>
    <row r="5163" spans="2:7" x14ac:dyDescent="0.25">
      <c r="B5163" s="149" t="str">
        <f t="shared" si="162"/>
        <v>_1925</v>
      </c>
      <c r="E5163" s="149" t="str">
        <f t="shared" si="161"/>
        <v>_</v>
      </c>
      <c r="G5163" s="149">
        <f t="array" ref="G5163">SUM(IF(A5163=A$5:A5163,IF(C5163=C$5:C5163,1,0),0))</f>
        <v>1925</v>
      </c>
    </row>
    <row r="5164" spans="2:7" x14ac:dyDescent="0.25">
      <c r="B5164" s="149" t="str">
        <f t="shared" si="162"/>
        <v>_1926</v>
      </c>
      <c r="E5164" s="149" t="str">
        <f t="shared" si="161"/>
        <v>_</v>
      </c>
      <c r="G5164" s="149">
        <f t="array" ref="G5164">SUM(IF(A5164=A$5:A5164,IF(C5164=C$5:C5164,1,0),0))</f>
        <v>1926</v>
      </c>
    </row>
    <row r="5165" spans="2:7" x14ac:dyDescent="0.25">
      <c r="B5165" s="149" t="str">
        <f t="shared" si="162"/>
        <v>_1927</v>
      </c>
      <c r="E5165" s="149" t="str">
        <f t="shared" si="161"/>
        <v>_</v>
      </c>
      <c r="G5165" s="149">
        <f t="array" ref="G5165">SUM(IF(A5165=A$5:A5165,IF(C5165=C$5:C5165,1,0),0))</f>
        <v>1927</v>
      </c>
    </row>
    <row r="5166" spans="2:7" x14ac:dyDescent="0.25">
      <c r="B5166" s="149" t="str">
        <f t="shared" si="162"/>
        <v>_1928</v>
      </c>
      <c r="E5166" s="149" t="str">
        <f t="shared" si="161"/>
        <v>_</v>
      </c>
      <c r="G5166" s="149">
        <f t="array" ref="G5166">SUM(IF(A5166=A$5:A5166,IF(C5166=C$5:C5166,1,0),0))</f>
        <v>1928</v>
      </c>
    </row>
    <row r="5167" spans="2:7" x14ac:dyDescent="0.25">
      <c r="B5167" s="149" t="str">
        <f t="shared" si="162"/>
        <v>_1929</v>
      </c>
      <c r="E5167" s="149" t="str">
        <f t="shared" si="161"/>
        <v>_</v>
      </c>
      <c r="G5167" s="149">
        <f t="array" ref="G5167">SUM(IF(A5167=A$5:A5167,IF(C5167=C$5:C5167,1,0),0))</f>
        <v>1929</v>
      </c>
    </row>
    <row r="5168" spans="2:7" x14ac:dyDescent="0.25">
      <c r="B5168" s="149" t="str">
        <f t="shared" si="162"/>
        <v>_1930</v>
      </c>
      <c r="E5168" s="149" t="str">
        <f t="shared" si="161"/>
        <v>_</v>
      </c>
      <c r="G5168" s="149">
        <f t="array" ref="G5168">SUM(IF(A5168=A$5:A5168,IF(C5168=C$5:C5168,1,0),0))</f>
        <v>1930</v>
      </c>
    </row>
    <row r="5169" spans="2:7" x14ac:dyDescent="0.25">
      <c r="B5169" s="149" t="str">
        <f t="shared" si="162"/>
        <v>_1931</v>
      </c>
      <c r="E5169" s="149" t="str">
        <f t="shared" ref="E5169:E5232" si="163">A5169&amp;"_"&amp;C5169&amp;D5169</f>
        <v>_</v>
      </c>
      <c r="G5169" s="149">
        <f t="array" ref="G5169">SUM(IF(A5169=A$5:A5169,IF(C5169=C$5:C5169,1,0),0))</f>
        <v>1931</v>
      </c>
    </row>
    <row r="5170" spans="2:7" x14ac:dyDescent="0.25">
      <c r="B5170" s="149" t="str">
        <f t="shared" si="162"/>
        <v>_1932</v>
      </c>
      <c r="E5170" s="149" t="str">
        <f t="shared" si="163"/>
        <v>_</v>
      </c>
      <c r="G5170" s="149">
        <f t="array" ref="G5170">SUM(IF(A5170=A$5:A5170,IF(C5170=C$5:C5170,1,0),0))</f>
        <v>1932</v>
      </c>
    </row>
    <row r="5171" spans="2:7" x14ac:dyDescent="0.25">
      <c r="B5171" s="149" t="str">
        <f t="shared" si="162"/>
        <v>_1933</v>
      </c>
      <c r="E5171" s="149" t="str">
        <f t="shared" si="163"/>
        <v>_</v>
      </c>
      <c r="G5171" s="149">
        <f t="array" ref="G5171">SUM(IF(A5171=A$5:A5171,IF(C5171=C$5:C5171,1,0),0))</f>
        <v>1933</v>
      </c>
    </row>
    <row r="5172" spans="2:7" x14ac:dyDescent="0.25">
      <c r="B5172" s="149" t="str">
        <f t="shared" si="162"/>
        <v>_1934</v>
      </c>
      <c r="E5172" s="149" t="str">
        <f t="shared" si="163"/>
        <v>_</v>
      </c>
      <c r="G5172" s="149">
        <f t="array" ref="G5172">SUM(IF(A5172=A$5:A5172,IF(C5172=C$5:C5172,1,0),0))</f>
        <v>1934</v>
      </c>
    </row>
    <row r="5173" spans="2:7" x14ac:dyDescent="0.25">
      <c r="B5173" s="149" t="str">
        <f t="shared" si="162"/>
        <v>_1935</v>
      </c>
      <c r="E5173" s="149" t="str">
        <f t="shared" si="163"/>
        <v>_</v>
      </c>
      <c r="G5173" s="149">
        <f t="array" ref="G5173">SUM(IF(A5173=A$5:A5173,IF(C5173=C$5:C5173,1,0),0))</f>
        <v>1935</v>
      </c>
    </row>
    <row r="5174" spans="2:7" x14ac:dyDescent="0.25">
      <c r="B5174" s="149" t="str">
        <f t="shared" si="162"/>
        <v>_1936</v>
      </c>
      <c r="E5174" s="149" t="str">
        <f t="shared" si="163"/>
        <v>_</v>
      </c>
      <c r="G5174" s="149">
        <f t="array" ref="G5174">SUM(IF(A5174=A$5:A5174,IF(C5174=C$5:C5174,1,0),0))</f>
        <v>1936</v>
      </c>
    </row>
    <row r="5175" spans="2:7" x14ac:dyDescent="0.25">
      <c r="B5175" s="149" t="str">
        <f t="shared" si="162"/>
        <v>_1937</v>
      </c>
      <c r="E5175" s="149" t="str">
        <f t="shared" si="163"/>
        <v>_</v>
      </c>
      <c r="G5175" s="149">
        <f t="array" ref="G5175">SUM(IF(A5175=A$5:A5175,IF(C5175=C$5:C5175,1,0),0))</f>
        <v>1937</v>
      </c>
    </row>
    <row r="5176" spans="2:7" x14ac:dyDescent="0.25">
      <c r="B5176" s="149" t="str">
        <f t="shared" si="162"/>
        <v>_1938</v>
      </c>
      <c r="E5176" s="149" t="str">
        <f t="shared" si="163"/>
        <v>_</v>
      </c>
      <c r="G5176" s="149">
        <f t="array" ref="G5176">SUM(IF(A5176=A$5:A5176,IF(C5176=C$5:C5176,1,0),0))</f>
        <v>1938</v>
      </c>
    </row>
    <row r="5177" spans="2:7" x14ac:dyDescent="0.25">
      <c r="B5177" s="149" t="str">
        <f t="shared" si="162"/>
        <v>_1939</v>
      </c>
      <c r="E5177" s="149" t="str">
        <f t="shared" si="163"/>
        <v>_</v>
      </c>
      <c r="G5177" s="149">
        <f t="array" ref="G5177">SUM(IF(A5177=A$5:A5177,IF(C5177=C$5:C5177,1,0),0))</f>
        <v>1939</v>
      </c>
    </row>
    <row r="5178" spans="2:7" x14ac:dyDescent="0.25">
      <c r="B5178" s="149" t="str">
        <f t="shared" si="162"/>
        <v>_1940</v>
      </c>
      <c r="E5178" s="149" t="str">
        <f t="shared" si="163"/>
        <v>_</v>
      </c>
      <c r="G5178" s="149">
        <f t="array" ref="G5178">SUM(IF(A5178=A$5:A5178,IF(C5178=C$5:C5178,1,0),0))</f>
        <v>1940</v>
      </c>
    </row>
    <row r="5179" spans="2:7" x14ac:dyDescent="0.25">
      <c r="B5179" s="149" t="str">
        <f t="shared" si="162"/>
        <v>_1941</v>
      </c>
      <c r="E5179" s="149" t="str">
        <f t="shared" si="163"/>
        <v>_</v>
      </c>
      <c r="G5179" s="149">
        <f t="array" ref="G5179">SUM(IF(A5179=A$5:A5179,IF(C5179=C$5:C5179,1,0),0))</f>
        <v>1941</v>
      </c>
    </row>
    <row r="5180" spans="2:7" x14ac:dyDescent="0.25">
      <c r="B5180" s="149" t="str">
        <f t="shared" si="162"/>
        <v>_1942</v>
      </c>
      <c r="E5180" s="149" t="str">
        <f t="shared" si="163"/>
        <v>_</v>
      </c>
      <c r="G5180" s="149">
        <f t="array" ref="G5180">SUM(IF(A5180=A$5:A5180,IF(C5180=C$5:C5180,1,0),0))</f>
        <v>1942</v>
      </c>
    </row>
    <row r="5181" spans="2:7" x14ac:dyDescent="0.25">
      <c r="B5181" s="149" t="str">
        <f t="shared" si="162"/>
        <v>_1943</v>
      </c>
      <c r="E5181" s="149" t="str">
        <f t="shared" si="163"/>
        <v>_</v>
      </c>
      <c r="G5181" s="149">
        <f t="array" ref="G5181">SUM(IF(A5181=A$5:A5181,IF(C5181=C$5:C5181,1,0),0))</f>
        <v>1943</v>
      </c>
    </row>
    <row r="5182" spans="2:7" x14ac:dyDescent="0.25">
      <c r="B5182" s="149" t="str">
        <f t="shared" si="162"/>
        <v>_1944</v>
      </c>
      <c r="E5182" s="149" t="str">
        <f t="shared" si="163"/>
        <v>_</v>
      </c>
      <c r="G5182" s="149">
        <f t="array" ref="G5182">SUM(IF(A5182=A$5:A5182,IF(C5182=C$5:C5182,1,0),0))</f>
        <v>1944</v>
      </c>
    </row>
    <row r="5183" spans="2:7" x14ac:dyDescent="0.25">
      <c r="B5183" s="149" t="str">
        <f t="shared" si="162"/>
        <v>_1945</v>
      </c>
      <c r="E5183" s="149" t="str">
        <f t="shared" si="163"/>
        <v>_</v>
      </c>
      <c r="G5183" s="149">
        <f t="array" ref="G5183">SUM(IF(A5183=A$5:A5183,IF(C5183=C$5:C5183,1,0),0))</f>
        <v>1945</v>
      </c>
    </row>
    <row r="5184" spans="2:7" x14ac:dyDescent="0.25">
      <c r="B5184" s="149" t="str">
        <f t="shared" si="162"/>
        <v>_1946</v>
      </c>
      <c r="E5184" s="149" t="str">
        <f t="shared" si="163"/>
        <v>_</v>
      </c>
      <c r="G5184" s="149">
        <f t="array" ref="G5184">SUM(IF(A5184=A$5:A5184,IF(C5184=C$5:C5184,1,0),0))</f>
        <v>1946</v>
      </c>
    </row>
    <row r="5185" spans="2:7" x14ac:dyDescent="0.25">
      <c r="B5185" s="149" t="str">
        <f t="shared" si="162"/>
        <v>_1947</v>
      </c>
      <c r="E5185" s="149" t="str">
        <f t="shared" si="163"/>
        <v>_</v>
      </c>
      <c r="G5185" s="149">
        <f t="array" ref="G5185">SUM(IF(A5185=A$5:A5185,IF(C5185=C$5:C5185,1,0),0))</f>
        <v>1947</v>
      </c>
    </row>
    <row r="5186" spans="2:7" x14ac:dyDescent="0.25">
      <c r="B5186" s="149" t="str">
        <f t="shared" si="162"/>
        <v>_1948</v>
      </c>
      <c r="E5186" s="149" t="str">
        <f t="shared" si="163"/>
        <v>_</v>
      </c>
      <c r="G5186" s="149">
        <f t="array" ref="G5186">SUM(IF(A5186=A$5:A5186,IF(C5186=C$5:C5186,1,0),0))</f>
        <v>1948</v>
      </c>
    </row>
    <row r="5187" spans="2:7" x14ac:dyDescent="0.25">
      <c r="B5187" s="149" t="str">
        <f t="shared" si="162"/>
        <v>_1949</v>
      </c>
      <c r="E5187" s="149" t="str">
        <f t="shared" si="163"/>
        <v>_</v>
      </c>
      <c r="G5187" s="149">
        <f t="array" ref="G5187">SUM(IF(A5187=A$5:A5187,IF(C5187=C$5:C5187,1,0),0))</f>
        <v>1949</v>
      </c>
    </row>
    <row r="5188" spans="2:7" x14ac:dyDescent="0.25">
      <c r="B5188" s="149" t="str">
        <f t="shared" si="162"/>
        <v>_1950</v>
      </c>
      <c r="E5188" s="149" t="str">
        <f t="shared" si="163"/>
        <v>_</v>
      </c>
      <c r="G5188" s="149">
        <f t="array" ref="G5188">SUM(IF(A5188=A$5:A5188,IF(C5188=C$5:C5188,1,0),0))</f>
        <v>1950</v>
      </c>
    </row>
    <row r="5189" spans="2:7" x14ac:dyDescent="0.25">
      <c r="B5189" s="149" t="str">
        <f t="shared" si="162"/>
        <v>_1951</v>
      </c>
      <c r="E5189" s="149" t="str">
        <f t="shared" si="163"/>
        <v>_</v>
      </c>
      <c r="G5189" s="149">
        <f t="array" ref="G5189">SUM(IF(A5189=A$5:A5189,IF(C5189=C$5:C5189,1,0),0))</f>
        <v>1951</v>
      </c>
    </row>
    <row r="5190" spans="2:7" x14ac:dyDescent="0.25">
      <c r="B5190" s="149" t="str">
        <f t="shared" si="162"/>
        <v>_1952</v>
      </c>
      <c r="E5190" s="149" t="str">
        <f t="shared" si="163"/>
        <v>_</v>
      </c>
      <c r="G5190" s="149">
        <f t="array" ref="G5190">SUM(IF(A5190=A$5:A5190,IF(C5190=C$5:C5190,1,0),0))</f>
        <v>1952</v>
      </c>
    </row>
    <row r="5191" spans="2:7" x14ac:dyDescent="0.25">
      <c r="B5191" s="149" t="str">
        <f t="shared" si="162"/>
        <v>_1953</v>
      </c>
      <c r="E5191" s="149" t="str">
        <f t="shared" si="163"/>
        <v>_</v>
      </c>
      <c r="G5191" s="149">
        <f t="array" ref="G5191">SUM(IF(A5191=A$5:A5191,IF(C5191=C$5:C5191,1,0),0))</f>
        <v>1953</v>
      </c>
    </row>
    <row r="5192" spans="2:7" x14ac:dyDescent="0.25">
      <c r="B5192" s="149" t="str">
        <f t="shared" si="162"/>
        <v>_1954</v>
      </c>
      <c r="E5192" s="149" t="str">
        <f t="shared" si="163"/>
        <v>_</v>
      </c>
      <c r="G5192" s="149">
        <f t="array" ref="G5192">SUM(IF(A5192=A$5:A5192,IF(C5192=C$5:C5192,1,0),0))</f>
        <v>1954</v>
      </c>
    </row>
    <row r="5193" spans="2:7" x14ac:dyDescent="0.25">
      <c r="B5193" s="149" t="str">
        <f t="shared" si="162"/>
        <v>_1955</v>
      </c>
      <c r="E5193" s="149" t="str">
        <f t="shared" si="163"/>
        <v>_</v>
      </c>
      <c r="G5193" s="149">
        <f t="array" ref="G5193">SUM(IF(A5193=A$5:A5193,IF(C5193=C$5:C5193,1,0),0))</f>
        <v>1955</v>
      </c>
    </row>
    <row r="5194" spans="2:7" x14ac:dyDescent="0.25">
      <c r="B5194" s="149" t="str">
        <f t="shared" si="162"/>
        <v>_1956</v>
      </c>
      <c r="E5194" s="149" t="str">
        <f t="shared" si="163"/>
        <v>_</v>
      </c>
      <c r="G5194" s="149">
        <f t="array" ref="G5194">SUM(IF(A5194=A$5:A5194,IF(C5194=C$5:C5194,1,0),0))</f>
        <v>1956</v>
      </c>
    </row>
    <row r="5195" spans="2:7" x14ac:dyDescent="0.25">
      <c r="B5195" s="149" t="str">
        <f t="shared" si="162"/>
        <v>_1957</v>
      </c>
      <c r="E5195" s="149" t="str">
        <f t="shared" si="163"/>
        <v>_</v>
      </c>
      <c r="G5195" s="149">
        <f t="array" ref="G5195">SUM(IF(A5195=A$5:A5195,IF(C5195=C$5:C5195,1,0),0))</f>
        <v>1957</v>
      </c>
    </row>
    <row r="5196" spans="2:7" x14ac:dyDescent="0.25">
      <c r="B5196" s="149" t="str">
        <f t="shared" si="162"/>
        <v>_1958</v>
      </c>
      <c r="E5196" s="149" t="str">
        <f t="shared" si="163"/>
        <v>_</v>
      </c>
      <c r="G5196" s="149">
        <f t="array" ref="G5196">SUM(IF(A5196=A$5:A5196,IF(C5196=C$5:C5196,1,0),0))</f>
        <v>1958</v>
      </c>
    </row>
    <row r="5197" spans="2:7" x14ac:dyDescent="0.25">
      <c r="B5197" s="149" t="str">
        <f t="shared" ref="B5197:B5260" si="164">A5197&amp;"_"&amp;C5197&amp;G5197</f>
        <v>_1959</v>
      </c>
      <c r="E5197" s="149" t="str">
        <f t="shared" si="163"/>
        <v>_</v>
      </c>
      <c r="G5197" s="149">
        <f t="array" ref="G5197">SUM(IF(A5197=A$5:A5197,IF(C5197=C$5:C5197,1,0),0))</f>
        <v>1959</v>
      </c>
    </row>
    <row r="5198" spans="2:7" x14ac:dyDescent="0.25">
      <c r="B5198" s="149" t="str">
        <f t="shared" si="164"/>
        <v>_1960</v>
      </c>
      <c r="E5198" s="149" t="str">
        <f t="shared" si="163"/>
        <v>_</v>
      </c>
      <c r="G5198" s="149">
        <f t="array" ref="G5198">SUM(IF(A5198=A$5:A5198,IF(C5198=C$5:C5198,1,0),0))</f>
        <v>1960</v>
      </c>
    </row>
    <row r="5199" spans="2:7" x14ac:dyDescent="0.25">
      <c r="B5199" s="149" t="str">
        <f t="shared" si="164"/>
        <v>_1961</v>
      </c>
      <c r="E5199" s="149" t="str">
        <f t="shared" si="163"/>
        <v>_</v>
      </c>
      <c r="G5199" s="149">
        <f t="array" ref="G5199">SUM(IF(A5199=A$5:A5199,IF(C5199=C$5:C5199,1,0),0))</f>
        <v>1961</v>
      </c>
    </row>
    <row r="5200" spans="2:7" x14ac:dyDescent="0.25">
      <c r="B5200" s="149" t="str">
        <f t="shared" si="164"/>
        <v>_1962</v>
      </c>
      <c r="E5200" s="149" t="str">
        <f t="shared" si="163"/>
        <v>_</v>
      </c>
      <c r="G5200" s="149">
        <f t="array" ref="G5200">SUM(IF(A5200=A$5:A5200,IF(C5200=C$5:C5200,1,0),0))</f>
        <v>1962</v>
      </c>
    </row>
    <row r="5201" spans="2:7" x14ac:dyDescent="0.25">
      <c r="B5201" s="149" t="str">
        <f t="shared" si="164"/>
        <v>_1963</v>
      </c>
      <c r="E5201" s="149" t="str">
        <f t="shared" si="163"/>
        <v>_</v>
      </c>
      <c r="G5201" s="149">
        <f t="array" ref="G5201">SUM(IF(A5201=A$5:A5201,IF(C5201=C$5:C5201,1,0),0))</f>
        <v>1963</v>
      </c>
    </row>
    <row r="5202" spans="2:7" x14ac:dyDescent="0.25">
      <c r="B5202" s="149" t="str">
        <f t="shared" si="164"/>
        <v>_1964</v>
      </c>
      <c r="E5202" s="149" t="str">
        <f t="shared" si="163"/>
        <v>_</v>
      </c>
      <c r="G5202" s="149">
        <f t="array" ref="G5202">SUM(IF(A5202=A$5:A5202,IF(C5202=C$5:C5202,1,0),0))</f>
        <v>1964</v>
      </c>
    </row>
    <row r="5203" spans="2:7" x14ac:dyDescent="0.25">
      <c r="B5203" s="149" t="str">
        <f t="shared" si="164"/>
        <v>_1965</v>
      </c>
      <c r="E5203" s="149" t="str">
        <f t="shared" si="163"/>
        <v>_</v>
      </c>
      <c r="G5203" s="149">
        <f t="array" ref="G5203">SUM(IF(A5203=A$5:A5203,IF(C5203=C$5:C5203,1,0),0))</f>
        <v>1965</v>
      </c>
    </row>
    <row r="5204" spans="2:7" x14ac:dyDescent="0.25">
      <c r="B5204" s="149" t="str">
        <f t="shared" si="164"/>
        <v>_1966</v>
      </c>
      <c r="E5204" s="149" t="str">
        <f t="shared" si="163"/>
        <v>_</v>
      </c>
      <c r="G5204" s="149">
        <f t="array" ref="G5204">SUM(IF(A5204=A$5:A5204,IF(C5204=C$5:C5204,1,0),0))</f>
        <v>1966</v>
      </c>
    </row>
    <row r="5205" spans="2:7" x14ac:dyDescent="0.25">
      <c r="B5205" s="149" t="str">
        <f t="shared" si="164"/>
        <v>_1967</v>
      </c>
      <c r="E5205" s="149" t="str">
        <f t="shared" si="163"/>
        <v>_</v>
      </c>
      <c r="G5205" s="149">
        <f t="array" ref="G5205">SUM(IF(A5205=A$5:A5205,IF(C5205=C$5:C5205,1,0),0))</f>
        <v>1967</v>
      </c>
    </row>
    <row r="5206" spans="2:7" x14ac:dyDescent="0.25">
      <c r="B5206" s="149" t="str">
        <f t="shared" si="164"/>
        <v>_1968</v>
      </c>
      <c r="E5206" s="149" t="str">
        <f t="shared" si="163"/>
        <v>_</v>
      </c>
      <c r="G5206" s="149">
        <f t="array" ref="G5206">SUM(IF(A5206=A$5:A5206,IF(C5206=C$5:C5206,1,0),0))</f>
        <v>1968</v>
      </c>
    </row>
    <row r="5207" spans="2:7" x14ac:dyDescent="0.25">
      <c r="B5207" s="149" t="str">
        <f t="shared" si="164"/>
        <v>_1969</v>
      </c>
      <c r="E5207" s="149" t="str">
        <f t="shared" si="163"/>
        <v>_</v>
      </c>
      <c r="G5207" s="149">
        <f t="array" ref="G5207">SUM(IF(A5207=A$5:A5207,IF(C5207=C$5:C5207,1,0),0))</f>
        <v>1969</v>
      </c>
    </row>
    <row r="5208" spans="2:7" x14ac:dyDescent="0.25">
      <c r="B5208" s="149" t="str">
        <f t="shared" si="164"/>
        <v>_1970</v>
      </c>
      <c r="E5208" s="149" t="str">
        <f t="shared" si="163"/>
        <v>_</v>
      </c>
      <c r="G5208" s="149">
        <f t="array" ref="G5208">SUM(IF(A5208=A$5:A5208,IF(C5208=C$5:C5208,1,0),0))</f>
        <v>1970</v>
      </c>
    </row>
    <row r="5209" spans="2:7" x14ac:dyDescent="0.25">
      <c r="B5209" s="149" t="str">
        <f t="shared" si="164"/>
        <v>_1971</v>
      </c>
      <c r="E5209" s="149" t="str">
        <f t="shared" si="163"/>
        <v>_</v>
      </c>
      <c r="G5209" s="149">
        <f t="array" ref="G5209">SUM(IF(A5209=A$5:A5209,IF(C5209=C$5:C5209,1,0),0))</f>
        <v>1971</v>
      </c>
    </row>
    <row r="5210" spans="2:7" x14ac:dyDescent="0.25">
      <c r="B5210" s="149" t="str">
        <f t="shared" si="164"/>
        <v>_1972</v>
      </c>
      <c r="E5210" s="149" t="str">
        <f t="shared" si="163"/>
        <v>_</v>
      </c>
      <c r="G5210" s="149">
        <f t="array" ref="G5210">SUM(IF(A5210=A$5:A5210,IF(C5210=C$5:C5210,1,0),0))</f>
        <v>1972</v>
      </c>
    </row>
    <row r="5211" spans="2:7" x14ac:dyDescent="0.25">
      <c r="B5211" s="149" t="str">
        <f t="shared" si="164"/>
        <v>_1973</v>
      </c>
      <c r="E5211" s="149" t="str">
        <f t="shared" si="163"/>
        <v>_</v>
      </c>
      <c r="G5211" s="149">
        <f t="array" ref="G5211">SUM(IF(A5211=A$5:A5211,IF(C5211=C$5:C5211,1,0),0))</f>
        <v>1973</v>
      </c>
    </row>
    <row r="5212" spans="2:7" x14ac:dyDescent="0.25">
      <c r="B5212" s="149" t="str">
        <f t="shared" si="164"/>
        <v>_1974</v>
      </c>
      <c r="E5212" s="149" t="str">
        <f t="shared" si="163"/>
        <v>_</v>
      </c>
      <c r="G5212" s="149">
        <f t="array" ref="G5212">SUM(IF(A5212=A$5:A5212,IF(C5212=C$5:C5212,1,0),0))</f>
        <v>1974</v>
      </c>
    </row>
    <row r="5213" spans="2:7" x14ac:dyDescent="0.25">
      <c r="B5213" s="149" t="str">
        <f t="shared" si="164"/>
        <v>_1975</v>
      </c>
      <c r="E5213" s="149" t="str">
        <f t="shared" si="163"/>
        <v>_</v>
      </c>
      <c r="G5213" s="149">
        <f t="array" ref="G5213">SUM(IF(A5213=A$5:A5213,IF(C5213=C$5:C5213,1,0),0))</f>
        <v>1975</v>
      </c>
    </row>
    <row r="5214" spans="2:7" x14ac:dyDescent="0.25">
      <c r="B5214" s="149" t="str">
        <f t="shared" si="164"/>
        <v>_1976</v>
      </c>
      <c r="E5214" s="149" t="str">
        <f t="shared" si="163"/>
        <v>_</v>
      </c>
      <c r="G5214" s="149">
        <f t="array" ref="G5214">SUM(IF(A5214=A$5:A5214,IF(C5214=C$5:C5214,1,0),0))</f>
        <v>1976</v>
      </c>
    </row>
    <row r="5215" spans="2:7" x14ac:dyDescent="0.25">
      <c r="B5215" s="149" t="str">
        <f t="shared" si="164"/>
        <v>_1977</v>
      </c>
      <c r="E5215" s="149" t="str">
        <f t="shared" si="163"/>
        <v>_</v>
      </c>
      <c r="G5215" s="149">
        <f t="array" ref="G5215">SUM(IF(A5215=A$5:A5215,IF(C5215=C$5:C5215,1,0),0))</f>
        <v>1977</v>
      </c>
    </row>
    <row r="5216" spans="2:7" x14ac:dyDescent="0.25">
      <c r="B5216" s="149" t="str">
        <f t="shared" si="164"/>
        <v>_1978</v>
      </c>
      <c r="E5216" s="149" t="str">
        <f t="shared" si="163"/>
        <v>_</v>
      </c>
      <c r="G5216" s="149">
        <f t="array" ref="G5216">SUM(IF(A5216=A$5:A5216,IF(C5216=C$5:C5216,1,0),0))</f>
        <v>1978</v>
      </c>
    </row>
    <row r="5217" spans="2:7" x14ac:dyDescent="0.25">
      <c r="B5217" s="149" t="str">
        <f t="shared" si="164"/>
        <v>_1979</v>
      </c>
      <c r="E5217" s="149" t="str">
        <f t="shared" si="163"/>
        <v>_</v>
      </c>
      <c r="G5217" s="149">
        <f t="array" ref="G5217">SUM(IF(A5217=A$5:A5217,IF(C5217=C$5:C5217,1,0),0))</f>
        <v>1979</v>
      </c>
    </row>
    <row r="5218" spans="2:7" x14ac:dyDescent="0.25">
      <c r="B5218" s="149" t="str">
        <f t="shared" si="164"/>
        <v>_1980</v>
      </c>
      <c r="E5218" s="149" t="str">
        <f t="shared" si="163"/>
        <v>_</v>
      </c>
      <c r="G5218" s="149">
        <f t="array" ref="G5218">SUM(IF(A5218=A$5:A5218,IF(C5218=C$5:C5218,1,0),0))</f>
        <v>1980</v>
      </c>
    </row>
    <row r="5219" spans="2:7" x14ac:dyDescent="0.25">
      <c r="B5219" s="149" t="str">
        <f t="shared" si="164"/>
        <v>_1981</v>
      </c>
      <c r="E5219" s="149" t="str">
        <f t="shared" si="163"/>
        <v>_</v>
      </c>
      <c r="G5219" s="149">
        <f t="array" ref="G5219">SUM(IF(A5219=A$5:A5219,IF(C5219=C$5:C5219,1,0),0))</f>
        <v>1981</v>
      </c>
    </row>
    <row r="5220" spans="2:7" x14ac:dyDescent="0.25">
      <c r="B5220" s="149" t="str">
        <f t="shared" si="164"/>
        <v>_1982</v>
      </c>
      <c r="E5220" s="149" t="str">
        <f t="shared" si="163"/>
        <v>_</v>
      </c>
      <c r="G5220" s="149">
        <f t="array" ref="G5220">SUM(IF(A5220=A$5:A5220,IF(C5220=C$5:C5220,1,0),0))</f>
        <v>1982</v>
      </c>
    </row>
    <row r="5221" spans="2:7" x14ac:dyDescent="0.25">
      <c r="B5221" s="149" t="str">
        <f t="shared" si="164"/>
        <v>_1983</v>
      </c>
      <c r="E5221" s="149" t="str">
        <f t="shared" si="163"/>
        <v>_</v>
      </c>
      <c r="G5221" s="149">
        <f t="array" ref="G5221">SUM(IF(A5221=A$5:A5221,IF(C5221=C$5:C5221,1,0),0))</f>
        <v>1983</v>
      </c>
    </row>
    <row r="5222" spans="2:7" x14ac:dyDescent="0.25">
      <c r="B5222" s="149" t="str">
        <f t="shared" si="164"/>
        <v>_1984</v>
      </c>
      <c r="E5222" s="149" t="str">
        <f t="shared" si="163"/>
        <v>_</v>
      </c>
      <c r="G5222" s="149">
        <f t="array" ref="G5222">SUM(IF(A5222=A$5:A5222,IF(C5222=C$5:C5222,1,0),0))</f>
        <v>1984</v>
      </c>
    </row>
    <row r="5223" spans="2:7" x14ac:dyDescent="0.25">
      <c r="B5223" s="149" t="str">
        <f t="shared" si="164"/>
        <v>_1985</v>
      </c>
      <c r="E5223" s="149" t="str">
        <f t="shared" si="163"/>
        <v>_</v>
      </c>
      <c r="G5223" s="149">
        <f t="array" ref="G5223">SUM(IF(A5223=A$5:A5223,IF(C5223=C$5:C5223,1,0),0))</f>
        <v>1985</v>
      </c>
    </row>
    <row r="5224" spans="2:7" x14ac:dyDescent="0.25">
      <c r="B5224" s="149" t="str">
        <f t="shared" si="164"/>
        <v>_1986</v>
      </c>
      <c r="E5224" s="149" t="str">
        <f t="shared" si="163"/>
        <v>_</v>
      </c>
      <c r="G5224" s="149">
        <f t="array" ref="G5224">SUM(IF(A5224=A$5:A5224,IF(C5224=C$5:C5224,1,0),0))</f>
        <v>1986</v>
      </c>
    </row>
    <row r="5225" spans="2:7" x14ac:dyDescent="0.25">
      <c r="B5225" s="149" t="str">
        <f t="shared" si="164"/>
        <v>_1987</v>
      </c>
      <c r="E5225" s="149" t="str">
        <f t="shared" si="163"/>
        <v>_</v>
      </c>
      <c r="G5225" s="149">
        <f t="array" ref="G5225">SUM(IF(A5225=A$5:A5225,IF(C5225=C$5:C5225,1,0),0))</f>
        <v>1987</v>
      </c>
    </row>
    <row r="5226" spans="2:7" x14ac:dyDescent="0.25">
      <c r="B5226" s="149" t="str">
        <f t="shared" si="164"/>
        <v>_1988</v>
      </c>
      <c r="E5226" s="149" t="str">
        <f t="shared" si="163"/>
        <v>_</v>
      </c>
      <c r="G5226" s="149">
        <f t="array" ref="G5226">SUM(IF(A5226=A$5:A5226,IF(C5226=C$5:C5226,1,0),0))</f>
        <v>1988</v>
      </c>
    </row>
    <row r="5227" spans="2:7" x14ac:dyDescent="0.25">
      <c r="B5227" s="149" t="str">
        <f t="shared" si="164"/>
        <v>_1989</v>
      </c>
      <c r="E5227" s="149" t="str">
        <f t="shared" si="163"/>
        <v>_</v>
      </c>
      <c r="G5227" s="149">
        <f t="array" ref="G5227">SUM(IF(A5227=A$5:A5227,IF(C5227=C$5:C5227,1,0),0))</f>
        <v>1989</v>
      </c>
    </row>
    <row r="5228" spans="2:7" x14ac:dyDescent="0.25">
      <c r="B5228" s="149" t="str">
        <f t="shared" si="164"/>
        <v>_1990</v>
      </c>
      <c r="E5228" s="149" t="str">
        <f t="shared" si="163"/>
        <v>_</v>
      </c>
      <c r="G5228" s="149">
        <f t="array" ref="G5228">SUM(IF(A5228=A$5:A5228,IF(C5228=C$5:C5228,1,0),0))</f>
        <v>1990</v>
      </c>
    </row>
    <row r="5229" spans="2:7" x14ac:dyDescent="0.25">
      <c r="B5229" s="149" t="str">
        <f t="shared" si="164"/>
        <v>_1991</v>
      </c>
      <c r="E5229" s="149" t="str">
        <f t="shared" si="163"/>
        <v>_</v>
      </c>
      <c r="G5229" s="149">
        <f t="array" ref="G5229">SUM(IF(A5229=A$5:A5229,IF(C5229=C$5:C5229,1,0),0))</f>
        <v>1991</v>
      </c>
    </row>
    <row r="5230" spans="2:7" x14ac:dyDescent="0.25">
      <c r="B5230" s="149" t="str">
        <f t="shared" si="164"/>
        <v>_1992</v>
      </c>
      <c r="E5230" s="149" t="str">
        <f t="shared" si="163"/>
        <v>_</v>
      </c>
      <c r="G5230" s="149">
        <f t="array" ref="G5230">SUM(IF(A5230=A$5:A5230,IF(C5230=C$5:C5230,1,0),0))</f>
        <v>1992</v>
      </c>
    </row>
    <row r="5231" spans="2:7" x14ac:dyDescent="0.25">
      <c r="B5231" s="149" t="str">
        <f t="shared" si="164"/>
        <v>_1993</v>
      </c>
      <c r="E5231" s="149" t="str">
        <f t="shared" si="163"/>
        <v>_</v>
      </c>
      <c r="G5231" s="149">
        <f t="array" ref="G5231">SUM(IF(A5231=A$5:A5231,IF(C5231=C$5:C5231,1,0),0))</f>
        <v>1993</v>
      </c>
    </row>
    <row r="5232" spans="2:7" x14ac:dyDescent="0.25">
      <c r="B5232" s="149" t="str">
        <f t="shared" si="164"/>
        <v>_1994</v>
      </c>
      <c r="E5232" s="149" t="str">
        <f t="shared" si="163"/>
        <v>_</v>
      </c>
      <c r="G5232" s="149">
        <f t="array" ref="G5232">SUM(IF(A5232=A$5:A5232,IF(C5232=C$5:C5232,1,0),0))</f>
        <v>1994</v>
      </c>
    </row>
    <row r="5233" spans="2:7" x14ac:dyDescent="0.25">
      <c r="B5233" s="149" t="str">
        <f t="shared" si="164"/>
        <v>_1995</v>
      </c>
      <c r="E5233" s="149" t="str">
        <f t="shared" ref="E5233:E5296" si="165">A5233&amp;"_"&amp;C5233&amp;D5233</f>
        <v>_</v>
      </c>
      <c r="G5233" s="149">
        <f t="array" ref="G5233">SUM(IF(A5233=A$5:A5233,IF(C5233=C$5:C5233,1,0),0))</f>
        <v>1995</v>
      </c>
    </row>
    <row r="5234" spans="2:7" x14ac:dyDescent="0.25">
      <c r="B5234" s="149" t="str">
        <f t="shared" si="164"/>
        <v>_1996</v>
      </c>
      <c r="E5234" s="149" t="str">
        <f t="shared" si="165"/>
        <v>_</v>
      </c>
      <c r="G5234" s="149">
        <f t="array" ref="G5234">SUM(IF(A5234=A$5:A5234,IF(C5234=C$5:C5234,1,0),0))</f>
        <v>1996</v>
      </c>
    </row>
    <row r="5235" spans="2:7" x14ac:dyDescent="0.25">
      <c r="B5235" s="149" t="str">
        <f t="shared" si="164"/>
        <v>_1997</v>
      </c>
      <c r="E5235" s="149" t="str">
        <f t="shared" si="165"/>
        <v>_</v>
      </c>
      <c r="G5235" s="149">
        <f t="array" ref="G5235">SUM(IF(A5235=A$5:A5235,IF(C5235=C$5:C5235,1,0),0))</f>
        <v>1997</v>
      </c>
    </row>
    <row r="5236" spans="2:7" x14ac:dyDescent="0.25">
      <c r="B5236" s="149" t="str">
        <f t="shared" si="164"/>
        <v>_1998</v>
      </c>
      <c r="E5236" s="149" t="str">
        <f t="shared" si="165"/>
        <v>_</v>
      </c>
      <c r="G5236" s="149">
        <f t="array" ref="G5236">SUM(IF(A5236=A$5:A5236,IF(C5236=C$5:C5236,1,0),0))</f>
        <v>1998</v>
      </c>
    </row>
    <row r="5237" spans="2:7" x14ac:dyDescent="0.25">
      <c r="B5237" s="149" t="str">
        <f t="shared" si="164"/>
        <v>_1999</v>
      </c>
      <c r="E5237" s="149" t="str">
        <f t="shared" si="165"/>
        <v>_</v>
      </c>
      <c r="G5237" s="149">
        <f t="array" ref="G5237">SUM(IF(A5237=A$5:A5237,IF(C5237=C$5:C5237,1,0),0))</f>
        <v>1999</v>
      </c>
    </row>
    <row r="5238" spans="2:7" x14ac:dyDescent="0.25">
      <c r="B5238" s="149" t="str">
        <f t="shared" si="164"/>
        <v>_2000</v>
      </c>
      <c r="E5238" s="149" t="str">
        <f t="shared" si="165"/>
        <v>_</v>
      </c>
      <c r="G5238" s="149">
        <f t="array" ref="G5238">SUM(IF(A5238=A$5:A5238,IF(C5238=C$5:C5238,1,0),0))</f>
        <v>2000</v>
      </c>
    </row>
    <row r="5239" spans="2:7" x14ac:dyDescent="0.25">
      <c r="B5239" s="149" t="str">
        <f t="shared" si="164"/>
        <v>_2001</v>
      </c>
      <c r="E5239" s="149" t="str">
        <f t="shared" si="165"/>
        <v>_</v>
      </c>
      <c r="G5239" s="149">
        <f t="array" ref="G5239">SUM(IF(A5239=A$5:A5239,IF(C5239=C$5:C5239,1,0),0))</f>
        <v>2001</v>
      </c>
    </row>
    <row r="5240" spans="2:7" x14ac:dyDescent="0.25">
      <c r="B5240" s="149" t="str">
        <f t="shared" si="164"/>
        <v>_2002</v>
      </c>
      <c r="E5240" s="149" t="str">
        <f t="shared" si="165"/>
        <v>_</v>
      </c>
      <c r="G5240" s="149">
        <f t="array" ref="G5240">SUM(IF(A5240=A$5:A5240,IF(C5240=C$5:C5240,1,0),0))</f>
        <v>2002</v>
      </c>
    </row>
    <row r="5241" spans="2:7" x14ac:dyDescent="0.25">
      <c r="B5241" s="149" t="str">
        <f t="shared" si="164"/>
        <v>_2003</v>
      </c>
      <c r="E5241" s="149" t="str">
        <f t="shared" si="165"/>
        <v>_</v>
      </c>
      <c r="G5241" s="149">
        <f t="array" ref="G5241">SUM(IF(A5241=A$5:A5241,IF(C5241=C$5:C5241,1,0),0))</f>
        <v>2003</v>
      </c>
    </row>
    <row r="5242" spans="2:7" x14ac:dyDescent="0.25">
      <c r="B5242" s="149" t="str">
        <f t="shared" si="164"/>
        <v>_2004</v>
      </c>
      <c r="E5242" s="149" t="str">
        <f t="shared" si="165"/>
        <v>_</v>
      </c>
      <c r="G5242" s="149">
        <f t="array" ref="G5242">SUM(IF(A5242=A$5:A5242,IF(C5242=C$5:C5242,1,0),0))</f>
        <v>2004</v>
      </c>
    </row>
    <row r="5243" spans="2:7" x14ac:dyDescent="0.25">
      <c r="B5243" s="149" t="str">
        <f t="shared" si="164"/>
        <v>_2005</v>
      </c>
      <c r="E5243" s="149" t="str">
        <f t="shared" si="165"/>
        <v>_</v>
      </c>
      <c r="G5243" s="149">
        <f t="array" ref="G5243">SUM(IF(A5243=A$5:A5243,IF(C5243=C$5:C5243,1,0),0))</f>
        <v>2005</v>
      </c>
    </row>
    <row r="5244" spans="2:7" x14ac:dyDescent="0.25">
      <c r="B5244" s="149" t="str">
        <f t="shared" si="164"/>
        <v>_2006</v>
      </c>
      <c r="E5244" s="149" t="str">
        <f t="shared" si="165"/>
        <v>_</v>
      </c>
      <c r="G5244" s="149">
        <f t="array" ref="G5244">SUM(IF(A5244=A$5:A5244,IF(C5244=C$5:C5244,1,0),0))</f>
        <v>2006</v>
      </c>
    </row>
    <row r="5245" spans="2:7" x14ac:dyDescent="0.25">
      <c r="B5245" s="149" t="str">
        <f t="shared" si="164"/>
        <v>_2007</v>
      </c>
      <c r="E5245" s="149" t="str">
        <f t="shared" si="165"/>
        <v>_</v>
      </c>
      <c r="G5245" s="149">
        <f t="array" ref="G5245">SUM(IF(A5245=A$5:A5245,IF(C5245=C$5:C5245,1,0),0))</f>
        <v>2007</v>
      </c>
    </row>
    <row r="5246" spans="2:7" x14ac:dyDescent="0.25">
      <c r="B5246" s="149" t="str">
        <f t="shared" si="164"/>
        <v>_2008</v>
      </c>
      <c r="E5246" s="149" t="str">
        <f t="shared" si="165"/>
        <v>_</v>
      </c>
      <c r="G5246" s="149">
        <f t="array" ref="G5246">SUM(IF(A5246=A$5:A5246,IF(C5246=C$5:C5246,1,0),0))</f>
        <v>2008</v>
      </c>
    </row>
    <row r="5247" spans="2:7" x14ac:dyDescent="0.25">
      <c r="B5247" s="149" t="str">
        <f t="shared" si="164"/>
        <v>_2009</v>
      </c>
      <c r="E5247" s="149" t="str">
        <f t="shared" si="165"/>
        <v>_</v>
      </c>
      <c r="G5247" s="149">
        <f t="array" ref="G5247">SUM(IF(A5247=A$5:A5247,IF(C5247=C$5:C5247,1,0),0))</f>
        <v>2009</v>
      </c>
    </row>
    <row r="5248" spans="2:7" x14ac:dyDescent="0.25">
      <c r="B5248" s="149" t="str">
        <f t="shared" si="164"/>
        <v>_2010</v>
      </c>
      <c r="E5248" s="149" t="str">
        <f t="shared" si="165"/>
        <v>_</v>
      </c>
      <c r="G5248" s="149">
        <f t="array" ref="G5248">SUM(IF(A5248=A$5:A5248,IF(C5248=C$5:C5248,1,0),0))</f>
        <v>2010</v>
      </c>
    </row>
    <row r="5249" spans="2:7" x14ac:dyDescent="0.25">
      <c r="B5249" s="149" t="str">
        <f t="shared" si="164"/>
        <v>_2011</v>
      </c>
      <c r="E5249" s="149" t="str">
        <f t="shared" si="165"/>
        <v>_</v>
      </c>
      <c r="G5249" s="149">
        <f t="array" ref="G5249">SUM(IF(A5249=A$5:A5249,IF(C5249=C$5:C5249,1,0),0))</f>
        <v>2011</v>
      </c>
    </row>
    <row r="5250" spans="2:7" x14ac:dyDescent="0.25">
      <c r="B5250" s="149" t="str">
        <f t="shared" si="164"/>
        <v>_2012</v>
      </c>
      <c r="E5250" s="149" t="str">
        <f t="shared" si="165"/>
        <v>_</v>
      </c>
      <c r="G5250" s="149">
        <f t="array" ref="G5250">SUM(IF(A5250=A$5:A5250,IF(C5250=C$5:C5250,1,0),0))</f>
        <v>2012</v>
      </c>
    </row>
    <row r="5251" spans="2:7" x14ac:dyDescent="0.25">
      <c r="B5251" s="149" t="str">
        <f t="shared" si="164"/>
        <v>_2013</v>
      </c>
      <c r="E5251" s="149" t="str">
        <f t="shared" si="165"/>
        <v>_</v>
      </c>
      <c r="G5251" s="149">
        <f t="array" ref="G5251">SUM(IF(A5251=A$5:A5251,IF(C5251=C$5:C5251,1,0),0))</f>
        <v>2013</v>
      </c>
    </row>
    <row r="5252" spans="2:7" x14ac:dyDescent="0.25">
      <c r="B5252" s="149" t="str">
        <f t="shared" si="164"/>
        <v>_2014</v>
      </c>
      <c r="E5252" s="149" t="str">
        <f t="shared" si="165"/>
        <v>_</v>
      </c>
      <c r="G5252" s="149">
        <f t="array" ref="G5252">SUM(IF(A5252=A$5:A5252,IF(C5252=C$5:C5252,1,0),0))</f>
        <v>2014</v>
      </c>
    </row>
    <row r="5253" spans="2:7" x14ac:dyDescent="0.25">
      <c r="B5253" s="149" t="str">
        <f t="shared" si="164"/>
        <v>_2015</v>
      </c>
      <c r="E5253" s="149" t="str">
        <f t="shared" si="165"/>
        <v>_</v>
      </c>
      <c r="G5253" s="149">
        <f t="array" ref="G5253">SUM(IF(A5253=A$5:A5253,IF(C5253=C$5:C5253,1,0),0))</f>
        <v>2015</v>
      </c>
    </row>
    <row r="5254" spans="2:7" x14ac:dyDescent="0.25">
      <c r="B5254" s="149" t="str">
        <f t="shared" si="164"/>
        <v>_2016</v>
      </c>
      <c r="E5254" s="149" t="str">
        <f t="shared" si="165"/>
        <v>_</v>
      </c>
      <c r="G5254" s="149">
        <f t="array" ref="G5254">SUM(IF(A5254=A$5:A5254,IF(C5254=C$5:C5254,1,0),0))</f>
        <v>2016</v>
      </c>
    </row>
    <row r="5255" spans="2:7" x14ac:dyDescent="0.25">
      <c r="B5255" s="149" t="str">
        <f t="shared" si="164"/>
        <v>_2017</v>
      </c>
      <c r="E5255" s="149" t="str">
        <f t="shared" si="165"/>
        <v>_</v>
      </c>
      <c r="G5255" s="149">
        <f t="array" ref="G5255">SUM(IF(A5255=A$5:A5255,IF(C5255=C$5:C5255,1,0),0))</f>
        <v>2017</v>
      </c>
    </row>
    <row r="5256" spans="2:7" x14ac:dyDescent="0.25">
      <c r="B5256" s="149" t="str">
        <f t="shared" si="164"/>
        <v>_2018</v>
      </c>
      <c r="E5256" s="149" t="str">
        <f t="shared" si="165"/>
        <v>_</v>
      </c>
      <c r="G5256" s="149">
        <f t="array" ref="G5256">SUM(IF(A5256=A$5:A5256,IF(C5256=C$5:C5256,1,0),0))</f>
        <v>2018</v>
      </c>
    </row>
    <row r="5257" spans="2:7" x14ac:dyDescent="0.25">
      <c r="B5257" s="149" t="str">
        <f t="shared" si="164"/>
        <v>_2019</v>
      </c>
      <c r="E5257" s="149" t="str">
        <f t="shared" si="165"/>
        <v>_</v>
      </c>
      <c r="G5257" s="149">
        <f t="array" ref="G5257">SUM(IF(A5257=A$5:A5257,IF(C5257=C$5:C5257,1,0),0))</f>
        <v>2019</v>
      </c>
    </row>
    <row r="5258" spans="2:7" x14ac:dyDescent="0.25">
      <c r="B5258" s="149" t="str">
        <f t="shared" si="164"/>
        <v>_2020</v>
      </c>
      <c r="E5258" s="149" t="str">
        <f t="shared" si="165"/>
        <v>_</v>
      </c>
      <c r="G5258" s="149">
        <f t="array" ref="G5258">SUM(IF(A5258=A$5:A5258,IF(C5258=C$5:C5258,1,0),0))</f>
        <v>2020</v>
      </c>
    </row>
    <row r="5259" spans="2:7" x14ac:dyDescent="0.25">
      <c r="B5259" s="149" t="str">
        <f t="shared" si="164"/>
        <v>_2021</v>
      </c>
      <c r="E5259" s="149" t="str">
        <f t="shared" si="165"/>
        <v>_</v>
      </c>
      <c r="G5259" s="149">
        <f t="array" ref="G5259">SUM(IF(A5259=A$5:A5259,IF(C5259=C$5:C5259,1,0),0))</f>
        <v>2021</v>
      </c>
    </row>
    <row r="5260" spans="2:7" x14ac:dyDescent="0.25">
      <c r="B5260" s="149" t="str">
        <f t="shared" si="164"/>
        <v>_2022</v>
      </c>
      <c r="E5260" s="149" t="str">
        <f t="shared" si="165"/>
        <v>_</v>
      </c>
      <c r="G5260" s="149">
        <f t="array" ref="G5260">SUM(IF(A5260=A$5:A5260,IF(C5260=C$5:C5260,1,0),0))</f>
        <v>2022</v>
      </c>
    </row>
    <row r="5261" spans="2:7" x14ac:dyDescent="0.25">
      <c r="B5261" s="149" t="str">
        <f t="shared" ref="B5261:B5324" si="166">A5261&amp;"_"&amp;C5261&amp;G5261</f>
        <v>_2023</v>
      </c>
      <c r="E5261" s="149" t="str">
        <f t="shared" si="165"/>
        <v>_</v>
      </c>
      <c r="G5261" s="149">
        <f t="array" ref="G5261">SUM(IF(A5261=A$5:A5261,IF(C5261=C$5:C5261,1,0),0))</f>
        <v>2023</v>
      </c>
    </row>
    <row r="5262" spans="2:7" x14ac:dyDescent="0.25">
      <c r="B5262" s="149" t="str">
        <f t="shared" si="166"/>
        <v>_2024</v>
      </c>
      <c r="E5262" s="149" t="str">
        <f t="shared" si="165"/>
        <v>_</v>
      </c>
      <c r="G5262" s="149">
        <f t="array" ref="G5262">SUM(IF(A5262=A$5:A5262,IF(C5262=C$5:C5262,1,0),0))</f>
        <v>2024</v>
      </c>
    </row>
    <row r="5263" spans="2:7" x14ac:dyDescent="0.25">
      <c r="B5263" s="149" t="str">
        <f t="shared" si="166"/>
        <v>_2025</v>
      </c>
      <c r="E5263" s="149" t="str">
        <f t="shared" si="165"/>
        <v>_</v>
      </c>
      <c r="G5263" s="149">
        <f t="array" ref="G5263">SUM(IF(A5263=A$5:A5263,IF(C5263=C$5:C5263,1,0),0))</f>
        <v>2025</v>
      </c>
    </row>
    <row r="5264" spans="2:7" x14ac:dyDescent="0.25">
      <c r="B5264" s="149" t="str">
        <f t="shared" si="166"/>
        <v>_2026</v>
      </c>
      <c r="E5264" s="149" t="str">
        <f t="shared" si="165"/>
        <v>_</v>
      </c>
      <c r="G5264" s="149">
        <f t="array" ref="G5264">SUM(IF(A5264=A$5:A5264,IF(C5264=C$5:C5264,1,0),0))</f>
        <v>2026</v>
      </c>
    </row>
    <row r="5265" spans="2:7" x14ac:dyDescent="0.25">
      <c r="B5265" s="149" t="str">
        <f t="shared" si="166"/>
        <v>_2027</v>
      </c>
      <c r="E5265" s="149" t="str">
        <f t="shared" si="165"/>
        <v>_</v>
      </c>
      <c r="G5265" s="149">
        <f t="array" ref="G5265">SUM(IF(A5265=A$5:A5265,IF(C5265=C$5:C5265,1,0),0))</f>
        <v>2027</v>
      </c>
    </row>
    <row r="5266" spans="2:7" x14ac:dyDescent="0.25">
      <c r="B5266" s="149" t="str">
        <f t="shared" si="166"/>
        <v>_2028</v>
      </c>
      <c r="E5266" s="149" t="str">
        <f t="shared" si="165"/>
        <v>_</v>
      </c>
      <c r="G5266" s="149">
        <f t="array" ref="G5266">SUM(IF(A5266=A$5:A5266,IF(C5266=C$5:C5266,1,0),0))</f>
        <v>2028</v>
      </c>
    </row>
    <row r="5267" spans="2:7" x14ac:dyDescent="0.25">
      <c r="B5267" s="149" t="str">
        <f t="shared" si="166"/>
        <v>_2029</v>
      </c>
      <c r="E5267" s="149" t="str">
        <f t="shared" si="165"/>
        <v>_</v>
      </c>
      <c r="G5267" s="149">
        <f t="array" ref="G5267">SUM(IF(A5267=A$5:A5267,IF(C5267=C$5:C5267,1,0),0))</f>
        <v>2029</v>
      </c>
    </row>
    <row r="5268" spans="2:7" x14ac:dyDescent="0.25">
      <c r="B5268" s="149" t="str">
        <f t="shared" si="166"/>
        <v>_2030</v>
      </c>
      <c r="E5268" s="149" t="str">
        <f t="shared" si="165"/>
        <v>_</v>
      </c>
      <c r="G5268" s="149">
        <f t="array" ref="G5268">SUM(IF(A5268=A$5:A5268,IF(C5268=C$5:C5268,1,0),0))</f>
        <v>2030</v>
      </c>
    </row>
    <row r="5269" spans="2:7" x14ac:dyDescent="0.25">
      <c r="B5269" s="149" t="str">
        <f t="shared" si="166"/>
        <v>_2031</v>
      </c>
      <c r="E5269" s="149" t="str">
        <f t="shared" si="165"/>
        <v>_</v>
      </c>
      <c r="G5269" s="149">
        <f t="array" ref="G5269">SUM(IF(A5269=A$5:A5269,IF(C5269=C$5:C5269,1,0),0))</f>
        <v>2031</v>
      </c>
    </row>
    <row r="5270" spans="2:7" x14ac:dyDescent="0.25">
      <c r="B5270" s="149" t="str">
        <f t="shared" si="166"/>
        <v>_2032</v>
      </c>
      <c r="E5270" s="149" t="str">
        <f t="shared" si="165"/>
        <v>_</v>
      </c>
      <c r="G5270" s="149">
        <f t="array" ref="G5270">SUM(IF(A5270=A$5:A5270,IF(C5270=C$5:C5270,1,0),0))</f>
        <v>2032</v>
      </c>
    </row>
    <row r="5271" spans="2:7" x14ac:dyDescent="0.25">
      <c r="B5271" s="149" t="str">
        <f t="shared" si="166"/>
        <v>_2033</v>
      </c>
      <c r="E5271" s="149" t="str">
        <f t="shared" si="165"/>
        <v>_</v>
      </c>
      <c r="G5271" s="149">
        <f t="array" ref="G5271">SUM(IF(A5271=A$5:A5271,IF(C5271=C$5:C5271,1,0),0))</f>
        <v>2033</v>
      </c>
    </row>
    <row r="5272" spans="2:7" x14ac:dyDescent="0.25">
      <c r="B5272" s="149" t="str">
        <f t="shared" si="166"/>
        <v>_2034</v>
      </c>
      <c r="E5272" s="149" t="str">
        <f t="shared" si="165"/>
        <v>_</v>
      </c>
      <c r="G5272" s="149">
        <f t="array" ref="G5272">SUM(IF(A5272=A$5:A5272,IF(C5272=C$5:C5272,1,0),0))</f>
        <v>2034</v>
      </c>
    </row>
    <row r="5273" spans="2:7" x14ac:dyDescent="0.25">
      <c r="B5273" s="149" t="str">
        <f t="shared" si="166"/>
        <v>_2035</v>
      </c>
      <c r="E5273" s="149" t="str">
        <f t="shared" si="165"/>
        <v>_</v>
      </c>
      <c r="G5273" s="149">
        <f t="array" ref="G5273">SUM(IF(A5273=A$5:A5273,IF(C5273=C$5:C5273,1,0),0))</f>
        <v>2035</v>
      </c>
    </row>
    <row r="5274" spans="2:7" x14ac:dyDescent="0.25">
      <c r="B5274" s="149" t="str">
        <f t="shared" si="166"/>
        <v>_2036</v>
      </c>
      <c r="E5274" s="149" t="str">
        <f t="shared" si="165"/>
        <v>_</v>
      </c>
      <c r="G5274" s="149">
        <f t="array" ref="G5274">SUM(IF(A5274=A$5:A5274,IF(C5274=C$5:C5274,1,0),0))</f>
        <v>2036</v>
      </c>
    </row>
    <row r="5275" spans="2:7" x14ac:dyDescent="0.25">
      <c r="B5275" s="149" t="str">
        <f t="shared" si="166"/>
        <v>_2037</v>
      </c>
      <c r="E5275" s="149" t="str">
        <f t="shared" si="165"/>
        <v>_</v>
      </c>
      <c r="G5275" s="149">
        <f t="array" ref="G5275">SUM(IF(A5275=A$5:A5275,IF(C5275=C$5:C5275,1,0),0))</f>
        <v>2037</v>
      </c>
    </row>
    <row r="5276" spans="2:7" x14ac:dyDescent="0.25">
      <c r="B5276" s="149" t="str">
        <f t="shared" si="166"/>
        <v>_2038</v>
      </c>
      <c r="E5276" s="149" t="str">
        <f t="shared" si="165"/>
        <v>_</v>
      </c>
      <c r="G5276" s="149">
        <f t="array" ref="G5276">SUM(IF(A5276=A$5:A5276,IF(C5276=C$5:C5276,1,0),0))</f>
        <v>2038</v>
      </c>
    </row>
    <row r="5277" spans="2:7" x14ac:dyDescent="0.25">
      <c r="B5277" s="149" t="str">
        <f t="shared" si="166"/>
        <v>_2039</v>
      </c>
      <c r="E5277" s="149" t="str">
        <f t="shared" si="165"/>
        <v>_</v>
      </c>
      <c r="G5277" s="149">
        <f t="array" ref="G5277">SUM(IF(A5277=A$5:A5277,IF(C5277=C$5:C5277,1,0),0))</f>
        <v>2039</v>
      </c>
    </row>
    <row r="5278" spans="2:7" x14ac:dyDescent="0.25">
      <c r="B5278" s="149" t="str">
        <f t="shared" si="166"/>
        <v>_2040</v>
      </c>
      <c r="E5278" s="149" t="str">
        <f t="shared" si="165"/>
        <v>_</v>
      </c>
      <c r="G5278" s="149">
        <f t="array" ref="G5278">SUM(IF(A5278=A$5:A5278,IF(C5278=C$5:C5278,1,0),0))</f>
        <v>2040</v>
      </c>
    </row>
    <row r="5279" spans="2:7" x14ac:dyDescent="0.25">
      <c r="B5279" s="149" t="str">
        <f t="shared" si="166"/>
        <v>_2041</v>
      </c>
      <c r="E5279" s="149" t="str">
        <f t="shared" si="165"/>
        <v>_</v>
      </c>
      <c r="G5279" s="149">
        <f t="array" ref="G5279">SUM(IF(A5279=A$5:A5279,IF(C5279=C$5:C5279,1,0),0))</f>
        <v>2041</v>
      </c>
    </row>
    <row r="5280" spans="2:7" x14ac:dyDescent="0.25">
      <c r="B5280" s="149" t="str">
        <f t="shared" si="166"/>
        <v>_2042</v>
      </c>
      <c r="E5280" s="149" t="str">
        <f t="shared" si="165"/>
        <v>_</v>
      </c>
      <c r="G5280" s="149">
        <f t="array" ref="G5280">SUM(IF(A5280=A$5:A5280,IF(C5280=C$5:C5280,1,0),0))</f>
        <v>2042</v>
      </c>
    </row>
    <row r="5281" spans="2:7" x14ac:dyDescent="0.25">
      <c r="B5281" s="149" t="str">
        <f t="shared" si="166"/>
        <v>_2043</v>
      </c>
      <c r="E5281" s="149" t="str">
        <f t="shared" si="165"/>
        <v>_</v>
      </c>
      <c r="G5281" s="149">
        <f t="array" ref="G5281">SUM(IF(A5281=A$5:A5281,IF(C5281=C$5:C5281,1,0),0))</f>
        <v>2043</v>
      </c>
    </row>
    <row r="5282" spans="2:7" x14ac:dyDescent="0.25">
      <c r="B5282" s="149" t="str">
        <f t="shared" si="166"/>
        <v>_2044</v>
      </c>
      <c r="E5282" s="149" t="str">
        <f t="shared" si="165"/>
        <v>_</v>
      </c>
      <c r="G5282" s="149">
        <f t="array" ref="G5282">SUM(IF(A5282=A$5:A5282,IF(C5282=C$5:C5282,1,0),0))</f>
        <v>2044</v>
      </c>
    </row>
    <row r="5283" spans="2:7" x14ac:dyDescent="0.25">
      <c r="B5283" s="149" t="str">
        <f t="shared" si="166"/>
        <v>_2045</v>
      </c>
      <c r="E5283" s="149" t="str">
        <f t="shared" si="165"/>
        <v>_</v>
      </c>
      <c r="G5283" s="149">
        <f t="array" ref="G5283">SUM(IF(A5283=A$5:A5283,IF(C5283=C$5:C5283,1,0),0))</f>
        <v>2045</v>
      </c>
    </row>
    <row r="5284" spans="2:7" x14ac:dyDescent="0.25">
      <c r="B5284" s="149" t="str">
        <f t="shared" si="166"/>
        <v>_2046</v>
      </c>
      <c r="E5284" s="149" t="str">
        <f t="shared" si="165"/>
        <v>_</v>
      </c>
      <c r="G5284" s="149">
        <f t="array" ref="G5284">SUM(IF(A5284=A$5:A5284,IF(C5284=C$5:C5284,1,0),0))</f>
        <v>2046</v>
      </c>
    </row>
    <row r="5285" spans="2:7" x14ac:dyDescent="0.25">
      <c r="B5285" s="149" t="str">
        <f t="shared" si="166"/>
        <v>_2047</v>
      </c>
      <c r="E5285" s="149" t="str">
        <f t="shared" si="165"/>
        <v>_</v>
      </c>
      <c r="G5285" s="149">
        <f t="array" ref="G5285">SUM(IF(A5285=A$5:A5285,IF(C5285=C$5:C5285,1,0),0))</f>
        <v>2047</v>
      </c>
    </row>
    <row r="5286" spans="2:7" x14ac:dyDescent="0.25">
      <c r="B5286" s="149" t="str">
        <f t="shared" si="166"/>
        <v>_2048</v>
      </c>
      <c r="E5286" s="149" t="str">
        <f t="shared" si="165"/>
        <v>_</v>
      </c>
      <c r="G5286" s="149">
        <f t="array" ref="G5286">SUM(IF(A5286=A$5:A5286,IF(C5286=C$5:C5286,1,0),0))</f>
        <v>2048</v>
      </c>
    </row>
    <row r="5287" spans="2:7" x14ac:dyDescent="0.25">
      <c r="B5287" s="149" t="str">
        <f t="shared" si="166"/>
        <v>_2049</v>
      </c>
      <c r="E5287" s="149" t="str">
        <f t="shared" si="165"/>
        <v>_</v>
      </c>
      <c r="G5287" s="149">
        <f t="array" ref="G5287">SUM(IF(A5287=A$5:A5287,IF(C5287=C$5:C5287,1,0),0))</f>
        <v>2049</v>
      </c>
    </row>
    <row r="5288" spans="2:7" x14ac:dyDescent="0.25">
      <c r="B5288" s="149" t="str">
        <f t="shared" si="166"/>
        <v>_2050</v>
      </c>
      <c r="E5288" s="149" t="str">
        <f t="shared" si="165"/>
        <v>_</v>
      </c>
      <c r="G5288" s="149">
        <f t="array" ref="G5288">SUM(IF(A5288=A$5:A5288,IF(C5288=C$5:C5288,1,0),0))</f>
        <v>2050</v>
      </c>
    </row>
    <row r="5289" spans="2:7" x14ac:dyDescent="0.25">
      <c r="B5289" s="149" t="str">
        <f t="shared" si="166"/>
        <v>_2051</v>
      </c>
      <c r="E5289" s="149" t="str">
        <f t="shared" si="165"/>
        <v>_</v>
      </c>
      <c r="G5289" s="149">
        <f t="array" ref="G5289">SUM(IF(A5289=A$5:A5289,IF(C5289=C$5:C5289,1,0),0))</f>
        <v>2051</v>
      </c>
    </row>
    <row r="5290" spans="2:7" x14ac:dyDescent="0.25">
      <c r="B5290" s="149" t="str">
        <f t="shared" si="166"/>
        <v>_2052</v>
      </c>
      <c r="E5290" s="149" t="str">
        <f t="shared" si="165"/>
        <v>_</v>
      </c>
      <c r="G5290" s="149">
        <f t="array" ref="G5290">SUM(IF(A5290=A$5:A5290,IF(C5290=C$5:C5290,1,0),0))</f>
        <v>2052</v>
      </c>
    </row>
    <row r="5291" spans="2:7" x14ac:dyDescent="0.25">
      <c r="B5291" s="149" t="str">
        <f t="shared" si="166"/>
        <v>_2053</v>
      </c>
      <c r="E5291" s="149" t="str">
        <f t="shared" si="165"/>
        <v>_</v>
      </c>
      <c r="G5291" s="149">
        <f t="array" ref="G5291">SUM(IF(A5291=A$5:A5291,IF(C5291=C$5:C5291,1,0),0))</f>
        <v>2053</v>
      </c>
    </row>
    <row r="5292" spans="2:7" x14ac:dyDescent="0.25">
      <c r="B5292" s="149" t="str">
        <f t="shared" si="166"/>
        <v>_2054</v>
      </c>
      <c r="E5292" s="149" t="str">
        <f t="shared" si="165"/>
        <v>_</v>
      </c>
      <c r="G5292" s="149">
        <f t="array" ref="G5292">SUM(IF(A5292=A$5:A5292,IF(C5292=C$5:C5292,1,0),0))</f>
        <v>2054</v>
      </c>
    </row>
    <row r="5293" spans="2:7" x14ac:dyDescent="0.25">
      <c r="B5293" s="149" t="str">
        <f t="shared" si="166"/>
        <v>_2055</v>
      </c>
      <c r="E5293" s="149" t="str">
        <f t="shared" si="165"/>
        <v>_</v>
      </c>
      <c r="G5293" s="149">
        <f t="array" ref="G5293">SUM(IF(A5293=A$5:A5293,IF(C5293=C$5:C5293,1,0),0))</f>
        <v>2055</v>
      </c>
    </row>
    <row r="5294" spans="2:7" x14ac:dyDescent="0.25">
      <c r="B5294" s="149" t="str">
        <f t="shared" si="166"/>
        <v>_2056</v>
      </c>
      <c r="E5294" s="149" t="str">
        <f t="shared" si="165"/>
        <v>_</v>
      </c>
      <c r="G5294" s="149">
        <f t="array" ref="G5294">SUM(IF(A5294=A$5:A5294,IF(C5294=C$5:C5294,1,0),0))</f>
        <v>2056</v>
      </c>
    </row>
    <row r="5295" spans="2:7" x14ac:dyDescent="0.25">
      <c r="B5295" s="149" t="str">
        <f t="shared" si="166"/>
        <v>_2057</v>
      </c>
      <c r="E5295" s="149" t="str">
        <f t="shared" si="165"/>
        <v>_</v>
      </c>
      <c r="G5295" s="149">
        <f t="array" ref="G5295">SUM(IF(A5295=A$5:A5295,IF(C5295=C$5:C5295,1,0),0))</f>
        <v>2057</v>
      </c>
    </row>
    <row r="5296" spans="2:7" x14ac:dyDescent="0.25">
      <c r="B5296" s="149" t="str">
        <f t="shared" si="166"/>
        <v>_2058</v>
      </c>
      <c r="E5296" s="149" t="str">
        <f t="shared" si="165"/>
        <v>_</v>
      </c>
      <c r="G5296" s="149">
        <f t="array" ref="G5296">SUM(IF(A5296=A$5:A5296,IF(C5296=C$5:C5296,1,0),0))</f>
        <v>2058</v>
      </c>
    </row>
    <row r="5297" spans="2:7" x14ac:dyDescent="0.25">
      <c r="B5297" s="149" t="str">
        <f t="shared" si="166"/>
        <v>_2059</v>
      </c>
      <c r="E5297" s="149" t="str">
        <f t="shared" ref="E5297:E5360" si="167">A5297&amp;"_"&amp;C5297&amp;D5297</f>
        <v>_</v>
      </c>
      <c r="G5297" s="149">
        <f t="array" ref="G5297">SUM(IF(A5297=A$5:A5297,IF(C5297=C$5:C5297,1,0),0))</f>
        <v>2059</v>
      </c>
    </row>
    <row r="5298" spans="2:7" x14ac:dyDescent="0.25">
      <c r="B5298" s="149" t="str">
        <f t="shared" si="166"/>
        <v>_2060</v>
      </c>
      <c r="E5298" s="149" t="str">
        <f t="shared" si="167"/>
        <v>_</v>
      </c>
      <c r="G5298" s="149">
        <f t="array" ref="G5298">SUM(IF(A5298=A$5:A5298,IF(C5298=C$5:C5298,1,0),0))</f>
        <v>2060</v>
      </c>
    </row>
    <row r="5299" spans="2:7" x14ac:dyDescent="0.25">
      <c r="B5299" s="149" t="str">
        <f t="shared" si="166"/>
        <v>_2061</v>
      </c>
      <c r="E5299" s="149" t="str">
        <f t="shared" si="167"/>
        <v>_</v>
      </c>
      <c r="G5299" s="149">
        <f t="array" ref="G5299">SUM(IF(A5299=A$5:A5299,IF(C5299=C$5:C5299,1,0),0))</f>
        <v>2061</v>
      </c>
    </row>
    <row r="5300" spans="2:7" x14ac:dyDescent="0.25">
      <c r="B5300" s="149" t="str">
        <f t="shared" si="166"/>
        <v>_2062</v>
      </c>
      <c r="E5300" s="149" t="str">
        <f t="shared" si="167"/>
        <v>_</v>
      </c>
      <c r="G5300" s="149">
        <f t="array" ref="G5300">SUM(IF(A5300=A$5:A5300,IF(C5300=C$5:C5300,1,0),0))</f>
        <v>2062</v>
      </c>
    </row>
    <row r="5301" spans="2:7" x14ac:dyDescent="0.25">
      <c r="B5301" s="149" t="str">
        <f t="shared" si="166"/>
        <v>_2063</v>
      </c>
      <c r="E5301" s="149" t="str">
        <f t="shared" si="167"/>
        <v>_</v>
      </c>
      <c r="G5301" s="149">
        <f t="array" ref="G5301">SUM(IF(A5301=A$5:A5301,IF(C5301=C$5:C5301,1,0),0))</f>
        <v>2063</v>
      </c>
    </row>
    <row r="5302" spans="2:7" x14ac:dyDescent="0.25">
      <c r="B5302" s="149" t="str">
        <f t="shared" si="166"/>
        <v>_2064</v>
      </c>
      <c r="E5302" s="149" t="str">
        <f t="shared" si="167"/>
        <v>_</v>
      </c>
      <c r="G5302" s="149">
        <f t="array" ref="G5302">SUM(IF(A5302=A$5:A5302,IF(C5302=C$5:C5302,1,0),0))</f>
        <v>2064</v>
      </c>
    </row>
    <row r="5303" spans="2:7" x14ac:dyDescent="0.25">
      <c r="B5303" s="149" t="str">
        <f t="shared" si="166"/>
        <v>_2065</v>
      </c>
      <c r="E5303" s="149" t="str">
        <f t="shared" si="167"/>
        <v>_</v>
      </c>
      <c r="G5303" s="149">
        <f t="array" ref="G5303">SUM(IF(A5303=A$5:A5303,IF(C5303=C$5:C5303,1,0),0))</f>
        <v>2065</v>
      </c>
    </row>
    <row r="5304" spans="2:7" x14ac:dyDescent="0.25">
      <c r="B5304" s="149" t="str">
        <f t="shared" si="166"/>
        <v>_2066</v>
      </c>
      <c r="E5304" s="149" t="str">
        <f t="shared" si="167"/>
        <v>_</v>
      </c>
      <c r="G5304" s="149">
        <f t="array" ref="G5304">SUM(IF(A5304=A$5:A5304,IF(C5304=C$5:C5304,1,0),0))</f>
        <v>2066</v>
      </c>
    </row>
    <row r="5305" spans="2:7" x14ac:dyDescent="0.25">
      <c r="B5305" s="149" t="str">
        <f t="shared" si="166"/>
        <v>_2067</v>
      </c>
      <c r="E5305" s="149" t="str">
        <f t="shared" si="167"/>
        <v>_</v>
      </c>
      <c r="G5305" s="149">
        <f t="array" ref="G5305">SUM(IF(A5305=A$5:A5305,IF(C5305=C$5:C5305,1,0),0))</f>
        <v>2067</v>
      </c>
    </row>
    <row r="5306" spans="2:7" x14ac:dyDescent="0.25">
      <c r="B5306" s="149" t="str">
        <f t="shared" si="166"/>
        <v>_2068</v>
      </c>
      <c r="E5306" s="149" t="str">
        <f t="shared" si="167"/>
        <v>_</v>
      </c>
      <c r="G5306" s="149">
        <f t="array" ref="G5306">SUM(IF(A5306=A$5:A5306,IF(C5306=C$5:C5306,1,0),0))</f>
        <v>2068</v>
      </c>
    </row>
    <row r="5307" spans="2:7" x14ac:dyDescent="0.25">
      <c r="B5307" s="149" t="str">
        <f t="shared" si="166"/>
        <v>_2069</v>
      </c>
      <c r="E5307" s="149" t="str">
        <f t="shared" si="167"/>
        <v>_</v>
      </c>
      <c r="G5307" s="149">
        <f t="array" ref="G5307">SUM(IF(A5307=A$5:A5307,IF(C5307=C$5:C5307,1,0),0))</f>
        <v>2069</v>
      </c>
    </row>
    <row r="5308" spans="2:7" x14ac:dyDescent="0.25">
      <c r="B5308" s="149" t="str">
        <f t="shared" si="166"/>
        <v>_2070</v>
      </c>
      <c r="E5308" s="149" t="str">
        <f t="shared" si="167"/>
        <v>_</v>
      </c>
      <c r="G5308" s="149">
        <f t="array" ref="G5308">SUM(IF(A5308=A$5:A5308,IF(C5308=C$5:C5308,1,0),0))</f>
        <v>2070</v>
      </c>
    </row>
    <row r="5309" spans="2:7" x14ac:dyDescent="0.25">
      <c r="B5309" s="149" t="str">
        <f t="shared" si="166"/>
        <v>_2071</v>
      </c>
      <c r="E5309" s="149" t="str">
        <f t="shared" si="167"/>
        <v>_</v>
      </c>
      <c r="G5309" s="149">
        <f t="array" ref="G5309">SUM(IF(A5309=A$5:A5309,IF(C5309=C$5:C5309,1,0),0))</f>
        <v>2071</v>
      </c>
    </row>
    <row r="5310" spans="2:7" x14ac:dyDescent="0.25">
      <c r="B5310" s="149" t="str">
        <f t="shared" si="166"/>
        <v>_2072</v>
      </c>
      <c r="E5310" s="149" t="str">
        <f t="shared" si="167"/>
        <v>_</v>
      </c>
      <c r="G5310" s="149">
        <f t="array" ref="G5310">SUM(IF(A5310=A$5:A5310,IF(C5310=C$5:C5310,1,0),0))</f>
        <v>2072</v>
      </c>
    </row>
    <row r="5311" spans="2:7" x14ac:dyDescent="0.25">
      <c r="B5311" s="149" t="str">
        <f t="shared" si="166"/>
        <v>_2073</v>
      </c>
      <c r="E5311" s="149" t="str">
        <f t="shared" si="167"/>
        <v>_</v>
      </c>
      <c r="G5311" s="149">
        <f t="array" ref="G5311">SUM(IF(A5311=A$5:A5311,IF(C5311=C$5:C5311,1,0),0))</f>
        <v>2073</v>
      </c>
    </row>
    <row r="5312" spans="2:7" x14ac:dyDescent="0.25">
      <c r="B5312" s="149" t="str">
        <f t="shared" si="166"/>
        <v>_2074</v>
      </c>
      <c r="E5312" s="149" t="str">
        <f t="shared" si="167"/>
        <v>_</v>
      </c>
      <c r="G5312" s="149">
        <f t="array" ref="G5312">SUM(IF(A5312=A$5:A5312,IF(C5312=C$5:C5312,1,0),0))</f>
        <v>2074</v>
      </c>
    </row>
    <row r="5313" spans="2:7" x14ac:dyDescent="0.25">
      <c r="B5313" s="149" t="str">
        <f t="shared" si="166"/>
        <v>_2075</v>
      </c>
      <c r="E5313" s="149" t="str">
        <f t="shared" si="167"/>
        <v>_</v>
      </c>
      <c r="G5313" s="149">
        <f t="array" ref="G5313">SUM(IF(A5313=A$5:A5313,IF(C5313=C$5:C5313,1,0),0))</f>
        <v>2075</v>
      </c>
    </row>
    <row r="5314" spans="2:7" x14ac:dyDescent="0.25">
      <c r="B5314" s="149" t="str">
        <f t="shared" si="166"/>
        <v>_2076</v>
      </c>
      <c r="E5314" s="149" t="str">
        <f t="shared" si="167"/>
        <v>_</v>
      </c>
      <c r="G5314" s="149">
        <f t="array" ref="G5314">SUM(IF(A5314=A$5:A5314,IF(C5314=C$5:C5314,1,0),0))</f>
        <v>2076</v>
      </c>
    </row>
    <row r="5315" spans="2:7" x14ac:dyDescent="0.25">
      <c r="B5315" s="149" t="str">
        <f t="shared" si="166"/>
        <v>_2077</v>
      </c>
      <c r="E5315" s="149" t="str">
        <f t="shared" si="167"/>
        <v>_</v>
      </c>
      <c r="G5315" s="149">
        <f t="array" ref="G5315">SUM(IF(A5315=A$5:A5315,IF(C5315=C$5:C5315,1,0),0))</f>
        <v>2077</v>
      </c>
    </row>
    <row r="5316" spans="2:7" x14ac:dyDescent="0.25">
      <c r="B5316" s="149" t="str">
        <f t="shared" si="166"/>
        <v>_2078</v>
      </c>
      <c r="E5316" s="149" t="str">
        <f t="shared" si="167"/>
        <v>_</v>
      </c>
      <c r="G5316" s="149">
        <f t="array" ref="G5316">SUM(IF(A5316=A$5:A5316,IF(C5316=C$5:C5316,1,0),0))</f>
        <v>2078</v>
      </c>
    </row>
    <row r="5317" spans="2:7" x14ac:dyDescent="0.25">
      <c r="B5317" s="149" t="str">
        <f t="shared" si="166"/>
        <v>_2079</v>
      </c>
      <c r="E5317" s="149" t="str">
        <f t="shared" si="167"/>
        <v>_</v>
      </c>
      <c r="G5317" s="149">
        <f t="array" ref="G5317">SUM(IF(A5317=A$5:A5317,IF(C5317=C$5:C5317,1,0),0))</f>
        <v>2079</v>
      </c>
    </row>
    <row r="5318" spans="2:7" x14ac:dyDescent="0.25">
      <c r="B5318" s="149" t="str">
        <f t="shared" si="166"/>
        <v>_2080</v>
      </c>
      <c r="E5318" s="149" t="str">
        <f t="shared" si="167"/>
        <v>_</v>
      </c>
      <c r="G5318" s="149">
        <f t="array" ref="G5318">SUM(IF(A5318=A$5:A5318,IF(C5318=C$5:C5318,1,0),0))</f>
        <v>2080</v>
      </c>
    </row>
    <row r="5319" spans="2:7" x14ac:dyDescent="0.25">
      <c r="B5319" s="149" t="str">
        <f t="shared" si="166"/>
        <v>_2081</v>
      </c>
      <c r="E5319" s="149" t="str">
        <f t="shared" si="167"/>
        <v>_</v>
      </c>
      <c r="G5319" s="149">
        <f t="array" ref="G5319">SUM(IF(A5319=A$5:A5319,IF(C5319=C$5:C5319,1,0),0))</f>
        <v>2081</v>
      </c>
    </row>
    <row r="5320" spans="2:7" x14ac:dyDescent="0.25">
      <c r="B5320" s="149" t="str">
        <f t="shared" si="166"/>
        <v>_2082</v>
      </c>
      <c r="E5320" s="149" t="str">
        <f t="shared" si="167"/>
        <v>_</v>
      </c>
      <c r="G5320" s="149">
        <f t="array" ref="G5320">SUM(IF(A5320=A$5:A5320,IF(C5320=C$5:C5320,1,0),0))</f>
        <v>2082</v>
      </c>
    </row>
    <row r="5321" spans="2:7" x14ac:dyDescent="0.25">
      <c r="B5321" s="149" t="str">
        <f t="shared" si="166"/>
        <v>_2083</v>
      </c>
      <c r="E5321" s="149" t="str">
        <f t="shared" si="167"/>
        <v>_</v>
      </c>
      <c r="G5321" s="149">
        <f t="array" ref="G5321">SUM(IF(A5321=A$5:A5321,IF(C5321=C$5:C5321,1,0),0))</f>
        <v>2083</v>
      </c>
    </row>
    <row r="5322" spans="2:7" x14ac:dyDescent="0.25">
      <c r="B5322" s="149" t="str">
        <f t="shared" si="166"/>
        <v>_2084</v>
      </c>
      <c r="E5322" s="149" t="str">
        <f t="shared" si="167"/>
        <v>_</v>
      </c>
      <c r="G5322" s="149">
        <f t="array" ref="G5322">SUM(IF(A5322=A$5:A5322,IF(C5322=C$5:C5322,1,0),0))</f>
        <v>2084</v>
      </c>
    </row>
    <row r="5323" spans="2:7" x14ac:dyDescent="0.25">
      <c r="B5323" s="149" t="str">
        <f t="shared" si="166"/>
        <v>_2085</v>
      </c>
      <c r="E5323" s="149" t="str">
        <f t="shared" si="167"/>
        <v>_</v>
      </c>
      <c r="G5323" s="149">
        <f t="array" ref="G5323">SUM(IF(A5323=A$5:A5323,IF(C5323=C$5:C5323,1,0),0))</f>
        <v>2085</v>
      </c>
    </row>
    <row r="5324" spans="2:7" x14ac:dyDescent="0.25">
      <c r="B5324" s="149" t="str">
        <f t="shared" si="166"/>
        <v>_2086</v>
      </c>
      <c r="E5324" s="149" t="str">
        <f t="shared" si="167"/>
        <v>_</v>
      </c>
      <c r="G5324" s="149">
        <f t="array" ref="G5324">SUM(IF(A5324=A$5:A5324,IF(C5324=C$5:C5324,1,0),0))</f>
        <v>2086</v>
      </c>
    </row>
    <row r="5325" spans="2:7" x14ac:dyDescent="0.25">
      <c r="B5325" s="149" t="str">
        <f t="shared" ref="B5325:B5388" si="168">A5325&amp;"_"&amp;C5325&amp;G5325</f>
        <v>_2087</v>
      </c>
      <c r="E5325" s="149" t="str">
        <f t="shared" si="167"/>
        <v>_</v>
      </c>
      <c r="G5325" s="149">
        <f t="array" ref="G5325">SUM(IF(A5325=A$5:A5325,IF(C5325=C$5:C5325,1,0),0))</f>
        <v>2087</v>
      </c>
    </row>
    <row r="5326" spans="2:7" x14ac:dyDescent="0.25">
      <c r="B5326" s="149" t="str">
        <f t="shared" si="168"/>
        <v>_2088</v>
      </c>
      <c r="E5326" s="149" t="str">
        <f t="shared" si="167"/>
        <v>_</v>
      </c>
      <c r="G5326" s="149">
        <f t="array" ref="G5326">SUM(IF(A5326=A$5:A5326,IF(C5326=C$5:C5326,1,0),0))</f>
        <v>2088</v>
      </c>
    </row>
    <row r="5327" spans="2:7" x14ac:dyDescent="0.25">
      <c r="B5327" s="149" t="str">
        <f t="shared" si="168"/>
        <v>_2089</v>
      </c>
      <c r="E5327" s="149" t="str">
        <f t="shared" si="167"/>
        <v>_</v>
      </c>
      <c r="G5327" s="149">
        <f t="array" ref="G5327">SUM(IF(A5327=A$5:A5327,IF(C5327=C$5:C5327,1,0),0))</f>
        <v>2089</v>
      </c>
    </row>
    <row r="5328" spans="2:7" x14ac:dyDescent="0.25">
      <c r="B5328" s="149" t="str">
        <f t="shared" si="168"/>
        <v>_2090</v>
      </c>
      <c r="E5328" s="149" t="str">
        <f t="shared" si="167"/>
        <v>_</v>
      </c>
      <c r="G5328" s="149">
        <f t="array" ref="G5328">SUM(IF(A5328=A$5:A5328,IF(C5328=C$5:C5328,1,0),0))</f>
        <v>2090</v>
      </c>
    </row>
    <row r="5329" spans="2:7" x14ac:dyDescent="0.25">
      <c r="B5329" s="149" t="str">
        <f t="shared" si="168"/>
        <v>_2091</v>
      </c>
      <c r="E5329" s="149" t="str">
        <f t="shared" si="167"/>
        <v>_</v>
      </c>
      <c r="G5329" s="149">
        <f t="array" ref="G5329">SUM(IF(A5329=A$5:A5329,IF(C5329=C$5:C5329,1,0),0))</f>
        <v>2091</v>
      </c>
    </row>
    <row r="5330" spans="2:7" x14ac:dyDescent="0.25">
      <c r="B5330" s="149" t="str">
        <f t="shared" si="168"/>
        <v>_2092</v>
      </c>
      <c r="E5330" s="149" t="str">
        <f t="shared" si="167"/>
        <v>_</v>
      </c>
      <c r="G5330" s="149">
        <f t="array" ref="G5330">SUM(IF(A5330=A$5:A5330,IF(C5330=C$5:C5330,1,0),0))</f>
        <v>2092</v>
      </c>
    </row>
    <row r="5331" spans="2:7" x14ac:dyDescent="0.25">
      <c r="B5331" s="149" t="str">
        <f t="shared" si="168"/>
        <v>_2093</v>
      </c>
      <c r="E5331" s="149" t="str">
        <f t="shared" si="167"/>
        <v>_</v>
      </c>
      <c r="G5331" s="149">
        <f t="array" ref="G5331">SUM(IF(A5331=A$5:A5331,IF(C5331=C$5:C5331,1,0),0))</f>
        <v>2093</v>
      </c>
    </row>
    <row r="5332" spans="2:7" x14ac:dyDescent="0.25">
      <c r="B5332" s="149" t="str">
        <f t="shared" si="168"/>
        <v>_2094</v>
      </c>
      <c r="E5332" s="149" t="str">
        <f t="shared" si="167"/>
        <v>_</v>
      </c>
      <c r="G5332" s="149">
        <f t="array" ref="G5332">SUM(IF(A5332=A$5:A5332,IF(C5332=C$5:C5332,1,0),0))</f>
        <v>2094</v>
      </c>
    </row>
    <row r="5333" spans="2:7" x14ac:dyDescent="0.25">
      <c r="B5333" s="149" t="str">
        <f t="shared" si="168"/>
        <v>_2095</v>
      </c>
      <c r="E5333" s="149" t="str">
        <f t="shared" si="167"/>
        <v>_</v>
      </c>
      <c r="G5333" s="149">
        <f t="array" ref="G5333">SUM(IF(A5333=A$5:A5333,IF(C5333=C$5:C5333,1,0),0))</f>
        <v>2095</v>
      </c>
    </row>
    <row r="5334" spans="2:7" x14ac:dyDescent="0.25">
      <c r="B5334" s="149" t="str">
        <f t="shared" si="168"/>
        <v>_2096</v>
      </c>
      <c r="E5334" s="149" t="str">
        <f t="shared" si="167"/>
        <v>_</v>
      </c>
      <c r="G5334" s="149">
        <f t="array" ref="G5334">SUM(IF(A5334=A$5:A5334,IF(C5334=C$5:C5334,1,0),0))</f>
        <v>2096</v>
      </c>
    </row>
    <row r="5335" spans="2:7" x14ac:dyDescent="0.25">
      <c r="B5335" s="149" t="str">
        <f t="shared" si="168"/>
        <v>_2097</v>
      </c>
      <c r="E5335" s="149" t="str">
        <f t="shared" si="167"/>
        <v>_</v>
      </c>
      <c r="G5335" s="149">
        <f t="array" ref="G5335">SUM(IF(A5335=A$5:A5335,IF(C5335=C$5:C5335,1,0),0))</f>
        <v>2097</v>
      </c>
    </row>
    <row r="5336" spans="2:7" x14ac:dyDescent="0.25">
      <c r="B5336" s="149" t="str">
        <f t="shared" si="168"/>
        <v>_2098</v>
      </c>
      <c r="E5336" s="149" t="str">
        <f t="shared" si="167"/>
        <v>_</v>
      </c>
      <c r="G5336" s="149">
        <f t="array" ref="G5336">SUM(IF(A5336=A$5:A5336,IF(C5336=C$5:C5336,1,0),0))</f>
        <v>2098</v>
      </c>
    </row>
    <row r="5337" spans="2:7" x14ac:dyDescent="0.25">
      <c r="B5337" s="149" t="str">
        <f t="shared" si="168"/>
        <v>_2099</v>
      </c>
      <c r="E5337" s="149" t="str">
        <f t="shared" si="167"/>
        <v>_</v>
      </c>
      <c r="G5337" s="149">
        <f t="array" ref="G5337">SUM(IF(A5337=A$5:A5337,IF(C5337=C$5:C5337,1,0),0))</f>
        <v>2099</v>
      </c>
    </row>
    <row r="5338" spans="2:7" x14ac:dyDescent="0.25">
      <c r="B5338" s="149" t="str">
        <f t="shared" si="168"/>
        <v>_2100</v>
      </c>
      <c r="E5338" s="149" t="str">
        <f t="shared" si="167"/>
        <v>_</v>
      </c>
      <c r="G5338" s="149">
        <f t="array" ref="G5338">SUM(IF(A5338=A$5:A5338,IF(C5338=C$5:C5338,1,0),0))</f>
        <v>2100</v>
      </c>
    </row>
    <row r="5339" spans="2:7" x14ac:dyDescent="0.25">
      <c r="B5339" s="149" t="str">
        <f t="shared" si="168"/>
        <v>_2101</v>
      </c>
      <c r="E5339" s="149" t="str">
        <f t="shared" si="167"/>
        <v>_</v>
      </c>
      <c r="G5339" s="149">
        <f t="array" ref="G5339">SUM(IF(A5339=A$5:A5339,IF(C5339=C$5:C5339,1,0),0))</f>
        <v>2101</v>
      </c>
    </row>
    <row r="5340" spans="2:7" x14ac:dyDescent="0.25">
      <c r="B5340" s="149" t="str">
        <f t="shared" si="168"/>
        <v>_2102</v>
      </c>
      <c r="E5340" s="149" t="str">
        <f t="shared" si="167"/>
        <v>_</v>
      </c>
      <c r="G5340" s="149">
        <f t="array" ref="G5340">SUM(IF(A5340=A$5:A5340,IF(C5340=C$5:C5340,1,0),0))</f>
        <v>2102</v>
      </c>
    </row>
    <row r="5341" spans="2:7" x14ac:dyDescent="0.25">
      <c r="B5341" s="149" t="str">
        <f t="shared" si="168"/>
        <v>_2103</v>
      </c>
      <c r="E5341" s="149" t="str">
        <f t="shared" si="167"/>
        <v>_</v>
      </c>
      <c r="G5341" s="149">
        <f t="array" ref="G5341">SUM(IF(A5341=A$5:A5341,IF(C5341=C$5:C5341,1,0),0))</f>
        <v>2103</v>
      </c>
    </row>
    <row r="5342" spans="2:7" x14ac:dyDescent="0.25">
      <c r="B5342" s="149" t="str">
        <f t="shared" si="168"/>
        <v>_2104</v>
      </c>
      <c r="E5342" s="149" t="str">
        <f t="shared" si="167"/>
        <v>_</v>
      </c>
      <c r="G5342" s="149">
        <f t="array" ref="G5342">SUM(IF(A5342=A$5:A5342,IF(C5342=C$5:C5342,1,0),0))</f>
        <v>2104</v>
      </c>
    </row>
    <row r="5343" spans="2:7" x14ac:dyDescent="0.25">
      <c r="B5343" s="149" t="str">
        <f t="shared" si="168"/>
        <v>_2105</v>
      </c>
      <c r="E5343" s="149" t="str">
        <f t="shared" si="167"/>
        <v>_</v>
      </c>
      <c r="G5343" s="149">
        <f t="array" ref="G5343">SUM(IF(A5343=A$5:A5343,IF(C5343=C$5:C5343,1,0),0))</f>
        <v>2105</v>
      </c>
    </row>
    <row r="5344" spans="2:7" x14ac:dyDescent="0.25">
      <c r="B5344" s="149" t="str">
        <f t="shared" si="168"/>
        <v>_2106</v>
      </c>
      <c r="E5344" s="149" t="str">
        <f t="shared" si="167"/>
        <v>_</v>
      </c>
      <c r="G5344" s="149">
        <f t="array" ref="G5344">SUM(IF(A5344=A$5:A5344,IF(C5344=C$5:C5344,1,0),0))</f>
        <v>2106</v>
      </c>
    </row>
    <row r="5345" spans="2:7" x14ac:dyDescent="0.25">
      <c r="B5345" s="149" t="str">
        <f t="shared" si="168"/>
        <v>_2107</v>
      </c>
      <c r="E5345" s="149" t="str">
        <f t="shared" si="167"/>
        <v>_</v>
      </c>
      <c r="G5345" s="149">
        <f t="array" ref="G5345">SUM(IF(A5345=A$5:A5345,IF(C5345=C$5:C5345,1,0),0))</f>
        <v>2107</v>
      </c>
    </row>
    <row r="5346" spans="2:7" x14ac:dyDescent="0.25">
      <c r="B5346" s="149" t="str">
        <f t="shared" si="168"/>
        <v>_2108</v>
      </c>
      <c r="E5346" s="149" t="str">
        <f t="shared" si="167"/>
        <v>_</v>
      </c>
      <c r="G5346" s="149">
        <f t="array" ref="G5346">SUM(IF(A5346=A$5:A5346,IF(C5346=C$5:C5346,1,0),0))</f>
        <v>2108</v>
      </c>
    </row>
    <row r="5347" spans="2:7" x14ac:dyDescent="0.25">
      <c r="B5347" s="149" t="str">
        <f t="shared" si="168"/>
        <v>_2109</v>
      </c>
      <c r="E5347" s="149" t="str">
        <f t="shared" si="167"/>
        <v>_</v>
      </c>
      <c r="G5347" s="149">
        <f t="array" ref="G5347">SUM(IF(A5347=A$5:A5347,IF(C5347=C$5:C5347,1,0),0))</f>
        <v>2109</v>
      </c>
    </row>
    <row r="5348" spans="2:7" x14ac:dyDescent="0.25">
      <c r="B5348" s="149" t="str">
        <f t="shared" si="168"/>
        <v>_2110</v>
      </c>
      <c r="E5348" s="149" t="str">
        <f t="shared" si="167"/>
        <v>_</v>
      </c>
      <c r="G5348" s="149">
        <f t="array" ref="G5348">SUM(IF(A5348=A$5:A5348,IF(C5348=C$5:C5348,1,0),0))</f>
        <v>2110</v>
      </c>
    </row>
    <row r="5349" spans="2:7" x14ac:dyDescent="0.25">
      <c r="B5349" s="149" t="str">
        <f t="shared" si="168"/>
        <v>_2111</v>
      </c>
      <c r="E5349" s="149" t="str">
        <f t="shared" si="167"/>
        <v>_</v>
      </c>
      <c r="G5349" s="149">
        <f t="array" ref="G5349">SUM(IF(A5349=A$5:A5349,IF(C5349=C$5:C5349,1,0),0))</f>
        <v>2111</v>
      </c>
    </row>
    <row r="5350" spans="2:7" x14ac:dyDescent="0.25">
      <c r="B5350" s="149" t="str">
        <f t="shared" si="168"/>
        <v>_2112</v>
      </c>
      <c r="E5350" s="149" t="str">
        <f t="shared" si="167"/>
        <v>_</v>
      </c>
      <c r="G5350" s="149">
        <f t="array" ref="G5350">SUM(IF(A5350=A$5:A5350,IF(C5350=C$5:C5350,1,0),0))</f>
        <v>2112</v>
      </c>
    </row>
    <row r="5351" spans="2:7" x14ac:dyDescent="0.25">
      <c r="B5351" s="149" t="str">
        <f t="shared" si="168"/>
        <v>_2113</v>
      </c>
      <c r="E5351" s="149" t="str">
        <f t="shared" si="167"/>
        <v>_</v>
      </c>
      <c r="G5351" s="149">
        <f t="array" ref="G5351">SUM(IF(A5351=A$5:A5351,IF(C5351=C$5:C5351,1,0),0))</f>
        <v>2113</v>
      </c>
    </row>
    <row r="5352" spans="2:7" x14ac:dyDescent="0.25">
      <c r="B5352" s="149" t="str">
        <f t="shared" si="168"/>
        <v>_2114</v>
      </c>
      <c r="E5352" s="149" t="str">
        <f t="shared" si="167"/>
        <v>_</v>
      </c>
      <c r="G5352" s="149">
        <f t="array" ref="G5352">SUM(IF(A5352=A$5:A5352,IF(C5352=C$5:C5352,1,0),0))</f>
        <v>2114</v>
      </c>
    </row>
    <row r="5353" spans="2:7" x14ac:dyDescent="0.25">
      <c r="B5353" s="149" t="str">
        <f t="shared" si="168"/>
        <v>_2115</v>
      </c>
      <c r="E5353" s="149" t="str">
        <f t="shared" si="167"/>
        <v>_</v>
      </c>
      <c r="G5353" s="149">
        <f t="array" ref="G5353">SUM(IF(A5353=A$5:A5353,IF(C5353=C$5:C5353,1,0),0))</f>
        <v>2115</v>
      </c>
    </row>
    <row r="5354" spans="2:7" x14ac:dyDescent="0.25">
      <c r="B5354" s="149" t="str">
        <f t="shared" si="168"/>
        <v>_2116</v>
      </c>
      <c r="E5354" s="149" t="str">
        <f t="shared" si="167"/>
        <v>_</v>
      </c>
      <c r="G5354" s="149">
        <f t="array" ref="G5354">SUM(IF(A5354=A$5:A5354,IF(C5354=C$5:C5354,1,0),0))</f>
        <v>2116</v>
      </c>
    </row>
    <row r="5355" spans="2:7" x14ac:dyDescent="0.25">
      <c r="B5355" s="149" t="str">
        <f t="shared" si="168"/>
        <v>_2117</v>
      </c>
      <c r="E5355" s="149" t="str">
        <f t="shared" si="167"/>
        <v>_</v>
      </c>
      <c r="G5355" s="149">
        <f t="array" ref="G5355">SUM(IF(A5355=A$5:A5355,IF(C5355=C$5:C5355,1,0),0))</f>
        <v>2117</v>
      </c>
    </row>
    <row r="5356" spans="2:7" x14ac:dyDescent="0.25">
      <c r="B5356" s="149" t="str">
        <f t="shared" si="168"/>
        <v>_2118</v>
      </c>
      <c r="E5356" s="149" t="str">
        <f t="shared" si="167"/>
        <v>_</v>
      </c>
      <c r="G5356" s="149">
        <f t="array" ref="G5356">SUM(IF(A5356=A$5:A5356,IF(C5356=C$5:C5356,1,0),0))</f>
        <v>2118</v>
      </c>
    </row>
    <row r="5357" spans="2:7" x14ac:dyDescent="0.25">
      <c r="B5357" s="149" t="str">
        <f t="shared" si="168"/>
        <v>_2119</v>
      </c>
      <c r="E5357" s="149" t="str">
        <f t="shared" si="167"/>
        <v>_</v>
      </c>
      <c r="G5357" s="149">
        <f t="array" ref="G5357">SUM(IF(A5357=A$5:A5357,IF(C5357=C$5:C5357,1,0),0))</f>
        <v>2119</v>
      </c>
    </row>
    <row r="5358" spans="2:7" x14ac:dyDescent="0.25">
      <c r="B5358" s="149" t="str">
        <f t="shared" si="168"/>
        <v>_2120</v>
      </c>
      <c r="E5358" s="149" t="str">
        <f t="shared" si="167"/>
        <v>_</v>
      </c>
      <c r="G5358" s="149">
        <f t="array" ref="G5358">SUM(IF(A5358=A$5:A5358,IF(C5358=C$5:C5358,1,0),0))</f>
        <v>2120</v>
      </c>
    </row>
    <row r="5359" spans="2:7" x14ac:dyDescent="0.25">
      <c r="B5359" s="149" t="str">
        <f t="shared" si="168"/>
        <v>_2121</v>
      </c>
      <c r="E5359" s="149" t="str">
        <f t="shared" si="167"/>
        <v>_</v>
      </c>
      <c r="G5359" s="149">
        <f t="array" ref="G5359">SUM(IF(A5359=A$5:A5359,IF(C5359=C$5:C5359,1,0),0))</f>
        <v>2121</v>
      </c>
    </row>
    <row r="5360" spans="2:7" x14ac:dyDescent="0.25">
      <c r="B5360" s="149" t="str">
        <f t="shared" si="168"/>
        <v>_2122</v>
      </c>
      <c r="E5360" s="149" t="str">
        <f t="shared" si="167"/>
        <v>_</v>
      </c>
      <c r="G5360" s="149">
        <f t="array" ref="G5360">SUM(IF(A5360=A$5:A5360,IF(C5360=C$5:C5360,1,0),0))</f>
        <v>2122</v>
      </c>
    </row>
    <row r="5361" spans="2:7" x14ac:dyDescent="0.25">
      <c r="B5361" s="149" t="str">
        <f t="shared" si="168"/>
        <v>_2123</v>
      </c>
      <c r="E5361" s="149" t="str">
        <f t="shared" ref="E5361:E5424" si="169">A5361&amp;"_"&amp;C5361&amp;D5361</f>
        <v>_</v>
      </c>
      <c r="G5361" s="149">
        <f t="array" ref="G5361">SUM(IF(A5361=A$5:A5361,IF(C5361=C$5:C5361,1,0),0))</f>
        <v>2123</v>
      </c>
    </row>
    <row r="5362" spans="2:7" x14ac:dyDescent="0.25">
      <c r="B5362" s="149" t="str">
        <f t="shared" si="168"/>
        <v>_2124</v>
      </c>
      <c r="E5362" s="149" t="str">
        <f t="shared" si="169"/>
        <v>_</v>
      </c>
      <c r="G5362" s="149">
        <f t="array" ref="G5362">SUM(IF(A5362=A$5:A5362,IF(C5362=C$5:C5362,1,0),0))</f>
        <v>2124</v>
      </c>
    </row>
    <row r="5363" spans="2:7" x14ac:dyDescent="0.25">
      <c r="B5363" s="149" t="str">
        <f t="shared" si="168"/>
        <v>_2125</v>
      </c>
      <c r="E5363" s="149" t="str">
        <f t="shared" si="169"/>
        <v>_</v>
      </c>
      <c r="G5363" s="149">
        <f t="array" ref="G5363">SUM(IF(A5363=A$5:A5363,IF(C5363=C$5:C5363,1,0),0))</f>
        <v>2125</v>
      </c>
    </row>
    <row r="5364" spans="2:7" x14ac:dyDescent="0.25">
      <c r="B5364" s="149" t="str">
        <f t="shared" si="168"/>
        <v>_2126</v>
      </c>
      <c r="E5364" s="149" t="str">
        <f t="shared" si="169"/>
        <v>_</v>
      </c>
      <c r="G5364" s="149">
        <f t="array" ref="G5364">SUM(IF(A5364=A$5:A5364,IF(C5364=C$5:C5364,1,0),0))</f>
        <v>2126</v>
      </c>
    </row>
    <row r="5365" spans="2:7" x14ac:dyDescent="0.25">
      <c r="B5365" s="149" t="str">
        <f t="shared" si="168"/>
        <v>_2127</v>
      </c>
      <c r="E5365" s="149" t="str">
        <f t="shared" si="169"/>
        <v>_</v>
      </c>
      <c r="G5365" s="149">
        <f t="array" ref="G5365">SUM(IF(A5365=A$5:A5365,IF(C5365=C$5:C5365,1,0),0))</f>
        <v>2127</v>
      </c>
    </row>
    <row r="5366" spans="2:7" x14ac:dyDescent="0.25">
      <c r="B5366" s="149" t="str">
        <f t="shared" si="168"/>
        <v>_2128</v>
      </c>
      <c r="E5366" s="149" t="str">
        <f t="shared" si="169"/>
        <v>_</v>
      </c>
      <c r="G5366" s="149">
        <f t="array" ref="G5366">SUM(IF(A5366=A$5:A5366,IF(C5366=C$5:C5366,1,0),0))</f>
        <v>2128</v>
      </c>
    </row>
    <row r="5367" spans="2:7" x14ac:dyDescent="0.25">
      <c r="B5367" s="149" t="str">
        <f t="shared" si="168"/>
        <v>_2129</v>
      </c>
      <c r="E5367" s="149" t="str">
        <f t="shared" si="169"/>
        <v>_</v>
      </c>
      <c r="G5367" s="149">
        <f t="array" ref="G5367">SUM(IF(A5367=A$5:A5367,IF(C5367=C$5:C5367,1,0),0))</f>
        <v>2129</v>
      </c>
    </row>
    <row r="5368" spans="2:7" x14ac:dyDescent="0.25">
      <c r="B5368" s="149" t="str">
        <f t="shared" si="168"/>
        <v>_2130</v>
      </c>
      <c r="E5368" s="149" t="str">
        <f t="shared" si="169"/>
        <v>_</v>
      </c>
      <c r="G5368" s="149">
        <f t="array" ref="G5368">SUM(IF(A5368=A$5:A5368,IF(C5368=C$5:C5368,1,0),0))</f>
        <v>2130</v>
      </c>
    </row>
    <row r="5369" spans="2:7" x14ac:dyDescent="0.25">
      <c r="B5369" s="149" t="str">
        <f t="shared" si="168"/>
        <v>_2131</v>
      </c>
      <c r="E5369" s="149" t="str">
        <f t="shared" si="169"/>
        <v>_</v>
      </c>
      <c r="G5369" s="149">
        <f t="array" ref="G5369">SUM(IF(A5369=A$5:A5369,IF(C5369=C$5:C5369,1,0),0))</f>
        <v>2131</v>
      </c>
    </row>
    <row r="5370" spans="2:7" x14ac:dyDescent="0.25">
      <c r="B5370" s="149" t="str">
        <f t="shared" si="168"/>
        <v>_2132</v>
      </c>
      <c r="E5370" s="149" t="str">
        <f t="shared" si="169"/>
        <v>_</v>
      </c>
      <c r="G5370" s="149">
        <f t="array" ref="G5370">SUM(IF(A5370=A$5:A5370,IF(C5370=C$5:C5370,1,0),0))</f>
        <v>2132</v>
      </c>
    </row>
    <row r="5371" spans="2:7" x14ac:dyDescent="0.25">
      <c r="B5371" s="149" t="str">
        <f t="shared" si="168"/>
        <v>_2133</v>
      </c>
      <c r="E5371" s="149" t="str">
        <f t="shared" si="169"/>
        <v>_</v>
      </c>
      <c r="G5371" s="149">
        <f t="array" ref="G5371">SUM(IF(A5371=A$5:A5371,IF(C5371=C$5:C5371,1,0),0))</f>
        <v>2133</v>
      </c>
    </row>
    <row r="5372" spans="2:7" x14ac:dyDescent="0.25">
      <c r="B5372" s="149" t="str">
        <f t="shared" si="168"/>
        <v>_2134</v>
      </c>
      <c r="E5372" s="149" t="str">
        <f t="shared" si="169"/>
        <v>_</v>
      </c>
      <c r="G5372" s="149">
        <f t="array" ref="G5372">SUM(IF(A5372=A$5:A5372,IF(C5372=C$5:C5372,1,0),0))</f>
        <v>2134</v>
      </c>
    </row>
    <row r="5373" spans="2:7" x14ac:dyDescent="0.25">
      <c r="B5373" s="149" t="str">
        <f t="shared" si="168"/>
        <v>_2135</v>
      </c>
      <c r="E5373" s="149" t="str">
        <f t="shared" si="169"/>
        <v>_</v>
      </c>
      <c r="G5373" s="149">
        <f t="array" ref="G5373">SUM(IF(A5373=A$5:A5373,IF(C5373=C$5:C5373,1,0),0))</f>
        <v>2135</v>
      </c>
    </row>
    <row r="5374" spans="2:7" x14ac:dyDescent="0.25">
      <c r="B5374" s="149" t="str">
        <f t="shared" si="168"/>
        <v>_2136</v>
      </c>
      <c r="E5374" s="149" t="str">
        <f t="shared" si="169"/>
        <v>_</v>
      </c>
      <c r="G5374" s="149">
        <f t="array" ref="G5374">SUM(IF(A5374=A$5:A5374,IF(C5374=C$5:C5374,1,0),0))</f>
        <v>2136</v>
      </c>
    </row>
    <row r="5375" spans="2:7" x14ac:dyDescent="0.25">
      <c r="B5375" s="149" t="str">
        <f t="shared" si="168"/>
        <v>_2137</v>
      </c>
      <c r="E5375" s="149" t="str">
        <f t="shared" si="169"/>
        <v>_</v>
      </c>
      <c r="G5375" s="149">
        <f t="array" ref="G5375">SUM(IF(A5375=A$5:A5375,IF(C5375=C$5:C5375,1,0),0))</f>
        <v>2137</v>
      </c>
    </row>
    <row r="5376" spans="2:7" x14ac:dyDescent="0.25">
      <c r="B5376" s="149" t="str">
        <f t="shared" si="168"/>
        <v>_2138</v>
      </c>
      <c r="E5376" s="149" t="str">
        <f t="shared" si="169"/>
        <v>_</v>
      </c>
      <c r="G5376" s="149">
        <f t="array" ref="G5376">SUM(IF(A5376=A$5:A5376,IF(C5376=C$5:C5376,1,0),0))</f>
        <v>2138</v>
      </c>
    </row>
    <row r="5377" spans="2:7" x14ac:dyDescent="0.25">
      <c r="B5377" s="149" t="str">
        <f t="shared" si="168"/>
        <v>_2139</v>
      </c>
      <c r="E5377" s="149" t="str">
        <f t="shared" si="169"/>
        <v>_</v>
      </c>
      <c r="G5377" s="149">
        <f t="array" ref="G5377">SUM(IF(A5377=A$5:A5377,IF(C5377=C$5:C5377,1,0),0))</f>
        <v>2139</v>
      </c>
    </row>
    <row r="5378" spans="2:7" x14ac:dyDescent="0.25">
      <c r="B5378" s="149" t="str">
        <f t="shared" si="168"/>
        <v>_2140</v>
      </c>
      <c r="E5378" s="149" t="str">
        <f t="shared" si="169"/>
        <v>_</v>
      </c>
      <c r="G5378" s="149">
        <f t="array" ref="G5378">SUM(IF(A5378=A$5:A5378,IF(C5378=C$5:C5378,1,0),0))</f>
        <v>2140</v>
      </c>
    </row>
    <row r="5379" spans="2:7" x14ac:dyDescent="0.25">
      <c r="B5379" s="149" t="str">
        <f t="shared" si="168"/>
        <v>_2141</v>
      </c>
      <c r="E5379" s="149" t="str">
        <f t="shared" si="169"/>
        <v>_</v>
      </c>
      <c r="G5379" s="149">
        <f t="array" ref="G5379">SUM(IF(A5379=A$5:A5379,IF(C5379=C$5:C5379,1,0),0))</f>
        <v>2141</v>
      </c>
    </row>
    <row r="5380" spans="2:7" x14ac:dyDescent="0.25">
      <c r="B5380" s="149" t="str">
        <f t="shared" si="168"/>
        <v>_2142</v>
      </c>
      <c r="E5380" s="149" t="str">
        <f t="shared" si="169"/>
        <v>_</v>
      </c>
      <c r="G5380" s="149">
        <f t="array" ref="G5380">SUM(IF(A5380=A$5:A5380,IF(C5380=C$5:C5380,1,0),0))</f>
        <v>2142</v>
      </c>
    </row>
    <row r="5381" spans="2:7" x14ac:dyDescent="0.25">
      <c r="B5381" s="149" t="str">
        <f t="shared" si="168"/>
        <v>_2143</v>
      </c>
      <c r="E5381" s="149" t="str">
        <f t="shared" si="169"/>
        <v>_</v>
      </c>
      <c r="G5381" s="149">
        <f t="array" ref="G5381">SUM(IF(A5381=A$5:A5381,IF(C5381=C$5:C5381,1,0),0))</f>
        <v>2143</v>
      </c>
    </row>
    <row r="5382" spans="2:7" x14ac:dyDescent="0.25">
      <c r="B5382" s="149" t="str">
        <f t="shared" si="168"/>
        <v>_2144</v>
      </c>
      <c r="E5382" s="149" t="str">
        <f t="shared" si="169"/>
        <v>_</v>
      </c>
      <c r="G5382" s="149">
        <f t="array" ref="G5382">SUM(IF(A5382=A$5:A5382,IF(C5382=C$5:C5382,1,0),0))</f>
        <v>2144</v>
      </c>
    </row>
    <row r="5383" spans="2:7" x14ac:dyDescent="0.25">
      <c r="B5383" s="149" t="str">
        <f t="shared" si="168"/>
        <v>_2145</v>
      </c>
      <c r="E5383" s="149" t="str">
        <f t="shared" si="169"/>
        <v>_</v>
      </c>
      <c r="G5383" s="149">
        <f t="array" ref="G5383">SUM(IF(A5383=A$5:A5383,IF(C5383=C$5:C5383,1,0),0))</f>
        <v>2145</v>
      </c>
    </row>
    <row r="5384" spans="2:7" x14ac:dyDescent="0.25">
      <c r="B5384" s="149" t="str">
        <f t="shared" si="168"/>
        <v>_2146</v>
      </c>
      <c r="E5384" s="149" t="str">
        <f t="shared" si="169"/>
        <v>_</v>
      </c>
      <c r="G5384" s="149">
        <f t="array" ref="G5384">SUM(IF(A5384=A$5:A5384,IF(C5384=C$5:C5384,1,0),0))</f>
        <v>2146</v>
      </c>
    </row>
    <row r="5385" spans="2:7" x14ac:dyDescent="0.25">
      <c r="B5385" s="149" t="str">
        <f t="shared" si="168"/>
        <v>_2147</v>
      </c>
      <c r="E5385" s="149" t="str">
        <f t="shared" si="169"/>
        <v>_</v>
      </c>
      <c r="G5385" s="149">
        <f t="array" ref="G5385">SUM(IF(A5385=A$5:A5385,IF(C5385=C$5:C5385,1,0),0))</f>
        <v>2147</v>
      </c>
    </row>
    <row r="5386" spans="2:7" x14ac:dyDescent="0.25">
      <c r="B5386" s="149" t="str">
        <f t="shared" si="168"/>
        <v>_2148</v>
      </c>
      <c r="E5386" s="149" t="str">
        <f t="shared" si="169"/>
        <v>_</v>
      </c>
      <c r="G5386" s="149">
        <f t="array" ref="G5386">SUM(IF(A5386=A$5:A5386,IF(C5386=C$5:C5386,1,0),0))</f>
        <v>2148</v>
      </c>
    </row>
    <row r="5387" spans="2:7" x14ac:dyDescent="0.25">
      <c r="B5387" s="149" t="str">
        <f t="shared" si="168"/>
        <v>_2149</v>
      </c>
      <c r="E5387" s="149" t="str">
        <f t="shared" si="169"/>
        <v>_</v>
      </c>
      <c r="G5387" s="149">
        <f t="array" ref="G5387">SUM(IF(A5387=A$5:A5387,IF(C5387=C$5:C5387,1,0),0))</f>
        <v>2149</v>
      </c>
    </row>
    <row r="5388" spans="2:7" x14ac:dyDescent="0.25">
      <c r="B5388" s="149" t="str">
        <f t="shared" si="168"/>
        <v>_2150</v>
      </c>
      <c r="E5388" s="149" t="str">
        <f t="shared" si="169"/>
        <v>_</v>
      </c>
      <c r="G5388" s="149">
        <f t="array" ref="G5388">SUM(IF(A5388=A$5:A5388,IF(C5388=C$5:C5388,1,0),0))</f>
        <v>2150</v>
      </c>
    </row>
    <row r="5389" spans="2:7" x14ac:dyDescent="0.25">
      <c r="B5389" s="149" t="str">
        <f t="shared" ref="B5389:B5452" si="170">A5389&amp;"_"&amp;C5389&amp;G5389</f>
        <v>_2151</v>
      </c>
      <c r="E5389" s="149" t="str">
        <f t="shared" si="169"/>
        <v>_</v>
      </c>
      <c r="G5389" s="149">
        <f t="array" ref="G5389">SUM(IF(A5389=A$5:A5389,IF(C5389=C$5:C5389,1,0),0))</f>
        <v>2151</v>
      </c>
    </row>
    <row r="5390" spans="2:7" x14ac:dyDescent="0.25">
      <c r="B5390" s="149" t="str">
        <f t="shared" si="170"/>
        <v>_2152</v>
      </c>
      <c r="E5390" s="149" t="str">
        <f t="shared" si="169"/>
        <v>_</v>
      </c>
      <c r="G5390" s="149">
        <f t="array" ref="G5390">SUM(IF(A5390=A$5:A5390,IF(C5390=C$5:C5390,1,0),0))</f>
        <v>2152</v>
      </c>
    </row>
    <row r="5391" spans="2:7" x14ac:dyDescent="0.25">
      <c r="B5391" s="149" t="str">
        <f t="shared" si="170"/>
        <v>_2153</v>
      </c>
      <c r="E5391" s="149" t="str">
        <f t="shared" si="169"/>
        <v>_</v>
      </c>
      <c r="G5391" s="149">
        <f t="array" ref="G5391">SUM(IF(A5391=A$5:A5391,IF(C5391=C$5:C5391,1,0),0))</f>
        <v>2153</v>
      </c>
    </row>
    <row r="5392" spans="2:7" x14ac:dyDescent="0.25">
      <c r="B5392" s="149" t="str">
        <f t="shared" si="170"/>
        <v>_2154</v>
      </c>
      <c r="E5392" s="149" t="str">
        <f t="shared" si="169"/>
        <v>_</v>
      </c>
      <c r="G5392" s="149">
        <f t="array" ref="G5392">SUM(IF(A5392=A$5:A5392,IF(C5392=C$5:C5392,1,0),0))</f>
        <v>2154</v>
      </c>
    </row>
    <row r="5393" spans="2:7" x14ac:dyDescent="0.25">
      <c r="B5393" s="149" t="str">
        <f t="shared" si="170"/>
        <v>_2155</v>
      </c>
      <c r="E5393" s="149" t="str">
        <f t="shared" si="169"/>
        <v>_</v>
      </c>
      <c r="G5393" s="149">
        <f t="array" ref="G5393">SUM(IF(A5393=A$5:A5393,IF(C5393=C$5:C5393,1,0),0))</f>
        <v>2155</v>
      </c>
    </row>
    <row r="5394" spans="2:7" x14ac:dyDescent="0.25">
      <c r="B5394" s="149" t="str">
        <f t="shared" si="170"/>
        <v>_2156</v>
      </c>
      <c r="E5394" s="149" t="str">
        <f t="shared" si="169"/>
        <v>_</v>
      </c>
      <c r="G5394" s="149">
        <f t="array" ref="G5394">SUM(IF(A5394=A$5:A5394,IF(C5394=C$5:C5394,1,0),0))</f>
        <v>2156</v>
      </c>
    </row>
    <row r="5395" spans="2:7" x14ac:dyDescent="0.25">
      <c r="B5395" s="149" t="str">
        <f t="shared" si="170"/>
        <v>_2157</v>
      </c>
      <c r="E5395" s="149" t="str">
        <f t="shared" si="169"/>
        <v>_</v>
      </c>
      <c r="G5395" s="149">
        <f t="array" ref="G5395">SUM(IF(A5395=A$5:A5395,IF(C5395=C$5:C5395,1,0),0))</f>
        <v>2157</v>
      </c>
    </row>
    <row r="5396" spans="2:7" x14ac:dyDescent="0.25">
      <c r="B5396" s="149" t="str">
        <f t="shared" si="170"/>
        <v>_2158</v>
      </c>
      <c r="E5396" s="149" t="str">
        <f t="shared" si="169"/>
        <v>_</v>
      </c>
      <c r="G5396" s="149">
        <f t="array" ref="G5396">SUM(IF(A5396=A$5:A5396,IF(C5396=C$5:C5396,1,0),0))</f>
        <v>2158</v>
      </c>
    </row>
    <row r="5397" spans="2:7" x14ac:dyDescent="0.25">
      <c r="B5397" s="149" t="str">
        <f t="shared" si="170"/>
        <v>_2159</v>
      </c>
      <c r="E5397" s="149" t="str">
        <f t="shared" si="169"/>
        <v>_</v>
      </c>
      <c r="G5397" s="149">
        <f t="array" ref="G5397">SUM(IF(A5397=A$5:A5397,IF(C5397=C$5:C5397,1,0),0))</f>
        <v>2159</v>
      </c>
    </row>
    <row r="5398" spans="2:7" x14ac:dyDescent="0.25">
      <c r="B5398" s="149" t="str">
        <f t="shared" si="170"/>
        <v>_2160</v>
      </c>
      <c r="E5398" s="149" t="str">
        <f t="shared" si="169"/>
        <v>_</v>
      </c>
      <c r="G5398" s="149">
        <f t="array" ref="G5398">SUM(IF(A5398=A$5:A5398,IF(C5398=C$5:C5398,1,0),0))</f>
        <v>2160</v>
      </c>
    </row>
    <row r="5399" spans="2:7" x14ac:dyDescent="0.25">
      <c r="B5399" s="149" t="str">
        <f t="shared" si="170"/>
        <v>_2161</v>
      </c>
      <c r="E5399" s="149" t="str">
        <f t="shared" si="169"/>
        <v>_</v>
      </c>
      <c r="G5399" s="149">
        <f t="array" ref="G5399">SUM(IF(A5399=A$5:A5399,IF(C5399=C$5:C5399,1,0),0))</f>
        <v>2161</v>
      </c>
    </row>
    <row r="5400" spans="2:7" x14ac:dyDescent="0.25">
      <c r="B5400" s="149" t="str">
        <f t="shared" si="170"/>
        <v>_2162</v>
      </c>
      <c r="E5400" s="149" t="str">
        <f t="shared" si="169"/>
        <v>_</v>
      </c>
      <c r="G5400" s="149">
        <f t="array" ref="G5400">SUM(IF(A5400=A$5:A5400,IF(C5400=C$5:C5400,1,0),0))</f>
        <v>2162</v>
      </c>
    </row>
    <row r="5401" spans="2:7" x14ac:dyDescent="0.25">
      <c r="B5401" s="149" t="str">
        <f t="shared" si="170"/>
        <v>_2163</v>
      </c>
      <c r="E5401" s="149" t="str">
        <f t="shared" si="169"/>
        <v>_</v>
      </c>
      <c r="G5401" s="149">
        <f t="array" ref="G5401">SUM(IF(A5401=A$5:A5401,IF(C5401=C$5:C5401,1,0),0))</f>
        <v>2163</v>
      </c>
    </row>
    <row r="5402" spans="2:7" x14ac:dyDescent="0.25">
      <c r="B5402" s="149" t="str">
        <f t="shared" si="170"/>
        <v>_2164</v>
      </c>
      <c r="E5402" s="149" t="str">
        <f t="shared" si="169"/>
        <v>_</v>
      </c>
      <c r="G5402" s="149">
        <f t="array" ref="G5402">SUM(IF(A5402=A$5:A5402,IF(C5402=C$5:C5402,1,0),0))</f>
        <v>2164</v>
      </c>
    </row>
    <row r="5403" spans="2:7" x14ac:dyDescent="0.25">
      <c r="B5403" s="149" t="str">
        <f t="shared" si="170"/>
        <v>_2165</v>
      </c>
      <c r="E5403" s="149" t="str">
        <f t="shared" si="169"/>
        <v>_</v>
      </c>
      <c r="G5403" s="149">
        <f t="array" ref="G5403">SUM(IF(A5403=A$5:A5403,IF(C5403=C$5:C5403,1,0),0))</f>
        <v>2165</v>
      </c>
    </row>
    <row r="5404" spans="2:7" x14ac:dyDescent="0.25">
      <c r="B5404" s="149" t="str">
        <f t="shared" si="170"/>
        <v>_2166</v>
      </c>
      <c r="E5404" s="149" t="str">
        <f t="shared" si="169"/>
        <v>_</v>
      </c>
      <c r="G5404" s="149">
        <f t="array" ref="G5404">SUM(IF(A5404=A$5:A5404,IF(C5404=C$5:C5404,1,0),0))</f>
        <v>2166</v>
      </c>
    </row>
    <row r="5405" spans="2:7" x14ac:dyDescent="0.25">
      <c r="B5405" s="149" t="str">
        <f t="shared" si="170"/>
        <v>_2167</v>
      </c>
      <c r="E5405" s="149" t="str">
        <f t="shared" si="169"/>
        <v>_</v>
      </c>
      <c r="G5405" s="149">
        <f t="array" ref="G5405">SUM(IF(A5405=A$5:A5405,IF(C5405=C$5:C5405,1,0),0))</f>
        <v>2167</v>
      </c>
    </row>
    <row r="5406" spans="2:7" x14ac:dyDescent="0.25">
      <c r="B5406" s="149" t="str">
        <f t="shared" si="170"/>
        <v>_2168</v>
      </c>
      <c r="E5406" s="149" t="str">
        <f t="shared" si="169"/>
        <v>_</v>
      </c>
      <c r="G5406" s="149">
        <f t="array" ref="G5406">SUM(IF(A5406=A$5:A5406,IF(C5406=C$5:C5406,1,0),0))</f>
        <v>2168</v>
      </c>
    </row>
    <row r="5407" spans="2:7" x14ac:dyDescent="0.25">
      <c r="B5407" s="149" t="str">
        <f t="shared" si="170"/>
        <v>_2169</v>
      </c>
      <c r="E5407" s="149" t="str">
        <f t="shared" si="169"/>
        <v>_</v>
      </c>
      <c r="G5407" s="149">
        <f t="array" ref="G5407">SUM(IF(A5407=A$5:A5407,IF(C5407=C$5:C5407,1,0),0))</f>
        <v>2169</v>
      </c>
    </row>
    <row r="5408" spans="2:7" x14ac:dyDescent="0.25">
      <c r="B5408" s="149" t="str">
        <f t="shared" si="170"/>
        <v>_2170</v>
      </c>
      <c r="E5408" s="149" t="str">
        <f t="shared" si="169"/>
        <v>_</v>
      </c>
      <c r="G5408" s="149">
        <f t="array" ref="G5408">SUM(IF(A5408=A$5:A5408,IF(C5408=C$5:C5408,1,0),0))</f>
        <v>2170</v>
      </c>
    </row>
    <row r="5409" spans="2:7" x14ac:dyDescent="0.25">
      <c r="B5409" s="149" t="str">
        <f t="shared" si="170"/>
        <v>_2171</v>
      </c>
      <c r="E5409" s="149" t="str">
        <f t="shared" si="169"/>
        <v>_</v>
      </c>
      <c r="G5409" s="149">
        <f t="array" ref="G5409">SUM(IF(A5409=A$5:A5409,IF(C5409=C$5:C5409,1,0),0))</f>
        <v>2171</v>
      </c>
    </row>
    <row r="5410" spans="2:7" x14ac:dyDescent="0.25">
      <c r="B5410" s="149" t="str">
        <f t="shared" si="170"/>
        <v>_2172</v>
      </c>
      <c r="E5410" s="149" t="str">
        <f t="shared" si="169"/>
        <v>_</v>
      </c>
      <c r="G5410" s="149">
        <f t="array" ref="G5410">SUM(IF(A5410=A$5:A5410,IF(C5410=C$5:C5410,1,0),0))</f>
        <v>2172</v>
      </c>
    </row>
    <row r="5411" spans="2:7" x14ac:dyDescent="0.25">
      <c r="B5411" s="149" t="str">
        <f t="shared" si="170"/>
        <v>_2173</v>
      </c>
      <c r="E5411" s="149" t="str">
        <f t="shared" si="169"/>
        <v>_</v>
      </c>
      <c r="G5411" s="149">
        <f t="array" ref="G5411">SUM(IF(A5411=A$5:A5411,IF(C5411=C$5:C5411,1,0),0))</f>
        <v>2173</v>
      </c>
    </row>
    <row r="5412" spans="2:7" x14ac:dyDescent="0.25">
      <c r="B5412" s="149" t="str">
        <f t="shared" si="170"/>
        <v>_2174</v>
      </c>
      <c r="E5412" s="149" t="str">
        <f t="shared" si="169"/>
        <v>_</v>
      </c>
      <c r="G5412" s="149">
        <f t="array" ref="G5412">SUM(IF(A5412=A$5:A5412,IF(C5412=C$5:C5412,1,0),0))</f>
        <v>2174</v>
      </c>
    </row>
    <row r="5413" spans="2:7" x14ac:dyDescent="0.25">
      <c r="B5413" s="149" t="str">
        <f t="shared" si="170"/>
        <v>_2175</v>
      </c>
      <c r="E5413" s="149" t="str">
        <f t="shared" si="169"/>
        <v>_</v>
      </c>
      <c r="G5413" s="149">
        <f t="array" ref="G5413">SUM(IF(A5413=A$5:A5413,IF(C5413=C$5:C5413,1,0),0))</f>
        <v>2175</v>
      </c>
    </row>
    <row r="5414" spans="2:7" x14ac:dyDescent="0.25">
      <c r="B5414" s="149" t="str">
        <f t="shared" si="170"/>
        <v>_2176</v>
      </c>
      <c r="E5414" s="149" t="str">
        <f t="shared" si="169"/>
        <v>_</v>
      </c>
      <c r="G5414" s="149">
        <f t="array" ref="G5414">SUM(IF(A5414=A$5:A5414,IF(C5414=C$5:C5414,1,0),0))</f>
        <v>2176</v>
      </c>
    </row>
    <row r="5415" spans="2:7" x14ac:dyDescent="0.25">
      <c r="B5415" s="149" t="str">
        <f t="shared" si="170"/>
        <v>_2177</v>
      </c>
      <c r="E5415" s="149" t="str">
        <f t="shared" si="169"/>
        <v>_</v>
      </c>
      <c r="G5415" s="149">
        <f t="array" ref="G5415">SUM(IF(A5415=A$5:A5415,IF(C5415=C$5:C5415,1,0),0))</f>
        <v>2177</v>
      </c>
    </row>
    <row r="5416" spans="2:7" x14ac:dyDescent="0.25">
      <c r="B5416" s="149" t="str">
        <f t="shared" si="170"/>
        <v>_2178</v>
      </c>
      <c r="E5416" s="149" t="str">
        <f t="shared" si="169"/>
        <v>_</v>
      </c>
      <c r="G5416" s="149">
        <f t="array" ref="G5416">SUM(IF(A5416=A$5:A5416,IF(C5416=C$5:C5416,1,0),0))</f>
        <v>2178</v>
      </c>
    </row>
    <row r="5417" spans="2:7" x14ac:dyDescent="0.25">
      <c r="B5417" s="149" t="str">
        <f t="shared" si="170"/>
        <v>_2179</v>
      </c>
      <c r="E5417" s="149" t="str">
        <f t="shared" si="169"/>
        <v>_</v>
      </c>
      <c r="G5417" s="149">
        <f t="array" ref="G5417">SUM(IF(A5417=A$5:A5417,IF(C5417=C$5:C5417,1,0),0))</f>
        <v>2179</v>
      </c>
    </row>
    <row r="5418" spans="2:7" x14ac:dyDescent="0.25">
      <c r="B5418" s="149" t="str">
        <f t="shared" si="170"/>
        <v>_2180</v>
      </c>
      <c r="E5418" s="149" t="str">
        <f t="shared" si="169"/>
        <v>_</v>
      </c>
      <c r="G5418" s="149">
        <f t="array" ref="G5418">SUM(IF(A5418=A$5:A5418,IF(C5418=C$5:C5418,1,0),0))</f>
        <v>2180</v>
      </c>
    </row>
    <row r="5419" spans="2:7" x14ac:dyDescent="0.25">
      <c r="B5419" s="149" t="str">
        <f t="shared" si="170"/>
        <v>_2181</v>
      </c>
      <c r="E5419" s="149" t="str">
        <f t="shared" si="169"/>
        <v>_</v>
      </c>
      <c r="G5419" s="149">
        <f t="array" ref="G5419">SUM(IF(A5419=A$5:A5419,IF(C5419=C$5:C5419,1,0),0))</f>
        <v>2181</v>
      </c>
    </row>
    <row r="5420" spans="2:7" x14ac:dyDescent="0.25">
      <c r="B5420" s="149" t="str">
        <f t="shared" si="170"/>
        <v>_2182</v>
      </c>
      <c r="E5420" s="149" t="str">
        <f t="shared" si="169"/>
        <v>_</v>
      </c>
      <c r="G5420" s="149">
        <f t="array" ref="G5420">SUM(IF(A5420=A$5:A5420,IF(C5420=C$5:C5420,1,0),0))</f>
        <v>2182</v>
      </c>
    </row>
    <row r="5421" spans="2:7" x14ac:dyDescent="0.25">
      <c r="B5421" s="149" t="str">
        <f t="shared" si="170"/>
        <v>_2183</v>
      </c>
      <c r="E5421" s="149" t="str">
        <f t="shared" si="169"/>
        <v>_</v>
      </c>
      <c r="G5421" s="149">
        <f t="array" ref="G5421">SUM(IF(A5421=A$5:A5421,IF(C5421=C$5:C5421,1,0),0))</f>
        <v>2183</v>
      </c>
    </row>
    <row r="5422" spans="2:7" x14ac:dyDescent="0.25">
      <c r="B5422" s="149" t="str">
        <f t="shared" si="170"/>
        <v>_2184</v>
      </c>
      <c r="E5422" s="149" t="str">
        <f t="shared" si="169"/>
        <v>_</v>
      </c>
      <c r="G5422" s="149">
        <f t="array" ref="G5422">SUM(IF(A5422=A$5:A5422,IF(C5422=C$5:C5422,1,0),0))</f>
        <v>2184</v>
      </c>
    </row>
    <row r="5423" spans="2:7" x14ac:dyDescent="0.25">
      <c r="B5423" s="149" t="str">
        <f t="shared" si="170"/>
        <v>_2185</v>
      </c>
      <c r="E5423" s="149" t="str">
        <f t="shared" si="169"/>
        <v>_</v>
      </c>
      <c r="G5423" s="149">
        <f t="array" ref="G5423">SUM(IF(A5423=A$5:A5423,IF(C5423=C$5:C5423,1,0),0))</f>
        <v>2185</v>
      </c>
    </row>
    <row r="5424" spans="2:7" x14ac:dyDescent="0.25">
      <c r="B5424" s="149" t="str">
        <f t="shared" si="170"/>
        <v>_2186</v>
      </c>
      <c r="E5424" s="149" t="str">
        <f t="shared" si="169"/>
        <v>_</v>
      </c>
      <c r="G5424" s="149">
        <f t="array" ref="G5424">SUM(IF(A5424=A$5:A5424,IF(C5424=C$5:C5424,1,0),0))</f>
        <v>2186</v>
      </c>
    </row>
    <row r="5425" spans="2:7" x14ac:dyDescent="0.25">
      <c r="B5425" s="149" t="str">
        <f t="shared" si="170"/>
        <v>_2187</v>
      </c>
      <c r="E5425" s="149" t="str">
        <f t="shared" ref="E5425:E5488" si="171">A5425&amp;"_"&amp;C5425&amp;D5425</f>
        <v>_</v>
      </c>
      <c r="G5425" s="149">
        <f t="array" ref="G5425">SUM(IF(A5425=A$5:A5425,IF(C5425=C$5:C5425,1,0),0))</f>
        <v>2187</v>
      </c>
    </row>
    <row r="5426" spans="2:7" x14ac:dyDescent="0.25">
      <c r="B5426" s="149" t="str">
        <f t="shared" si="170"/>
        <v>_2188</v>
      </c>
      <c r="E5426" s="149" t="str">
        <f t="shared" si="171"/>
        <v>_</v>
      </c>
      <c r="G5426" s="149">
        <f t="array" ref="G5426">SUM(IF(A5426=A$5:A5426,IF(C5426=C$5:C5426,1,0),0))</f>
        <v>2188</v>
      </c>
    </row>
    <row r="5427" spans="2:7" x14ac:dyDescent="0.25">
      <c r="B5427" s="149" t="str">
        <f t="shared" si="170"/>
        <v>_2189</v>
      </c>
      <c r="E5427" s="149" t="str">
        <f t="shared" si="171"/>
        <v>_</v>
      </c>
      <c r="G5427" s="149">
        <f t="array" ref="G5427">SUM(IF(A5427=A$5:A5427,IF(C5427=C$5:C5427,1,0),0))</f>
        <v>2189</v>
      </c>
    </row>
    <row r="5428" spans="2:7" x14ac:dyDescent="0.25">
      <c r="B5428" s="149" t="str">
        <f t="shared" si="170"/>
        <v>_2190</v>
      </c>
      <c r="E5428" s="149" t="str">
        <f t="shared" si="171"/>
        <v>_</v>
      </c>
      <c r="G5428" s="149">
        <f t="array" ref="G5428">SUM(IF(A5428=A$5:A5428,IF(C5428=C$5:C5428,1,0),0))</f>
        <v>2190</v>
      </c>
    </row>
    <row r="5429" spans="2:7" x14ac:dyDescent="0.25">
      <c r="B5429" s="149" t="str">
        <f t="shared" si="170"/>
        <v>_2191</v>
      </c>
      <c r="E5429" s="149" t="str">
        <f t="shared" si="171"/>
        <v>_</v>
      </c>
      <c r="G5429" s="149">
        <f t="array" ref="G5429">SUM(IF(A5429=A$5:A5429,IF(C5429=C$5:C5429,1,0),0))</f>
        <v>2191</v>
      </c>
    </row>
    <row r="5430" spans="2:7" x14ac:dyDescent="0.25">
      <c r="B5430" s="149" t="str">
        <f t="shared" si="170"/>
        <v>_2192</v>
      </c>
      <c r="E5430" s="149" t="str">
        <f t="shared" si="171"/>
        <v>_</v>
      </c>
      <c r="G5430" s="149">
        <f t="array" ref="G5430">SUM(IF(A5430=A$5:A5430,IF(C5430=C$5:C5430,1,0),0))</f>
        <v>2192</v>
      </c>
    </row>
    <row r="5431" spans="2:7" x14ac:dyDescent="0.25">
      <c r="B5431" s="149" t="str">
        <f t="shared" si="170"/>
        <v>_2193</v>
      </c>
      <c r="E5431" s="149" t="str">
        <f t="shared" si="171"/>
        <v>_</v>
      </c>
      <c r="G5431" s="149">
        <f t="array" ref="G5431">SUM(IF(A5431=A$5:A5431,IF(C5431=C$5:C5431,1,0),0))</f>
        <v>2193</v>
      </c>
    </row>
    <row r="5432" spans="2:7" x14ac:dyDescent="0.25">
      <c r="B5432" s="149" t="str">
        <f t="shared" si="170"/>
        <v>_2194</v>
      </c>
      <c r="E5432" s="149" t="str">
        <f t="shared" si="171"/>
        <v>_</v>
      </c>
      <c r="G5432" s="149">
        <f t="array" ref="G5432">SUM(IF(A5432=A$5:A5432,IF(C5432=C$5:C5432,1,0),0))</f>
        <v>2194</v>
      </c>
    </row>
    <row r="5433" spans="2:7" x14ac:dyDescent="0.25">
      <c r="B5433" s="149" t="str">
        <f t="shared" si="170"/>
        <v>_2195</v>
      </c>
      <c r="E5433" s="149" t="str">
        <f t="shared" si="171"/>
        <v>_</v>
      </c>
      <c r="G5433" s="149">
        <f t="array" ref="G5433">SUM(IF(A5433=A$5:A5433,IF(C5433=C$5:C5433,1,0),0))</f>
        <v>2195</v>
      </c>
    </row>
    <row r="5434" spans="2:7" x14ac:dyDescent="0.25">
      <c r="B5434" s="149" t="str">
        <f t="shared" si="170"/>
        <v>_2196</v>
      </c>
      <c r="E5434" s="149" t="str">
        <f t="shared" si="171"/>
        <v>_</v>
      </c>
      <c r="G5434" s="149">
        <f t="array" ref="G5434">SUM(IF(A5434=A$5:A5434,IF(C5434=C$5:C5434,1,0),0))</f>
        <v>2196</v>
      </c>
    </row>
    <row r="5435" spans="2:7" x14ac:dyDescent="0.25">
      <c r="B5435" s="149" t="str">
        <f t="shared" si="170"/>
        <v>_2197</v>
      </c>
      <c r="E5435" s="149" t="str">
        <f t="shared" si="171"/>
        <v>_</v>
      </c>
      <c r="G5435" s="149">
        <f t="array" ref="G5435">SUM(IF(A5435=A$5:A5435,IF(C5435=C$5:C5435,1,0),0))</f>
        <v>2197</v>
      </c>
    </row>
    <row r="5436" spans="2:7" x14ac:dyDescent="0.25">
      <c r="B5436" s="149" t="str">
        <f t="shared" si="170"/>
        <v>_2198</v>
      </c>
      <c r="E5436" s="149" t="str">
        <f t="shared" si="171"/>
        <v>_</v>
      </c>
      <c r="G5436" s="149">
        <f t="array" ref="G5436">SUM(IF(A5436=A$5:A5436,IF(C5436=C$5:C5436,1,0),0))</f>
        <v>2198</v>
      </c>
    </row>
    <row r="5437" spans="2:7" x14ac:dyDescent="0.25">
      <c r="B5437" s="149" t="str">
        <f t="shared" si="170"/>
        <v>_2199</v>
      </c>
      <c r="E5437" s="149" t="str">
        <f t="shared" si="171"/>
        <v>_</v>
      </c>
      <c r="G5437" s="149">
        <f t="array" ref="G5437">SUM(IF(A5437=A$5:A5437,IF(C5437=C$5:C5437,1,0),0))</f>
        <v>2199</v>
      </c>
    </row>
    <row r="5438" spans="2:7" x14ac:dyDescent="0.25">
      <c r="B5438" s="149" t="str">
        <f t="shared" si="170"/>
        <v>_2200</v>
      </c>
      <c r="E5438" s="149" t="str">
        <f t="shared" si="171"/>
        <v>_</v>
      </c>
      <c r="G5438" s="149">
        <f t="array" ref="G5438">SUM(IF(A5438=A$5:A5438,IF(C5438=C$5:C5438,1,0),0))</f>
        <v>2200</v>
      </c>
    </row>
    <row r="5439" spans="2:7" x14ac:dyDescent="0.25">
      <c r="B5439" s="149" t="str">
        <f t="shared" si="170"/>
        <v>_2201</v>
      </c>
      <c r="E5439" s="149" t="str">
        <f t="shared" si="171"/>
        <v>_</v>
      </c>
      <c r="G5439" s="149">
        <f t="array" ref="G5439">SUM(IF(A5439=A$5:A5439,IF(C5439=C$5:C5439,1,0),0))</f>
        <v>2201</v>
      </c>
    </row>
    <row r="5440" spans="2:7" x14ac:dyDescent="0.25">
      <c r="B5440" s="149" t="str">
        <f t="shared" si="170"/>
        <v>_2202</v>
      </c>
      <c r="E5440" s="149" t="str">
        <f t="shared" si="171"/>
        <v>_</v>
      </c>
      <c r="G5440" s="149">
        <f t="array" ref="G5440">SUM(IF(A5440=A$5:A5440,IF(C5440=C$5:C5440,1,0),0))</f>
        <v>2202</v>
      </c>
    </row>
    <row r="5441" spans="2:7" x14ac:dyDescent="0.25">
      <c r="B5441" s="149" t="str">
        <f t="shared" si="170"/>
        <v>_2203</v>
      </c>
      <c r="E5441" s="149" t="str">
        <f t="shared" si="171"/>
        <v>_</v>
      </c>
      <c r="G5441" s="149">
        <f t="array" ref="G5441">SUM(IF(A5441=A$5:A5441,IF(C5441=C$5:C5441,1,0),0))</f>
        <v>2203</v>
      </c>
    </row>
    <row r="5442" spans="2:7" x14ac:dyDescent="0.25">
      <c r="B5442" s="149" t="str">
        <f t="shared" si="170"/>
        <v>_2204</v>
      </c>
      <c r="E5442" s="149" t="str">
        <f t="shared" si="171"/>
        <v>_</v>
      </c>
      <c r="G5442" s="149">
        <f t="array" ref="G5442">SUM(IF(A5442=A$5:A5442,IF(C5442=C$5:C5442,1,0),0))</f>
        <v>2204</v>
      </c>
    </row>
    <row r="5443" spans="2:7" x14ac:dyDescent="0.25">
      <c r="B5443" s="149" t="str">
        <f t="shared" si="170"/>
        <v>_2205</v>
      </c>
      <c r="E5443" s="149" t="str">
        <f t="shared" si="171"/>
        <v>_</v>
      </c>
      <c r="G5443" s="149">
        <f t="array" ref="G5443">SUM(IF(A5443=A$5:A5443,IF(C5443=C$5:C5443,1,0),0))</f>
        <v>2205</v>
      </c>
    </row>
    <row r="5444" spans="2:7" x14ac:dyDescent="0.25">
      <c r="B5444" s="149" t="str">
        <f t="shared" si="170"/>
        <v>_2206</v>
      </c>
      <c r="E5444" s="149" t="str">
        <f t="shared" si="171"/>
        <v>_</v>
      </c>
      <c r="G5444" s="149">
        <f t="array" ref="G5444">SUM(IF(A5444=A$5:A5444,IF(C5444=C$5:C5444,1,0),0))</f>
        <v>2206</v>
      </c>
    </row>
    <row r="5445" spans="2:7" x14ac:dyDescent="0.25">
      <c r="B5445" s="149" t="str">
        <f t="shared" si="170"/>
        <v>_2207</v>
      </c>
      <c r="E5445" s="149" t="str">
        <f t="shared" si="171"/>
        <v>_</v>
      </c>
      <c r="G5445" s="149">
        <f t="array" ref="G5445">SUM(IF(A5445=A$5:A5445,IF(C5445=C$5:C5445,1,0),0))</f>
        <v>2207</v>
      </c>
    </row>
    <row r="5446" spans="2:7" x14ac:dyDescent="0.25">
      <c r="B5446" s="149" t="str">
        <f t="shared" si="170"/>
        <v>_2208</v>
      </c>
      <c r="E5446" s="149" t="str">
        <f t="shared" si="171"/>
        <v>_</v>
      </c>
      <c r="G5446" s="149">
        <f t="array" ref="G5446">SUM(IF(A5446=A$5:A5446,IF(C5446=C$5:C5446,1,0),0))</f>
        <v>2208</v>
      </c>
    </row>
    <row r="5447" spans="2:7" x14ac:dyDescent="0.25">
      <c r="B5447" s="149" t="str">
        <f t="shared" si="170"/>
        <v>_2209</v>
      </c>
      <c r="E5447" s="149" t="str">
        <f t="shared" si="171"/>
        <v>_</v>
      </c>
      <c r="G5447" s="149">
        <f t="array" ref="G5447">SUM(IF(A5447=A$5:A5447,IF(C5447=C$5:C5447,1,0),0))</f>
        <v>2209</v>
      </c>
    </row>
    <row r="5448" spans="2:7" x14ac:dyDescent="0.25">
      <c r="B5448" s="149" t="str">
        <f t="shared" si="170"/>
        <v>_2210</v>
      </c>
      <c r="E5448" s="149" t="str">
        <f t="shared" si="171"/>
        <v>_</v>
      </c>
      <c r="G5448" s="149">
        <f t="array" ref="G5448">SUM(IF(A5448=A$5:A5448,IF(C5448=C$5:C5448,1,0),0))</f>
        <v>2210</v>
      </c>
    </row>
    <row r="5449" spans="2:7" x14ac:dyDescent="0.25">
      <c r="B5449" s="149" t="str">
        <f t="shared" si="170"/>
        <v>_2211</v>
      </c>
      <c r="E5449" s="149" t="str">
        <f t="shared" si="171"/>
        <v>_</v>
      </c>
      <c r="G5449" s="149">
        <f t="array" ref="G5449">SUM(IF(A5449=A$5:A5449,IF(C5449=C$5:C5449,1,0),0))</f>
        <v>2211</v>
      </c>
    </row>
    <row r="5450" spans="2:7" x14ac:dyDescent="0.25">
      <c r="B5450" s="149" t="str">
        <f t="shared" si="170"/>
        <v>_2212</v>
      </c>
      <c r="E5450" s="149" t="str">
        <f t="shared" si="171"/>
        <v>_</v>
      </c>
      <c r="G5450" s="149">
        <f t="array" ref="G5450">SUM(IF(A5450=A$5:A5450,IF(C5450=C$5:C5450,1,0),0))</f>
        <v>2212</v>
      </c>
    </row>
    <row r="5451" spans="2:7" x14ac:dyDescent="0.25">
      <c r="B5451" s="149" t="str">
        <f t="shared" si="170"/>
        <v>_2213</v>
      </c>
      <c r="E5451" s="149" t="str">
        <f t="shared" si="171"/>
        <v>_</v>
      </c>
      <c r="G5451" s="149">
        <f t="array" ref="G5451">SUM(IF(A5451=A$5:A5451,IF(C5451=C$5:C5451,1,0),0))</f>
        <v>2213</v>
      </c>
    </row>
    <row r="5452" spans="2:7" x14ac:dyDescent="0.25">
      <c r="B5452" s="149" t="str">
        <f t="shared" si="170"/>
        <v>_2214</v>
      </c>
      <c r="E5452" s="149" t="str">
        <f t="shared" si="171"/>
        <v>_</v>
      </c>
      <c r="G5452" s="149">
        <f t="array" ref="G5452">SUM(IF(A5452=A$5:A5452,IF(C5452=C$5:C5452,1,0),0))</f>
        <v>2214</v>
      </c>
    </row>
    <row r="5453" spans="2:7" x14ac:dyDescent="0.25">
      <c r="B5453" s="149" t="str">
        <f t="shared" ref="B5453:B5516" si="172">A5453&amp;"_"&amp;C5453&amp;G5453</f>
        <v>_2215</v>
      </c>
      <c r="E5453" s="149" t="str">
        <f t="shared" si="171"/>
        <v>_</v>
      </c>
      <c r="G5453" s="149">
        <f t="array" ref="G5453">SUM(IF(A5453=A$5:A5453,IF(C5453=C$5:C5453,1,0),0))</f>
        <v>2215</v>
      </c>
    </row>
    <row r="5454" spans="2:7" x14ac:dyDescent="0.25">
      <c r="B5454" s="149" t="str">
        <f t="shared" si="172"/>
        <v>_2216</v>
      </c>
      <c r="E5454" s="149" t="str">
        <f t="shared" si="171"/>
        <v>_</v>
      </c>
      <c r="G5454" s="149">
        <f t="array" ref="G5454">SUM(IF(A5454=A$5:A5454,IF(C5454=C$5:C5454,1,0),0))</f>
        <v>2216</v>
      </c>
    </row>
    <row r="5455" spans="2:7" x14ac:dyDescent="0.25">
      <c r="B5455" s="149" t="str">
        <f t="shared" si="172"/>
        <v>_2217</v>
      </c>
      <c r="E5455" s="149" t="str">
        <f t="shared" si="171"/>
        <v>_</v>
      </c>
      <c r="G5455" s="149">
        <f t="array" ref="G5455">SUM(IF(A5455=A$5:A5455,IF(C5455=C$5:C5455,1,0),0))</f>
        <v>2217</v>
      </c>
    </row>
    <row r="5456" spans="2:7" x14ac:dyDescent="0.25">
      <c r="B5456" s="149" t="str">
        <f t="shared" si="172"/>
        <v>_2218</v>
      </c>
      <c r="E5456" s="149" t="str">
        <f t="shared" si="171"/>
        <v>_</v>
      </c>
      <c r="G5456" s="149">
        <f t="array" ref="G5456">SUM(IF(A5456=A$5:A5456,IF(C5456=C$5:C5456,1,0),0))</f>
        <v>2218</v>
      </c>
    </row>
    <row r="5457" spans="2:7" x14ac:dyDescent="0.25">
      <c r="B5457" s="149" t="str">
        <f t="shared" si="172"/>
        <v>_2219</v>
      </c>
      <c r="E5457" s="149" t="str">
        <f t="shared" si="171"/>
        <v>_</v>
      </c>
      <c r="G5457" s="149">
        <f t="array" ref="G5457">SUM(IF(A5457=A$5:A5457,IF(C5457=C$5:C5457,1,0),0))</f>
        <v>2219</v>
      </c>
    </row>
    <row r="5458" spans="2:7" x14ac:dyDescent="0.25">
      <c r="B5458" s="149" t="str">
        <f t="shared" si="172"/>
        <v>_2220</v>
      </c>
      <c r="E5458" s="149" t="str">
        <f t="shared" si="171"/>
        <v>_</v>
      </c>
      <c r="G5458" s="149">
        <f t="array" ref="G5458">SUM(IF(A5458=A$5:A5458,IF(C5458=C$5:C5458,1,0),0))</f>
        <v>2220</v>
      </c>
    </row>
    <row r="5459" spans="2:7" x14ac:dyDescent="0.25">
      <c r="B5459" s="149" t="str">
        <f t="shared" si="172"/>
        <v>_2221</v>
      </c>
      <c r="E5459" s="149" t="str">
        <f t="shared" si="171"/>
        <v>_</v>
      </c>
      <c r="G5459" s="149">
        <f t="array" ref="G5459">SUM(IF(A5459=A$5:A5459,IF(C5459=C$5:C5459,1,0),0))</f>
        <v>2221</v>
      </c>
    </row>
    <row r="5460" spans="2:7" x14ac:dyDescent="0.25">
      <c r="B5460" s="149" t="str">
        <f t="shared" si="172"/>
        <v>_2222</v>
      </c>
      <c r="E5460" s="149" t="str">
        <f t="shared" si="171"/>
        <v>_</v>
      </c>
      <c r="G5460" s="149">
        <f t="array" ref="G5460">SUM(IF(A5460=A$5:A5460,IF(C5460=C$5:C5460,1,0),0))</f>
        <v>2222</v>
      </c>
    </row>
    <row r="5461" spans="2:7" x14ac:dyDescent="0.25">
      <c r="B5461" s="149" t="str">
        <f t="shared" si="172"/>
        <v>_2223</v>
      </c>
      <c r="E5461" s="149" t="str">
        <f t="shared" si="171"/>
        <v>_</v>
      </c>
      <c r="G5461" s="149">
        <f t="array" ref="G5461">SUM(IF(A5461=A$5:A5461,IF(C5461=C$5:C5461,1,0),0))</f>
        <v>2223</v>
      </c>
    </row>
    <row r="5462" spans="2:7" x14ac:dyDescent="0.25">
      <c r="B5462" s="149" t="str">
        <f t="shared" si="172"/>
        <v>_2224</v>
      </c>
      <c r="E5462" s="149" t="str">
        <f t="shared" si="171"/>
        <v>_</v>
      </c>
      <c r="G5462" s="149">
        <f t="array" ref="G5462">SUM(IF(A5462=A$5:A5462,IF(C5462=C$5:C5462,1,0),0))</f>
        <v>2224</v>
      </c>
    </row>
    <row r="5463" spans="2:7" x14ac:dyDescent="0.25">
      <c r="B5463" s="149" t="str">
        <f t="shared" si="172"/>
        <v>_2225</v>
      </c>
      <c r="E5463" s="149" t="str">
        <f t="shared" si="171"/>
        <v>_</v>
      </c>
      <c r="G5463" s="149">
        <f t="array" ref="G5463">SUM(IF(A5463=A$5:A5463,IF(C5463=C$5:C5463,1,0),0))</f>
        <v>2225</v>
      </c>
    </row>
    <row r="5464" spans="2:7" x14ac:dyDescent="0.25">
      <c r="B5464" s="149" t="str">
        <f t="shared" si="172"/>
        <v>_2226</v>
      </c>
      <c r="E5464" s="149" t="str">
        <f t="shared" si="171"/>
        <v>_</v>
      </c>
      <c r="G5464" s="149">
        <f t="array" ref="G5464">SUM(IF(A5464=A$5:A5464,IF(C5464=C$5:C5464,1,0),0))</f>
        <v>2226</v>
      </c>
    </row>
    <row r="5465" spans="2:7" x14ac:dyDescent="0.25">
      <c r="B5465" s="149" t="str">
        <f t="shared" si="172"/>
        <v>_2227</v>
      </c>
      <c r="E5465" s="149" t="str">
        <f t="shared" si="171"/>
        <v>_</v>
      </c>
      <c r="G5465" s="149">
        <f t="array" ref="G5465">SUM(IF(A5465=A$5:A5465,IF(C5465=C$5:C5465,1,0),0))</f>
        <v>2227</v>
      </c>
    </row>
    <row r="5466" spans="2:7" x14ac:dyDescent="0.25">
      <c r="B5466" s="149" t="str">
        <f t="shared" si="172"/>
        <v>_2228</v>
      </c>
      <c r="E5466" s="149" t="str">
        <f t="shared" si="171"/>
        <v>_</v>
      </c>
      <c r="G5466" s="149">
        <f t="array" ref="G5466">SUM(IF(A5466=A$5:A5466,IF(C5466=C$5:C5466,1,0),0))</f>
        <v>2228</v>
      </c>
    </row>
    <row r="5467" spans="2:7" x14ac:dyDescent="0.25">
      <c r="B5467" s="149" t="str">
        <f t="shared" si="172"/>
        <v>_2229</v>
      </c>
      <c r="E5467" s="149" t="str">
        <f t="shared" si="171"/>
        <v>_</v>
      </c>
      <c r="G5467" s="149">
        <f t="array" ref="G5467">SUM(IF(A5467=A$5:A5467,IF(C5467=C$5:C5467,1,0),0))</f>
        <v>2229</v>
      </c>
    </row>
    <row r="5468" spans="2:7" x14ac:dyDescent="0.25">
      <c r="B5468" s="149" t="str">
        <f t="shared" si="172"/>
        <v>_2230</v>
      </c>
      <c r="E5468" s="149" t="str">
        <f t="shared" si="171"/>
        <v>_</v>
      </c>
      <c r="G5468" s="149">
        <f t="array" ref="G5468">SUM(IF(A5468=A$5:A5468,IF(C5468=C$5:C5468,1,0),0))</f>
        <v>2230</v>
      </c>
    </row>
    <row r="5469" spans="2:7" x14ac:dyDescent="0.25">
      <c r="B5469" s="149" t="str">
        <f t="shared" si="172"/>
        <v>_2231</v>
      </c>
      <c r="E5469" s="149" t="str">
        <f t="shared" si="171"/>
        <v>_</v>
      </c>
      <c r="G5469" s="149">
        <f t="array" ref="G5469">SUM(IF(A5469=A$5:A5469,IF(C5469=C$5:C5469,1,0),0))</f>
        <v>2231</v>
      </c>
    </row>
    <row r="5470" spans="2:7" x14ac:dyDescent="0.25">
      <c r="B5470" s="149" t="str">
        <f t="shared" si="172"/>
        <v>_2232</v>
      </c>
      <c r="E5470" s="149" t="str">
        <f t="shared" si="171"/>
        <v>_</v>
      </c>
      <c r="G5470" s="149">
        <f t="array" ref="G5470">SUM(IF(A5470=A$5:A5470,IF(C5470=C$5:C5470,1,0),0))</f>
        <v>2232</v>
      </c>
    </row>
    <row r="5471" spans="2:7" x14ac:dyDescent="0.25">
      <c r="B5471" s="149" t="str">
        <f t="shared" si="172"/>
        <v>_2233</v>
      </c>
      <c r="E5471" s="149" t="str">
        <f t="shared" si="171"/>
        <v>_</v>
      </c>
      <c r="G5471" s="149">
        <f t="array" ref="G5471">SUM(IF(A5471=A$5:A5471,IF(C5471=C$5:C5471,1,0),0))</f>
        <v>2233</v>
      </c>
    </row>
    <row r="5472" spans="2:7" x14ac:dyDescent="0.25">
      <c r="B5472" s="149" t="str">
        <f t="shared" si="172"/>
        <v>_2234</v>
      </c>
      <c r="E5472" s="149" t="str">
        <f t="shared" si="171"/>
        <v>_</v>
      </c>
      <c r="G5472" s="149">
        <f t="array" ref="G5472">SUM(IF(A5472=A$5:A5472,IF(C5472=C$5:C5472,1,0),0))</f>
        <v>2234</v>
      </c>
    </row>
    <row r="5473" spans="2:7" x14ac:dyDescent="0.25">
      <c r="B5473" s="149" t="str">
        <f t="shared" si="172"/>
        <v>_2235</v>
      </c>
      <c r="E5473" s="149" t="str">
        <f t="shared" si="171"/>
        <v>_</v>
      </c>
      <c r="G5473" s="149">
        <f t="array" ref="G5473">SUM(IF(A5473=A$5:A5473,IF(C5473=C$5:C5473,1,0),0))</f>
        <v>2235</v>
      </c>
    </row>
    <row r="5474" spans="2:7" x14ac:dyDescent="0.25">
      <c r="B5474" s="149" t="str">
        <f t="shared" si="172"/>
        <v>_2236</v>
      </c>
      <c r="E5474" s="149" t="str">
        <f t="shared" si="171"/>
        <v>_</v>
      </c>
      <c r="G5474" s="149">
        <f t="array" ref="G5474">SUM(IF(A5474=A$5:A5474,IF(C5474=C$5:C5474,1,0),0))</f>
        <v>2236</v>
      </c>
    </row>
    <row r="5475" spans="2:7" x14ac:dyDescent="0.25">
      <c r="B5475" s="149" t="str">
        <f t="shared" si="172"/>
        <v>_2237</v>
      </c>
      <c r="E5475" s="149" t="str">
        <f t="shared" si="171"/>
        <v>_</v>
      </c>
      <c r="G5475" s="149">
        <f t="array" ref="G5475">SUM(IF(A5475=A$5:A5475,IF(C5475=C$5:C5475,1,0),0))</f>
        <v>2237</v>
      </c>
    </row>
    <row r="5476" spans="2:7" x14ac:dyDescent="0.25">
      <c r="B5476" s="149" t="str">
        <f t="shared" si="172"/>
        <v>_2238</v>
      </c>
      <c r="E5476" s="149" t="str">
        <f t="shared" si="171"/>
        <v>_</v>
      </c>
      <c r="G5476" s="149">
        <f t="array" ref="G5476">SUM(IF(A5476=A$5:A5476,IF(C5476=C$5:C5476,1,0),0))</f>
        <v>2238</v>
      </c>
    </row>
    <row r="5477" spans="2:7" x14ac:dyDescent="0.25">
      <c r="B5477" s="149" t="str">
        <f t="shared" si="172"/>
        <v>_2239</v>
      </c>
      <c r="E5477" s="149" t="str">
        <f t="shared" si="171"/>
        <v>_</v>
      </c>
      <c r="G5477" s="149">
        <f t="array" ref="G5477">SUM(IF(A5477=A$5:A5477,IF(C5477=C$5:C5477,1,0),0))</f>
        <v>2239</v>
      </c>
    </row>
    <row r="5478" spans="2:7" x14ac:dyDescent="0.25">
      <c r="B5478" s="149" t="str">
        <f t="shared" si="172"/>
        <v>_2240</v>
      </c>
      <c r="E5478" s="149" t="str">
        <f t="shared" si="171"/>
        <v>_</v>
      </c>
      <c r="G5478" s="149">
        <f t="array" ref="G5478">SUM(IF(A5478=A$5:A5478,IF(C5478=C$5:C5478,1,0),0))</f>
        <v>2240</v>
      </c>
    </row>
    <row r="5479" spans="2:7" x14ac:dyDescent="0.25">
      <c r="B5479" s="149" t="str">
        <f t="shared" si="172"/>
        <v>_2241</v>
      </c>
      <c r="E5479" s="149" t="str">
        <f t="shared" si="171"/>
        <v>_</v>
      </c>
      <c r="G5479" s="149">
        <f t="array" ref="G5479">SUM(IF(A5479=A$5:A5479,IF(C5479=C$5:C5479,1,0),0))</f>
        <v>2241</v>
      </c>
    </row>
    <row r="5480" spans="2:7" x14ac:dyDescent="0.25">
      <c r="B5480" s="149" t="str">
        <f t="shared" si="172"/>
        <v>_2242</v>
      </c>
      <c r="E5480" s="149" t="str">
        <f t="shared" si="171"/>
        <v>_</v>
      </c>
      <c r="G5480" s="149">
        <f t="array" ref="G5480">SUM(IF(A5480=A$5:A5480,IF(C5480=C$5:C5480,1,0),0))</f>
        <v>2242</v>
      </c>
    </row>
    <row r="5481" spans="2:7" x14ac:dyDescent="0.25">
      <c r="B5481" s="149" t="str">
        <f t="shared" si="172"/>
        <v>_2243</v>
      </c>
      <c r="E5481" s="149" t="str">
        <f t="shared" si="171"/>
        <v>_</v>
      </c>
      <c r="G5481" s="149">
        <f t="array" ref="G5481">SUM(IF(A5481=A$5:A5481,IF(C5481=C$5:C5481,1,0),0))</f>
        <v>2243</v>
      </c>
    </row>
    <row r="5482" spans="2:7" x14ac:dyDescent="0.25">
      <c r="B5482" s="149" t="str">
        <f t="shared" si="172"/>
        <v>_2244</v>
      </c>
      <c r="E5482" s="149" t="str">
        <f t="shared" si="171"/>
        <v>_</v>
      </c>
      <c r="G5482" s="149">
        <f t="array" ref="G5482">SUM(IF(A5482=A$5:A5482,IF(C5482=C$5:C5482,1,0),0))</f>
        <v>2244</v>
      </c>
    </row>
    <row r="5483" spans="2:7" x14ac:dyDescent="0.25">
      <c r="B5483" s="149" t="str">
        <f t="shared" si="172"/>
        <v>_2245</v>
      </c>
      <c r="E5483" s="149" t="str">
        <f t="shared" si="171"/>
        <v>_</v>
      </c>
      <c r="G5483" s="149">
        <f t="array" ref="G5483">SUM(IF(A5483=A$5:A5483,IF(C5483=C$5:C5483,1,0),0))</f>
        <v>2245</v>
      </c>
    </row>
    <row r="5484" spans="2:7" x14ac:dyDescent="0.25">
      <c r="B5484" s="149" t="str">
        <f t="shared" si="172"/>
        <v>_2246</v>
      </c>
      <c r="E5484" s="149" t="str">
        <f t="shared" si="171"/>
        <v>_</v>
      </c>
      <c r="G5484" s="149">
        <f t="array" ref="G5484">SUM(IF(A5484=A$5:A5484,IF(C5484=C$5:C5484,1,0),0))</f>
        <v>2246</v>
      </c>
    </row>
    <row r="5485" spans="2:7" x14ac:dyDescent="0.25">
      <c r="B5485" s="149" t="str">
        <f t="shared" si="172"/>
        <v>_2247</v>
      </c>
      <c r="E5485" s="149" t="str">
        <f t="shared" si="171"/>
        <v>_</v>
      </c>
      <c r="G5485" s="149">
        <f t="array" ref="G5485">SUM(IF(A5485=A$5:A5485,IF(C5485=C$5:C5485,1,0),0))</f>
        <v>2247</v>
      </c>
    </row>
    <row r="5486" spans="2:7" x14ac:dyDescent="0.25">
      <c r="B5486" s="149" t="str">
        <f t="shared" si="172"/>
        <v>_2248</v>
      </c>
      <c r="E5486" s="149" t="str">
        <f t="shared" si="171"/>
        <v>_</v>
      </c>
      <c r="G5486" s="149">
        <f t="array" ref="G5486">SUM(IF(A5486=A$5:A5486,IF(C5486=C$5:C5486,1,0),0))</f>
        <v>2248</v>
      </c>
    </row>
    <row r="5487" spans="2:7" x14ac:dyDescent="0.25">
      <c r="B5487" s="149" t="str">
        <f t="shared" si="172"/>
        <v>_2249</v>
      </c>
      <c r="E5487" s="149" t="str">
        <f t="shared" si="171"/>
        <v>_</v>
      </c>
      <c r="G5487" s="149">
        <f t="array" ref="G5487">SUM(IF(A5487=A$5:A5487,IF(C5487=C$5:C5487,1,0),0))</f>
        <v>2249</v>
      </c>
    </row>
    <row r="5488" spans="2:7" x14ac:dyDescent="0.25">
      <c r="B5488" s="149" t="str">
        <f t="shared" si="172"/>
        <v>_2250</v>
      </c>
      <c r="E5488" s="149" t="str">
        <f t="shared" si="171"/>
        <v>_</v>
      </c>
      <c r="G5488" s="149">
        <f t="array" ref="G5488">SUM(IF(A5488=A$5:A5488,IF(C5488=C$5:C5488,1,0),0))</f>
        <v>2250</v>
      </c>
    </row>
    <row r="5489" spans="2:7" x14ac:dyDescent="0.25">
      <c r="B5489" s="149" t="str">
        <f t="shared" si="172"/>
        <v>_2251</v>
      </c>
      <c r="E5489" s="149" t="str">
        <f t="shared" ref="E5489:E5552" si="173">A5489&amp;"_"&amp;C5489&amp;D5489</f>
        <v>_</v>
      </c>
      <c r="G5489" s="149">
        <f t="array" ref="G5489">SUM(IF(A5489=A$5:A5489,IF(C5489=C$5:C5489,1,0),0))</f>
        <v>2251</v>
      </c>
    </row>
    <row r="5490" spans="2:7" x14ac:dyDescent="0.25">
      <c r="B5490" s="149" t="str">
        <f t="shared" si="172"/>
        <v>_2252</v>
      </c>
      <c r="E5490" s="149" t="str">
        <f t="shared" si="173"/>
        <v>_</v>
      </c>
      <c r="G5490" s="149">
        <f t="array" ref="G5490">SUM(IF(A5490=A$5:A5490,IF(C5490=C$5:C5490,1,0),0))</f>
        <v>2252</v>
      </c>
    </row>
    <row r="5491" spans="2:7" x14ac:dyDescent="0.25">
      <c r="B5491" s="149" t="str">
        <f t="shared" si="172"/>
        <v>_2253</v>
      </c>
      <c r="E5491" s="149" t="str">
        <f t="shared" si="173"/>
        <v>_</v>
      </c>
      <c r="G5491" s="149">
        <f t="array" ref="G5491">SUM(IF(A5491=A$5:A5491,IF(C5491=C$5:C5491,1,0),0))</f>
        <v>2253</v>
      </c>
    </row>
    <row r="5492" spans="2:7" x14ac:dyDescent="0.25">
      <c r="B5492" s="149" t="str">
        <f t="shared" si="172"/>
        <v>_2254</v>
      </c>
      <c r="E5492" s="149" t="str">
        <f t="shared" si="173"/>
        <v>_</v>
      </c>
      <c r="G5492" s="149">
        <f t="array" ref="G5492">SUM(IF(A5492=A$5:A5492,IF(C5492=C$5:C5492,1,0),0))</f>
        <v>2254</v>
      </c>
    </row>
    <row r="5493" spans="2:7" x14ac:dyDescent="0.25">
      <c r="B5493" s="149" t="str">
        <f t="shared" si="172"/>
        <v>_2255</v>
      </c>
      <c r="E5493" s="149" t="str">
        <f t="shared" si="173"/>
        <v>_</v>
      </c>
      <c r="G5493" s="149">
        <f t="array" ref="G5493">SUM(IF(A5493=A$5:A5493,IF(C5493=C$5:C5493,1,0),0))</f>
        <v>2255</v>
      </c>
    </row>
    <row r="5494" spans="2:7" x14ac:dyDescent="0.25">
      <c r="B5494" s="149" t="str">
        <f t="shared" si="172"/>
        <v>_2256</v>
      </c>
      <c r="E5494" s="149" t="str">
        <f t="shared" si="173"/>
        <v>_</v>
      </c>
      <c r="G5494" s="149">
        <f t="array" ref="G5494">SUM(IF(A5494=A$5:A5494,IF(C5494=C$5:C5494,1,0),0))</f>
        <v>2256</v>
      </c>
    </row>
    <row r="5495" spans="2:7" x14ac:dyDescent="0.25">
      <c r="B5495" s="149" t="str">
        <f t="shared" si="172"/>
        <v>_2257</v>
      </c>
      <c r="E5495" s="149" t="str">
        <f t="shared" si="173"/>
        <v>_</v>
      </c>
      <c r="G5495" s="149">
        <f t="array" ref="G5495">SUM(IF(A5495=A$5:A5495,IF(C5495=C$5:C5495,1,0),0))</f>
        <v>2257</v>
      </c>
    </row>
    <row r="5496" spans="2:7" x14ac:dyDescent="0.25">
      <c r="B5496" s="149" t="str">
        <f t="shared" si="172"/>
        <v>_2258</v>
      </c>
      <c r="E5496" s="149" t="str">
        <f t="shared" si="173"/>
        <v>_</v>
      </c>
      <c r="G5496" s="149">
        <f t="array" ref="G5496">SUM(IF(A5496=A$5:A5496,IF(C5496=C$5:C5496,1,0),0))</f>
        <v>2258</v>
      </c>
    </row>
    <row r="5497" spans="2:7" x14ac:dyDescent="0.25">
      <c r="B5497" s="149" t="str">
        <f t="shared" si="172"/>
        <v>_2259</v>
      </c>
      <c r="E5497" s="149" t="str">
        <f t="shared" si="173"/>
        <v>_</v>
      </c>
      <c r="G5497" s="149">
        <f t="array" ref="G5497">SUM(IF(A5497=A$5:A5497,IF(C5497=C$5:C5497,1,0),0))</f>
        <v>2259</v>
      </c>
    </row>
    <row r="5498" spans="2:7" x14ac:dyDescent="0.25">
      <c r="B5498" s="149" t="str">
        <f t="shared" si="172"/>
        <v>_2260</v>
      </c>
      <c r="E5498" s="149" t="str">
        <f t="shared" si="173"/>
        <v>_</v>
      </c>
      <c r="G5498" s="149">
        <f t="array" ref="G5498">SUM(IF(A5498=A$5:A5498,IF(C5498=C$5:C5498,1,0),0))</f>
        <v>2260</v>
      </c>
    </row>
    <row r="5499" spans="2:7" x14ac:dyDescent="0.25">
      <c r="B5499" s="149" t="str">
        <f t="shared" si="172"/>
        <v>_2261</v>
      </c>
      <c r="E5499" s="149" t="str">
        <f t="shared" si="173"/>
        <v>_</v>
      </c>
      <c r="G5499" s="149">
        <f t="array" ref="G5499">SUM(IF(A5499=A$5:A5499,IF(C5499=C$5:C5499,1,0),0))</f>
        <v>2261</v>
      </c>
    </row>
    <row r="5500" spans="2:7" x14ac:dyDescent="0.25">
      <c r="B5500" s="149" t="str">
        <f t="shared" si="172"/>
        <v>_2262</v>
      </c>
      <c r="E5500" s="149" t="str">
        <f t="shared" si="173"/>
        <v>_</v>
      </c>
      <c r="G5500" s="149">
        <f t="array" ref="G5500">SUM(IF(A5500=A$5:A5500,IF(C5500=C$5:C5500,1,0),0))</f>
        <v>2262</v>
      </c>
    </row>
    <row r="5501" spans="2:7" x14ac:dyDescent="0.25">
      <c r="B5501" s="149" t="str">
        <f t="shared" si="172"/>
        <v>_2263</v>
      </c>
      <c r="E5501" s="149" t="str">
        <f t="shared" si="173"/>
        <v>_</v>
      </c>
      <c r="G5501" s="149">
        <f t="array" ref="G5501">SUM(IF(A5501=A$5:A5501,IF(C5501=C$5:C5501,1,0),0))</f>
        <v>2263</v>
      </c>
    </row>
    <row r="5502" spans="2:7" x14ac:dyDescent="0.25">
      <c r="B5502" s="149" t="str">
        <f t="shared" si="172"/>
        <v>_2264</v>
      </c>
      <c r="E5502" s="149" t="str">
        <f t="shared" si="173"/>
        <v>_</v>
      </c>
      <c r="G5502" s="149">
        <f t="array" ref="G5502">SUM(IF(A5502=A$5:A5502,IF(C5502=C$5:C5502,1,0),0))</f>
        <v>2264</v>
      </c>
    </row>
    <row r="5503" spans="2:7" x14ac:dyDescent="0.25">
      <c r="B5503" s="149" t="str">
        <f t="shared" si="172"/>
        <v>_2265</v>
      </c>
      <c r="E5503" s="149" t="str">
        <f t="shared" si="173"/>
        <v>_</v>
      </c>
      <c r="G5503" s="149">
        <f t="array" ref="G5503">SUM(IF(A5503=A$5:A5503,IF(C5503=C$5:C5503,1,0),0))</f>
        <v>2265</v>
      </c>
    </row>
    <row r="5504" spans="2:7" x14ac:dyDescent="0.25">
      <c r="B5504" s="149" t="str">
        <f t="shared" si="172"/>
        <v>_2266</v>
      </c>
      <c r="E5504" s="149" t="str">
        <f t="shared" si="173"/>
        <v>_</v>
      </c>
      <c r="G5504" s="149">
        <f t="array" ref="G5504">SUM(IF(A5504=A$5:A5504,IF(C5504=C$5:C5504,1,0),0))</f>
        <v>2266</v>
      </c>
    </row>
    <row r="5505" spans="2:7" x14ac:dyDescent="0.25">
      <c r="B5505" s="149" t="str">
        <f t="shared" si="172"/>
        <v>_2267</v>
      </c>
      <c r="E5505" s="149" t="str">
        <f t="shared" si="173"/>
        <v>_</v>
      </c>
      <c r="G5505" s="149">
        <f t="array" ref="G5505">SUM(IF(A5505=A$5:A5505,IF(C5505=C$5:C5505,1,0),0))</f>
        <v>2267</v>
      </c>
    </row>
    <row r="5506" spans="2:7" x14ac:dyDescent="0.25">
      <c r="B5506" s="149" t="str">
        <f t="shared" si="172"/>
        <v>_2268</v>
      </c>
      <c r="E5506" s="149" t="str">
        <f t="shared" si="173"/>
        <v>_</v>
      </c>
      <c r="G5506" s="149">
        <f t="array" ref="G5506">SUM(IF(A5506=A$5:A5506,IF(C5506=C$5:C5506,1,0),0))</f>
        <v>2268</v>
      </c>
    </row>
    <row r="5507" spans="2:7" x14ac:dyDescent="0.25">
      <c r="B5507" s="149" t="str">
        <f t="shared" si="172"/>
        <v>_2269</v>
      </c>
      <c r="E5507" s="149" t="str">
        <f t="shared" si="173"/>
        <v>_</v>
      </c>
      <c r="G5507" s="149">
        <f t="array" ref="G5507">SUM(IF(A5507=A$5:A5507,IF(C5507=C$5:C5507,1,0),0))</f>
        <v>2269</v>
      </c>
    </row>
    <row r="5508" spans="2:7" x14ac:dyDescent="0.25">
      <c r="B5508" s="149" t="str">
        <f t="shared" si="172"/>
        <v>_2270</v>
      </c>
      <c r="E5508" s="149" t="str">
        <f t="shared" si="173"/>
        <v>_</v>
      </c>
      <c r="G5508" s="149">
        <f t="array" ref="G5508">SUM(IF(A5508=A$5:A5508,IF(C5508=C$5:C5508,1,0),0))</f>
        <v>2270</v>
      </c>
    </row>
    <row r="5509" spans="2:7" x14ac:dyDescent="0.25">
      <c r="B5509" s="149" t="str">
        <f t="shared" si="172"/>
        <v>_2271</v>
      </c>
      <c r="E5509" s="149" t="str">
        <f t="shared" si="173"/>
        <v>_</v>
      </c>
      <c r="G5509" s="149">
        <f t="array" ref="G5509">SUM(IF(A5509=A$5:A5509,IF(C5509=C$5:C5509,1,0),0))</f>
        <v>2271</v>
      </c>
    </row>
    <row r="5510" spans="2:7" x14ac:dyDescent="0.25">
      <c r="B5510" s="149" t="str">
        <f t="shared" si="172"/>
        <v>_2272</v>
      </c>
      <c r="E5510" s="149" t="str">
        <f t="shared" si="173"/>
        <v>_</v>
      </c>
      <c r="G5510" s="149">
        <f t="array" ref="G5510">SUM(IF(A5510=A$5:A5510,IF(C5510=C$5:C5510,1,0),0))</f>
        <v>2272</v>
      </c>
    </row>
    <row r="5511" spans="2:7" x14ac:dyDescent="0.25">
      <c r="B5511" s="149" t="str">
        <f t="shared" si="172"/>
        <v>_2273</v>
      </c>
      <c r="E5511" s="149" t="str">
        <f t="shared" si="173"/>
        <v>_</v>
      </c>
      <c r="G5511" s="149">
        <f t="array" ref="G5511">SUM(IF(A5511=A$5:A5511,IF(C5511=C$5:C5511,1,0),0))</f>
        <v>2273</v>
      </c>
    </row>
    <row r="5512" spans="2:7" x14ac:dyDescent="0.25">
      <c r="B5512" s="149" t="str">
        <f t="shared" si="172"/>
        <v>_2274</v>
      </c>
      <c r="E5512" s="149" t="str">
        <f t="shared" si="173"/>
        <v>_</v>
      </c>
      <c r="G5512" s="149">
        <f t="array" ref="G5512">SUM(IF(A5512=A$5:A5512,IF(C5512=C$5:C5512,1,0),0))</f>
        <v>2274</v>
      </c>
    </row>
    <row r="5513" spans="2:7" x14ac:dyDescent="0.25">
      <c r="B5513" s="149" t="str">
        <f t="shared" si="172"/>
        <v>_2275</v>
      </c>
      <c r="E5513" s="149" t="str">
        <f t="shared" si="173"/>
        <v>_</v>
      </c>
      <c r="G5513" s="149">
        <f t="array" ref="G5513">SUM(IF(A5513=A$5:A5513,IF(C5513=C$5:C5513,1,0),0))</f>
        <v>2275</v>
      </c>
    </row>
    <row r="5514" spans="2:7" x14ac:dyDescent="0.25">
      <c r="B5514" s="149" t="str">
        <f t="shared" si="172"/>
        <v>_2276</v>
      </c>
      <c r="E5514" s="149" t="str">
        <f t="shared" si="173"/>
        <v>_</v>
      </c>
      <c r="G5514" s="149">
        <f t="array" ref="G5514">SUM(IF(A5514=A$5:A5514,IF(C5514=C$5:C5514,1,0),0))</f>
        <v>2276</v>
      </c>
    </row>
    <row r="5515" spans="2:7" x14ac:dyDescent="0.25">
      <c r="B5515" s="149" t="str">
        <f t="shared" si="172"/>
        <v>_2277</v>
      </c>
      <c r="E5515" s="149" t="str">
        <f t="shared" si="173"/>
        <v>_</v>
      </c>
      <c r="G5515" s="149">
        <f t="array" ref="G5515">SUM(IF(A5515=A$5:A5515,IF(C5515=C$5:C5515,1,0),0))</f>
        <v>2277</v>
      </c>
    </row>
    <row r="5516" spans="2:7" x14ac:dyDescent="0.25">
      <c r="B5516" s="149" t="str">
        <f t="shared" si="172"/>
        <v>_2278</v>
      </c>
      <c r="E5516" s="149" t="str">
        <f t="shared" si="173"/>
        <v>_</v>
      </c>
      <c r="G5516" s="149">
        <f t="array" ref="G5516">SUM(IF(A5516=A$5:A5516,IF(C5516=C$5:C5516,1,0),0))</f>
        <v>2278</v>
      </c>
    </row>
    <row r="5517" spans="2:7" x14ac:dyDescent="0.25">
      <c r="B5517" s="149" t="str">
        <f t="shared" ref="B5517:B5580" si="174">A5517&amp;"_"&amp;C5517&amp;G5517</f>
        <v>_2279</v>
      </c>
      <c r="E5517" s="149" t="str">
        <f t="shared" si="173"/>
        <v>_</v>
      </c>
      <c r="G5517" s="149">
        <f t="array" ref="G5517">SUM(IF(A5517=A$5:A5517,IF(C5517=C$5:C5517,1,0),0))</f>
        <v>2279</v>
      </c>
    </row>
    <row r="5518" spans="2:7" x14ac:dyDescent="0.25">
      <c r="B5518" s="149" t="str">
        <f t="shared" si="174"/>
        <v>_2280</v>
      </c>
      <c r="E5518" s="149" t="str">
        <f t="shared" si="173"/>
        <v>_</v>
      </c>
      <c r="G5518" s="149">
        <f t="array" ref="G5518">SUM(IF(A5518=A$5:A5518,IF(C5518=C$5:C5518,1,0),0))</f>
        <v>2280</v>
      </c>
    </row>
    <row r="5519" spans="2:7" x14ac:dyDescent="0.25">
      <c r="B5519" s="149" t="str">
        <f t="shared" si="174"/>
        <v>_2281</v>
      </c>
      <c r="E5519" s="149" t="str">
        <f t="shared" si="173"/>
        <v>_</v>
      </c>
      <c r="G5519" s="149">
        <f t="array" ref="G5519">SUM(IF(A5519=A$5:A5519,IF(C5519=C$5:C5519,1,0),0))</f>
        <v>2281</v>
      </c>
    </row>
    <row r="5520" spans="2:7" x14ac:dyDescent="0.25">
      <c r="B5520" s="149" t="str">
        <f t="shared" si="174"/>
        <v>_2282</v>
      </c>
      <c r="E5520" s="149" t="str">
        <f t="shared" si="173"/>
        <v>_</v>
      </c>
      <c r="G5520" s="149">
        <f t="array" ref="G5520">SUM(IF(A5520=A$5:A5520,IF(C5520=C$5:C5520,1,0),0))</f>
        <v>2282</v>
      </c>
    </row>
    <row r="5521" spans="2:7" x14ac:dyDescent="0.25">
      <c r="B5521" s="149" t="str">
        <f t="shared" si="174"/>
        <v>_2283</v>
      </c>
      <c r="E5521" s="149" t="str">
        <f t="shared" si="173"/>
        <v>_</v>
      </c>
      <c r="G5521" s="149">
        <f t="array" ref="G5521">SUM(IF(A5521=A$5:A5521,IF(C5521=C$5:C5521,1,0),0))</f>
        <v>2283</v>
      </c>
    </row>
    <row r="5522" spans="2:7" x14ac:dyDescent="0.25">
      <c r="B5522" s="149" t="str">
        <f t="shared" si="174"/>
        <v>_2284</v>
      </c>
      <c r="E5522" s="149" t="str">
        <f t="shared" si="173"/>
        <v>_</v>
      </c>
      <c r="G5522" s="149">
        <f t="array" ref="G5522">SUM(IF(A5522=A$5:A5522,IF(C5522=C$5:C5522,1,0),0))</f>
        <v>2284</v>
      </c>
    </row>
    <row r="5523" spans="2:7" x14ac:dyDescent="0.25">
      <c r="B5523" s="149" t="str">
        <f t="shared" si="174"/>
        <v>_2285</v>
      </c>
      <c r="E5523" s="149" t="str">
        <f t="shared" si="173"/>
        <v>_</v>
      </c>
      <c r="G5523" s="149">
        <f t="array" ref="G5523">SUM(IF(A5523=A$5:A5523,IF(C5523=C$5:C5523,1,0),0))</f>
        <v>2285</v>
      </c>
    </row>
    <row r="5524" spans="2:7" x14ac:dyDescent="0.25">
      <c r="B5524" s="149" t="str">
        <f t="shared" si="174"/>
        <v>_2286</v>
      </c>
      <c r="E5524" s="149" t="str">
        <f t="shared" si="173"/>
        <v>_</v>
      </c>
      <c r="G5524" s="149">
        <f t="array" ref="G5524">SUM(IF(A5524=A$5:A5524,IF(C5524=C$5:C5524,1,0),0))</f>
        <v>2286</v>
      </c>
    </row>
    <row r="5525" spans="2:7" x14ac:dyDescent="0.25">
      <c r="B5525" s="149" t="str">
        <f t="shared" si="174"/>
        <v>_2287</v>
      </c>
      <c r="E5525" s="149" t="str">
        <f t="shared" si="173"/>
        <v>_</v>
      </c>
      <c r="G5525" s="149">
        <f t="array" ref="G5525">SUM(IF(A5525=A$5:A5525,IF(C5525=C$5:C5525,1,0),0))</f>
        <v>2287</v>
      </c>
    </row>
    <row r="5526" spans="2:7" x14ac:dyDescent="0.25">
      <c r="B5526" s="149" t="str">
        <f t="shared" si="174"/>
        <v>_2288</v>
      </c>
      <c r="E5526" s="149" t="str">
        <f t="shared" si="173"/>
        <v>_</v>
      </c>
      <c r="G5526" s="149">
        <f t="array" ref="G5526">SUM(IF(A5526=A$5:A5526,IF(C5526=C$5:C5526,1,0),0))</f>
        <v>2288</v>
      </c>
    </row>
    <row r="5527" spans="2:7" x14ac:dyDescent="0.25">
      <c r="B5527" s="149" t="str">
        <f t="shared" si="174"/>
        <v>_2289</v>
      </c>
      <c r="E5527" s="149" t="str">
        <f t="shared" si="173"/>
        <v>_</v>
      </c>
      <c r="G5527" s="149">
        <f t="array" ref="G5527">SUM(IF(A5527=A$5:A5527,IF(C5527=C$5:C5527,1,0),0))</f>
        <v>2289</v>
      </c>
    </row>
    <row r="5528" spans="2:7" x14ac:dyDescent="0.25">
      <c r="B5528" s="149" t="str">
        <f t="shared" si="174"/>
        <v>_2290</v>
      </c>
      <c r="E5528" s="149" t="str">
        <f t="shared" si="173"/>
        <v>_</v>
      </c>
      <c r="G5528" s="149">
        <f t="array" ref="G5528">SUM(IF(A5528=A$5:A5528,IF(C5528=C$5:C5528,1,0),0))</f>
        <v>2290</v>
      </c>
    </row>
    <row r="5529" spans="2:7" x14ac:dyDescent="0.25">
      <c r="B5529" s="149" t="str">
        <f t="shared" si="174"/>
        <v>_2291</v>
      </c>
      <c r="E5529" s="149" t="str">
        <f t="shared" si="173"/>
        <v>_</v>
      </c>
      <c r="G5529" s="149">
        <f t="array" ref="G5529">SUM(IF(A5529=A$5:A5529,IF(C5529=C$5:C5529,1,0),0))</f>
        <v>2291</v>
      </c>
    </row>
    <row r="5530" spans="2:7" x14ac:dyDescent="0.25">
      <c r="B5530" s="149" t="str">
        <f t="shared" si="174"/>
        <v>_2292</v>
      </c>
      <c r="E5530" s="149" t="str">
        <f t="shared" si="173"/>
        <v>_</v>
      </c>
      <c r="G5530" s="149">
        <f t="array" ref="G5530">SUM(IF(A5530=A$5:A5530,IF(C5530=C$5:C5530,1,0),0))</f>
        <v>2292</v>
      </c>
    </row>
    <row r="5531" spans="2:7" x14ac:dyDescent="0.25">
      <c r="B5531" s="149" t="str">
        <f t="shared" si="174"/>
        <v>_2293</v>
      </c>
      <c r="E5531" s="149" t="str">
        <f t="shared" si="173"/>
        <v>_</v>
      </c>
      <c r="G5531" s="149">
        <f t="array" ref="G5531">SUM(IF(A5531=A$5:A5531,IF(C5531=C$5:C5531,1,0),0))</f>
        <v>2293</v>
      </c>
    </row>
    <row r="5532" spans="2:7" x14ac:dyDescent="0.25">
      <c r="B5532" s="149" t="str">
        <f t="shared" si="174"/>
        <v>_2294</v>
      </c>
      <c r="E5532" s="149" t="str">
        <f t="shared" si="173"/>
        <v>_</v>
      </c>
      <c r="G5532" s="149">
        <f t="array" ref="G5532">SUM(IF(A5532=A$5:A5532,IF(C5532=C$5:C5532,1,0),0))</f>
        <v>2294</v>
      </c>
    </row>
    <row r="5533" spans="2:7" x14ac:dyDescent="0.25">
      <c r="B5533" s="149" t="str">
        <f t="shared" si="174"/>
        <v>_2295</v>
      </c>
      <c r="E5533" s="149" t="str">
        <f t="shared" si="173"/>
        <v>_</v>
      </c>
      <c r="G5533" s="149">
        <f t="array" ref="G5533">SUM(IF(A5533=A$5:A5533,IF(C5533=C$5:C5533,1,0),0))</f>
        <v>2295</v>
      </c>
    </row>
    <row r="5534" spans="2:7" x14ac:dyDescent="0.25">
      <c r="B5534" s="149" t="str">
        <f t="shared" si="174"/>
        <v>_2296</v>
      </c>
      <c r="E5534" s="149" t="str">
        <f t="shared" si="173"/>
        <v>_</v>
      </c>
      <c r="G5534" s="149">
        <f t="array" ref="G5534">SUM(IF(A5534=A$5:A5534,IF(C5534=C$5:C5534,1,0),0))</f>
        <v>2296</v>
      </c>
    </row>
    <row r="5535" spans="2:7" x14ac:dyDescent="0.25">
      <c r="B5535" s="149" t="str">
        <f t="shared" si="174"/>
        <v>_2297</v>
      </c>
      <c r="E5535" s="149" t="str">
        <f t="shared" si="173"/>
        <v>_</v>
      </c>
      <c r="G5535" s="149">
        <f t="array" ref="G5535">SUM(IF(A5535=A$5:A5535,IF(C5535=C$5:C5535,1,0),0))</f>
        <v>2297</v>
      </c>
    </row>
    <row r="5536" spans="2:7" x14ac:dyDescent="0.25">
      <c r="B5536" s="149" t="str">
        <f t="shared" si="174"/>
        <v>_2298</v>
      </c>
      <c r="E5536" s="149" t="str">
        <f t="shared" si="173"/>
        <v>_</v>
      </c>
      <c r="G5536" s="149">
        <f t="array" ref="G5536">SUM(IF(A5536=A$5:A5536,IF(C5536=C$5:C5536,1,0),0))</f>
        <v>2298</v>
      </c>
    </row>
    <row r="5537" spans="2:7" x14ac:dyDescent="0.25">
      <c r="B5537" s="149" t="str">
        <f t="shared" si="174"/>
        <v>_2299</v>
      </c>
      <c r="E5537" s="149" t="str">
        <f t="shared" si="173"/>
        <v>_</v>
      </c>
      <c r="G5537" s="149">
        <f t="array" ref="G5537">SUM(IF(A5537=A$5:A5537,IF(C5537=C$5:C5537,1,0),0))</f>
        <v>2299</v>
      </c>
    </row>
    <row r="5538" spans="2:7" x14ac:dyDescent="0.25">
      <c r="B5538" s="149" t="str">
        <f t="shared" si="174"/>
        <v>_2300</v>
      </c>
      <c r="E5538" s="149" t="str">
        <f t="shared" si="173"/>
        <v>_</v>
      </c>
      <c r="G5538" s="149">
        <f t="array" ref="G5538">SUM(IF(A5538=A$5:A5538,IF(C5538=C$5:C5538,1,0),0))</f>
        <v>2300</v>
      </c>
    </row>
    <row r="5539" spans="2:7" x14ac:dyDescent="0.25">
      <c r="B5539" s="149" t="str">
        <f t="shared" si="174"/>
        <v>_2301</v>
      </c>
      <c r="E5539" s="149" t="str">
        <f t="shared" si="173"/>
        <v>_</v>
      </c>
      <c r="G5539" s="149">
        <f t="array" ref="G5539">SUM(IF(A5539=A$5:A5539,IF(C5539=C$5:C5539,1,0),0))</f>
        <v>2301</v>
      </c>
    </row>
    <row r="5540" spans="2:7" x14ac:dyDescent="0.25">
      <c r="B5540" s="149" t="str">
        <f t="shared" si="174"/>
        <v>_2302</v>
      </c>
      <c r="E5540" s="149" t="str">
        <f t="shared" si="173"/>
        <v>_</v>
      </c>
      <c r="G5540" s="149">
        <f t="array" ref="G5540">SUM(IF(A5540=A$5:A5540,IF(C5540=C$5:C5540,1,0),0))</f>
        <v>2302</v>
      </c>
    </row>
    <row r="5541" spans="2:7" x14ac:dyDescent="0.25">
      <c r="B5541" s="149" t="str">
        <f t="shared" si="174"/>
        <v>_2303</v>
      </c>
      <c r="E5541" s="149" t="str">
        <f t="shared" si="173"/>
        <v>_</v>
      </c>
      <c r="G5541" s="149">
        <f t="array" ref="G5541">SUM(IF(A5541=A$5:A5541,IF(C5541=C$5:C5541,1,0),0))</f>
        <v>2303</v>
      </c>
    </row>
    <row r="5542" spans="2:7" x14ac:dyDescent="0.25">
      <c r="B5542" s="149" t="str">
        <f t="shared" si="174"/>
        <v>_2304</v>
      </c>
      <c r="E5542" s="149" t="str">
        <f t="shared" si="173"/>
        <v>_</v>
      </c>
      <c r="G5542" s="149">
        <f t="array" ref="G5542">SUM(IF(A5542=A$5:A5542,IF(C5542=C$5:C5542,1,0),0))</f>
        <v>2304</v>
      </c>
    </row>
    <row r="5543" spans="2:7" x14ac:dyDescent="0.25">
      <c r="B5543" s="149" t="str">
        <f t="shared" si="174"/>
        <v>_2305</v>
      </c>
      <c r="E5543" s="149" t="str">
        <f t="shared" si="173"/>
        <v>_</v>
      </c>
      <c r="G5543" s="149">
        <f t="array" ref="G5543">SUM(IF(A5543=A$5:A5543,IF(C5543=C$5:C5543,1,0),0))</f>
        <v>2305</v>
      </c>
    </row>
    <row r="5544" spans="2:7" x14ac:dyDescent="0.25">
      <c r="B5544" s="149" t="str">
        <f t="shared" si="174"/>
        <v>_2306</v>
      </c>
      <c r="E5544" s="149" t="str">
        <f t="shared" si="173"/>
        <v>_</v>
      </c>
      <c r="G5544" s="149">
        <f t="array" ref="G5544">SUM(IF(A5544=A$5:A5544,IF(C5544=C$5:C5544,1,0),0))</f>
        <v>2306</v>
      </c>
    </row>
    <row r="5545" spans="2:7" x14ac:dyDescent="0.25">
      <c r="B5545" s="149" t="str">
        <f t="shared" si="174"/>
        <v>_2307</v>
      </c>
      <c r="E5545" s="149" t="str">
        <f t="shared" si="173"/>
        <v>_</v>
      </c>
      <c r="G5545" s="149">
        <f t="array" ref="G5545">SUM(IF(A5545=A$5:A5545,IF(C5545=C$5:C5545,1,0),0))</f>
        <v>2307</v>
      </c>
    </row>
    <row r="5546" spans="2:7" x14ac:dyDescent="0.25">
      <c r="B5546" s="149" t="str">
        <f t="shared" si="174"/>
        <v>_2308</v>
      </c>
      <c r="E5546" s="149" t="str">
        <f t="shared" si="173"/>
        <v>_</v>
      </c>
      <c r="G5546" s="149">
        <f t="array" ref="G5546">SUM(IF(A5546=A$5:A5546,IF(C5546=C$5:C5546,1,0),0))</f>
        <v>2308</v>
      </c>
    </row>
    <row r="5547" spans="2:7" x14ac:dyDescent="0.25">
      <c r="B5547" s="149" t="str">
        <f t="shared" si="174"/>
        <v>_2309</v>
      </c>
      <c r="E5547" s="149" t="str">
        <f t="shared" si="173"/>
        <v>_</v>
      </c>
      <c r="G5547" s="149">
        <f t="array" ref="G5547">SUM(IF(A5547=A$5:A5547,IF(C5547=C$5:C5547,1,0),0))</f>
        <v>2309</v>
      </c>
    </row>
    <row r="5548" spans="2:7" x14ac:dyDescent="0.25">
      <c r="B5548" s="149" t="str">
        <f t="shared" si="174"/>
        <v>_2310</v>
      </c>
      <c r="E5548" s="149" t="str">
        <f t="shared" si="173"/>
        <v>_</v>
      </c>
      <c r="G5548" s="149">
        <f t="array" ref="G5548">SUM(IF(A5548=A$5:A5548,IF(C5548=C$5:C5548,1,0),0))</f>
        <v>2310</v>
      </c>
    </row>
    <row r="5549" spans="2:7" x14ac:dyDescent="0.25">
      <c r="B5549" s="149" t="str">
        <f t="shared" si="174"/>
        <v>_2311</v>
      </c>
      <c r="E5549" s="149" t="str">
        <f t="shared" si="173"/>
        <v>_</v>
      </c>
      <c r="G5549" s="149">
        <f t="array" ref="G5549">SUM(IF(A5549=A$5:A5549,IF(C5549=C$5:C5549,1,0),0))</f>
        <v>2311</v>
      </c>
    </row>
    <row r="5550" spans="2:7" x14ac:dyDescent="0.25">
      <c r="B5550" s="149" t="str">
        <f t="shared" si="174"/>
        <v>_2312</v>
      </c>
      <c r="E5550" s="149" t="str">
        <f t="shared" si="173"/>
        <v>_</v>
      </c>
      <c r="G5550" s="149">
        <f t="array" ref="G5550">SUM(IF(A5550=A$5:A5550,IF(C5550=C$5:C5550,1,0),0))</f>
        <v>2312</v>
      </c>
    </row>
    <row r="5551" spans="2:7" x14ac:dyDescent="0.25">
      <c r="B5551" s="149" t="str">
        <f t="shared" si="174"/>
        <v>_2313</v>
      </c>
      <c r="E5551" s="149" t="str">
        <f t="shared" si="173"/>
        <v>_</v>
      </c>
      <c r="G5551" s="149">
        <f t="array" ref="G5551">SUM(IF(A5551=A$5:A5551,IF(C5551=C$5:C5551,1,0),0))</f>
        <v>2313</v>
      </c>
    </row>
    <row r="5552" spans="2:7" x14ac:dyDescent="0.25">
      <c r="B5552" s="149" t="str">
        <f t="shared" si="174"/>
        <v>_2314</v>
      </c>
      <c r="E5552" s="149" t="str">
        <f t="shared" si="173"/>
        <v>_</v>
      </c>
      <c r="G5552" s="149">
        <f t="array" ref="G5552">SUM(IF(A5552=A$5:A5552,IF(C5552=C$5:C5552,1,0),0))</f>
        <v>2314</v>
      </c>
    </row>
    <row r="5553" spans="2:7" x14ac:dyDescent="0.25">
      <c r="B5553" s="149" t="str">
        <f t="shared" si="174"/>
        <v>_2315</v>
      </c>
      <c r="E5553" s="149" t="str">
        <f t="shared" ref="E5553:E5616" si="175">A5553&amp;"_"&amp;C5553&amp;D5553</f>
        <v>_</v>
      </c>
      <c r="G5553" s="149">
        <f t="array" ref="G5553">SUM(IF(A5553=A$5:A5553,IF(C5553=C$5:C5553,1,0),0))</f>
        <v>2315</v>
      </c>
    </row>
    <row r="5554" spans="2:7" x14ac:dyDescent="0.25">
      <c r="B5554" s="149" t="str">
        <f t="shared" si="174"/>
        <v>_2316</v>
      </c>
      <c r="E5554" s="149" t="str">
        <f t="shared" si="175"/>
        <v>_</v>
      </c>
      <c r="G5554" s="149">
        <f t="array" ref="G5554">SUM(IF(A5554=A$5:A5554,IF(C5554=C$5:C5554,1,0),0))</f>
        <v>2316</v>
      </c>
    </row>
    <row r="5555" spans="2:7" x14ac:dyDescent="0.25">
      <c r="B5555" s="149" t="str">
        <f t="shared" si="174"/>
        <v>_2317</v>
      </c>
      <c r="E5555" s="149" t="str">
        <f t="shared" si="175"/>
        <v>_</v>
      </c>
      <c r="G5555" s="149">
        <f t="array" ref="G5555">SUM(IF(A5555=A$5:A5555,IF(C5555=C$5:C5555,1,0),0))</f>
        <v>2317</v>
      </c>
    </row>
    <row r="5556" spans="2:7" x14ac:dyDescent="0.25">
      <c r="B5556" s="149" t="str">
        <f t="shared" si="174"/>
        <v>_2318</v>
      </c>
      <c r="E5556" s="149" t="str">
        <f t="shared" si="175"/>
        <v>_</v>
      </c>
      <c r="G5556" s="149">
        <f t="array" ref="G5556">SUM(IF(A5556=A$5:A5556,IF(C5556=C$5:C5556,1,0),0))</f>
        <v>2318</v>
      </c>
    </row>
    <row r="5557" spans="2:7" x14ac:dyDescent="0.25">
      <c r="B5557" s="149" t="str">
        <f t="shared" si="174"/>
        <v>_2319</v>
      </c>
      <c r="E5557" s="149" t="str">
        <f t="shared" si="175"/>
        <v>_</v>
      </c>
      <c r="G5557" s="149">
        <f t="array" ref="G5557">SUM(IF(A5557=A$5:A5557,IF(C5557=C$5:C5557,1,0),0))</f>
        <v>2319</v>
      </c>
    </row>
    <row r="5558" spans="2:7" x14ac:dyDescent="0.25">
      <c r="B5558" s="149" t="str">
        <f t="shared" si="174"/>
        <v>_2320</v>
      </c>
      <c r="E5558" s="149" t="str">
        <f t="shared" si="175"/>
        <v>_</v>
      </c>
      <c r="G5558" s="149">
        <f t="array" ref="G5558">SUM(IF(A5558=A$5:A5558,IF(C5558=C$5:C5558,1,0),0))</f>
        <v>2320</v>
      </c>
    </row>
    <row r="5559" spans="2:7" x14ac:dyDescent="0.25">
      <c r="B5559" s="149" t="str">
        <f t="shared" si="174"/>
        <v>_2321</v>
      </c>
      <c r="E5559" s="149" t="str">
        <f t="shared" si="175"/>
        <v>_</v>
      </c>
      <c r="G5559" s="149">
        <f t="array" ref="G5559">SUM(IF(A5559=A$5:A5559,IF(C5559=C$5:C5559,1,0),0))</f>
        <v>2321</v>
      </c>
    </row>
    <row r="5560" spans="2:7" x14ac:dyDescent="0.25">
      <c r="B5560" s="149" t="str">
        <f t="shared" si="174"/>
        <v>_2322</v>
      </c>
      <c r="E5560" s="149" t="str">
        <f t="shared" si="175"/>
        <v>_</v>
      </c>
      <c r="G5560" s="149">
        <f t="array" ref="G5560">SUM(IF(A5560=A$5:A5560,IF(C5560=C$5:C5560,1,0),0))</f>
        <v>2322</v>
      </c>
    </row>
    <row r="5561" spans="2:7" x14ac:dyDescent="0.25">
      <c r="B5561" s="149" t="str">
        <f t="shared" si="174"/>
        <v>_2323</v>
      </c>
      <c r="E5561" s="149" t="str">
        <f t="shared" si="175"/>
        <v>_</v>
      </c>
      <c r="G5561" s="149">
        <f t="array" ref="G5561">SUM(IF(A5561=A$5:A5561,IF(C5561=C$5:C5561,1,0),0))</f>
        <v>2323</v>
      </c>
    </row>
    <row r="5562" spans="2:7" x14ac:dyDescent="0.25">
      <c r="B5562" s="149" t="str">
        <f t="shared" si="174"/>
        <v>_2324</v>
      </c>
      <c r="E5562" s="149" t="str">
        <f t="shared" si="175"/>
        <v>_</v>
      </c>
      <c r="G5562" s="149">
        <f t="array" ref="G5562">SUM(IF(A5562=A$5:A5562,IF(C5562=C$5:C5562,1,0),0))</f>
        <v>2324</v>
      </c>
    </row>
    <row r="5563" spans="2:7" x14ac:dyDescent="0.25">
      <c r="B5563" s="149" t="str">
        <f t="shared" si="174"/>
        <v>_2325</v>
      </c>
      <c r="E5563" s="149" t="str">
        <f t="shared" si="175"/>
        <v>_</v>
      </c>
      <c r="G5563" s="149">
        <f t="array" ref="G5563">SUM(IF(A5563=A$5:A5563,IF(C5563=C$5:C5563,1,0),0))</f>
        <v>2325</v>
      </c>
    </row>
    <row r="5564" spans="2:7" x14ac:dyDescent="0.25">
      <c r="B5564" s="149" t="str">
        <f t="shared" si="174"/>
        <v>_2326</v>
      </c>
      <c r="E5564" s="149" t="str">
        <f t="shared" si="175"/>
        <v>_</v>
      </c>
      <c r="G5564" s="149">
        <f t="array" ref="G5564">SUM(IF(A5564=A$5:A5564,IF(C5564=C$5:C5564,1,0),0))</f>
        <v>2326</v>
      </c>
    </row>
    <row r="5565" spans="2:7" x14ac:dyDescent="0.25">
      <c r="B5565" s="149" t="str">
        <f t="shared" si="174"/>
        <v>_2327</v>
      </c>
      <c r="E5565" s="149" t="str">
        <f t="shared" si="175"/>
        <v>_</v>
      </c>
      <c r="G5565" s="149">
        <f t="array" ref="G5565">SUM(IF(A5565=A$5:A5565,IF(C5565=C$5:C5565,1,0),0))</f>
        <v>2327</v>
      </c>
    </row>
    <row r="5566" spans="2:7" x14ac:dyDescent="0.25">
      <c r="B5566" s="149" t="str">
        <f t="shared" si="174"/>
        <v>_2328</v>
      </c>
      <c r="E5566" s="149" t="str">
        <f t="shared" si="175"/>
        <v>_</v>
      </c>
      <c r="G5566" s="149">
        <f t="array" ref="G5566">SUM(IF(A5566=A$5:A5566,IF(C5566=C$5:C5566,1,0),0))</f>
        <v>2328</v>
      </c>
    </row>
    <row r="5567" spans="2:7" x14ac:dyDescent="0.25">
      <c r="B5567" s="149" t="str">
        <f t="shared" si="174"/>
        <v>_2329</v>
      </c>
      <c r="E5567" s="149" t="str">
        <f t="shared" si="175"/>
        <v>_</v>
      </c>
      <c r="G5567" s="149">
        <f t="array" ref="G5567">SUM(IF(A5567=A$5:A5567,IF(C5567=C$5:C5567,1,0),0))</f>
        <v>2329</v>
      </c>
    </row>
    <row r="5568" spans="2:7" x14ac:dyDescent="0.25">
      <c r="B5568" s="149" t="str">
        <f t="shared" si="174"/>
        <v>_2330</v>
      </c>
      <c r="E5568" s="149" t="str">
        <f t="shared" si="175"/>
        <v>_</v>
      </c>
      <c r="G5568" s="149">
        <f t="array" ref="G5568">SUM(IF(A5568=A$5:A5568,IF(C5568=C$5:C5568,1,0),0))</f>
        <v>2330</v>
      </c>
    </row>
    <row r="5569" spans="2:7" x14ac:dyDescent="0.25">
      <c r="B5569" s="149" t="str">
        <f t="shared" si="174"/>
        <v>_2331</v>
      </c>
      <c r="E5569" s="149" t="str">
        <f t="shared" si="175"/>
        <v>_</v>
      </c>
      <c r="G5569" s="149">
        <f t="array" ref="G5569">SUM(IF(A5569=A$5:A5569,IF(C5569=C$5:C5569,1,0),0))</f>
        <v>2331</v>
      </c>
    </row>
    <row r="5570" spans="2:7" x14ac:dyDescent="0.25">
      <c r="B5570" s="149" t="str">
        <f t="shared" si="174"/>
        <v>_2332</v>
      </c>
      <c r="E5570" s="149" t="str">
        <f t="shared" si="175"/>
        <v>_</v>
      </c>
      <c r="G5570" s="149">
        <f t="array" ref="G5570">SUM(IF(A5570=A$5:A5570,IF(C5570=C$5:C5570,1,0),0))</f>
        <v>2332</v>
      </c>
    </row>
    <row r="5571" spans="2:7" x14ac:dyDescent="0.25">
      <c r="B5571" s="149" t="str">
        <f t="shared" si="174"/>
        <v>_2333</v>
      </c>
      <c r="E5571" s="149" t="str">
        <f t="shared" si="175"/>
        <v>_</v>
      </c>
      <c r="G5571" s="149">
        <f t="array" ref="G5571">SUM(IF(A5571=A$5:A5571,IF(C5571=C$5:C5571,1,0),0))</f>
        <v>2333</v>
      </c>
    </row>
    <row r="5572" spans="2:7" x14ac:dyDescent="0.25">
      <c r="B5572" s="149" t="str">
        <f t="shared" si="174"/>
        <v>_2334</v>
      </c>
      <c r="E5572" s="149" t="str">
        <f t="shared" si="175"/>
        <v>_</v>
      </c>
      <c r="G5572" s="149">
        <f t="array" ref="G5572">SUM(IF(A5572=A$5:A5572,IF(C5572=C$5:C5572,1,0),0))</f>
        <v>2334</v>
      </c>
    </row>
    <row r="5573" spans="2:7" x14ac:dyDescent="0.25">
      <c r="B5573" s="149" t="str">
        <f t="shared" si="174"/>
        <v>_2335</v>
      </c>
      <c r="E5573" s="149" t="str">
        <f t="shared" si="175"/>
        <v>_</v>
      </c>
      <c r="G5573" s="149">
        <f t="array" ref="G5573">SUM(IF(A5573=A$5:A5573,IF(C5573=C$5:C5573,1,0),0))</f>
        <v>2335</v>
      </c>
    </row>
    <row r="5574" spans="2:7" x14ac:dyDescent="0.25">
      <c r="B5574" s="149" t="str">
        <f t="shared" si="174"/>
        <v>_2336</v>
      </c>
      <c r="E5574" s="149" t="str">
        <f t="shared" si="175"/>
        <v>_</v>
      </c>
      <c r="G5574" s="149">
        <f t="array" ref="G5574">SUM(IF(A5574=A$5:A5574,IF(C5574=C$5:C5574,1,0),0))</f>
        <v>2336</v>
      </c>
    </row>
    <row r="5575" spans="2:7" x14ac:dyDescent="0.25">
      <c r="B5575" s="149" t="str">
        <f t="shared" si="174"/>
        <v>_2337</v>
      </c>
      <c r="E5575" s="149" t="str">
        <f t="shared" si="175"/>
        <v>_</v>
      </c>
      <c r="G5575" s="149">
        <f t="array" ref="G5575">SUM(IF(A5575=A$5:A5575,IF(C5575=C$5:C5575,1,0),0))</f>
        <v>2337</v>
      </c>
    </row>
    <row r="5576" spans="2:7" x14ac:dyDescent="0.25">
      <c r="B5576" s="149" t="str">
        <f t="shared" si="174"/>
        <v>_2338</v>
      </c>
      <c r="E5576" s="149" t="str">
        <f t="shared" si="175"/>
        <v>_</v>
      </c>
      <c r="G5576" s="149">
        <f t="array" ref="G5576">SUM(IF(A5576=A$5:A5576,IF(C5576=C$5:C5576,1,0),0))</f>
        <v>2338</v>
      </c>
    </row>
    <row r="5577" spans="2:7" x14ac:dyDescent="0.25">
      <c r="B5577" s="149" t="str">
        <f t="shared" si="174"/>
        <v>_2339</v>
      </c>
      <c r="E5577" s="149" t="str">
        <f t="shared" si="175"/>
        <v>_</v>
      </c>
      <c r="G5577" s="149">
        <f t="array" ref="G5577">SUM(IF(A5577=A$5:A5577,IF(C5577=C$5:C5577,1,0),0))</f>
        <v>2339</v>
      </c>
    </row>
    <row r="5578" spans="2:7" x14ac:dyDescent="0.25">
      <c r="B5578" s="149" t="str">
        <f t="shared" si="174"/>
        <v>_2340</v>
      </c>
      <c r="E5578" s="149" t="str">
        <f t="shared" si="175"/>
        <v>_</v>
      </c>
      <c r="G5578" s="149">
        <f t="array" ref="G5578">SUM(IF(A5578=A$5:A5578,IF(C5578=C$5:C5578,1,0),0))</f>
        <v>2340</v>
      </c>
    </row>
    <row r="5579" spans="2:7" x14ac:dyDescent="0.25">
      <c r="B5579" s="149" t="str">
        <f t="shared" si="174"/>
        <v>_2341</v>
      </c>
      <c r="E5579" s="149" t="str">
        <f t="shared" si="175"/>
        <v>_</v>
      </c>
      <c r="G5579" s="149">
        <f t="array" ref="G5579">SUM(IF(A5579=A$5:A5579,IF(C5579=C$5:C5579,1,0),0))</f>
        <v>2341</v>
      </c>
    </row>
    <row r="5580" spans="2:7" x14ac:dyDescent="0.25">
      <c r="B5580" s="149" t="str">
        <f t="shared" si="174"/>
        <v>_2342</v>
      </c>
      <c r="E5580" s="149" t="str">
        <f t="shared" si="175"/>
        <v>_</v>
      </c>
      <c r="G5580" s="149">
        <f t="array" ref="G5580">SUM(IF(A5580=A$5:A5580,IF(C5580=C$5:C5580,1,0),0))</f>
        <v>2342</v>
      </c>
    </row>
    <row r="5581" spans="2:7" x14ac:dyDescent="0.25">
      <c r="B5581" s="149" t="str">
        <f t="shared" ref="B5581:B5644" si="176">A5581&amp;"_"&amp;C5581&amp;G5581</f>
        <v>_2343</v>
      </c>
      <c r="E5581" s="149" t="str">
        <f t="shared" si="175"/>
        <v>_</v>
      </c>
      <c r="G5581" s="149">
        <f t="array" ref="G5581">SUM(IF(A5581=A$5:A5581,IF(C5581=C$5:C5581,1,0),0))</f>
        <v>2343</v>
      </c>
    </row>
    <row r="5582" spans="2:7" x14ac:dyDescent="0.25">
      <c r="B5582" s="149" t="str">
        <f t="shared" si="176"/>
        <v>_2344</v>
      </c>
      <c r="E5582" s="149" t="str">
        <f t="shared" si="175"/>
        <v>_</v>
      </c>
      <c r="G5582" s="149">
        <f t="array" ref="G5582">SUM(IF(A5582=A$5:A5582,IF(C5582=C$5:C5582,1,0),0))</f>
        <v>2344</v>
      </c>
    </row>
    <row r="5583" spans="2:7" x14ac:dyDescent="0.25">
      <c r="B5583" s="149" t="str">
        <f t="shared" si="176"/>
        <v>_2345</v>
      </c>
      <c r="E5583" s="149" t="str">
        <f t="shared" si="175"/>
        <v>_</v>
      </c>
      <c r="G5583" s="149">
        <f t="array" ref="G5583">SUM(IF(A5583=A$5:A5583,IF(C5583=C$5:C5583,1,0),0))</f>
        <v>2345</v>
      </c>
    </row>
    <row r="5584" spans="2:7" x14ac:dyDescent="0.25">
      <c r="B5584" s="149" t="str">
        <f t="shared" si="176"/>
        <v>_2346</v>
      </c>
      <c r="E5584" s="149" t="str">
        <f t="shared" si="175"/>
        <v>_</v>
      </c>
      <c r="G5584" s="149">
        <f t="array" ref="G5584">SUM(IF(A5584=A$5:A5584,IF(C5584=C$5:C5584,1,0),0))</f>
        <v>2346</v>
      </c>
    </row>
    <row r="5585" spans="2:7" x14ac:dyDescent="0.25">
      <c r="B5585" s="149" t="str">
        <f t="shared" si="176"/>
        <v>_2347</v>
      </c>
      <c r="E5585" s="149" t="str">
        <f t="shared" si="175"/>
        <v>_</v>
      </c>
      <c r="G5585" s="149">
        <f t="array" ref="G5585">SUM(IF(A5585=A$5:A5585,IF(C5585=C$5:C5585,1,0),0))</f>
        <v>2347</v>
      </c>
    </row>
    <row r="5586" spans="2:7" x14ac:dyDescent="0.25">
      <c r="B5586" s="149" t="str">
        <f t="shared" si="176"/>
        <v>_2348</v>
      </c>
      <c r="E5586" s="149" t="str">
        <f t="shared" si="175"/>
        <v>_</v>
      </c>
      <c r="G5586" s="149">
        <f t="array" ref="G5586">SUM(IF(A5586=A$5:A5586,IF(C5586=C$5:C5586,1,0),0))</f>
        <v>2348</v>
      </c>
    </row>
    <row r="5587" spans="2:7" x14ac:dyDescent="0.25">
      <c r="B5587" s="149" t="str">
        <f t="shared" si="176"/>
        <v>_2349</v>
      </c>
      <c r="E5587" s="149" t="str">
        <f t="shared" si="175"/>
        <v>_</v>
      </c>
      <c r="G5587" s="149">
        <f t="array" ref="G5587">SUM(IF(A5587=A$5:A5587,IF(C5587=C$5:C5587,1,0),0))</f>
        <v>2349</v>
      </c>
    </row>
    <row r="5588" spans="2:7" x14ac:dyDescent="0.25">
      <c r="B5588" s="149" t="str">
        <f t="shared" si="176"/>
        <v>_2350</v>
      </c>
      <c r="E5588" s="149" t="str">
        <f t="shared" si="175"/>
        <v>_</v>
      </c>
      <c r="G5588" s="149">
        <f t="array" ref="G5588">SUM(IF(A5588=A$5:A5588,IF(C5588=C$5:C5588,1,0),0))</f>
        <v>2350</v>
      </c>
    </row>
    <row r="5589" spans="2:7" x14ac:dyDescent="0.25">
      <c r="B5589" s="149" t="str">
        <f t="shared" si="176"/>
        <v>_2351</v>
      </c>
      <c r="E5589" s="149" t="str">
        <f t="shared" si="175"/>
        <v>_</v>
      </c>
      <c r="G5589" s="149">
        <f t="array" ref="G5589">SUM(IF(A5589=A$5:A5589,IF(C5589=C$5:C5589,1,0),0))</f>
        <v>2351</v>
      </c>
    </row>
    <row r="5590" spans="2:7" x14ac:dyDescent="0.25">
      <c r="B5590" s="149" t="str">
        <f t="shared" si="176"/>
        <v>_2352</v>
      </c>
      <c r="E5590" s="149" t="str">
        <f t="shared" si="175"/>
        <v>_</v>
      </c>
      <c r="G5590" s="149">
        <f t="array" ref="G5590">SUM(IF(A5590=A$5:A5590,IF(C5590=C$5:C5590,1,0),0))</f>
        <v>2352</v>
      </c>
    </row>
    <row r="5591" spans="2:7" x14ac:dyDescent="0.25">
      <c r="B5591" s="149" t="str">
        <f t="shared" si="176"/>
        <v>_2353</v>
      </c>
      <c r="E5591" s="149" t="str">
        <f t="shared" si="175"/>
        <v>_</v>
      </c>
      <c r="G5591" s="149">
        <f t="array" ref="G5591">SUM(IF(A5591=A$5:A5591,IF(C5591=C$5:C5591,1,0),0))</f>
        <v>2353</v>
      </c>
    </row>
    <row r="5592" spans="2:7" x14ac:dyDescent="0.25">
      <c r="B5592" s="149" t="str">
        <f t="shared" si="176"/>
        <v>_2354</v>
      </c>
      <c r="E5592" s="149" t="str">
        <f t="shared" si="175"/>
        <v>_</v>
      </c>
      <c r="G5592" s="149">
        <f t="array" ref="G5592">SUM(IF(A5592=A$5:A5592,IF(C5592=C$5:C5592,1,0),0))</f>
        <v>2354</v>
      </c>
    </row>
    <row r="5593" spans="2:7" x14ac:dyDescent="0.25">
      <c r="B5593" s="149" t="str">
        <f t="shared" si="176"/>
        <v>_2355</v>
      </c>
      <c r="E5593" s="149" t="str">
        <f t="shared" si="175"/>
        <v>_</v>
      </c>
      <c r="G5593" s="149">
        <f t="array" ref="G5593">SUM(IF(A5593=A$5:A5593,IF(C5593=C$5:C5593,1,0),0))</f>
        <v>2355</v>
      </c>
    </row>
    <row r="5594" spans="2:7" x14ac:dyDescent="0.25">
      <c r="B5594" s="149" t="str">
        <f t="shared" si="176"/>
        <v>_2356</v>
      </c>
      <c r="E5594" s="149" t="str">
        <f t="shared" si="175"/>
        <v>_</v>
      </c>
      <c r="G5594" s="149">
        <f t="array" ref="G5594">SUM(IF(A5594=A$5:A5594,IF(C5594=C$5:C5594,1,0),0))</f>
        <v>2356</v>
      </c>
    </row>
    <row r="5595" spans="2:7" x14ac:dyDescent="0.25">
      <c r="B5595" s="149" t="str">
        <f t="shared" si="176"/>
        <v>_2357</v>
      </c>
      <c r="E5595" s="149" t="str">
        <f t="shared" si="175"/>
        <v>_</v>
      </c>
      <c r="G5595" s="149">
        <f t="array" ref="G5595">SUM(IF(A5595=A$5:A5595,IF(C5595=C$5:C5595,1,0),0))</f>
        <v>2357</v>
      </c>
    </row>
    <row r="5596" spans="2:7" x14ac:dyDescent="0.25">
      <c r="B5596" s="149" t="str">
        <f t="shared" si="176"/>
        <v>_2358</v>
      </c>
      <c r="E5596" s="149" t="str">
        <f t="shared" si="175"/>
        <v>_</v>
      </c>
      <c r="G5596" s="149">
        <f t="array" ref="G5596">SUM(IF(A5596=A$5:A5596,IF(C5596=C$5:C5596,1,0),0))</f>
        <v>2358</v>
      </c>
    </row>
    <row r="5597" spans="2:7" x14ac:dyDescent="0.25">
      <c r="B5597" s="149" t="str">
        <f t="shared" si="176"/>
        <v>_2359</v>
      </c>
      <c r="E5597" s="149" t="str">
        <f t="shared" si="175"/>
        <v>_</v>
      </c>
      <c r="G5597" s="149">
        <f t="array" ref="G5597">SUM(IF(A5597=A$5:A5597,IF(C5597=C$5:C5597,1,0),0))</f>
        <v>2359</v>
      </c>
    </row>
    <row r="5598" spans="2:7" x14ac:dyDescent="0.25">
      <c r="B5598" s="149" t="str">
        <f t="shared" si="176"/>
        <v>_2360</v>
      </c>
      <c r="E5598" s="149" t="str">
        <f t="shared" si="175"/>
        <v>_</v>
      </c>
      <c r="G5598" s="149">
        <f t="array" ref="G5598">SUM(IF(A5598=A$5:A5598,IF(C5598=C$5:C5598,1,0),0))</f>
        <v>2360</v>
      </c>
    </row>
    <row r="5599" spans="2:7" x14ac:dyDescent="0.25">
      <c r="B5599" s="149" t="str">
        <f t="shared" si="176"/>
        <v>_2361</v>
      </c>
      <c r="E5599" s="149" t="str">
        <f t="shared" si="175"/>
        <v>_</v>
      </c>
      <c r="G5599" s="149">
        <f t="array" ref="G5599">SUM(IF(A5599=A$5:A5599,IF(C5599=C$5:C5599,1,0),0))</f>
        <v>2361</v>
      </c>
    </row>
    <row r="5600" spans="2:7" x14ac:dyDescent="0.25">
      <c r="B5600" s="149" t="str">
        <f t="shared" si="176"/>
        <v>_2362</v>
      </c>
      <c r="E5600" s="149" t="str">
        <f t="shared" si="175"/>
        <v>_</v>
      </c>
      <c r="G5600" s="149">
        <f t="array" ref="G5600">SUM(IF(A5600=A$5:A5600,IF(C5600=C$5:C5600,1,0),0))</f>
        <v>2362</v>
      </c>
    </row>
    <row r="5601" spans="2:7" x14ac:dyDescent="0.25">
      <c r="B5601" s="149" t="str">
        <f t="shared" si="176"/>
        <v>_2363</v>
      </c>
      <c r="E5601" s="149" t="str">
        <f t="shared" si="175"/>
        <v>_</v>
      </c>
      <c r="G5601" s="149">
        <f t="array" ref="G5601">SUM(IF(A5601=A$5:A5601,IF(C5601=C$5:C5601,1,0),0))</f>
        <v>2363</v>
      </c>
    </row>
    <row r="5602" spans="2:7" x14ac:dyDescent="0.25">
      <c r="B5602" s="149" t="str">
        <f t="shared" si="176"/>
        <v>_2364</v>
      </c>
      <c r="E5602" s="149" t="str">
        <f t="shared" si="175"/>
        <v>_</v>
      </c>
      <c r="G5602" s="149">
        <f t="array" ref="G5602">SUM(IF(A5602=A$5:A5602,IF(C5602=C$5:C5602,1,0),0))</f>
        <v>2364</v>
      </c>
    </row>
    <row r="5603" spans="2:7" x14ac:dyDescent="0.25">
      <c r="B5603" s="149" t="str">
        <f t="shared" si="176"/>
        <v>_2365</v>
      </c>
      <c r="E5603" s="149" t="str">
        <f t="shared" si="175"/>
        <v>_</v>
      </c>
      <c r="G5603" s="149">
        <f t="array" ref="G5603">SUM(IF(A5603=A$5:A5603,IF(C5603=C$5:C5603,1,0),0))</f>
        <v>2365</v>
      </c>
    </row>
    <row r="5604" spans="2:7" x14ac:dyDescent="0.25">
      <c r="B5604" s="149" t="str">
        <f t="shared" si="176"/>
        <v>_2366</v>
      </c>
      <c r="E5604" s="149" t="str">
        <f t="shared" si="175"/>
        <v>_</v>
      </c>
      <c r="G5604" s="149">
        <f t="array" ref="G5604">SUM(IF(A5604=A$5:A5604,IF(C5604=C$5:C5604,1,0),0))</f>
        <v>2366</v>
      </c>
    </row>
    <row r="5605" spans="2:7" x14ac:dyDescent="0.25">
      <c r="B5605" s="149" t="str">
        <f t="shared" si="176"/>
        <v>_2367</v>
      </c>
      <c r="E5605" s="149" t="str">
        <f t="shared" si="175"/>
        <v>_</v>
      </c>
      <c r="G5605" s="149">
        <f t="array" ref="G5605">SUM(IF(A5605=A$5:A5605,IF(C5605=C$5:C5605,1,0),0))</f>
        <v>2367</v>
      </c>
    </row>
    <row r="5606" spans="2:7" x14ac:dyDescent="0.25">
      <c r="B5606" s="149" t="str">
        <f t="shared" si="176"/>
        <v>_2368</v>
      </c>
      <c r="E5606" s="149" t="str">
        <f t="shared" si="175"/>
        <v>_</v>
      </c>
      <c r="G5606" s="149">
        <f t="array" ref="G5606">SUM(IF(A5606=A$5:A5606,IF(C5606=C$5:C5606,1,0),0))</f>
        <v>2368</v>
      </c>
    </row>
    <row r="5607" spans="2:7" x14ac:dyDescent="0.25">
      <c r="B5607" s="149" t="str">
        <f t="shared" si="176"/>
        <v>_2369</v>
      </c>
      <c r="E5607" s="149" t="str">
        <f t="shared" si="175"/>
        <v>_</v>
      </c>
      <c r="G5607" s="149">
        <f t="array" ref="G5607">SUM(IF(A5607=A$5:A5607,IF(C5607=C$5:C5607,1,0),0))</f>
        <v>2369</v>
      </c>
    </row>
    <row r="5608" spans="2:7" x14ac:dyDescent="0.25">
      <c r="B5608" s="149" t="str">
        <f t="shared" si="176"/>
        <v>_2370</v>
      </c>
      <c r="E5608" s="149" t="str">
        <f t="shared" si="175"/>
        <v>_</v>
      </c>
      <c r="G5608" s="149">
        <f t="array" ref="G5608">SUM(IF(A5608=A$5:A5608,IF(C5608=C$5:C5608,1,0),0))</f>
        <v>2370</v>
      </c>
    </row>
    <row r="5609" spans="2:7" x14ac:dyDescent="0.25">
      <c r="B5609" s="149" t="str">
        <f t="shared" si="176"/>
        <v>_2371</v>
      </c>
      <c r="E5609" s="149" t="str">
        <f t="shared" si="175"/>
        <v>_</v>
      </c>
      <c r="G5609" s="149">
        <f t="array" ref="G5609">SUM(IF(A5609=A$5:A5609,IF(C5609=C$5:C5609,1,0),0))</f>
        <v>2371</v>
      </c>
    </row>
    <row r="5610" spans="2:7" x14ac:dyDescent="0.25">
      <c r="B5610" s="149" t="str">
        <f t="shared" si="176"/>
        <v>_2372</v>
      </c>
      <c r="E5610" s="149" t="str">
        <f t="shared" si="175"/>
        <v>_</v>
      </c>
      <c r="G5610" s="149">
        <f t="array" ref="G5610">SUM(IF(A5610=A$5:A5610,IF(C5610=C$5:C5610,1,0),0))</f>
        <v>2372</v>
      </c>
    </row>
    <row r="5611" spans="2:7" x14ac:dyDescent="0.25">
      <c r="B5611" s="149" t="str">
        <f t="shared" si="176"/>
        <v>_2373</v>
      </c>
      <c r="E5611" s="149" t="str">
        <f t="shared" si="175"/>
        <v>_</v>
      </c>
      <c r="G5611" s="149">
        <f t="array" ref="G5611">SUM(IF(A5611=A$5:A5611,IF(C5611=C$5:C5611,1,0),0))</f>
        <v>2373</v>
      </c>
    </row>
    <row r="5612" spans="2:7" x14ac:dyDescent="0.25">
      <c r="B5612" s="149" t="str">
        <f t="shared" si="176"/>
        <v>_2374</v>
      </c>
      <c r="E5612" s="149" t="str">
        <f t="shared" si="175"/>
        <v>_</v>
      </c>
      <c r="G5612" s="149">
        <f t="array" ref="G5612">SUM(IF(A5612=A$5:A5612,IF(C5612=C$5:C5612,1,0),0))</f>
        <v>2374</v>
      </c>
    </row>
    <row r="5613" spans="2:7" x14ac:dyDescent="0.25">
      <c r="B5613" s="149" t="str">
        <f t="shared" si="176"/>
        <v>_2375</v>
      </c>
      <c r="E5613" s="149" t="str">
        <f t="shared" si="175"/>
        <v>_</v>
      </c>
      <c r="G5613" s="149">
        <f t="array" ref="G5613">SUM(IF(A5613=A$5:A5613,IF(C5613=C$5:C5613,1,0),0))</f>
        <v>2375</v>
      </c>
    </row>
    <row r="5614" spans="2:7" x14ac:dyDescent="0.25">
      <c r="B5614" s="149" t="str">
        <f t="shared" si="176"/>
        <v>_2376</v>
      </c>
      <c r="E5614" s="149" t="str">
        <f t="shared" si="175"/>
        <v>_</v>
      </c>
      <c r="G5614" s="149">
        <f t="array" ref="G5614">SUM(IF(A5614=A$5:A5614,IF(C5614=C$5:C5614,1,0),0))</f>
        <v>2376</v>
      </c>
    </row>
    <row r="5615" spans="2:7" x14ac:dyDescent="0.25">
      <c r="B5615" s="149" t="str">
        <f t="shared" si="176"/>
        <v>_2377</v>
      </c>
      <c r="E5615" s="149" t="str">
        <f t="shared" si="175"/>
        <v>_</v>
      </c>
      <c r="G5615" s="149">
        <f t="array" ref="G5615">SUM(IF(A5615=A$5:A5615,IF(C5615=C$5:C5615,1,0),0))</f>
        <v>2377</v>
      </c>
    </row>
    <row r="5616" spans="2:7" x14ac:dyDescent="0.25">
      <c r="B5616" s="149" t="str">
        <f t="shared" si="176"/>
        <v>_2378</v>
      </c>
      <c r="E5616" s="149" t="str">
        <f t="shared" si="175"/>
        <v>_</v>
      </c>
      <c r="G5616" s="149">
        <f t="array" ref="G5616">SUM(IF(A5616=A$5:A5616,IF(C5616=C$5:C5616,1,0),0))</f>
        <v>2378</v>
      </c>
    </row>
    <row r="5617" spans="2:7" x14ac:dyDescent="0.25">
      <c r="B5617" s="149" t="str">
        <f t="shared" si="176"/>
        <v>_2379</v>
      </c>
      <c r="E5617" s="149" t="str">
        <f t="shared" ref="E5617:E5680" si="177">A5617&amp;"_"&amp;C5617&amp;D5617</f>
        <v>_</v>
      </c>
      <c r="G5617" s="149">
        <f t="array" ref="G5617">SUM(IF(A5617=A$5:A5617,IF(C5617=C$5:C5617,1,0),0))</f>
        <v>2379</v>
      </c>
    </row>
    <row r="5618" spans="2:7" x14ac:dyDescent="0.25">
      <c r="B5618" s="149" t="str">
        <f t="shared" si="176"/>
        <v>_2380</v>
      </c>
      <c r="E5618" s="149" t="str">
        <f t="shared" si="177"/>
        <v>_</v>
      </c>
      <c r="G5618" s="149">
        <f t="array" ref="G5618">SUM(IF(A5618=A$5:A5618,IF(C5618=C$5:C5618,1,0),0))</f>
        <v>2380</v>
      </c>
    </row>
    <row r="5619" spans="2:7" x14ac:dyDescent="0.25">
      <c r="B5619" s="149" t="str">
        <f t="shared" si="176"/>
        <v>_2381</v>
      </c>
      <c r="E5619" s="149" t="str">
        <f t="shared" si="177"/>
        <v>_</v>
      </c>
      <c r="G5619" s="149">
        <f t="array" ref="G5619">SUM(IF(A5619=A$5:A5619,IF(C5619=C$5:C5619,1,0),0))</f>
        <v>2381</v>
      </c>
    </row>
    <row r="5620" spans="2:7" x14ac:dyDescent="0.25">
      <c r="B5620" s="149" t="str">
        <f t="shared" si="176"/>
        <v>_2382</v>
      </c>
      <c r="E5620" s="149" t="str">
        <f t="shared" si="177"/>
        <v>_</v>
      </c>
      <c r="G5620" s="149">
        <f t="array" ref="G5620">SUM(IF(A5620=A$5:A5620,IF(C5620=C$5:C5620,1,0),0))</f>
        <v>2382</v>
      </c>
    </row>
    <row r="5621" spans="2:7" x14ac:dyDescent="0.25">
      <c r="B5621" s="149" t="str">
        <f t="shared" si="176"/>
        <v>_2383</v>
      </c>
      <c r="E5621" s="149" t="str">
        <f t="shared" si="177"/>
        <v>_</v>
      </c>
      <c r="G5621" s="149">
        <f t="array" ref="G5621">SUM(IF(A5621=A$5:A5621,IF(C5621=C$5:C5621,1,0),0))</f>
        <v>2383</v>
      </c>
    </row>
    <row r="5622" spans="2:7" x14ac:dyDescent="0.25">
      <c r="B5622" s="149" t="str">
        <f t="shared" si="176"/>
        <v>_2384</v>
      </c>
      <c r="E5622" s="149" t="str">
        <f t="shared" si="177"/>
        <v>_</v>
      </c>
      <c r="G5622" s="149">
        <f t="array" ref="G5622">SUM(IF(A5622=A$5:A5622,IF(C5622=C$5:C5622,1,0),0))</f>
        <v>2384</v>
      </c>
    </row>
    <row r="5623" spans="2:7" x14ac:dyDescent="0.25">
      <c r="B5623" s="149" t="str">
        <f t="shared" si="176"/>
        <v>_2385</v>
      </c>
      <c r="E5623" s="149" t="str">
        <f t="shared" si="177"/>
        <v>_</v>
      </c>
      <c r="G5623" s="149">
        <f t="array" ref="G5623">SUM(IF(A5623=A$5:A5623,IF(C5623=C$5:C5623,1,0),0))</f>
        <v>2385</v>
      </c>
    </row>
    <row r="5624" spans="2:7" x14ac:dyDescent="0.25">
      <c r="B5624" s="149" t="str">
        <f t="shared" si="176"/>
        <v>_2386</v>
      </c>
      <c r="E5624" s="149" t="str">
        <f t="shared" si="177"/>
        <v>_</v>
      </c>
      <c r="G5624" s="149">
        <f t="array" ref="G5624">SUM(IF(A5624=A$5:A5624,IF(C5624=C$5:C5624,1,0),0))</f>
        <v>2386</v>
      </c>
    </row>
    <row r="5625" spans="2:7" x14ac:dyDescent="0.25">
      <c r="B5625" s="149" t="str">
        <f t="shared" si="176"/>
        <v>_2387</v>
      </c>
      <c r="E5625" s="149" t="str">
        <f t="shared" si="177"/>
        <v>_</v>
      </c>
      <c r="G5625" s="149">
        <f t="array" ref="G5625">SUM(IF(A5625=A$5:A5625,IF(C5625=C$5:C5625,1,0),0))</f>
        <v>2387</v>
      </c>
    </row>
    <row r="5626" spans="2:7" x14ac:dyDescent="0.25">
      <c r="B5626" s="149" t="str">
        <f t="shared" si="176"/>
        <v>_2388</v>
      </c>
      <c r="E5626" s="149" t="str">
        <f t="shared" si="177"/>
        <v>_</v>
      </c>
      <c r="G5626" s="149">
        <f t="array" ref="G5626">SUM(IF(A5626=A$5:A5626,IF(C5626=C$5:C5626,1,0),0))</f>
        <v>2388</v>
      </c>
    </row>
    <row r="5627" spans="2:7" x14ac:dyDescent="0.25">
      <c r="B5627" s="149" t="str">
        <f t="shared" si="176"/>
        <v>_2389</v>
      </c>
      <c r="E5627" s="149" t="str">
        <f t="shared" si="177"/>
        <v>_</v>
      </c>
      <c r="G5627" s="149">
        <f t="array" ref="G5627">SUM(IF(A5627=A$5:A5627,IF(C5627=C$5:C5627,1,0),0))</f>
        <v>2389</v>
      </c>
    </row>
    <row r="5628" spans="2:7" x14ac:dyDescent="0.25">
      <c r="B5628" s="149" t="str">
        <f t="shared" si="176"/>
        <v>_2390</v>
      </c>
      <c r="E5628" s="149" t="str">
        <f t="shared" si="177"/>
        <v>_</v>
      </c>
      <c r="G5628" s="149">
        <f t="array" ref="G5628">SUM(IF(A5628=A$5:A5628,IF(C5628=C$5:C5628,1,0),0))</f>
        <v>2390</v>
      </c>
    </row>
    <row r="5629" spans="2:7" x14ac:dyDescent="0.25">
      <c r="B5629" s="149" t="str">
        <f t="shared" si="176"/>
        <v>_2391</v>
      </c>
      <c r="E5629" s="149" t="str">
        <f t="shared" si="177"/>
        <v>_</v>
      </c>
      <c r="G5629" s="149">
        <f t="array" ref="G5629">SUM(IF(A5629=A$5:A5629,IF(C5629=C$5:C5629,1,0),0))</f>
        <v>2391</v>
      </c>
    </row>
    <row r="5630" spans="2:7" x14ac:dyDescent="0.25">
      <c r="B5630" s="149" t="str">
        <f t="shared" si="176"/>
        <v>_2392</v>
      </c>
      <c r="E5630" s="149" t="str">
        <f t="shared" si="177"/>
        <v>_</v>
      </c>
      <c r="G5630" s="149">
        <f t="array" ref="G5630">SUM(IF(A5630=A$5:A5630,IF(C5630=C$5:C5630,1,0),0))</f>
        <v>2392</v>
      </c>
    </row>
    <row r="5631" spans="2:7" x14ac:dyDescent="0.25">
      <c r="B5631" s="149" t="str">
        <f t="shared" si="176"/>
        <v>_2393</v>
      </c>
      <c r="E5631" s="149" t="str">
        <f t="shared" si="177"/>
        <v>_</v>
      </c>
      <c r="G5631" s="149">
        <f t="array" ref="G5631">SUM(IF(A5631=A$5:A5631,IF(C5631=C$5:C5631,1,0),0))</f>
        <v>2393</v>
      </c>
    </row>
    <row r="5632" spans="2:7" x14ac:dyDescent="0.25">
      <c r="B5632" s="149" t="str">
        <f t="shared" si="176"/>
        <v>_2394</v>
      </c>
      <c r="E5632" s="149" t="str">
        <f t="shared" si="177"/>
        <v>_</v>
      </c>
      <c r="G5632" s="149">
        <f t="array" ref="G5632">SUM(IF(A5632=A$5:A5632,IF(C5632=C$5:C5632,1,0),0))</f>
        <v>2394</v>
      </c>
    </row>
    <row r="5633" spans="2:7" x14ac:dyDescent="0.25">
      <c r="B5633" s="149" t="str">
        <f t="shared" si="176"/>
        <v>_2395</v>
      </c>
      <c r="E5633" s="149" t="str">
        <f t="shared" si="177"/>
        <v>_</v>
      </c>
      <c r="G5633" s="149">
        <f t="array" ref="G5633">SUM(IF(A5633=A$5:A5633,IF(C5633=C$5:C5633,1,0),0))</f>
        <v>2395</v>
      </c>
    </row>
    <row r="5634" spans="2:7" x14ac:dyDescent="0.25">
      <c r="B5634" s="149" t="str">
        <f t="shared" si="176"/>
        <v>_2396</v>
      </c>
      <c r="E5634" s="149" t="str">
        <f t="shared" si="177"/>
        <v>_</v>
      </c>
      <c r="G5634" s="149">
        <f t="array" ref="G5634">SUM(IF(A5634=A$5:A5634,IF(C5634=C$5:C5634,1,0),0))</f>
        <v>2396</v>
      </c>
    </row>
    <row r="5635" spans="2:7" x14ac:dyDescent="0.25">
      <c r="B5635" s="149" t="str">
        <f t="shared" si="176"/>
        <v>_2397</v>
      </c>
      <c r="E5635" s="149" t="str">
        <f t="shared" si="177"/>
        <v>_</v>
      </c>
      <c r="G5635" s="149">
        <f t="array" ref="G5635">SUM(IF(A5635=A$5:A5635,IF(C5635=C$5:C5635,1,0),0))</f>
        <v>2397</v>
      </c>
    </row>
    <row r="5636" spans="2:7" x14ac:dyDescent="0.25">
      <c r="B5636" s="149" t="str">
        <f t="shared" si="176"/>
        <v>_2398</v>
      </c>
      <c r="E5636" s="149" t="str">
        <f t="shared" si="177"/>
        <v>_</v>
      </c>
      <c r="G5636" s="149">
        <f t="array" ref="G5636">SUM(IF(A5636=A$5:A5636,IF(C5636=C$5:C5636,1,0),0))</f>
        <v>2398</v>
      </c>
    </row>
    <row r="5637" spans="2:7" x14ac:dyDescent="0.25">
      <c r="B5637" s="149" t="str">
        <f t="shared" si="176"/>
        <v>_2399</v>
      </c>
      <c r="E5637" s="149" t="str">
        <f t="shared" si="177"/>
        <v>_</v>
      </c>
      <c r="G5637" s="149">
        <f t="array" ref="G5637">SUM(IF(A5637=A$5:A5637,IF(C5637=C$5:C5637,1,0),0))</f>
        <v>2399</v>
      </c>
    </row>
    <row r="5638" spans="2:7" x14ac:dyDescent="0.25">
      <c r="B5638" s="149" t="str">
        <f t="shared" si="176"/>
        <v>_2400</v>
      </c>
      <c r="E5638" s="149" t="str">
        <f t="shared" si="177"/>
        <v>_</v>
      </c>
      <c r="G5638" s="149">
        <f t="array" ref="G5638">SUM(IF(A5638=A$5:A5638,IF(C5638=C$5:C5638,1,0),0))</f>
        <v>2400</v>
      </c>
    </row>
    <row r="5639" spans="2:7" x14ac:dyDescent="0.25">
      <c r="B5639" s="149" t="str">
        <f t="shared" si="176"/>
        <v>_2401</v>
      </c>
      <c r="E5639" s="149" t="str">
        <f t="shared" si="177"/>
        <v>_</v>
      </c>
      <c r="G5639" s="149">
        <f t="array" ref="G5639">SUM(IF(A5639=A$5:A5639,IF(C5639=C$5:C5639,1,0),0))</f>
        <v>2401</v>
      </c>
    </row>
    <row r="5640" spans="2:7" x14ac:dyDescent="0.25">
      <c r="B5640" s="149" t="str">
        <f t="shared" si="176"/>
        <v>_2402</v>
      </c>
      <c r="E5640" s="149" t="str">
        <f t="shared" si="177"/>
        <v>_</v>
      </c>
      <c r="G5640" s="149">
        <f t="array" ref="G5640">SUM(IF(A5640=A$5:A5640,IF(C5640=C$5:C5640,1,0),0))</f>
        <v>2402</v>
      </c>
    </row>
    <row r="5641" spans="2:7" x14ac:dyDescent="0.25">
      <c r="B5641" s="149" t="str">
        <f t="shared" si="176"/>
        <v>_2403</v>
      </c>
      <c r="E5641" s="149" t="str">
        <f t="shared" si="177"/>
        <v>_</v>
      </c>
      <c r="G5641" s="149">
        <f t="array" ref="G5641">SUM(IF(A5641=A$5:A5641,IF(C5641=C$5:C5641,1,0),0))</f>
        <v>2403</v>
      </c>
    </row>
    <row r="5642" spans="2:7" x14ac:dyDescent="0.25">
      <c r="B5642" s="149" t="str">
        <f t="shared" si="176"/>
        <v>_2404</v>
      </c>
      <c r="E5642" s="149" t="str">
        <f t="shared" si="177"/>
        <v>_</v>
      </c>
      <c r="G5642" s="149">
        <f t="array" ref="G5642">SUM(IF(A5642=A$5:A5642,IF(C5642=C$5:C5642,1,0),0))</f>
        <v>2404</v>
      </c>
    </row>
    <row r="5643" spans="2:7" x14ac:dyDescent="0.25">
      <c r="B5643" s="149" t="str">
        <f t="shared" si="176"/>
        <v>_2405</v>
      </c>
      <c r="E5643" s="149" t="str">
        <f t="shared" si="177"/>
        <v>_</v>
      </c>
      <c r="G5643" s="149">
        <f t="array" ref="G5643">SUM(IF(A5643=A$5:A5643,IF(C5643=C$5:C5643,1,0),0))</f>
        <v>2405</v>
      </c>
    </row>
    <row r="5644" spans="2:7" x14ac:dyDescent="0.25">
      <c r="B5644" s="149" t="str">
        <f t="shared" si="176"/>
        <v>_2406</v>
      </c>
      <c r="E5644" s="149" t="str">
        <f t="shared" si="177"/>
        <v>_</v>
      </c>
      <c r="G5644" s="149">
        <f t="array" ref="G5644">SUM(IF(A5644=A$5:A5644,IF(C5644=C$5:C5644,1,0),0))</f>
        <v>2406</v>
      </c>
    </row>
    <row r="5645" spans="2:7" x14ac:dyDescent="0.25">
      <c r="B5645" s="149" t="str">
        <f t="shared" ref="B5645:B5708" si="178">A5645&amp;"_"&amp;C5645&amp;G5645</f>
        <v>_2407</v>
      </c>
      <c r="E5645" s="149" t="str">
        <f t="shared" si="177"/>
        <v>_</v>
      </c>
      <c r="G5645" s="149">
        <f t="array" ref="G5645">SUM(IF(A5645=A$5:A5645,IF(C5645=C$5:C5645,1,0),0))</f>
        <v>2407</v>
      </c>
    </row>
    <row r="5646" spans="2:7" x14ac:dyDescent="0.25">
      <c r="B5646" s="149" t="str">
        <f t="shared" si="178"/>
        <v>_2408</v>
      </c>
      <c r="E5646" s="149" t="str">
        <f t="shared" si="177"/>
        <v>_</v>
      </c>
      <c r="G5646" s="149">
        <f t="array" ref="G5646">SUM(IF(A5646=A$5:A5646,IF(C5646=C$5:C5646,1,0),0))</f>
        <v>2408</v>
      </c>
    </row>
    <row r="5647" spans="2:7" x14ac:dyDescent="0.25">
      <c r="B5647" s="149" t="str">
        <f t="shared" si="178"/>
        <v>_2409</v>
      </c>
      <c r="E5647" s="149" t="str">
        <f t="shared" si="177"/>
        <v>_</v>
      </c>
      <c r="G5647" s="149">
        <f t="array" ref="G5647">SUM(IF(A5647=A$5:A5647,IF(C5647=C$5:C5647,1,0),0))</f>
        <v>2409</v>
      </c>
    </row>
    <row r="5648" spans="2:7" x14ac:dyDescent="0.25">
      <c r="B5648" s="149" t="str">
        <f t="shared" si="178"/>
        <v>_2410</v>
      </c>
      <c r="E5648" s="149" t="str">
        <f t="shared" si="177"/>
        <v>_</v>
      </c>
      <c r="G5648" s="149">
        <f t="array" ref="G5648">SUM(IF(A5648=A$5:A5648,IF(C5648=C$5:C5648,1,0),0))</f>
        <v>2410</v>
      </c>
    </row>
    <row r="5649" spans="2:7" x14ac:dyDescent="0.25">
      <c r="B5649" s="149" t="str">
        <f t="shared" si="178"/>
        <v>_2411</v>
      </c>
      <c r="E5649" s="149" t="str">
        <f t="shared" si="177"/>
        <v>_</v>
      </c>
      <c r="G5649" s="149">
        <f t="array" ref="G5649">SUM(IF(A5649=A$5:A5649,IF(C5649=C$5:C5649,1,0),0))</f>
        <v>2411</v>
      </c>
    </row>
    <row r="5650" spans="2:7" x14ac:dyDescent="0.25">
      <c r="B5650" s="149" t="str">
        <f t="shared" si="178"/>
        <v>_2412</v>
      </c>
      <c r="E5650" s="149" t="str">
        <f t="shared" si="177"/>
        <v>_</v>
      </c>
      <c r="G5650" s="149">
        <f t="array" ref="G5650">SUM(IF(A5650=A$5:A5650,IF(C5650=C$5:C5650,1,0),0))</f>
        <v>2412</v>
      </c>
    </row>
    <row r="5651" spans="2:7" x14ac:dyDescent="0.25">
      <c r="B5651" s="149" t="str">
        <f t="shared" si="178"/>
        <v>_2413</v>
      </c>
      <c r="E5651" s="149" t="str">
        <f t="shared" si="177"/>
        <v>_</v>
      </c>
      <c r="G5651" s="149">
        <f t="array" ref="G5651">SUM(IF(A5651=A$5:A5651,IF(C5651=C$5:C5651,1,0),0))</f>
        <v>2413</v>
      </c>
    </row>
    <row r="5652" spans="2:7" x14ac:dyDescent="0.25">
      <c r="B5652" s="149" t="str">
        <f t="shared" si="178"/>
        <v>_2414</v>
      </c>
      <c r="E5652" s="149" t="str">
        <f t="shared" si="177"/>
        <v>_</v>
      </c>
      <c r="G5652" s="149">
        <f t="array" ref="G5652">SUM(IF(A5652=A$5:A5652,IF(C5652=C$5:C5652,1,0),0))</f>
        <v>2414</v>
      </c>
    </row>
    <row r="5653" spans="2:7" x14ac:dyDescent="0.25">
      <c r="B5653" s="149" t="str">
        <f t="shared" si="178"/>
        <v>_2415</v>
      </c>
      <c r="E5653" s="149" t="str">
        <f t="shared" si="177"/>
        <v>_</v>
      </c>
      <c r="G5653" s="149">
        <f t="array" ref="G5653">SUM(IF(A5653=A$5:A5653,IF(C5653=C$5:C5653,1,0),0))</f>
        <v>2415</v>
      </c>
    </row>
    <row r="5654" spans="2:7" x14ac:dyDescent="0.25">
      <c r="B5654" s="149" t="str">
        <f t="shared" si="178"/>
        <v>_2416</v>
      </c>
      <c r="E5654" s="149" t="str">
        <f t="shared" si="177"/>
        <v>_</v>
      </c>
      <c r="G5654" s="149">
        <f t="array" ref="G5654">SUM(IF(A5654=A$5:A5654,IF(C5654=C$5:C5654,1,0),0))</f>
        <v>2416</v>
      </c>
    </row>
    <row r="5655" spans="2:7" x14ac:dyDescent="0.25">
      <c r="B5655" s="149" t="str">
        <f t="shared" si="178"/>
        <v>_2417</v>
      </c>
      <c r="E5655" s="149" t="str">
        <f t="shared" si="177"/>
        <v>_</v>
      </c>
      <c r="G5655" s="149">
        <f t="array" ref="G5655">SUM(IF(A5655=A$5:A5655,IF(C5655=C$5:C5655,1,0),0))</f>
        <v>2417</v>
      </c>
    </row>
    <row r="5656" spans="2:7" x14ac:dyDescent="0.25">
      <c r="B5656" s="149" t="str">
        <f t="shared" si="178"/>
        <v>_2418</v>
      </c>
      <c r="E5656" s="149" t="str">
        <f t="shared" si="177"/>
        <v>_</v>
      </c>
      <c r="G5656" s="149">
        <f t="array" ref="G5656">SUM(IF(A5656=A$5:A5656,IF(C5656=C$5:C5656,1,0),0))</f>
        <v>2418</v>
      </c>
    </row>
    <row r="5657" spans="2:7" x14ac:dyDescent="0.25">
      <c r="B5657" s="149" t="str">
        <f t="shared" si="178"/>
        <v>_2419</v>
      </c>
      <c r="E5657" s="149" t="str">
        <f t="shared" si="177"/>
        <v>_</v>
      </c>
      <c r="G5657" s="149">
        <f t="array" ref="G5657">SUM(IF(A5657=A$5:A5657,IF(C5657=C$5:C5657,1,0),0))</f>
        <v>2419</v>
      </c>
    </row>
    <row r="5658" spans="2:7" x14ac:dyDescent="0.25">
      <c r="B5658" s="149" t="str">
        <f t="shared" si="178"/>
        <v>_2420</v>
      </c>
      <c r="E5658" s="149" t="str">
        <f t="shared" si="177"/>
        <v>_</v>
      </c>
      <c r="G5658" s="149">
        <f t="array" ref="G5658">SUM(IF(A5658=A$5:A5658,IF(C5658=C$5:C5658,1,0),0))</f>
        <v>2420</v>
      </c>
    </row>
    <row r="5659" spans="2:7" x14ac:dyDescent="0.25">
      <c r="B5659" s="149" t="str">
        <f t="shared" si="178"/>
        <v>_2421</v>
      </c>
      <c r="E5659" s="149" t="str">
        <f t="shared" si="177"/>
        <v>_</v>
      </c>
      <c r="G5659" s="149">
        <f t="array" ref="G5659">SUM(IF(A5659=A$5:A5659,IF(C5659=C$5:C5659,1,0),0))</f>
        <v>2421</v>
      </c>
    </row>
    <row r="5660" spans="2:7" x14ac:dyDescent="0.25">
      <c r="B5660" s="149" t="str">
        <f t="shared" si="178"/>
        <v>_2422</v>
      </c>
      <c r="E5660" s="149" t="str">
        <f t="shared" si="177"/>
        <v>_</v>
      </c>
      <c r="G5660" s="149">
        <f t="array" ref="G5660">SUM(IF(A5660=A$5:A5660,IF(C5660=C$5:C5660,1,0),0))</f>
        <v>2422</v>
      </c>
    </row>
    <row r="5661" spans="2:7" x14ac:dyDescent="0.25">
      <c r="B5661" s="149" t="str">
        <f t="shared" si="178"/>
        <v>_2423</v>
      </c>
      <c r="E5661" s="149" t="str">
        <f t="shared" si="177"/>
        <v>_</v>
      </c>
      <c r="G5661" s="149">
        <f t="array" ref="G5661">SUM(IF(A5661=A$5:A5661,IF(C5661=C$5:C5661,1,0),0))</f>
        <v>2423</v>
      </c>
    </row>
    <row r="5662" spans="2:7" x14ac:dyDescent="0.25">
      <c r="B5662" s="149" t="str">
        <f t="shared" si="178"/>
        <v>_2424</v>
      </c>
      <c r="E5662" s="149" t="str">
        <f t="shared" si="177"/>
        <v>_</v>
      </c>
      <c r="G5662" s="149">
        <f t="array" ref="G5662">SUM(IF(A5662=A$5:A5662,IF(C5662=C$5:C5662,1,0),0))</f>
        <v>2424</v>
      </c>
    </row>
    <row r="5663" spans="2:7" x14ac:dyDescent="0.25">
      <c r="B5663" s="149" t="str">
        <f t="shared" si="178"/>
        <v>_2425</v>
      </c>
      <c r="E5663" s="149" t="str">
        <f t="shared" si="177"/>
        <v>_</v>
      </c>
      <c r="G5663" s="149">
        <f t="array" ref="G5663">SUM(IF(A5663=A$5:A5663,IF(C5663=C$5:C5663,1,0),0))</f>
        <v>2425</v>
      </c>
    </row>
    <row r="5664" spans="2:7" x14ac:dyDescent="0.25">
      <c r="B5664" s="149" t="str">
        <f t="shared" si="178"/>
        <v>_2426</v>
      </c>
      <c r="E5664" s="149" t="str">
        <f t="shared" si="177"/>
        <v>_</v>
      </c>
      <c r="G5664" s="149">
        <f t="array" ref="G5664">SUM(IF(A5664=A$5:A5664,IF(C5664=C$5:C5664,1,0),0))</f>
        <v>2426</v>
      </c>
    </row>
    <row r="5665" spans="2:7" x14ac:dyDescent="0.25">
      <c r="B5665" s="149" t="str">
        <f t="shared" si="178"/>
        <v>_2427</v>
      </c>
      <c r="E5665" s="149" t="str">
        <f t="shared" si="177"/>
        <v>_</v>
      </c>
      <c r="G5665" s="149">
        <f t="array" ref="G5665">SUM(IF(A5665=A$5:A5665,IF(C5665=C$5:C5665,1,0),0))</f>
        <v>2427</v>
      </c>
    </row>
    <row r="5666" spans="2:7" x14ac:dyDescent="0.25">
      <c r="B5666" s="149" t="str">
        <f t="shared" si="178"/>
        <v>_2428</v>
      </c>
      <c r="E5666" s="149" t="str">
        <f t="shared" si="177"/>
        <v>_</v>
      </c>
      <c r="G5666" s="149">
        <f t="array" ref="G5666">SUM(IF(A5666=A$5:A5666,IF(C5666=C$5:C5666,1,0),0))</f>
        <v>2428</v>
      </c>
    </row>
    <row r="5667" spans="2:7" x14ac:dyDescent="0.25">
      <c r="B5667" s="149" t="str">
        <f t="shared" si="178"/>
        <v>_2429</v>
      </c>
      <c r="E5667" s="149" t="str">
        <f t="shared" si="177"/>
        <v>_</v>
      </c>
      <c r="G5667" s="149">
        <f t="array" ref="G5667">SUM(IF(A5667=A$5:A5667,IF(C5667=C$5:C5667,1,0),0))</f>
        <v>2429</v>
      </c>
    </row>
    <row r="5668" spans="2:7" x14ac:dyDescent="0.25">
      <c r="B5668" s="149" t="str">
        <f t="shared" si="178"/>
        <v>_2430</v>
      </c>
      <c r="E5668" s="149" t="str">
        <f t="shared" si="177"/>
        <v>_</v>
      </c>
      <c r="G5668" s="149">
        <f t="array" ref="G5668">SUM(IF(A5668=A$5:A5668,IF(C5668=C$5:C5668,1,0),0))</f>
        <v>2430</v>
      </c>
    </row>
    <row r="5669" spans="2:7" x14ac:dyDescent="0.25">
      <c r="B5669" s="149" t="str">
        <f t="shared" si="178"/>
        <v>_2431</v>
      </c>
      <c r="E5669" s="149" t="str">
        <f t="shared" si="177"/>
        <v>_</v>
      </c>
      <c r="G5669" s="149">
        <f t="array" ref="G5669">SUM(IF(A5669=A$5:A5669,IF(C5669=C$5:C5669,1,0),0))</f>
        <v>2431</v>
      </c>
    </row>
    <row r="5670" spans="2:7" x14ac:dyDescent="0.25">
      <c r="B5670" s="149" t="str">
        <f t="shared" si="178"/>
        <v>_2432</v>
      </c>
      <c r="E5670" s="149" t="str">
        <f t="shared" si="177"/>
        <v>_</v>
      </c>
      <c r="G5670" s="149">
        <f t="array" ref="G5670">SUM(IF(A5670=A$5:A5670,IF(C5670=C$5:C5670,1,0),0))</f>
        <v>2432</v>
      </c>
    </row>
    <row r="5671" spans="2:7" x14ac:dyDescent="0.25">
      <c r="B5671" s="149" t="str">
        <f t="shared" si="178"/>
        <v>_2433</v>
      </c>
      <c r="E5671" s="149" t="str">
        <f t="shared" si="177"/>
        <v>_</v>
      </c>
      <c r="G5671" s="149">
        <f t="array" ref="G5671">SUM(IF(A5671=A$5:A5671,IF(C5671=C$5:C5671,1,0),0))</f>
        <v>2433</v>
      </c>
    </row>
    <row r="5672" spans="2:7" x14ac:dyDescent="0.25">
      <c r="B5672" s="149" t="str">
        <f t="shared" si="178"/>
        <v>_2434</v>
      </c>
      <c r="E5672" s="149" t="str">
        <f t="shared" si="177"/>
        <v>_</v>
      </c>
      <c r="G5672" s="149">
        <f t="array" ref="G5672">SUM(IF(A5672=A$5:A5672,IF(C5672=C$5:C5672,1,0),0))</f>
        <v>2434</v>
      </c>
    </row>
    <row r="5673" spans="2:7" x14ac:dyDescent="0.25">
      <c r="B5673" s="149" t="str">
        <f t="shared" si="178"/>
        <v>_2435</v>
      </c>
      <c r="E5673" s="149" t="str">
        <f t="shared" si="177"/>
        <v>_</v>
      </c>
      <c r="G5673" s="149">
        <f t="array" ref="G5673">SUM(IF(A5673=A$5:A5673,IF(C5673=C$5:C5673,1,0),0))</f>
        <v>2435</v>
      </c>
    </row>
    <row r="5674" spans="2:7" x14ac:dyDescent="0.25">
      <c r="B5674" s="149" t="str">
        <f t="shared" si="178"/>
        <v>_2436</v>
      </c>
      <c r="E5674" s="149" t="str">
        <f t="shared" si="177"/>
        <v>_</v>
      </c>
      <c r="G5674" s="149">
        <f t="array" ref="G5674">SUM(IF(A5674=A$5:A5674,IF(C5674=C$5:C5674,1,0),0))</f>
        <v>2436</v>
      </c>
    </row>
    <row r="5675" spans="2:7" x14ac:dyDescent="0.25">
      <c r="B5675" s="149" t="str">
        <f t="shared" si="178"/>
        <v>_2437</v>
      </c>
      <c r="E5675" s="149" t="str">
        <f t="shared" si="177"/>
        <v>_</v>
      </c>
      <c r="G5675" s="149">
        <f t="array" ref="G5675">SUM(IF(A5675=A$5:A5675,IF(C5675=C$5:C5675,1,0),0))</f>
        <v>2437</v>
      </c>
    </row>
    <row r="5676" spans="2:7" x14ac:dyDescent="0.25">
      <c r="B5676" s="149" t="str">
        <f t="shared" si="178"/>
        <v>_2438</v>
      </c>
      <c r="E5676" s="149" t="str">
        <f t="shared" si="177"/>
        <v>_</v>
      </c>
      <c r="G5676" s="149">
        <f t="array" ref="G5676">SUM(IF(A5676=A$5:A5676,IF(C5676=C$5:C5676,1,0),0))</f>
        <v>2438</v>
      </c>
    </row>
    <row r="5677" spans="2:7" x14ac:dyDescent="0.25">
      <c r="B5677" s="149" t="str">
        <f t="shared" si="178"/>
        <v>_2439</v>
      </c>
      <c r="E5677" s="149" t="str">
        <f t="shared" si="177"/>
        <v>_</v>
      </c>
      <c r="G5677" s="149">
        <f t="array" ref="G5677">SUM(IF(A5677=A$5:A5677,IF(C5677=C$5:C5677,1,0),0))</f>
        <v>2439</v>
      </c>
    </row>
    <row r="5678" spans="2:7" x14ac:dyDescent="0.25">
      <c r="B5678" s="149" t="str">
        <f t="shared" si="178"/>
        <v>_2440</v>
      </c>
      <c r="E5678" s="149" t="str">
        <f t="shared" si="177"/>
        <v>_</v>
      </c>
      <c r="G5678" s="149">
        <f t="array" ref="G5678">SUM(IF(A5678=A$5:A5678,IF(C5678=C$5:C5678,1,0),0))</f>
        <v>2440</v>
      </c>
    </row>
    <row r="5679" spans="2:7" x14ac:dyDescent="0.25">
      <c r="B5679" s="149" t="str">
        <f t="shared" si="178"/>
        <v>_2441</v>
      </c>
      <c r="E5679" s="149" t="str">
        <f t="shared" si="177"/>
        <v>_</v>
      </c>
      <c r="G5679" s="149">
        <f t="array" ref="G5679">SUM(IF(A5679=A$5:A5679,IF(C5679=C$5:C5679,1,0),0))</f>
        <v>2441</v>
      </c>
    </row>
    <row r="5680" spans="2:7" x14ac:dyDescent="0.25">
      <c r="B5680" s="149" t="str">
        <f t="shared" si="178"/>
        <v>_2442</v>
      </c>
      <c r="E5680" s="149" t="str">
        <f t="shared" si="177"/>
        <v>_</v>
      </c>
      <c r="G5680" s="149">
        <f t="array" ref="G5680">SUM(IF(A5680=A$5:A5680,IF(C5680=C$5:C5680,1,0),0))</f>
        <v>2442</v>
      </c>
    </row>
    <row r="5681" spans="2:7" x14ac:dyDescent="0.25">
      <c r="B5681" s="149" t="str">
        <f t="shared" si="178"/>
        <v>_2443</v>
      </c>
      <c r="E5681" s="149" t="str">
        <f t="shared" ref="E5681:E5744" si="179">A5681&amp;"_"&amp;C5681&amp;D5681</f>
        <v>_</v>
      </c>
      <c r="G5681" s="149">
        <f t="array" ref="G5681">SUM(IF(A5681=A$5:A5681,IF(C5681=C$5:C5681,1,0),0))</f>
        <v>2443</v>
      </c>
    </row>
    <row r="5682" spans="2:7" x14ac:dyDescent="0.25">
      <c r="B5682" s="149" t="str">
        <f t="shared" si="178"/>
        <v>_2444</v>
      </c>
      <c r="E5682" s="149" t="str">
        <f t="shared" si="179"/>
        <v>_</v>
      </c>
      <c r="G5682" s="149">
        <f t="array" ref="G5682">SUM(IF(A5682=A$5:A5682,IF(C5682=C$5:C5682,1,0),0))</f>
        <v>2444</v>
      </c>
    </row>
    <row r="5683" spans="2:7" x14ac:dyDescent="0.25">
      <c r="B5683" s="149" t="str">
        <f t="shared" si="178"/>
        <v>_2445</v>
      </c>
      <c r="E5683" s="149" t="str">
        <f t="shared" si="179"/>
        <v>_</v>
      </c>
      <c r="G5683" s="149">
        <f t="array" ref="G5683">SUM(IF(A5683=A$5:A5683,IF(C5683=C$5:C5683,1,0),0))</f>
        <v>2445</v>
      </c>
    </row>
    <row r="5684" spans="2:7" x14ac:dyDescent="0.25">
      <c r="B5684" s="149" t="str">
        <f t="shared" si="178"/>
        <v>_2446</v>
      </c>
      <c r="E5684" s="149" t="str">
        <f t="shared" si="179"/>
        <v>_</v>
      </c>
      <c r="G5684" s="149">
        <f t="array" ref="G5684">SUM(IF(A5684=A$5:A5684,IF(C5684=C$5:C5684,1,0),0))</f>
        <v>2446</v>
      </c>
    </row>
    <row r="5685" spans="2:7" x14ac:dyDescent="0.25">
      <c r="B5685" s="149" t="str">
        <f t="shared" si="178"/>
        <v>_2447</v>
      </c>
      <c r="E5685" s="149" t="str">
        <f t="shared" si="179"/>
        <v>_</v>
      </c>
      <c r="G5685" s="149">
        <f t="array" ref="G5685">SUM(IF(A5685=A$5:A5685,IF(C5685=C$5:C5685,1,0),0))</f>
        <v>2447</v>
      </c>
    </row>
    <row r="5686" spans="2:7" x14ac:dyDescent="0.25">
      <c r="B5686" s="149" t="str">
        <f t="shared" si="178"/>
        <v>_2448</v>
      </c>
      <c r="E5686" s="149" t="str">
        <f t="shared" si="179"/>
        <v>_</v>
      </c>
      <c r="G5686" s="149">
        <f t="array" ref="G5686">SUM(IF(A5686=A$5:A5686,IF(C5686=C$5:C5686,1,0),0))</f>
        <v>2448</v>
      </c>
    </row>
    <row r="5687" spans="2:7" x14ac:dyDescent="0.25">
      <c r="B5687" s="149" t="str">
        <f t="shared" si="178"/>
        <v>_2449</v>
      </c>
      <c r="E5687" s="149" t="str">
        <f t="shared" si="179"/>
        <v>_</v>
      </c>
      <c r="G5687" s="149">
        <f t="array" ref="G5687">SUM(IF(A5687=A$5:A5687,IF(C5687=C$5:C5687,1,0),0))</f>
        <v>2449</v>
      </c>
    </row>
    <row r="5688" spans="2:7" x14ac:dyDescent="0.25">
      <c r="B5688" s="149" t="str">
        <f t="shared" si="178"/>
        <v>_2450</v>
      </c>
      <c r="E5688" s="149" t="str">
        <f t="shared" si="179"/>
        <v>_</v>
      </c>
      <c r="G5688" s="149">
        <f t="array" ref="G5688">SUM(IF(A5688=A$5:A5688,IF(C5688=C$5:C5688,1,0),0))</f>
        <v>2450</v>
      </c>
    </row>
    <row r="5689" spans="2:7" x14ac:dyDescent="0.25">
      <c r="B5689" s="149" t="str">
        <f t="shared" si="178"/>
        <v>_2451</v>
      </c>
      <c r="E5689" s="149" t="str">
        <f t="shared" si="179"/>
        <v>_</v>
      </c>
      <c r="G5689" s="149">
        <f t="array" ref="G5689">SUM(IF(A5689=A$5:A5689,IF(C5689=C$5:C5689,1,0),0))</f>
        <v>2451</v>
      </c>
    </row>
    <row r="5690" spans="2:7" x14ac:dyDescent="0.25">
      <c r="B5690" s="149" t="str">
        <f t="shared" si="178"/>
        <v>_2452</v>
      </c>
      <c r="E5690" s="149" t="str">
        <f t="shared" si="179"/>
        <v>_</v>
      </c>
      <c r="G5690" s="149">
        <f t="array" ref="G5690">SUM(IF(A5690=A$5:A5690,IF(C5690=C$5:C5690,1,0),0))</f>
        <v>2452</v>
      </c>
    </row>
    <row r="5691" spans="2:7" x14ac:dyDescent="0.25">
      <c r="B5691" s="149" t="str">
        <f t="shared" si="178"/>
        <v>_2453</v>
      </c>
      <c r="E5691" s="149" t="str">
        <f t="shared" si="179"/>
        <v>_</v>
      </c>
      <c r="G5691" s="149">
        <f t="array" ref="G5691">SUM(IF(A5691=A$5:A5691,IF(C5691=C$5:C5691,1,0),0))</f>
        <v>2453</v>
      </c>
    </row>
    <row r="5692" spans="2:7" x14ac:dyDescent="0.25">
      <c r="B5692" s="149" t="str">
        <f t="shared" si="178"/>
        <v>_2454</v>
      </c>
      <c r="E5692" s="149" t="str">
        <f t="shared" si="179"/>
        <v>_</v>
      </c>
      <c r="G5692" s="149">
        <f t="array" ref="G5692">SUM(IF(A5692=A$5:A5692,IF(C5692=C$5:C5692,1,0),0))</f>
        <v>2454</v>
      </c>
    </row>
    <row r="5693" spans="2:7" x14ac:dyDescent="0.25">
      <c r="B5693" s="149" t="str">
        <f t="shared" si="178"/>
        <v>_2455</v>
      </c>
      <c r="E5693" s="149" t="str">
        <f t="shared" si="179"/>
        <v>_</v>
      </c>
      <c r="G5693" s="149">
        <f t="array" ref="G5693">SUM(IF(A5693=A$5:A5693,IF(C5693=C$5:C5693,1,0),0))</f>
        <v>2455</v>
      </c>
    </row>
    <row r="5694" spans="2:7" x14ac:dyDescent="0.25">
      <c r="B5694" s="149" t="str">
        <f t="shared" si="178"/>
        <v>_2456</v>
      </c>
      <c r="E5694" s="149" t="str">
        <f t="shared" si="179"/>
        <v>_</v>
      </c>
      <c r="G5694" s="149">
        <f t="array" ref="G5694">SUM(IF(A5694=A$5:A5694,IF(C5694=C$5:C5694,1,0),0))</f>
        <v>2456</v>
      </c>
    </row>
    <row r="5695" spans="2:7" x14ac:dyDescent="0.25">
      <c r="B5695" s="149" t="str">
        <f t="shared" si="178"/>
        <v>_2457</v>
      </c>
      <c r="E5695" s="149" t="str">
        <f t="shared" si="179"/>
        <v>_</v>
      </c>
      <c r="G5695" s="149">
        <f t="array" ref="G5695">SUM(IF(A5695=A$5:A5695,IF(C5695=C$5:C5695,1,0),0))</f>
        <v>2457</v>
      </c>
    </row>
    <row r="5696" spans="2:7" x14ac:dyDescent="0.25">
      <c r="B5696" s="149" t="str">
        <f t="shared" si="178"/>
        <v>_2458</v>
      </c>
      <c r="E5696" s="149" t="str">
        <f t="shared" si="179"/>
        <v>_</v>
      </c>
      <c r="G5696" s="149">
        <f t="array" ref="G5696">SUM(IF(A5696=A$5:A5696,IF(C5696=C$5:C5696,1,0),0))</f>
        <v>2458</v>
      </c>
    </row>
    <row r="5697" spans="2:7" x14ac:dyDescent="0.25">
      <c r="B5697" s="149" t="str">
        <f t="shared" si="178"/>
        <v>_2459</v>
      </c>
      <c r="E5697" s="149" t="str">
        <f t="shared" si="179"/>
        <v>_</v>
      </c>
      <c r="G5697" s="149">
        <f t="array" ref="G5697">SUM(IF(A5697=A$5:A5697,IF(C5697=C$5:C5697,1,0),0))</f>
        <v>2459</v>
      </c>
    </row>
    <row r="5698" spans="2:7" x14ac:dyDescent="0.25">
      <c r="B5698" s="149" t="str">
        <f t="shared" si="178"/>
        <v>_2460</v>
      </c>
      <c r="E5698" s="149" t="str">
        <f t="shared" si="179"/>
        <v>_</v>
      </c>
      <c r="G5698" s="149">
        <f t="array" ref="G5698">SUM(IF(A5698=A$5:A5698,IF(C5698=C$5:C5698,1,0),0))</f>
        <v>2460</v>
      </c>
    </row>
    <row r="5699" spans="2:7" x14ac:dyDescent="0.25">
      <c r="B5699" s="149" t="str">
        <f t="shared" si="178"/>
        <v>_2461</v>
      </c>
      <c r="E5699" s="149" t="str">
        <f t="shared" si="179"/>
        <v>_</v>
      </c>
      <c r="G5699" s="149">
        <f t="array" ref="G5699">SUM(IF(A5699=A$5:A5699,IF(C5699=C$5:C5699,1,0),0))</f>
        <v>2461</v>
      </c>
    </row>
    <row r="5700" spans="2:7" x14ac:dyDescent="0.25">
      <c r="B5700" s="149" t="str">
        <f t="shared" si="178"/>
        <v>_2462</v>
      </c>
      <c r="E5700" s="149" t="str">
        <f t="shared" si="179"/>
        <v>_</v>
      </c>
      <c r="G5700" s="149">
        <f t="array" ref="G5700">SUM(IF(A5700=A$5:A5700,IF(C5700=C$5:C5700,1,0),0))</f>
        <v>2462</v>
      </c>
    </row>
    <row r="5701" spans="2:7" x14ac:dyDescent="0.25">
      <c r="B5701" s="149" t="str">
        <f t="shared" si="178"/>
        <v>_2463</v>
      </c>
      <c r="E5701" s="149" t="str">
        <f t="shared" si="179"/>
        <v>_</v>
      </c>
      <c r="G5701" s="149">
        <f t="array" ref="G5701">SUM(IF(A5701=A$5:A5701,IF(C5701=C$5:C5701,1,0),0))</f>
        <v>2463</v>
      </c>
    </row>
    <row r="5702" spans="2:7" x14ac:dyDescent="0.25">
      <c r="B5702" s="149" t="str">
        <f t="shared" si="178"/>
        <v>_2464</v>
      </c>
      <c r="E5702" s="149" t="str">
        <f t="shared" si="179"/>
        <v>_</v>
      </c>
      <c r="G5702" s="149">
        <f t="array" ref="G5702">SUM(IF(A5702=A$5:A5702,IF(C5702=C$5:C5702,1,0),0))</f>
        <v>2464</v>
      </c>
    </row>
    <row r="5703" spans="2:7" x14ac:dyDescent="0.25">
      <c r="B5703" s="149" t="str">
        <f t="shared" si="178"/>
        <v>_2465</v>
      </c>
      <c r="E5703" s="149" t="str">
        <f t="shared" si="179"/>
        <v>_</v>
      </c>
      <c r="G5703" s="149">
        <f t="array" ref="G5703">SUM(IF(A5703=A$5:A5703,IF(C5703=C$5:C5703,1,0),0))</f>
        <v>2465</v>
      </c>
    </row>
    <row r="5704" spans="2:7" x14ac:dyDescent="0.25">
      <c r="B5704" s="149" t="str">
        <f t="shared" si="178"/>
        <v>_2466</v>
      </c>
      <c r="E5704" s="149" t="str">
        <f t="shared" si="179"/>
        <v>_</v>
      </c>
      <c r="G5704" s="149">
        <f t="array" ref="G5704">SUM(IF(A5704=A$5:A5704,IF(C5704=C$5:C5704,1,0),0))</f>
        <v>2466</v>
      </c>
    </row>
    <row r="5705" spans="2:7" x14ac:dyDescent="0.25">
      <c r="B5705" s="149" t="str">
        <f t="shared" si="178"/>
        <v>_2467</v>
      </c>
      <c r="E5705" s="149" t="str">
        <f t="shared" si="179"/>
        <v>_</v>
      </c>
      <c r="G5705" s="149">
        <f t="array" ref="G5705">SUM(IF(A5705=A$5:A5705,IF(C5705=C$5:C5705,1,0),0))</f>
        <v>2467</v>
      </c>
    </row>
    <row r="5706" spans="2:7" x14ac:dyDescent="0.25">
      <c r="B5706" s="149" t="str">
        <f t="shared" si="178"/>
        <v>_2468</v>
      </c>
      <c r="E5706" s="149" t="str">
        <f t="shared" si="179"/>
        <v>_</v>
      </c>
      <c r="G5706" s="149">
        <f t="array" ref="G5706">SUM(IF(A5706=A$5:A5706,IF(C5706=C$5:C5706,1,0),0))</f>
        <v>2468</v>
      </c>
    </row>
    <row r="5707" spans="2:7" x14ac:dyDescent="0.25">
      <c r="B5707" s="149" t="str">
        <f t="shared" si="178"/>
        <v>_2469</v>
      </c>
      <c r="E5707" s="149" t="str">
        <f t="shared" si="179"/>
        <v>_</v>
      </c>
      <c r="G5707" s="149">
        <f t="array" ref="G5707">SUM(IF(A5707=A$5:A5707,IF(C5707=C$5:C5707,1,0),0))</f>
        <v>2469</v>
      </c>
    </row>
    <row r="5708" spans="2:7" x14ac:dyDescent="0.25">
      <c r="B5708" s="149" t="str">
        <f t="shared" si="178"/>
        <v>_2470</v>
      </c>
      <c r="E5708" s="149" t="str">
        <f t="shared" si="179"/>
        <v>_</v>
      </c>
      <c r="G5708" s="149">
        <f t="array" ref="G5708">SUM(IF(A5708=A$5:A5708,IF(C5708=C$5:C5708,1,0),0))</f>
        <v>2470</v>
      </c>
    </row>
    <row r="5709" spans="2:7" x14ac:dyDescent="0.25">
      <c r="B5709" s="149" t="str">
        <f t="shared" ref="B5709:B5772" si="180">A5709&amp;"_"&amp;C5709&amp;G5709</f>
        <v>_2471</v>
      </c>
      <c r="E5709" s="149" t="str">
        <f t="shared" si="179"/>
        <v>_</v>
      </c>
      <c r="G5709" s="149">
        <f t="array" ref="G5709">SUM(IF(A5709=A$5:A5709,IF(C5709=C$5:C5709,1,0),0))</f>
        <v>2471</v>
      </c>
    </row>
    <row r="5710" spans="2:7" x14ac:dyDescent="0.25">
      <c r="B5710" s="149" t="str">
        <f t="shared" si="180"/>
        <v>_2472</v>
      </c>
      <c r="E5710" s="149" t="str">
        <f t="shared" si="179"/>
        <v>_</v>
      </c>
      <c r="G5710" s="149">
        <f t="array" ref="G5710">SUM(IF(A5710=A$5:A5710,IF(C5710=C$5:C5710,1,0),0))</f>
        <v>2472</v>
      </c>
    </row>
    <row r="5711" spans="2:7" x14ac:dyDescent="0.25">
      <c r="B5711" s="149" t="str">
        <f t="shared" si="180"/>
        <v>_2473</v>
      </c>
      <c r="E5711" s="149" t="str">
        <f t="shared" si="179"/>
        <v>_</v>
      </c>
      <c r="G5711" s="149">
        <f t="array" ref="G5711">SUM(IF(A5711=A$5:A5711,IF(C5711=C$5:C5711,1,0),0))</f>
        <v>2473</v>
      </c>
    </row>
    <row r="5712" spans="2:7" x14ac:dyDescent="0.25">
      <c r="B5712" s="149" t="str">
        <f t="shared" si="180"/>
        <v>_2474</v>
      </c>
      <c r="E5712" s="149" t="str">
        <f t="shared" si="179"/>
        <v>_</v>
      </c>
      <c r="G5712" s="149">
        <f t="array" ref="G5712">SUM(IF(A5712=A$5:A5712,IF(C5712=C$5:C5712,1,0),0))</f>
        <v>2474</v>
      </c>
    </row>
    <row r="5713" spans="2:7" x14ac:dyDescent="0.25">
      <c r="B5713" s="149" t="str">
        <f t="shared" si="180"/>
        <v>_2475</v>
      </c>
      <c r="E5713" s="149" t="str">
        <f t="shared" si="179"/>
        <v>_</v>
      </c>
      <c r="G5713" s="149">
        <f t="array" ref="G5713">SUM(IF(A5713=A$5:A5713,IF(C5713=C$5:C5713,1,0),0))</f>
        <v>2475</v>
      </c>
    </row>
    <row r="5714" spans="2:7" x14ac:dyDescent="0.25">
      <c r="B5714" s="149" t="str">
        <f t="shared" si="180"/>
        <v>_2476</v>
      </c>
      <c r="E5714" s="149" t="str">
        <f t="shared" si="179"/>
        <v>_</v>
      </c>
      <c r="G5714" s="149">
        <f t="array" ref="G5714">SUM(IF(A5714=A$5:A5714,IF(C5714=C$5:C5714,1,0),0))</f>
        <v>2476</v>
      </c>
    </row>
    <row r="5715" spans="2:7" x14ac:dyDescent="0.25">
      <c r="B5715" s="149" t="str">
        <f t="shared" si="180"/>
        <v>_2477</v>
      </c>
      <c r="E5715" s="149" t="str">
        <f t="shared" si="179"/>
        <v>_</v>
      </c>
      <c r="G5715" s="149">
        <f t="array" ref="G5715">SUM(IF(A5715=A$5:A5715,IF(C5715=C$5:C5715,1,0),0))</f>
        <v>2477</v>
      </c>
    </row>
    <row r="5716" spans="2:7" x14ac:dyDescent="0.25">
      <c r="B5716" s="149" t="str">
        <f t="shared" si="180"/>
        <v>_2478</v>
      </c>
      <c r="E5716" s="149" t="str">
        <f t="shared" si="179"/>
        <v>_</v>
      </c>
      <c r="G5716" s="149">
        <f t="array" ref="G5716">SUM(IF(A5716=A$5:A5716,IF(C5716=C$5:C5716,1,0),0))</f>
        <v>2478</v>
      </c>
    </row>
    <row r="5717" spans="2:7" x14ac:dyDescent="0.25">
      <c r="B5717" s="149" t="str">
        <f t="shared" si="180"/>
        <v>_2479</v>
      </c>
      <c r="E5717" s="149" t="str">
        <f t="shared" si="179"/>
        <v>_</v>
      </c>
      <c r="G5717" s="149">
        <f t="array" ref="G5717">SUM(IF(A5717=A$5:A5717,IF(C5717=C$5:C5717,1,0),0))</f>
        <v>2479</v>
      </c>
    </row>
    <row r="5718" spans="2:7" x14ac:dyDescent="0.25">
      <c r="B5718" s="149" t="str">
        <f t="shared" si="180"/>
        <v>_2480</v>
      </c>
      <c r="E5718" s="149" t="str">
        <f t="shared" si="179"/>
        <v>_</v>
      </c>
      <c r="G5718" s="149">
        <f t="array" ref="G5718">SUM(IF(A5718=A$5:A5718,IF(C5718=C$5:C5718,1,0),0))</f>
        <v>2480</v>
      </c>
    </row>
    <row r="5719" spans="2:7" x14ac:dyDescent="0.25">
      <c r="B5719" s="149" t="str">
        <f t="shared" si="180"/>
        <v>_2481</v>
      </c>
      <c r="E5719" s="149" t="str">
        <f t="shared" si="179"/>
        <v>_</v>
      </c>
      <c r="G5719" s="149">
        <f t="array" ref="G5719">SUM(IF(A5719=A$5:A5719,IF(C5719=C$5:C5719,1,0),0))</f>
        <v>2481</v>
      </c>
    </row>
    <row r="5720" spans="2:7" x14ac:dyDescent="0.25">
      <c r="B5720" s="149" t="str">
        <f t="shared" si="180"/>
        <v>_2482</v>
      </c>
      <c r="E5720" s="149" t="str">
        <f t="shared" si="179"/>
        <v>_</v>
      </c>
      <c r="G5720" s="149">
        <f t="array" ref="G5720">SUM(IF(A5720=A$5:A5720,IF(C5720=C$5:C5720,1,0),0))</f>
        <v>2482</v>
      </c>
    </row>
    <row r="5721" spans="2:7" x14ac:dyDescent="0.25">
      <c r="B5721" s="149" t="str">
        <f t="shared" si="180"/>
        <v>_2483</v>
      </c>
      <c r="E5721" s="149" t="str">
        <f t="shared" si="179"/>
        <v>_</v>
      </c>
      <c r="G5721" s="149">
        <f t="array" ref="G5721">SUM(IF(A5721=A$5:A5721,IF(C5721=C$5:C5721,1,0),0))</f>
        <v>2483</v>
      </c>
    </row>
    <row r="5722" spans="2:7" x14ac:dyDescent="0.25">
      <c r="B5722" s="149" t="str">
        <f t="shared" si="180"/>
        <v>_2484</v>
      </c>
      <c r="E5722" s="149" t="str">
        <f t="shared" si="179"/>
        <v>_</v>
      </c>
      <c r="G5722" s="149">
        <f t="array" ref="G5722">SUM(IF(A5722=A$5:A5722,IF(C5722=C$5:C5722,1,0),0))</f>
        <v>2484</v>
      </c>
    </row>
    <row r="5723" spans="2:7" x14ac:dyDescent="0.25">
      <c r="B5723" s="149" t="str">
        <f t="shared" si="180"/>
        <v>_2485</v>
      </c>
      <c r="E5723" s="149" t="str">
        <f t="shared" si="179"/>
        <v>_</v>
      </c>
      <c r="G5723" s="149">
        <f t="array" ref="G5723">SUM(IF(A5723=A$5:A5723,IF(C5723=C$5:C5723,1,0),0))</f>
        <v>2485</v>
      </c>
    </row>
    <row r="5724" spans="2:7" x14ac:dyDescent="0.25">
      <c r="B5724" s="149" t="str">
        <f t="shared" si="180"/>
        <v>_2486</v>
      </c>
      <c r="E5724" s="149" t="str">
        <f t="shared" si="179"/>
        <v>_</v>
      </c>
      <c r="G5724" s="149">
        <f t="array" ref="G5724">SUM(IF(A5724=A$5:A5724,IF(C5724=C$5:C5724,1,0),0))</f>
        <v>2486</v>
      </c>
    </row>
    <row r="5725" spans="2:7" x14ac:dyDescent="0.25">
      <c r="B5725" s="149" t="str">
        <f t="shared" si="180"/>
        <v>_2487</v>
      </c>
      <c r="E5725" s="149" t="str">
        <f t="shared" si="179"/>
        <v>_</v>
      </c>
      <c r="G5725" s="149">
        <f t="array" ref="G5725">SUM(IF(A5725=A$5:A5725,IF(C5725=C$5:C5725,1,0),0))</f>
        <v>2487</v>
      </c>
    </row>
    <row r="5726" spans="2:7" x14ac:dyDescent="0.25">
      <c r="B5726" s="149" t="str">
        <f t="shared" si="180"/>
        <v>_2488</v>
      </c>
      <c r="E5726" s="149" t="str">
        <f t="shared" si="179"/>
        <v>_</v>
      </c>
      <c r="G5726" s="149">
        <f t="array" ref="G5726">SUM(IF(A5726=A$5:A5726,IF(C5726=C$5:C5726,1,0),0))</f>
        <v>2488</v>
      </c>
    </row>
    <row r="5727" spans="2:7" x14ac:dyDescent="0.25">
      <c r="B5727" s="149" t="str">
        <f t="shared" si="180"/>
        <v>_2489</v>
      </c>
      <c r="E5727" s="149" t="str">
        <f t="shared" si="179"/>
        <v>_</v>
      </c>
      <c r="G5727" s="149">
        <f t="array" ref="G5727">SUM(IF(A5727=A$5:A5727,IF(C5727=C$5:C5727,1,0),0))</f>
        <v>2489</v>
      </c>
    </row>
    <row r="5728" spans="2:7" x14ac:dyDescent="0.25">
      <c r="B5728" s="149" t="str">
        <f t="shared" si="180"/>
        <v>_2490</v>
      </c>
      <c r="E5728" s="149" t="str">
        <f t="shared" si="179"/>
        <v>_</v>
      </c>
      <c r="G5728" s="149">
        <f t="array" ref="G5728">SUM(IF(A5728=A$5:A5728,IF(C5728=C$5:C5728,1,0),0))</f>
        <v>2490</v>
      </c>
    </row>
    <row r="5729" spans="2:7" x14ac:dyDescent="0.25">
      <c r="B5729" s="149" t="str">
        <f t="shared" si="180"/>
        <v>_2491</v>
      </c>
      <c r="E5729" s="149" t="str">
        <f t="shared" si="179"/>
        <v>_</v>
      </c>
      <c r="G5729" s="149">
        <f t="array" ref="G5729">SUM(IF(A5729=A$5:A5729,IF(C5729=C$5:C5729,1,0),0))</f>
        <v>2491</v>
      </c>
    </row>
    <row r="5730" spans="2:7" x14ac:dyDescent="0.25">
      <c r="B5730" s="149" t="str">
        <f t="shared" si="180"/>
        <v>_2492</v>
      </c>
      <c r="E5730" s="149" t="str">
        <f t="shared" si="179"/>
        <v>_</v>
      </c>
      <c r="G5730" s="149">
        <f t="array" ref="G5730">SUM(IF(A5730=A$5:A5730,IF(C5730=C$5:C5730,1,0),0))</f>
        <v>2492</v>
      </c>
    </row>
    <row r="5731" spans="2:7" x14ac:dyDescent="0.25">
      <c r="B5731" s="149" t="str">
        <f t="shared" si="180"/>
        <v>_2493</v>
      </c>
      <c r="E5731" s="149" t="str">
        <f t="shared" si="179"/>
        <v>_</v>
      </c>
      <c r="G5731" s="149">
        <f t="array" ref="G5731">SUM(IF(A5731=A$5:A5731,IF(C5731=C$5:C5731,1,0),0))</f>
        <v>2493</v>
      </c>
    </row>
    <row r="5732" spans="2:7" x14ac:dyDescent="0.25">
      <c r="B5732" s="149" t="str">
        <f t="shared" si="180"/>
        <v>_2494</v>
      </c>
      <c r="E5732" s="149" t="str">
        <f t="shared" si="179"/>
        <v>_</v>
      </c>
      <c r="G5732" s="149">
        <f t="array" ref="G5732">SUM(IF(A5732=A$5:A5732,IF(C5732=C$5:C5732,1,0),0))</f>
        <v>2494</v>
      </c>
    </row>
    <row r="5733" spans="2:7" x14ac:dyDescent="0.25">
      <c r="B5733" s="149" t="str">
        <f t="shared" si="180"/>
        <v>_2495</v>
      </c>
      <c r="E5733" s="149" t="str">
        <f t="shared" si="179"/>
        <v>_</v>
      </c>
      <c r="G5733" s="149">
        <f t="array" ref="G5733">SUM(IF(A5733=A$5:A5733,IF(C5733=C$5:C5733,1,0),0))</f>
        <v>2495</v>
      </c>
    </row>
    <row r="5734" spans="2:7" x14ac:dyDescent="0.25">
      <c r="B5734" s="149" t="str">
        <f t="shared" si="180"/>
        <v>_2496</v>
      </c>
      <c r="E5734" s="149" t="str">
        <f t="shared" si="179"/>
        <v>_</v>
      </c>
      <c r="G5734" s="149">
        <f t="array" ref="G5734">SUM(IF(A5734=A$5:A5734,IF(C5734=C$5:C5734,1,0),0))</f>
        <v>2496</v>
      </c>
    </row>
    <row r="5735" spans="2:7" x14ac:dyDescent="0.25">
      <c r="B5735" s="149" t="str">
        <f t="shared" si="180"/>
        <v>_2497</v>
      </c>
      <c r="E5735" s="149" t="str">
        <f t="shared" si="179"/>
        <v>_</v>
      </c>
      <c r="G5735" s="149">
        <f t="array" ref="G5735">SUM(IF(A5735=A$5:A5735,IF(C5735=C$5:C5735,1,0),0))</f>
        <v>2497</v>
      </c>
    </row>
    <row r="5736" spans="2:7" x14ac:dyDescent="0.25">
      <c r="B5736" s="149" t="str">
        <f t="shared" si="180"/>
        <v>_2498</v>
      </c>
      <c r="E5736" s="149" t="str">
        <f t="shared" si="179"/>
        <v>_</v>
      </c>
      <c r="G5736" s="149">
        <f t="array" ref="G5736">SUM(IF(A5736=A$5:A5736,IF(C5736=C$5:C5736,1,0),0))</f>
        <v>2498</v>
      </c>
    </row>
    <row r="5737" spans="2:7" x14ac:dyDescent="0.25">
      <c r="B5737" s="149" t="str">
        <f t="shared" si="180"/>
        <v>_2499</v>
      </c>
      <c r="E5737" s="149" t="str">
        <f t="shared" si="179"/>
        <v>_</v>
      </c>
      <c r="G5737" s="149">
        <f t="array" ref="G5737">SUM(IF(A5737=A$5:A5737,IF(C5737=C$5:C5737,1,0),0))</f>
        <v>2499</v>
      </c>
    </row>
    <row r="5738" spans="2:7" x14ac:dyDescent="0.25">
      <c r="B5738" s="149" t="str">
        <f t="shared" si="180"/>
        <v>_2500</v>
      </c>
      <c r="E5738" s="149" t="str">
        <f t="shared" si="179"/>
        <v>_</v>
      </c>
      <c r="G5738" s="149">
        <f t="array" ref="G5738">SUM(IF(A5738=A$5:A5738,IF(C5738=C$5:C5738,1,0),0))</f>
        <v>2500</v>
      </c>
    </row>
    <row r="5739" spans="2:7" x14ac:dyDescent="0.25">
      <c r="B5739" s="149" t="str">
        <f t="shared" si="180"/>
        <v>_2501</v>
      </c>
      <c r="E5739" s="149" t="str">
        <f t="shared" si="179"/>
        <v>_</v>
      </c>
      <c r="G5739" s="149">
        <f t="array" ref="G5739">SUM(IF(A5739=A$5:A5739,IF(C5739=C$5:C5739,1,0),0))</f>
        <v>2501</v>
      </c>
    </row>
    <row r="5740" spans="2:7" x14ac:dyDescent="0.25">
      <c r="B5740" s="149" t="str">
        <f t="shared" si="180"/>
        <v>_2502</v>
      </c>
      <c r="E5740" s="149" t="str">
        <f t="shared" si="179"/>
        <v>_</v>
      </c>
      <c r="G5740" s="149">
        <f t="array" ref="G5740">SUM(IF(A5740=A$5:A5740,IF(C5740=C$5:C5740,1,0),0))</f>
        <v>2502</v>
      </c>
    </row>
    <row r="5741" spans="2:7" x14ac:dyDescent="0.25">
      <c r="B5741" s="149" t="str">
        <f t="shared" si="180"/>
        <v>_2503</v>
      </c>
      <c r="E5741" s="149" t="str">
        <f t="shared" si="179"/>
        <v>_</v>
      </c>
      <c r="G5741" s="149">
        <f t="array" ref="G5741">SUM(IF(A5741=A$5:A5741,IF(C5741=C$5:C5741,1,0),0))</f>
        <v>2503</v>
      </c>
    </row>
    <row r="5742" spans="2:7" x14ac:dyDescent="0.25">
      <c r="B5742" s="149" t="str">
        <f t="shared" si="180"/>
        <v>_2504</v>
      </c>
      <c r="E5742" s="149" t="str">
        <f t="shared" si="179"/>
        <v>_</v>
      </c>
      <c r="G5742" s="149">
        <f t="array" ref="G5742">SUM(IF(A5742=A$5:A5742,IF(C5742=C$5:C5742,1,0),0))</f>
        <v>2504</v>
      </c>
    </row>
    <row r="5743" spans="2:7" x14ac:dyDescent="0.25">
      <c r="B5743" s="149" t="str">
        <f t="shared" si="180"/>
        <v>_2505</v>
      </c>
      <c r="E5743" s="149" t="str">
        <f t="shared" si="179"/>
        <v>_</v>
      </c>
      <c r="G5743" s="149">
        <f t="array" ref="G5743">SUM(IF(A5743=A$5:A5743,IF(C5743=C$5:C5743,1,0),0))</f>
        <v>2505</v>
      </c>
    </row>
    <row r="5744" spans="2:7" x14ac:dyDescent="0.25">
      <c r="B5744" s="149" t="str">
        <f t="shared" si="180"/>
        <v>_2506</v>
      </c>
      <c r="E5744" s="149" t="str">
        <f t="shared" si="179"/>
        <v>_</v>
      </c>
      <c r="G5744" s="149">
        <f t="array" ref="G5744">SUM(IF(A5744=A$5:A5744,IF(C5744=C$5:C5744,1,0),0))</f>
        <v>2506</v>
      </c>
    </row>
    <row r="5745" spans="2:7" x14ac:dyDescent="0.25">
      <c r="B5745" s="149" t="str">
        <f t="shared" si="180"/>
        <v>_2507</v>
      </c>
      <c r="E5745" s="149" t="str">
        <f t="shared" ref="E5745:E5808" si="181">A5745&amp;"_"&amp;C5745&amp;D5745</f>
        <v>_</v>
      </c>
      <c r="G5745" s="149">
        <f t="array" ref="G5745">SUM(IF(A5745=A$5:A5745,IF(C5745=C$5:C5745,1,0),0))</f>
        <v>2507</v>
      </c>
    </row>
    <row r="5746" spans="2:7" x14ac:dyDescent="0.25">
      <c r="B5746" s="149" t="str">
        <f t="shared" si="180"/>
        <v>_2508</v>
      </c>
      <c r="E5746" s="149" t="str">
        <f t="shared" si="181"/>
        <v>_</v>
      </c>
      <c r="G5746" s="149">
        <f t="array" ref="G5746">SUM(IF(A5746=A$5:A5746,IF(C5746=C$5:C5746,1,0),0))</f>
        <v>2508</v>
      </c>
    </row>
    <row r="5747" spans="2:7" x14ac:dyDescent="0.25">
      <c r="B5747" s="149" t="str">
        <f t="shared" si="180"/>
        <v>_2509</v>
      </c>
      <c r="E5747" s="149" t="str">
        <f t="shared" si="181"/>
        <v>_</v>
      </c>
      <c r="G5747" s="149">
        <f t="array" ref="G5747">SUM(IF(A5747=A$5:A5747,IF(C5747=C$5:C5747,1,0),0))</f>
        <v>2509</v>
      </c>
    </row>
    <row r="5748" spans="2:7" x14ac:dyDescent="0.25">
      <c r="B5748" s="149" t="str">
        <f t="shared" si="180"/>
        <v>_2510</v>
      </c>
      <c r="E5748" s="149" t="str">
        <f t="shared" si="181"/>
        <v>_</v>
      </c>
      <c r="G5748" s="149">
        <f t="array" ref="G5748">SUM(IF(A5748=A$5:A5748,IF(C5748=C$5:C5748,1,0),0))</f>
        <v>2510</v>
      </c>
    </row>
    <row r="5749" spans="2:7" x14ac:dyDescent="0.25">
      <c r="B5749" s="149" t="str">
        <f t="shared" si="180"/>
        <v>_2511</v>
      </c>
      <c r="E5749" s="149" t="str">
        <f t="shared" si="181"/>
        <v>_</v>
      </c>
      <c r="G5749" s="149">
        <f t="array" ref="G5749">SUM(IF(A5749=A$5:A5749,IF(C5749=C$5:C5749,1,0),0))</f>
        <v>2511</v>
      </c>
    </row>
    <row r="5750" spans="2:7" x14ac:dyDescent="0.25">
      <c r="B5750" s="149" t="str">
        <f t="shared" si="180"/>
        <v>_2512</v>
      </c>
      <c r="E5750" s="149" t="str">
        <f t="shared" si="181"/>
        <v>_</v>
      </c>
      <c r="G5750" s="149">
        <f t="array" ref="G5750">SUM(IF(A5750=A$5:A5750,IF(C5750=C$5:C5750,1,0),0))</f>
        <v>2512</v>
      </c>
    </row>
    <row r="5751" spans="2:7" x14ac:dyDescent="0.25">
      <c r="B5751" s="149" t="str">
        <f t="shared" si="180"/>
        <v>_2513</v>
      </c>
      <c r="E5751" s="149" t="str">
        <f t="shared" si="181"/>
        <v>_</v>
      </c>
      <c r="G5751" s="149">
        <f t="array" ref="G5751">SUM(IF(A5751=A$5:A5751,IF(C5751=C$5:C5751,1,0),0))</f>
        <v>2513</v>
      </c>
    </row>
    <row r="5752" spans="2:7" x14ac:dyDescent="0.25">
      <c r="B5752" s="149" t="str">
        <f t="shared" si="180"/>
        <v>_2514</v>
      </c>
      <c r="E5752" s="149" t="str">
        <f t="shared" si="181"/>
        <v>_</v>
      </c>
      <c r="G5752" s="149">
        <f t="array" ref="G5752">SUM(IF(A5752=A$5:A5752,IF(C5752=C$5:C5752,1,0),0))</f>
        <v>2514</v>
      </c>
    </row>
    <row r="5753" spans="2:7" x14ac:dyDescent="0.25">
      <c r="B5753" s="149" t="str">
        <f t="shared" si="180"/>
        <v>_2515</v>
      </c>
      <c r="E5753" s="149" t="str">
        <f t="shared" si="181"/>
        <v>_</v>
      </c>
      <c r="G5753" s="149">
        <f t="array" ref="G5753">SUM(IF(A5753=A$5:A5753,IF(C5753=C$5:C5753,1,0),0))</f>
        <v>2515</v>
      </c>
    </row>
    <row r="5754" spans="2:7" x14ac:dyDescent="0.25">
      <c r="B5754" s="149" t="str">
        <f t="shared" si="180"/>
        <v>_2516</v>
      </c>
      <c r="E5754" s="149" t="str">
        <f t="shared" si="181"/>
        <v>_</v>
      </c>
      <c r="G5754" s="149">
        <f t="array" ref="G5754">SUM(IF(A5754=A$5:A5754,IF(C5754=C$5:C5754,1,0),0))</f>
        <v>2516</v>
      </c>
    </row>
    <row r="5755" spans="2:7" x14ac:dyDescent="0.25">
      <c r="B5755" s="149" t="str">
        <f t="shared" si="180"/>
        <v>_2517</v>
      </c>
      <c r="E5755" s="149" t="str">
        <f t="shared" si="181"/>
        <v>_</v>
      </c>
      <c r="G5755" s="149">
        <f t="array" ref="G5755">SUM(IF(A5755=A$5:A5755,IF(C5755=C$5:C5755,1,0),0))</f>
        <v>2517</v>
      </c>
    </row>
    <row r="5756" spans="2:7" x14ac:dyDescent="0.25">
      <c r="B5756" s="149" t="str">
        <f t="shared" si="180"/>
        <v>_2518</v>
      </c>
      <c r="E5756" s="149" t="str">
        <f t="shared" si="181"/>
        <v>_</v>
      </c>
      <c r="G5756" s="149">
        <f t="array" ref="G5756">SUM(IF(A5756=A$5:A5756,IF(C5756=C$5:C5756,1,0),0))</f>
        <v>2518</v>
      </c>
    </row>
    <row r="5757" spans="2:7" x14ac:dyDescent="0.25">
      <c r="B5757" s="149" t="str">
        <f t="shared" si="180"/>
        <v>_2519</v>
      </c>
      <c r="E5757" s="149" t="str">
        <f t="shared" si="181"/>
        <v>_</v>
      </c>
      <c r="G5757" s="149">
        <f t="array" ref="G5757">SUM(IF(A5757=A$5:A5757,IF(C5757=C$5:C5757,1,0),0))</f>
        <v>2519</v>
      </c>
    </row>
    <row r="5758" spans="2:7" x14ac:dyDescent="0.25">
      <c r="B5758" s="149" t="str">
        <f t="shared" si="180"/>
        <v>_2520</v>
      </c>
      <c r="E5758" s="149" t="str">
        <f t="shared" si="181"/>
        <v>_</v>
      </c>
      <c r="G5758" s="149">
        <f t="array" ref="G5758">SUM(IF(A5758=A$5:A5758,IF(C5758=C$5:C5758,1,0),0))</f>
        <v>2520</v>
      </c>
    </row>
    <row r="5759" spans="2:7" x14ac:dyDescent="0.25">
      <c r="B5759" s="149" t="str">
        <f t="shared" si="180"/>
        <v>_2521</v>
      </c>
      <c r="E5759" s="149" t="str">
        <f t="shared" si="181"/>
        <v>_</v>
      </c>
      <c r="G5759" s="149">
        <f t="array" ref="G5759">SUM(IF(A5759=A$5:A5759,IF(C5759=C$5:C5759,1,0),0))</f>
        <v>2521</v>
      </c>
    </row>
    <row r="5760" spans="2:7" x14ac:dyDescent="0.25">
      <c r="B5760" s="149" t="str">
        <f t="shared" si="180"/>
        <v>_2522</v>
      </c>
      <c r="E5760" s="149" t="str">
        <f t="shared" si="181"/>
        <v>_</v>
      </c>
      <c r="G5760" s="149">
        <f t="array" ref="G5760">SUM(IF(A5760=A$5:A5760,IF(C5760=C$5:C5760,1,0),0))</f>
        <v>2522</v>
      </c>
    </row>
    <row r="5761" spans="2:7" x14ac:dyDescent="0.25">
      <c r="B5761" s="149" t="str">
        <f t="shared" si="180"/>
        <v>_2523</v>
      </c>
      <c r="E5761" s="149" t="str">
        <f t="shared" si="181"/>
        <v>_</v>
      </c>
      <c r="G5761" s="149">
        <f t="array" ref="G5761">SUM(IF(A5761=A$5:A5761,IF(C5761=C$5:C5761,1,0),0))</f>
        <v>2523</v>
      </c>
    </row>
    <row r="5762" spans="2:7" x14ac:dyDescent="0.25">
      <c r="B5762" s="149" t="str">
        <f t="shared" si="180"/>
        <v>_2524</v>
      </c>
      <c r="E5762" s="149" t="str">
        <f t="shared" si="181"/>
        <v>_</v>
      </c>
      <c r="G5762" s="149">
        <f t="array" ref="G5762">SUM(IF(A5762=A$5:A5762,IF(C5762=C$5:C5762,1,0),0))</f>
        <v>2524</v>
      </c>
    </row>
    <row r="5763" spans="2:7" x14ac:dyDescent="0.25">
      <c r="B5763" s="149" t="str">
        <f t="shared" si="180"/>
        <v>_2525</v>
      </c>
      <c r="E5763" s="149" t="str">
        <f t="shared" si="181"/>
        <v>_</v>
      </c>
      <c r="G5763" s="149">
        <f t="array" ref="G5763">SUM(IF(A5763=A$5:A5763,IF(C5763=C$5:C5763,1,0),0))</f>
        <v>2525</v>
      </c>
    </row>
    <row r="5764" spans="2:7" x14ac:dyDescent="0.25">
      <c r="B5764" s="149" t="str">
        <f t="shared" si="180"/>
        <v>_2526</v>
      </c>
      <c r="E5764" s="149" t="str">
        <f t="shared" si="181"/>
        <v>_</v>
      </c>
      <c r="G5764" s="149">
        <f t="array" ref="G5764">SUM(IF(A5764=A$5:A5764,IF(C5764=C$5:C5764,1,0),0))</f>
        <v>2526</v>
      </c>
    </row>
    <row r="5765" spans="2:7" x14ac:dyDescent="0.25">
      <c r="B5765" s="149" t="str">
        <f t="shared" si="180"/>
        <v>_2527</v>
      </c>
      <c r="E5765" s="149" t="str">
        <f t="shared" si="181"/>
        <v>_</v>
      </c>
      <c r="G5765" s="149">
        <f t="array" ref="G5765">SUM(IF(A5765=A$5:A5765,IF(C5765=C$5:C5765,1,0),0))</f>
        <v>2527</v>
      </c>
    </row>
    <row r="5766" spans="2:7" x14ac:dyDescent="0.25">
      <c r="B5766" s="149" t="str">
        <f t="shared" si="180"/>
        <v>_2528</v>
      </c>
      <c r="E5766" s="149" t="str">
        <f t="shared" si="181"/>
        <v>_</v>
      </c>
      <c r="G5766" s="149">
        <f t="array" ref="G5766">SUM(IF(A5766=A$5:A5766,IF(C5766=C$5:C5766,1,0),0))</f>
        <v>2528</v>
      </c>
    </row>
    <row r="5767" spans="2:7" x14ac:dyDescent="0.25">
      <c r="B5767" s="149" t="str">
        <f t="shared" si="180"/>
        <v>_2529</v>
      </c>
      <c r="E5767" s="149" t="str">
        <f t="shared" si="181"/>
        <v>_</v>
      </c>
      <c r="G5767" s="149">
        <f t="array" ref="G5767">SUM(IF(A5767=A$5:A5767,IF(C5767=C$5:C5767,1,0),0))</f>
        <v>2529</v>
      </c>
    </row>
    <row r="5768" spans="2:7" x14ac:dyDescent="0.25">
      <c r="B5768" s="149" t="str">
        <f t="shared" si="180"/>
        <v>_2530</v>
      </c>
      <c r="E5768" s="149" t="str">
        <f t="shared" si="181"/>
        <v>_</v>
      </c>
      <c r="G5768" s="149">
        <f t="array" ref="G5768">SUM(IF(A5768=A$5:A5768,IF(C5768=C$5:C5768,1,0),0))</f>
        <v>2530</v>
      </c>
    </row>
    <row r="5769" spans="2:7" x14ac:dyDescent="0.25">
      <c r="B5769" s="149" t="str">
        <f t="shared" si="180"/>
        <v>_2531</v>
      </c>
      <c r="E5769" s="149" t="str">
        <f t="shared" si="181"/>
        <v>_</v>
      </c>
      <c r="G5769" s="149">
        <f t="array" ref="G5769">SUM(IF(A5769=A$5:A5769,IF(C5769=C$5:C5769,1,0),0))</f>
        <v>2531</v>
      </c>
    </row>
    <row r="5770" spans="2:7" x14ac:dyDescent="0.25">
      <c r="B5770" s="149" t="str">
        <f t="shared" si="180"/>
        <v>_2532</v>
      </c>
      <c r="E5770" s="149" t="str">
        <f t="shared" si="181"/>
        <v>_</v>
      </c>
      <c r="G5770" s="149">
        <f t="array" ref="G5770">SUM(IF(A5770=A$5:A5770,IF(C5770=C$5:C5770,1,0),0))</f>
        <v>2532</v>
      </c>
    </row>
    <row r="5771" spans="2:7" x14ac:dyDescent="0.25">
      <c r="B5771" s="149" t="str">
        <f t="shared" si="180"/>
        <v>_2533</v>
      </c>
      <c r="E5771" s="149" t="str">
        <f t="shared" si="181"/>
        <v>_</v>
      </c>
      <c r="G5771" s="149">
        <f t="array" ref="G5771">SUM(IF(A5771=A$5:A5771,IF(C5771=C$5:C5771,1,0),0))</f>
        <v>2533</v>
      </c>
    </row>
    <row r="5772" spans="2:7" x14ac:dyDescent="0.25">
      <c r="B5772" s="149" t="str">
        <f t="shared" si="180"/>
        <v>_2534</v>
      </c>
      <c r="E5772" s="149" t="str">
        <f t="shared" si="181"/>
        <v>_</v>
      </c>
      <c r="G5772" s="149">
        <f t="array" ref="G5772">SUM(IF(A5772=A$5:A5772,IF(C5772=C$5:C5772,1,0),0))</f>
        <v>2534</v>
      </c>
    </row>
    <row r="5773" spans="2:7" x14ac:dyDescent="0.25">
      <c r="B5773" s="149" t="str">
        <f t="shared" ref="B5773:B5836" si="182">A5773&amp;"_"&amp;C5773&amp;G5773</f>
        <v>_2535</v>
      </c>
      <c r="E5773" s="149" t="str">
        <f t="shared" si="181"/>
        <v>_</v>
      </c>
      <c r="G5773" s="149">
        <f t="array" ref="G5773">SUM(IF(A5773=A$5:A5773,IF(C5773=C$5:C5773,1,0),0))</f>
        <v>2535</v>
      </c>
    </row>
    <row r="5774" spans="2:7" x14ac:dyDescent="0.25">
      <c r="B5774" s="149" t="str">
        <f t="shared" si="182"/>
        <v>_2536</v>
      </c>
      <c r="E5774" s="149" t="str">
        <f t="shared" si="181"/>
        <v>_</v>
      </c>
      <c r="G5774" s="149">
        <f t="array" ref="G5774">SUM(IF(A5774=A$5:A5774,IF(C5774=C$5:C5774,1,0),0))</f>
        <v>2536</v>
      </c>
    </row>
    <row r="5775" spans="2:7" x14ac:dyDescent="0.25">
      <c r="B5775" s="149" t="str">
        <f t="shared" si="182"/>
        <v>_2537</v>
      </c>
      <c r="E5775" s="149" t="str">
        <f t="shared" si="181"/>
        <v>_</v>
      </c>
      <c r="G5775" s="149">
        <f t="array" ref="G5775">SUM(IF(A5775=A$5:A5775,IF(C5775=C$5:C5775,1,0),0))</f>
        <v>2537</v>
      </c>
    </row>
    <row r="5776" spans="2:7" x14ac:dyDescent="0.25">
      <c r="B5776" s="149" t="str">
        <f t="shared" si="182"/>
        <v>_2538</v>
      </c>
      <c r="E5776" s="149" t="str">
        <f t="shared" si="181"/>
        <v>_</v>
      </c>
      <c r="G5776" s="149">
        <f t="array" ref="G5776">SUM(IF(A5776=A$5:A5776,IF(C5776=C$5:C5776,1,0),0))</f>
        <v>2538</v>
      </c>
    </row>
    <row r="5777" spans="2:7" x14ac:dyDescent="0.25">
      <c r="B5777" s="149" t="str">
        <f t="shared" si="182"/>
        <v>_2539</v>
      </c>
      <c r="E5777" s="149" t="str">
        <f t="shared" si="181"/>
        <v>_</v>
      </c>
      <c r="G5777" s="149">
        <f t="array" ref="G5777">SUM(IF(A5777=A$5:A5777,IF(C5777=C$5:C5777,1,0),0))</f>
        <v>2539</v>
      </c>
    </row>
    <row r="5778" spans="2:7" x14ac:dyDescent="0.25">
      <c r="B5778" s="149" t="str">
        <f t="shared" si="182"/>
        <v>_2540</v>
      </c>
      <c r="E5778" s="149" t="str">
        <f t="shared" si="181"/>
        <v>_</v>
      </c>
      <c r="G5778" s="149">
        <f t="array" ref="G5778">SUM(IF(A5778=A$5:A5778,IF(C5778=C$5:C5778,1,0),0))</f>
        <v>2540</v>
      </c>
    </row>
    <row r="5779" spans="2:7" x14ac:dyDescent="0.25">
      <c r="B5779" s="149" t="str">
        <f t="shared" si="182"/>
        <v>_2541</v>
      </c>
      <c r="E5779" s="149" t="str">
        <f t="shared" si="181"/>
        <v>_</v>
      </c>
      <c r="G5779" s="149">
        <f t="array" ref="G5779">SUM(IF(A5779=A$5:A5779,IF(C5779=C$5:C5779,1,0),0))</f>
        <v>2541</v>
      </c>
    </row>
    <row r="5780" spans="2:7" x14ac:dyDescent="0.25">
      <c r="B5780" s="149" t="str">
        <f t="shared" si="182"/>
        <v>_2542</v>
      </c>
      <c r="E5780" s="149" t="str">
        <f t="shared" si="181"/>
        <v>_</v>
      </c>
      <c r="G5780" s="149">
        <f t="array" ref="G5780">SUM(IF(A5780=A$5:A5780,IF(C5780=C$5:C5780,1,0),0))</f>
        <v>2542</v>
      </c>
    </row>
    <row r="5781" spans="2:7" x14ac:dyDescent="0.25">
      <c r="B5781" s="149" t="str">
        <f t="shared" si="182"/>
        <v>_2543</v>
      </c>
      <c r="E5781" s="149" t="str">
        <f t="shared" si="181"/>
        <v>_</v>
      </c>
      <c r="G5781" s="149">
        <f t="array" ref="G5781">SUM(IF(A5781=A$5:A5781,IF(C5781=C$5:C5781,1,0),0))</f>
        <v>2543</v>
      </c>
    </row>
    <row r="5782" spans="2:7" x14ac:dyDescent="0.25">
      <c r="B5782" s="149" t="str">
        <f t="shared" si="182"/>
        <v>_2544</v>
      </c>
      <c r="E5782" s="149" t="str">
        <f t="shared" si="181"/>
        <v>_</v>
      </c>
      <c r="G5782" s="149">
        <f t="array" ref="G5782">SUM(IF(A5782=A$5:A5782,IF(C5782=C$5:C5782,1,0),0))</f>
        <v>2544</v>
      </c>
    </row>
    <row r="5783" spans="2:7" x14ac:dyDescent="0.25">
      <c r="B5783" s="149" t="str">
        <f t="shared" si="182"/>
        <v>_2545</v>
      </c>
      <c r="E5783" s="149" t="str">
        <f t="shared" si="181"/>
        <v>_</v>
      </c>
      <c r="G5783" s="149">
        <f t="array" ref="G5783">SUM(IF(A5783=A$5:A5783,IF(C5783=C$5:C5783,1,0),0))</f>
        <v>2545</v>
      </c>
    </row>
    <row r="5784" spans="2:7" x14ac:dyDescent="0.25">
      <c r="B5784" s="149" t="str">
        <f t="shared" si="182"/>
        <v>_2546</v>
      </c>
      <c r="E5784" s="149" t="str">
        <f t="shared" si="181"/>
        <v>_</v>
      </c>
      <c r="G5784" s="149">
        <f t="array" ref="G5784">SUM(IF(A5784=A$5:A5784,IF(C5784=C$5:C5784,1,0),0))</f>
        <v>2546</v>
      </c>
    </row>
    <row r="5785" spans="2:7" x14ac:dyDescent="0.25">
      <c r="B5785" s="149" t="str">
        <f t="shared" si="182"/>
        <v>_2547</v>
      </c>
      <c r="E5785" s="149" t="str">
        <f t="shared" si="181"/>
        <v>_</v>
      </c>
      <c r="G5785" s="149">
        <f t="array" ref="G5785">SUM(IF(A5785=A$5:A5785,IF(C5785=C$5:C5785,1,0),0))</f>
        <v>2547</v>
      </c>
    </row>
    <row r="5786" spans="2:7" x14ac:dyDescent="0.25">
      <c r="B5786" s="149" t="str">
        <f t="shared" si="182"/>
        <v>_2548</v>
      </c>
      <c r="E5786" s="149" t="str">
        <f t="shared" si="181"/>
        <v>_</v>
      </c>
      <c r="G5786" s="149">
        <f t="array" ref="G5786">SUM(IF(A5786=A$5:A5786,IF(C5786=C$5:C5786,1,0),0))</f>
        <v>2548</v>
      </c>
    </row>
    <row r="5787" spans="2:7" x14ac:dyDescent="0.25">
      <c r="B5787" s="149" t="str">
        <f t="shared" si="182"/>
        <v>_2549</v>
      </c>
      <c r="E5787" s="149" t="str">
        <f t="shared" si="181"/>
        <v>_</v>
      </c>
      <c r="G5787" s="149">
        <f t="array" ref="G5787">SUM(IF(A5787=A$5:A5787,IF(C5787=C$5:C5787,1,0),0))</f>
        <v>2549</v>
      </c>
    </row>
    <row r="5788" spans="2:7" x14ac:dyDescent="0.25">
      <c r="B5788" s="149" t="str">
        <f t="shared" si="182"/>
        <v>_2550</v>
      </c>
      <c r="E5788" s="149" t="str">
        <f t="shared" si="181"/>
        <v>_</v>
      </c>
      <c r="G5788" s="149">
        <f t="array" ref="G5788">SUM(IF(A5788=A$5:A5788,IF(C5788=C$5:C5788,1,0),0))</f>
        <v>2550</v>
      </c>
    </row>
    <row r="5789" spans="2:7" x14ac:dyDescent="0.25">
      <c r="B5789" s="149" t="str">
        <f t="shared" si="182"/>
        <v>_2551</v>
      </c>
      <c r="E5789" s="149" t="str">
        <f t="shared" si="181"/>
        <v>_</v>
      </c>
      <c r="G5789" s="149">
        <f t="array" ref="G5789">SUM(IF(A5789=A$5:A5789,IF(C5789=C$5:C5789,1,0),0))</f>
        <v>2551</v>
      </c>
    </row>
    <row r="5790" spans="2:7" x14ac:dyDescent="0.25">
      <c r="B5790" s="149" t="str">
        <f t="shared" si="182"/>
        <v>_2552</v>
      </c>
      <c r="E5790" s="149" t="str">
        <f t="shared" si="181"/>
        <v>_</v>
      </c>
      <c r="G5790" s="149">
        <f t="array" ref="G5790">SUM(IF(A5790=A$5:A5790,IF(C5790=C$5:C5790,1,0),0))</f>
        <v>2552</v>
      </c>
    </row>
    <row r="5791" spans="2:7" x14ac:dyDescent="0.25">
      <c r="B5791" s="149" t="str">
        <f t="shared" si="182"/>
        <v>_2553</v>
      </c>
      <c r="E5791" s="149" t="str">
        <f t="shared" si="181"/>
        <v>_</v>
      </c>
      <c r="G5791" s="149">
        <f t="array" ref="G5791">SUM(IF(A5791=A$5:A5791,IF(C5791=C$5:C5791,1,0),0))</f>
        <v>2553</v>
      </c>
    </row>
    <row r="5792" spans="2:7" x14ac:dyDescent="0.25">
      <c r="B5792" s="149" t="str">
        <f t="shared" si="182"/>
        <v>_2554</v>
      </c>
      <c r="E5792" s="149" t="str">
        <f t="shared" si="181"/>
        <v>_</v>
      </c>
      <c r="G5792" s="149">
        <f t="array" ref="G5792">SUM(IF(A5792=A$5:A5792,IF(C5792=C$5:C5792,1,0),0))</f>
        <v>2554</v>
      </c>
    </row>
    <row r="5793" spans="2:7" x14ac:dyDescent="0.25">
      <c r="B5793" s="149" t="str">
        <f t="shared" si="182"/>
        <v>_2555</v>
      </c>
      <c r="E5793" s="149" t="str">
        <f t="shared" si="181"/>
        <v>_</v>
      </c>
      <c r="G5793" s="149">
        <f t="array" ref="G5793">SUM(IF(A5793=A$5:A5793,IF(C5793=C$5:C5793,1,0),0))</f>
        <v>2555</v>
      </c>
    </row>
    <row r="5794" spans="2:7" x14ac:dyDescent="0.25">
      <c r="B5794" s="149" t="str">
        <f t="shared" si="182"/>
        <v>_2556</v>
      </c>
      <c r="E5794" s="149" t="str">
        <f t="shared" si="181"/>
        <v>_</v>
      </c>
      <c r="G5794" s="149">
        <f t="array" ref="G5794">SUM(IF(A5794=A$5:A5794,IF(C5794=C$5:C5794,1,0),0))</f>
        <v>2556</v>
      </c>
    </row>
    <row r="5795" spans="2:7" x14ac:dyDescent="0.25">
      <c r="B5795" s="149" t="str">
        <f t="shared" si="182"/>
        <v>_2557</v>
      </c>
      <c r="E5795" s="149" t="str">
        <f t="shared" si="181"/>
        <v>_</v>
      </c>
      <c r="G5795" s="149">
        <f t="array" ref="G5795">SUM(IF(A5795=A$5:A5795,IF(C5795=C$5:C5795,1,0),0))</f>
        <v>2557</v>
      </c>
    </row>
    <row r="5796" spans="2:7" x14ac:dyDescent="0.25">
      <c r="B5796" s="149" t="str">
        <f t="shared" si="182"/>
        <v>_2558</v>
      </c>
      <c r="E5796" s="149" t="str">
        <f t="shared" si="181"/>
        <v>_</v>
      </c>
      <c r="G5796" s="149">
        <f t="array" ref="G5796">SUM(IF(A5796=A$5:A5796,IF(C5796=C$5:C5796,1,0),0))</f>
        <v>2558</v>
      </c>
    </row>
    <row r="5797" spans="2:7" x14ac:dyDescent="0.25">
      <c r="B5797" s="149" t="str">
        <f t="shared" si="182"/>
        <v>_2559</v>
      </c>
      <c r="E5797" s="149" t="str">
        <f t="shared" si="181"/>
        <v>_</v>
      </c>
      <c r="G5797" s="149">
        <f t="array" ref="G5797">SUM(IF(A5797=A$5:A5797,IF(C5797=C$5:C5797,1,0),0))</f>
        <v>2559</v>
      </c>
    </row>
    <row r="5798" spans="2:7" x14ac:dyDescent="0.25">
      <c r="B5798" s="149" t="str">
        <f t="shared" si="182"/>
        <v>_2560</v>
      </c>
      <c r="E5798" s="149" t="str">
        <f t="shared" si="181"/>
        <v>_</v>
      </c>
      <c r="G5798" s="149">
        <f t="array" ref="G5798">SUM(IF(A5798=A$5:A5798,IF(C5798=C$5:C5798,1,0),0))</f>
        <v>2560</v>
      </c>
    </row>
    <row r="5799" spans="2:7" x14ac:dyDescent="0.25">
      <c r="B5799" s="149" t="str">
        <f t="shared" si="182"/>
        <v>_2561</v>
      </c>
      <c r="E5799" s="149" t="str">
        <f t="shared" si="181"/>
        <v>_</v>
      </c>
      <c r="G5799" s="149">
        <f t="array" ref="G5799">SUM(IF(A5799=A$5:A5799,IF(C5799=C$5:C5799,1,0),0))</f>
        <v>2561</v>
      </c>
    </row>
    <row r="5800" spans="2:7" x14ac:dyDescent="0.25">
      <c r="B5800" s="149" t="str">
        <f t="shared" si="182"/>
        <v>_2562</v>
      </c>
      <c r="E5800" s="149" t="str">
        <f t="shared" si="181"/>
        <v>_</v>
      </c>
      <c r="G5800" s="149">
        <f t="array" ref="G5800">SUM(IF(A5800=A$5:A5800,IF(C5800=C$5:C5800,1,0),0))</f>
        <v>2562</v>
      </c>
    </row>
    <row r="5801" spans="2:7" x14ac:dyDescent="0.25">
      <c r="B5801" s="149" t="str">
        <f t="shared" si="182"/>
        <v>_2563</v>
      </c>
      <c r="E5801" s="149" t="str">
        <f t="shared" si="181"/>
        <v>_</v>
      </c>
      <c r="G5801" s="149">
        <f t="array" ref="G5801">SUM(IF(A5801=A$5:A5801,IF(C5801=C$5:C5801,1,0),0))</f>
        <v>2563</v>
      </c>
    </row>
    <row r="5802" spans="2:7" x14ac:dyDescent="0.25">
      <c r="B5802" s="149" t="str">
        <f t="shared" si="182"/>
        <v>_2564</v>
      </c>
      <c r="E5802" s="149" t="str">
        <f t="shared" si="181"/>
        <v>_</v>
      </c>
      <c r="G5802" s="149">
        <f t="array" ref="G5802">SUM(IF(A5802=A$5:A5802,IF(C5802=C$5:C5802,1,0),0))</f>
        <v>2564</v>
      </c>
    </row>
    <row r="5803" spans="2:7" x14ac:dyDescent="0.25">
      <c r="B5803" s="149" t="str">
        <f t="shared" si="182"/>
        <v>_2565</v>
      </c>
      <c r="E5803" s="149" t="str">
        <f t="shared" si="181"/>
        <v>_</v>
      </c>
      <c r="G5803" s="149">
        <f t="array" ref="G5803">SUM(IF(A5803=A$5:A5803,IF(C5803=C$5:C5803,1,0),0))</f>
        <v>2565</v>
      </c>
    </row>
    <row r="5804" spans="2:7" x14ac:dyDescent="0.25">
      <c r="B5804" s="149" t="str">
        <f t="shared" si="182"/>
        <v>_2566</v>
      </c>
      <c r="E5804" s="149" t="str">
        <f t="shared" si="181"/>
        <v>_</v>
      </c>
      <c r="G5804" s="149">
        <f t="array" ref="G5804">SUM(IF(A5804=A$5:A5804,IF(C5804=C$5:C5804,1,0),0))</f>
        <v>2566</v>
      </c>
    </row>
    <row r="5805" spans="2:7" x14ac:dyDescent="0.25">
      <c r="B5805" s="149" t="str">
        <f t="shared" si="182"/>
        <v>_2567</v>
      </c>
      <c r="E5805" s="149" t="str">
        <f t="shared" si="181"/>
        <v>_</v>
      </c>
      <c r="G5805" s="149">
        <f t="array" ref="G5805">SUM(IF(A5805=A$5:A5805,IF(C5805=C$5:C5805,1,0),0))</f>
        <v>2567</v>
      </c>
    </row>
    <row r="5806" spans="2:7" x14ac:dyDescent="0.25">
      <c r="B5806" s="149" t="str">
        <f t="shared" si="182"/>
        <v>_2568</v>
      </c>
      <c r="E5806" s="149" t="str">
        <f t="shared" si="181"/>
        <v>_</v>
      </c>
      <c r="G5806" s="149">
        <f t="array" ref="G5806">SUM(IF(A5806=A$5:A5806,IF(C5806=C$5:C5806,1,0),0))</f>
        <v>2568</v>
      </c>
    </row>
    <row r="5807" spans="2:7" x14ac:dyDescent="0.25">
      <c r="B5807" s="149" t="str">
        <f t="shared" si="182"/>
        <v>_2569</v>
      </c>
      <c r="E5807" s="149" t="str">
        <f t="shared" si="181"/>
        <v>_</v>
      </c>
      <c r="G5807" s="149">
        <f t="array" ref="G5807">SUM(IF(A5807=A$5:A5807,IF(C5807=C$5:C5807,1,0),0))</f>
        <v>2569</v>
      </c>
    </row>
    <row r="5808" spans="2:7" x14ac:dyDescent="0.25">
      <c r="B5808" s="149" t="str">
        <f t="shared" si="182"/>
        <v>_2570</v>
      </c>
      <c r="E5808" s="149" t="str">
        <f t="shared" si="181"/>
        <v>_</v>
      </c>
      <c r="G5808" s="149">
        <f t="array" ref="G5808">SUM(IF(A5808=A$5:A5808,IF(C5808=C$5:C5808,1,0),0))</f>
        <v>2570</v>
      </c>
    </row>
    <row r="5809" spans="2:7" x14ac:dyDescent="0.25">
      <c r="B5809" s="149" t="str">
        <f t="shared" si="182"/>
        <v>_2571</v>
      </c>
      <c r="E5809" s="149" t="str">
        <f t="shared" ref="E5809:E5872" si="183">A5809&amp;"_"&amp;C5809&amp;D5809</f>
        <v>_</v>
      </c>
      <c r="G5809" s="149">
        <f t="array" ref="G5809">SUM(IF(A5809=A$5:A5809,IF(C5809=C$5:C5809,1,0),0))</f>
        <v>2571</v>
      </c>
    </row>
    <row r="5810" spans="2:7" x14ac:dyDescent="0.25">
      <c r="B5810" s="149" t="str">
        <f t="shared" si="182"/>
        <v>_2572</v>
      </c>
      <c r="E5810" s="149" t="str">
        <f t="shared" si="183"/>
        <v>_</v>
      </c>
      <c r="G5810" s="149">
        <f t="array" ref="G5810">SUM(IF(A5810=A$5:A5810,IF(C5810=C$5:C5810,1,0),0))</f>
        <v>2572</v>
      </c>
    </row>
    <row r="5811" spans="2:7" x14ac:dyDescent="0.25">
      <c r="B5811" s="149" t="str">
        <f t="shared" si="182"/>
        <v>_2573</v>
      </c>
      <c r="E5811" s="149" t="str">
        <f t="shared" si="183"/>
        <v>_</v>
      </c>
      <c r="G5811" s="149">
        <f t="array" ref="G5811">SUM(IF(A5811=A$5:A5811,IF(C5811=C$5:C5811,1,0),0))</f>
        <v>2573</v>
      </c>
    </row>
    <row r="5812" spans="2:7" x14ac:dyDescent="0.25">
      <c r="B5812" s="149" t="str">
        <f t="shared" si="182"/>
        <v>_2574</v>
      </c>
      <c r="E5812" s="149" t="str">
        <f t="shared" si="183"/>
        <v>_</v>
      </c>
      <c r="G5812" s="149">
        <f t="array" ref="G5812">SUM(IF(A5812=A$5:A5812,IF(C5812=C$5:C5812,1,0),0))</f>
        <v>2574</v>
      </c>
    </row>
    <row r="5813" spans="2:7" x14ac:dyDescent="0.25">
      <c r="B5813" s="149" t="str">
        <f t="shared" si="182"/>
        <v>_2575</v>
      </c>
      <c r="E5813" s="149" t="str">
        <f t="shared" si="183"/>
        <v>_</v>
      </c>
      <c r="G5813" s="149">
        <f t="array" ref="G5813">SUM(IF(A5813=A$5:A5813,IF(C5813=C$5:C5813,1,0),0))</f>
        <v>2575</v>
      </c>
    </row>
    <row r="5814" spans="2:7" x14ac:dyDescent="0.25">
      <c r="B5814" s="149" t="str">
        <f t="shared" si="182"/>
        <v>_2576</v>
      </c>
      <c r="E5814" s="149" t="str">
        <f t="shared" si="183"/>
        <v>_</v>
      </c>
      <c r="G5814" s="149">
        <f t="array" ref="G5814">SUM(IF(A5814=A$5:A5814,IF(C5814=C$5:C5814,1,0),0))</f>
        <v>2576</v>
      </c>
    </row>
    <row r="5815" spans="2:7" x14ac:dyDescent="0.25">
      <c r="B5815" s="149" t="str">
        <f t="shared" si="182"/>
        <v>_2577</v>
      </c>
      <c r="E5815" s="149" t="str">
        <f t="shared" si="183"/>
        <v>_</v>
      </c>
      <c r="G5815" s="149">
        <f t="array" ref="G5815">SUM(IF(A5815=A$5:A5815,IF(C5815=C$5:C5815,1,0),0))</f>
        <v>2577</v>
      </c>
    </row>
    <row r="5816" spans="2:7" x14ac:dyDescent="0.25">
      <c r="B5816" s="149" t="str">
        <f t="shared" si="182"/>
        <v>_2578</v>
      </c>
      <c r="E5816" s="149" t="str">
        <f t="shared" si="183"/>
        <v>_</v>
      </c>
      <c r="G5816" s="149">
        <f t="array" ref="G5816">SUM(IF(A5816=A$5:A5816,IF(C5816=C$5:C5816,1,0),0))</f>
        <v>2578</v>
      </c>
    </row>
    <row r="5817" spans="2:7" x14ac:dyDescent="0.25">
      <c r="B5817" s="149" t="str">
        <f t="shared" si="182"/>
        <v>_2579</v>
      </c>
      <c r="E5817" s="149" t="str">
        <f t="shared" si="183"/>
        <v>_</v>
      </c>
      <c r="G5817" s="149">
        <f t="array" ref="G5817">SUM(IF(A5817=A$5:A5817,IF(C5817=C$5:C5817,1,0),0))</f>
        <v>2579</v>
      </c>
    </row>
    <row r="5818" spans="2:7" x14ac:dyDescent="0.25">
      <c r="B5818" s="149" t="str">
        <f t="shared" si="182"/>
        <v>_2580</v>
      </c>
      <c r="E5818" s="149" t="str">
        <f t="shared" si="183"/>
        <v>_</v>
      </c>
      <c r="G5818" s="149">
        <f t="array" ref="G5818">SUM(IF(A5818=A$5:A5818,IF(C5818=C$5:C5818,1,0),0))</f>
        <v>2580</v>
      </c>
    </row>
    <row r="5819" spans="2:7" x14ac:dyDescent="0.25">
      <c r="B5819" s="149" t="str">
        <f t="shared" si="182"/>
        <v>_2581</v>
      </c>
      <c r="E5819" s="149" t="str">
        <f t="shared" si="183"/>
        <v>_</v>
      </c>
      <c r="G5819" s="149">
        <f t="array" ref="G5819">SUM(IF(A5819=A$5:A5819,IF(C5819=C$5:C5819,1,0),0))</f>
        <v>2581</v>
      </c>
    </row>
    <row r="5820" spans="2:7" x14ac:dyDescent="0.25">
      <c r="B5820" s="149" t="str">
        <f t="shared" si="182"/>
        <v>_2582</v>
      </c>
      <c r="E5820" s="149" t="str">
        <f t="shared" si="183"/>
        <v>_</v>
      </c>
      <c r="G5820" s="149">
        <f t="array" ref="G5820">SUM(IF(A5820=A$5:A5820,IF(C5820=C$5:C5820,1,0),0))</f>
        <v>2582</v>
      </c>
    </row>
    <row r="5821" spans="2:7" x14ac:dyDescent="0.25">
      <c r="B5821" s="149" t="str">
        <f t="shared" si="182"/>
        <v>_2583</v>
      </c>
      <c r="E5821" s="149" t="str">
        <f t="shared" si="183"/>
        <v>_</v>
      </c>
      <c r="G5821" s="149">
        <f t="array" ref="G5821">SUM(IF(A5821=A$5:A5821,IF(C5821=C$5:C5821,1,0),0))</f>
        <v>2583</v>
      </c>
    </row>
    <row r="5822" spans="2:7" x14ac:dyDescent="0.25">
      <c r="B5822" s="149" t="str">
        <f t="shared" si="182"/>
        <v>_2584</v>
      </c>
      <c r="E5822" s="149" t="str">
        <f t="shared" si="183"/>
        <v>_</v>
      </c>
      <c r="G5822" s="149">
        <f t="array" ref="G5822">SUM(IF(A5822=A$5:A5822,IF(C5822=C$5:C5822,1,0),0))</f>
        <v>2584</v>
      </c>
    </row>
    <row r="5823" spans="2:7" x14ac:dyDescent="0.25">
      <c r="B5823" s="149" t="str">
        <f t="shared" si="182"/>
        <v>_2585</v>
      </c>
      <c r="E5823" s="149" t="str">
        <f t="shared" si="183"/>
        <v>_</v>
      </c>
      <c r="G5823" s="149">
        <f t="array" ref="G5823">SUM(IF(A5823=A$5:A5823,IF(C5823=C$5:C5823,1,0),0))</f>
        <v>2585</v>
      </c>
    </row>
    <row r="5824" spans="2:7" x14ac:dyDescent="0.25">
      <c r="B5824" s="149" t="str">
        <f t="shared" si="182"/>
        <v>_2586</v>
      </c>
      <c r="E5824" s="149" t="str">
        <f t="shared" si="183"/>
        <v>_</v>
      </c>
      <c r="G5824" s="149">
        <f t="array" ref="G5824">SUM(IF(A5824=A$5:A5824,IF(C5824=C$5:C5824,1,0),0))</f>
        <v>2586</v>
      </c>
    </row>
    <row r="5825" spans="2:7" x14ac:dyDescent="0.25">
      <c r="B5825" s="149" t="str">
        <f t="shared" si="182"/>
        <v>_2587</v>
      </c>
      <c r="E5825" s="149" t="str">
        <f t="shared" si="183"/>
        <v>_</v>
      </c>
      <c r="G5825" s="149">
        <f t="array" ref="G5825">SUM(IF(A5825=A$5:A5825,IF(C5825=C$5:C5825,1,0),0))</f>
        <v>2587</v>
      </c>
    </row>
    <row r="5826" spans="2:7" x14ac:dyDescent="0.25">
      <c r="B5826" s="149" t="str">
        <f t="shared" si="182"/>
        <v>_2588</v>
      </c>
      <c r="E5826" s="149" t="str">
        <f t="shared" si="183"/>
        <v>_</v>
      </c>
      <c r="G5826" s="149">
        <f t="array" ref="G5826">SUM(IF(A5826=A$5:A5826,IF(C5826=C$5:C5826,1,0),0))</f>
        <v>2588</v>
      </c>
    </row>
    <row r="5827" spans="2:7" x14ac:dyDescent="0.25">
      <c r="B5827" s="149" t="str">
        <f t="shared" si="182"/>
        <v>_2589</v>
      </c>
      <c r="E5827" s="149" t="str">
        <f t="shared" si="183"/>
        <v>_</v>
      </c>
      <c r="G5827" s="149">
        <f t="array" ref="G5827">SUM(IF(A5827=A$5:A5827,IF(C5827=C$5:C5827,1,0),0))</f>
        <v>2589</v>
      </c>
    </row>
    <row r="5828" spans="2:7" x14ac:dyDescent="0.25">
      <c r="B5828" s="149" t="str">
        <f t="shared" si="182"/>
        <v>_2590</v>
      </c>
      <c r="E5828" s="149" t="str">
        <f t="shared" si="183"/>
        <v>_</v>
      </c>
      <c r="G5828" s="149">
        <f t="array" ref="G5828">SUM(IF(A5828=A$5:A5828,IF(C5828=C$5:C5828,1,0),0))</f>
        <v>2590</v>
      </c>
    </row>
    <row r="5829" spans="2:7" x14ac:dyDescent="0.25">
      <c r="B5829" s="149" t="str">
        <f t="shared" si="182"/>
        <v>_2591</v>
      </c>
      <c r="E5829" s="149" t="str">
        <f t="shared" si="183"/>
        <v>_</v>
      </c>
      <c r="G5829" s="149">
        <f t="array" ref="G5829">SUM(IF(A5829=A$5:A5829,IF(C5829=C$5:C5829,1,0),0))</f>
        <v>2591</v>
      </c>
    </row>
    <row r="5830" spans="2:7" x14ac:dyDescent="0.25">
      <c r="B5830" s="149" t="str">
        <f t="shared" si="182"/>
        <v>_2592</v>
      </c>
      <c r="E5830" s="149" t="str">
        <f t="shared" si="183"/>
        <v>_</v>
      </c>
      <c r="G5830" s="149">
        <f t="array" ref="G5830">SUM(IF(A5830=A$5:A5830,IF(C5830=C$5:C5830,1,0),0))</f>
        <v>2592</v>
      </c>
    </row>
    <row r="5831" spans="2:7" x14ac:dyDescent="0.25">
      <c r="B5831" s="149" t="str">
        <f t="shared" si="182"/>
        <v>_2593</v>
      </c>
      <c r="E5831" s="149" t="str">
        <f t="shared" si="183"/>
        <v>_</v>
      </c>
      <c r="G5831" s="149">
        <f t="array" ref="G5831">SUM(IF(A5831=A$5:A5831,IF(C5831=C$5:C5831,1,0),0))</f>
        <v>2593</v>
      </c>
    </row>
    <row r="5832" spans="2:7" x14ac:dyDescent="0.25">
      <c r="B5832" s="149" t="str">
        <f t="shared" si="182"/>
        <v>_2594</v>
      </c>
      <c r="E5832" s="149" t="str">
        <f t="shared" si="183"/>
        <v>_</v>
      </c>
      <c r="G5832" s="149">
        <f t="array" ref="G5832">SUM(IF(A5832=A$5:A5832,IF(C5832=C$5:C5832,1,0),0))</f>
        <v>2594</v>
      </c>
    </row>
    <row r="5833" spans="2:7" x14ac:dyDescent="0.25">
      <c r="B5833" s="149" t="str">
        <f t="shared" si="182"/>
        <v>_2595</v>
      </c>
      <c r="E5833" s="149" t="str">
        <f t="shared" si="183"/>
        <v>_</v>
      </c>
      <c r="G5833" s="149">
        <f t="array" ref="G5833">SUM(IF(A5833=A$5:A5833,IF(C5833=C$5:C5833,1,0),0))</f>
        <v>2595</v>
      </c>
    </row>
    <row r="5834" spans="2:7" x14ac:dyDescent="0.25">
      <c r="B5834" s="149" t="str">
        <f t="shared" si="182"/>
        <v>_2596</v>
      </c>
      <c r="E5834" s="149" t="str">
        <f t="shared" si="183"/>
        <v>_</v>
      </c>
      <c r="G5834" s="149">
        <f t="array" ref="G5834">SUM(IF(A5834=A$5:A5834,IF(C5834=C$5:C5834,1,0),0))</f>
        <v>2596</v>
      </c>
    </row>
    <row r="5835" spans="2:7" x14ac:dyDescent="0.25">
      <c r="B5835" s="149" t="str">
        <f t="shared" si="182"/>
        <v>_2597</v>
      </c>
      <c r="E5835" s="149" t="str">
        <f t="shared" si="183"/>
        <v>_</v>
      </c>
      <c r="G5835" s="149">
        <f t="array" ref="G5835">SUM(IF(A5835=A$5:A5835,IF(C5835=C$5:C5835,1,0),0))</f>
        <v>2597</v>
      </c>
    </row>
    <row r="5836" spans="2:7" x14ac:dyDescent="0.25">
      <c r="B5836" s="149" t="str">
        <f t="shared" si="182"/>
        <v>_2598</v>
      </c>
      <c r="E5836" s="149" t="str">
        <f t="shared" si="183"/>
        <v>_</v>
      </c>
      <c r="G5836" s="149">
        <f t="array" ref="G5836">SUM(IF(A5836=A$5:A5836,IF(C5836=C$5:C5836,1,0),0))</f>
        <v>2598</v>
      </c>
    </row>
    <row r="5837" spans="2:7" x14ac:dyDescent="0.25">
      <c r="B5837" s="149" t="str">
        <f t="shared" ref="B5837:B5900" si="184">A5837&amp;"_"&amp;C5837&amp;G5837</f>
        <v>_2599</v>
      </c>
      <c r="E5837" s="149" t="str">
        <f t="shared" si="183"/>
        <v>_</v>
      </c>
      <c r="G5837" s="149">
        <f t="array" ref="G5837">SUM(IF(A5837=A$5:A5837,IF(C5837=C$5:C5837,1,0),0))</f>
        <v>2599</v>
      </c>
    </row>
    <row r="5838" spans="2:7" x14ac:dyDescent="0.25">
      <c r="B5838" s="149" t="str">
        <f t="shared" si="184"/>
        <v>_2600</v>
      </c>
      <c r="E5838" s="149" t="str">
        <f t="shared" si="183"/>
        <v>_</v>
      </c>
      <c r="G5838" s="149">
        <f t="array" ref="G5838">SUM(IF(A5838=A$5:A5838,IF(C5838=C$5:C5838,1,0),0))</f>
        <v>2600</v>
      </c>
    </row>
    <row r="5839" spans="2:7" x14ac:dyDescent="0.25">
      <c r="B5839" s="149" t="str">
        <f t="shared" si="184"/>
        <v>_2601</v>
      </c>
      <c r="E5839" s="149" t="str">
        <f t="shared" si="183"/>
        <v>_</v>
      </c>
      <c r="G5839" s="149">
        <f t="array" ref="G5839">SUM(IF(A5839=A$5:A5839,IF(C5839=C$5:C5839,1,0),0))</f>
        <v>2601</v>
      </c>
    </row>
    <row r="5840" spans="2:7" x14ac:dyDescent="0.25">
      <c r="B5840" s="149" t="str">
        <f t="shared" si="184"/>
        <v>_2602</v>
      </c>
      <c r="E5840" s="149" t="str">
        <f t="shared" si="183"/>
        <v>_</v>
      </c>
      <c r="G5840" s="149">
        <f t="array" ref="G5840">SUM(IF(A5840=A$5:A5840,IF(C5840=C$5:C5840,1,0),0))</f>
        <v>2602</v>
      </c>
    </row>
    <row r="5841" spans="2:7" x14ac:dyDescent="0.25">
      <c r="B5841" s="149" t="str">
        <f t="shared" si="184"/>
        <v>_2603</v>
      </c>
      <c r="E5841" s="149" t="str">
        <f t="shared" si="183"/>
        <v>_</v>
      </c>
      <c r="G5841" s="149">
        <f t="array" ref="G5841">SUM(IF(A5841=A$5:A5841,IF(C5841=C$5:C5841,1,0),0))</f>
        <v>2603</v>
      </c>
    </row>
    <row r="5842" spans="2:7" x14ac:dyDescent="0.25">
      <c r="B5842" s="149" t="str">
        <f t="shared" si="184"/>
        <v>_2604</v>
      </c>
      <c r="E5842" s="149" t="str">
        <f t="shared" si="183"/>
        <v>_</v>
      </c>
      <c r="G5842" s="149">
        <f t="array" ref="G5842">SUM(IF(A5842=A$5:A5842,IF(C5842=C$5:C5842,1,0),0))</f>
        <v>2604</v>
      </c>
    </row>
    <row r="5843" spans="2:7" x14ac:dyDescent="0.25">
      <c r="B5843" s="149" t="str">
        <f t="shared" si="184"/>
        <v>_2605</v>
      </c>
      <c r="E5843" s="149" t="str">
        <f t="shared" si="183"/>
        <v>_</v>
      </c>
      <c r="G5843" s="149">
        <f t="array" ref="G5843">SUM(IF(A5843=A$5:A5843,IF(C5843=C$5:C5843,1,0),0))</f>
        <v>2605</v>
      </c>
    </row>
    <row r="5844" spans="2:7" x14ac:dyDescent="0.25">
      <c r="B5844" s="149" t="str">
        <f t="shared" si="184"/>
        <v>_2606</v>
      </c>
      <c r="E5844" s="149" t="str">
        <f t="shared" si="183"/>
        <v>_</v>
      </c>
      <c r="G5844" s="149">
        <f t="array" ref="G5844">SUM(IF(A5844=A$5:A5844,IF(C5844=C$5:C5844,1,0),0))</f>
        <v>2606</v>
      </c>
    </row>
    <row r="5845" spans="2:7" x14ac:dyDescent="0.25">
      <c r="B5845" s="149" t="str">
        <f t="shared" si="184"/>
        <v>_2607</v>
      </c>
      <c r="E5845" s="149" t="str">
        <f t="shared" si="183"/>
        <v>_</v>
      </c>
      <c r="G5845" s="149">
        <f t="array" ref="G5845">SUM(IF(A5845=A$5:A5845,IF(C5845=C$5:C5845,1,0),0))</f>
        <v>2607</v>
      </c>
    </row>
    <row r="5846" spans="2:7" x14ac:dyDescent="0.25">
      <c r="B5846" s="149" t="str">
        <f t="shared" si="184"/>
        <v>_2608</v>
      </c>
      <c r="E5846" s="149" t="str">
        <f t="shared" si="183"/>
        <v>_</v>
      </c>
      <c r="G5846" s="149">
        <f t="array" ref="G5846">SUM(IF(A5846=A$5:A5846,IF(C5846=C$5:C5846,1,0),0))</f>
        <v>2608</v>
      </c>
    </row>
    <row r="5847" spans="2:7" x14ac:dyDescent="0.25">
      <c r="B5847" s="149" t="str">
        <f t="shared" si="184"/>
        <v>_2609</v>
      </c>
      <c r="E5847" s="149" t="str">
        <f t="shared" si="183"/>
        <v>_</v>
      </c>
      <c r="G5847" s="149">
        <f t="array" ref="G5847">SUM(IF(A5847=A$5:A5847,IF(C5847=C$5:C5847,1,0),0))</f>
        <v>2609</v>
      </c>
    </row>
    <row r="5848" spans="2:7" x14ac:dyDescent="0.25">
      <c r="B5848" s="149" t="str">
        <f t="shared" si="184"/>
        <v>_2610</v>
      </c>
      <c r="E5848" s="149" t="str">
        <f t="shared" si="183"/>
        <v>_</v>
      </c>
      <c r="G5848" s="149">
        <f t="array" ref="G5848">SUM(IF(A5848=A$5:A5848,IF(C5848=C$5:C5848,1,0),0))</f>
        <v>2610</v>
      </c>
    </row>
    <row r="5849" spans="2:7" x14ac:dyDescent="0.25">
      <c r="B5849" s="149" t="str">
        <f t="shared" si="184"/>
        <v>_2611</v>
      </c>
      <c r="E5849" s="149" t="str">
        <f t="shared" si="183"/>
        <v>_</v>
      </c>
      <c r="G5849" s="149">
        <f t="array" ref="G5849">SUM(IF(A5849=A$5:A5849,IF(C5849=C$5:C5849,1,0),0))</f>
        <v>2611</v>
      </c>
    </row>
    <row r="5850" spans="2:7" x14ac:dyDescent="0.25">
      <c r="B5850" s="149" t="str">
        <f t="shared" si="184"/>
        <v>_2612</v>
      </c>
      <c r="E5850" s="149" t="str">
        <f t="shared" si="183"/>
        <v>_</v>
      </c>
      <c r="G5850" s="149">
        <f t="array" ref="G5850">SUM(IF(A5850=A$5:A5850,IF(C5850=C$5:C5850,1,0),0))</f>
        <v>2612</v>
      </c>
    </row>
    <row r="5851" spans="2:7" x14ac:dyDescent="0.25">
      <c r="B5851" s="149" t="str">
        <f t="shared" si="184"/>
        <v>_2613</v>
      </c>
      <c r="E5851" s="149" t="str">
        <f t="shared" si="183"/>
        <v>_</v>
      </c>
      <c r="G5851" s="149">
        <f t="array" ref="G5851">SUM(IF(A5851=A$5:A5851,IF(C5851=C$5:C5851,1,0),0))</f>
        <v>2613</v>
      </c>
    </row>
    <row r="5852" spans="2:7" x14ac:dyDescent="0.25">
      <c r="B5852" s="149" t="str">
        <f t="shared" si="184"/>
        <v>_2614</v>
      </c>
      <c r="E5852" s="149" t="str">
        <f t="shared" si="183"/>
        <v>_</v>
      </c>
      <c r="G5852" s="149">
        <f t="array" ref="G5852">SUM(IF(A5852=A$5:A5852,IF(C5852=C$5:C5852,1,0),0))</f>
        <v>2614</v>
      </c>
    </row>
    <row r="5853" spans="2:7" x14ac:dyDescent="0.25">
      <c r="B5853" s="149" t="str">
        <f t="shared" si="184"/>
        <v>_2615</v>
      </c>
      <c r="E5853" s="149" t="str">
        <f t="shared" si="183"/>
        <v>_</v>
      </c>
      <c r="G5853" s="149">
        <f t="array" ref="G5853">SUM(IF(A5853=A$5:A5853,IF(C5853=C$5:C5853,1,0),0))</f>
        <v>2615</v>
      </c>
    </row>
    <row r="5854" spans="2:7" x14ac:dyDescent="0.25">
      <c r="B5854" s="149" t="str">
        <f t="shared" si="184"/>
        <v>_2616</v>
      </c>
      <c r="E5854" s="149" t="str">
        <f t="shared" si="183"/>
        <v>_</v>
      </c>
      <c r="G5854" s="149">
        <f t="array" ref="G5854">SUM(IF(A5854=A$5:A5854,IF(C5854=C$5:C5854,1,0),0))</f>
        <v>2616</v>
      </c>
    </row>
    <row r="5855" spans="2:7" x14ac:dyDescent="0.25">
      <c r="B5855" s="149" t="str">
        <f t="shared" si="184"/>
        <v>_2617</v>
      </c>
      <c r="E5855" s="149" t="str">
        <f t="shared" si="183"/>
        <v>_</v>
      </c>
      <c r="G5855" s="149">
        <f t="array" ref="G5855">SUM(IF(A5855=A$5:A5855,IF(C5855=C$5:C5855,1,0),0))</f>
        <v>2617</v>
      </c>
    </row>
    <row r="5856" spans="2:7" x14ac:dyDescent="0.25">
      <c r="B5856" s="149" t="str">
        <f t="shared" si="184"/>
        <v>_2618</v>
      </c>
      <c r="E5856" s="149" t="str">
        <f t="shared" si="183"/>
        <v>_</v>
      </c>
      <c r="G5856" s="149">
        <f t="array" ref="G5856">SUM(IF(A5856=A$5:A5856,IF(C5856=C$5:C5856,1,0),0))</f>
        <v>2618</v>
      </c>
    </row>
    <row r="5857" spans="2:7" x14ac:dyDescent="0.25">
      <c r="B5857" s="149" t="str">
        <f t="shared" si="184"/>
        <v>_2619</v>
      </c>
      <c r="E5857" s="149" t="str">
        <f t="shared" si="183"/>
        <v>_</v>
      </c>
      <c r="G5857" s="149">
        <f t="array" ref="G5857">SUM(IF(A5857=A$5:A5857,IF(C5857=C$5:C5857,1,0),0))</f>
        <v>2619</v>
      </c>
    </row>
    <row r="5858" spans="2:7" x14ac:dyDescent="0.25">
      <c r="B5858" s="149" t="str">
        <f t="shared" si="184"/>
        <v>_2620</v>
      </c>
      <c r="E5858" s="149" t="str">
        <f t="shared" si="183"/>
        <v>_</v>
      </c>
      <c r="G5858" s="149">
        <f t="array" ref="G5858">SUM(IF(A5858=A$5:A5858,IF(C5858=C$5:C5858,1,0),0))</f>
        <v>2620</v>
      </c>
    </row>
    <row r="5859" spans="2:7" x14ac:dyDescent="0.25">
      <c r="B5859" s="149" t="str">
        <f t="shared" si="184"/>
        <v>_2621</v>
      </c>
      <c r="E5859" s="149" t="str">
        <f t="shared" si="183"/>
        <v>_</v>
      </c>
      <c r="G5859" s="149">
        <f t="array" ref="G5859">SUM(IF(A5859=A$5:A5859,IF(C5859=C$5:C5859,1,0),0))</f>
        <v>2621</v>
      </c>
    </row>
    <row r="5860" spans="2:7" x14ac:dyDescent="0.25">
      <c r="B5860" s="149" t="str">
        <f t="shared" si="184"/>
        <v>_2622</v>
      </c>
      <c r="E5860" s="149" t="str">
        <f t="shared" si="183"/>
        <v>_</v>
      </c>
      <c r="G5860" s="149">
        <f t="array" ref="G5860">SUM(IF(A5860=A$5:A5860,IF(C5860=C$5:C5860,1,0),0))</f>
        <v>2622</v>
      </c>
    </row>
    <row r="5861" spans="2:7" x14ac:dyDescent="0.25">
      <c r="B5861" s="149" t="str">
        <f t="shared" si="184"/>
        <v>_2623</v>
      </c>
      <c r="E5861" s="149" t="str">
        <f t="shared" si="183"/>
        <v>_</v>
      </c>
      <c r="G5861" s="149">
        <f t="array" ref="G5861">SUM(IF(A5861=A$5:A5861,IF(C5861=C$5:C5861,1,0),0))</f>
        <v>2623</v>
      </c>
    </row>
    <row r="5862" spans="2:7" x14ac:dyDescent="0.25">
      <c r="B5862" s="149" t="str">
        <f t="shared" si="184"/>
        <v>_2624</v>
      </c>
      <c r="E5862" s="149" t="str">
        <f t="shared" si="183"/>
        <v>_</v>
      </c>
      <c r="G5862" s="149">
        <f t="array" ref="G5862">SUM(IF(A5862=A$5:A5862,IF(C5862=C$5:C5862,1,0),0))</f>
        <v>2624</v>
      </c>
    </row>
    <row r="5863" spans="2:7" x14ac:dyDescent="0.25">
      <c r="B5863" s="149" t="str">
        <f t="shared" si="184"/>
        <v>_2625</v>
      </c>
      <c r="E5863" s="149" t="str">
        <f t="shared" si="183"/>
        <v>_</v>
      </c>
      <c r="G5863" s="149">
        <f t="array" ref="G5863">SUM(IF(A5863=A$5:A5863,IF(C5863=C$5:C5863,1,0),0))</f>
        <v>2625</v>
      </c>
    </row>
    <row r="5864" spans="2:7" x14ac:dyDescent="0.25">
      <c r="B5864" s="149" t="str">
        <f t="shared" si="184"/>
        <v>_2626</v>
      </c>
      <c r="E5864" s="149" t="str">
        <f t="shared" si="183"/>
        <v>_</v>
      </c>
      <c r="G5864" s="149">
        <f t="array" ref="G5864">SUM(IF(A5864=A$5:A5864,IF(C5864=C$5:C5864,1,0),0))</f>
        <v>2626</v>
      </c>
    </row>
    <row r="5865" spans="2:7" x14ac:dyDescent="0.25">
      <c r="B5865" s="149" t="str">
        <f t="shared" si="184"/>
        <v>_2627</v>
      </c>
      <c r="E5865" s="149" t="str">
        <f t="shared" si="183"/>
        <v>_</v>
      </c>
      <c r="G5865" s="149">
        <f t="array" ref="G5865">SUM(IF(A5865=A$5:A5865,IF(C5865=C$5:C5865,1,0),0))</f>
        <v>2627</v>
      </c>
    </row>
    <row r="5866" spans="2:7" x14ac:dyDescent="0.25">
      <c r="B5866" s="149" t="str">
        <f t="shared" si="184"/>
        <v>_2628</v>
      </c>
      <c r="E5866" s="149" t="str">
        <f t="shared" si="183"/>
        <v>_</v>
      </c>
      <c r="G5866" s="149">
        <f t="array" ref="G5866">SUM(IF(A5866=A$5:A5866,IF(C5866=C$5:C5866,1,0),0))</f>
        <v>2628</v>
      </c>
    </row>
    <row r="5867" spans="2:7" x14ac:dyDescent="0.25">
      <c r="B5867" s="149" t="str">
        <f t="shared" si="184"/>
        <v>_2629</v>
      </c>
      <c r="E5867" s="149" t="str">
        <f t="shared" si="183"/>
        <v>_</v>
      </c>
      <c r="G5867" s="149">
        <f t="array" ref="G5867">SUM(IF(A5867=A$5:A5867,IF(C5867=C$5:C5867,1,0),0))</f>
        <v>2629</v>
      </c>
    </row>
    <row r="5868" spans="2:7" x14ac:dyDescent="0.25">
      <c r="B5868" s="149" t="str">
        <f t="shared" si="184"/>
        <v>_2630</v>
      </c>
      <c r="E5868" s="149" t="str">
        <f t="shared" si="183"/>
        <v>_</v>
      </c>
      <c r="G5868" s="149">
        <f t="array" ref="G5868">SUM(IF(A5868=A$5:A5868,IF(C5868=C$5:C5868,1,0),0))</f>
        <v>2630</v>
      </c>
    </row>
    <row r="5869" spans="2:7" x14ac:dyDescent="0.25">
      <c r="B5869" s="149" t="str">
        <f t="shared" si="184"/>
        <v>_2631</v>
      </c>
      <c r="E5869" s="149" t="str">
        <f t="shared" si="183"/>
        <v>_</v>
      </c>
      <c r="G5869" s="149">
        <f t="array" ref="G5869">SUM(IF(A5869=A$5:A5869,IF(C5869=C$5:C5869,1,0),0))</f>
        <v>2631</v>
      </c>
    </row>
    <row r="5870" spans="2:7" x14ac:dyDescent="0.25">
      <c r="B5870" s="149" t="str">
        <f t="shared" si="184"/>
        <v>_2632</v>
      </c>
      <c r="E5870" s="149" t="str">
        <f t="shared" si="183"/>
        <v>_</v>
      </c>
      <c r="G5870" s="149">
        <f t="array" ref="G5870">SUM(IF(A5870=A$5:A5870,IF(C5870=C$5:C5870,1,0),0))</f>
        <v>2632</v>
      </c>
    </row>
    <row r="5871" spans="2:7" x14ac:dyDescent="0.25">
      <c r="B5871" s="149" t="str">
        <f t="shared" si="184"/>
        <v>_2633</v>
      </c>
      <c r="E5871" s="149" t="str">
        <f t="shared" si="183"/>
        <v>_</v>
      </c>
      <c r="G5871" s="149">
        <f t="array" ref="G5871">SUM(IF(A5871=A$5:A5871,IF(C5871=C$5:C5871,1,0),0))</f>
        <v>2633</v>
      </c>
    </row>
    <row r="5872" spans="2:7" x14ac:dyDescent="0.25">
      <c r="B5872" s="149" t="str">
        <f t="shared" si="184"/>
        <v>_2634</v>
      </c>
      <c r="E5872" s="149" t="str">
        <f t="shared" si="183"/>
        <v>_</v>
      </c>
      <c r="G5872" s="149">
        <f t="array" ref="G5872">SUM(IF(A5872=A$5:A5872,IF(C5872=C$5:C5872,1,0),0))</f>
        <v>2634</v>
      </c>
    </row>
    <row r="5873" spans="2:7" x14ac:dyDescent="0.25">
      <c r="B5873" s="149" t="str">
        <f t="shared" si="184"/>
        <v>_2635</v>
      </c>
      <c r="E5873" s="149" t="str">
        <f t="shared" ref="E5873:E5936" si="185">A5873&amp;"_"&amp;C5873&amp;D5873</f>
        <v>_</v>
      </c>
      <c r="G5873" s="149">
        <f t="array" ref="G5873">SUM(IF(A5873=A$5:A5873,IF(C5873=C$5:C5873,1,0),0))</f>
        <v>2635</v>
      </c>
    </row>
    <row r="5874" spans="2:7" x14ac:dyDescent="0.25">
      <c r="B5874" s="149" t="str">
        <f t="shared" si="184"/>
        <v>_2636</v>
      </c>
      <c r="E5874" s="149" t="str">
        <f t="shared" si="185"/>
        <v>_</v>
      </c>
      <c r="G5874" s="149">
        <f t="array" ref="G5874">SUM(IF(A5874=A$5:A5874,IF(C5874=C$5:C5874,1,0),0))</f>
        <v>2636</v>
      </c>
    </row>
    <row r="5875" spans="2:7" x14ac:dyDescent="0.25">
      <c r="B5875" s="149" t="str">
        <f t="shared" si="184"/>
        <v>_2637</v>
      </c>
      <c r="E5875" s="149" t="str">
        <f t="shared" si="185"/>
        <v>_</v>
      </c>
      <c r="G5875" s="149">
        <f t="array" ref="G5875">SUM(IF(A5875=A$5:A5875,IF(C5875=C$5:C5875,1,0),0))</f>
        <v>2637</v>
      </c>
    </row>
    <row r="5876" spans="2:7" x14ac:dyDescent="0.25">
      <c r="B5876" s="149" t="str">
        <f t="shared" si="184"/>
        <v>_2638</v>
      </c>
      <c r="E5876" s="149" t="str">
        <f t="shared" si="185"/>
        <v>_</v>
      </c>
      <c r="G5876" s="149">
        <f t="array" ref="G5876">SUM(IF(A5876=A$5:A5876,IF(C5876=C$5:C5876,1,0),0))</f>
        <v>2638</v>
      </c>
    </row>
    <row r="5877" spans="2:7" x14ac:dyDescent="0.25">
      <c r="B5877" s="149" t="str">
        <f t="shared" si="184"/>
        <v>_2639</v>
      </c>
      <c r="E5877" s="149" t="str">
        <f t="shared" si="185"/>
        <v>_</v>
      </c>
      <c r="G5877" s="149">
        <f t="array" ref="G5877">SUM(IF(A5877=A$5:A5877,IF(C5877=C$5:C5877,1,0),0))</f>
        <v>2639</v>
      </c>
    </row>
    <row r="5878" spans="2:7" x14ac:dyDescent="0.25">
      <c r="B5878" s="149" t="str">
        <f t="shared" si="184"/>
        <v>_2640</v>
      </c>
      <c r="E5878" s="149" t="str">
        <f t="shared" si="185"/>
        <v>_</v>
      </c>
      <c r="G5878" s="149">
        <f t="array" ref="G5878">SUM(IF(A5878=A$5:A5878,IF(C5878=C$5:C5878,1,0),0))</f>
        <v>2640</v>
      </c>
    </row>
    <row r="5879" spans="2:7" x14ac:dyDescent="0.25">
      <c r="B5879" s="149" t="str">
        <f t="shared" si="184"/>
        <v>_2641</v>
      </c>
      <c r="E5879" s="149" t="str">
        <f t="shared" si="185"/>
        <v>_</v>
      </c>
      <c r="G5879" s="149">
        <f t="array" ref="G5879">SUM(IF(A5879=A$5:A5879,IF(C5879=C$5:C5879,1,0),0))</f>
        <v>2641</v>
      </c>
    </row>
    <row r="5880" spans="2:7" x14ac:dyDescent="0.25">
      <c r="B5880" s="149" t="str">
        <f t="shared" si="184"/>
        <v>_2642</v>
      </c>
      <c r="E5880" s="149" t="str">
        <f t="shared" si="185"/>
        <v>_</v>
      </c>
      <c r="G5880" s="149">
        <f t="array" ref="G5880">SUM(IF(A5880=A$5:A5880,IF(C5880=C$5:C5880,1,0),0))</f>
        <v>2642</v>
      </c>
    </row>
    <row r="5881" spans="2:7" x14ac:dyDescent="0.25">
      <c r="B5881" s="149" t="str">
        <f t="shared" si="184"/>
        <v>_2643</v>
      </c>
      <c r="E5881" s="149" t="str">
        <f t="shared" si="185"/>
        <v>_</v>
      </c>
      <c r="G5881" s="149">
        <f t="array" ref="G5881">SUM(IF(A5881=A$5:A5881,IF(C5881=C$5:C5881,1,0),0))</f>
        <v>2643</v>
      </c>
    </row>
    <row r="5882" spans="2:7" x14ac:dyDescent="0.25">
      <c r="B5882" s="149" t="str">
        <f t="shared" si="184"/>
        <v>_2644</v>
      </c>
      <c r="E5882" s="149" t="str">
        <f t="shared" si="185"/>
        <v>_</v>
      </c>
      <c r="G5882" s="149">
        <f t="array" ref="G5882">SUM(IF(A5882=A$5:A5882,IF(C5882=C$5:C5882,1,0),0))</f>
        <v>2644</v>
      </c>
    </row>
    <row r="5883" spans="2:7" x14ac:dyDescent="0.25">
      <c r="B5883" s="149" t="str">
        <f t="shared" si="184"/>
        <v>_2645</v>
      </c>
      <c r="E5883" s="149" t="str">
        <f t="shared" si="185"/>
        <v>_</v>
      </c>
      <c r="G5883" s="149">
        <f t="array" ref="G5883">SUM(IF(A5883=A$5:A5883,IF(C5883=C$5:C5883,1,0),0))</f>
        <v>2645</v>
      </c>
    </row>
    <row r="5884" spans="2:7" x14ac:dyDescent="0.25">
      <c r="B5884" s="149" t="str">
        <f t="shared" si="184"/>
        <v>_2646</v>
      </c>
      <c r="E5884" s="149" t="str">
        <f t="shared" si="185"/>
        <v>_</v>
      </c>
      <c r="G5884" s="149">
        <f t="array" ref="G5884">SUM(IF(A5884=A$5:A5884,IF(C5884=C$5:C5884,1,0),0))</f>
        <v>2646</v>
      </c>
    </row>
    <row r="5885" spans="2:7" x14ac:dyDescent="0.25">
      <c r="B5885" s="149" t="str">
        <f t="shared" si="184"/>
        <v>_2647</v>
      </c>
      <c r="E5885" s="149" t="str">
        <f t="shared" si="185"/>
        <v>_</v>
      </c>
      <c r="G5885" s="149">
        <f t="array" ref="G5885">SUM(IF(A5885=A$5:A5885,IF(C5885=C$5:C5885,1,0),0))</f>
        <v>2647</v>
      </c>
    </row>
    <row r="5886" spans="2:7" x14ac:dyDescent="0.25">
      <c r="B5886" s="149" t="str">
        <f t="shared" si="184"/>
        <v>_2648</v>
      </c>
      <c r="E5886" s="149" t="str">
        <f t="shared" si="185"/>
        <v>_</v>
      </c>
      <c r="G5886" s="149">
        <f t="array" ref="G5886">SUM(IF(A5886=A$5:A5886,IF(C5886=C$5:C5886,1,0),0))</f>
        <v>2648</v>
      </c>
    </row>
    <row r="5887" spans="2:7" x14ac:dyDescent="0.25">
      <c r="B5887" s="149" t="str">
        <f t="shared" si="184"/>
        <v>_2649</v>
      </c>
      <c r="E5887" s="149" t="str">
        <f t="shared" si="185"/>
        <v>_</v>
      </c>
      <c r="G5887" s="149">
        <f t="array" ref="G5887">SUM(IF(A5887=A$5:A5887,IF(C5887=C$5:C5887,1,0),0))</f>
        <v>2649</v>
      </c>
    </row>
    <row r="5888" spans="2:7" x14ac:dyDescent="0.25">
      <c r="B5888" s="149" t="str">
        <f t="shared" si="184"/>
        <v>_2650</v>
      </c>
      <c r="E5888" s="149" t="str">
        <f t="shared" si="185"/>
        <v>_</v>
      </c>
      <c r="G5888" s="149">
        <f t="array" ref="G5888">SUM(IF(A5888=A$5:A5888,IF(C5888=C$5:C5888,1,0),0))</f>
        <v>2650</v>
      </c>
    </row>
    <row r="5889" spans="2:7" x14ac:dyDescent="0.25">
      <c r="B5889" s="149" t="str">
        <f t="shared" si="184"/>
        <v>_2651</v>
      </c>
      <c r="E5889" s="149" t="str">
        <f t="shared" si="185"/>
        <v>_</v>
      </c>
      <c r="G5889" s="149">
        <f t="array" ref="G5889">SUM(IF(A5889=A$5:A5889,IF(C5889=C$5:C5889,1,0),0))</f>
        <v>2651</v>
      </c>
    </row>
    <row r="5890" spans="2:7" x14ac:dyDescent="0.25">
      <c r="B5890" s="149" t="str">
        <f t="shared" si="184"/>
        <v>_2652</v>
      </c>
      <c r="E5890" s="149" t="str">
        <f t="shared" si="185"/>
        <v>_</v>
      </c>
      <c r="G5890" s="149">
        <f t="array" ref="G5890">SUM(IF(A5890=A$5:A5890,IF(C5890=C$5:C5890,1,0),0))</f>
        <v>2652</v>
      </c>
    </row>
    <row r="5891" spans="2:7" x14ac:dyDescent="0.25">
      <c r="B5891" s="149" t="str">
        <f t="shared" si="184"/>
        <v>_2653</v>
      </c>
      <c r="E5891" s="149" t="str">
        <f t="shared" si="185"/>
        <v>_</v>
      </c>
      <c r="G5891" s="149">
        <f t="array" ref="G5891">SUM(IF(A5891=A$5:A5891,IF(C5891=C$5:C5891,1,0),0))</f>
        <v>2653</v>
      </c>
    </row>
    <row r="5892" spans="2:7" x14ac:dyDescent="0.25">
      <c r="B5892" s="149" t="str">
        <f t="shared" si="184"/>
        <v>_2654</v>
      </c>
      <c r="E5892" s="149" t="str">
        <f t="shared" si="185"/>
        <v>_</v>
      </c>
      <c r="G5892" s="149">
        <f t="array" ref="G5892">SUM(IF(A5892=A$5:A5892,IF(C5892=C$5:C5892,1,0),0))</f>
        <v>2654</v>
      </c>
    </row>
    <row r="5893" spans="2:7" x14ac:dyDescent="0.25">
      <c r="B5893" s="149" t="str">
        <f t="shared" si="184"/>
        <v>_2655</v>
      </c>
      <c r="E5893" s="149" t="str">
        <f t="shared" si="185"/>
        <v>_</v>
      </c>
      <c r="G5893" s="149">
        <f t="array" ref="G5893">SUM(IF(A5893=A$5:A5893,IF(C5893=C$5:C5893,1,0),0))</f>
        <v>2655</v>
      </c>
    </row>
    <row r="5894" spans="2:7" x14ac:dyDescent="0.25">
      <c r="B5894" s="149" t="str">
        <f t="shared" si="184"/>
        <v>_2656</v>
      </c>
      <c r="E5894" s="149" t="str">
        <f t="shared" si="185"/>
        <v>_</v>
      </c>
      <c r="G5894" s="149">
        <f t="array" ref="G5894">SUM(IF(A5894=A$5:A5894,IF(C5894=C$5:C5894,1,0),0))</f>
        <v>2656</v>
      </c>
    </row>
    <row r="5895" spans="2:7" x14ac:dyDescent="0.25">
      <c r="B5895" s="149" t="str">
        <f t="shared" si="184"/>
        <v>_2657</v>
      </c>
      <c r="E5895" s="149" t="str">
        <f t="shared" si="185"/>
        <v>_</v>
      </c>
      <c r="G5895" s="149">
        <f t="array" ref="G5895">SUM(IF(A5895=A$5:A5895,IF(C5895=C$5:C5895,1,0),0))</f>
        <v>2657</v>
      </c>
    </row>
    <row r="5896" spans="2:7" x14ac:dyDescent="0.25">
      <c r="B5896" s="149" t="str">
        <f t="shared" si="184"/>
        <v>_2658</v>
      </c>
      <c r="E5896" s="149" t="str">
        <f t="shared" si="185"/>
        <v>_</v>
      </c>
      <c r="G5896" s="149">
        <f t="array" ref="G5896">SUM(IF(A5896=A$5:A5896,IF(C5896=C$5:C5896,1,0),0))</f>
        <v>2658</v>
      </c>
    </row>
    <row r="5897" spans="2:7" x14ac:dyDescent="0.25">
      <c r="B5897" s="149" t="str">
        <f t="shared" si="184"/>
        <v>_2659</v>
      </c>
      <c r="E5897" s="149" t="str">
        <f t="shared" si="185"/>
        <v>_</v>
      </c>
      <c r="G5897" s="149">
        <f t="array" ref="G5897">SUM(IF(A5897=A$5:A5897,IF(C5897=C$5:C5897,1,0),0))</f>
        <v>2659</v>
      </c>
    </row>
    <row r="5898" spans="2:7" x14ac:dyDescent="0.25">
      <c r="B5898" s="149" t="str">
        <f t="shared" si="184"/>
        <v>_2660</v>
      </c>
      <c r="E5898" s="149" t="str">
        <f t="shared" si="185"/>
        <v>_</v>
      </c>
      <c r="G5898" s="149">
        <f t="array" ref="G5898">SUM(IF(A5898=A$5:A5898,IF(C5898=C$5:C5898,1,0),0))</f>
        <v>2660</v>
      </c>
    </row>
    <row r="5899" spans="2:7" x14ac:dyDescent="0.25">
      <c r="B5899" s="149" t="str">
        <f t="shared" si="184"/>
        <v>_2661</v>
      </c>
      <c r="E5899" s="149" t="str">
        <f t="shared" si="185"/>
        <v>_</v>
      </c>
      <c r="G5899" s="149">
        <f t="array" ref="G5899">SUM(IF(A5899=A$5:A5899,IF(C5899=C$5:C5899,1,0),0))</f>
        <v>2661</v>
      </c>
    </row>
    <row r="5900" spans="2:7" x14ac:dyDescent="0.25">
      <c r="B5900" s="149" t="str">
        <f t="shared" si="184"/>
        <v>_2662</v>
      </c>
      <c r="E5900" s="149" t="str">
        <f t="shared" si="185"/>
        <v>_</v>
      </c>
      <c r="G5900" s="149">
        <f t="array" ref="G5900">SUM(IF(A5900=A$5:A5900,IF(C5900=C$5:C5900,1,0),0))</f>
        <v>2662</v>
      </c>
    </row>
    <row r="5901" spans="2:7" x14ac:dyDescent="0.25">
      <c r="B5901" s="149" t="str">
        <f t="shared" ref="B5901:B5964" si="186">A5901&amp;"_"&amp;C5901&amp;G5901</f>
        <v>_2663</v>
      </c>
      <c r="E5901" s="149" t="str">
        <f t="shared" si="185"/>
        <v>_</v>
      </c>
      <c r="G5901" s="149">
        <f t="array" ref="G5901">SUM(IF(A5901=A$5:A5901,IF(C5901=C$5:C5901,1,0),0))</f>
        <v>2663</v>
      </c>
    </row>
    <row r="5902" spans="2:7" x14ac:dyDescent="0.25">
      <c r="B5902" s="149" t="str">
        <f t="shared" si="186"/>
        <v>_2664</v>
      </c>
      <c r="E5902" s="149" t="str">
        <f t="shared" si="185"/>
        <v>_</v>
      </c>
      <c r="G5902" s="149">
        <f t="array" ref="G5902">SUM(IF(A5902=A$5:A5902,IF(C5902=C$5:C5902,1,0),0))</f>
        <v>2664</v>
      </c>
    </row>
    <row r="5903" spans="2:7" x14ac:dyDescent="0.25">
      <c r="B5903" s="149" t="str">
        <f t="shared" si="186"/>
        <v>_2665</v>
      </c>
      <c r="E5903" s="149" t="str">
        <f t="shared" si="185"/>
        <v>_</v>
      </c>
      <c r="G5903" s="149">
        <f t="array" ref="G5903">SUM(IF(A5903=A$5:A5903,IF(C5903=C$5:C5903,1,0),0))</f>
        <v>2665</v>
      </c>
    </row>
    <row r="5904" spans="2:7" x14ac:dyDescent="0.25">
      <c r="B5904" s="149" t="str">
        <f t="shared" si="186"/>
        <v>_2666</v>
      </c>
      <c r="E5904" s="149" t="str">
        <f t="shared" si="185"/>
        <v>_</v>
      </c>
      <c r="G5904" s="149">
        <f t="array" ref="G5904">SUM(IF(A5904=A$5:A5904,IF(C5904=C$5:C5904,1,0),0))</f>
        <v>2666</v>
      </c>
    </row>
    <row r="5905" spans="2:7" x14ac:dyDescent="0.25">
      <c r="B5905" s="149" t="str">
        <f t="shared" si="186"/>
        <v>_2667</v>
      </c>
      <c r="E5905" s="149" t="str">
        <f t="shared" si="185"/>
        <v>_</v>
      </c>
      <c r="G5905" s="149">
        <f t="array" ref="G5905">SUM(IF(A5905=A$5:A5905,IF(C5905=C$5:C5905,1,0),0))</f>
        <v>2667</v>
      </c>
    </row>
    <row r="5906" spans="2:7" x14ac:dyDescent="0.25">
      <c r="B5906" s="149" t="str">
        <f t="shared" si="186"/>
        <v>_2668</v>
      </c>
      <c r="E5906" s="149" t="str">
        <f t="shared" si="185"/>
        <v>_</v>
      </c>
      <c r="G5906" s="149">
        <f t="array" ref="G5906">SUM(IF(A5906=A$5:A5906,IF(C5906=C$5:C5906,1,0),0))</f>
        <v>2668</v>
      </c>
    </row>
    <row r="5907" spans="2:7" x14ac:dyDescent="0.25">
      <c r="B5907" s="149" t="str">
        <f t="shared" si="186"/>
        <v>_2669</v>
      </c>
      <c r="E5907" s="149" t="str">
        <f t="shared" si="185"/>
        <v>_</v>
      </c>
      <c r="G5907" s="149">
        <f t="array" ref="G5907">SUM(IF(A5907=A$5:A5907,IF(C5907=C$5:C5907,1,0),0))</f>
        <v>2669</v>
      </c>
    </row>
    <row r="5908" spans="2:7" x14ac:dyDescent="0.25">
      <c r="B5908" s="149" t="str">
        <f t="shared" si="186"/>
        <v>_2670</v>
      </c>
      <c r="E5908" s="149" t="str">
        <f t="shared" si="185"/>
        <v>_</v>
      </c>
      <c r="G5908" s="149">
        <f t="array" ref="G5908">SUM(IF(A5908=A$5:A5908,IF(C5908=C$5:C5908,1,0),0))</f>
        <v>2670</v>
      </c>
    </row>
    <row r="5909" spans="2:7" x14ac:dyDescent="0.25">
      <c r="B5909" s="149" t="str">
        <f t="shared" si="186"/>
        <v>_2671</v>
      </c>
      <c r="E5909" s="149" t="str">
        <f t="shared" si="185"/>
        <v>_</v>
      </c>
      <c r="G5909" s="149">
        <f t="array" ref="G5909">SUM(IF(A5909=A$5:A5909,IF(C5909=C$5:C5909,1,0),0))</f>
        <v>2671</v>
      </c>
    </row>
    <row r="5910" spans="2:7" x14ac:dyDescent="0.25">
      <c r="B5910" s="149" t="str">
        <f t="shared" si="186"/>
        <v>_2672</v>
      </c>
      <c r="E5910" s="149" t="str">
        <f t="shared" si="185"/>
        <v>_</v>
      </c>
      <c r="G5910" s="149">
        <f t="array" ref="G5910">SUM(IF(A5910=A$5:A5910,IF(C5910=C$5:C5910,1,0),0))</f>
        <v>2672</v>
      </c>
    </row>
    <row r="5911" spans="2:7" x14ac:dyDescent="0.25">
      <c r="B5911" s="149" t="str">
        <f t="shared" si="186"/>
        <v>_2673</v>
      </c>
      <c r="E5911" s="149" t="str">
        <f t="shared" si="185"/>
        <v>_</v>
      </c>
      <c r="G5911" s="149">
        <f t="array" ref="G5911">SUM(IF(A5911=A$5:A5911,IF(C5911=C$5:C5911,1,0),0))</f>
        <v>2673</v>
      </c>
    </row>
    <row r="5912" spans="2:7" x14ac:dyDescent="0.25">
      <c r="B5912" s="149" t="str">
        <f t="shared" si="186"/>
        <v>_2674</v>
      </c>
      <c r="E5912" s="149" t="str">
        <f t="shared" si="185"/>
        <v>_</v>
      </c>
      <c r="G5912" s="149">
        <f t="array" ref="G5912">SUM(IF(A5912=A$5:A5912,IF(C5912=C$5:C5912,1,0),0))</f>
        <v>2674</v>
      </c>
    </row>
    <row r="5913" spans="2:7" x14ac:dyDescent="0.25">
      <c r="B5913" s="149" t="str">
        <f t="shared" si="186"/>
        <v>_2675</v>
      </c>
      <c r="E5913" s="149" t="str">
        <f t="shared" si="185"/>
        <v>_</v>
      </c>
      <c r="G5913" s="149">
        <f t="array" ref="G5913">SUM(IF(A5913=A$5:A5913,IF(C5913=C$5:C5913,1,0),0))</f>
        <v>2675</v>
      </c>
    </row>
    <row r="5914" spans="2:7" x14ac:dyDescent="0.25">
      <c r="B5914" s="149" t="str">
        <f t="shared" si="186"/>
        <v>_2676</v>
      </c>
      <c r="E5914" s="149" t="str">
        <f t="shared" si="185"/>
        <v>_</v>
      </c>
      <c r="G5914" s="149">
        <f t="array" ref="G5914">SUM(IF(A5914=A$5:A5914,IF(C5914=C$5:C5914,1,0),0))</f>
        <v>2676</v>
      </c>
    </row>
    <row r="5915" spans="2:7" x14ac:dyDescent="0.25">
      <c r="B5915" s="149" t="str">
        <f t="shared" si="186"/>
        <v>_2677</v>
      </c>
      <c r="E5915" s="149" t="str">
        <f t="shared" si="185"/>
        <v>_</v>
      </c>
      <c r="G5915" s="149">
        <f t="array" ref="G5915">SUM(IF(A5915=A$5:A5915,IF(C5915=C$5:C5915,1,0),0))</f>
        <v>2677</v>
      </c>
    </row>
    <row r="5916" spans="2:7" x14ac:dyDescent="0.25">
      <c r="B5916" s="149" t="str">
        <f t="shared" si="186"/>
        <v>_2678</v>
      </c>
      <c r="E5916" s="149" t="str">
        <f t="shared" si="185"/>
        <v>_</v>
      </c>
      <c r="G5916" s="149">
        <f t="array" ref="G5916">SUM(IF(A5916=A$5:A5916,IF(C5916=C$5:C5916,1,0),0))</f>
        <v>2678</v>
      </c>
    </row>
    <row r="5917" spans="2:7" x14ac:dyDescent="0.25">
      <c r="B5917" s="149" t="str">
        <f t="shared" si="186"/>
        <v>_2679</v>
      </c>
      <c r="E5917" s="149" t="str">
        <f t="shared" si="185"/>
        <v>_</v>
      </c>
      <c r="G5917" s="149">
        <f t="array" ref="G5917">SUM(IF(A5917=A$5:A5917,IF(C5917=C$5:C5917,1,0),0))</f>
        <v>2679</v>
      </c>
    </row>
    <row r="5918" spans="2:7" x14ac:dyDescent="0.25">
      <c r="B5918" s="149" t="str">
        <f t="shared" si="186"/>
        <v>_2680</v>
      </c>
      <c r="E5918" s="149" t="str">
        <f t="shared" si="185"/>
        <v>_</v>
      </c>
      <c r="G5918" s="149">
        <f t="array" ref="G5918">SUM(IF(A5918=A$5:A5918,IF(C5918=C$5:C5918,1,0),0))</f>
        <v>2680</v>
      </c>
    </row>
    <row r="5919" spans="2:7" x14ac:dyDescent="0.25">
      <c r="B5919" s="149" t="str">
        <f t="shared" si="186"/>
        <v>_2681</v>
      </c>
      <c r="E5919" s="149" t="str">
        <f t="shared" si="185"/>
        <v>_</v>
      </c>
      <c r="G5919" s="149">
        <f t="array" ref="G5919">SUM(IF(A5919=A$5:A5919,IF(C5919=C$5:C5919,1,0),0))</f>
        <v>2681</v>
      </c>
    </row>
    <row r="5920" spans="2:7" x14ac:dyDescent="0.25">
      <c r="B5920" s="149" t="str">
        <f t="shared" si="186"/>
        <v>_2682</v>
      </c>
      <c r="E5920" s="149" t="str">
        <f t="shared" si="185"/>
        <v>_</v>
      </c>
      <c r="G5920" s="149">
        <f t="array" ref="G5920">SUM(IF(A5920=A$5:A5920,IF(C5920=C$5:C5920,1,0),0))</f>
        <v>2682</v>
      </c>
    </row>
    <row r="5921" spans="2:7" x14ac:dyDescent="0.25">
      <c r="B5921" s="149" t="str">
        <f t="shared" si="186"/>
        <v>_2683</v>
      </c>
      <c r="E5921" s="149" t="str">
        <f t="shared" si="185"/>
        <v>_</v>
      </c>
      <c r="G5921" s="149">
        <f t="array" ref="G5921">SUM(IF(A5921=A$5:A5921,IF(C5921=C$5:C5921,1,0),0))</f>
        <v>2683</v>
      </c>
    </row>
    <row r="5922" spans="2:7" x14ac:dyDescent="0.25">
      <c r="B5922" s="149" t="str">
        <f t="shared" si="186"/>
        <v>_2684</v>
      </c>
      <c r="E5922" s="149" t="str">
        <f t="shared" si="185"/>
        <v>_</v>
      </c>
      <c r="G5922" s="149">
        <f t="array" ref="G5922">SUM(IF(A5922=A$5:A5922,IF(C5922=C$5:C5922,1,0),0))</f>
        <v>2684</v>
      </c>
    </row>
    <row r="5923" spans="2:7" x14ac:dyDescent="0.25">
      <c r="B5923" s="149" t="str">
        <f t="shared" si="186"/>
        <v>_2685</v>
      </c>
      <c r="E5923" s="149" t="str">
        <f t="shared" si="185"/>
        <v>_</v>
      </c>
      <c r="G5923" s="149">
        <f t="array" ref="G5923">SUM(IF(A5923=A$5:A5923,IF(C5923=C$5:C5923,1,0),0))</f>
        <v>2685</v>
      </c>
    </row>
    <row r="5924" spans="2:7" x14ac:dyDescent="0.25">
      <c r="B5924" s="149" t="str">
        <f t="shared" si="186"/>
        <v>_2686</v>
      </c>
      <c r="E5924" s="149" t="str">
        <f t="shared" si="185"/>
        <v>_</v>
      </c>
      <c r="G5924" s="149">
        <f t="array" ref="G5924">SUM(IF(A5924=A$5:A5924,IF(C5924=C$5:C5924,1,0),0))</f>
        <v>2686</v>
      </c>
    </row>
    <row r="5925" spans="2:7" x14ac:dyDescent="0.25">
      <c r="B5925" s="149" t="str">
        <f t="shared" si="186"/>
        <v>_2687</v>
      </c>
      <c r="E5925" s="149" t="str">
        <f t="shared" si="185"/>
        <v>_</v>
      </c>
      <c r="G5925" s="149">
        <f t="array" ref="G5925">SUM(IF(A5925=A$5:A5925,IF(C5925=C$5:C5925,1,0),0))</f>
        <v>2687</v>
      </c>
    </row>
    <row r="5926" spans="2:7" x14ac:dyDescent="0.25">
      <c r="B5926" s="149" t="str">
        <f t="shared" si="186"/>
        <v>_2688</v>
      </c>
      <c r="E5926" s="149" t="str">
        <f t="shared" si="185"/>
        <v>_</v>
      </c>
      <c r="G5926" s="149">
        <f t="array" ref="G5926">SUM(IF(A5926=A$5:A5926,IF(C5926=C$5:C5926,1,0),0))</f>
        <v>2688</v>
      </c>
    </row>
    <row r="5927" spans="2:7" x14ac:dyDescent="0.25">
      <c r="B5927" s="149" t="str">
        <f t="shared" si="186"/>
        <v>_2689</v>
      </c>
      <c r="E5927" s="149" t="str">
        <f t="shared" si="185"/>
        <v>_</v>
      </c>
      <c r="G5927" s="149">
        <f t="array" ref="G5927">SUM(IF(A5927=A$5:A5927,IF(C5927=C$5:C5927,1,0),0))</f>
        <v>2689</v>
      </c>
    </row>
    <row r="5928" spans="2:7" x14ac:dyDescent="0.25">
      <c r="B5928" s="149" t="str">
        <f t="shared" si="186"/>
        <v>_2690</v>
      </c>
      <c r="E5928" s="149" t="str">
        <f t="shared" si="185"/>
        <v>_</v>
      </c>
      <c r="G5928" s="149">
        <f t="array" ref="G5928">SUM(IF(A5928=A$5:A5928,IF(C5928=C$5:C5928,1,0),0))</f>
        <v>2690</v>
      </c>
    </row>
    <row r="5929" spans="2:7" x14ac:dyDescent="0.25">
      <c r="B5929" s="149" t="str">
        <f t="shared" si="186"/>
        <v>_2691</v>
      </c>
      <c r="E5929" s="149" t="str">
        <f t="shared" si="185"/>
        <v>_</v>
      </c>
      <c r="G5929" s="149">
        <f t="array" ref="G5929">SUM(IF(A5929=A$5:A5929,IF(C5929=C$5:C5929,1,0),0))</f>
        <v>2691</v>
      </c>
    </row>
    <row r="5930" spans="2:7" x14ac:dyDescent="0.25">
      <c r="B5930" s="149" t="str">
        <f t="shared" si="186"/>
        <v>_2692</v>
      </c>
      <c r="E5930" s="149" t="str">
        <f t="shared" si="185"/>
        <v>_</v>
      </c>
      <c r="G5930" s="149">
        <f t="array" ref="G5930">SUM(IF(A5930=A$5:A5930,IF(C5930=C$5:C5930,1,0),0))</f>
        <v>2692</v>
      </c>
    </row>
    <row r="5931" spans="2:7" x14ac:dyDescent="0.25">
      <c r="B5931" s="149" t="str">
        <f t="shared" si="186"/>
        <v>_2693</v>
      </c>
      <c r="E5931" s="149" t="str">
        <f t="shared" si="185"/>
        <v>_</v>
      </c>
      <c r="G5931" s="149">
        <f t="array" ref="G5931">SUM(IF(A5931=A$5:A5931,IF(C5931=C$5:C5931,1,0),0))</f>
        <v>2693</v>
      </c>
    </row>
    <row r="5932" spans="2:7" x14ac:dyDescent="0.25">
      <c r="B5932" s="149" t="str">
        <f t="shared" si="186"/>
        <v>_2694</v>
      </c>
      <c r="E5932" s="149" t="str">
        <f t="shared" si="185"/>
        <v>_</v>
      </c>
      <c r="G5932" s="149">
        <f t="array" ref="G5932">SUM(IF(A5932=A$5:A5932,IF(C5932=C$5:C5932,1,0),0))</f>
        <v>2694</v>
      </c>
    </row>
    <row r="5933" spans="2:7" x14ac:dyDescent="0.25">
      <c r="B5933" s="149" t="str">
        <f t="shared" si="186"/>
        <v>_2695</v>
      </c>
      <c r="E5933" s="149" t="str">
        <f t="shared" si="185"/>
        <v>_</v>
      </c>
      <c r="G5933" s="149">
        <f t="array" ref="G5933">SUM(IF(A5933=A$5:A5933,IF(C5933=C$5:C5933,1,0),0))</f>
        <v>2695</v>
      </c>
    </row>
    <row r="5934" spans="2:7" x14ac:dyDescent="0.25">
      <c r="B5934" s="149" t="str">
        <f t="shared" si="186"/>
        <v>_2696</v>
      </c>
      <c r="E5934" s="149" t="str">
        <f t="shared" si="185"/>
        <v>_</v>
      </c>
      <c r="G5934" s="149">
        <f t="array" ref="G5934">SUM(IF(A5934=A$5:A5934,IF(C5934=C$5:C5934,1,0),0))</f>
        <v>2696</v>
      </c>
    </row>
    <row r="5935" spans="2:7" x14ac:dyDescent="0.25">
      <c r="B5935" s="149" t="str">
        <f t="shared" si="186"/>
        <v>_2697</v>
      </c>
      <c r="E5935" s="149" t="str">
        <f t="shared" si="185"/>
        <v>_</v>
      </c>
      <c r="G5935" s="149">
        <f t="array" ref="G5935">SUM(IF(A5935=A$5:A5935,IF(C5935=C$5:C5935,1,0),0))</f>
        <v>2697</v>
      </c>
    </row>
    <row r="5936" spans="2:7" x14ac:dyDescent="0.25">
      <c r="B5936" s="149" t="str">
        <f t="shared" si="186"/>
        <v>_2698</v>
      </c>
      <c r="E5936" s="149" t="str">
        <f t="shared" si="185"/>
        <v>_</v>
      </c>
      <c r="G5936" s="149">
        <f t="array" ref="G5936">SUM(IF(A5936=A$5:A5936,IF(C5936=C$5:C5936,1,0),0))</f>
        <v>2698</v>
      </c>
    </row>
    <row r="5937" spans="2:7" x14ac:dyDescent="0.25">
      <c r="B5937" s="149" t="str">
        <f t="shared" si="186"/>
        <v>_2699</v>
      </c>
      <c r="E5937" s="149" t="str">
        <f t="shared" ref="E5937:E6000" si="187">A5937&amp;"_"&amp;C5937&amp;D5937</f>
        <v>_</v>
      </c>
      <c r="G5937" s="149">
        <f t="array" ref="G5937">SUM(IF(A5937=A$5:A5937,IF(C5937=C$5:C5937,1,0),0))</f>
        <v>2699</v>
      </c>
    </row>
    <row r="5938" spans="2:7" x14ac:dyDescent="0.25">
      <c r="B5938" s="149" t="str">
        <f t="shared" si="186"/>
        <v>_2700</v>
      </c>
      <c r="E5938" s="149" t="str">
        <f t="shared" si="187"/>
        <v>_</v>
      </c>
      <c r="G5938" s="149">
        <f t="array" ref="G5938">SUM(IF(A5938=A$5:A5938,IF(C5938=C$5:C5938,1,0),0))</f>
        <v>2700</v>
      </c>
    </row>
    <row r="5939" spans="2:7" x14ac:dyDescent="0.25">
      <c r="B5939" s="149" t="str">
        <f t="shared" si="186"/>
        <v>_2701</v>
      </c>
      <c r="E5939" s="149" t="str">
        <f t="shared" si="187"/>
        <v>_</v>
      </c>
      <c r="G5939" s="149">
        <f t="array" ref="G5939">SUM(IF(A5939=A$5:A5939,IF(C5939=C$5:C5939,1,0),0))</f>
        <v>2701</v>
      </c>
    </row>
    <row r="5940" spans="2:7" x14ac:dyDescent="0.25">
      <c r="B5940" s="149" t="str">
        <f t="shared" si="186"/>
        <v>_2702</v>
      </c>
      <c r="E5940" s="149" t="str">
        <f t="shared" si="187"/>
        <v>_</v>
      </c>
      <c r="G5940" s="149">
        <f t="array" ref="G5940">SUM(IF(A5940=A$5:A5940,IF(C5940=C$5:C5940,1,0),0))</f>
        <v>2702</v>
      </c>
    </row>
    <row r="5941" spans="2:7" x14ac:dyDescent="0.25">
      <c r="B5941" s="149" t="str">
        <f t="shared" si="186"/>
        <v>_2703</v>
      </c>
      <c r="E5941" s="149" t="str">
        <f t="shared" si="187"/>
        <v>_</v>
      </c>
      <c r="G5941" s="149">
        <f t="array" ref="G5941">SUM(IF(A5941=A$5:A5941,IF(C5941=C$5:C5941,1,0),0))</f>
        <v>2703</v>
      </c>
    </row>
    <row r="5942" spans="2:7" x14ac:dyDescent="0.25">
      <c r="B5942" s="149" t="str">
        <f t="shared" si="186"/>
        <v>_2704</v>
      </c>
      <c r="E5942" s="149" t="str">
        <f t="shared" si="187"/>
        <v>_</v>
      </c>
      <c r="G5942" s="149">
        <f t="array" ref="G5942">SUM(IF(A5942=A$5:A5942,IF(C5942=C$5:C5942,1,0),0))</f>
        <v>2704</v>
      </c>
    </row>
    <row r="5943" spans="2:7" x14ac:dyDescent="0.25">
      <c r="B5943" s="149" t="str">
        <f t="shared" si="186"/>
        <v>_2705</v>
      </c>
      <c r="E5943" s="149" t="str">
        <f t="shared" si="187"/>
        <v>_</v>
      </c>
      <c r="G5943" s="149">
        <f t="array" ref="G5943">SUM(IF(A5943=A$5:A5943,IF(C5943=C$5:C5943,1,0),0))</f>
        <v>2705</v>
      </c>
    </row>
    <row r="5944" spans="2:7" x14ac:dyDescent="0.25">
      <c r="B5944" s="149" t="str">
        <f t="shared" si="186"/>
        <v>_2706</v>
      </c>
      <c r="E5944" s="149" t="str">
        <f t="shared" si="187"/>
        <v>_</v>
      </c>
      <c r="G5944" s="149">
        <f t="array" ref="G5944">SUM(IF(A5944=A$5:A5944,IF(C5944=C$5:C5944,1,0),0))</f>
        <v>2706</v>
      </c>
    </row>
    <row r="5945" spans="2:7" x14ac:dyDescent="0.25">
      <c r="B5945" s="149" t="str">
        <f t="shared" si="186"/>
        <v>_2707</v>
      </c>
      <c r="E5945" s="149" t="str">
        <f t="shared" si="187"/>
        <v>_</v>
      </c>
      <c r="G5945" s="149">
        <f t="array" ref="G5945">SUM(IF(A5945=A$5:A5945,IF(C5945=C$5:C5945,1,0),0))</f>
        <v>2707</v>
      </c>
    </row>
    <row r="5946" spans="2:7" x14ac:dyDescent="0.25">
      <c r="B5946" s="149" t="str">
        <f t="shared" si="186"/>
        <v>_2708</v>
      </c>
      <c r="E5946" s="149" t="str">
        <f t="shared" si="187"/>
        <v>_</v>
      </c>
      <c r="G5946" s="149">
        <f t="array" ref="G5946">SUM(IF(A5946=A$5:A5946,IF(C5946=C$5:C5946,1,0),0))</f>
        <v>2708</v>
      </c>
    </row>
    <row r="5947" spans="2:7" x14ac:dyDescent="0.25">
      <c r="B5947" s="149" t="str">
        <f t="shared" si="186"/>
        <v>_2709</v>
      </c>
      <c r="E5947" s="149" t="str">
        <f t="shared" si="187"/>
        <v>_</v>
      </c>
      <c r="G5947" s="149">
        <f t="array" ref="G5947">SUM(IF(A5947=A$5:A5947,IF(C5947=C$5:C5947,1,0),0))</f>
        <v>2709</v>
      </c>
    </row>
    <row r="5948" spans="2:7" x14ac:dyDescent="0.25">
      <c r="B5948" s="149" t="str">
        <f t="shared" si="186"/>
        <v>_2710</v>
      </c>
      <c r="E5948" s="149" t="str">
        <f t="shared" si="187"/>
        <v>_</v>
      </c>
      <c r="G5948" s="149">
        <f t="array" ref="G5948">SUM(IF(A5948=A$5:A5948,IF(C5948=C$5:C5948,1,0),0))</f>
        <v>2710</v>
      </c>
    </row>
    <row r="5949" spans="2:7" x14ac:dyDescent="0.25">
      <c r="B5949" s="149" t="str">
        <f t="shared" si="186"/>
        <v>_2711</v>
      </c>
      <c r="E5949" s="149" t="str">
        <f t="shared" si="187"/>
        <v>_</v>
      </c>
      <c r="G5949" s="149">
        <f t="array" ref="G5949">SUM(IF(A5949=A$5:A5949,IF(C5949=C$5:C5949,1,0),0))</f>
        <v>2711</v>
      </c>
    </row>
    <row r="5950" spans="2:7" x14ac:dyDescent="0.25">
      <c r="B5950" s="149" t="str">
        <f t="shared" si="186"/>
        <v>_2712</v>
      </c>
      <c r="E5950" s="149" t="str">
        <f t="shared" si="187"/>
        <v>_</v>
      </c>
      <c r="G5950" s="149">
        <f t="array" ref="G5950">SUM(IF(A5950=A$5:A5950,IF(C5950=C$5:C5950,1,0),0))</f>
        <v>2712</v>
      </c>
    </row>
    <row r="5951" spans="2:7" x14ac:dyDescent="0.25">
      <c r="B5951" s="149" t="str">
        <f t="shared" si="186"/>
        <v>_2713</v>
      </c>
      <c r="E5951" s="149" t="str">
        <f t="shared" si="187"/>
        <v>_</v>
      </c>
      <c r="G5951" s="149">
        <f t="array" ref="G5951">SUM(IF(A5951=A$5:A5951,IF(C5951=C$5:C5951,1,0),0))</f>
        <v>2713</v>
      </c>
    </row>
    <row r="5952" spans="2:7" x14ac:dyDescent="0.25">
      <c r="B5952" s="149" t="str">
        <f t="shared" si="186"/>
        <v>_2714</v>
      </c>
      <c r="E5952" s="149" t="str">
        <f t="shared" si="187"/>
        <v>_</v>
      </c>
      <c r="G5952" s="149">
        <f t="array" ref="G5952">SUM(IF(A5952=A$5:A5952,IF(C5952=C$5:C5952,1,0),0))</f>
        <v>2714</v>
      </c>
    </row>
    <row r="5953" spans="2:7" x14ac:dyDescent="0.25">
      <c r="B5953" s="149" t="str">
        <f t="shared" si="186"/>
        <v>_2715</v>
      </c>
      <c r="E5953" s="149" t="str">
        <f t="shared" si="187"/>
        <v>_</v>
      </c>
      <c r="G5953" s="149">
        <f t="array" ref="G5953">SUM(IF(A5953=A$5:A5953,IF(C5953=C$5:C5953,1,0),0))</f>
        <v>2715</v>
      </c>
    </row>
    <row r="5954" spans="2:7" x14ac:dyDescent="0.25">
      <c r="B5954" s="149" t="str">
        <f t="shared" si="186"/>
        <v>_2716</v>
      </c>
      <c r="E5954" s="149" t="str">
        <f t="shared" si="187"/>
        <v>_</v>
      </c>
      <c r="G5954" s="149">
        <f t="array" ref="G5954">SUM(IF(A5954=A$5:A5954,IF(C5954=C$5:C5954,1,0),0))</f>
        <v>2716</v>
      </c>
    </row>
    <row r="5955" spans="2:7" x14ac:dyDescent="0.25">
      <c r="B5955" s="149" t="str">
        <f t="shared" si="186"/>
        <v>_2717</v>
      </c>
      <c r="E5955" s="149" t="str">
        <f t="shared" si="187"/>
        <v>_</v>
      </c>
      <c r="G5955" s="149">
        <f t="array" ref="G5955">SUM(IF(A5955=A$5:A5955,IF(C5955=C$5:C5955,1,0),0))</f>
        <v>2717</v>
      </c>
    </row>
    <row r="5956" spans="2:7" x14ac:dyDescent="0.25">
      <c r="B5956" s="149" t="str">
        <f t="shared" si="186"/>
        <v>_2718</v>
      </c>
      <c r="E5956" s="149" t="str">
        <f t="shared" si="187"/>
        <v>_</v>
      </c>
      <c r="G5956" s="149">
        <f t="array" ref="G5956">SUM(IF(A5956=A$5:A5956,IF(C5956=C$5:C5956,1,0),0))</f>
        <v>2718</v>
      </c>
    </row>
    <row r="5957" spans="2:7" x14ac:dyDescent="0.25">
      <c r="B5957" s="149" t="str">
        <f t="shared" si="186"/>
        <v>_2719</v>
      </c>
      <c r="E5957" s="149" t="str">
        <f t="shared" si="187"/>
        <v>_</v>
      </c>
      <c r="G5957" s="149">
        <f t="array" ref="G5957">SUM(IF(A5957=A$5:A5957,IF(C5957=C$5:C5957,1,0),0))</f>
        <v>2719</v>
      </c>
    </row>
    <row r="5958" spans="2:7" x14ac:dyDescent="0.25">
      <c r="B5958" s="149" t="str">
        <f t="shared" si="186"/>
        <v>_2720</v>
      </c>
      <c r="E5958" s="149" t="str">
        <f t="shared" si="187"/>
        <v>_</v>
      </c>
      <c r="G5958" s="149">
        <f t="array" ref="G5958">SUM(IF(A5958=A$5:A5958,IF(C5958=C$5:C5958,1,0),0))</f>
        <v>2720</v>
      </c>
    </row>
    <row r="5959" spans="2:7" x14ac:dyDescent="0.25">
      <c r="B5959" s="149" t="str">
        <f t="shared" si="186"/>
        <v>_2721</v>
      </c>
      <c r="E5959" s="149" t="str">
        <f t="shared" si="187"/>
        <v>_</v>
      </c>
      <c r="G5959" s="149">
        <f t="array" ref="G5959">SUM(IF(A5959=A$5:A5959,IF(C5959=C$5:C5959,1,0),0))</f>
        <v>2721</v>
      </c>
    </row>
    <row r="5960" spans="2:7" x14ac:dyDescent="0.25">
      <c r="B5960" s="149" t="str">
        <f t="shared" si="186"/>
        <v>_2722</v>
      </c>
      <c r="E5960" s="149" t="str">
        <f t="shared" si="187"/>
        <v>_</v>
      </c>
      <c r="G5960" s="149">
        <f t="array" ref="G5960">SUM(IF(A5960=A$5:A5960,IF(C5960=C$5:C5960,1,0),0))</f>
        <v>2722</v>
      </c>
    </row>
    <row r="5961" spans="2:7" x14ac:dyDescent="0.25">
      <c r="B5961" s="149" t="str">
        <f t="shared" si="186"/>
        <v>_2723</v>
      </c>
      <c r="E5961" s="149" t="str">
        <f t="shared" si="187"/>
        <v>_</v>
      </c>
      <c r="G5961" s="149">
        <f t="array" ref="G5961">SUM(IF(A5961=A$5:A5961,IF(C5961=C$5:C5961,1,0),0))</f>
        <v>2723</v>
      </c>
    </row>
    <row r="5962" spans="2:7" x14ac:dyDescent="0.25">
      <c r="B5962" s="149" t="str">
        <f t="shared" si="186"/>
        <v>_2724</v>
      </c>
      <c r="E5962" s="149" t="str">
        <f t="shared" si="187"/>
        <v>_</v>
      </c>
      <c r="G5962" s="149">
        <f t="array" ref="G5962">SUM(IF(A5962=A$5:A5962,IF(C5962=C$5:C5962,1,0),0))</f>
        <v>2724</v>
      </c>
    </row>
    <row r="5963" spans="2:7" x14ac:dyDescent="0.25">
      <c r="B5963" s="149" t="str">
        <f t="shared" si="186"/>
        <v>_2725</v>
      </c>
      <c r="E5963" s="149" t="str">
        <f t="shared" si="187"/>
        <v>_</v>
      </c>
      <c r="G5963" s="149">
        <f t="array" ref="G5963">SUM(IF(A5963=A$5:A5963,IF(C5963=C$5:C5963,1,0),0))</f>
        <v>2725</v>
      </c>
    </row>
    <row r="5964" spans="2:7" x14ac:dyDescent="0.25">
      <c r="B5964" s="149" t="str">
        <f t="shared" si="186"/>
        <v>_2726</v>
      </c>
      <c r="E5964" s="149" t="str">
        <f t="shared" si="187"/>
        <v>_</v>
      </c>
      <c r="G5964" s="149">
        <f t="array" ref="G5964">SUM(IF(A5964=A$5:A5964,IF(C5964=C$5:C5964,1,0),0))</f>
        <v>2726</v>
      </c>
    </row>
    <row r="5965" spans="2:7" x14ac:dyDescent="0.25">
      <c r="B5965" s="149" t="str">
        <f t="shared" ref="B5965:B6028" si="188">A5965&amp;"_"&amp;C5965&amp;G5965</f>
        <v>_2727</v>
      </c>
      <c r="E5965" s="149" t="str">
        <f t="shared" si="187"/>
        <v>_</v>
      </c>
      <c r="G5965" s="149">
        <f t="array" ref="G5965">SUM(IF(A5965=A$5:A5965,IF(C5965=C$5:C5965,1,0),0))</f>
        <v>2727</v>
      </c>
    </row>
    <row r="5966" spans="2:7" x14ac:dyDescent="0.25">
      <c r="B5966" s="149" t="str">
        <f t="shared" si="188"/>
        <v>_2728</v>
      </c>
      <c r="E5966" s="149" t="str">
        <f t="shared" si="187"/>
        <v>_</v>
      </c>
      <c r="G5966" s="149">
        <f t="array" ref="G5966">SUM(IF(A5966=A$5:A5966,IF(C5966=C$5:C5966,1,0),0))</f>
        <v>2728</v>
      </c>
    </row>
    <row r="5967" spans="2:7" x14ac:dyDescent="0.25">
      <c r="B5967" s="149" t="str">
        <f t="shared" si="188"/>
        <v>_2729</v>
      </c>
      <c r="E5967" s="149" t="str">
        <f t="shared" si="187"/>
        <v>_</v>
      </c>
      <c r="G5967" s="149">
        <f t="array" ref="G5967">SUM(IF(A5967=A$5:A5967,IF(C5967=C$5:C5967,1,0),0))</f>
        <v>2729</v>
      </c>
    </row>
    <row r="5968" spans="2:7" x14ac:dyDescent="0.25">
      <c r="B5968" s="149" t="str">
        <f t="shared" si="188"/>
        <v>_2730</v>
      </c>
      <c r="E5968" s="149" t="str">
        <f t="shared" si="187"/>
        <v>_</v>
      </c>
      <c r="G5968" s="149">
        <f t="array" ref="G5968">SUM(IF(A5968=A$5:A5968,IF(C5968=C$5:C5968,1,0),0))</f>
        <v>2730</v>
      </c>
    </row>
    <row r="5969" spans="2:7" x14ac:dyDescent="0.25">
      <c r="B5969" s="149" t="str">
        <f t="shared" si="188"/>
        <v>_2731</v>
      </c>
      <c r="E5969" s="149" t="str">
        <f t="shared" si="187"/>
        <v>_</v>
      </c>
      <c r="G5969" s="149">
        <f t="array" ref="G5969">SUM(IF(A5969=A$5:A5969,IF(C5969=C$5:C5969,1,0),0))</f>
        <v>2731</v>
      </c>
    </row>
    <row r="5970" spans="2:7" x14ac:dyDescent="0.25">
      <c r="B5970" s="149" t="str">
        <f t="shared" si="188"/>
        <v>_2732</v>
      </c>
      <c r="E5970" s="149" t="str">
        <f t="shared" si="187"/>
        <v>_</v>
      </c>
      <c r="G5970" s="149">
        <f t="array" ref="G5970">SUM(IF(A5970=A$5:A5970,IF(C5970=C$5:C5970,1,0),0))</f>
        <v>2732</v>
      </c>
    </row>
    <row r="5971" spans="2:7" x14ac:dyDescent="0.25">
      <c r="B5971" s="149" t="str">
        <f t="shared" si="188"/>
        <v>_2733</v>
      </c>
      <c r="E5971" s="149" t="str">
        <f t="shared" si="187"/>
        <v>_</v>
      </c>
      <c r="G5971" s="149">
        <f t="array" ref="G5971">SUM(IF(A5971=A$5:A5971,IF(C5971=C$5:C5971,1,0),0))</f>
        <v>2733</v>
      </c>
    </row>
    <row r="5972" spans="2:7" x14ac:dyDescent="0.25">
      <c r="B5972" s="149" t="str">
        <f t="shared" si="188"/>
        <v>_2734</v>
      </c>
      <c r="E5972" s="149" t="str">
        <f t="shared" si="187"/>
        <v>_</v>
      </c>
      <c r="G5972" s="149">
        <f t="array" ref="G5972">SUM(IF(A5972=A$5:A5972,IF(C5972=C$5:C5972,1,0),0))</f>
        <v>2734</v>
      </c>
    </row>
    <row r="5973" spans="2:7" x14ac:dyDescent="0.25">
      <c r="B5973" s="149" t="str">
        <f t="shared" si="188"/>
        <v>_2735</v>
      </c>
      <c r="E5973" s="149" t="str">
        <f t="shared" si="187"/>
        <v>_</v>
      </c>
      <c r="G5973" s="149">
        <f t="array" ref="G5973">SUM(IF(A5973=A$5:A5973,IF(C5973=C$5:C5973,1,0),0))</f>
        <v>2735</v>
      </c>
    </row>
    <row r="5974" spans="2:7" x14ac:dyDescent="0.25">
      <c r="B5974" s="149" t="str">
        <f t="shared" si="188"/>
        <v>_2736</v>
      </c>
      <c r="E5974" s="149" t="str">
        <f t="shared" si="187"/>
        <v>_</v>
      </c>
      <c r="G5974" s="149">
        <f t="array" ref="G5974">SUM(IF(A5974=A$5:A5974,IF(C5974=C$5:C5974,1,0),0))</f>
        <v>2736</v>
      </c>
    </row>
    <row r="5975" spans="2:7" x14ac:dyDescent="0.25">
      <c r="B5975" s="149" t="str">
        <f t="shared" si="188"/>
        <v>_2737</v>
      </c>
      <c r="E5975" s="149" t="str">
        <f t="shared" si="187"/>
        <v>_</v>
      </c>
      <c r="G5975" s="149">
        <f t="array" ref="G5975">SUM(IF(A5975=A$5:A5975,IF(C5975=C$5:C5975,1,0),0))</f>
        <v>2737</v>
      </c>
    </row>
    <row r="5976" spans="2:7" x14ac:dyDescent="0.25">
      <c r="B5976" s="149" t="str">
        <f t="shared" si="188"/>
        <v>_2738</v>
      </c>
      <c r="E5976" s="149" t="str">
        <f t="shared" si="187"/>
        <v>_</v>
      </c>
      <c r="G5976" s="149">
        <f t="array" ref="G5976">SUM(IF(A5976=A$5:A5976,IF(C5976=C$5:C5976,1,0),0))</f>
        <v>2738</v>
      </c>
    </row>
    <row r="5977" spans="2:7" x14ac:dyDescent="0.25">
      <c r="B5977" s="149" t="str">
        <f t="shared" si="188"/>
        <v>_2739</v>
      </c>
      <c r="E5977" s="149" t="str">
        <f t="shared" si="187"/>
        <v>_</v>
      </c>
      <c r="G5977" s="149">
        <f t="array" ref="G5977">SUM(IF(A5977=A$5:A5977,IF(C5977=C$5:C5977,1,0),0))</f>
        <v>2739</v>
      </c>
    </row>
    <row r="5978" spans="2:7" x14ac:dyDescent="0.25">
      <c r="B5978" s="149" t="str">
        <f t="shared" si="188"/>
        <v>_2740</v>
      </c>
      <c r="E5978" s="149" t="str">
        <f t="shared" si="187"/>
        <v>_</v>
      </c>
      <c r="G5978" s="149">
        <f t="array" ref="G5978">SUM(IF(A5978=A$5:A5978,IF(C5978=C$5:C5978,1,0),0))</f>
        <v>2740</v>
      </c>
    </row>
    <row r="5979" spans="2:7" x14ac:dyDescent="0.25">
      <c r="B5979" s="149" t="str">
        <f t="shared" si="188"/>
        <v>_2741</v>
      </c>
      <c r="E5979" s="149" t="str">
        <f t="shared" si="187"/>
        <v>_</v>
      </c>
      <c r="G5979" s="149">
        <f t="array" ref="G5979">SUM(IF(A5979=A$5:A5979,IF(C5979=C$5:C5979,1,0),0))</f>
        <v>2741</v>
      </c>
    </row>
    <row r="5980" spans="2:7" x14ac:dyDescent="0.25">
      <c r="B5980" s="149" t="str">
        <f t="shared" si="188"/>
        <v>_2742</v>
      </c>
      <c r="E5980" s="149" t="str">
        <f t="shared" si="187"/>
        <v>_</v>
      </c>
      <c r="G5980" s="149">
        <f t="array" ref="G5980">SUM(IF(A5980=A$5:A5980,IF(C5980=C$5:C5980,1,0),0))</f>
        <v>2742</v>
      </c>
    </row>
    <row r="5981" spans="2:7" x14ac:dyDescent="0.25">
      <c r="B5981" s="149" t="str">
        <f t="shared" si="188"/>
        <v>_2743</v>
      </c>
      <c r="E5981" s="149" t="str">
        <f t="shared" si="187"/>
        <v>_</v>
      </c>
      <c r="G5981" s="149">
        <f t="array" ref="G5981">SUM(IF(A5981=A$5:A5981,IF(C5981=C$5:C5981,1,0),0))</f>
        <v>2743</v>
      </c>
    </row>
    <row r="5982" spans="2:7" x14ac:dyDescent="0.25">
      <c r="B5982" s="149" t="str">
        <f t="shared" si="188"/>
        <v>_2744</v>
      </c>
      <c r="E5982" s="149" t="str">
        <f t="shared" si="187"/>
        <v>_</v>
      </c>
      <c r="G5982" s="149">
        <f t="array" ref="G5982">SUM(IF(A5982=A$5:A5982,IF(C5982=C$5:C5982,1,0),0))</f>
        <v>2744</v>
      </c>
    </row>
    <row r="5983" spans="2:7" x14ac:dyDescent="0.25">
      <c r="B5983" s="149" t="str">
        <f t="shared" si="188"/>
        <v>_2745</v>
      </c>
      <c r="E5983" s="149" t="str">
        <f t="shared" si="187"/>
        <v>_</v>
      </c>
      <c r="G5983" s="149">
        <f t="array" ref="G5983">SUM(IF(A5983=A$5:A5983,IF(C5983=C$5:C5983,1,0),0))</f>
        <v>2745</v>
      </c>
    </row>
    <row r="5984" spans="2:7" x14ac:dyDescent="0.25">
      <c r="B5984" s="149" t="str">
        <f t="shared" si="188"/>
        <v>_2746</v>
      </c>
      <c r="E5984" s="149" t="str">
        <f t="shared" si="187"/>
        <v>_</v>
      </c>
      <c r="G5984" s="149">
        <f t="array" ref="G5984">SUM(IF(A5984=A$5:A5984,IF(C5984=C$5:C5984,1,0),0))</f>
        <v>2746</v>
      </c>
    </row>
    <row r="5985" spans="2:7" x14ac:dyDescent="0.25">
      <c r="B5985" s="149" t="str">
        <f t="shared" si="188"/>
        <v>_2747</v>
      </c>
      <c r="E5985" s="149" t="str">
        <f t="shared" si="187"/>
        <v>_</v>
      </c>
      <c r="G5985" s="149">
        <f t="array" ref="G5985">SUM(IF(A5985=A$5:A5985,IF(C5985=C$5:C5985,1,0),0))</f>
        <v>2747</v>
      </c>
    </row>
    <row r="5986" spans="2:7" x14ac:dyDescent="0.25">
      <c r="B5986" s="149" t="str">
        <f t="shared" si="188"/>
        <v>_2748</v>
      </c>
      <c r="E5986" s="149" t="str">
        <f t="shared" si="187"/>
        <v>_</v>
      </c>
      <c r="G5986" s="149">
        <f t="array" ref="G5986">SUM(IF(A5986=A$5:A5986,IF(C5986=C$5:C5986,1,0),0))</f>
        <v>2748</v>
      </c>
    </row>
    <row r="5987" spans="2:7" x14ac:dyDescent="0.25">
      <c r="B5987" s="149" t="str">
        <f t="shared" si="188"/>
        <v>_2749</v>
      </c>
      <c r="E5987" s="149" t="str">
        <f t="shared" si="187"/>
        <v>_</v>
      </c>
      <c r="G5987" s="149">
        <f t="array" ref="G5987">SUM(IF(A5987=A$5:A5987,IF(C5987=C$5:C5987,1,0),0))</f>
        <v>2749</v>
      </c>
    </row>
    <row r="5988" spans="2:7" x14ac:dyDescent="0.25">
      <c r="B5988" s="149" t="str">
        <f t="shared" si="188"/>
        <v>_2750</v>
      </c>
      <c r="E5988" s="149" t="str">
        <f t="shared" si="187"/>
        <v>_</v>
      </c>
      <c r="G5988" s="149">
        <f t="array" ref="G5988">SUM(IF(A5988=A$5:A5988,IF(C5988=C$5:C5988,1,0),0))</f>
        <v>2750</v>
      </c>
    </row>
    <row r="5989" spans="2:7" x14ac:dyDescent="0.25">
      <c r="B5989" s="149" t="str">
        <f t="shared" si="188"/>
        <v>_2751</v>
      </c>
      <c r="E5989" s="149" t="str">
        <f t="shared" si="187"/>
        <v>_</v>
      </c>
      <c r="G5989" s="149">
        <f t="array" ref="G5989">SUM(IF(A5989=A$5:A5989,IF(C5989=C$5:C5989,1,0),0))</f>
        <v>2751</v>
      </c>
    </row>
    <row r="5990" spans="2:7" x14ac:dyDescent="0.25">
      <c r="B5990" s="149" t="str">
        <f t="shared" si="188"/>
        <v>_2752</v>
      </c>
      <c r="E5990" s="149" t="str">
        <f t="shared" si="187"/>
        <v>_</v>
      </c>
      <c r="G5990" s="149">
        <f t="array" ref="G5990">SUM(IF(A5990=A$5:A5990,IF(C5990=C$5:C5990,1,0),0))</f>
        <v>2752</v>
      </c>
    </row>
    <row r="5991" spans="2:7" x14ac:dyDescent="0.25">
      <c r="B5991" s="149" t="str">
        <f t="shared" si="188"/>
        <v>_2753</v>
      </c>
      <c r="E5991" s="149" t="str">
        <f t="shared" si="187"/>
        <v>_</v>
      </c>
      <c r="G5991" s="149">
        <f t="array" ref="G5991">SUM(IF(A5991=A$5:A5991,IF(C5991=C$5:C5991,1,0),0))</f>
        <v>2753</v>
      </c>
    </row>
    <row r="5992" spans="2:7" x14ac:dyDescent="0.25">
      <c r="B5992" s="149" t="str">
        <f t="shared" si="188"/>
        <v>_2754</v>
      </c>
      <c r="E5992" s="149" t="str">
        <f t="shared" si="187"/>
        <v>_</v>
      </c>
      <c r="G5992" s="149">
        <f t="array" ref="G5992">SUM(IF(A5992=A$5:A5992,IF(C5992=C$5:C5992,1,0),0))</f>
        <v>2754</v>
      </c>
    </row>
    <row r="5993" spans="2:7" x14ac:dyDescent="0.25">
      <c r="B5993" s="149" t="str">
        <f t="shared" si="188"/>
        <v>_2755</v>
      </c>
      <c r="E5993" s="149" t="str">
        <f t="shared" si="187"/>
        <v>_</v>
      </c>
      <c r="G5993" s="149">
        <f t="array" ref="G5993">SUM(IF(A5993=A$5:A5993,IF(C5993=C$5:C5993,1,0),0))</f>
        <v>2755</v>
      </c>
    </row>
    <row r="5994" spans="2:7" x14ac:dyDescent="0.25">
      <c r="B5994" s="149" t="str">
        <f t="shared" si="188"/>
        <v>_2756</v>
      </c>
      <c r="E5994" s="149" t="str">
        <f t="shared" si="187"/>
        <v>_</v>
      </c>
      <c r="G5994" s="149">
        <f t="array" ref="G5994">SUM(IF(A5994=A$5:A5994,IF(C5994=C$5:C5994,1,0),0))</f>
        <v>2756</v>
      </c>
    </row>
    <row r="5995" spans="2:7" x14ac:dyDescent="0.25">
      <c r="B5995" s="149" t="str">
        <f t="shared" si="188"/>
        <v>_2757</v>
      </c>
      <c r="E5995" s="149" t="str">
        <f t="shared" si="187"/>
        <v>_</v>
      </c>
      <c r="G5995" s="149">
        <f t="array" ref="G5995">SUM(IF(A5995=A$5:A5995,IF(C5995=C$5:C5995,1,0),0))</f>
        <v>2757</v>
      </c>
    </row>
    <row r="5996" spans="2:7" x14ac:dyDescent="0.25">
      <c r="B5996" s="149" t="str">
        <f t="shared" si="188"/>
        <v>_2758</v>
      </c>
      <c r="E5996" s="149" t="str">
        <f t="shared" si="187"/>
        <v>_</v>
      </c>
      <c r="G5996" s="149">
        <f t="array" ref="G5996">SUM(IF(A5996=A$5:A5996,IF(C5996=C$5:C5996,1,0),0))</f>
        <v>2758</v>
      </c>
    </row>
    <row r="5997" spans="2:7" x14ac:dyDescent="0.25">
      <c r="B5997" s="149" t="str">
        <f t="shared" si="188"/>
        <v>_2759</v>
      </c>
      <c r="E5997" s="149" t="str">
        <f t="shared" si="187"/>
        <v>_</v>
      </c>
      <c r="G5997" s="149">
        <f t="array" ref="G5997">SUM(IF(A5997=A$5:A5997,IF(C5997=C$5:C5997,1,0),0))</f>
        <v>2759</v>
      </c>
    </row>
    <row r="5998" spans="2:7" x14ac:dyDescent="0.25">
      <c r="B5998" s="149" t="str">
        <f t="shared" si="188"/>
        <v>_2760</v>
      </c>
      <c r="E5998" s="149" t="str">
        <f t="shared" si="187"/>
        <v>_</v>
      </c>
      <c r="G5998" s="149">
        <f t="array" ref="G5998">SUM(IF(A5998=A$5:A5998,IF(C5998=C$5:C5998,1,0),0))</f>
        <v>2760</v>
      </c>
    </row>
    <row r="5999" spans="2:7" x14ac:dyDescent="0.25">
      <c r="B5999" s="149" t="str">
        <f t="shared" si="188"/>
        <v>_2761</v>
      </c>
      <c r="E5999" s="149" t="str">
        <f t="shared" si="187"/>
        <v>_</v>
      </c>
      <c r="G5999" s="149">
        <f t="array" ref="G5999">SUM(IF(A5999=A$5:A5999,IF(C5999=C$5:C5999,1,0),0))</f>
        <v>2761</v>
      </c>
    </row>
    <row r="6000" spans="2:7" x14ac:dyDescent="0.25">
      <c r="B6000" s="149" t="str">
        <f t="shared" si="188"/>
        <v>_2762</v>
      </c>
      <c r="E6000" s="149" t="str">
        <f t="shared" si="187"/>
        <v>_</v>
      </c>
      <c r="G6000" s="149">
        <f t="array" ref="G6000">SUM(IF(A6000=A$5:A6000,IF(C6000=C$5:C6000,1,0),0))</f>
        <v>2762</v>
      </c>
    </row>
    <row r="6001" spans="2:7" x14ac:dyDescent="0.25">
      <c r="B6001" s="149" t="str">
        <f t="shared" si="188"/>
        <v>_2763</v>
      </c>
      <c r="E6001" s="149" t="str">
        <f t="shared" ref="E6001:E6064" si="189">A6001&amp;"_"&amp;C6001&amp;D6001</f>
        <v>_</v>
      </c>
      <c r="G6001" s="149">
        <f t="array" ref="G6001">SUM(IF(A6001=A$5:A6001,IF(C6001=C$5:C6001,1,0),0))</f>
        <v>2763</v>
      </c>
    </row>
    <row r="6002" spans="2:7" x14ac:dyDescent="0.25">
      <c r="B6002" s="149" t="str">
        <f t="shared" si="188"/>
        <v>_2764</v>
      </c>
      <c r="E6002" s="149" t="str">
        <f t="shared" si="189"/>
        <v>_</v>
      </c>
      <c r="G6002" s="149">
        <f t="array" ref="G6002">SUM(IF(A6002=A$5:A6002,IF(C6002=C$5:C6002,1,0),0))</f>
        <v>2764</v>
      </c>
    </row>
    <row r="6003" spans="2:7" x14ac:dyDescent="0.25">
      <c r="B6003" s="149" t="str">
        <f t="shared" si="188"/>
        <v>_2765</v>
      </c>
      <c r="E6003" s="149" t="str">
        <f t="shared" si="189"/>
        <v>_</v>
      </c>
      <c r="G6003" s="149">
        <f t="array" ref="G6003">SUM(IF(A6003=A$5:A6003,IF(C6003=C$5:C6003,1,0),0))</f>
        <v>2765</v>
      </c>
    </row>
    <row r="6004" spans="2:7" x14ac:dyDescent="0.25">
      <c r="B6004" s="149" t="str">
        <f t="shared" si="188"/>
        <v>_2766</v>
      </c>
      <c r="E6004" s="149" t="str">
        <f t="shared" si="189"/>
        <v>_</v>
      </c>
      <c r="G6004" s="149">
        <f t="array" ref="G6004">SUM(IF(A6004=A$5:A6004,IF(C6004=C$5:C6004,1,0),0))</f>
        <v>2766</v>
      </c>
    </row>
    <row r="6005" spans="2:7" x14ac:dyDescent="0.25">
      <c r="B6005" s="149" t="str">
        <f t="shared" si="188"/>
        <v>_2767</v>
      </c>
      <c r="E6005" s="149" t="str">
        <f t="shared" si="189"/>
        <v>_</v>
      </c>
      <c r="G6005" s="149">
        <f t="array" ref="G6005">SUM(IF(A6005=A$5:A6005,IF(C6005=C$5:C6005,1,0),0))</f>
        <v>2767</v>
      </c>
    </row>
    <row r="6006" spans="2:7" x14ac:dyDescent="0.25">
      <c r="B6006" s="149" t="str">
        <f t="shared" si="188"/>
        <v>_2768</v>
      </c>
      <c r="E6006" s="149" t="str">
        <f t="shared" si="189"/>
        <v>_</v>
      </c>
      <c r="G6006" s="149">
        <f t="array" ref="G6006">SUM(IF(A6006=A$5:A6006,IF(C6006=C$5:C6006,1,0),0))</f>
        <v>2768</v>
      </c>
    </row>
    <row r="6007" spans="2:7" x14ac:dyDescent="0.25">
      <c r="B6007" s="149" t="str">
        <f t="shared" si="188"/>
        <v>_2769</v>
      </c>
      <c r="E6007" s="149" t="str">
        <f t="shared" si="189"/>
        <v>_</v>
      </c>
      <c r="G6007" s="149">
        <f t="array" ref="G6007">SUM(IF(A6007=A$5:A6007,IF(C6007=C$5:C6007,1,0),0))</f>
        <v>2769</v>
      </c>
    </row>
    <row r="6008" spans="2:7" x14ac:dyDescent="0.25">
      <c r="B6008" s="149" t="str">
        <f t="shared" si="188"/>
        <v>_2770</v>
      </c>
      <c r="E6008" s="149" t="str">
        <f t="shared" si="189"/>
        <v>_</v>
      </c>
      <c r="G6008" s="149">
        <f t="array" ref="G6008">SUM(IF(A6008=A$5:A6008,IF(C6008=C$5:C6008,1,0),0))</f>
        <v>2770</v>
      </c>
    </row>
    <row r="6009" spans="2:7" x14ac:dyDescent="0.25">
      <c r="B6009" s="149" t="str">
        <f t="shared" si="188"/>
        <v>_2771</v>
      </c>
      <c r="E6009" s="149" t="str">
        <f t="shared" si="189"/>
        <v>_</v>
      </c>
      <c r="G6009" s="149">
        <f t="array" ref="G6009">SUM(IF(A6009=A$5:A6009,IF(C6009=C$5:C6009,1,0),0))</f>
        <v>2771</v>
      </c>
    </row>
    <row r="6010" spans="2:7" x14ac:dyDescent="0.25">
      <c r="B6010" s="149" t="str">
        <f t="shared" si="188"/>
        <v>_2772</v>
      </c>
      <c r="E6010" s="149" t="str">
        <f t="shared" si="189"/>
        <v>_</v>
      </c>
      <c r="G6010" s="149">
        <f t="array" ref="G6010">SUM(IF(A6010=A$5:A6010,IF(C6010=C$5:C6010,1,0),0))</f>
        <v>2772</v>
      </c>
    </row>
    <row r="6011" spans="2:7" x14ac:dyDescent="0.25">
      <c r="B6011" s="149" t="str">
        <f t="shared" si="188"/>
        <v>_2773</v>
      </c>
      <c r="E6011" s="149" t="str">
        <f t="shared" si="189"/>
        <v>_</v>
      </c>
      <c r="G6011" s="149">
        <f t="array" ref="G6011">SUM(IF(A6011=A$5:A6011,IF(C6011=C$5:C6011,1,0),0))</f>
        <v>2773</v>
      </c>
    </row>
    <row r="6012" spans="2:7" x14ac:dyDescent="0.25">
      <c r="B6012" s="149" t="str">
        <f t="shared" si="188"/>
        <v>_2774</v>
      </c>
      <c r="E6012" s="149" t="str">
        <f t="shared" si="189"/>
        <v>_</v>
      </c>
      <c r="G6012" s="149">
        <f t="array" ref="G6012">SUM(IF(A6012=A$5:A6012,IF(C6012=C$5:C6012,1,0),0))</f>
        <v>2774</v>
      </c>
    </row>
    <row r="6013" spans="2:7" x14ac:dyDescent="0.25">
      <c r="B6013" s="149" t="str">
        <f t="shared" si="188"/>
        <v>_2775</v>
      </c>
      <c r="E6013" s="149" t="str">
        <f t="shared" si="189"/>
        <v>_</v>
      </c>
      <c r="G6013" s="149">
        <f t="array" ref="G6013">SUM(IF(A6013=A$5:A6013,IF(C6013=C$5:C6013,1,0),0))</f>
        <v>2775</v>
      </c>
    </row>
    <row r="6014" spans="2:7" x14ac:dyDescent="0.25">
      <c r="B6014" s="149" t="str">
        <f t="shared" si="188"/>
        <v>_2776</v>
      </c>
      <c r="E6014" s="149" t="str">
        <f t="shared" si="189"/>
        <v>_</v>
      </c>
      <c r="G6014" s="149">
        <f t="array" ref="G6014">SUM(IF(A6014=A$5:A6014,IF(C6014=C$5:C6014,1,0),0))</f>
        <v>2776</v>
      </c>
    </row>
    <row r="6015" spans="2:7" x14ac:dyDescent="0.25">
      <c r="B6015" s="149" t="str">
        <f t="shared" si="188"/>
        <v>_2777</v>
      </c>
      <c r="E6015" s="149" t="str">
        <f t="shared" si="189"/>
        <v>_</v>
      </c>
      <c r="G6015" s="149">
        <f t="array" ref="G6015">SUM(IF(A6015=A$5:A6015,IF(C6015=C$5:C6015,1,0),0))</f>
        <v>2777</v>
      </c>
    </row>
    <row r="6016" spans="2:7" x14ac:dyDescent="0.25">
      <c r="B6016" s="149" t="str">
        <f t="shared" si="188"/>
        <v>_2778</v>
      </c>
      <c r="E6016" s="149" t="str">
        <f t="shared" si="189"/>
        <v>_</v>
      </c>
      <c r="G6016" s="149">
        <f t="array" ref="G6016">SUM(IF(A6016=A$5:A6016,IF(C6016=C$5:C6016,1,0),0))</f>
        <v>2778</v>
      </c>
    </row>
    <row r="6017" spans="2:7" x14ac:dyDescent="0.25">
      <c r="B6017" s="149" t="str">
        <f t="shared" si="188"/>
        <v>_2779</v>
      </c>
      <c r="E6017" s="149" t="str">
        <f t="shared" si="189"/>
        <v>_</v>
      </c>
      <c r="G6017" s="149">
        <f t="array" ref="G6017">SUM(IF(A6017=A$5:A6017,IF(C6017=C$5:C6017,1,0),0))</f>
        <v>2779</v>
      </c>
    </row>
    <row r="6018" spans="2:7" x14ac:dyDescent="0.25">
      <c r="B6018" s="149" t="str">
        <f t="shared" si="188"/>
        <v>_2780</v>
      </c>
      <c r="E6018" s="149" t="str">
        <f t="shared" si="189"/>
        <v>_</v>
      </c>
      <c r="G6018" s="149">
        <f t="array" ref="G6018">SUM(IF(A6018=A$5:A6018,IF(C6018=C$5:C6018,1,0),0))</f>
        <v>2780</v>
      </c>
    </row>
    <row r="6019" spans="2:7" x14ac:dyDescent="0.25">
      <c r="B6019" s="149" t="str">
        <f t="shared" si="188"/>
        <v>_2781</v>
      </c>
      <c r="E6019" s="149" t="str">
        <f t="shared" si="189"/>
        <v>_</v>
      </c>
      <c r="G6019" s="149">
        <f t="array" ref="G6019">SUM(IF(A6019=A$5:A6019,IF(C6019=C$5:C6019,1,0),0))</f>
        <v>2781</v>
      </c>
    </row>
    <row r="6020" spans="2:7" x14ac:dyDescent="0.25">
      <c r="B6020" s="149" t="str">
        <f t="shared" si="188"/>
        <v>_2782</v>
      </c>
      <c r="E6020" s="149" t="str">
        <f t="shared" si="189"/>
        <v>_</v>
      </c>
      <c r="G6020" s="149">
        <f t="array" ref="G6020">SUM(IF(A6020=A$5:A6020,IF(C6020=C$5:C6020,1,0),0))</f>
        <v>2782</v>
      </c>
    </row>
    <row r="6021" spans="2:7" x14ac:dyDescent="0.25">
      <c r="B6021" s="149" t="str">
        <f t="shared" si="188"/>
        <v>_2783</v>
      </c>
      <c r="E6021" s="149" t="str">
        <f t="shared" si="189"/>
        <v>_</v>
      </c>
      <c r="G6021" s="149">
        <f t="array" ref="G6021">SUM(IF(A6021=A$5:A6021,IF(C6021=C$5:C6021,1,0),0))</f>
        <v>2783</v>
      </c>
    </row>
    <row r="6022" spans="2:7" x14ac:dyDescent="0.25">
      <c r="B6022" s="149" t="str">
        <f t="shared" si="188"/>
        <v>_2784</v>
      </c>
      <c r="E6022" s="149" t="str">
        <f t="shared" si="189"/>
        <v>_</v>
      </c>
      <c r="G6022" s="149">
        <f t="array" ref="G6022">SUM(IF(A6022=A$5:A6022,IF(C6022=C$5:C6022,1,0),0))</f>
        <v>2784</v>
      </c>
    </row>
    <row r="6023" spans="2:7" x14ac:dyDescent="0.25">
      <c r="B6023" s="149" t="str">
        <f t="shared" si="188"/>
        <v>_2785</v>
      </c>
      <c r="E6023" s="149" t="str">
        <f t="shared" si="189"/>
        <v>_</v>
      </c>
      <c r="G6023" s="149">
        <f t="array" ref="G6023">SUM(IF(A6023=A$5:A6023,IF(C6023=C$5:C6023,1,0),0))</f>
        <v>2785</v>
      </c>
    </row>
    <row r="6024" spans="2:7" x14ac:dyDescent="0.25">
      <c r="B6024" s="149" t="str">
        <f t="shared" si="188"/>
        <v>_2786</v>
      </c>
      <c r="E6024" s="149" t="str">
        <f t="shared" si="189"/>
        <v>_</v>
      </c>
      <c r="G6024" s="149">
        <f t="array" ref="G6024">SUM(IF(A6024=A$5:A6024,IF(C6024=C$5:C6024,1,0),0))</f>
        <v>2786</v>
      </c>
    </row>
    <row r="6025" spans="2:7" x14ac:dyDescent="0.25">
      <c r="B6025" s="149" t="str">
        <f t="shared" si="188"/>
        <v>_2787</v>
      </c>
      <c r="E6025" s="149" t="str">
        <f t="shared" si="189"/>
        <v>_</v>
      </c>
      <c r="G6025" s="149">
        <f t="array" ref="G6025">SUM(IF(A6025=A$5:A6025,IF(C6025=C$5:C6025,1,0),0))</f>
        <v>2787</v>
      </c>
    </row>
    <row r="6026" spans="2:7" x14ac:dyDescent="0.25">
      <c r="B6026" s="149" t="str">
        <f t="shared" si="188"/>
        <v>_2788</v>
      </c>
      <c r="E6026" s="149" t="str">
        <f t="shared" si="189"/>
        <v>_</v>
      </c>
      <c r="G6026" s="149">
        <f t="array" ref="G6026">SUM(IF(A6026=A$5:A6026,IF(C6026=C$5:C6026,1,0),0))</f>
        <v>2788</v>
      </c>
    </row>
    <row r="6027" spans="2:7" x14ac:dyDescent="0.25">
      <c r="B6027" s="149" t="str">
        <f t="shared" si="188"/>
        <v>_2789</v>
      </c>
      <c r="E6027" s="149" t="str">
        <f t="shared" si="189"/>
        <v>_</v>
      </c>
      <c r="G6027" s="149">
        <f t="array" ref="G6027">SUM(IF(A6027=A$5:A6027,IF(C6027=C$5:C6027,1,0),0))</f>
        <v>2789</v>
      </c>
    </row>
    <row r="6028" spans="2:7" x14ac:dyDescent="0.25">
      <c r="B6028" s="149" t="str">
        <f t="shared" si="188"/>
        <v>_2790</v>
      </c>
      <c r="E6028" s="149" t="str">
        <f t="shared" si="189"/>
        <v>_</v>
      </c>
      <c r="G6028" s="149">
        <f t="array" ref="G6028">SUM(IF(A6028=A$5:A6028,IF(C6028=C$5:C6028,1,0),0))</f>
        <v>2790</v>
      </c>
    </row>
    <row r="6029" spans="2:7" x14ac:dyDescent="0.25">
      <c r="B6029" s="149" t="str">
        <f t="shared" ref="B6029:B6092" si="190">A6029&amp;"_"&amp;C6029&amp;G6029</f>
        <v>_2791</v>
      </c>
      <c r="E6029" s="149" t="str">
        <f t="shared" si="189"/>
        <v>_</v>
      </c>
      <c r="G6029" s="149">
        <f t="array" ref="G6029">SUM(IF(A6029=A$5:A6029,IF(C6029=C$5:C6029,1,0),0))</f>
        <v>2791</v>
      </c>
    </row>
    <row r="6030" spans="2:7" x14ac:dyDescent="0.25">
      <c r="B6030" s="149" t="str">
        <f t="shared" si="190"/>
        <v>_2792</v>
      </c>
      <c r="E6030" s="149" t="str">
        <f t="shared" si="189"/>
        <v>_</v>
      </c>
      <c r="G6030" s="149">
        <f t="array" ref="G6030">SUM(IF(A6030=A$5:A6030,IF(C6030=C$5:C6030,1,0),0))</f>
        <v>2792</v>
      </c>
    </row>
    <row r="6031" spans="2:7" x14ac:dyDescent="0.25">
      <c r="B6031" s="149" t="str">
        <f t="shared" si="190"/>
        <v>_2793</v>
      </c>
      <c r="E6031" s="149" t="str">
        <f t="shared" si="189"/>
        <v>_</v>
      </c>
      <c r="G6031" s="149">
        <f t="array" ref="G6031">SUM(IF(A6031=A$5:A6031,IF(C6031=C$5:C6031,1,0),0))</f>
        <v>2793</v>
      </c>
    </row>
    <row r="6032" spans="2:7" x14ac:dyDescent="0.25">
      <c r="B6032" s="149" t="str">
        <f t="shared" si="190"/>
        <v>_2794</v>
      </c>
      <c r="E6032" s="149" t="str">
        <f t="shared" si="189"/>
        <v>_</v>
      </c>
      <c r="G6032" s="149">
        <f t="array" ref="G6032">SUM(IF(A6032=A$5:A6032,IF(C6032=C$5:C6032,1,0),0))</f>
        <v>2794</v>
      </c>
    </row>
    <row r="6033" spans="2:7" x14ac:dyDescent="0.25">
      <c r="B6033" s="149" t="str">
        <f t="shared" si="190"/>
        <v>_2795</v>
      </c>
      <c r="E6033" s="149" t="str">
        <f t="shared" si="189"/>
        <v>_</v>
      </c>
      <c r="G6033" s="149">
        <f t="array" ref="G6033">SUM(IF(A6033=A$5:A6033,IF(C6033=C$5:C6033,1,0),0))</f>
        <v>2795</v>
      </c>
    </row>
    <row r="6034" spans="2:7" x14ac:dyDescent="0.25">
      <c r="B6034" s="149" t="str">
        <f t="shared" si="190"/>
        <v>_2796</v>
      </c>
      <c r="E6034" s="149" t="str">
        <f t="shared" si="189"/>
        <v>_</v>
      </c>
      <c r="G6034" s="149">
        <f t="array" ref="G6034">SUM(IF(A6034=A$5:A6034,IF(C6034=C$5:C6034,1,0),0))</f>
        <v>2796</v>
      </c>
    </row>
    <row r="6035" spans="2:7" x14ac:dyDescent="0.25">
      <c r="B6035" s="149" t="str">
        <f t="shared" si="190"/>
        <v>_2797</v>
      </c>
      <c r="E6035" s="149" t="str">
        <f t="shared" si="189"/>
        <v>_</v>
      </c>
      <c r="G6035" s="149">
        <f t="array" ref="G6035">SUM(IF(A6035=A$5:A6035,IF(C6035=C$5:C6035,1,0),0))</f>
        <v>2797</v>
      </c>
    </row>
    <row r="6036" spans="2:7" x14ac:dyDescent="0.25">
      <c r="B6036" s="149" t="str">
        <f t="shared" si="190"/>
        <v>_2798</v>
      </c>
      <c r="E6036" s="149" t="str">
        <f t="shared" si="189"/>
        <v>_</v>
      </c>
      <c r="G6036" s="149">
        <f t="array" ref="G6036">SUM(IF(A6036=A$5:A6036,IF(C6036=C$5:C6036,1,0),0))</f>
        <v>2798</v>
      </c>
    </row>
    <row r="6037" spans="2:7" x14ac:dyDescent="0.25">
      <c r="B6037" s="149" t="str">
        <f t="shared" si="190"/>
        <v>_2799</v>
      </c>
      <c r="E6037" s="149" t="str">
        <f t="shared" si="189"/>
        <v>_</v>
      </c>
      <c r="G6037" s="149">
        <f t="array" ref="G6037">SUM(IF(A6037=A$5:A6037,IF(C6037=C$5:C6037,1,0),0))</f>
        <v>2799</v>
      </c>
    </row>
    <row r="6038" spans="2:7" x14ac:dyDescent="0.25">
      <c r="B6038" s="149" t="str">
        <f t="shared" si="190"/>
        <v>_2800</v>
      </c>
      <c r="E6038" s="149" t="str">
        <f t="shared" si="189"/>
        <v>_</v>
      </c>
      <c r="G6038" s="149">
        <f t="array" ref="G6038">SUM(IF(A6038=A$5:A6038,IF(C6038=C$5:C6038,1,0),0))</f>
        <v>2800</v>
      </c>
    </row>
    <row r="6039" spans="2:7" x14ac:dyDescent="0.25">
      <c r="B6039" s="149" t="str">
        <f t="shared" si="190"/>
        <v>_2801</v>
      </c>
      <c r="E6039" s="149" t="str">
        <f t="shared" si="189"/>
        <v>_</v>
      </c>
      <c r="G6039" s="149">
        <f t="array" ref="G6039">SUM(IF(A6039=A$5:A6039,IF(C6039=C$5:C6039,1,0),0))</f>
        <v>2801</v>
      </c>
    </row>
    <row r="6040" spans="2:7" x14ac:dyDescent="0.25">
      <c r="B6040" s="149" t="str">
        <f t="shared" si="190"/>
        <v>_2802</v>
      </c>
      <c r="E6040" s="149" t="str">
        <f t="shared" si="189"/>
        <v>_</v>
      </c>
      <c r="G6040" s="149">
        <f t="array" ref="G6040">SUM(IF(A6040=A$5:A6040,IF(C6040=C$5:C6040,1,0),0))</f>
        <v>2802</v>
      </c>
    </row>
    <row r="6041" spans="2:7" x14ac:dyDescent="0.25">
      <c r="B6041" s="149" t="str">
        <f t="shared" si="190"/>
        <v>_2803</v>
      </c>
      <c r="E6041" s="149" t="str">
        <f t="shared" si="189"/>
        <v>_</v>
      </c>
      <c r="G6041" s="149">
        <f t="array" ref="G6041">SUM(IF(A6041=A$5:A6041,IF(C6041=C$5:C6041,1,0),0))</f>
        <v>2803</v>
      </c>
    </row>
    <row r="6042" spans="2:7" x14ac:dyDescent="0.25">
      <c r="B6042" s="149" t="str">
        <f t="shared" si="190"/>
        <v>_2804</v>
      </c>
      <c r="E6042" s="149" t="str">
        <f t="shared" si="189"/>
        <v>_</v>
      </c>
      <c r="G6042" s="149">
        <f t="array" ref="G6042">SUM(IF(A6042=A$5:A6042,IF(C6042=C$5:C6042,1,0),0))</f>
        <v>2804</v>
      </c>
    </row>
    <row r="6043" spans="2:7" x14ac:dyDescent="0.25">
      <c r="B6043" s="149" t="str">
        <f t="shared" si="190"/>
        <v>_2805</v>
      </c>
      <c r="E6043" s="149" t="str">
        <f t="shared" si="189"/>
        <v>_</v>
      </c>
      <c r="G6043" s="149">
        <f t="array" ref="G6043">SUM(IF(A6043=A$5:A6043,IF(C6043=C$5:C6043,1,0),0))</f>
        <v>2805</v>
      </c>
    </row>
    <row r="6044" spans="2:7" x14ac:dyDescent="0.25">
      <c r="B6044" s="149" t="str">
        <f t="shared" si="190"/>
        <v>_2806</v>
      </c>
      <c r="E6044" s="149" t="str">
        <f t="shared" si="189"/>
        <v>_</v>
      </c>
      <c r="G6044" s="149">
        <f t="array" ref="G6044">SUM(IF(A6044=A$5:A6044,IF(C6044=C$5:C6044,1,0),0))</f>
        <v>2806</v>
      </c>
    </row>
    <row r="6045" spans="2:7" x14ac:dyDescent="0.25">
      <c r="B6045" s="149" t="str">
        <f t="shared" si="190"/>
        <v>_2807</v>
      </c>
      <c r="E6045" s="149" t="str">
        <f t="shared" si="189"/>
        <v>_</v>
      </c>
      <c r="G6045" s="149">
        <f t="array" ref="G6045">SUM(IF(A6045=A$5:A6045,IF(C6045=C$5:C6045,1,0),0))</f>
        <v>2807</v>
      </c>
    </row>
    <row r="6046" spans="2:7" x14ac:dyDescent="0.25">
      <c r="B6046" s="149" t="str">
        <f t="shared" si="190"/>
        <v>_2808</v>
      </c>
      <c r="E6046" s="149" t="str">
        <f t="shared" si="189"/>
        <v>_</v>
      </c>
      <c r="G6046" s="149">
        <f t="array" ref="G6046">SUM(IF(A6046=A$5:A6046,IF(C6046=C$5:C6046,1,0),0))</f>
        <v>2808</v>
      </c>
    </row>
    <row r="6047" spans="2:7" x14ac:dyDescent="0.25">
      <c r="B6047" s="149" t="str">
        <f t="shared" si="190"/>
        <v>_2809</v>
      </c>
      <c r="E6047" s="149" t="str">
        <f t="shared" si="189"/>
        <v>_</v>
      </c>
      <c r="G6047" s="149">
        <f t="array" ref="G6047">SUM(IF(A6047=A$5:A6047,IF(C6047=C$5:C6047,1,0),0))</f>
        <v>2809</v>
      </c>
    </row>
    <row r="6048" spans="2:7" x14ac:dyDescent="0.25">
      <c r="B6048" s="149" t="str">
        <f t="shared" si="190"/>
        <v>_2810</v>
      </c>
      <c r="E6048" s="149" t="str">
        <f t="shared" si="189"/>
        <v>_</v>
      </c>
      <c r="G6048" s="149">
        <f t="array" ref="G6048">SUM(IF(A6048=A$5:A6048,IF(C6048=C$5:C6048,1,0),0))</f>
        <v>2810</v>
      </c>
    </row>
    <row r="6049" spans="2:7" x14ac:dyDescent="0.25">
      <c r="B6049" s="149" t="str">
        <f t="shared" si="190"/>
        <v>_2811</v>
      </c>
      <c r="E6049" s="149" t="str">
        <f t="shared" si="189"/>
        <v>_</v>
      </c>
      <c r="G6049" s="149">
        <f t="array" ref="G6049">SUM(IF(A6049=A$5:A6049,IF(C6049=C$5:C6049,1,0),0))</f>
        <v>2811</v>
      </c>
    </row>
    <row r="6050" spans="2:7" x14ac:dyDescent="0.25">
      <c r="B6050" s="149" t="str">
        <f t="shared" si="190"/>
        <v>_2812</v>
      </c>
      <c r="E6050" s="149" t="str">
        <f t="shared" si="189"/>
        <v>_</v>
      </c>
      <c r="G6050" s="149">
        <f t="array" ref="G6050">SUM(IF(A6050=A$5:A6050,IF(C6050=C$5:C6050,1,0),0))</f>
        <v>2812</v>
      </c>
    </row>
    <row r="6051" spans="2:7" x14ac:dyDescent="0.25">
      <c r="B6051" s="149" t="str">
        <f t="shared" si="190"/>
        <v>_2813</v>
      </c>
      <c r="E6051" s="149" t="str">
        <f t="shared" si="189"/>
        <v>_</v>
      </c>
      <c r="G6051" s="149">
        <f t="array" ref="G6051">SUM(IF(A6051=A$5:A6051,IF(C6051=C$5:C6051,1,0),0))</f>
        <v>2813</v>
      </c>
    </row>
    <row r="6052" spans="2:7" x14ac:dyDescent="0.25">
      <c r="B6052" s="149" t="str">
        <f t="shared" si="190"/>
        <v>_2814</v>
      </c>
      <c r="E6052" s="149" t="str">
        <f t="shared" si="189"/>
        <v>_</v>
      </c>
      <c r="G6052" s="149">
        <f t="array" ref="G6052">SUM(IF(A6052=A$5:A6052,IF(C6052=C$5:C6052,1,0),0))</f>
        <v>2814</v>
      </c>
    </row>
    <row r="6053" spans="2:7" x14ac:dyDescent="0.25">
      <c r="B6053" s="149" t="str">
        <f t="shared" si="190"/>
        <v>_2815</v>
      </c>
      <c r="E6053" s="149" t="str">
        <f t="shared" si="189"/>
        <v>_</v>
      </c>
      <c r="G6053" s="149">
        <f t="array" ref="G6053">SUM(IF(A6053=A$5:A6053,IF(C6053=C$5:C6053,1,0),0))</f>
        <v>2815</v>
      </c>
    </row>
    <row r="6054" spans="2:7" x14ac:dyDescent="0.25">
      <c r="B6054" s="149" t="str">
        <f t="shared" si="190"/>
        <v>_2816</v>
      </c>
      <c r="E6054" s="149" t="str">
        <f t="shared" si="189"/>
        <v>_</v>
      </c>
      <c r="G6054" s="149">
        <f t="array" ref="G6054">SUM(IF(A6054=A$5:A6054,IF(C6054=C$5:C6054,1,0),0))</f>
        <v>2816</v>
      </c>
    </row>
    <row r="6055" spans="2:7" x14ac:dyDescent="0.25">
      <c r="B6055" s="149" t="str">
        <f t="shared" si="190"/>
        <v>_2817</v>
      </c>
      <c r="E6055" s="149" t="str">
        <f t="shared" si="189"/>
        <v>_</v>
      </c>
      <c r="G6055" s="149">
        <f t="array" ref="G6055">SUM(IF(A6055=A$5:A6055,IF(C6055=C$5:C6055,1,0),0))</f>
        <v>2817</v>
      </c>
    </row>
    <row r="6056" spans="2:7" x14ac:dyDescent="0.25">
      <c r="B6056" s="149" t="str">
        <f t="shared" si="190"/>
        <v>_2818</v>
      </c>
      <c r="E6056" s="149" t="str">
        <f t="shared" si="189"/>
        <v>_</v>
      </c>
      <c r="G6056" s="149">
        <f t="array" ref="G6056">SUM(IF(A6056=A$5:A6056,IF(C6056=C$5:C6056,1,0),0))</f>
        <v>2818</v>
      </c>
    </row>
    <row r="6057" spans="2:7" x14ac:dyDescent="0.25">
      <c r="B6057" s="149" t="str">
        <f t="shared" si="190"/>
        <v>_2819</v>
      </c>
      <c r="E6057" s="149" t="str">
        <f t="shared" si="189"/>
        <v>_</v>
      </c>
      <c r="G6057" s="149">
        <f t="array" ref="G6057">SUM(IF(A6057=A$5:A6057,IF(C6057=C$5:C6057,1,0),0))</f>
        <v>2819</v>
      </c>
    </row>
    <row r="6058" spans="2:7" x14ac:dyDescent="0.25">
      <c r="B6058" s="149" t="str">
        <f t="shared" si="190"/>
        <v>_2820</v>
      </c>
      <c r="E6058" s="149" t="str">
        <f t="shared" si="189"/>
        <v>_</v>
      </c>
      <c r="G6058" s="149">
        <f t="array" ref="G6058">SUM(IF(A6058=A$5:A6058,IF(C6058=C$5:C6058,1,0),0))</f>
        <v>2820</v>
      </c>
    </row>
    <row r="6059" spans="2:7" x14ac:dyDescent="0.25">
      <c r="B6059" s="149" t="str">
        <f t="shared" si="190"/>
        <v>_2821</v>
      </c>
      <c r="E6059" s="149" t="str">
        <f t="shared" si="189"/>
        <v>_</v>
      </c>
      <c r="G6059" s="149">
        <f t="array" ref="G6059">SUM(IF(A6059=A$5:A6059,IF(C6059=C$5:C6059,1,0),0))</f>
        <v>2821</v>
      </c>
    </row>
    <row r="6060" spans="2:7" x14ac:dyDescent="0.25">
      <c r="B6060" s="149" t="str">
        <f t="shared" si="190"/>
        <v>_2822</v>
      </c>
      <c r="E6060" s="149" t="str">
        <f t="shared" si="189"/>
        <v>_</v>
      </c>
      <c r="G6060" s="149">
        <f t="array" ref="G6060">SUM(IF(A6060=A$5:A6060,IF(C6060=C$5:C6060,1,0),0))</f>
        <v>2822</v>
      </c>
    </row>
    <row r="6061" spans="2:7" x14ac:dyDescent="0.25">
      <c r="B6061" s="149" t="str">
        <f t="shared" si="190"/>
        <v>_2823</v>
      </c>
      <c r="E6061" s="149" t="str">
        <f t="shared" si="189"/>
        <v>_</v>
      </c>
      <c r="G6061" s="149">
        <f t="array" ref="G6061">SUM(IF(A6061=A$5:A6061,IF(C6061=C$5:C6061,1,0),0))</f>
        <v>2823</v>
      </c>
    </row>
    <row r="6062" spans="2:7" x14ac:dyDescent="0.25">
      <c r="B6062" s="149" t="str">
        <f t="shared" si="190"/>
        <v>_2824</v>
      </c>
      <c r="E6062" s="149" t="str">
        <f t="shared" si="189"/>
        <v>_</v>
      </c>
      <c r="G6062" s="149">
        <f t="array" ref="G6062">SUM(IF(A6062=A$5:A6062,IF(C6062=C$5:C6062,1,0),0))</f>
        <v>2824</v>
      </c>
    </row>
    <row r="6063" spans="2:7" x14ac:dyDescent="0.25">
      <c r="B6063" s="149" t="str">
        <f t="shared" si="190"/>
        <v>_2825</v>
      </c>
      <c r="E6063" s="149" t="str">
        <f t="shared" si="189"/>
        <v>_</v>
      </c>
      <c r="G6063" s="149">
        <f t="array" ref="G6063">SUM(IF(A6063=A$5:A6063,IF(C6063=C$5:C6063,1,0),0))</f>
        <v>2825</v>
      </c>
    </row>
    <row r="6064" spans="2:7" x14ac:dyDescent="0.25">
      <c r="B6064" s="149" t="str">
        <f t="shared" si="190"/>
        <v>_2826</v>
      </c>
      <c r="E6064" s="149" t="str">
        <f t="shared" si="189"/>
        <v>_</v>
      </c>
      <c r="G6064" s="149">
        <f t="array" ref="G6064">SUM(IF(A6064=A$5:A6064,IF(C6064=C$5:C6064,1,0),0))</f>
        <v>2826</v>
      </c>
    </row>
    <row r="6065" spans="2:7" x14ac:dyDescent="0.25">
      <c r="B6065" s="149" t="str">
        <f t="shared" si="190"/>
        <v>_2827</v>
      </c>
      <c r="E6065" s="149" t="str">
        <f t="shared" ref="E6065:E6128" si="191">A6065&amp;"_"&amp;C6065&amp;D6065</f>
        <v>_</v>
      </c>
      <c r="G6065" s="149">
        <f t="array" ref="G6065">SUM(IF(A6065=A$5:A6065,IF(C6065=C$5:C6065,1,0),0))</f>
        <v>2827</v>
      </c>
    </row>
    <row r="6066" spans="2:7" x14ac:dyDescent="0.25">
      <c r="B6066" s="149" t="str">
        <f t="shared" si="190"/>
        <v>_2828</v>
      </c>
      <c r="E6066" s="149" t="str">
        <f t="shared" si="191"/>
        <v>_</v>
      </c>
      <c r="G6066" s="149">
        <f t="array" ref="G6066">SUM(IF(A6066=A$5:A6066,IF(C6066=C$5:C6066,1,0),0))</f>
        <v>2828</v>
      </c>
    </row>
    <row r="6067" spans="2:7" x14ac:dyDescent="0.25">
      <c r="B6067" s="149" t="str">
        <f t="shared" si="190"/>
        <v>_2829</v>
      </c>
      <c r="E6067" s="149" t="str">
        <f t="shared" si="191"/>
        <v>_</v>
      </c>
      <c r="G6067" s="149">
        <f t="array" ref="G6067">SUM(IF(A6067=A$5:A6067,IF(C6067=C$5:C6067,1,0),0))</f>
        <v>2829</v>
      </c>
    </row>
    <row r="6068" spans="2:7" x14ac:dyDescent="0.25">
      <c r="B6068" s="149" t="str">
        <f t="shared" si="190"/>
        <v>_2830</v>
      </c>
      <c r="E6068" s="149" t="str">
        <f t="shared" si="191"/>
        <v>_</v>
      </c>
      <c r="G6068" s="149">
        <f t="array" ref="G6068">SUM(IF(A6068=A$5:A6068,IF(C6068=C$5:C6068,1,0),0))</f>
        <v>2830</v>
      </c>
    </row>
    <row r="6069" spans="2:7" x14ac:dyDescent="0.25">
      <c r="B6069" s="149" t="str">
        <f t="shared" si="190"/>
        <v>_2831</v>
      </c>
      <c r="E6069" s="149" t="str">
        <f t="shared" si="191"/>
        <v>_</v>
      </c>
      <c r="G6069" s="149">
        <f t="array" ref="G6069">SUM(IF(A6069=A$5:A6069,IF(C6069=C$5:C6069,1,0),0))</f>
        <v>2831</v>
      </c>
    </row>
    <row r="6070" spans="2:7" x14ac:dyDescent="0.25">
      <c r="B6070" s="149" t="str">
        <f t="shared" si="190"/>
        <v>_2832</v>
      </c>
      <c r="E6070" s="149" t="str">
        <f t="shared" si="191"/>
        <v>_</v>
      </c>
      <c r="G6070" s="149">
        <f t="array" ref="G6070">SUM(IF(A6070=A$5:A6070,IF(C6070=C$5:C6070,1,0),0))</f>
        <v>2832</v>
      </c>
    </row>
    <row r="6071" spans="2:7" x14ac:dyDescent="0.25">
      <c r="B6071" s="149" t="str">
        <f t="shared" si="190"/>
        <v>_2833</v>
      </c>
      <c r="E6071" s="149" t="str">
        <f t="shared" si="191"/>
        <v>_</v>
      </c>
      <c r="G6071" s="149">
        <f t="array" ref="G6071">SUM(IF(A6071=A$5:A6071,IF(C6071=C$5:C6071,1,0),0))</f>
        <v>2833</v>
      </c>
    </row>
    <row r="6072" spans="2:7" x14ac:dyDescent="0.25">
      <c r="B6072" s="149" t="str">
        <f t="shared" si="190"/>
        <v>_2834</v>
      </c>
      <c r="E6072" s="149" t="str">
        <f t="shared" si="191"/>
        <v>_</v>
      </c>
      <c r="G6072" s="149">
        <f t="array" ref="G6072">SUM(IF(A6072=A$5:A6072,IF(C6072=C$5:C6072,1,0),0))</f>
        <v>2834</v>
      </c>
    </row>
    <row r="6073" spans="2:7" x14ac:dyDescent="0.25">
      <c r="B6073" s="149" t="str">
        <f t="shared" si="190"/>
        <v>_2835</v>
      </c>
      <c r="E6073" s="149" t="str">
        <f t="shared" si="191"/>
        <v>_</v>
      </c>
      <c r="G6073" s="149">
        <f t="array" ref="G6073">SUM(IF(A6073=A$5:A6073,IF(C6073=C$5:C6073,1,0),0))</f>
        <v>2835</v>
      </c>
    </row>
    <row r="6074" spans="2:7" x14ac:dyDescent="0.25">
      <c r="B6074" s="149" t="str">
        <f t="shared" si="190"/>
        <v>_2836</v>
      </c>
      <c r="E6074" s="149" t="str">
        <f t="shared" si="191"/>
        <v>_</v>
      </c>
      <c r="G6074" s="149">
        <f t="array" ref="G6074">SUM(IF(A6074=A$5:A6074,IF(C6074=C$5:C6074,1,0),0))</f>
        <v>2836</v>
      </c>
    </row>
    <row r="6075" spans="2:7" x14ac:dyDescent="0.25">
      <c r="B6075" s="149" t="str">
        <f t="shared" si="190"/>
        <v>_2837</v>
      </c>
      <c r="E6075" s="149" t="str">
        <f t="shared" si="191"/>
        <v>_</v>
      </c>
      <c r="G6075" s="149">
        <f t="array" ref="G6075">SUM(IF(A6075=A$5:A6075,IF(C6075=C$5:C6075,1,0),0))</f>
        <v>2837</v>
      </c>
    </row>
    <row r="6076" spans="2:7" x14ac:dyDescent="0.25">
      <c r="B6076" s="149" t="str">
        <f t="shared" si="190"/>
        <v>_2838</v>
      </c>
      <c r="E6076" s="149" t="str">
        <f t="shared" si="191"/>
        <v>_</v>
      </c>
      <c r="G6076" s="149">
        <f t="array" ref="G6076">SUM(IF(A6076=A$5:A6076,IF(C6076=C$5:C6076,1,0),0))</f>
        <v>2838</v>
      </c>
    </row>
    <row r="6077" spans="2:7" x14ac:dyDescent="0.25">
      <c r="B6077" s="149" t="str">
        <f t="shared" si="190"/>
        <v>_2839</v>
      </c>
      <c r="E6077" s="149" t="str">
        <f t="shared" si="191"/>
        <v>_</v>
      </c>
      <c r="G6077" s="149">
        <f t="array" ref="G6077">SUM(IF(A6077=A$5:A6077,IF(C6077=C$5:C6077,1,0),0))</f>
        <v>2839</v>
      </c>
    </row>
    <row r="6078" spans="2:7" x14ac:dyDescent="0.25">
      <c r="B6078" s="149" t="str">
        <f t="shared" si="190"/>
        <v>_2840</v>
      </c>
      <c r="E6078" s="149" t="str">
        <f t="shared" si="191"/>
        <v>_</v>
      </c>
      <c r="G6078" s="149">
        <f t="array" ref="G6078">SUM(IF(A6078=A$5:A6078,IF(C6078=C$5:C6078,1,0),0))</f>
        <v>2840</v>
      </c>
    </row>
    <row r="6079" spans="2:7" x14ac:dyDescent="0.25">
      <c r="B6079" s="149" t="str">
        <f t="shared" si="190"/>
        <v>_2841</v>
      </c>
      <c r="E6079" s="149" t="str">
        <f t="shared" si="191"/>
        <v>_</v>
      </c>
      <c r="G6079" s="149">
        <f t="array" ref="G6079">SUM(IF(A6079=A$5:A6079,IF(C6079=C$5:C6079,1,0),0))</f>
        <v>2841</v>
      </c>
    </row>
    <row r="6080" spans="2:7" x14ac:dyDescent="0.25">
      <c r="B6080" s="149" t="str">
        <f t="shared" si="190"/>
        <v>_2842</v>
      </c>
      <c r="E6080" s="149" t="str">
        <f t="shared" si="191"/>
        <v>_</v>
      </c>
      <c r="G6080" s="149">
        <f t="array" ref="G6080">SUM(IF(A6080=A$5:A6080,IF(C6080=C$5:C6080,1,0),0))</f>
        <v>2842</v>
      </c>
    </row>
    <row r="6081" spans="2:7" x14ac:dyDescent="0.25">
      <c r="B6081" s="149" t="str">
        <f t="shared" si="190"/>
        <v>_2843</v>
      </c>
      <c r="E6081" s="149" t="str">
        <f t="shared" si="191"/>
        <v>_</v>
      </c>
      <c r="G6081" s="149">
        <f t="array" ref="G6081">SUM(IF(A6081=A$5:A6081,IF(C6081=C$5:C6081,1,0),0))</f>
        <v>2843</v>
      </c>
    </row>
    <row r="6082" spans="2:7" x14ac:dyDescent="0.25">
      <c r="B6082" s="149" t="str">
        <f t="shared" si="190"/>
        <v>_2844</v>
      </c>
      <c r="E6082" s="149" t="str">
        <f t="shared" si="191"/>
        <v>_</v>
      </c>
      <c r="G6082" s="149">
        <f t="array" ref="G6082">SUM(IF(A6082=A$5:A6082,IF(C6082=C$5:C6082,1,0),0))</f>
        <v>2844</v>
      </c>
    </row>
    <row r="6083" spans="2:7" x14ac:dyDescent="0.25">
      <c r="B6083" s="149" t="str">
        <f t="shared" si="190"/>
        <v>_2845</v>
      </c>
      <c r="E6083" s="149" t="str">
        <f t="shared" si="191"/>
        <v>_</v>
      </c>
      <c r="G6083" s="149">
        <f t="array" ref="G6083">SUM(IF(A6083=A$5:A6083,IF(C6083=C$5:C6083,1,0),0))</f>
        <v>2845</v>
      </c>
    </row>
    <row r="6084" spans="2:7" x14ac:dyDescent="0.25">
      <c r="B6084" s="149" t="str">
        <f t="shared" si="190"/>
        <v>_2846</v>
      </c>
      <c r="E6084" s="149" t="str">
        <f t="shared" si="191"/>
        <v>_</v>
      </c>
      <c r="G6084" s="149">
        <f t="array" ref="G6084">SUM(IF(A6084=A$5:A6084,IF(C6084=C$5:C6084,1,0),0))</f>
        <v>2846</v>
      </c>
    </row>
    <row r="6085" spans="2:7" x14ac:dyDescent="0.25">
      <c r="B6085" s="149" t="str">
        <f t="shared" si="190"/>
        <v>_2847</v>
      </c>
      <c r="E6085" s="149" t="str">
        <f t="shared" si="191"/>
        <v>_</v>
      </c>
      <c r="G6085" s="149">
        <f t="array" ref="G6085">SUM(IF(A6085=A$5:A6085,IF(C6085=C$5:C6085,1,0),0))</f>
        <v>2847</v>
      </c>
    </row>
    <row r="6086" spans="2:7" x14ac:dyDescent="0.25">
      <c r="B6086" s="149" t="str">
        <f t="shared" si="190"/>
        <v>_2848</v>
      </c>
      <c r="E6086" s="149" t="str">
        <f t="shared" si="191"/>
        <v>_</v>
      </c>
      <c r="G6086" s="149">
        <f t="array" ref="G6086">SUM(IF(A6086=A$5:A6086,IF(C6086=C$5:C6086,1,0),0))</f>
        <v>2848</v>
      </c>
    </row>
    <row r="6087" spans="2:7" x14ac:dyDescent="0.25">
      <c r="B6087" s="149" t="str">
        <f t="shared" si="190"/>
        <v>_2849</v>
      </c>
      <c r="E6087" s="149" t="str">
        <f t="shared" si="191"/>
        <v>_</v>
      </c>
      <c r="G6087" s="149">
        <f t="array" ref="G6087">SUM(IF(A6087=A$5:A6087,IF(C6087=C$5:C6087,1,0),0))</f>
        <v>2849</v>
      </c>
    </row>
    <row r="6088" spans="2:7" x14ac:dyDescent="0.25">
      <c r="B6088" s="149" t="str">
        <f t="shared" si="190"/>
        <v>_2850</v>
      </c>
      <c r="E6088" s="149" t="str">
        <f t="shared" si="191"/>
        <v>_</v>
      </c>
      <c r="G6088" s="149">
        <f t="array" ref="G6088">SUM(IF(A6088=A$5:A6088,IF(C6088=C$5:C6088,1,0),0))</f>
        <v>2850</v>
      </c>
    </row>
    <row r="6089" spans="2:7" x14ac:dyDescent="0.25">
      <c r="B6089" s="149" t="str">
        <f t="shared" si="190"/>
        <v>_2851</v>
      </c>
      <c r="E6089" s="149" t="str">
        <f t="shared" si="191"/>
        <v>_</v>
      </c>
      <c r="G6089" s="149">
        <f t="array" ref="G6089">SUM(IF(A6089=A$5:A6089,IF(C6089=C$5:C6089,1,0),0))</f>
        <v>2851</v>
      </c>
    </row>
    <row r="6090" spans="2:7" x14ac:dyDescent="0.25">
      <c r="B6090" s="149" t="str">
        <f t="shared" si="190"/>
        <v>_2852</v>
      </c>
      <c r="E6090" s="149" t="str">
        <f t="shared" si="191"/>
        <v>_</v>
      </c>
      <c r="G6090" s="149">
        <f t="array" ref="G6090">SUM(IF(A6090=A$5:A6090,IF(C6090=C$5:C6090,1,0),0))</f>
        <v>2852</v>
      </c>
    </row>
    <row r="6091" spans="2:7" x14ac:dyDescent="0.25">
      <c r="B6091" s="149" t="str">
        <f t="shared" si="190"/>
        <v>_2853</v>
      </c>
      <c r="E6091" s="149" t="str">
        <f t="shared" si="191"/>
        <v>_</v>
      </c>
      <c r="G6091" s="149">
        <f t="array" ref="G6091">SUM(IF(A6091=A$5:A6091,IF(C6091=C$5:C6091,1,0),0))</f>
        <v>2853</v>
      </c>
    </row>
    <row r="6092" spans="2:7" x14ac:dyDescent="0.25">
      <c r="B6092" s="149" t="str">
        <f t="shared" si="190"/>
        <v>_2854</v>
      </c>
      <c r="E6092" s="149" t="str">
        <f t="shared" si="191"/>
        <v>_</v>
      </c>
      <c r="G6092" s="149">
        <f t="array" ref="G6092">SUM(IF(A6092=A$5:A6092,IF(C6092=C$5:C6092,1,0),0))</f>
        <v>2854</v>
      </c>
    </row>
    <row r="6093" spans="2:7" x14ac:dyDescent="0.25">
      <c r="B6093" s="149" t="str">
        <f t="shared" ref="B6093:B6156" si="192">A6093&amp;"_"&amp;C6093&amp;G6093</f>
        <v>_2855</v>
      </c>
      <c r="E6093" s="149" t="str">
        <f t="shared" si="191"/>
        <v>_</v>
      </c>
      <c r="G6093" s="149">
        <f t="array" ref="G6093">SUM(IF(A6093=A$5:A6093,IF(C6093=C$5:C6093,1,0),0))</f>
        <v>2855</v>
      </c>
    </row>
    <row r="6094" spans="2:7" x14ac:dyDescent="0.25">
      <c r="B6094" s="149" t="str">
        <f t="shared" si="192"/>
        <v>_2856</v>
      </c>
      <c r="E6094" s="149" t="str">
        <f t="shared" si="191"/>
        <v>_</v>
      </c>
      <c r="G6094" s="149">
        <f t="array" ref="G6094">SUM(IF(A6094=A$5:A6094,IF(C6094=C$5:C6094,1,0),0))</f>
        <v>2856</v>
      </c>
    </row>
    <row r="6095" spans="2:7" x14ac:dyDescent="0.25">
      <c r="B6095" s="149" t="str">
        <f t="shared" si="192"/>
        <v>_2857</v>
      </c>
      <c r="E6095" s="149" t="str">
        <f t="shared" si="191"/>
        <v>_</v>
      </c>
      <c r="G6095" s="149">
        <f t="array" ref="G6095">SUM(IF(A6095=A$5:A6095,IF(C6095=C$5:C6095,1,0),0))</f>
        <v>2857</v>
      </c>
    </row>
    <row r="6096" spans="2:7" x14ac:dyDescent="0.25">
      <c r="B6096" s="149" t="str">
        <f t="shared" si="192"/>
        <v>_2858</v>
      </c>
      <c r="E6096" s="149" t="str">
        <f t="shared" si="191"/>
        <v>_</v>
      </c>
      <c r="G6096" s="149">
        <f t="array" ref="G6096">SUM(IF(A6096=A$5:A6096,IF(C6096=C$5:C6096,1,0),0))</f>
        <v>2858</v>
      </c>
    </row>
    <row r="6097" spans="2:7" x14ac:dyDescent="0.25">
      <c r="B6097" s="149" t="str">
        <f t="shared" si="192"/>
        <v>_2859</v>
      </c>
      <c r="E6097" s="149" t="str">
        <f t="shared" si="191"/>
        <v>_</v>
      </c>
      <c r="G6097" s="149">
        <f t="array" ref="G6097">SUM(IF(A6097=A$5:A6097,IF(C6097=C$5:C6097,1,0),0))</f>
        <v>2859</v>
      </c>
    </row>
    <row r="6098" spans="2:7" x14ac:dyDescent="0.25">
      <c r="B6098" s="149" t="str">
        <f t="shared" si="192"/>
        <v>_2860</v>
      </c>
      <c r="E6098" s="149" t="str">
        <f t="shared" si="191"/>
        <v>_</v>
      </c>
      <c r="G6098" s="149">
        <f t="array" ref="G6098">SUM(IF(A6098=A$5:A6098,IF(C6098=C$5:C6098,1,0),0))</f>
        <v>2860</v>
      </c>
    </row>
    <row r="6099" spans="2:7" x14ac:dyDescent="0.25">
      <c r="B6099" s="149" t="str">
        <f t="shared" si="192"/>
        <v>_2861</v>
      </c>
      <c r="E6099" s="149" t="str">
        <f t="shared" si="191"/>
        <v>_</v>
      </c>
      <c r="G6099" s="149">
        <f t="array" ref="G6099">SUM(IF(A6099=A$5:A6099,IF(C6099=C$5:C6099,1,0),0))</f>
        <v>2861</v>
      </c>
    </row>
    <row r="6100" spans="2:7" x14ac:dyDescent="0.25">
      <c r="B6100" s="149" t="str">
        <f t="shared" si="192"/>
        <v>_2862</v>
      </c>
      <c r="E6100" s="149" t="str">
        <f t="shared" si="191"/>
        <v>_</v>
      </c>
      <c r="G6100" s="149">
        <f t="array" ref="G6100">SUM(IF(A6100=A$5:A6100,IF(C6100=C$5:C6100,1,0),0))</f>
        <v>2862</v>
      </c>
    </row>
    <row r="6101" spans="2:7" x14ac:dyDescent="0.25">
      <c r="B6101" s="149" t="str">
        <f t="shared" si="192"/>
        <v>_2863</v>
      </c>
      <c r="E6101" s="149" t="str">
        <f t="shared" si="191"/>
        <v>_</v>
      </c>
      <c r="G6101" s="149">
        <f t="array" ref="G6101">SUM(IF(A6101=A$5:A6101,IF(C6101=C$5:C6101,1,0),0))</f>
        <v>2863</v>
      </c>
    </row>
    <row r="6102" spans="2:7" x14ac:dyDescent="0.25">
      <c r="B6102" s="149" t="str">
        <f t="shared" si="192"/>
        <v>_2864</v>
      </c>
      <c r="E6102" s="149" t="str">
        <f t="shared" si="191"/>
        <v>_</v>
      </c>
      <c r="G6102" s="149">
        <f t="array" ref="G6102">SUM(IF(A6102=A$5:A6102,IF(C6102=C$5:C6102,1,0),0))</f>
        <v>2864</v>
      </c>
    </row>
    <row r="6103" spans="2:7" x14ac:dyDescent="0.25">
      <c r="B6103" s="149" t="str">
        <f t="shared" si="192"/>
        <v>_2865</v>
      </c>
      <c r="E6103" s="149" t="str">
        <f t="shared" si="191"/>
        <v>_</v>
      </c>
      <c r="G6103" s="149">
        <f t="array" ref="G6103">SUM(IF(A6103=A$5:A6103,IF(C6103=C$5:C6103,1,0),0))</f>
        <v>2865</v>
      </c>
    </row>
    <row r="6104" spans="2:7" x14ac:dyDescent="0.25">
      <c r="B6104" s="149" t="str">
        <f t="shared" si="192"/>
        <v>_2866</v>
      </c>
      <c r="E6104" s="149" t="str">
        <f t="shared" si="191"/>
        <v>_</v>
      </c>
      <c r="G6104" s="149">
        <f t="array" ref="G6104">SUM(IF(A6104=A$5:A6104,IF(C6104=C$5:C6104,1,0),0))</f>
        <v>2866</v>
      </c>
    </row>
    <row r="6105" spans="2:7" x14ac:dyDescent="0.25">
      <c r="B6105" s="149" t="str">
        <f t="shared" si="192"/>
        <v>_2867</v>
      </c>
      <c r="E6105" s="149" t="str">
        <f t="shared" si="191"/>
        <v>_</v>
      </c>
      <c r="G6105" s="149">
        <f t="array" ref="G6105">SUM(IF(A6105=A$5:A6105,IF(C6105=C$5:C6105,1,0),0))</f>
        <v>2867</v>
      </c>
    </row>
    <row r="6106" spans="2:7" x14ac:dyDescent="0.25">
      <c r="B6106" s="149" t="str">
        <f t="shared" si="192"/>
        <v>_2868</v>
      </c>
      <c r="E6106" s="149" t="str">
        <f t="shared" si="191"/>
        <v>_</v>
      </c>
      <c r="G6106" s="149">
        <f t="array" ref="G6106">SUM(IF(A6106=A$5:A6106,IF(C6106=C$5:C6106,1,0),0))</f>
        <v>2868</v>
      </c>
    </row>
    <row r="6107" spans="2:7" x14ac:dyDescent="0.25">
      <c r="B6107" s="149" t="str">
        <f t="shared" si="192"/>
        <v>_2869</v>
      </c>
      <c r="E6107" s="149" t="str">
        <f t="shared" si="191"/>
        <v>_</v>
      </c>
      <c r="G6107" s="149">
        <f t="array" ref="G6107">SUM(IF(A6107=A$5:A6107,IF(C6107=C$5:C6107,1,0),0))</f>
        <v>2869</v>
      </c>
    </row>
    <row r="6108" spans="2:7" x14ac:dyDescent="0.25">
      <c r="B6108" s="149" t="str">
        <f t="shared" si="192"/>
        <v>_2870</v>
      </c>
      <c r="E6108" s="149" t="str">
        <f t="shared" si="191"/>
        <v>_</v>
      </c>
      <c r="G6108" s="149">
        <f t="array" ref="G6108">SUM(IF(A6108=A$5:A6108,IF(C6108=C$5:C6108,1,0),0))</f>
        <v>2870</v>
      </c>
    </row>
    <row r="6109" spans="2:7" x14ac:dyDescent="0.25">
      <c r="B6109" s="149" t="str">
        <f t="shared" si="192"/>
        <v>_2871</v>
      </c>
      <c r="E6109" s="149" t="str">
        <f t="shared" si="191"/>
        <v>_</v>
      </c>
      <c r="G6109" s="149">
        <f t="array" ref="G6109">SUM(IF(A6109=A$5:A6109,IF(C6109=C$5:C6109,1,0),0))</f>
        <v>2871</v>
      </c>
    </row>
    <row r="6110" spans="2:7" x14ac:dyDescent="0.25">
      <c r="B6110" s="149" t="str">
        <f t="shared" si="192"/>
        <v>_2872</v>
      </c>
      <c r="E6110" s="149" t="str">
        <f t="shared" si="191"/>
        <v>_</v>
      </c>
      <c r="G6110" s="149">
        <f t="array" ref="G6110">SUM(IF(A6110=A$5:A6110,IF(C6110=C$5:C6110,1,0),0))</f>
        <v>2872</v>
      </c>
    </row>
    <row r="6111" spans="2:7" x14ac:dyDescent="0.25">
      <c r="B6111" s="149" t="str">
        <f t="shared" si="192"/>
        <v>_2873</v>
      </c>
      <c r="E6111" s="149" t="str">
        <f t="shared" si="191"/>
        <v>_</v>
      </c>
      <c r="G6111" s="149">
        <f t="array" ref="G6111">SUM(IF(A6111=A$5:A6111,IF(C6111=C$5:C6111,1,0),0))</f>
        <v>2873</v>
      </c>
    </row>
    <row r="6112" spans="2:7" x14ac:dyDescent="0.25">
      <c r="B6112" s="149" t="str">
        <f t="shared" si="192"/>
        <v>_2874</v>
      </c>
      <c r="E6112" s="149" t="str">
        <f t="shared" si="191"/>
        <v>_</v>
      </c>
      <c r="G6112" s="149">
        <f t="array" ref="G6112">SUM(IF(A6112=A$5:A6112,IF(C6112=C$5:C6112,1,0),0))</f>
        <v>2874</v>
      </c>
    </row>
    <row r="6113" spans="2:7" x14ac:dyDescent="0.25">
      <c r="B6113" s="149" t="str">
        <f t="shared" si="192"/>
        <v>_2875</v>
      </c>
      <c r="E6113" s="149" t="str">
        <f t="shared" si="191"/>
        <v>_</v>
      </c>
      <c r="G6113" s="149">
        <f t="array" ref="G6113">SUM(IF(A6113=A$5:A6113,IF(C6113=C$5:C6113,1,0),0))</f>
        <v>2875</v>
      </c>
    </row>
    <row r="6114" spans="2:7" x14ac:dyDescent="0.25">
      <c r="B6114" s="149" t="str">
        <f t="shared" si="192"/>
        <v>_2876</v>
      </c>
      <c r="E6114" s="149" t="str">
        <f t="shared" si="191"/>
        <v>_</v>
      </c>
      <c r="G6114" s="149">
        <f t="array" ref="G6114">SUM(IF(A6114=A$5:A6114,IF(C6114=C$5:C6114,1,0),0))</f>
        <v>2876</v>
      </c>
    </row>
    <row r="6115" spans="2:7" x14ac:dyDescent="0.25">
      <c r="B6115" s="149" t="str">
        <f t="shared" si="192"/>
        <v>_2877</v>
      </c>
      <c r="E6115" s="149" t="str">
        <f t="shared" si="191"/>
        <v>_</v>
      </c>
      <c r="G6115" s="149">
        <f t="array" ref="G6115">SUM(IF(A6115=A$5:A6115,IF(C6115=C$5:C6115,1,0),0))</f>
        <v>2877</v>
      </c>
    </row>
    <row r="6116" spans="2:7" x14ac:dyDescent="0.25">
      <c r="B6116" s="149" t="str">
        <f t="shared" si="192"/>
        <v>_2878</v>
      </c>
      <c r="E6116" s="149" t="str">
        <f t="shared" si="191"/>
        <v>_</v>
      </c>
      <c r="G6116" s="149">
        <f t="array" ref="G6116">SUM(IF(A6116=A$5:A6116,IF(C6116=C$5:C6116,1,0),0))</f>
        <v>2878</v>
      </c>
    </row>
    <row r="6117" spans="2:7" x14ac:dyDescent="0.25">
      <c r="B6117" s="149" t="str">
        <f t="shared" si="192"/>
        <v>_2879</v>
      </c>
      <c r="E6117" s="149" t="str">
        <f t="shared" si="191"/>
        <v>_</v>
      </c>
      <c r="G6117" s="149">
        <f t="array" ref="G6117">SUM(IF(A6117=A$5:A6117,IF(C6117=C$5:C6117,1,0),0))</f>
        <v>2879</v>
      </c>
    </row>
    <row r="6118" spans="2:7" x14ac:dyDescent="0.25">
      <c r="B6118" s="149" t="str">
        <f t="shared" si="192"/>
        <v>_2880</v>
      </c>
      <c r="E6118" s="149" t="str">
        <f t="shared" si="191"/>
        <v>_</v>
      </c>
      <c r="G6118" s="149">
        <f t="array" ref="G6118">SUM(IF(A6118=A$5:A6118,IF(C6118=C$5:C6118,1,0),0))</f>
        <v>2880</v>
      </c>
    </row>
    <row r="6119" spans="2:7" x14ac:dyDescent="0.25">
      <c r="B6119" s="149" t="str">
        <f t="shared" si="192"/>
        <v>_2881</v>
      </c>
      <c r="E6119" s="149" t="str">
        <f t="shared" si="191"/>
        <v>_</v>
      </c>
      <c r="G6119" s="149">
        <f t="array" ref="G6119">SUM(IF(A6119=A$5:A6119,IF(C6119=C$5:C6119,1,0),0))</f>
        <v>2881</v>
      </c>
    </row>
    <row r="6120" spans="2:7" x14ac:dyDescent="0.25">
      <c r="B6120" s="149" t="str">
        <f t="shared" si="192"/>
        <v>_2882</v>
      </c>
      <c r="E6120" s="149" t="str">
        <f t="shared" si="191"/>
        <v>_</v>
      </c>
      <c r="G6120" s="149">
        <f t="array" ref="G6120">SUM(IF(A6120=A$5:A6120,IF(C6120=C$5:C6120,1,0),0))</f>
        <v>2882</v>
      </c>
    </row>
    <row r="6121" spans="2:7" x14ac:dyDescent="0.25">
      <c r="B6121" s="149" t="str">
        <f t="shared" si="192"/>
        <v>_2883</v>
      </c>
      <c r="E6121" s="149" t="str">
        <f t="shared" si="191"/>
        <v>_</v>
      </c>
      <c r="G6121" s="149">
        <f t="array" ref="G6121">SUM(IF(A6121=A$5:A6121,IF(C6121=C$5:C6121,1,0),0))</f>
        <v>2883</v>
      </c>
    </row>
    <row r="6122" spans="2:7" x14ac:dyDescent="0.25">
      <c r="B6122" s="149" t="str">
        <f t="shared" si="192"/>
        <v>_2884</v>
      </c>
      <c r="E6122" s="149" t="str">
        <f t="shared" si="191"/>
        <v>_</v>
      </c>
      <c r="G6122" s="149">
        <f t="array" ref="G6122">SUM(IF(A6122=A$5:A6122,IF(C6122=C$5:C6122,1,0),0))</f>
        <v>2884</v>
      </c>
    </row>
    <row r="6123" spans="2:7" x14ac:dyDescent="0.25">
      <c r="B6123" s="149" t="str">
        <f t="shared" si="192"/>
        <v>_2885</v>
      </c>
      <c r="E6123" s="149" t="str">
        <f t="shared" si="191"/>
        <v>_</v>
      </c>
      <c r="G6123" s="149">
        <f t="array" ref="G6123">SUM(IF(A6123=A$5:A6123,IF(C6123=C$5:C6123,1,0),0))</f>
        <v>2885</v>
      </c>
    </row>
    <row r="6124" spans="2:7" x14ac:dyDescent="0.25">
      <c r="B6124" s="149" t="str">
        <f t="shared" si="192"/>
        <v>_2886</v>
      </c>
      <c r="E6124" s="149" t="str">
        <f t="shared" si="191"/>
        <v>_</v>
      </c>
      <c r="G6124" s="149">
        <f t="array" ref="G6124">SUM(IF(A6124=A$5:A6124,IF(C6124=C$5:C6124,1,0),0))</f>
        <v>2886</v>
      </c>
    </row>
    <row r="6125" spans="2:7" x14ac:dyDescent="0.25">
      <c r="B6125" s="149" t="str">
        <f t="shared" si="192"/>
        <v>_2887</v>
      </c>
      <c r="E6125" s="149" t="str">
        <f t="shared" si="191"/>
        <v>_</v>
      </c>
      <c r="G6125" s="149">
        <f t="array" ref="G6125">SUM(IF(A6125=A$5:A6125,IF(C6125=C$5:C6125,1,0),0))</f>
        <v>2887</v>
      </c>
    </row>
    <row r="6126" spans="2:7" x14ac:dyDescent="0.25">
      <c r="B6126" s="149" t="str">
        <f t="shared" si="192"/>
        <v>_2888</v>
      </c>
      <c r="E6126" s="149" t="str">
        <f t="shared" si="191"/>
        <v>_</v>
      </c>
      <c r="G6126" s="149">
        <f t="array" ref="G6126">SUM(IF(A6126=A$5:A6126,IF(C6126=C$5:C6126,1,0),0))</f>
        <v>2888</v>
      </c>
    </row>
    <row r="6127" spans="2:7" x14ac:dyDescent="0.25">
      <c r="B6127" s="149" t="str">
        <f t="shared" si="192"/>
        <v>_2889</v>
      </c>
      <c r="E6127" s="149" t="str">
        <f t="shared" si="191"/>
        <v>_</v>
      </c>
      <c r="G6127" s="149">
        <f t="array" ref="G6127">SUM(IF(A6127=A$5:A6127,IF(C6127=C$5:C6127,1,0),0))</f>
        <v>2889</v>
      </c>
    </row>
    <row r="6128" spans="2:7" x14ac:dyDescent="0.25">
      <c r="B6128" s="149" t="str">
        <f t="shared" si="192"/>
        <v>_2890</v>
      </c>
      <c r="E6128" s="149" t="str">
        <f t="shared" si="191"/>
        <v>_</v>
      </c>
      <c r="G6128" s="149">
        <f t="array" ref="G6128">SUM(IF(A6128=A$5:A6128,IF(C6128=C$5:C6128,1,0),0))</f>
        <v>2890</v>
      </c>
    </row>
    <row r="6129" spans="2:7" x14ac:dyDescent="0.25">
      <c r="B6129" s="149" t="str">
        <f t="shared" si="192"/>
        <v>_2891</v>
      </c>
      <c r="E6129" s="149" t="str">
        <f t="shared" ref="E6129:E6192" si="193">A6129&amp;"_"&amp;C6129&amp;D6129</f>
        <v>_</v>
      </c>
      <c r="G6129" s="149">
        <f t="array" ref="G6129">SUM(IF(A6129=A$5:A6129,IF(C6129=C$5:C6129,1,0),0))</f>
        <v>2891</v>
      </c>
    </row>
    <row r="6130" spans="2:7" x14ac:dyDescent="0.25">
      <c r="B6130" s="149" t="str">
        <f t="shared" si="192"/>
        <v>_2892</v>
      </c>
      <c r="E6130" s="149" t="str">
        <f t="shared" si="193"/>
        <v>_</v>
      </c>
      <c r="G6130" s="149">
        <f t="array" ref="G6130">SUM(IF(A6130=A$5:A6130,IF(C6130=C$5:C6130,1,0),0))</f>
        <v>2892</v>
      </c>
    </row>
    <row r="6131" spans="2:7" x14ac:dyDescent="0.25">
      <c r="B6131" s="149" t="str">
        <f t="shared" si="192"/>
        <v>_2893</v>
      </c>
      <c r="E6131" s="149" t="str">
        <f t="shared" si="193"/>
        <v>_</v>
      </c>
      <c r="G6131" s="149">
        <f t="array" ref="G6131">SUM(IF(A6131=A$5:A6131,IF(C6131=C$5:C6131,1,0),0))</f>
        <v>2893</v>
      </c>
    </row>
    <row r="6132" spans="2:7" x14ac:dyDescent="0.25">
      <c r="B6132" s="149" t="str">
        <f t="shared" si="192"/>
        <v>_2894</v>
      </c>
      <c r="E6132" s="149" t="str">
        <f t="shared" si="193"/>
        <v>_</v>
      </c>
      <c r="G6132" s="149">
        <f t="array" ref="G6132">SUM(IF(A6132=A$5:A6132,IF(C6132=C$5:C6132,1,0),0))</f>
        <v>2894</v>
      </c>
    </row>
    <row r="6133" spans="2:7" x14ac:dyDescent="0.25">
      <c r="B6133" s="149" t="str">
        <f t="shared" si="192"/>
        <v>_2895</v>
      </c>
      <c r="E6133" s="149" t="str">
        <f t="shared" si="193"/>
        <v>_</v>
      </c>
      <c r="G6133" s="149">
        <f t="array" ref="G6133">SUM(IF(A6133=A$5:A6133,IF(C6133=C$5:C6133,1,0),0))</f>
        <v>2895</v>
      </c>
    </row>
    <row r="6134" spans="2:7" x14ac:dyDescent="0.25">
      <c r="B6134" s="149" t="str">
        <f t="shared" si="192"/>
        <v>_2896</v>
      </c>
      <c r="E6134" s="149" t="str">
        <f t="shared" si="193"/>
        <v>_</v>
      </c>
      <c r="G6134" s="149">
        <f t="array" ref="G6134">SUM(IF(A6134=A$5:A6134,IF(C6134=C$5:C6134,1,0),0))</f>
        <v>2896</v>
      </c>
    </row>
    <row r="6135" spans="2:7" x14ac:dyDescent="0.25">
      <c r="B6135" s="149" t="str">
        <f t="shared" si="192"/>
        <v>_2897</v>
      </c>
      <c r="E6135" s="149" t="str">
        <f t="shared" si="193"/>
        <v>_</v>
      </c>
      <c r="G6135" s="149">
        <f t="array" ref="G6135">SUM(IF(A6135=A$5:A6135,IF(C6135=C$5:C6135,1,0),0))</f>
        <v>2897</v>
      </c>
    </row>
    <row r="6136" spans="2:7" x14ac:dyDescent="0.25">
      <c r="B6136" s="149" t="str">
        <f t="shared" si="192"/>
        <v>_2898</v>
      </c>
      <c r="E6136" s="149" t="str">
        <f t="shared" si="193"/>
        <v>_</v>
      </c>
      <c r="G6136" s="149">
        <f t="array" ref="G6136">SUM(IF(A6136=A$5:A6136,IF(C6136=C$5:C6136,1,0),0))</f>
        <v>2898</v>
      </c>
    </row>
    <row r="6137" spans="2:7" x14ac:dyDescent="0.25">
      <c r="B6137" s="149" t="str">
        <f t="shared" si="192"/>
        <v>_2899</v>
      </c>
      <c r="E6137" s="149" t="str">
        <f t="shared" si="193"/>
        <v>_</v>
      </c>
      <c r="G6137" s="149">
        <f t="array" ref="G6137">SUM(IF(A6137=A$5:A6137,IF(C6137=C$5:C6137,1,0),0))</f>
        <v>2899</v>
      </c>
    </row>
    <row r="6138" spans="2:7" x14ac:dyDescent="0.25">
      <c r="B6138" s="149" t="str">
        <f t="shared" si="192"/>
        <v>_2900</v>
      </c>
      <c r="E6138" s="149" t="str">
        <f t="shared" si="193"/>
        <v>_</v>
      </c>
      <c r="G6138" s="149">
        <f t="array" ref="G6138">SUM(IF(A6138=A$5:A6138,IF(C6138=C$5:C6138,1,0),0))</f>
        <v>2900</v>
      </c>
    </row>
    <row r="6139" spans="2:7" x14ac:dyDescent="0.25">
      <c r="B6139" s="149" t="str">
        <f t="shared" si="192"/>
        <v>_2901</v>
      </c>
      <c r="E6139" s="149" t="str">
        <f t="shared" si="193"/>
        <v>_</v>
      </c>
      <c r="G6139" s="149">
        <f t="array" ref="G6139">SUM(IF(A6139=A$5:A6139,IF(C6139=C$5:C6139,1,0),0))</f>
        <v>2901</v>
      </c>
    </row>
    <row r="6140" spans="2:7" x14ac:dyDescent="0.25">
      <c r="B6140" s="149" t="str">
        <f t="shared" si="192"/>
        <v>_2902</v>
      </c>
      <c r="E6140" s="149" t="str">
        <f t="shared" si="193"/>
        <v>_</v>
      </c>
      <c r="G6140" s="149">
        <f t="array" ref="G6140">SUM(IF(A6140=A$5:A6140,IF(C6140=C$5:C6140,1,0),0))</f>
        <v>2902</v>
      </c>
    </row>
    <row r="6141" spans="2:7" x14ac:dyDescent="0.25">
      <c r="B6141" s="149" t="str">
        <f t="shared" si="192"/>
        <v>_2903</v>
      </c>
      <c r="E6141" s="149" t="str">
        <f t="shared" si="193"/>
        <v>_</v>
      </c>
      <c r="G6141" s="149">
        <f t="array" ref="G6141">SUM(IF(A6141=A$5:A6141,IF(C6141=C$5:C6141,1,0),0))</f>
        <v>2903</v>
      </c>
    </row>
    <row r="6142" spans="2:7" x14ac:dyDescent="0.25">
      <c r="B6142" s="149" t="str">
        <f t="shared" si="192"/>
        <v>_2904</v>
      </c>
      <c r="E6142" s="149" t="str">
        <f t="shared" si="193"/>
        <v>_</v>
      </c>
      <c r="G6142" s="149">
        <f t="array" ref="G6142">SUM(IF(A6142=A$5:A6142,IF(C6142=C$5:C6142,1,0),0))</f>
        <v>2904</v>
      </c>
    </row>
    <row r="6143" spans="2:7" x14ac:dyDescent="0.25">
      <c r="B6143" s="149" t="str">
        <f t="shared" si="192"/>
        <v>_2905</v>
      </c>
      <c r="E6143" s="149" t="str">
        <f t="shared" si="193"/>
        <v>_</v>
      </c>
      <c r="G6143" s="149">
        <f t="array" ref="G6143">SUM(IF(A6143=A$5:A6143,IF(C6143=C$5:C6143,1,0),0))</f>
        <v>2905</v>
      </c>
    </row>
    <row r="6144" spans="2:7" x14ac:dyDescent="0.25">
      <c r="B6144" s="149" t="str">
        <f t="shared" si="192"/>
        <v>_2906</v>
      </c>
      <c r="E6144" s="149" t="str">
        <f t="shared" si="193"/>
        <v>_</v>
      </c>
      <c r="G6144" s="149">
        <f t="array" ref="G6144">SUM(IF(A6144=A$5:A6144,IF(C6144=C$5:C6144,1,0),0))</f>
        <v>2906</v>
      </c>
    </row>
    <row r="6145" spans="2:7" x14ac:dyDescent="0.25">
      <c r="B6145" s="149" t="str">
        <f t="shared" si="192"/>
        <v>_2907</v>
      </c>
      <c r="E6145" s="149" t="str">
        <f t="shared" si="193"/>
        <v>_</v>
      </c>
      <c r="G6145" s="149">
        <f t="array" ref="G6145">SUM(IF(A6145=A$5:A6145,IF(C6145=C$5:C6145,1,0),0))</f>
        <v>2907</v>
      </c>
    </row>
    <row r="6146" spans="2:7" x14ac:dyDescent="0.25">
      <c r="B6146" s="149" t="str">
        <f t="shared" si="192"/>
        <v>_2908</v>
      </c>
      <c r="E6146" s="149" t="str">
        <f t="shared" si="193"/>
        <v>_</v>
      </c>
      <c r="G6146" s="149">
        <f t="array" ref="G6146">SUM(IF(A6146=A$5:A6146,IF(C6146=C$5:C6146,1,0),0))</f>
        <v>2908</v>
      </c>
    </row>
    <row r="6147" spans="2:7" x14ac:dyDescent="0.25">
      <c r="B6147" s="149" t="str">
        <f t="shared" si="192"/>
        <v>_2909</v>
      </c>
      <c r="E6147" s="149" t="str">
        <f t="shared" si="193"/>
        <v>_</v>
      </c>
      <c r="G6147" s="149">
        <f t="array" ref="G6147">SUM(IF(A6147=A$5:A6147,IF(C6147=C$5:C6147,1,0),0))</f>
        <v>2909</v>
      </c>
    </row>
    <row r="6148" spans="2:7" x14ac:dyDescent="0.25">
      <c r="B6148" s="149" t="str">
        <f t="shared" si="192"/>
        <v>_2910</v>
      </c>
      <c r="E6148" s="149" t="str">
        <f t="shared" si="193"/>
        <v>_</v>
      </c>
      <c r="G6148" s="149">
        <f t="array" ref="G6148">SUM(IF(A6148=A$5:A6148,IF(C6148=C$5:C6148,1,0),0))</f>
        <v>2910</v>
      </c>
    </row>
    <row r="6149" spans="2:7" x14ac:dyDescent="0.25">
      <c r="B6149" s="149" t="str">
        <f t="shared" si="192"/>
        <v>_2911</v>
      </c>
      <c r="E6149" s="149" t="str">
        <f t="shared" si="193"/>
        <v>_</v>
      </c>
      <c r="G6149" s="149">
        <f t="array" ref="G6149">SUM(IF(A6149=A$5:A6149,IF(C6149=C$5:C6149,1,0),0))</f>
        <v>2911</v>
      </c>
    </row>
    <row r="6150" spans="2:7" x14ac:dyDescent="0.25">
      <c r="B6150" s="149" t="str">
        <f t="shared" si="192"/>
        <v>_2912</v>
      </c>
      <c r="E6150" s="149" t="str">
        <f t="shared" si="193"/>
        <v>_</v>
      </c>
      <c r="G6150" s="149">
        <f t="array" ref="G6150">SUM(IF(A6150=A$5:A6150,IF(C6150=C$5:C6150,1,0),0))</f>
        <v>2912</v>
      </c>
    </row>
    <row r="6151" spans="2:7" x14ac:dyDescent="0.25">
      <c r="B6151" s="149" t="str">
        <f t="shared" si="192"/>
        <v>_2913</v>
      </c>
      <c r="E6151" s="149" t="str">
        <f t="shared" si="193"/>
        <v>_</v>
      </c>
      <c r="G6151" s="149">
        <f t="array" ref="G6151">SUM(IF(A6151=A$5:A6151,IF(C6151=C$5:C6151,1,0),0))</f>
        <v>2913</v>
      </c>
    </row>
    <row r="6152" spans="2:7" x14ac:dyDescent="0.25">
      <c r="B6152" s="149" t="str">
        <f t="shared" si="192"/>
        <v>_2914</v>
      </c>
      <c r="E6152" s="149" t="str">
        <f t="shared" si="193"/>
        <v>_</v>
      </c>
      <c r="G6152" s="149">
        <f t="array" ref="G6152">SUM(IF(A6152=A$5:A6152,IF(C6152=C$5:C6152,1,0),0))</f>
        <v>2914</v>
      </c>
    </row>
    <row r="6153" spans="2:7" x14ac:dyDescent="0.25">
      <c r="B6153" s="149" t="str">
        <f t="shared" si="192"/>
        <v>_2915</v>
      </c>
      <c r="E6153" s="149" t="str">
        <f t="shared" si="193"/>
        <v>_</v>
      </c>
      <c r="G6153" s="149">
        <f t="array" ref="G6153">SUM(IF(A6153=A$5:A6153,IF(C6153=C$5:C6153,1,0),0))</f>
        <v>2915</v>
      </c>
    </row>
    <row r="6154" spans="2:7" x14ac:dyDescent="0.25">
      <c r="B6154" s="149" t="str">
        <f t="shared" si="192"/>
        <v>_2916</v>
      </c>
      <c r="E6154" s="149" t="str">
        <f t="shared" si="193"/>
        <v>_</v>
      </c>
      <c r="G6154" s="149">
        <f t="array" ref="G6154">SUM(IF(A6154=A$5:A6154,IF(C6154=C$5:C6154,1,0),0))</f>
        <v>2916</v>
      </c>
    </row>
    <row r="6155" spans="2:7" x14ac:dyDescent="0.25">
      <c r="B6155" s="149" t="str">
        <f t="shared" si="192"/>
        <v>_2917</v>
      </c>
      <c r="E6155" s="149" t="str">
        <f t="shared" si="193"/>
        <v>_</v>
      </c>
      <c r="G6155" s="149">
        <f t="array" ref="G6155">SUM(IF(A6155=A$5:A6155,IF(C6155=C$5:C6155,1,0),0))</f>
        <v>2917</v>
      </c>
    </row>
    <row r="6156" spans="2:7" x14ac:dyDescent="0.25">
      <c r="B6156" s="149" t="str">
        <f t="shared" si="192"/>
        <v>_2918</v>
      </c>
      <c r="E6156" s="149" t="str">
        <f t="shared" si="193"/>
        <v>_</v>
      </c>
      <c r="G6156" s="149">
        <f t="array" ref="G6156">SUM(IF(A6156=A$5:A6156,IF(C6156=C$5:C6156,1,0),0))</f>
        <v>2918</v>
      </c>
    </row>
    <row r="6157" spans="2:7" x14ac:dyDescent="0.25">
      <c r="B6157" s="149" t="str">
        <f t="shared" ref="B6157:B6220" si="194">A6157&amp;"_"&amp;C6157&amp;G6157</f>
        <v>_2919</v>
      </c>
      <c r="E6157" s="149" t="str">
        <f t="shared" si="193"/>
        <v>_</v>
      </c>
      <c r="G6157" s="149">
        <f t="array" ref="G6157">SUM(IF(A6157=A$5:A6157,IF(C6157=C$5:C6157,1,0),0))</f>
        <v>2919</v>
      </c>
    </row>
    <row r="6158" spans="2:7" x14ac:dyDescent="0.25">
      <c r="B6158" s="149" t="str">
        <f t="shared" si="194"/>
        <v>_2920</v>
      </c>
      <c r="E6158" s="149" t="str">
        <f t="shared" si="193"/>
        <v>_</v>
      </c>
      <c r="G6158" s="149">
        <f t="array" ref="G6158">SUM(IF(A6158=A$5:A6158,IF(C6158=C$5:C6158,1,0),0))</f>
        <v>2920</v>
      </c>
    </row>
    <row r="6159" spans="2:7" x14ac:dyDescent="0.25">
      <c r="B6159" s="149" t="str">
        <f t="shared" si="194"/>
        <v>_2921</v>
      </c>
      <c r="E6159" s="149" t="str">
        <f t="shared" si="193"/>
        <v>_</v>
      </c>
      <c r="G6159" s="149">
        <f t="array" ref="G6159">SUM(IF(A6159=A$5:A6159,IF(C6159=C$5:C6159,1,0),0))</f>
        <v>2921</v>
      </c>
    </row>
    <row r="6160" spans="2:7" x14ac:dyDescent="0.25">
      <c r="B6160" s="149" t="str">
        <f t="shared" si="194"/>
        <v>_2922</v>
      </c>
      <c r="E6160" s="149" t="str">
        <f t="shared" si="193"/>
        <v>_</v>
      </c>
      <c r="G6160" s="149">
        <f t="array" ref="G6160">SUM(IF(A6160=A$5:A6160,IF(C6160=C$5:C6160,1,0),0))</f>
        <v>2922</v>
      </c>
    </row>
    <row r="6161" spans="2:7" x14ac:dyDescent="0.25">
      <c r="B6161" s="149" t="str">
        <f t="shared" si="194"/>
        <v>_2923</v>
      </c>
      <c r="E6161" s="149" t="str">
        <f t="shared" si="193"/>
        <v>_</v>
      </c>
      <c r="G6161" s="149">
        <f t="array" ref="G6161">SUM(IF(A6161=A$5:A6161,IF(C6161=C$5:C6161,1,0),0))</f>
        <v>2923</v>
      </c>
    </row>
    <row r="6162" spans="2:7" x14ac:dyDescent="0.25">
      <c r="B6162" s="149" t="str">
        <f t="shared" si="194"/>
        <v>_2924</v>
      </c>
      <c r="E6162" s="149" t="str">
        <f t="shared" si="193"/>
        <v>_</v>
      </c>
      <c r="G6162" s="149">
        <f t="array" ref="G6162">SUM(IF(A6162=A$5:A6162,IF(C6162=C$5:C6162,1,0),0))</f>
        <v>2924</v>
      </c>
    </row>
    <row r="6163" spans="2:7" x14ac:dyDescent="0.25">
      <c r="B6163" s="149" t="str">
        <f t="shared" si="194"/>
        <v>_2925</v>
      </c>
      <c r="E6163" s="149" t="str">
        <f t="shared" si="193"/>
        <v>_</v>
      </c>
      <c r="G6163" s="149">
        <f t="array" ref="G6163">SUM(IF(A6163=A$5:A6163,IF(C6163=C$5:C6163,1,0),0))</f>
        <v>2925</v>
      </c>
    </row>
    <row r="6164" spans="2:7" x14ac:dyDescent="0.25">
      <c r="B6164" s="149" t="str">
        <f t="shared" si="194"/>
        <v>_2926</v>
      </c>
      <c r="E6164" s="149" t="str">
        <f t="shared" si="193"/>
        <v>_</v>
      </c>
      <c r="G6164" s="149">
        <f t="array" ref="G6164">SUM(IF(A6164=A$5:A6164,IF(C6164=C$5:C6164,1,0),0))</f>
        <v>2926</v>
      </c>
    </row>
    <row r="6165" spans="2:7" x14ac:dyDescent="0.25">
      <c r="B6165" s="149" t="str">
        <f t="shared" si="194"/>
        <v>_2927</v>
      </c>
      <c r="E6165" s="149" t="str">
        <f t="shared" si="193"/>
        <v>_</v>
      </c>
      <c r="G6165" s="149">
        <f t="array" ref="G6165">SUM(IF(A6165=A$5:A6165,IF(C6165=C$5:C6165,1,0),0))</f>
        <v>2927</v>
      </c>
    </row>
    <row r="6166" spans="2:7" x14ac:dyDescent="0.25">
      <c r="B6166" s="149" t="str">
        <f t="shared" si="194"/>
        <v>_2928</v>
      </c>
      <c r="E6166" s="149" t="str">
        <f t="shared" si="193"/>
        <v>_</v>
      </c>
      <c r="G6166" s="149">
        <f t="array" ref="G6166">SUM(IF(A6166=A$5:A6166,IF(C6166=C$5:C6166,1,0),0))</f>
        <v>2928</v>
      </c>
    </row>
    <row r="6167" spans="2:7" x14ac:dyDescent="0.25">
      <c r="B6167" s="149" t="str">
        <f t="shared" si="194"/>
        <v>_2929</v>
      </c>
      <c r="E6167" s="149" t="str">
        <f t="shared" si="193"/>
        <v>_</v>
      </c>
      <c r="G6167" s="149">
        <f t="array" ref="G6167">SUM(IF(A6167=A$5:A6167,IF(C6167=C$5:C6167,1,0),0))</f>
        <v>2929</v>
      </c>
    </row>
    <row r="6168" spans="2:7" x14ac:dyDescent="0.25">
      <c r="B6168" s="149" t="str">
        <f t="shared" si="194"/>
        <v>_2930</v>
      </c>
      <c r="E6168" s="149" t="str">
        <f t="shared" si="193"/>
        <v>_</v>
      </c>
      <c r="G6168" s="149">
        <f t="array" ref="G6168">SUM(IF(A6168=A$5:A6168,IF(C6168=C$5:C6168,1,0),0))</f>
        <v>2930</v>
      </c>
    </row>
    <row r="6169" spans="2:7" x14ac:dyDescent="0.25">
      <c r="B6169" s="149" t="str">
        <f t="shared" si="194"/>
        <v>_2931</v>
      </c>
      <c r="E6169" s="149" t="str">
        <f t="shared" si="193"/>
        <v>_</v>
      </c>
      <c r="G6169" s="149">
        <f t="array" ref="G6169">SUM(IF(A6169=A$5:A6169,IF(C6169=C$5:C6169,1,0),0))</f>
        <v>2931</v>
      </c>
    </row>
    <row r="6170" spans="2:7" x14ac:dyDescent="0.25">
      <c r="B6170" s="149" t="str">
        <f t="shared" si="194"/>
        <v>_2932</v>
      </c>
      <c r="E6170" s="149" t="str">
        <f t="shared" si="193"/>
        <v>_</v>
      </c>
      <c r="G6170" s="149">
        <f t="array" ref="G6170">SUM(IF(A6170=A$5:A6170,IF(C6170=C$5:C6170,1,0),0))</f>
        <v>2932</v>
      </c>
    </row>
    <row r="6171" spans="2:7" x14ac:dyDescent="0.25">
      <c r="B6171" s="149" t="str">
        <f t="shared" si="194"/>
        <v>_2933</v>
      </c>
      <c r="E6171" s="149" t="str">
        <f t="shared" si="193"/>
        <v>_</v>
      </c>
      <c r="G6171" s="149">
        <f t="array" ref="G6171">SUM(IF(A6171=A$5:A6171,IF(C6171=C$5:C6171,1,0),0))</f>
        <v>2933</v>
      </c>
    </row>
    <row r="6172" spans="2:7" x14ac:dyDescent="0.25">
      <c r="B6172" s="149" t="str">
        <f t="shared" si="194"/>
        <v>_2934</v>
      </c>
      <c r="E6172" s="149" t="str">
        <f t="shared" si="193"/>
        <v>_</v>
      </c>
      <c r="G6172" s="149">
        <f t="array" ref="G6172">SUM(IF(A6172=A$5:A6172,IF(C6172=C$5:C6172,1,0),0))</f>
        <v>2934</v>
      </c>
    </row>
    <row r="6173" spans="2:7" x14ac:dyDescent="0.25">
      <c r="B6173" s="149" t="str">
        <f t="shared" si="194"/>
        <v>_2935</v>
      </c>
      <c r="E6173" s="149" t="str">
        <f t="shared" si="193"/>
        <v>_</v>
      </c>
      <c r="G6173" s="149">
        <f t="array" ref="G6173">SUM(IF(A6173=A$5:A6173,IF(C6173=C$5:C6173,1,0),0))</f>
        <v>2935</v>
      </c>
    </row>
    <row r="6174" spans="2:7" x14ac:dyDescent="0.25">
      <c r="B6174" s="149" t="str">
        <f t="shared" si="194"/>
        <v>_2936</v>
      </c>
      <c r="E6174" s="149" t="str">
        <f t="shared" si="193"/>
        <v>_</v>
      </c>
      <c r="G6174" s="149">
        <f t="array" ref="G6174">SUM(IF(A6174=A$5:A6174,IF(C6174=C$5:C6174,1,0),0))</f>
        <v>2936</v>
      </c>
    </row>
    <row r="6175" spans="2:7" x14ac:dyDescent="0.25">
      <c r="B6175" s="149" t="str">
        <f t="shared" si="194"/>
        <v>_2937</v>
      </c>
      <c r="E6175" s="149" t="str">
        <f t="shared" si="193"/>
        <v>_</v>
      </c>
      <c r="G6175" s="149">
        <f t="array" ref="G6175">SUM(IF(A6175=A$5:A6175,IF(C6175=C$5:C6175,1,0),0))</f>
        <v>2937</v>
      </c>
    </row>
    <row r="6176" spans="2:7" x14ac:dyDescent="0.25">
      <c r="B6176" s="149" t="str">
        <f t="shared" si="194"/>
        <v>_2938</v>
      </c>
      <c r="E6176" s="149" t="str">
        <f t="shared" si="193"/>
        <v>_</v>
      </c>
      <c r="G6176" s="149">
        <f t="array" ref="G6176">SUM(IF(A6176=A$5:A6176,IF(C6176=C$5:C6176,1,0),0))</f>
        <v>2938</v>
      </c>
    </row>
    <row r="6177" spans="2:7" x14ac:dyDescent="0.25">
      <c r="B6177" s="149" t="str">
        <f t="shared" si="194"/>
        <v>_2939</v>
      </c>
      <c r="E6177" s="149" t="str">
        <f t="shared" si="193"/>
        <v>_</v>
      </c>
      <c r="G6177" s="149">
        <f t="array" ref="G6177">SUM(IF(A6177=A$5:A6177,IF(C6177=C$5:C6177,1,0),0))</f>
        <v>2939</v>
      </c>
    </row>
    <row r="6178" spans="2:7" x14ac:dyDescent="0.25">
      <c r="B6178" s="149" t="str">
        <f t="shared" si="194"/>
        <v>_2940</v>
      </c>
      <c r="E6178" s="149" t="str">
        <f t="shared" si="193"/>
        <v>_</v>
      </c>
      <c r="G6178" s="149">
        <f t="array" ref="G6178">SUM(IF(A6178=A$5:A6178,IF(C6178=C$5:C6178,1,0),0))</f>
        <v>2940</v>
      </c>
    </row>
    <row r="6179" spans="2:7" x14ac:dyDescent="0.25">
      <c r="B6179" s="149" t="str">
        <f t="shared" si="194"/>
        <v>_2941</v>
      </c>
      <c r="E6179" s="149" t="str">
        <f t="shared" si="193"/>
        <v>_</v>
      </c>
      <c r="G6179" s="149">
        <f t="array" ref="G6179">SUM(IF(A6179=A$5:A6179,IF(C6179=C$5:C6179,1,0),0))</f>
        <v>2941</v>
      </c>
    </row>
    <row r="6180" spans="2:7" x14ac:dyDescent="0.25">
      <c r="B6180" s="149" t="str">
        <f t="shared" si="194"/>
        <v>_2942</v>
      </c>
      <c r="E6180" s="149" t="str">
        <f t="shared" si="193"/>
        <v>_</v>
      </c>
      <c r="G6180" s="149">
        <f t="array" ref="G6180">SUM(IF(A6180=A$5:A6180,IF(C6180=C$5:C6180,1,0),0))</f>
        <v>2942</v>
      </c>
    </row>
    <row r="6181" spans="2:7" x14ac:dyDescent="0.25">
      <c r="B6181" s="149" t="str">
        <f t="shared" si="194"/>
        <v>_2943</v>
      </c>
      <c r="E6181" s="149" t="str">
        <f t="shared" si="193"/>
        <v>_</v>
      </c>
      <c r="G6181" s="149">
        <f t="array" ref="G6181">SUM(IF(A6181=A$5:A6181,IF(C6181=C$5:C6181,1,0),0))</f>
        <v>2943</v>
      </c>
    </row>
    <row r="6182" spans="2:7" x14ac:dyDescent="0.25">
      <c r="B6182" s="149" t="str">
        <f t="shared" si="194"/>
        <v>_2944</v>
      </c>
      <c r="E6182" s="149" t="str">
        <f t="shared" si="193"/>
        <v>_</v>
      </c>
      <c r="G6182" s="149">
        <f t="array" ref="G6182">SUM(IF(A6182=A$5:A6182,IF(C6182=C$5:C6182,1,0),0))</f>
        <v>2944</v>
      </c>
    </row>
    <row r="6183" spans="2:7" x14ac:dyDescent="0.25">
      <c r="B6183" s="149" t="str">
        <f t="shared" si="194"/>
        <v>_2945</v>
      </c>
      <c r="E6183" s="149" t="str">
        <f t="shared" si="193"/>
        <v>_</v>
      </c>
      <c r="G6183" s="149">
        <f t="array" ref="G6183">SUM(IF(A6183=A$5:A6183,IF(C6183=C$5:C6183,1,0),0))</f>
        <v>2945</v>
      </c>
    </row>
    <row r="6184" spans="2:7" x14ac:dyDescent="0.25">
      <c r="B6184" s="149" t="str">
        <f t="shared" si="194"/>
        <v>_2946</v>
      </c>
      <c r="E6184" s="149" t="str">
        <f t="shared" si="193"/>
        <v>_</v>
      </c>
      <c r="G6184" s="149">
        <f t="array" ref="G6184">SUM(IF(A6184=A$5:A6184,IF(C6184=C$5:C6184,1,0),0))</f>
        <v>2946</v>
      </c>
    </row>
    <row r="6185" spans="2:7" x14ac:dyDescent="0.25">
      <c r="B6185" s="149" t="str">
        <f t="shared" si="194"/>
        <v>_2947</v>
      </c>
      <c r="E6185" s="149" t="str">
        <f t="shared" si="193"/>
        <v>_</v>
      </c>
      <c r="G6185" s="149">
        <f t="array" ref="G6185">SUM(IF(A6185=A$5:A6185,IF(C6185=C$5:C6185,1,0),0))</f>
        <v>2947</v>
      </c>
    </row>
    <row r="6186" spans="2:7" x14ac:dyDescent="0.25">
      <c r="B6186" s="149" t="str">
        <f t="shared" si="194"/>
        <v>_2948</v>
      </c>
      <c r="E6186" s="149" t="str">
        <f t="shared" si="193"/>
        <v>_</v>
      </c>
      <c r="G6186" s="149">
        <f t="array" ref="G6186">SUM(IF(A6186=A$5:A6186,IF(C6186=C$5:C6186,1,0),0))</f>
        <v>2948</v>
      </c>
    </row>
    <row r="6187" spans="2:7" x14ac:dyDescent="0.25">
      <c r="B6187" s="149" t="str">
        <f t="shared" si="194"/>
        <v>_2949</v>
      </c>
      <c r="E6187" s="149" t="str">
        <f t="shared" si="193"/>
        <v>_</v>
      </c>
      <c r="G6187" s="149">
        <f t="array" ref="G6187">SUM(IF(A6187=A$5:A6187,IF(C6187=C$5:C6187,1,0),0))</f>
        <v>2949</v>
      </c>
    </row>
    <row r="6188" spans="2:7" x14ac:dyDescent="0.25">
      <c r="B6188" s="149" t="str">
        <f t="shared" si="194"/>
        <v>_2950</v>
      </c>
      <c r="E6188" s="149" t="str">
        <f t="shared" si="193"/>
        <v>_</v>
      </c>
      <c r="G6188" s="149">
        <f t="array" ref="G6188">SUM(IF(A6188=A$5:A6188,IF(C6188=C$5:C6188,1,0),0))</f>
        <v>2950</v>
      </c>
    </row>
    <row r="6189" spans="2:7" x14ac:dyDescent="0.25">
      <c r="B6189" s="149" t="str">
        <f t="shared" si="194"/>
        <v>_2951</v>
      </c>
      <c r="E6189" s="149" t="str">
        <f t="shared" si="193"/>
        <v>_</v>
      </c>
      <c r="G6189" s="149">
        <f t="array" ref="G6189">SUM(IF(A6189=A$5:A6189,IF(C6189=C$5:C6189,1,0),0))</f>
        <v>2951</v>
      </c>
    </row>
    <row r="6190" spans="2:7" x14ac:dyDescent="0.25">
      <c r="B6190" s="149" t="str">
        <f t="shared" si="194"/>
        <v>_2952</v>
      </c>
      <c r="E6190" s="149" t="str">
        <f t="shared" si="193"/>
        <v>_</v>
      </c>
      <c r="G6190" s="149">
        <f t="array" ref="G6190">SUM(IF(A6190=A$5:A6190,IF(C6190=C$5:C6190,1,0),0))</f>
        <v>2952</v>
      </c>
    </row>
    <row r="6191" spans="2:7" x14ac:dyDescent="0.25">
      <c r="B6191" s="149" t="str">
        <f t="shared" si="194"/>
        <v>_2953</v>
      </c>
      <c r="E6191" s="149" t="str">
        <f t="shared" si="193"/>
        <v>_</v>
      </c>
      <c r="G6191" s="149">
        <f t="array" ref="G6191">SUM(IF(A6191=A$5:A6191,IF(C6191=C$5:C6191,1,0),0))</f>
        <v>2953</v>
      </c>
    </row>
    <row r="6192" spans="2:7" x14ac:dyDescent="0.25">
      <c r="B6192" s="149" t="str">
        <f t="shared" si="194"/>
        <v>_2954</v>
      </c>
      <c r="E6192" s="149" t="str">
        <f t="shared" si="193"/>
        <v>_</v>
      </c>
      <c r="G6192" s="149">
        <f t="array" ref="G6192">SUM(IF(A6192=A$5:A6192,IF(C6192=C$5:C6192,1,0),0))</f>
        <v>2954</v>
      </c>
    </row>
    <row r="6193" spans="2:7" x14ac:dyDescent="0.25">
      <c r="B6193" s="149" t="str">
        <f t="shared" si="194"/>
        <v>_2955</v>
      </c>
      <c r="E6193" s="149" t="str">
        <f t="shared" ref="E6193:E6256" si="195">A6193&amp;"_"&amp;C6193&amp;D6193</f>
        <v>_</v>
      </c>
      <c r="G6193" s="149">
        <f t="array" ref="G6193">SUM(IF(A6193=A$5:A6193,IF(C6193=C$5:C6193,1,0),0))</f>
        <v>2955</v>
      </c>
    </row>
    <row r="6194" spans="2:7" x14ac:dyDescent="0.25">
      <c r="B6194" s="149" t="str">
        <f t="shared" si="194"/>
        <v>_2956</v>
      </c>
      <c r="E6194" s="149" t="str">
        <f t="shared" si="195"/>
        <v>_</v>
      </c>
      <c r="G6194" s="149">
        <f t="array" ref="G6194">SUM(IF(A6194=A$5:A6194,IF(C6194=C$5:C6194,1,0),0))</f>
        <v>2956</v>
      </c>
    </row>
    <row r="6195" spans="2:7" x14ac:dyDescent="0.25">
      <c r="B6195" s="149" t="str">
        <f t="shared" si="194"/>
        <v>_2957</v>
      </c>
      <c r="E6195" s="149" t="str">
        <f t="shared" si="195"/>
        <v>_</v>
      </c>
      <c r="G6195" s="149">
        <f t="array" ref="G6195">SUM(IF(A6195=A$5:A6195,IF(C6195=C$5:C6195,1,0),0))</f>
        <v>2957</v>
      </c>
    </row>
    <row r="6196" spans="2:7" x14ac:dyDescent="0.25">
      <c r="B6196" s="149" t="str">
        <f t="shared" si="194"/>
        <v>_2958</v>
      </c>
      <c r="E6196" s="149" t="str">
        <f t="shared" si="195"/>
        <v>_</v>
      </c>
      <c r="G6196" s="149">
        <f t="array" ref="G6196">SUM(IF(A6196=A$5:A6196,IF(C6196=C$5:C6196,1,0),0))</f>
        <v>2958</v>
      </c>
    </row>
    <row r="6197" spans="2:7" x14ac:dyDescent="0.25">
      <c r="B6197" s="149" t="str">
        <f t="shared" si="194"/>
        <v>_2959</v>
      </c>
      <c r="E6197" s="149" t="str">
        <f t="shared" si="195"/>
        <v>_</v>
      </c>
      <c r="G6197" s="149">
        <f t="array" ref="G6197">SUM(IF(A6197=A$5:A6197,IF(C6197=C$5:C6197,1,0),0))</f>
        <v>2959</v>
      </c>
    </row>
    <row r="6198" spans="2:7" x14ac:dyDescent="0.25">
      <c r="B6198" s="149" t="str">
        <f t="shared" si="194"/>
        <v>_2960</v>
      </c>
      <c r="E6198" s="149" t="str">
        <f t="shared" si="195"/>
        <v>_</v>
      </c>
      <c r="G6198" s="149">
        <f t="array" ref="G6198">SUM(IF(A6198=A$5:A6198,IF(C6198=C$5:C6198,1,0),0))</f>
        <v>2960</v>
      </c>
    </row>
    <row r="6199" spans="2:7" x14ac:dyDescent="0.25">
      <c r="B6199" s="149" t="str">
        <f t="shared" si="194"/>
        <v>_2961</v>
      </c>
      <c r="E6199" s="149" t="str">
        <f t="shared" si="195"/>
        <v>_</v>
      </c>
      <c r="G6199" s="149">
        <f t="array" ref="G6199">SUM(IF(A6199=A$5:A6199,IF(C6199=C$5:C6199,1,0),0))</f>
        <v>2961</v>
      </c>
    </row>
    <row r="6200" spans="2:7" x14ac:dyDescent="0.25">
      <c r="B6200" s="149" t="str">
        <f t="shared" si="194"/>
        <v>_2962</v>
      </c>
      <c r="E6200" s="149" t="str">
        <f t="shared" si="195"/>
        <v>_</v>
      </c>
      <c r="G6200" s="149">
        <f t="array" ref="G6200">SUM(IF(A6200=A$5:A6200,IF(C6200=C$5:C6200,1,0),0))</f>
        <v>2962</v>
      </c>
    </row>
    <row r="6201" spans="2:7" x14ac:dyDescent="0.25">
      <c r="B6201" s="149" t="str">
        <f t="shared" si="194"/>
        <v>_2963</v>
      </c>
      <c r="E6201" s="149" t="str">
        <f t="shared" si="195"/>
        <v>_</v>
      </c>
      <c r="G6201" s="149">
        <f t="array" ref="G6201">SUM(IF(A6201=A$5:A6201,IF(C6201=C$5:C6201,1,0),0))</f>
        <v>2963</v>
      </c>
    </row>
    <row r="6202" spans="2:7" x14ac:dyDescent="0.25">
      <c r="B6202" s="149" t="str">
        <f t="shared" si="194"/>
        <v>_2964</v>
      </c>
      <c r="E6202" s="149" t="str">
        <f t="shared" si="195"/>
        <v>_</v>
      </c>
      <c r="G6202" s="149">
        <f t="array" ref="G6202">SUM(IF(A6202=A$5:A6202,IF(C6202=C$5:C6202,1,0),0))</f>
        <v>2964</v>
      </c>
    </row>
    <row r="6203" spans="2:7" x14ac:dyDescent="0.25">
      <c r="B6203" s="149" t="str">
        <f t="shared" si="194"/>
        <v>_2965</v>
      </c>
      <c r="E6203" s="149" t="str">
        <f t="shared" si="195"/>
        <v>_</v>
      </c>
      <c r="G6203" s="149">
        <f t="array" ref="G6203">SUM(IF(A6203=A$5:A6203,IF(C6203=C$5:C6203,1,0),0))</f>
        <v>2965</v>
      </c>
    </row>
    <row r="6204" spans="2:7" x14ac:dyDescent="0.25">
      <c r="B6204" s="149" t="str">
        <f t="shared" si="194"/>
        <v>_2966</v>
      </c>
      <c r="E6204" s="149" t="str">
        <f t="shared" si="195"/>
        <v>_</v>
      </c>
      <c r="G6204" s="149">
        <f t="array" ref="G6204">SUM(IF(A6204=A$5:A6204,IF(C6204=C$5:C6204,1,0),0))</f>
        <v>2966</v>
      </c>
    </row>
    <row r="6205" spans="2:7" x14ac:dyDescent="0.25">
      <c r="B6205" s="149" t="str">
        <f t="shared" si="194"/>
        <v>_2967</v>
      </c>
      <c r="E6205" s="149" t="str">
        <f t="shared" si="195"/>
        <v>_</v>
      </c>
      <c r="G6205" s="149">
        <f t="array" ref="G6205">SUM(IF(A6205=A$5:A6205,IF(C6205=C$5:C6205,1,0),0))</f>
        <v>2967</v>
      </c>
    </row>
    <row r="6206" spans="2:7" x14ac:dyDescent="0.25">
      <c r="B6206" s="149" t="str">
        <f t="shared" si="194"/>
        <v>_2968</v>
      </c>
      <c r="E6206" s="149" t="str">
        <f t="shared" si="195"/>
        <v>_</v>
      </c>
      <c r="G6206" s="149">
        <f t="array" ref="G6206">SUM(IF(A6206=A$5:A6206,IF(C6206=C$5:C6206,1,0),0))</f>
        <v>2968</v>
      </c>
    </row>
    <row r="6207" spans="2:7" x14ac:dyDescent="0.25">
      <c r="B6207" s="149" t="str">
        <f t="shared" si="194"/>
        <v>_2969</v>
      </c>
      <c r="E6207" s="149" t="str">
        <f t="shared" si="195"/>
        <v>_</v>
      </c>
      <c r="G6207" s="149">
        <f t="array" ref="G6207">SUM(IF(A6207=A$5:A6207,IF(C6207=C$5:C6207,1,0),0))</f>
        <v>2969</v>
      </c>
    </row>
    <row r="6208" spans="2:7" x14ac:dyDescent="0.25">
      <c r="B6208" s="149" t="str">
        <f t="shared" si="194"/>
        <v>_2970</v>
      </c>
      <c r="E6208" s="149" t="str">
        <f t="shared" si="195"/>
        <v>_</v>
      </c>
      <c r="G6208" s="149">
        <f t="array" ref="G6208">SUM(IF(A6208=A$5:A6208,IF(C6208=C$5:C6208,1,0),0))</f>
        <v>2970</v>
      </c>
    </row>
    <row r="6209" spans="2:7" x14ac:dyDescent="0.25">
      <c r="B6209" s="149" t="str">
        <f t="shared" si="194"/>
        <v>_2971</v>
      </c>
      <c r="E6209" s="149" t="str">
        <f t="shared" si="195"/>
        <v>_</v>
      </c>
      <c r="G6209" s="149">
        <f t="array" ref="G6209">SUM(IF(A6209=A$5:A6209,IF(C6209=C$5:C6209,1,0),0))</f>
        <v>2971</v>
      </c>
    </row>
    <row r="6210" spans="2:7" x14ac:dyDescent="0.25">
      <c r="B6210" s="149" t="str">
        <f t="shared" si="194"/>
        <v>_2972</v>
      </c>
      <c r="E6210" s="149" t="str">
        <f t="shared" si="195"/>
        <v>_</v>
      </c>
      <c r="G6210" s="149">
        <f t="array" ref="G6210">SUM(IF(A6210=A$5:A6210,IF(C6210=C$5:C6210,1,0),0))</f>
        <v>2972</v>
      </c>
    </row>
    <row r="6211" spans="2:7" x14ac:dyDescent="0.25">
      <c r="B6211" s="149" t="str">
        <f t="shared" si="194"/>
        <v>_2973</v>
      </c>
      <c r="E6211" s="149" t="str">
        <f t="shared" si="195"/>
        <v>_</v>
      </c>
      <c r="G6211" s="149">
        <f t="array" ref="G6211">SUM(IF(A6211=A$5:A6211,IF(C6211=C$5:C6211,1,0),0))</f>
        <v>2973</v>
      </c>
    </row>
    <row r="6212" spans="2:7" x14ac:dyDescent="0.25">
      <c r="B6212" s="149" t="str">
        <f t="shared" si="194"/>
        <v>_2974</v>
      </c>
      <c r="E6212" s="149" t="str">
        <f t="shared" si="195"/>
        <v>_</v>
      </c>
      <c r="G6212" s="149">
        <f t="array" ref="G6212">SUM(IF(A6212=A$5:A6212,IF(C6212=C$5:C6212,1,0),0))</f>
        <v>2974</v>
      </c>
    </row>
    <row r="6213" spans="2:7" x14ac:dyDescent="0.25">
      <c r="B6213" s="149" t="str">
        <f t="shared" si="194"/>
        <v>_2975</v>
      </c>
      <c r="E6213" s="149" t="str">
        <f t="shared" si="195"/>
        <v>_</v>
      </c>
      <c r="G6213" s="149">
        <f t="array" ref="G6213">SUM(IF(A6213=A$5:A6213,IF(C6213=C$5:C6213,1,0),0))</f>
        <v>2975</v>
      </c>
    </row>
    <row r="6214" spans="2:7" x14ac:dyDescent="0.25">
      <c r="B6214" s="149" t="str">
        <f t="shared" si="194"/>
        <v>_2976</v>
      </c>
      <c r="E6214" s="149" t="str">
        <f t="shared" si="195"/>
        <v>_</v>
      </c>
      <c r="G6214" s="149">
        <f t="array" ref="G6214">SUM(IF(A6214=A$5:A6214,IF(C6214=C$5:C6214,1,0),0))</f>
        <v>2976</v>
      </c>
    </row>
    <row r="6215" spans="2:7" x14ac:dyDescent="0.25">
      <c r="B6215" s="149" t="str">
        <f t="shared" si="194"/>
        <v>_2977</v>
      </c>
      <c r="E6215" s="149" t="str">
        <f t="shared" si="195"/>
        <v>_</v>
      </c>
      <c r="G6215" s="149">
        <f t="array" ref="G6215">SUM(IF(A6215=A$5:A6215,IF(C6215=C$5:C6215,1,0),0))</f>
        <v>2977</v>
      </c>
    </row>
    <row r="6216" spans="2:7" x14ac:dyDescent="0.25">
      <c r="B6216" s="149" t="str">
        <f t="shared" si="194"/>
        <v>_2978</v>
      </c>
      <c r="E6216" s="149" t="str">
        <f t="shared" si="195"/>
        <v>_</v>
      </c>
      <c r="G6216" s="149">
        <f t="array" ref="G6216">SUM(IF(A6216=A$5:A6216,IF(C6216=C$5:C6216,1,0),0))</f>
        <v>2978</v>
      </c>
    </row>
    <row r="6217" spans="2:7" x14ac:dyDescent="0.25">
      <c r="B6217" s="149" t="str">
        <f t="shared" si="194"/>
        <v>_2979</v>
      </c>
      <c r="E6217" s="149" t="str">
        <f t="shared" si="195"/>
        <v>_</v>
      </c>
      <c r="G6217" s="149">
        <f t="array" ref="G6217">SUM(IF(A6217=A$5:A6217,IF(C6217=C$5:C6217,1,0),0))</f>
        <v>2979</v>
      </c>
    </row>
    <row r="6218" spans="2:7" x14ac:dyDescent="0.25">
      <c r="B6218" s="149" t="str">
        <f t="shared" si="194"/>
        <v>_2980</v>
      </c>
      <c r="E6218" s="149" t="str">
        <f t="shared" si="195"/>
        <v>_</v>
      </c>
      <c r="G6218" s="149">
        <f t="array" ref="G6218">SUM(IF(A6218=A$5:A6218,IF(C6218=C$5:C6218,1,0),0))</f>
        <v>2980</v>
      </c>
    </row>
    <row r="6219" spans="2:7" x14ac:dyDescent="0.25">
      <c r="B6219" s="149" t="str">
        <f t="shared" si="194"/>
        <v>_2981</v>
      </c>
      <c r="E6219" s="149" t="str">
        <f t="shared" si="195"/>
        <v>_</v>
      </c>
      <c r="G6219" s="149">
        <f t="array" ref="G6219">SUM(IF(A6219=A$5:A6219,IF(C6219=C$5:C6219,1,0),0))</f>
        <v>2981</v>
      </c>
    </row>
    <row r="6220" spans="2:7" x14ac:dyDescent="0.25">
      <c r="B6220" s="149" t="str">
        <f t="shared" si="194"/>
        <v>_2982</v>
      </c>
      <c r="E6220" s="149" t="str">
        <f t="shared" si="195"/>
        <v>_</v>
      </c>
      <c r="G6220" s="149">
        <f t="array" ref="G6220">SUM(IF(A6220=A$5:A6220,IF(C6220=C$5:C6220,1,0),0))</f>
        <v>2982</v>
      </c>
    </row>
    <row r="6221" spans="2:7" x14ac:dyDescent="0.25">
      <c r="B6221" s="149" t="str">
        <f t="shared" ref="B6221:B6284" si="196">A6221&amp;"_"&amp;C6221&amp;G6221</f>
        <v>_2983</v>
      </c>
      <c r="E6221" s="149" t="str">
        <f t="shared" si="195"/>
        <v>_</v>
      </c>
      <c r="G6221" s="149">
        <f t="array" ref="G6221">SUM(IF(A6221=A$5:A6221,IF(C6221=C$5:C6221,1,0),0))</f>
        <v>2983</v>
      </c>
    </row>
    <row r="6222" spans="2:7" x14ac:dyDescent="0.25">
      <c r="B6222" s="149" t="str">
        <f t="shared" si="196"/>
        <v>_2984</v>
      </c>
      <c r="E6222" s="149" t="str">
        <f t="shared" si="195"/>
        <v>_</v>
      </c>
      <c r="G6222" s="149">
        <f t="array" ref="G6222">SUM(IF(A6222=A$5:A6222,IF(C6222=C$5:C6222,1,0),0))</f>
        <v>2984</v>
      </c>
    </row>
    <row r="6223" spans="2:7" x14ac:dyDescent="0.25">
      <c r="B6223" s="149" t="str">
        <f t="shared" si="196"/>
        <v>_2985</v>
      </c>
      <c r="E6223" s="149" t="str">
        <f t="shared" si="195"/>
        <v>_</v>
      </c>
      <c r="G6223" s="149">
        <f t="array" ref="G6223">SUM(IF(A6223=A$5:A6223,IF(C6223=C$5:C6223,1,0),0))</f>
        <v>2985</v>
      </c>
    </row>
    <row r="6224" spans="2:7" x14ac:dyDescent="0.25">
      <c r="B6224" s="149" t="str">
        <f t="shared" si="196"/>
        <v>_2986</v>
      </c>
      <c r="E6224" s="149" t="str">
        <f t="shared" si="195"/>
        <v>_</v>
      </c>
      <c r="G6224" s="149">
        <f t="array" ref="G6224">SUM(IF(A6224=A$5:A6224,IF(C6224=C$5:C6224,1,0),0))</f>
        <v>2986</v>
      </c>
    </row>
    <row r="6225" spans="2:7" x14ac:dyDescent="0.25">
      <c r="B6225" s="149" t="str">
        <f t="shared" si="196"/>
        <v>_2987</v>
      </c>
      <c r="E6225" s="149" t="str">
        <f t="shared" si="195"/>
        <v>_</v>
      </c>
      <c r="G6225" s="149">
        <f t="array" ref="G6225">SUM(IF(A6225=A$5:A6225,IF(C6225=C$5:C6225,1,0),0))</f>
        <v>2987</v>
      </c>
    </row>
    <row r="6226" spans="2:7" x14ac:dyDescent="0.25">
      <c r="B6226" s="149" t="str">
        <f t="shared" si="196"/>
        <v>_2988</v>
      </c>
      <c r="E6226" s="149" t="str">
        <f t="shared" si="195"/>
        <v>_</v>
      </c>
      <c r="G6226" s="149">
        <f t="array" ref="G6226">SUM(IF(A6226=A$5:A6226,IF(C6226=C$5:C6226,1,0),0))</f>
        <v>2988</v>
      </c>
    </row>
    <row r="6227" spans="2:7" x14ac:dyDescent="0.25">
      <c r="B6227" s="149" t="str">
        <f t="shared" si="196"/>
        <v>_2989</v>
      </c>
      <c r="E6227" s="149" t="str">
        <f t="shared" si="195"/>
        <v>_</v>
      </c>
      <c r="G6227" s="149">
        <f t="array" ref="G6227">SUM(IF(A6227=A$5:A6227,IF(C6227=C$5:C6227,1,0),0))</f>
        <v>2989</v>
      </c>
    </row>
    <row r="6228" spans="2:7" x14ac:dyDescent="0.25">
      <c r="B6228" s="149" t="str">
        <f t="shared" si="196"/>
        <v>_2990</v>
      </c>
      <c r="E6228" s="149" t="str">
        <f t="shared" si="195"/>
        <v>_</v>
      </c>
      <c r="G6228" s="149">
        <f t="array" ref="G6228">SUM(IF(A6228=A$5:A6228,IF(C6228=C$5:C6228,1,0),0))</f>
        <v>2990</v>
      </c>
    </row>
    <row r="6229" spans="2:7" x14ac:dyDescent="0.25">
      <c r="B6229" s="149" t="str">
        <f t="shared" si="196"/>
        <v>_2991</v>
      </c>
      <c r="E6229" s="149" t="str">
        <f t="shared" si="195"/>
        <v>_</v>
      </c>
      <c r="G6229" s="149">
        <f t="array" ref="G6229">SUM(IF(A6229=A$5:A6229,IF(C6229=C$5:C6229,1,0),0))</f>
        <v>2991</v>
      </c>
    </row>
    <row r="6230" spans="2:7" x14ac:dyDescent="0.25">
      <c r="B6230" s="149" t="str">
        <f t="shared" si="196"/>
        <v>_2992</v>
      </c>
      <c r="E6230" s="149" t="str">
        <f t="shared" si="195"/>
        <v>_</v>
      </c>
      <c r="G6230" s="149">
        <f t="array" ref="G6230">SUM(IF(A6230=A$5:A6230,IF(C6230=C$5:C6230,1,0),0))</f>
        <v>2992</v>
      </c>
    </row>
    <row r="6231" spans="2:7" x14ac:dyDescent="0.25">
      <c r="B6231" s="149" t="str">
        <f t="shared" si="196"/>
        <v>_2993</v>
      </c>
      <c r="E6231" s="149" t="str">
        <f t="shared" si="195"/>
        <v>_</v>
      </c>
      <c r="G6231" s="149">
        <f t="array" ref="G6231">SUM(IF(A6231=A$5:A6231,IF(C6231=C$5:C6231,1,0),0))</f>
        <v>2993</v>
      </c>
    </row>
    <row r="6232" spans="2:7" x14ac:dyDescent="0.25">
      <c r="B6232" s="149" t="str">
        <f t="shared" si="196"/>
        <v>_2994</v>
      </c>
      <c r="E6232" s="149" t="str">
        <f t="shared" si="195"/>
        <v>_</v>
      </c>
      <c r="G6232" s="149">
        <f t="array" ref="G6232">SUM(IF(A6232=A$5:A6232,IF(C6232=C$5:C6232,1,0),0))</f>
        <v>2994</v>
      </c>
    </row>
    <row r="6233" spans="2:7" x14ac:dyDescent="0.25">
      <c r="B6233" s="149" t="str">
        <f t="shared" si="196"/>
        <v>_2995</v>
      </c>
      <c r="E6233" s="149" t="str">
        <f t="shared" si="195"/>
        <v>_</v>
      </c>
      <c r="G6233" s="149">
        <f t="array" ref="G6233">SUM(IF(A6233=A$5:A6233,IF(C6233=C$5:C6233,1,0),0))</f>
        <v>2995</v>
      </c>
    </row>
    <row r="6234" spans="2:7" x14ac:dyDescent="0.25">
      <c r="B6234" s="149" t="str">
        <f t="shared" si="196"/>
        <v>_2996</v>
      </c>
      <c r="E6234" s="149" t="str">
        <f t="shared" si="195"/>
        <v>_</v>
      </c>
      <c r="G6234" s="149">
        <f t="array" ref="G6234">SUM(IF(A6234=A$5:A6234,IF(C6234=C$5:C6234,1,0),0))</f>
        <v>2996</v>
      </c>
    </row>
    <row r="6235" spans="2:7" x14ac:dyDescent="0.25">
      <c r="B6235" s="149" t="str">
        <f t="shared" si="196"/>
        <v>_2997</v>
      </c>
      <c r="E6235" s="149" t="str">
        <f t="shared" si="195"/>
        <v>_</v>
      </c>
      <c r="G6235" s="149">
        <f t="array" ref="G6235">SUM(IF(A6235=A$5:A6235,IF(C6235=C$5:C6235,1,0),0))</f>
        <v>2997</v>
      </c>
    </row>
    <row r="6236" spans="2:7" x14ac:dyDescent="0.25">
      <c r="B6236" s="149" t="str">
        <f t="shared" si="196"/>
        <v>_2998</v>
      </c>
      <c r="E6236" s="149" t="str">
        <f t="shared" si="195"/>
        <v>_</v>
      </c>
      <c r="G6236" s="149">
        <f t="array" ref="G6236">SUM(IF(A6236=A$5:A6236,IF(C6236=C$5:C6236,1,0),0))</f>
        <v>2998</v>
      </c>
    </row>
    <row r="6237" spans="2:7" x14ac:dyDescent="0.25">
      <c r="B6237" s="149" t="str">
        <f t="shared" si="196"/>
        <v>_2999</v>
      </c>
      <c r="E6237" s="149" t="str">
        <f t="shared" si="195"/>
        <v>_</v>
      </c>
      <c r="G6237" s="149">
        <f t="array" ref="G6237">SUM(IF(A6237=A$5:A6237,IF(C6237=C$5:C6237,1,0),0))</f>
        <v>2999</v>
      </c>
    </row>
    <row r="6238" spans="2:7" x14ac:dyDescent="0.25">
      <c r="B6238" s="149" t="str">
        <f t="shared" si="196"/>
        <v>_3000</v>
      </c>
      <c r="E6238" s="149" t="str">
        <f t="shared" si="195"/>
        <v>_</v>
      </c>
      <c r="G6238" s="149">
        <f t="array" ref="G6238">SUM(IF(A6238=A$5:A6238,IF(C6238=C$5:C6238,1,0),0))</f>
        <v>3000</v>
      </c>
    </row>
    <row r="6239" spans="2:7" x14ac:dyDescent="0.25">
      <c r="B6239" s="149" t="str">
        <f t="shared" si="196"/>
        <v>_3001</v>
      </c>
      <c r="E6239" s="149" t="str">
        <f t="shared" si="195"/>
        <v>_</v>
      </c>
      <c r="G6239" s="149">
        <f t="array" ref="G6239">SUM(IF(A6239=A$5:A6239,IF(C6239=C$5:C6239,1,0),0))</f>
        <v>3001</v>
      </c>
    </row>
    <row r="6240" spans="2:7" x14ac:dyDescent="0.25">
      <c r="B6240" s="149" t="str">
        <f t="shared" si="196"/>
        <v>_3002</v>
      </c>
      <c r="E6240" s="149" t="str">
        <f t="shared" si="195"/>
        <v>_</v>
      </c>
      <c r="G6240" s="149">
        <f t="array" ref="G6240">SUM(IF(A6240=A$5:A6240,IF(C6240=C$5:C6240,1,0),0))</f>
        <v>3002</v>
      </c>
    </row>
    <row r="6241" spans="2:7" x14ac:dyDescent="0.25">
      <c r="B6241" s="149" t="str">
        <f t="shared" si="196"/>
        <v>_3003</v>
      </c>
      <c r="E6241" s="149" t="str">
        <f t="shared" si="195"/>
        <v>_</v>
      </c>
      <c r="G6241" s="149">
        <f t="array" ref="G6241">SUM(IF(A6241=A$5:A6241,IF(C6241=C$5:C6241,1,0),0))</f>
        <v>3003</v>
      </c>
    </row>
    <row r="6242" spans="2:7" x14ac:dyDescent="0.25">
      <c r="B6242" s="149" t="str">
        <f t="shared" si="196"/>
        <v>_3004</v>
      </c>
      <c r="E6242" s="149" t="str">
        <f t="shared" si="195"/>
        <v>_</v>
      </c>
      <c r="G6242" s="149">
        <f t="array" ref="G6242">SUM(IF(A6242=A$5:A6242,IF(C6242=C$5:C6242,1,0),0))</f>
        <v>3004</v>
      </c>
    </row>
    <row r="6243" spans="2:7" x14ac:dyDescent="0.25">
      <c r="B6243" s="149" t="str">
        <f t="shared" si="196"/>
        <v>_3005</v>
      </c>
      <c r="E6243" s="149" t="str">
        <f t="shared" si="195"/>
        <v>_</v>
      </c>
      <c r="G6243" s="149">
        <f t="array" ref="G6243">SUM(IF(A6243=A$5:A6243,IF(C6243=C$5:C6243,1,0),0))</f>
        <v>3005</v>
      </c>
    </row>
    <row r="6244" spans="2:7" x14ac:dyDescent="0.25">
      <c r="B6244" s="149" t="str">
        <f t="shared" si="196"/>
        <v>_3006</v>
      </c>
      <c r="E6244" s="149" t="str">
        <f t="shared" si="195"/>
        <v>_</v>
      </c>
      <c r="G6244" s="149">
        <f t="array" ref="G6244">SUM(IF(A6244=A$5:A6244,IF(C6244=C$5:C6244,1,0),0))</f>
        <v>3006</v>
      </c>
    </row>
    <row r="6245" spans="2:7" x14ac:dyDescent="0.25">
      <c r="B6245" s="149" t="str">
        <f t="shared" si="196"/>
        <v>_3007</v>
      </c>
      <c r="E6245" s="149" t="str">
        <f t="shared" si="195"/>
        <v>_</v>
      </c>
      <c r="G6245" s="149">
        <f t="array" ref="G6245">SUM(IF(A6245=A$5:A6245,IF(C6245=C$5:C6245,1,0),0))</f>
        <v>3007</v>
      </c>
    </row>
    <row r="6246" spans="2:7" x14ac:dyDescent="0.25">
      <c r="B6246" s="149" t="str">
        <f t="shared" si="196"/>
        <v>_3008</v>
      </c>
      <c r="E6246" s="149" t="str">
        <f t="shared" si="195"/>
        <v>_</v>
      </c>
      <c r="G6246" s="149">
        <f t="array" ref="G6246">SUM(IF(A6246=A$5:A6246,IF(C6246=C$5:C6246,1,0),0))</f>
        <v>3008</v>
      </c>
    </row>
    <row r="6247" spans="2:7" x14ac:dyDescent="0.25">
      <c r="B6247" s="149" t="str">
        <f t="shared" si="196"/>
        <v>_3009</v>
      </c>
      <c r="E6247" s="149" t="str">
        <f t="shared" si="195"/>
        <v>_</v>
      </c>
      <c r="G6247" s="149">
        <f t="array" ref="G6247">SUM(IF(A6247=A$5:A6247,IF(C6247=C$5:C6247,1,0),0))</f>
        <v>3009</v>
      </c>
    </row>
    <row r="6248" spans="2:7" x14ac:dyDescent="0.25">
      <c r="B6248" s="149" t="str">
        <f t="shared" si="196"/>
        <v>_3010</v>
      </c>
      <c r="E6248" s="149" t="str">
        <f t="shared" si="195"/>
        <v>_</v>
      </c>
      <c r="G6248" s="149">
        <f t="array" ref="G6248">SUM(IF(A6248=A$5:A6248,IF(C6248=C$5:C6248,1,0),0))</f>
        <v>3010</v>
      </c>
    </row>
    <row r="6249" spans="2:7" x14ac:dyDescent="0.25">
      <c r="B6249" s="149" t="str">
        <f t="shared" si="196"/>
        <v>_3011</v>
      </c>
      <c r="E6249" s="149" t="str">
        <f t="shared" si="195"/>
        <v>_</v>
      </c>
      <c r="G6249" s="149">
        <f t="array" ref="G6249">SUM(IF(A6249=A$5:A6249,IF(C6249=C$5:C6249,1,0),0))</f>
        <v>3011</v>
      </c>
    </row>
    <row r="6250" spans="2:7" x14ac:dyDescent="0.25">
      <c r="B6250" s="149" t="str">
        <f t="shared" si="196"/>
        <v>_3012</v>
      </c>
      <c r="E6250" s="149" t="str">
        <f t="shared" si="195"/>
        <v>_</v>
      </c>
      <c r="G6250" s="149">
        <f t="array" ref="G6250">SUM(IF(A6250=A$5:A6250,IF(C6250=C$5:C6250,1,0),0))</f>
        <v>3012</v>
      </c>
    </row>
    <row r="6251" spans="2:7" x14ac:dyDescent="0.25">
      <c r="B6251" s="149" t="str">
        <f t="shared" si="196"/>
        <v>_3013</v>
      </c>
      <c r="E6251" s="149" t="str">
        <f t="shared" si="195"/>
        <v>_</v>
      </c>
      <c r="G6251" s="149">
        <f t="array" ref="G6251">SUM(IF(A6251=A$5:A6251,IF(C6251=C$5:C6251,1,0),0))</f>
        <v>3013</v>
      </c>
    </row>
    <row r="6252" spans="2:7" x14ac:dyDescent="0.25">
      <c r="B6252" s="149" t="str">
        <f t="shared" si="196"/>
        <v>_3014</v>
      </c>
      <c r="E6252" s="149" t="str">
        <f t="shared" si="195"/>
        <v>_</v>
      </c>
      <c r="G6252" s="149">
        <f t="array" ref="G6252">SUM(IF(A6252=A$5:A6252,IF(C6252=C$5:C6252,1,0),0))</f>
        <v>3014</v>
      </c>
    </row>
    <row r="6253" spans="2:7" x14ac:dyDescent="0.25">
      <c r="B6253" s="149" t="str">
        <f t="shared" si="196"/>
        <v>_3015</v>
      </c>
      <c r="E6253" s="149" t="str">
        <f t="shared" si="195"/>
        <v>_</v>
      </c>
      <c r="G6253" s="149">
        <f t="array" ref="G6253">SUM(IF(A6253=A$5:A6253,IF(C6253=C$5:C6253,1,0),0))</f>
        <v>3015</v>
      </c>
    </row>
    <row r="6254" spans="2:7" x14ac:dyDescent="0.25">
      <c r="B6254" s="149" t="str">
        <f t="shared" si="196"/>
        <v>_3016</v>
      </c>
      <c r="E6254" s="149" t="str">
        <f t="shared" si="195"/>
        <v>_</v>
      </c>
      <c r="G6254" s="149">
        <f t="array" ref="G6254">SUM(IF(A6254=A$5:A6254,IF(C6254=C$5:C6254,1,0),0))</f>
        <v>3016</v>
      </c>
    </row>
    <row r="6255" spans="2:7" x14ac:dyDescent="0.25">
      <c r="B6255" s="149" t="str">
        <f t="shared" si="196"/>
        <v>_3017</v>
      </c>
      <c r="E6255" s="149" t="str">
        <f t="shared" si="195"/>
        <v>_</v>
      </c>
      <c r="G6255" s="149">
        <f t="array" ref="G6255">SUM(IF(A6255=A$5:A6255,IF(C6255=C$5:C6255,1,0),0))</f>
        <v>3017</v>
      </c>
    </row>
    <row r="6256" spans="2:7" x14ac:dyDescent="0.25">
      <c r="B6256" s="149" t="str">
        <f t="shared" si="196"/>
        <v>_3018</v>
      </c>
      <c r="E6256" s="149" t="str">
        <f t="shared" si="195"/>
        <v>_</v>
      </c>
      <c r="G6256" s="149">
        <f t="array" ref="G6256">SUM(IF(A6256=A$5:A6256,IF(C6256=C$5:C6256,1,0),0))</f>
        <v>3018</v>
      </c>
    </row>
    <row r="6257" spans="2:7" x14ac:dyDescent="0.25">
      <c r="B6257" s="149" t="str">
        <f t="shared" si="196"/>
        <v>_3019</v>
      </c>
      <c r="E6257" s="149" t="str">
        <f t="shared" ref="E6257:E6320" si="197">A6257&amp;"_"&amp;C6257&amp;D6257</f>
        <v>_</v>
      </c>
      <c r="G6257" s="149">
        <f t="array" ref="G6257">SUM(IF(A6257=A$5:A6257,IF(C6257=C$5:C6257,1,0),0))</f>
        <v>3019</v>
      </c>
    </row>
    <row r="6258" spans="2:7" x14ac:dyDescent="0.25">
      <c r="B6258" s="149" t="str">
        <f t="shared" si="196"/>
        <v>_3020</v>
      </c>
      <c r="E6258" s="149" t="str">
        <f t="shared" si="197"/>
        <v>_</v>
      </c>
      <c r="G6258" s="149">
        <f t="array" ref="G6258">SUM(IF(A6258=A$5:A6258,IF(C6258=C$5:C6258,1,0),0))</f>
        <v>3020</v>
      </c>
    </row>
    <row r="6259" spans="2:7" x14ac:dyDescent="0.25">
      <c r="B6259" s="149" t="str">
        <f t="shared" si="196"/>
        <v>_3021</v>
      </c>
      <c r="E6259" s="149" t="str">
        <f t="shared" si="197"/>
        <v>_</v>
      </c>
      <c r="G6259" s="149">
        <f t="array" ref="G6259">SUM(IF(A6259=A$5:A6259,IF(C6259=C$5:C6259,1,0),0))</f>
        <v>3021</v>
      </c>
    </row>
    <row r="6260" spans="2:7" x14ac:dyDescent="0.25">
      <c r="B6260" s="149" t="str">
        <f t="shared" si="196"/>
        <v>_3022</v>
      </c>
      <c r="E6260" s="149" t="str">
        <f t="shared" si="197"/>
        <v>_</v>
      </c>
      <c r="G6260" s="149">
        <f t="array" ref="G6260">SUM(IF(A6260=A$5:A6260,IF(C6260=C$5:C6260,1,0),0))</f>
        <v>3022</v>
      </c>
    </row>
    <row r="6261" spans="2:7" x14ac:dyDescent="0.25">
      <c r="B6261" s="149" t="str">
        <f t="shared" si="196"/>
        <v>_3023</v>
      </c>
      <c r="E6261" s="149" t="str">
        <f t="shared" si="197"/>
        <v>_</v>
      </c>
      <c r="G6261" s="149">
        <f t="array" ref="G6261">SUM(IF(A6261=A$5:A6261,IF(C6261=C$5:C6261,1,0),0))</f>
        <v>3023</v>
      </c>
    </row>
    <row r="6262" spans="2:7" x14ac:dyDescent="0.25">
      <c r="B6262" s="149" t="str">
        <f t="shared" si="196"/>
        <v>_3024</v>
      </c>
      <c r="E6262" s="149" t="str">
        <f t="shared" si="197"/>
        <v>_</v>
      </c>
      <c r="G6262" s="149">
        <f t="array" ref="G6262">SUM(IF(A6262=A$5:A6262,IF(C6262=C$5:C6262,1,0),0))</f>
        <v>3024</v>
      </c>
    </row>
    <row r="6263" spans="2:7" x14ac:dyDescent="0.25">
      <c r="B6263" s="149" t="str">
        <f t="shared" si="196"/>
        <v>_3025</v>
      </c>
      <c r="E6263" s="149" t="str">
        <f t="shared" si="197"/>
        <v>_</v>
      </c>
      <c r="G6263" s="149">
        <f t="array" ref="G6263">SUM(IF(A6263=A$5:A6263,IF(C6263=C$5:C6263,1,0),0))</f>
        <v>3025</v>
      </c>
    </row>
    <row r="6264" spans="2:7" x14ac:dyDescent="0.25">
      <c r="B6264" s="149" t="str">
        <f t="shared" si="196"/>
        <v>_3026</v>
      </c>
      <c r="E6264" s="149" t="str">
        <f t="shared" si="197"/>
        <v>_</v>
      </c>
      <c r="G6264" s="149">
        <f t="array" ref="G6264">SUM(IF(A6264=A$5:A6264,IF(C6264=C$5:C6264,1,0),0))</f>
        <v>3026</v>
      </c>
    </row>
    <row r="6265" spans="2:7" x14ac:dyDescent="0.25">
      <c r="B6265" s="149" t="str">
        <f t="shared" si="196"/>
        <v>_3027</v>
      </c>
      <c r="E6265" s="149" t="str">
        <f t="shared" si="197"/>
        <v>_</v>
      </c>
      <c r="G6265" s="149">
        <f t="array" ref="G6265">SUM(IF(A6265=A$5:A6265,IF(C6265=C$5:C6265,1,0),0))</f>
        <v>3027</v>
      </c>
    </row>
    <row r="6266" spans="2:7" x14ac:dyDescent="0.25">
      <c r="B6266" s="149" t="str">
        <f t="shared" si="196"/>
        <v>_3028</v>
      </c>
      <c r="E6266" s="149" t="str">
        <f t="shared" si="197"/>
        <v>_</v>
      </c>
      <c r="G6266" s="149">
        <f t="array" ref="G6266">SUM(IF(A6266=A$5:A6266,IF(C6266=C$5:C6266,1,0),0))</f>
        <v>3028</v>
      </c>
    </row>
    <row r="6267" spans="2:7" x14ac:dyDescent="0.25">
      <c r="B6267" s="149" t="str">
        <f t="shared" si="196"/>
        <v>_3029</v>
      </c>
      <c r="E6267" s="149" t="str">
        <f t="shared" si="197"/>
        <v>_</v>
      </c>
      <c r="G6267" s="149">
        <f t="array" ref="G6267">SUM(IF(A6267=A$5:A6267,IF(C6267=C$5:C6267,1,0),0))</f>
        <v>3029</v>
      </c>
    </row>
    <row r="6268" spans="2:7" x14ac:dyDescent="0.25">
      <c r="B6268" s="149" t="str">
        <f t="shared" si="196"/>
        <v>_3030</v>
      </c>
      <c r="E6268" s="149" t="str">
        <f t="shared" si="197"/>
        <v>_</v>
      </c>
      <c r="G6268" s="149">
        <f t="array" ref="G6268">SUM(IF(A6268=A$5:A6268,IF(C6268=C$5:C6268,1,0),0))</f>
        <v>3030</v>
      </c>
    </row>
    <row r="6269" spans="2:7" x14ac:dyDescent="0.25">
      <c r="B6269" s="149" t="str">
        <f t="shared" si="196"/>
        <v>_3031</v>
      </c>
      <c r="E6269" s="149" t="str">
        <f t="shared" si="197"/>
        <v>_</v>
      </c>
      <c r="G6269" s="149">
        <f t="array" ref="G6269">SUM(IF(A6269=A$5:A6269,IF(C6269=C$5:C6269,1,0),0))</f>
        <v>3031</v>
      </c>
    </row>
    <row r="6270" spans="2:7" x14ac:dyDescent="0.25">
      <c r="B6270" s="149" t="str">
        <f t="shared" si="196"/>
        <v>_3032</v>
      </c>
      <c r="E6270" s="149" t="str">
        <f t="shared" si="197"/>
        <v>_</v>
      </c>
      <c r="G6270" s="149">
        <f t="array" ref="G6270">SUM(IF(A6270=A$5:A6270,IF(C6270=C$5:C6270,1,0),0))</f>
        <v>3032</v>
      </c>
    </row>
    <row r="6271" spans="2:7" x14ac:dyDescent="0.25">
      <c r="B6271" s="149" t="str">
        <f t="shared" si="196"/>
        <v>_3033</v>
      </c>
      <c r="E6271" s="149" t="str">
        <f t="shared" si="197"/>
        <v>_</v>
      </c>
      <c r="G6271" s="149">
        <f t="array" ref="G6271">SUM(IF(A6271=A$5:A6271,IF(C6271=C$5:C6271,1,0),0))</f>
        <v>3033</v>
      </c>
    </row>
    <row r="6272" spans="2:7" x14ac:dyDescent="0.25">
      <c r="B6272" s="149" t="str">
        <f t="shared" si="196"/>
        <v>_3034</v>
      </c>
      <c r="E6272" s="149" t="str">
        <f t="shared" si="197"/>
        <v>_</v>
      </c>
      <c r="G6272" s="149">
        <f t="array" ref="G6272">SUM(IF(A6272=A$5:A6272,IF(C6272=C$5:C6272,1,0),0))</f>
        <v>3034</v>
      </c>
    </row>
    <row r="6273" spans="2:7" x14ac:dyDescent="0.25">
      <c r="B6273" s="149" t="str">
        <f t="shared" si="196"/>
        <v>_3035</v>
      </c>
      <c r="E6273" s="149" t="str">
        <f t="shared" si="197"/>
        <v>_</v>
      </c>
      <c r="G6273" s="149">
        <f t="array" ref="G6273">SUM(IF(A6273=A$5:A6273,IF(C6273=C$5:C6273,1,0),0))</f>
        <v>3035</v>
      </c>
    </row>
    <row r="6274" spans="2:7" x14ac:dyDescent="0.25">
      <c r="B6274" s="149" t="str">
        <f t="shared" si="196"/>
        <v>_3036</v>
      </c>
      <c r="E6274" s="149" t="str">
        <f t="shared" si="197"/>
        <v>_</v>
      </c>
      <c r="G6274" s="149">
        <f t="array" ref="G6274">SUM(IF(A6274=A$5:A6274,IF(C6274=C$5:C6274,1,0),0))</f>
        <v>3036</v>
      </c>
    </row>
    <row r="6275" spans="2:7" x14ac:dyDescent="0.25">
      <c r="B6275" s="149" t="str">
        <f t="shared" si="196"/>
        <v>_3037</v>
      </c>
      <c r="E6275" s="149" t="str">
        <f t="shared" si="197"/>
        <v>_</v>
      </c>
      <c r="G6275" s="149">
        <f t="array" ref="G6275">SUM(IF(A6275=A$5:A6275,IF(C6275=C$5:C6275,1,0),0))</f>
        <v>3037</v>
      </c>
    </row>
    <row r="6276" spans="2:7" x14ac:dyDescent="0.25">
      <c r="B6276" s="149" t="str">
        <f t="shared" si="196"/>
        <v>_3038</v>
      </c>
      <c r="E6276" s="149" t="str">
        <f t="shared" si="197"/>
        <v>_</v>
      </c>
      <c r="G6276" s="149">
        <f t="array" ref="G6276">SUM(IF(A6276=A$5:A6276,IF(C6276=C$5:C6276,1,0),0))</f>
        <v>3038</v>
      </c>
    </row>
    <row r="6277" spans="2:7" x14ac:dyDescent="0.25">
      <c r="B6277" s="149" t="str">
        <f t="shared" si="196"/>
        <v>_3039</v>
      </c>
      <c r="E6277" s="149" t="str">
        <f t="shared" si="197"/>
        <v>_</v>
      </c>
      <c r="G6277" s="149">
        <f t="array" ref="G6277">SUM(IF(A6277=A$5:A6277,IF(C6277=C$5:C6277,1,0),0))</f>
        <v>3039</v>
      </c>
    </row>
    <row r="6278" spans="2:7" x14ac:dyDescent="0.25">
      <c r="B6278" s="149" t="str">
        <f t="shared" si="196"/>
        <v>_3040</v>
      </c>
      <c r="E6278" s="149" t="str">
        <f t="shared" si="197"/>
        <v>_</v>
      </c>
      <c r="G6278" s="149">
        <f t="array" ref="G6278">SUM(IF(A6278=A$5:A6278,IF(C6278=C$5:C6278,1,0),0))</f>
        <v>3040</v>
      </c>
    </row>
    <row r="6279" spans="2:7" x14ac:dyDescent="0.25">
      <c r="B6279" s="149" t="str">
        <f t="shared" si="196"/>
        <v>_3041</v>
      </c>
      <c r="E6279" s="149" t="str">
        <f t="shared" si="197"/>
        <v>_</v>
      </c>
      <c r="G6279" s="149">
        <f t="array" ref="G6279">SUM(IF(A6279=A$5:A6279,IF(C6279=C$5:C6279,1,0),0))</f>
        <v>3041</v>
      </c>
    </row>
    <row r="6280" spans="2:7" x14ac:dyDescent="0.25">
      <c r="B6280" s="149" t="str">
        <f t="shared" si="196"/>
        <v>_3042</v>
      </c>
      <c r="E6280" s="149" t="str">
        <f t="shared" si="197"/>
        <v>_</v>
      </c>
      <c r="G6280" s="149">
        <f t="array" ref="G6280">SUM(IF(A6280=A$5:A6280,IF(C6280=C$5:C6280,1,0),0))</f>
        <v>3042</v>
      </c>
    </row>
    <row r="6281" spans="2:7" x14ac:dyDescent="0.25">
      <c r="B6281" s="149" t="str">
        <f t="shared" si="196"/>
        <v>_3043</v>
      </c>
      <c r="E6281" s="149" t="str">
        <f t="shared" si="197"/>
        <v>_</v>
      </c>
      <c r="G6281" s="149">
        <f t="array" ref="G6281">SUM(IF(A6281=A$5:A6281,IF(C6281=C$5:C6281,1,0),0))</f>
        <v>3043</v>
      </c>
    </row>
    <row r="6282" spans="2:7" x14ac:dyDescent="0.25">
      <c r="B6282" s="149" t="str">
        <f t="shared" si="196"/>
        <v>_3044</v>
      </c>
      <c r="E6282" s="149" t="str">
        <f t="shared" si="197"/>
        <v>_</v>
      </c>
      <c r="G6282" s="149">
        <f t="array" ref="G6282">SUM(IF(A6282=A$5:A6282,IF(C6282=C$5:C6282,1,0),0))</f>
        <v>3044</v>
      </c>
    </row>
    <row r="6283" spans="2:7" x14ac:dyDescent="0.25">
      <c r="B6283" s="149" t="str">
        <f t="shared" si="196"/>
        <v>_3045</v>
      </c>
      <c r="E6283" s="149" t="str">
        <f t="shared" si="197"/>
        <v>_</v>
      </c>
      <c r="G6283" s="149">
        <f t="array" ref="G6283">SUM(IF(A6283=A$5:A6283,IF(C6283=C$5:C6283,1,0),0))</f>
        <v>3045</v>
      </c>
    </row>
    <row r="6284" spans="2:7" x14ac:dyDescent="0.25">
      <c r="B6284" s="149" t="str">
        <f t="shared" si="196"/>
        <v>_3046</v>
      </c>
      <c r="E6284" s="149" t="str">
        <f t="shared" si="197"/>
        <v>_</v>
      </c>
      <c r="G6284" s="149">
        <f t="array" ref="G6284">SUM(IF(A6284=A$5:A6284,IF(C6284=C$5:C6284,1,0),0))</f>
        <v>3046</v>
      </c>
    </row>
    <row r="6285" spans="2:7" x14ac:dyDescent="0.25">
      <c r="B6285" s="149" t="str">
        <f t="shared" ref="B6285:B6348" si="198">A6285&amp;"_"&amp;C6285&amp;G6285</f>
        <v>_3047</v>
      </c>
      <c r="E6285" s="149" t="str">
        <f t="shared" si="197"/>
        <v>_</v>
      </c>
      <c r="G6285" s="149">
        <f t="array" ref="G6285">SUM(IF(A6285=A$5:A6285,IF(C6285=C$5:C6285,1,0),0))</f>
        <v>3047</v>
      </c>
    </row>
    <row r="6286" spans="2:7" x14ac:dyDescent="0.25">
      <c r="B6286" s="149" t="str">
        <f t="shared" si="198"/>
        <v>_3048</v>
      </c>
      <c r="E6286" s="149" t="str">
        <f t="shared" si="197"/>
        <v>_</v>
      </c>
      <c r="G6286" s="149">
        <f t="array" ref="G6286">SUM(IF(A6286=A$5:A6286,IF(C6286=C$5:C6286,1,0),0))</f>
        <v>3048</v>
      </c>
    </row>
    <row r="6287" spans="2:7" x14ac:dyDescent="0.25">
      <c r="B6287" s="149" t="str">
        <f t="shared" si="198"/>
        <v>_3049</v>
      </c>
      <c r="E6287" s="149" t="str">
        <f t="shared" si="197"/>
        <v>_</v>
      </c>
      <c r="G6287" s="149">
        <f t="array" ref="G6287">SUM(IF(A6287=A$5:A6287,IF(C6287=C$5:C6287,1,0),0))</f>
        <v>3049</v>
      </c>
    </row>
    <row r="6288" spans="2:7" x14ac:dyDescent="0.25">
      <c r="B6288" s="149" t="str">
        <f t="shared" si="198"/>
        <v>_3050</v>
      </c>
      <c r="E6288" s="149" t="str">
        <f t="shared" si="197"/>
        <v>_</v>
      </c>
      <c r="G6288" s="149">
        <f t="array" ref="G6288">SUM(IF(A6288=A$5:A6288,IF(C6288=C$5:C6288,1,0),0))</f>
        <v>3050</v>
      </c>
    </row>
    <row r="6289" spans="2:7" x14ac:dyDescent="0.25">
      <c r="B6289" s="149" t="str">
        <f t="shared" si="198"/>
        <v>_3051</v>
      </c>
      <c r="E6289" s="149" t="str">
        <f t="shared" si="197"/>
        <v>_</v>
      </c>
      <c r="G6289" s="149">
        <f t="array" ref="G6289">SUM(IF(A6289=A$5:A6289,IF(C6289=C$5:C6289,1,0),0))</f>
        <v>3051</v>
      </c>
    </row>
    <row r="6290" spans="2:7" x14ac:dyDescent="0.25">
      <c r="B6290" s="149" t="str">
        <f t="shared" si="198"/>
        <v>_3052</v>
      </c>
      <c r="E6290" s="149" t="str">
        <f t="shared" si="197"/>
        <v>_</v>
      </c>
      <c r="G6290" s="149">
        <f t="array" ref="G6290">SUM(IF(A6290=A$5:A6290,IF(C6290=C$5:C6290,1,0),0))</f>
        <v>3052</v>
      </c>
    </row>
    <row r="6291" spans="2:7" x14ac:dyDescent="0.25">
      <c r="B6291" s="149" t="str">
        <f t="shared" si="198"/>
        <v>_3053</v>
      </c>
      <c r="E6291" s="149" t="str">
        <f t="shared" si="197"/>
        <v>_</v>
      </c>
      <c r="G6291" s="149">
        <f t="array" ref="G6291">SUM(IF(A6291=A$5:A6291,IF(C6291=C$5:C6291,1,0),0))</f>
        <v>3053</v>
      </c>
    </row>
    <row r="6292" spans="2:7" x14ac:dyDescent="0.25">
      <c r="B6292" s="149" t="str">
        <f t="shared" si="198"/>
        <v>_3054</v>
      </c>
      <c r="E6292" s="149" t="str">
        <f t="shared" si="197"/>
        <v>_</v>
      </c>
      <c r="G6292" s="149">
        <f t="array" ref="G6292">SUM(IF(A6292=A$5:A6292,IF(C6292=C$5:C6292,1,0),0))</f>
        <v>3054</v>
      </c>
    </row>
    <row r="6293" spans="2:7" x14ac:dyDescent="0.25">
      <c r="B6293" s="149" t="str">
        <f t="shared" si="198"/>
        <v>_3055</v>
      </c>
      <c r="E6293" s="149" t="str">
        <f t="shared" si="197"/>
        <v>_</v>
      </c>
      <c r="G6293" s="149">
        <f t="array" ref="G6293">SUM(IF(A6293=A$5:A6293,IF(C6293=C$5:C6293,1,0),0))</f>
        <v>3055</v>
      </c>
    </row>
    <row r="6294" spans="2:7" x14ac:dyDescent="0.25">
      <c r="B6294" s="149" t="str">
        <f t="shared" si="198"/>
        <v>_3056</v>
      </c>
      <c r="E6294" s="149" t="str">
        <f t="shared" si="197"/>
        <v>_</v>
      </c>
      <c r="G6294" s="149">
        <f t="array" ref="G6294">SUM(IF(A6294=A$5:A6294,IF(C6294=C$5:C6294,1,0),0))</f>
        <v>3056</v>
      </c>
    </row>
    <row r="6295" spans="2:7" x14ac:dyDescent="0.25">
      <c r="B6295" s="149" t="str">
        <f t="shared" si="198"/>
        <v>_3057</v>
      </c>
      <c r="E6295" s="149" t="str">
        <f t="shared" si="197"/>
        <v>_</v>
      </c>
      <c r="G6295" s="149">
        <f t="array" ref="G6295">SUM(IF(A6295=A$5:A6295,IF(C6295=C$5:C6295,1,0),0))</f>
        <v>3057</v>
      </c>
    </row>
    <row r="6296" spans="2:7" x14ac:dyDescent="0.25">
      <c r="B6296" s="149" t="str">
        <f t="shared" si="198"/>
        <v>_3058</v>
      </c>
      <c r="E6296" s="149" t="str">
        <f t="shared" si="197"/>
        <v>_</v>
      </c>
      <c r="G6296" s="149">
        <f t="array" ref="G6296">SUM(IF(A6296=A$5:A6296,IF(C6296=C$5:C6296,1,0),0))</f>
        <v>3058</v>
      </c>
    </row>
    <row r="6297" spans="2:7" x14ac:dyDescent="0.25">
      <c r="B6297" s="149" t="str">
        <f t="shared" si="198"/>
        <v>_3059</v>
      </c>
      <c r="E6297" s="149" t="str">
        <f t="shared" si="197"/>
        <v>_</v>
      </c>
      <c r="G6297" s="149">
        <f t="array" ref="G6297">SUM(IF(A6297=A$5:A6297,IF(C6297=C$5:C6297,1,0),0))</f>
        <v>3059</v>
      </c>
    </row>
    <row r="6298" spans="2:7" x14ac:dyDescent="0.25">
      <c r="B6298" s="149" t="str">
        <f t="shared" si="198"/>
        <v>_3060</v>
      </c>
      <c r="E6298" s="149" t="str">
        <f t="shared" si="197"/>
        <v>_</v>
      </c>
      <c r="G6298" s="149">
        <f t="array" ref="G6298">SUM(IF(A6298=A$5:A6298,IF(C6298=C$5:C6298,1,0),0))</f>
        <v>3060</v>
      </c>
    </row>
    <row r="6299" spans="2:7" x14ac:dyDescent="0.25">
      <c r="B6299" s="149" t="str">
        <f t="shared" si="198"/>
        <v>_3061</v>
      </c>
      <c r="E6299" s="149" t="str">
        <f t="shared" si="197"/>
        <v>_</v>
      </c>
      <c r="G6299" s="149">
        <f t="array" ref="G6299">SUM(IF(A6299=A$5:A6299,IF(C6299=C$5:C6299,1,0),0))</f>
        <v>3061</v>
      </c>
    </row>
    <row r="6300" spans="2:7" x14ac:dyDescent="0.25">
      <c r="B6300" s="149" t="str">
        <f t="shared" si="198"/>
        <v>_3062</v>
      </c>
      <c r="E6300" s="149" t="str">
        <f t="shared" si="197"/>
        <v>_</v>
      </c>
      <c r="G6300" s="149">
        <f t="array" ref="G6300">SUM(IF(A6300=A$5:A6300,IF(C6300=C$5:C6300,1,0),0))</f>
        <v>3062</v>
      </c>
    </row>
    <row r="6301" spans="2:7" x14ac:dyDescent="0.25">
      <c r="B6301" s="149" t="str">
        <f t="shared" si="198"/>
        <v>_3063</v>
      </c>
      <c r="E6301" s="149" t="str">
        <f t="shared" si="197"/>
        <v>_</v>
      </c>
      <c r="G6301" s="149">
        <f t="array" ref="G6301">SUM(IF(A6301=A$5:A6301,IF(C6301=C$5:C6301,1,0),0))</f>
        <v>3063</v>
      </c>
    </row>
    <row r="6302" spans="2:7" x14ac:dyDescent="0.25">
      <c r="B6302" s="149" t="str">
        <f t="shared" si="198"/>
        <v>_3064</v>
      </c>
      <c r="E6302" s="149" t="str">
        <f t="shared" si="197"/>
        <v>_</v>
      </c>
      <c r="G6302" s="149">
        <f t="array" ref="G6302">SUM(IF(A6302=A$5:A6302,IF(C6302=C$5:C6302,1,0),0))</f>
        <v>3064</v>
      </c>
    </row>
    <row r="6303" spans="2:7" x14ac:dyDescent="0.25">
      <c r="B6303" s="149" t="str">
        <f t="shared" si="198"/>
        <v>_3065</v>
      </c>
      <c r="E6303" s="149" t="str">
        <f t="shared" si="197"/>
        <v>_</v>
      </c>
      <c r="G6303" s="149">
        <f t="array" ref="G6303">SUM(IF(A6303=A$5:A6303,IF(C6303=C$5:C6303,1,0),0))</f>
        <v>3065</v>
      </c>
    </row>
    <row r="6304" spans="2:7" x14ac:dyDescent="0.25">
      <c r="B6304" s="149" t="str">
        <f t="shared" si="198"/>
        <v>_3066</v>
      </c>
      <c r="E6304" s="149" t="str">
        <f t="shared" si="197"/>
        <v>_</v>
      </c>
      <c r="G6304" s="149">
        <f t="array" ref="G6304">SUM(IF(A6304=A$5:A6304,IF(C6304=C$5:C6304,1,0),0))</f>
        <v>3066</v>
      </c>
    </row>
    <row r="6305" spans="2:7" x14ac:dyDescent="0.25">
      <c r="B6305" s="149" t="str">
        <f t="shared" si="198"/>
        <v>_3067</v>
      </c>
      <c r="E6305" s="149" t="str">
        <f t="shared" si="197"/>
        <v>_</v>
      </c>
      <c r="G6305" s="149">
        <f t="array" ref="G6305">SUM(IF(A6305=A$5:A6305,IF(C6305=C$5:C6305,1,0),0))</f>
        <v>3067</v>
      </c>
    </row>
    <row r="6306" spans="2:7" x14ac:dyDescent="0.25">
      <c r="B6306" s="149" t="str">
        <f t="shared" si="198"/>
        <v>_3068</v>
      </c>
      <c r="E6306" s="149" t="str">
        <f t="shared" si="197"/>
        <v>_</v>
      </c>
      <c r="G6306" s="149">
        <f t="array" ref="G6306">SUM(IF(A6306=A$5:A6306,IF(C6306=C$5:C6306,1,0),0))</f>
        <v>3068</v>
      </c>
    </row>
    <row r="6307" spans="2:7" x14ac:dyDescent="0.25">
      <c r="B6307" s="149" t="str">
        <f t="shared" si="198"/>
        <v>_3069</v>
      </c>
      <c r="E6307" s="149" t="str">
        <f t="shared" si="197"/>
        <v>_</v>
      </c>
      <c r="G6307" s="149">
        <f t="array" ref="G6307">SUM(IF(A6307=A$5:A6307,IF(C6307=C$5:C6307,1,0),0))</f>
        <v>3069</v>
      </c>
    </row>
    <row r="6308" spans="2:7" x14ac:dyDescent="0.25">
      <c r="B6308" s="149" t="str">
        <f t="shared" si="198"/>
        <v>_3070</v>
      </c>
      <c r="E6308" s="149" t="str">
        <f t="shared" si="197"/>
        <v>_</v>
      </c>
      <c r="G6308" s="149">
        <f t="array" ref="G6308">SUM(IF(A6308=A$5:A6308,IF(C6308=C$5:C6308,1,0),0))</f>
        <v>3070</v>
      </c>
    </row>
    <row r="6309" spans="2:7" x14ac:dyDescent="0.25">
      <c r="B6309" s="149" t="str">
        <f t="shared" si="198"/>
        <v>_3071</v>
      </c>
      <c r="E6309" s="149" t="str">
        <f t="shared" si="197"/>
        <v>_</v>
      </c>
      <c r="G6309" s="149">
        <f t="array" ref="G6309">SUM(IF(A6309=A$5:A6309,IF(C6309=C$5:C6309,1,0),0))</f>
        <v>3071</v>
      </c>
    </row>
    <row r="6310" spans="2:7" x14ac:dyDescent="0.25">
      <c r="B6310" s="149" t="str">
        <f t="shared" si="198"/>
        <v>_3072</v>
      </c>
      <c r="E6310" s="149" t="str">
        <f t="shared" si="197"/>
        <v>_</v>
      </c>
      <c r="G6310" s="149">
        <f t="array" ref="G6310">SUM(IF(A6310=A$5:A6310,IF(C6310=C$5:C6310,1,0),0))</f>
        <v>3072</v>
      </c>
    </row>
    <row r="6311" spans="2:7" x14ac:dyDescent="0.25">
      <c r="B6311" s="149" t="str">
        <f t="shared" si="198"/>
        <v>_3073</v>
      </c>
      <c r="E6311" s="149" t="str">
        <f t="shared" si="197"/>
        <v>_</v>
      </c>
      <c r="G6311" s="149">
        <f t="array" ref="G6311">SUM(IF(A6311=A$5:A6311,IF(C6311=C$5:C6311,1,0),0))</f>
        <v>3073</v>
      </c>
    </row>
    <row r="6312" spans="2:7" x14ac:dyDescent="0.25">
      <c r="B6312" s="149" t="str">
        <f t="shared" si="198"/>
        <v>_3074</v>
      </c>
      <c r="E6312" s="149" t="str">
        <f t="shared" si="197"/>
        <v>_</v>
      </c>
      <c r="G6312" s="149">
        <f t="array" ref="G6312">SUM(IF(A6312=A$5:A6312,IF(C6312=C$5:C6312,1,0),0))</f>
        <v>3074</v>
      </c>
    </row>
    <row r="6313" spans="2:7" x14ac:dyDescent="0.25">
      <c r="B6313" s="149" t="str">
        <f t="shared" si="198"/>
        <v>_3075</v>
      </c>
      <c r="E6313" s="149" t="str">
        <f t="shared" si="197"/>
        <v>_</v>
      </c>
      <c r="G6313" s="149">
        <f t="array" ref="G6313">SUM(IF(A6313=A$5:A6313,IF(C6313=C$5:C6313,1,0),0))</f>
        <v>3075</v>
      </c>
    </row>
    <row r="6314" spans="2:7" x14ac:dyDescent="0.25">
      <c r="B6314" s="149" t="str">
        <f t="shared" si="198"/>
        <v>_3076</v>
      </c>
      <c r="E6314" s="149" t="str">
        <f t="shared" si="197"/>
        <v>_</v>
      </c>
      <c r="G6314" s="149">
        <f t="array" ref="G6314">SUM(IF(A6314=A$5:A6314,IF(C6314=C$5:C6314,1,0),0))</f>
        <v>3076</v>
      </c>
    </row>
    <row r="6315" spans="2:7" x14ac:dyDescent="0.25">
      <c r="B6315" s="149" t="str">
        <f t="shared" si="198"/>
        <v>_3077</v>
      </c>
      <c r="E6315" s="149" t="str">
        <f t="shared" si="197"/>
        <v>_</v>
      </c>
      <c r="G6315" s="149">
        <f t="array" ref="G6315">SUM(IF(A6315=A$5:A6315,IF(C6315=C$5:C6315,1,0),0))</f>
        <v>3077</v>
      </c>
    </row>
    <row r="6316" spans="2:7" x14ac:dyDescent="0.25">
      <c r="B6316" s="149" t="str">
        <f t="shared" si="198"/>
        <v>_3078</v>
      </c>
      <c r="E6316" s="149" t="str">
        <f t="shared" si="197"/>
        <v>_</v>
      </c>
      <c r="G6316" s="149">
        <f t="array" ref="G6316">SUM(IF(A6316=A$5:A6316,IF(C6316=C$5:C6316,1,0),0))</f>
        <v>3078</v>
      </c>
    </row>
    <row r="6317" spans="2:7" x14ac:dyDescent="0.25">
      <c r="B6317" s="149" t="str">
        <f t="shared" si="198"/>
        <v>_3079</v>
      </c>
      <c r="E6317" s="149" t="str">
        <f t="shared" si="197"/>
        <v>_</v>
      </c>
      <c r="G6317" s="149">
        <f t="array" ref="G6317">SUM(IF(A6317=A$5:A6317,IF(C6317=C$5:C6317,1,0),0))</f>
        <v>3079</v>
      </c>
    </row>
    <row r="6318" spans="2:7" x14ac:dyDescent="0.25">
      <c r="B6318" s="149" t="str">
        <f t="shared" si="198"/>
        <v>_3080</v>
      </c>
      <c r="E6318" s="149" t="str">
        <f t="shared" si="197"/>
        <v>_</v>
      </c>
      <c r="G6318" s="149">
        <f t="array" ref="G6318">SUM(IF(A6318=A$5:A6318,IF(C6318=C$5:C6318,1,0),0))</f>
        <v>3080</v>
      </c>
    </row>
    <row r="6319" spans="2:7" x14ac:dyDescent="0.25">
      <c r="B6319" s="149" t="str">
        <f t="shared" si="198"/>
        <v>_3081</v>
      </c>
      <c r="E6319" s="149" t="str">
        <f t="shared" si="197"/>
        <v>_</v>
      </c>
      <c r="G6319" s="149">
        <f t="array" ref="G6319">SUM(IF(A6319=A$5:A6319,IF(C6319=C$5:C6319,1,0),0))</f>
        <v>3081</v>
      </c>
    </row>
    <row r="6320" spans="2:7" x14ac:dyDescent="0.25">
      <c r="B6320" s="149" t="str">
        <f t="shared" si="198"/>
        <v>_3082</v>
      </c>
      <c r="E6320" s="149" t="str">
        <f t="shared" si="197"/>
        <v>_</v>
      </c>
      <c r="G6320" s="149">
        <f t="array" ref="G6320">SUM(IF(A6320=A$5:A6320,IF(C6320=C$5:C6320,1,0),0))</f>
        <v>3082</v>
      </c>
    </row>
    <row r="6321" spans="2:7" x14ac:dyDescent="0.25">
      <c r="B6321" s="149" t="str">
        <f t="shared" si="198"/>
        <v>_3083</v>
      </c>
      <c r="E6321" s="149" t="str">
        <f t="shared" ref="E6321:E6384" si="199">A6321&amp;"_"&amp;C6321&amp;D6321</f>
        <v>_</v>
      </c>
      <c r="G6321" s="149">
        <f t="array" ref="G6321">SUM(IF(A6321=A$5:A6321,IF(C6321=C$5:C6321,1,0),0))</f>
        <v>3083</v>
      </c>
    </row>
    <row r="6322" spans="2:7" x14ac:dyDescent="0.25">
      <c r="B6322" s="149" t="str">
        <f t="shared" si="198"/>
        <v>_3084</v>
      </c>
      <c r="E6322" s="149" t="str">
        <f t="shared" si="199"/>
        <v>_</v>
      </c>
      <c r="G6322" s="149">
        <f t="array" ref="G6322">SUM(IF(A6322=A$5:A6322,IF(C6322=C$5:C6322,1,0),0))</f>
        <v>3084</v>
      </c>
    </row>
    <row r="6323" spans="2:7" x14ac:dyDescent="0.25">
      <c r="B6323" s="149" t="str">
        <f t="shared" si="198"/>
        <v>_3085</v>
      </c>
      <c r="E6323" s="149" t="str">
        <f t="shared" si="199"/>
        <v>_</v>
      </c>
      <c r="G6323" s="149">
        <f t="array" ref="G6323">SUM(IF(A6323=A$5:A6323,IF(C6323=C$5:C6323,1,0),0))</f>
        <v>3085</v>
      </c>
    </row>
    <row r="6324" spans="2:7" x14ac:dyDescent="0.25">
      <c r="B6324" s="149" t="str">
        <f t="shared" si="198"/>
        <v>_3086</v>
      </c>
      <c r="E6324" s="149" t="str">
        <f t="shared" si="199"/>
        <v>_</v>
      </c>
      <c r="G6324" s="149">
        <f t="array" ref="G6324">SUM(IF(A6324=A$5:A6324,IF(C6324=C$5:C6324,1,0),0))</f>
        <v>3086</v>
      </c>
    </row>
    <row r="6325" spans="2:7" x14ac:dyDescent="0.25">
      <c r="B6325" s="149" t="str">
        <f t="shared" si="198"/>
        <v>_3087</v>
      </c>
      <c r="E6325" s="149" t="str">
        <f t="shared" si="199"/>
        <v>_</v>
      </c>
      <c r="G6325" s="149">
        <f t="array" ref="G6325">SUM(IF(A6325=A$5:A6325,IF(C6325=C$5:C6325,1,0),0))</f>
        <v>3087</v>
      </c>
    </row>
    <row r="6326" spans="2:7" x14ac:dyDescent="0.25">
      <c r="B6326" s="149" t="str">
        <f t="shared" si="198"/>
        <v>_3088</v>
      </c>
      <c r="E6326" s="149" t="str">
        <f t="shared" si="199"/>
        <v>_</v>
      </c>
      <c r="G6326" s="149">
        <f t="array" ref="G6326">SUM(IF(A6326=A$5:A6326,IF(C6326=C$5:C6326,1,0),0))</f>
        <v>3088</v>
      </c>
    </row>
    <row r="6327" spans="2:7" x14ac:dyDescent="0.25">
      <c r="B6327" s="149" t="str">
        <f t="shared" si="198"/>
        <v>_3089</v>
      </c>
      <c r="E6327" s="149" t="str">
        <f t="shared" si="199"/>
        <v>_</v>
      </c>
      <c r="G6327" s="149">
        <f t="array" ref="G6327">SUM(IF(A6327=A$5:A6327,IF(C6327=C$5:C6327,1,0),0))</f>
        <v>3089</v>
      </c>
    </row>
    <row r="6328" spans="2:7" x14ac:dyDescent="0.25">
      <c r="B6328" s="149" t="str">
        <f t="shared" si="198"/>
        <v>_3090</v>
      </c>
      <c r="E6328" s="149" t="str">
        <f t="shared" si="199"/>
        <v>_</v>
      </c>
      <c r="G6328" s="149">
        <f t="array" ref="G6328">SUM(IF(A6328=A$5:A6328,IF(C6328=C$5:C6328,1,0),0))</f>
        <v>3090</v>
      </c>
    </row>
    <row r="6329" spans="2:7" x14ac:dyDescent="0.25">
      <c r="B6329" s="149" t="str">
        <f t="shared" si="198"/>
        <v>_3091</v>
      </c>
      <c r="E6329" s="149" t="str">
        <f t="shared" si="199"/>
        <v>_</v>
      </c>
      <c r="G6329" s="149">
        <f t="array" ref="G6329">SUM(IF(A6329=A$5:A6329,IF(C6329=C$5:C6329,1,0),0))</f>
        <v>3091</v>
      </c>
    </row>
    <row r="6330" spans="2:7" x14ac:dyDescent="0.25">
      <c r="B6330" s="149" t="str">
        <f t="shared" si="198"/>
        <v>_3092</v>
      </c>
      <c r="E6330" s="149" t="str">
        <f t="shared" si="199"/>
        <v>_</v>
      </c>
      <c r="G6330" s="149">
        <f t="array" ref="G6330">SUM(IF(A6330=A$5:A6330,IF(C6330=C$5:C6330,1,0),0))</f>
        <v>3092</v>
      </c>
    </row>
    <row r="6331" spans="2:7" x14ac:dyDescent="0.25">
      <c r="B6331" s="149" t="str">
        <f t="shared" si="198"/>
        <v>_3093</v>
      </c>
      <c r="E6331" s="149" t="str">
        <f t="shared" si="199"/>
        <v>_</v>
      </c>
      <c r="G6331" s="149">
        <f t="array" ref="G6331">SUM(IF(A6331=A$5:A6331,IF(C6331=C$5:C6331,1,0),0))</f>
        <v>3093</v>
      </c>
    </row>
    <row r="6332" spans="2:7" x14ac:dyDescent="0.25">
      <c r="B6332" s="149" t="str">
        <f t="shared" si="198"/>
        <v>_3094</v>
      </c>
      <c r="E6332" s="149" t="str">
        <f t="shared" si="199"/>
        <v>_</v>
      </c>
      <c r="G6332" s="149">
        <f t="array" ref="G6332">SUM(IF(A6332=A$5:A6332,IF(C6332=C$5:C6332,1,0),0))</f>
        <v>3094</v>
      </c>
    </row>
    <row r="6333" spans="2:7" x14ac:dyDescent="0.25">
      <c r="B6333" s="149" t="str">
        <f t="shared" si="198"/>
        <v>_3095</v>
      </c>
      <c r="E6333" s="149" t="str">
        <f t="shared" si="199"/>
        <v>_</v>
      </c>
      <c r="G6333" s="149">
        <f t="array" ref="G6333">SUM(IF(A6333=A$5:A6333,IF(C6333=C$5:C6333,1,0),0))</f>
        <v>3095</v>
      </c>
    </row>
    <row r="6334" spans="2:7" x14ac:dyDescent="0.25">
      <c r="B6334" s="149" t="str">
        <f t="shared" si="198"/>
        <v>_3096</v>
      </c>
      <c r="E6334" s="149" t="str">
        <f t="shared" si="199"/>
        <v>_</v>
      </c>
      <c r="G6334" s="149">
        <f t="array" ref="G6334">SUM(IF(A6334=A$5:A6334,IF(C6334=C$5:C6334,1,0),0))</f>
        <v>3096</v>
      </c>
    </row>
    <row r="6335" spans="2:7" x14ac:dyDescent="0.25">
      <c r="B6335" s="149" t="str">
        <f t="shared" si="198"/>
        <v>_3097</v>
      </c>
      <c r="E6335" s="149" t="str">
        <f t="shared" si="199"/>
        <v>_</v>
      </c>
      <c r="G6335" s="149">
        <f t="array" ref="G6335">SUM(IF(A6335=A$5:A6335,IF(C6335=C$5:C6335,1,0),0))</f>
        <v>3097</v>
      </c>
    </row>
    <row r="6336" spans="2:7" x14ac:dyDescent="0.25">
      <c r="B6336" s="149" t="str">
        <f t="shared" si="198"/>
        <v>_3098</v>
      </c>
      <c r="E6336" s="149" t="str">
        <f t="shared" si="199"/>
        <v>_</v>
      </c>
      <c r="G6336" s="149">
        <f t="array" ref="G6336">SUM(IF(A6336=A$5:A6336,IF(C6336=C$5:C6336,1,0),0))</f>
        <v>3098</v>
      </c>
    </row>
    <row r="6337" spans="2:7" x14ac:dyDescent="0.25">
      <c r="B6337" s="149" t="str">
        <f t="shared" si="198"/>
        <v>_3099</v>
      </c>
      <c r="E6337" s="149" t="str">
        <f t="shared" si="199"/>
        <v>_</v>
      </c>
      <c r="G6337" s="149">
        <f t="array" ref="G6337">SUM(IF(A6337=A$5:A6337,IF(C6337=C$5:C6337,1,0),0))</f>
        <v>3099</v>
      </c>
    </row>
    <row r="6338" spans="2:7" x14ac:dyDescent="0.25">
      <c r="B6338" s="149" t="str">
        <f t="shared" si="198"/>
        <v>_3100</v>
      </c>
      <c r="E6338" s="149" t="str">
        <f t="shared" si="199"/>
        <v>_</v>
      </c>
      <c r="G6338" s="149">
        <f t="array" ref="G6338">SUM(IF(A6338=A$5:A6338,IF(C6338=C$5:C6338,1,0),0))</f>
        <v>3100</v>
      </c>
    </row>
    <row r="6339" spans="2:7" x14ac:dyDescent="0.25">
      <c r="B6339" s="149" t="str">
        <f t="shared" si="198"/>
        <v>_3101</v>
      </c>
      <c r="E6339" s="149" t="str">
        <f t="shared" si="199"/>
        <v>_</v>
      </c>
      <c r="G6339" s="149">
        <f t="array" ref="G6339">SUM(IF(A6339=A$5:A6339,IF(C6339=C$5:C6339,1,0),0))</f>
        <v>3101</v>
      </c>
    </row>
    <row r="6340" spans="2:7" x14ac:dyDescent="0.25">
      <c r="B6340" s="149" t="str">
        <f t="shared" si="198"/>
        <v>_3102</v>
      </c>
      <c r="E6340" s="149" t="str">
        <f t="shared" si="199"/>
        <v>_</v>
      </c>
      <c r="G6340" s="149">
        <f t="array" ref="G6340">SUM(IF(A6340=A$5:A6340,IF(C6340=C$5:C6340,1,0),0))</f>
        <v>3102</v>
      </c>
    </row>
    <row r="6341" spans="2:7" x14ac:dyDescent="0.25">
      <c r="B6341" s="149" t="str">
        <f t="shared" si="198"/>
        <v>_3103</v>
      </c>
      <c r="E6341" s="149" t="str">
        <f t="shared" si="199"/>
        <v>_</v>
      </c>
      <c r="G6341" s="149">
        <f t="array" ref="G6341">SUM(IF(A6341=A$5:A6341,IF(C6341=C$5:C6341,1,0),0))</f>
        <v>3103</v>
      </c>
    </row>
    <row r="6342" spans="2:7" x14ac:dyDescent="0.25">
      <c r="B6342" s="149" t="str">
        <f t="shared" si="198"/>
        <v>_3104</v>
      </c>
      <c r="E6342" s="149" t="str">
        <f t="shared" si="199"/>
        <v>_</v>
      </c>
      <c r="G6342" s="149">
        <f t="array" ref="G6342">SUM(IF(A6342=A$5:A6342,IF(C6342=C$5:C6342,1,0),0))</f>
        <v>3104</v>
      </c>
    </row>
    <row r="6343" spans="2:7" x14ac:dyDescent="0.25">
      <c r="B6343" s="149" t="str">
        <f t="shared" si="198"/>
        <v>_3105</v>
      </c>
      <c r="E6343" s="149" t="str">
        <f t="shared" si="199"/>
        <v>_</v>
      </c>
      <c r="G6343" s="149">
        <f t="array" ref="G6343">SUM(IF(A6343=A$5:A6343,IF(C6343=C$5:C6343,1,0),0))</f>
        <v>3105</v>
      </c>
    </row>
    <row r="6344" spans="2:7" x14ac:dyDescent="0.25">
      <c r="B6344" s="149" t="str">
        <f t="shared" si="198"/>
        <v>_3106</v>
      </c>
      <c r="E6344" s="149" t="str">
        <f t="shared" si="199"/>
        <v>_</v>
      </c>
      <c r="G6344" s="149">
        <f t="array" ref="G6344">SUM(IF(A6344=A$5:A6344,IF(C6344=C$5:C6344,1,0),0))</f>
        <v>3106</v>
      </c>
    </row>
    <row r="6345" spans="2:7" x14ac:dyDescent="0.25">
      <c r="B6345" s="149" t="str">
        <f t="shared" si="198"/>
        <v>_3107</v>
      </c>
      <c r="E6345" s="149" t="str">
        <f t="shared" si="199"/>
        <v>_</v>
      </c>
      <c r="G6345" s="149">
        <f t="array" ref="G6345">SUM(IF(A6345=A$5:A6345,IF(C6345=C$5:C6345,1,0),0))</f>
        <v>3107</v>
      </c>
    </row>
    <row r="6346" spans="2:7" x14ac:dyDescent="0.25">
      <c r="B6346" s="149" t="str">
        <f t="shared" si="198"/>
        <v>_3108</v>
      </c>
      <c r="E6346" s="149" t="str">
        <f t="shared" si="199"/>
        <v>_</v>
      </c>
      <c r="G6346" s="149">
        <f t="array" ref="G6346">SUM(IF(A6346=A$5:A6346,IF(C6346=C$5:C6346,1,0),0))</f>
        <v>3108</v>
      </c>
    </row>
    <row r="6347" spans="2:7" x14ac:dyDescent="0.25">
      <c r="B6347" s="149" t="str">
        <f t="shared" si="198"/>
        <v>_3109</v>
      </c>
      <c r="E6347" s="149" t="str">
        <f t="shared" si="199"/>
        <v>_</v>
      </c>
      <c r="G6347" s="149">
        <f t="array" ref="G6347">SUM(IF(A6347=A$5:A6347,IF(C6347=C$5:C6347,1,0),0))</f>
        <v>3109</v>
      </c>
    </row>
    <row r="6348" spans="2:7" x14ac:dyDescent="0.25">
      <c r="B6348" s="149" t="str">
        <f t="shared" si="198"/>
        <v>_3110</v>
      </c>
      <c r="E6348" s="149" t="str">
        <f t="shared" si="199"/>
        <v>_</v>
      </c>
      <c r="G6348" s="149">
        <f t="array" ref="G6348">SUM(IF(A6348=A$5:A6348,IF(C6348=C$5:C6348,1,0),0))</f>
        <v>3110</v>
      </c>
    </row>
    <row r="6349" spans="2:7" x14ac:dyDescent="0.25">
      <c r="B6349" s="149" t="str">
        <f t="shared" ref="B6349:B6412" si="200">A6349&amp;"_"&amp;C6349&amp;G6349</f>
        <v>_3111</v>
      </c>
      <c r="E6349" s="149" t="str">
        <f t="shared" si="199"/>
        <v>_</v>
      </c>
      <c r="G6349" s="149">
        <f t="array" ref="G6349">SUM(IF(A6349=A$5:A6349,IF(C6349=C$5:C6349,1,0),0))</f>
        <v>3111</v>
      </c>
    </row>
    <row r="6350" spans="2:7" x14ac:dyDescent="0.25">
      <c r="B6350" s="149" t="str">
        <f t="shared" si="200"/>
        <v>_3112</v>
      </c>
      <c r="E6350" s="149" t="str">
        <f t="shared" si="199"/>
        <v>_</v>
      </c>
      <c r="G6350" s="149">
        <f t="array" ref="G6350">SUM(IF(A6350=A$5:A6350,IF(C6350=C$5:C6350,1,0),0))</f>
        <v>3112</v>
      </c>
    </row>
    <row r="6351" spans="2:7" x14ac:dyDescent="0.25">
      <c r="B6351" s="149" t="str">
        <f t="shared" si="200"/>
        <v>_3113</v>
      </c>
      <c r="E6351" s="149" t="str">
        <f t="shared" si="199"/>
        <v>_</v>
      </c>
      <c r="G6351" s="149">
        <f t="array" ref="G6351">SUM(IF(A6351=A$5:A6351,IF(C6351=C$5:C6351,1,0),0))</f>
        <v>3113</v>
      </c>
    </row>
    <row r="6352" spans="2:7" x14ac:dyDescent="0.25">
      <c r="B6352" s="149" t="str">
        <f t="shared" si="200"/>
        <v>_3114</v>
      </c>
      <c r="E6352" s="149" t="str">
        <f t="shared" si="199"/>
        <v>_</v>
      </c>
      <c r="G6352" s="149">
        <f t="array" ref="G6352">SUM(IF(A6352=A$5:A6352,IF(C6352=C$5:C6352,1,0),0))</f>
        <v>3114</v>
      </c>
    </row>
    <row r="6353" spans="2:7" x14ac:dyDescent="0.25">
      <c r="B6353" s="149" t="str">
        <f t="shared" si="200"/>
        <v>_3115</v>
      </c>
      <c r="E6353" s="149" t="str">
        <f t="shared" si="199"/>
        <v>_</v>
      </c>
      <c r="G6353" s="149">
        <f t="array" ref="G6353">SUM(IF(A6353=A$5:A6353,IF(C6353=C$5:C6353,1,0),0))</f>
        <v>3115</v>
      </c>
    </row>
    <row r="6354" spans="2:7" x14ac:dyDescent="0.25">
      <c r="B6354" s="149" t="str">
        <f t="shared" si="200"/>
        <v>_3116</v>
      </c>
      <c r="E6354" s="149" t="str">
        <f t="shared" si="199"/>
        <v>_</v>
      </c>
      <c r="G6354" s="149">
        <f t="array" ref="G6354">SUM(IF(A6354=A$5:A6354,IF(C6354=C$5:C6354,1,0),0))</f>
        <v>3116</v>
      </c>
    </row>
    <row r="6355" spans="2:7" x14ac:dyDescent="0.25">
      <c r="B6355" s="149" t="str">
        <f t="shared" si="200"/>
        <v>_3117</v>
      </c>
      <c r="E6355" s="149" t="str">
        <f t="shared" si="199"/>
        <v>_</v>
      </c>
      <c r="G6355" s="149">
        <f t="array" ref="G6355">SUM(IF(A6355=A$5:A6355,IF(C6355=C$5:C6355,1,0),0))</f>
        <v>3117</v>
      </c>
    </row>
    <row r="6356" spans="2:7" x14ac:dyDescent="0.25">
      <c r="B6356" s="149" t="str">
        <f t="shared" si="200"/>
        <v>_3118</v>
      </c>
      <c r="E6356" s="149" t="str">
        <f t="shared" si="199"/>
        <v>_</v>
      </c>
      <c r="G6356" s="149">
        <f t="array" ref="G6356">SUM(IF(A6356=A$5:A6356,IF(C6356=C$5:C6356,1,0),0))</f>
        <v>3118</v>
      </c>
    </row>
    <row r="6357" spans="2:7" x14ac:dyDescent="0.25">
      <c r="B6357" s="149" t="str">
        <f t="shared" si="200"/>
        <v>_3119</v>
      </c>
      <c r="E6357" s="149" t="str">
        <f t="shared" si="199"/>
        <v>_</v>
      </c>
      <c r="G6357" s="149">
        <f t="array" ref="G6357">SUM(IF(A6357=A$5:A6357,IF(C6357=C$5:C6357,1,0),0))</f>
        <v>3119</v>
      </c>
    </row>
    <row r="6358" spans="2:7" x14ac:dyDescent="0.25">
      <c r="B6358" s="149" t="str">
        <f t="shared" si="200"/>
        <v>_3120</v>
      </c>
      <c r="E6358" s="149" t="str">
        <f t="shared" si="199"/>
        <v>_</v>
      </c>
      <c r="G6358" s="149">
        <f t="array" ref="G6358">SUM(IF(A6358=A$5:A6358,IF(C6358=C$5:C6358,1,0),0))</f>
        <v>3120</v>
      </c>
    </row>
    <row r="6359" spans="2:7" x14ac:dyDescent="0.25">
      <c r="B6359" s="149" t="str">
        <f t="shared" si="200"/>
        <v>_3121</v>
      </c>
      <c r="E6359" s="149" t="str">
        <f t="shared" si="199"/>
        <v>_</v>
      </c>
      <c r="G6359" s="149">
        <f t="array" ref="G6359">SUM(IF(A6359=A$5:A6359,IF(C6359=C$5:C6359,1,0),0))</f>
        <v>3121</v>
      </c>
    </row>
    <row r="6360" spans="2:7" x14ac:dyDescent="0.25">
      <c r="B6360" s="149" t="str">
        <f t="shared" si="200"/>
        <v>_3122</v>
      </c>
      <c r="E6360" s="149" t="str">
        <f t="shared" si="199"/>
        <v>_</v>
      </c>
      <c r="G6360" s="149">
        <f t="array" ref="G6360">SUM(IF(A6360=A$5:A6360,IF(C6360=C$5:C6360,1,0),0))</f>
        <v>3122</v>
      </c>
    </row>
    <row r="6361" spans="2:7" x14ac:dyDescent="0.25">
      <c r="B6361" s="149" t="str">
        <f t="shared" si="200"/>
        <v>_3123</v>
      </c>
      <c r="E6361" s="149" t="str">
        <f t="shared" si="199"/>
        <v>_</v>
      </c>
      <c r="G6361" s="149">
        <f t="array" ref="G6361">SUM(IF(A6361=A$5:A6361,IF(C6361=C$5:C6361,1,0),0))</f>
        <v>3123</v>
      </c>
    </row>
    <row r="6362" spans="2:7" x14ac:dyDescent="0.25">
      <c r="B6362" s="149" t="str">
        <f t="shared" si="200"/>
        <v>_3124</v>
      </c>
      <c r="E6362" s="149" t="str">
        <f t="shared" si="199"/>
        <v>_</v>
      </c>
      <c r="G6362" s="149">
        <f t="array" ref="G6362">SUM(IF(A6362=A$5:A6362,IF(C6362=C$5:C6362,1,0),0))</f>
        <v>3124</v>
      </c>
    </row>
    <row r="6363" spans="2:7" x14ac:dyDescent="0.25">
      <c r="B6363" s="149" t="str">
        <f t="shared" si="200"/>
        <v>_3125</v>
      </c>
      <c r="E6363" s="149" t="str">
        <f t="shared" si="199"/>
        <v>_</v>
      </c>
      <c r="G6363" s="149">
        <f t="array" ref="G6363">SUM(IF(A6363=A$5:A6363,IF(C6363=C$5:C6363,1,0),0))</f>
        <v>3125</v>
      </c>
    </row>
    <row r="6364" spans="2:7" x14ac:dyDescent="0.25">
      <c r="B6364" s="149" t="str">
        <f t="shared" si="200"/>
        <v>_3126</v>
      </c>
      <c r="E6364" s="149" t="str">
        <f t="shared" si="199"/>
        <v>_</v>
      </c>
      <c r="G6364" s="149">
        <f t="array" ref="G6364">SUM(IF(A6364=A$5:A6364,IF(C6364=C$5:C6364,1,0),0))</f>
        <v>3126</v>
      </c>
    </row>
    <row r="6365" spans="2:7" x14ac:dyDescent="0.25">
      <c r="B6365" s="149" t="str">
        <f t="shared" si="200"/>
        <v>_3127</v>
      </c>
      <c r="E6365" s="149" t="str">
        <f t="shared" si="199"/>
        <v>_</v>
      </c>
      <c r="G6365" s="149">
        <f t="array" ref="G6365">SUM(IF(A6365=A$5:A6365,IF(C6365=C$5:C6365,1,0),0))</f>
        <v>3127</v>
      </c>
    </row>
    <row r="6366" spans="2:7" x14ac:dyDescent="0.25">
      <c r="B6366" s="149" t="str">
        <f t="shared" si="200"/>
        <v>_3128</v>
      </c>
      <c r="E6366" s="149" t="str">
        <f t="shared" si="199"/>
        <v>_</v>
      </c>
      <c r="G6366" s="149">
        <f t="array" ref="G6366">SUM(IF(A6366=A$5:A6366,IF(C6366=C$5:C6366,1,0),0))</f>
        <v>3128</v>
      </c>
    </row>
    <row r="6367" spans="2:7" x14ac:dyDescent="0.25">
      <c r="B6367" s="149" t="str">
        <f t="shared" si="200"/>
        <v>_3129</v>
      </c>
      <c r="E6367" s="149" t="str">
        <f t="shared" si="199"/>
        <v>_</v>
      </c>
      <c r="G6367" s="149">
        <f t="array" ref="G6367">SUM(IF(A6367=A$5:A6367,IF(C6367=C$5:C6367,1,0),0))</f>
        <v>3129</v>
      </c>
    </row>
    <row r="6368" spans="2:7" x14ac:dyDescent="0.25">
      <c r="B6368" s="149" t="str">
        <f t="shared" si="200"/>
        <v>_3130</v>
      </c>
      <c r="E6368" s="149" t="str">
        <f t="shared" si="199"/>
        <v>_</v>
      </c>
      <c r="G6368" s="149">
        <f t="array" ref="G6368">SUM(IF(A6368=A$5:A6368,IF(C6368=C$5:C6368,1,0),0))</f>
        <v>3130</v>
      </c>
    </row>
    <row r="6369" spans="2:7" x14ac:dyDescent="0.25">
      <c r="B6369" s="149" t="str">
        <f t="shared" si="200"/>
        <v>_3131</v>
      </c>
      <c r="E6369" s="149" t="str">
        <f t="shared" si="199"/>
        <v>_</v>
      </c>
      <c r="G6369" s="149">
        <f t="array" ref="G6369">SUM(IF(A6369=A$5:A6369,IF(C6369=C$5:C6369,1,0),0))</f>
        <v>3131</v>
      </c>
    </row>
    <row r="6370" spans="2:7" x14ac:dyDescent="0.25">
      <c r="B6370" s="149" t="str">
        <f t="shared" si="200"/>
        <v>_3132</v>
      </c>
      <c r="E6370" s="149" t="str">
        <f t="shared" si="199"/>
        <v>_</v>
      </c>
      <c r="G6370" s="149">
        <f t="array" ref="G6370">SUM(IF(A6370=A$5:A6370,IF(C6370=C$5:C6370,1,0),0))</f>
        <v>3132</v>
      </c>
    </row>
    <row r="6371" spans="2:7" x14ac:dyDescent="0.25">
      <c r="B6371" s="149" t="str">
        <f t="shared" si="200"/>
        <v>_3133</v>
      </c>
      <c r="E6371" s="149" t="str">
        <f t="shared" si="199"/>
        <v>_</v>
      </c>
      <c r="G6371" s="149">
        <f t="array" ref="G6371">SUM(IF(A6371=A$5:A6371,IF(C6371=C$5:C6371,1,0),0))</f>
        <v>3133</v>
      </c>
    </row>
    <row r="6372" spans="2:7" x14ac:dyDescent="0.25">
      <c r="B6372" s="149" t="str">
        <f t="shared" si="200"/>
        <v>_3134</v>
      </c>
      <c r="E6372" s="149" t="str">
        <f t="shared" si="199"/>
        <v>_</v>
      </c>
      <c r="G6372" s="149">
        <f t="array" ref="G6372">SUM(IF(A6372=A$5:A6372,IF(C6372=C$5:C6372,1,0),0))</f>
        <v>3134</v>
      </c>
    </row>
    <row r="6373" spans="2:7" x14ac:dyDescent="0.25">
      <c r="B6373" s="149" t="str">
        <f t="shared" si="200"/>
        <v>_3135</v>
      </c>
      <c r="E6373" s="149" t="str">
        <f t="shared" si="199"/>
        <v>_</v>
      </c>
      <c r="G6373" s="149">
        <f t="array" ref="G6373">SUM(IF(A6373=A$5:A6373,IF(C6373=C$5:C6373,1,0),0))</f>
        <v>3135</v>
      </c>
    </row>
    <row r="6374" spans="2:7" x14ac:dyDescent="0.25">
      <c r="B6374" s="149" t="str">
        <f t="shared" si="200"/>
        <v>_3136</v>
      </c>
      <c r="E6374" s="149" t="str">
        <f t="shared" si="199"/>
        <v>_</v>
      </c>
      <c r="G6374" s="149">
        <f t="array" ref="G6374">SUM(IF(A6374=A$5:A6374,IF(C6374=C$5:C6374,1,0),0))</f>
        <v>3136</v>
      </c>
    </row>
    <row r="6375" spans="2:7" x14ac:dyDescent="0.25">
      <c r="B6375" s="149" t="str">
        <f t="shared" si="200"/>
        <v>_3137</v>
      </c>
      <c r="E6375" s="149" t="str">
        <f t="shared" si="199"/>
        <v>_</v>
      </c>
      <c r="G6375" s="149">
        <f t="array" ref="G6375">SUM(IF(A6375=A$5:A6375,IF(C6375=C$5:C6375,1,0),0))</f>
        <v>3137</v>
      </c>
    </row>
    <row r="6376" spans="2:7" x14ac:dyDescent="0.25">
      <c r="B6376" s="149" t="str">
        <f t="shared" si="200"/>
        <v>_3138</v>
      </c>
      <c r="E6376" s="149" t="str">
        <f t="shared" si="199"/>
        <v>_</v>
      </c>
      <c r="G6376" s="149">
        <f t="array" ref="G6376">SUM(IF(A6376=A$5:A6376,IF(C6376=C$5:C6376,1,0),0))</f>
        <v>3138</v>
      </c>
    </row>
    <row r="6377" spans="2:7" x14ac:dyDescent="0.25">
      <c r="B6377" s="149" t="str">
        <f t="shared" si="200"/>
        <v>_3139</v>
      </c>
      <c r="E6377" s="149" t="str">
        <f t="shared" si="199"/>
        <v>_</v>
      </c>
      <c r="G6377" s="149">
        <f t="array" ref="G6377">SUM(IF(A6377=A$5:A6377,IF(C6377=C$5:C6377,1,0),0))</f>
        <v>3139</v>
      </c>
    </row>
    <row r="6378" spans="2:7" x14ac:dyDescent="0.25">
      <c r="B6378" s="149" t="str">
        <f t="shared" si="200"/>
        <v>_3140</v>
      </c>
      <c r="E6378" s="149" t="str">
        <f t="shared" si="199"/>
        <v>_</v>
      </c>
      <c r="G6378" s="149">
        <f t="array" ref="G6378">SUM(IF(A6378=A$5:A6378,IF(C6378=C$5:C6378,1,0),0))</f>
        <v>3140</v>
      </c>
    </row>
    <row r="6379" spans="2:7" x14ac:dyDescent="0.25">
      <c r="B6379" s="149" t="str">
        <f t="shared" si="200"/>
        <v>_3141</v>
      </c>
      <c r="E6379" s="149" t="str">
        <f t="shared" si="199"/>
        <v>_</v>
      </c>
      <c r="G6379" s="149">
        <f t="array" ref="G6379">SUM(IF(A6379=A$5:A6379,IF(C6379=C$5:C6379,1,0),0))</f>
        <v>3141</v>
      </c>
    </row>
    <row r="6380" spans="2:7" x14ac:dyDescent="0.25">
      <c r="B6380" s="149" t="str">
        <f t="shared" si="200"/>
        <v>_3142</v>
      </c>
      <c r="E6380" s="149" t="str">
        <f t="shared" si="199"/>
        <v>_</v>
      </c>
      <c r="G6380" s="149">
        <f t="array" ref="G6380">SUM(IF(A6380=A$5:A6380,IF(C6380=C$5:C6380,1,0),0))</f>
        <v>3142</v>
      </c>
    </row>
    <row r="6381" spans="2:7" x14ac:dyDescent="0.25">
      <c r="B6381" s="149" t="str">
        <f t="shared" si="200"/>
        <v>_3143</v>
      </c>
      <c r="E6381" s="149" t="str">
        <f t="shared" si="199"/>
        <v>_</v>
      </c>
      <c r="G6381" s="149">
        <f t="array" ref="G6381">SUM(IF(A6381=A$5:A6381,IF(C6381=C$5:C6381,1,0),0))</f>
        <v>3143</v>
      </c>
    </row>
    <row r="6382" spans="2:7" x14ac:dyDescent="0.25">
      <c r="B6382" s="149" t="str">
        <f t="shared" si="200"/>
        <v>_3144</v>
      </c>
      <c r="E6382" s="149" t="str">
        <f t="shared" si="199"/>
        <v>_</v>
      </c>
      <c r="G6382" s="149">
        <f t="array" ref="G6382">SUM(IF(A6382=A$5:A6382,IF(C6382=C$5:C6382,1,0),0))</f>
        <v>3144</v>
      </c>
    </row>
    <row r="6383" spans="2:7" x14ac:dyDescent="0.25">
      <c r="B6383" s="149" t="str">
        <f t="shared" si="200"/>
        <v>_3145</v>
      </c>
      <c r="E6383" s="149" t="str">
        <f t="shared" si="199"/>
        <v>_</v>
      </c>
      <c r="G6383" s="149">
        <f t="array" ref="G6383">SUM(IF(A6383=A$5:A6383,IF(C6383=C$5:C6383,1,0),0))</f>
        <v>3145</v>
      </c>
    </row>
    <row r="6384" spans="2:7" x14ac:dyDescent="0.25">
      <c r="B6384" s="149" t="str">
        <f t="shared" si="200"/>
        <v>_3146</v>
      </c>
      <c r="E6384" s="149" t="str">
        <f t="shared" si="199"/>
        <v>_</v>
      </c>
      <c r="G6384" s="149">
        <f t="array" ref="G6384">SUM(IF(A6384=A$5:A6384,IF(C6384=C$5:C6384,1,0),0))</f>
        <v>3146</v>
      </c>
    </row>
    <row r="6385" spans="2:7" x14ac:dyDescent="0.25">
      <c r="B6385" s="149" t="str">
        <f t="shared" si="200"/>
        <v>_3147</v>
      </c>
      <c r="E6385" s="149" t="str">
        <f t="shared" ref="E6385:E6448" si="201">A6385&amp;"_"&amp;C6385&amp;D6385</f>
        <v>_</v>
      </c>
      <c r="G6385" s="149">
        <f t="array" ref="G6385">SUM(IF(A6385=A$5:A6385,IF(C6385=C$5:C6385,1,0),0))</f>
        <v>3147</v>
      </c>
    </row>
    <row r="6386" spans="2:7" x14ac:dyDescent="0.25">
      <c r="B6386" s="149" t="str">
        <f t="shared" si="200"/>
        <v>_3148</v>
      </c>
      <c r="E6386" s="149" t="str">
        <f t="shared" si="201"/>
        <v>_</v>
      </c>
      <c r="G6386" s="149">
        <f t="array" ref="G6386">SUM(IF(A6386=A$5:A6386,IF(C6386=C$5:C6386,1,0),0))</f>
        <v>3148</v>
      </c>
    </row>
    <row r="6387" spans="2:7" x14ac:dyDescent="0.25">
      <c r="B6387" s="149" t="str">
        <f t="shared" si="200"/>
        <v>_3149</v>
      </c>
      <c r="E6387" s="149" t="str">
        <f t="shared" si="201"/>
        <v>_</v>
      </c>
      <c r="G6387" s="149">
        <f t="array" ref="G6387">SUM(IF(A6387=A$5:A6387,IF(C6387=C$5:C6387,1,0),0))</f>
        <v>3149</v>
      </c>
    </row>
    <row r="6388" spans="2:7" x14ac:dyDescent="0.25">
      <c r="B6388" s="149" t="str">
        <f t="shared" si="200"/>
        <v>_3150</v>
      </c>
      <c r="E6388" s="149" t="str">
        <f t="shared" si="201"/>
        <v>_</v>
      </c>
      <c r="G6388" s="149">
        <f t="array" ref="G6388">SUM(IF(A6388=A$5:A6388,IF(C6388=C$5:C6388,1,0),0))</f>
        <v>3150</v>
      </c>
    </row>
    <row r="6389" spans="2:7" x14ac:dyDescent="0.25">
      <c r="B6389" s="149" t="str">
        <f t="shared" si="200"/>
        <v>_3151</v>
      </c>
      <c r="E6389" s="149" t="str">
        <f t="shared" si="201"/>
        <v>_</v>
      </c>
      <c r="G6389" s="149">
        <f t="array" ref="G6389">SUM(IF(A6389=A$5:A6389,IF(C6389=C$5:C6389,1,0),0))</f>
        <v>3151</v>
      </c>
    </row>
    <row r="6390" spans="2:7" x14ac:dyDescent="0.25">
      <c r="B6390" s="149" t="str">
        <f t="shared" si="200"/>
        <v>_3152</v>
      </c>
      <c r="E6390" s="149" t="str">
        <f t="shared" si="201"/>
        <v>_</v>
      </c>
      <c r="G6390" s="149">
        <f t="array" ref="G6390">SUM(IF(A6390=A$5:A6390,IF(C6390=C$5:C6390,1,0),0))</f>
        <v>3152</v>
      </c>
    </row>
    <row r="6391" spans="2:7" x14ac:dyDescent="0.25">
      <c r="B6391" s="149" t="str">
        <f t="shared" si="200"/>
        <v>_3153</v>
      </c>
      <c r="E6391" s="149" t="str">
        <f t="shared" si="201"/>
        <v>_</v>
      </c>
      <c r="G6391" s="149">
        <f t="array" ref="G6391">SUM(IF(A6391=A$5:A6391,IF(C6391=C$5:C6391,1,0),0))</f>
        <v>3153</v>
      </c>
    </row>
    <row r="6392" spans="2:7" x14ac:dyDescent="0.25">
      <c r="B6392" s="149" t="str">
        <f t="shared" si="200"/>
        <v>_3154</v>
      </c>
      <c r="E6392" s="149" t="str">
        <f t="shared" si="201"/>
        <v>_</v>
      </c>
      <c r="G6392" s="149">
        <f t="array" ref="G6392">SUM(IF(A6392=A$5:A6392,IF(C6392=C$5:C6392,1,0),0))</f>
        <v>3154</v>
      </c>
    </row>
    <row r="6393" spans="2:7" x14ac:dyDescent="0.25">
      <c r="B6393" s="149" t="str">
        <f t="shared" si="200"/>
        <v>_3155</v>
      </c>
      <c r="E6393" s="149" t="str">
        <f t="shared" si="201"/>
        <v>_</v>
      </c>
      <c r="G6393" s="149">
        <f t="array" ref="G6393">SUM(IF(A6393=A$5:A6393,IF(C6393=C$5:C6393,1,0),0))</f>
        <v>3155</v>
      </c>
    </row>
    <row r="6394" spans="2:7" x14ac:dyDescent="0.25">
      <c r="B6394" s="149" t="str">
        <f t="shared" si="200"/>
        <v>_3156</v>
      </c>
      <c r="E6394" s="149" t="str">
        <f t="shared" si="201"/>
        <v>_</v>
      </c>
      <c r="G6394" s="149">
        <f t="array" ref="G6394">SUM(IF(A6394=A$5:A6394,IF(C6394=C$5:C6394,1,0),0))</f>
        <v>3156</v>
      </c>
    </row>
    <row r="6395" spans="2:7" x14ac:dyDescent="0.25">
      <c r="B6395" s="149" t="str">
        <f t="shared" si="200"/>
        <v>_3157</v>
      </c>
      <c r="E6395" s="149" t="str">
        <f t="shared" si="201"/>
        <v>_</v>
      </c>
      <c r="G6395" s="149">
        <f t="array" ref="G6395">SUM(IF(A6395=A$5:A6395,IF(C6395=C$5:C6395,1,0),0))</f>
        <v>3157</v>
      </c>
    </row>
    <row r="6396" spans="2:7" x14ac:dyDescent="0.25">
      <c r="B6396" s="149" t="str">
        <f t="shared" si="200"/>
        <v>_3158</v>
      </c>
      <c r="E6396" s="149" t="str">
        <f t="shared" si="201"/>
        <v>_</v>
      </c>
      <c r="G6396" s="149">
        <f t="array" ref="G6396">SUM(IF(A6396=A$5:A6396,IF(C6396=C$5:C6396,1,0),0))</f>
        <v>3158</v>
      </c>
    </row>
    <row r="6397" spans="2:7" x14ac:dyDescent="0.25">
      <c r="B6397" s="149" t="str">
        <f t="shared" si="200"/>
        <v>_3159</v>
      </c>
      <c r="E6397" s="149" t="str">
        <f t="shared" si="201"/>
        <v>_</v>
      </c>
      <c r="G6397" s="149">
        <f t="array" ref="G6397">SUM(IF(A6397=A$5:A6397,IF(C6397=C$5:C6397,1,0),0))</f>
        <v>3159</v>
      </c>
    </row>
    <row r="6398" spans="2:7" x14ac:dyDescent="0.25">
      <c r="B6398" s="149" t="str">
        <f t="shared" si="200"/>
        <v>_3160</v>
      </c>
      <c r="E6398" s="149" t="str">
        <f t="shared" si="201"/>
        <v>_</v>
      </c>
      <c r="G6398" s="149">
        <f t="array" ref="G6398">SUM(IF(A6398=A$5:A6398,IF(C6398=C$5:C6398,1,0),0))</f>
        <v>3160</v>
      </c>
    </row>
    <row r="6399" spans="2:7" x14ac:dyDescent="0.25">
      <c r="B6399" s="149" t="str">
        <f t="shared" si="200"/>
        <v>_3161</v>
      </c>
      <c r="E6399" s="149" t="str">
        <f t="shared" si="201"/>
        <v>_</v>
      </c>
      <c r="G6399" s="149">
        <f t="array" ref="G6399">SUM(IF(A6399=A$5:A6399,IF(C6399=C$5:C6399,1,0),0))</f>
        <v>3161</v>
      </c>
    </row>
    <row r="6400" spans="2:7" x14ac:dyDescent="0.25">
      <c r="B6400" s="149" t="str">
        <f t="shared" si="200"/>
        <v>_3162</v>
      </c>
      <c r="E6400" s="149" t="str">
        <f t="shared" si="201"/>
        <v>_</v>
      </c>
      <c r="G6400" s="149">
        <f t="array" ref="G6400">SUM(IF(A6400=A$5:A6400,IF(C6400=C$5:C6400,1,0),0))</f>
        <v>3162</v>
      </c>
    </row>
    <row r="6401" spans="2:7" x14ac:dyDescent="0.25">
      <c r="B6401" s="149" t="str">
        <f t="shared" si="200"/>
        <v>_3163</v>
      </c>
      <c r="E6401" s="149" t="str">
        <f t="shared" si="201"/>
        <v>_</v>
      </c>
      <c r="G6401" s="149">
        <f t="array" ref="G6401">SUM(IF(A6401=A$5:A6401,IF(C6401=C$5:C6401,1,0),0))</f>
        <v>3163</v>
      </c>
    </row>
    <row r="6402" spans="2:7" x14ac:dyDescent="0.25">
      <c r="B6402" s="149" t="str">
        <f t="shared" si="200"/>
        <v>_3164</v>
      </c>
      <c r="E6402" s="149" t="str">
        <f t="shared" si="201"/>
        <v>_</v>
      </c>
      <c r="G6402" s="149">
        <f t="array" ref="G6402">SUM(IF(A6402=A$5:A6402,IF(C6402=C$5:C6402,1,0),0))</f>
        <v>3164</v>
      </c>
    </row>
    <row r="6403" spans="2:7" x14ac:dyDescent="0.25">
      <c r="B6403" s="149" t="str">
        <f t="shared" si="200"/>
        <v>_3165</v>
      </c>
      <c r="E6403" s="149" t="str">
        <f t="shared" si="201"/>
        <v>_</v>
      </c>
      <c r="G6403" s="149">
        <f t="array" ref="G6403">SUM(IF(A6403=A$5:A6403,IF(C6403=C$5:C6403,1,0),0))</f>
        <v>3165</v>
      </c>
    </row>
    <row r="6404" spans="2:7" x14ac:dyDescent="0.25">
      <c r="B6404" s="149" t="str">
        <f t="shared" si="200"/>
        <v>_3166</v>
      </c>
      <c r="E6404" s="149" t="str">
        <f t="shared" si="201"/>
        <v>_</v>
      </c>
      <c r="G6404" s="149">
        <f t="array" ref="G6404">SUM(IF(A6404=A$5:A6404,IF(C6404=C$5:C6404,1,0),0))</f>
        <v>3166</v>
      </c>
    </row>
    <row r="6405" spans="2:7" x14ac:dyDescent="0.25">
      <c r="B6405" s="149" t="str">
        <f t="shared" si="200"/>
        <v>_3167</v>
      </c>
      <c r="E6405" s="149" t="str">
        <f t="shared" si="201"/>
        <v>_</v>
      </c>
      <c r="G6405" s="149">
        <f t="array" ref="G6405">SUM(IF(A6405=A$5:A6405,IF(C6405=C$5:C6405,1,0),0))</f>
        <v>3167</v>
      </c>
    </row>
    <row r="6406" spans="2:7" x14ac:dyDescent="0.25">
      <c r="B6406" s="149" t="str">
        <f t="shared" si="200"/>
        <v>_3168</v>
      </c>
      <c r="E6406" s="149" t="str">
        <f t="shared" si="201"/>
        <v>_</v>
      </c>
      <c r="G6406" s="149">
        <f t="array" ref="G6406">SUM(IF(A6406=A$5:A6406,IF(C6406=C$5:C6406,1,0),0))</f>
        <v>3168</v>
      </c>
    </row>
    <row r="6407" spans="2:7" x14ac:dyDescent="0.25">
      <c r="B6407" s="149" t="str">
        <f t="shared" si="200"/>
        <v>_3169</v>
      </c>
      <c r="E6407" s="149" t="str">
        <f t="shared" si="201"/>
        <v>_</v>
      </c>
      <c r="G6407" s="149">
        <f t="array" ref="G6407">SUM(IF(A6407=A$5:A6407,IF(C6407=C$5:C6407,1,0),0))</f>
        <v>3169</v>
      </c>
    </row>
    <row r="6408" spans="2:7" x14ac:dyDescent="0.25">
      <c r="B6408" s="149" t="str">
        <f t="shared" si="200"/>
        <v>_3170</v>
      </c>
      <c r="E6408" s="149" t="str">
        <f t="shared" si="201"/>
        <v>_</v>
      </c>
      <c r="G6408" s="149">
        <f t="array" ref="G6408">SUM(IF(A6408=A$5:A6408,IF(C6408=C$5:C6408,1,0),0))</f>
        <v>3170</v>
      </c>
    </row>
    <row r="6409" spans="2:7" x14ac:dyDescent="0.25">
      <c r="B6409" s="149" t="str">
        <f t="shared" si="200"/>
        <v>_3171</v>
      </c>
      <c r="E6409" s="149" t="str">
        <f t="shared" si="201"/>
        <v>_</v>
      </c>
      <c r="G6409" s="149">
        <f t="array" ref="G6409">SUM(IF(A6409=A$5:A6409,IF(C6409=C$5:C6409,1,0),0))</f>
        <v>3171</v>
      </c>
    </row>
    <row r="6410" spans="2:7" x14ac:dyDescent="0.25">
      <c r="B6410" s="149" t="str">
        <f t="shared" si="200"/>
        <v>_3172</v>
      </c>
      <c r="E6410" s="149" t="str">
        <f t="shared" si="201"/>
        <v>_</v>
      </c>
      <c r="G6410" s="149">
        <f t="array" ref="G6410">SUM(IF(A6410=A$5:A6410,IF(C6410=C$5:C6410,1,0),0))</f>
        <v>3172</v>
      </c>
    </row>
    <row r="6411" spans="2:7" x14ac:dyDescent="0.25">
      <c r="B6411" s="149" t="str">
        <f t="shared" si="200"/>
        <v>_3173</v>
      </c>
      <c r="E6411" s="149" t="str">
        <f t="shared" si="201"/>
        <v>_</v>
      </c>
      <c r="G6411" s="149">
        <f t="array" ref="G6411">SUM(IF(A6411=A$5:A6411,IF(C6411=C$5:C6411,1,0),0))</f>
        <v>3173</v>
      </c>
    </row>
    <row r="6412" spans="2:7" x14ac:dyDescent="0.25">
      <c r="B6412" s="149" t="str">
        <f t="shared" si="200"/>
        <v>_3174</v>
      </c>
      <c r="E6412" s="149" t="str">
        <f t="shared" si="201"/>
        <v>_</v>
      </c>
      <c r="G6412" s="149">
        <f t="array" ref="G6412">SUM(IF(A6412=A$5:A6412,IF(C6412=C$5:C6412,1,0),0))</f>
        <v>3174</v>
      </c>
    </row>
    <row r="6413" spans="2:7" x14ac:dyDescent="0.25">
      <c r="B6413" s="149" t="str">
        <f t="shared" ref="B6413:B6476" si="202">A6413&amp;"_"&amp;C6413&amp;G6413</f>
        <v>_3175</v>
      </c>
      <c r="E6413" s="149" t="str">
        <f t="shared" si="201"/>
        <v>_</v>
      </c>
      <c r="G6413" s="149">
        <f t="array" ref="G6413">SUM(IF(A6413=A$5:A6413,IF(C6413=C$5:C6413,1,0),0))</f>
        <v>3175</v>
      </c>
    </row>
    <row r="6414" spans="2:7" x14ac:dyDescent="0.25">
      <c r="B6414" s="149" t="str">
        <f t="shared" si="202"/>
        <v>_3176</v>
      </c>
      <c r="E6414" s="149" t="str">
        <f t="shared" si="201"/>
        <v>_</v>
      </c>
      <c r="G6414" s="149">
        <f t="array" ref="G6414">SUM(IF(A6414=A$5:A6414,IF(C6414=C$5:C6414,1,0),0))</f>
        <v>3176</v>
      </c>
    </row>
    <row r="6415" spans="2:7" x14ac:dyDescent="0.25">
      <c r="B6415" s="149" t="str">
        <f t="shared" si="202"/>
        <v>_3177</v>
      </c>
      <c r="E6415" s="149" t="str">
        <f t="shared" si="201"/>
        <v>_</v>
      </c>
      <c r="G6415" s="149">
        <f t="array" ref="G6415">SUM(IF(A6415=A$5:A6415,IF(C6415=C$5:C6415,1,0),0))</f>
        <v>3177</v>
      </c>
    </row>
    <row r="6416" spans="2:7" x14ac:dyDescent="0.25">
      <c r="B6416" s="149" t="str">
        <f t="shared" si="202"/>
        <v>_3178</v>
      </c>
      <c r="E6416" s="149" t="str">
        <f t="shared" si="201"/>
        <v>_</v>
      </c>
      <c r="G6416" s="149">
        <f t="array" ref="G6416">SUM(IF(A6416=A$5:A6416,IF(C6416=C$5:C6416,1,0),0))</f>
        <v>3178</v>
      </c>
    </row>
    <row r="6417" spans="2:7" x14ac:dyDescent="0.25">
      <c r="B6417" s="149" t="str">
        <f t="shared" si="202"/>
        <v>_3179</v>
      </c>
      <c r="E6417" s="149" t="str">
        <f t="shared" si="201"/>
        <v>_</v>
      </c>
      <c r="G6417" s="149">
        <f t="array" ref="G6417">SUM(IF(A6417=A$5:A6417,IF(C6417=C$5:C6417,1,0),0))</f>
        <v>3179</v>
      </c>
    </row>
    <row r="6418" spans="2:7" x14ac:dyDescent="0.25">
      <c r="B6418" s="149" t="str">
        <f t="shared" si="202"/>
        <v>_3180</v>
      </c>
      <c r="E6418" s="149" t="str">
        <f t="shared" si="201"/>
        <v>_</v>
      </c>
      <c r="G6418" s="149">
        <f t="array" ref="G6418">SUM(IF(A6418=A$5:A6418,IF(C6418=C$5:C6418,1,0),0))</f>
        <v>3180</v>
      </c>
    </row>
    <row r="6419" spans="2:7" x14ac:dyDescent="0.25">
      <c r="B6419" s="149" t="str">
        <f t="shared" si="202"/>
        <v>_3181</v>
      </c>
      <c r="E6419" s="149" t="str">
        <f t="shared" si="201"/>
        <v>_</v>
      </c>
      <c r="G6419" s="149">
        <f t="array" ref="G6419">SUM(IF(A6419=A$5:A6419,IF(C6419=C$5:C6419,1,0),0))</f>
        <v>3181</v>
      </c>
    </row>
    <row r="6420" spans="2:7" x14ac:dyDescent="0.25">
      <c r="B6420" s="149" t="str">
        <f t="shared" si="202"/>
        <v>_3182</v>
      </c>
      <c r="E6420" s="149" t="str">
        <f t="shared" si="201"/>
        <v>_</v>
      </c>
      <c r="G6420" s="149">
        <f t="array" ref="G6420">SUM(IF(A6420=A$5:A6420,IF(C6420=C$5:C6420,1,0),0))</f>
        <v>3182</v>
      </c>
    </row>
    <row r="6421" spans="2:7" x14ac:dyDescent="0.25">
      <c r="B6421" s="149" t="str">
        <f t="shared" si="202"/>
        <v>_3183</v>
      </c>
      <c r="E6421" s="149" t="str">
        <f t="shared" si="201"/>
        <v>_</v>
      </c>
      <c r="G6421" s="149">
        <f t="array" ref="G6421">SUM(IF(A6421=A$5:A6421,IF(C6421=C$5:C6421,1,0),0))</f>
        <v>3183</v>
      </c>
    </row>
    <row r="6422" spans="2:7" x14ac:dyDescent="0.25">
      <c r="B6422" s="149" t="str">
        <f t="shared" si="202"/>
        <v>_3184</v>
      </c>
      <c r="E6422" s="149" t="str">
        <f t="shared" si="201"/>
        <v>_</v>
      </c>
      <c r="G6422" s="149">
        <f t="array" ref="G6422">SUM(IF(A6422=A$5:A6422,IF(C6422=C$5:C6422,1,0),0))</f>
        <v>3184</v>
      </c>
    </row>
    <row r="6423" spans="2:7" x14ac:dyDescent="0.25">
      <c r="B6423" s="149" t="str">
        <f t="shared" si="202"/>
        <v>_3185</v>
      </c>
      <c r="E6423" s="149" t="str">
        <f t="shared" si="201"/>
        <v>_</v>
      </c>
      <c r="G6423" s="149">
        <f t="array" ref="G6423">SUM(IF(A6423=A$5:A6423,IF(C6423=C$5:C6423,1,0),0))</f>
        <v>3185</v>
      </c>
    </row>
    <row r="6424" spans="2:7" x14ac:dyDescent="0.25">
      <c r="B6424" s="149" t="str">
        <f t="shared" si="202"/>
        <v>_3186</v>
      </c>
      <c r="E6424" s="149" t="str">
        <f t="shared" si="201"/>
        <v>_</v>
      </c>
      <c r="G6424" s="149">
        <f t="array" ref="G6424">SUM(IF(A6424=A$5:A6424,IF(C6424=C$5:C6424,1,0),0))</f>
        <v>3186</v>
      </c>
    </row>
    <row r="6425" spans="2:7" x14ac:dyDescent="0.25">
      <c r="B6425" s="149" t="str">
        <f t="shared" si="202"/>
        <v>_3187</v>
      </c>
      <c r="E6425" s="149" t="str">
        <f t="shared" si="201"/>
        <v>_</v>
      </c>
      <c r="G6425" s="149">
        <f t="array" ref="G6425">SUM(IF(A6425=A$5:A6425,IF(C6425=C$5:C6425,1,0),0))</f>
        <v>3187</v>
      </c>
    </row>
    <row r="6426" spans="2:7" x14ac:dyDescent="0.25">
      <c r="B6426" s="149" t="str">
        <f t="shared" si="202"/>
        <v>_3188</v>
      </c>
      <c r="E6426" s="149" t="str">
        <f t="shared" si="201"/>
        <v>_</v>
      </c>
      <c r="G6426" s="149">
        <f t="array" ref="G6426">SUM(IF(A6426=A$5:A6426,IF(C6426=C$5:C6426,1,0),0))</f>
        <v>3188</v>
      </c>
    </row>
    <row r="6427" spans="2:7" x14ac:dyDescent="0.25">
      <c r="B6427" s="149" t="str">
        <f t="shared" si="202"/>
        <v>_3189</v>
      </c>
      <c r="E6427" s="149" t="str">
        <f t="shared" si="201"/>
        <v>_</v>
      </c>
      <c r="G6427" s="149">
        <f t="array" ref="G6427">SUM(IF(A6427=A$5:A6427,IF(C6427=C$5:C6427,1,0),0))</f>
        <v>3189</v>
      </c>
    </row>
    <row r="6428" spans="2:7" x14ac:dyDescent="0.25">
      <c r="B6428" s="149" t="str">
        <f t="shared" si="202"/>
        <v>_3190</v>
      </c>
      <c r="E6428" s="149" t="str">
        <f t="shared" si="201"/>
        <v>_</v>
      </c>
      <c r="G6428" s="149">
        <f t="array" ref="G6428">SUM(IF(A6428=A$5:A6428,IF(C6428=C$5:C6428,1,0),0))</f>
        <v>3190</v>
      </c>
    </row>
    <row r="6429" spans="2:7" x14ac:dyDescent="0.25">
      <c r="B6429" s="149" t="str">
        <f t="shared" si="202"/>
        <v>_3191</v>
      </c>
      <c r="E6429" s="149" t="str">
        <f t="shared" si="201"/>
        <v>_</v>
      </c>
      <c r="G6429" s="149">
        <f t="array" ref="G6429">SUM(IF(A6429=A$5:A6429,IF(C6429=C$5:C6429,1,0),0))</f>
        <v>3191</v>
      </c>
    </row>
    <row r="6430" spans="2:7" x14ac:dyDescent="0.25">
      <c r="B6430" s="149" t="str">
        <f t="shared" si="202"/>
        <v>_3192</v>
      </c>
      <c r="E6430" s="149" t="str">
        <f t="shared" si="201"/>
        <v>_</v>
      </c>
      <c r="G6430" s="149">
        <f t="array" ref="G6430">SUM(IF(A6430=A$5:A6430,IF(C6430=C$5:C6430,1,0),0))</f>
        <v>3192</v>
      </c>
    </row>
    <row r="6431" spans="2:7" x14ac:dyDescent="0.25">
      <c r="B6431" s="149" t="str">
        <f t="shared" si="202"/>
        <v>_3193</v>
      </c>
      <c r="E6431" s="149" t="str">
        <f t="shared" si="201"/>
        <v>_</v>
      </c>
      <c r="G6431" s="149">
        <f t="array" ref="G6431">SUM(IF(A6431=A$5:A6431,IF(C6431=C$5:C6431,1,0),0))</f>
        <v>3193</v>
      </c>
    </row>
    <row r="6432" spans="2:7" x14ac:dyDescent="0.25">
      <c r="B6432" s="149" t="str">
        <f t="shared" si="202"/>
        <v>_3194</v>
      </c>
      <c r="E6432" s="149" t="str">
        <f t="shared" si="201"/>
        <v>_</v>
      </c>
      <c r="G6432" s="149">
        <f t="array" ref="G6432">SUM(IF(A6432=A$5:A6432,IF(C6432=C$5:C6432,1,0),0))</f>
        <v>3194</v>
      </c>
    </row>
    <row r="6433" spans="2:7" x14ac:dyDescent="0.25">
      <c r="B6433" s="149" t="str">
        <f t="shared" si="202"/>
        <v>_3195</v>
      </c>
      <c r="E6433" s="149" t="str">
        <f t="shared" si="201"/>
        <v>_</v>
      </c>
      <c r="G6433" s="149">
        <f t="array" ref="G6433">SUM(IF(A6433=A$5:A6433,IF(C6433=C$5:C6433,1,0),0))</f>
        <v>3195</v>
      </c>
    </row>
    <row r="6434" spans="2:7" x14ac:dyDescent="0.25">
      <c r="B6434" s="149" t="str">
        <f t="shared" si="202"/>
        <v>_3196</v>
      </c>
      <c r="E6434" s="149" t="str">
        <f t="shared" si="201"/>
        <v>_</v>
      </c>
      <c r="G6434" s="149">
        <f t="array" ref="G6434">SUM(IF(A6434=A$5:A6434,IF(C6434=C$5:C6434,1,0),0))</f>
        <v>3196</v>
      </c>
    </row>
    <row r="6435" spans="2:7" x14ac:dyDescent="0.25">
      <c r="B6435" s="149" t="str">
        <f t="shared" si="202"/>
        <v>_3197</v>
      </c>
      <c r="E6435" s="149" t="str">
        <f t="shared" si="201"/>
        <v>_</v>
      </c>
      <c r="G6435" s="149">
        <f t="array" ref="G6435">SUM(IF(A6435=A$5:A6435,IF(C6435=C$5:C6435,1,0),0))</f>
        <v>3197</v>
      </c>
    </row>
    <row r="6436" spans="2:7" x14ac:dyDescent="0.25">
      <c r="B6436" s="149" t="str">
        <f t="shared" si="202"/>
        <v>_3198</v>
      </c>
      <c r="E6436" s="149" t="str">
        <f t="shared" si="201"/>
        <v>_</v>
      </c>
      <c r="G6436" s="149">
        <f t="array" ref="G6436">SUM(IF(A6436=A$5:A6436,IF(C6436=C$5:C6436,1,0),0))</f>
        <v>3198</v>
      </c>
    </row>
    <row r="6437" spans="2:7" x14ac:dyDescent="0.25">
      <c r="B6437" s="149" t="str">
        <f t="shared" si="202"/>
        <v>_3199</v>
      </c>
      <c r="E6437" s="149" t="str">
        <f t="shared" si="201"/>
        <v>_</v>
      </c>
      <c r="G6437" s="149">
        <f t="array" ref="G6437">SUM(IF(A6437=A$5:A6437,IF(C6437=C$5:C6437,1,0),0))</f>
        <v>3199</v>
      </c>
    </row>
    <row r="6438" spans="2:7" x14ac:dyDescent="0.25">
      <c r="B6438" s="149" t="str">
        <f t="shared" si="202"/>
        <v>_3200</v>
      </c>
      <c r="E6438" s="149" t="str">
        <f t="shared" si="201"/>
        <v>_</v>
      </c>
      <c r="G6438" s="149">
        <f t="array" ref="G6438">SUM(IF(A6438=A$5:A6438,IF(C6438=C$5:C6438,1,0),0))</f>
        <v>3200</v>
      </c>
    </row>
    <row r="6439" spans="2:7" x14ac:dyDescent="0.25">
      <c r="B6439" s="149" t="str">
        <f t="shared" si="202"/>
        <v>_3201</v>
      </c>
      <c r="E6439" s="149" t="str">
        <f t="shared" si="201"/>
        <v>_</v>
      </c>
      <c r="G6439" s="149">
        <f t="array" ref="G6439">SUM(IF(A6439=A$5:A6439,IF(C6439=C$5:C6439,1,0),0))</f>
        <v>3201</v>
      </c>
    </row>
    <row r="6440" spans="2:7" x14ac:dyDescent="0.25">
      <c r="B6440" s="149" t="str">
        <f t="shared" si="202"/>
        <v>_3202</v>
      </c>
      <c r="E6440" s="149" t="str">
        <f t="shared" si="201"/>
        <v>_</v>
      </c>
      <c r="G6440" s="149">
        <f t="array" ref="G6440">SUM(IF(A6440=A$5:A6440,IF(C6440=C$5:C6440,1,0),0))</f>
        <v>3202</v>
      </c>
    </row>
    <row r="6441" spans="2:7" x14ac:dyDescent="0.25">
      <c r="B6441" s="149" t="str">
        <f t="shared" si="202"/>
        <v>_3203</v>
      </c>
      <c r="E6441" s="149" t="str">
        <f t="shared" si="201"/>
        <v>_</v>
      </c>
      <c r="G6441" s="149">
        <f t="array" ref="G6441">SUM(IF(A6441=A$5:A6441,IF(C6441=C$5:C6441,1,0),0))</f>
        <v>3203</v>
      </c>
    </row>
    <row r="6442" spans="2:7" x14ac:dyDescent="0.25">
      <c r="B6442" s="149" t="str">
        <f t="shared" si="202"/>
        <v>_3204</v>
      </c>
      <c r="E6442" s="149" t="str">
        <f t="shared" si="201"/>
        <v>_</v>
      </c>
      <c r="G6442" s="149">
        <f t="array" ref="G6442">SUM(IF(A6442=A$5:A6442,IF(C6442=C$5:C6442,1,0),0))</f>
        <v>3204</v>
      </c>
    </row>
    <row r="6443" spans="2:7" x14ac:dyDescent="0.25">
      <c r="B6443" s="149" t="str">
        <f t="shared" si="202"/>
        <v>_3205</v>
      </c>
      <c r="E6443" s="149" t="str">
        <f t="shared" si="201"/>
        <v>_</v>
      </c>
      <c r="G6443" s="149">
        <f t="array" ref="G6443">SUM(IF(A6443=A$5:A6443,IF(C6443=C$5:C6443,1,0),0))</f>
        <v>3205</v>
      </c>
    </row>
    <row r="6444" spans="2:7" x14ac:dyDescent="0.25">
      <c r="B6444" s="149" t="str">
        <f t="shared" si="202"/>
        <v>_3206</v>
      </c>
      <c r="E6444" s="149" t="str">
        <f t="shared" si="201"/>
        <v>_</v>
      </c>
      <c r="G6444" s="149">
        <f t="array" ref="G6444">SUM(IF(A6444=A$5:A6444,IF(C6444=C$5:C6444,1,0),0))</f>
        <v>3206</v>
      </c>
    </row>
    <row r="6445" spans="2:7" x14ac:dyDescent="0.25">
      <c r="B6445" s="149" t="str">
        <f t="shared" si="202"/>
        <v>_3207</v>
      </c>
      <c r="E6445" s="149" t="str">
        <f t="shared" si="201"/>
        <v>_</v>
      </c>
      <c r="G6445" s="149">
        <f t="array" ref="G6445">SUM(IF(A6445=A$5:A6445,IF(C6445=C$5:C6445,1,0),0))</f>
        <v>3207</v>
      </c>
    </row>
    <row r="6446" spans="2:7" x14ac:dyDescent="0.25">
      <c r="B6446" s="149" t="str">
        <f t="shared" si="202"/>
        <v>_3208</v>
      </c>
      <c r="E6446" s="149" t="str">
        <f t="shared" si="201"/>
        <v>_</v>
      </c>
      <c r="G6446" s="149">
        <f t="array" ref="G6446">SUM(IF(A6446=A$5:A6446,IF(C6446=C$5:C6446,1,0),0))</f>
        <v>3208</v>
      </c>
    </row>
    <row r="6447" spans="2:7" x14ac:dyDescent="0.25">
      <c r="B6447" s="149" t="str">
        <f t="shared" si="202"/>
        <v>_3209</v>
      </c>
      <c r="E6447" s="149" t="str">
        <f t="shared" si="201"/>
        <v>_</v>
      </c>
      <c r="G6447" s="149">
        <f t="array" ref="G6447">SUM(IF(A6447=A$5:A6447,IF(C6447=C$5:C6447,1,0),0))</f>
        <v>3209</v>
      </c>
    </row>
    <row r="6448" spans="2:7" x14ac:dyDescent="0.25">
      <c r="B6448" s="149" t="str">
        <f t="shared" si="202"/>
        <v>_3210</v>
      </c>
      <c r="E6448" s="149" t="str">
        <f t="shared" si="201"/>
        <v>_</v>
      </c>
      <c r="G6448" s="149">
        <f t="array" ref="G6448">SUM(IF(A6448=A$5:A6448,IF(C6448=C$5:C6448,1,0),0))</f>
        <v>3210</v>
      </c>
    </row>
    <row r="6449" spans="2:7" x14ac:dyDescent="0.25">
      <c r="B6449" s="149" t="str">
        <f t="shared" si="202"/>
        <v>_3211</v>
      </c>
      <c r="E6449" s="149" t="str">
        <f t="shared" ref="E6449:E6512" si="203">A6449&amp;"_"&amp;C6449&amp;D6449</f>
        <v>_</v>
      </c>
      <c r="G6449" s="149">
        <f t="array" ref="G6449">SUM(IF(A6449=A$5:A6449,IF(C6449=C$5:C6449,1,0),0))</f>
        <v>3211</v>
      </c>
    </row>
    <row r="6450" spans="2:7" x14ac:dyDescent="0.25">
      <c r="B6450" s="149" t="str">
        <f t="shared" si="202"/>
        <v>_3212</v>
      </c>
      <c r="E6450" s="149" t="str">
        <f t="shared" si="203"/>
        <v>_</v>
      </c>
      <c r="G6450" s="149">
        <f t="array" ref="G6450">SUM(IF(A6450=A$5:A6450,IF(C6450=C$5:C6450,1,0),0))</f>
        <v>3212</v>
      </c>
    </row>
    <row r="6451" spans="2:7" x14ac:dyDescent="0.25">
      <c r="B6451" s="149" t="str">
        <f t="shared" si="202"/>
        <v>_3213</v>
      </c>
      <c r="E6451" s="149" t="str">
        <f t="shared" si="203"/>
        <v>_</v>
      </c>
      <c r="G6451" s="149">
        <f t="array" ref="G6451">SUM(IF(A6451=A$5:A6451,IF(C6451=C$5:C6451,1,0),0))</f>
        <v>3213</v>
      </c>
    </row>
    <row r="6452" spans="2:7" x14ac:dyDescent="0.25">
      <c r="B6452" s="149" t="str">
        <f t="shared" si="202"/>
        <v>_3214</v>
      </c>
      <c r="E6452" s="149" t="str">
        <f t="shared" si="203"/>
        <v>_</v>
      </c>
      <c r="G6452" s="149">
        <f t="array" ref="G6452">SUM(IF(A6452=A$5:A6452,IF(C6452=C$5:C6452,1,0),0))</f>
        <v>3214</v>
      </c>
    </row>
    <row r="6453" spans="2:7" x14ac:dyDescent="0.25">
      <c r="B6453" s="149" t="str">
        <f t="shared" si="202"/>
        <v>_3215</v>
      </c>
      <c r="E6453" s="149" t="str">
        <f t="shared" si="203"/>
        <v>_</v>
      </c>
      <c r="G6453" s="149">
        <f t="array" ref="G6453">SUM(IF(A6453=A$5:A6453,IF(C6453=C$5:C6453,1,0),0))</f>
        <v>3215</v>
      </c>
    </row>
    <row r="6454" spans="2:7" x14ac:dyDescent="0.25">
      <c r="B6454" s="149" t="str">
        <f t="shared" si="202"/>
        <v>_3216</v>
      </c>
      <c r="E6454" s="149" t="str">
        <f t="shared" si="203"/>
        <v>_</v>
      </c>
      <c r="G6454" s="149">
        <f t="array" ref="G6454">SUM(IF(A6454=A$5:A6454,IF(C6454=C$5:C6454,1,0),0))</f>
        <v>3216</v>
      </c>
    </row>
    <row r="6455" spans="2:7" x14ac:dyDescent="0.25">
      <c r="B6455" s="149" t="str">
        <f t="shared" si="202"/>
        <v>_3217</v>
      </c>
      <c r="E6455" s="149" t="str">
        <f t="shared" si="203"/>
        <v>_</v>
      </c>
      <c r="G6455" s="149">
        <f t="array" ref="G6455">SUM(IF(A6455=A$5:A6455,IF(C6455=C$5:C6455,1,0),0))</f>
        <v>3217</v>
      </c>
    </row>
    <row r="6456" spans="2:7" x14ac:dyDescent="0.25">
      <c r="B6456" s="149" t="str">
        <f t="shared" si="202"/>
        <v>_3218</v>
      </c>
      <c r="E6456" s="149" t="str">
        <f t="shared" si="203"/>
        <v>_</v>
      </c>
      <c r="G6456" s="149">
        <f t="array" ref="G6456">SUM(IF(A6456=A$5:A6456,IF(C6456=C$5:C6456,1,0),0))</f>
        <v>3218</v>
      </c>
    </row>
    <row r="6457" spans="2:7" x14ac:dyDescent="0.25">
      <c r="B6457" s="149" t="str">
        <f t="shared" si="202"/>
        <v>_3219</v>
      </c>
      <c r="E6457" s="149" t="str">
        <f t="shared" si="203"/>
        <v>_</v>
      </c>
      <c r="G6457" s="149">
        <f t="array" ref="G6457">SUM(IF(A6457=A$5:A6457,IF(C6457=C$5:C6457,1,0),0))</f>
        <v>3219</v>
      </c>
    </row>
    <row r="6458" spans="2:7" x14ac:dyDescent="0.25">
      <c r="B6458" s="149" t="str">
        <f t="shared" si="202"/>
        <v>_3220</v>
      </c>
      <c r="E6458" s="149" t="str">
        <f t="shared" si="203"/>
        <v>_</v>
      </c>
      <c r="G6458" s="149">
        <f t="array" ref="G6458">SUM(IF(A6458=A$5:A6458,IF(C6458=C$5:C6458,1,0),0))</f>
        <v>3220</v>
      </c>
    </row>
    <row r="6459" spans="2:7" x14ac:dyDescent="0.25">
      <c r="B6459" s="149" t="str">
        <f t="shared" si="202"/>
        <v>_3221</v>
      </c>
      <c r="E6459" s="149" t="str">
        <f t="shared" si="203"/>
        <v>_</v>
      </c>
      <c r="G6459" s="149">
        <f t="array" ref="G6459">SUM(IF(A6459=A$5:A6459,IF(C6459=C$5:C6459,1,0),0))</f>
        <v>3221</v>
      </c>
    </row>
    <row r="6460" spans="2:7" x14ac:dyDescent="0.25">
      <c r="B6460" s="149" t="str">
        <f t="shared" si="202"/>
        <v>_3222</v>
      </c>
      <c r="E6460" s="149" t="str">
        <f t="shared" si="203"/>
        <v>_</v>
      </c>
      <c r="G6460" s="149">
        <f t="array" ref="G6460">SUM(IF(A6460=A$5:A6460,IF(C6460=C$5:C6460,1,0),0))</f>
        <v>3222</v>
      </c>
    </row>
    <row r="6461" spans="2:7" x14ac:dyDescent="0.25">
      <c r="B6461" s="149" t="str">
        <f t="shared" si="202"/>
        <v>_3223</v>
      </c>
      <c r="E6461" s="149" t="str">
        <f t="shared" si="203"/>
        <v>_</v>
      </c>
      <c r="G6461" s="149">
        <f t="array" ref="G6461">SUM(IF(A6461=A$5:A6461,IF(C6461=C$5:C6461,1,0),0))</f>
        <v>3223</v>
      </c>
    </row>
    <row r="6462" spans="2:7" x14ac:dyDescent="0.25">
      <c r="B6462" s="149" t="str">
        <f t="shared" si="202"/>
        <v>_3224</v>
      </c>
      <c r="E6462" s="149" t="str">
        <f t="shared" si="203"/>
        <v>_</v>
      </c>
      <c r="G6462" s="149">
        <f t="array" ref="G6462">SUM(IF(A6462=A$5:A6462,IF(C6462=C$5:C6462,1,0),0))</f>
        <v>3224</v>
      </c>
    </row>
    <row r="6463" spans="2:7" x14ac:dyDescent="0.25">
      <c r="B6463" s="149" t="str">
        <f t="shared" si="202"/>
        <v>_3225</v>
      </c>
      <c r="E6463" s="149" t="str">
        <f t="shared" si="203"/>
        <v>_</v>
      </c>
      <c r="G6463" s="149">
        <f t="array" ref="G6463">SUM(IF(A6463=A$5:A6463,IF(C6463=C$5:C6463,1,0),0))</f>
        <v>3225</v>
      </c>
    </row>
    <row r="6464" spans="2:7" x14ac:dyDescent="0.25">
      <c r="B6464" s="149" t="str">
        <f t="shared" si="202"/>
        <v>_3226</v>
      </c>
      <c r="E6464" s="149" t="str">
        <f t="shared" si="203"/>
        <v>_</v>
      </c>
      <c r="G6464" s="149">
        <f t="array" ref="G6464">SUM(IF(A6464=A$5:A6464,IF(C6464=C$5:C6464,1,0),0))</f>
        <v>3226</v>
      </c>
    </row>
    <row r="6465" spans="2:7" x14ac:dyDescent="0.25">
      <c r="B6465" s="149" t="str">
        <f t="shared" si="202"/>
        <v>_3227</v>
      </c>
      <c r="E6465" s="149" t="str">
        <f t="shared" si="203"/>
        <v>_</v>
      </c>
      <c r="G6465" s="149">
        <f t="array" ref="G6465">SUM(IF(A6465=A$5:A6465,IF(C6465=C$5:C6465,1,0),0))</f>
        <v>3227</v>
      </c>
    </row>
    <row r="6466" spans="2:7" x14ac:dyDescent="0.25">
      <c r="B6466" s="149" t="str">
        <f t="shared" si="202"/>
        <v>_3228</v>
      </c>
      <c r="E6466" s="149" t="str">
        <f t="shared" si="203"/>
        <v>_</v>
      </c>
      <c r="G6466" s="149">
        <f t="array" ref="G6466">SUM(IF(A6466=A$5:A6466,IF(C6466=C$5:C6466,1,0),0))</f>
        <v>3228</v>
      </c>
    </row>
    <row r="6467" spans="2:7" x14ac:dyDescent="0.25">
      <c r="B6467" s="149" t="str">
        <f t="shared" si="202"/>
        <v>_3229</v>
      </c>
      <c r="E6467" s="149" t="str">
        <f t="shared" si="203"/>
        <v>_</v>
      </c>
      <c r="G6467" s="149">
        <f t="array" ref="G6467">SUM(IF(A6467=A$5:A6467,IF(C6467=C$5:C6467,1,0),0))</f>
        <v>3229</v>
      </c>
    </row>
    <row r="6468" spans="2:7" x14ac:dyDescent="0.25">
      <c r="B6468" s="149" t="str">
        <f t="shared" si="202"/>
        <v>_3230</v>
      </c>
      <c r="E6468" s="149" t="str">
        <f t="shared" si="203"/>
        <v>_</v>
      </c>
      <c r="G6468" s="149">
        <f t="array" ref="G6468">SUM(IF(A6468=A$5:A6468,IF(C6468=C$5:C6468,1,0),0))</f>
        <v>3230</v>
      </c>
    </row>
    <row r="6469" spans="2:7" x14ac:dyDescent="0.25">
      <c r="B6469" s="149" t="str">
        <f t="shared" si="202"/>
        <v>_3231</v>
      </c>
      <c r="E6469" s="149" t="str">
        <f t="shared" si="203"/>
        <v>_</v>
      </c>
      <c r="G6469" s="149">
        <f t="array" ref="G6469">SUM(IF(A6469=A$5:A6469,IF(C6469=C$5:C6469,1,0),0))</f>
        <v>3231</v>
      </c>
    </row>
    <row r="6470" spans="2:7" x14ac:dyDescent="0.25">
      <c r="B6470" s="149" t="str">
        <f t="shared" si="202"/>
        <v>_3232</v>
      </c>
      <c r="E6470" s="149" t="str">
        <f t="shared" si="203"/>
        <v>_</v>
      </c>
      <c r="G6470" s="149">
        <f t="array" ref="G6470">SUM(IF(A6470=A$5:A6470,IF(C6470=C$5:C6470,1,0),0))</f>
        <v>3232</v>
      </c>
    </row>
    <row r="6471" spans="2:7" x14ac:dyDescent="0.25">
      <c r="B6471" s="149" t="str">
        <f t="shared" si="202"/>
        <v>_3233</v>
      </c>
      <c r="E6471" s="149" t="str">
        <f t="shared" si="203"/>
        <v>_</v>
      </c>
      <c r="G6471" s="149">
        <f t="array" ref="G6471">SUM(IF(A6471=A$5:A6471,IF(C6471=C$5:C6471,1,0),0))</f>
        <v>3233</v>
      </c>
    </row>
    <row r="6472" spans="2:7" x14ac:dyDescent="0.25">
      <c r="B6472" s="149" t="str">
        <f t="shared" si="202"/>
        <v>_3234</v>
      </c>
      <c r="E6472" s="149" t="str">
        <f t="shared" si="203"/>
        <v>_</v>
      </c>
      <c r="G6472" s="149">
        <f t="array" ref="G6472">SUM(IF(A6472=A$5:A6472,IF(C6472=C$5:C6472,1,0),0))</f>
        <v>3234</v>
      </c>
    </row>
    <row r="6473" spans="2:7" x14ac:dyDescent="0.25">
      <c r="B6473" s="149" t="str">
        <f t="shared" si="202"/>
        <v>_3235</v>
      </c>
      <c r="E6473" s="149" t="str">
        <f t="shared" si="203"/>
        <v>_</v>
      </c>
      <c r="G6473" s="149">
        <f t="array" ref="G6473">SUM(IF(A6473=A$5:A6473,IF(C6473=C$5:C6473,1,0),0))</f>
        <v>3235</v>
      </c>
    </row>
    <row r="6474" spans="2:7" x14ac:dyDescent="0.25">
      <c r="B6474" s="149" t="str">
        <f t="shared" si="202"/>
        <v>_3236</v>
      </c>
      <c r="E6474" s="149" t="str">
        <f t="shared" si="203"/>
        <v>_</v>
      </c>
      <c r="G6474" s="149">
        <f t="array" ref="G6474">SUM(IF(A6474=A$5:A6474,IF(C6474=C$5:C6474,1,0),0))</f>
        <v>3236</v>
      </c>
    </row>
    <row r="6475" spans="2:7" x14ac:dyDescent="0.25">
      <c r="B6475" s="149" t="str">
        <f t="shared" si="202"/>
        <v>_3237</v>
      </c>
      <c r="E6475" s="149" t="str">
        <f t="shared" si="203"/>
        <v>_</v>
      </c>
      <c r="G6475" s="149">
        <f t="array" ref="G6475">SUM(IF(A6475=A$5:A6475,IF(C6475=C$5:C6475,1,0),0))</f>
        <v>3237</v>
      </c>
    </row>
    <row r="6476" spans="2:7" x14ac:dyDescent="0.25">
      <c r="B6476" s="149" t="str">
        <f t="shared" si="202"/>
        <v>_3238</v>
      </c>
      <c r="E6476" s="149" t="str">
        <f t="shared" si="203"/>
        <v>_</v>
      </c>
      <c r="G6476" s="149">
        <f t="array" ref="G6476">SUM(IF(A6476=A$5:A6476,IF(C6476=C$5:C6476,1,0),0))</f>
        <v>3238</v>
      </c>
    </row>
    <row r="6477" spans="2:7" x14ac:dyDescent="0.25">
      <c r="B6477" s="149" t="str">
        <f t="shared" ref="B6477:B6540" si="204">A6477&amp;"_"&amp;C6477&amp;G6477</f>
        <v>_3239</v>
      </c>
      <c r="E6477" s="149" t="str">
        <f t="shared" si="203"/>
        <v>_</v>
      </c>
      <c r="G6477" s="149">
        <f t="array" ref="G6477">SUM(IF(A6477=A$5:A6477,IF(C6477=C$5:C6477,1,0),0))</f>
        <v>3239</v>
      </c>
    </row>
    <row r="6478" spans="2:7" x14ac:dyDescent="0.25">
      <c r="B6478" s="149" t="str">
        <f t="shared" si="204"/>
        <v>_3240</v>
      </c>
      <c r="E6478" s="149" t="str">
        <f t="shared" si="203"/>
        <v>_</v>
      </c>
      <c r="G6478" s="149">
        <f t="array" ref="G6478">SUM(IF(A6478=A$5:A6478,IF(C6478=C$5:C6478,1,0),0))</f>
        <v>3240</v>
      </c>
    </row>
    <row r="6479" spans="2:7" x14ac:dyDescent="0.25">
      <c r="B6479" s="149" t="str">
        <f t="shared" si="204"/>
        <v>_3241</v>
      </c>
      <c r="E6479" s="149" t="str">
        <f t="shared" si="203"/>
        <v>_</v>
      </c>
      <c r="G6479" s="149">
        <f t="array" ref="G6479">SUM(IF(A6479=A$5:A6479,IF(C6479=C$5:C6479,1,0),0))</f>
        <v>3241</v>
      </c>
    </row>
    <row r="6480" spans="2:7" x14ac:dyDescent="0.25">
      <c r="B6480" s="149" t="str">
        <f t="shared" si="204"/>
        <v>_3242</v>
      </c>
      <c r="E6480" s="149" t="str">
        <f t="shared" si="203"/>
        <v>_</v>
      </c>
      <c r="G6480" s="149">
        <f t="array" ref="G6480">SUM(IF(A6480=A$5:A6480,IF(C6480=C$5:C6480,1,0),0))</f>
        <v>3242</v>
      </c>
    </row>
    <row r="6481" spans="2:7" x14ac:dyDescent="0.25">
      <c r="B6481" s="149" t="str">
        <f t="shared" si="204"/>
        <v>_3243</v>
      </c>
      <c r="E6481" s="149" t="str">
        <f t="shared" si="203"/>
        <v>_</v>
      </c>
      <c r="G6481" s="149">
        <f t="array" ref="G6481">SUM(IF(A6481=A$5:A6481,IF(C6481=C$5:C6481,1,0),0))</f>
        <v>3243</v>
      </c>
    </row>
    <row r="6482" spans="2:7" x14ac:dyDescent="0.25">
      <c r="B6482" s="149" t="str">
        <f t="shared" si="204"/>
        <v>_3244</v>
      </c>
      <c r="E6482" s="149" t="str">
        <f t="shared" si="203"/>
        <v>_</v>
      </c>
      <c r="G6482" s="149">
        <f t="array" ref="G6482">SUM(IF(A6482=A$5:A6482,IF(C6482=C$5:C6482,1,0),0))</f>
        <v>3244</v>
      </c>
    </row>
    <row r="6483" spans="2:7" x14ac:dyDescent="0.25">
      <c r="B6483" s="149" t="str">
        <f t="shared" si="204"/>
        <v>_3245</v>
      </c>
      <c r="E6483" s="149" t="str">
        <f t="shared" si="203"/>
        <v>_</v>
      </c>
      <c r="G6483" s="149">
        <f t="array" ref="G6483">SUM(IF(A6483=A$5:A6483,IF(C6483=C$5:C6483,1,0),0))</f>
        <v>3245</v>
      </c>
    </row>
    <row r="6484" spans="2:7" x14ac:dyDescent="0.25">
      <c r="B6484" s="149" t="str">
        <f t="shared" si="204"/>
        <v>_3246</v>
      </c>
      <c r="E6484" s="149" t="str">
        <f t="shared" si="203"/>
        <v>_</v>
      </c>
      <c r="G6484" s="149">
        <f t="array" ref="G6484">SUM(IF(A6484=A$5:A6484,IF(C6484=C$5:C6484,1,0),0))</f>
        <v>3246</v>
      </c>
    </row>
    <row r="6485" spans="2:7" x14ac:dyDescent="0.25">
      <c r="B6485" s="149" t="str">
        <f t="shared" si="204"/>
        <v>_3247</v>
      </c>
      <c r="E6485" s="149" t="str">
        <f t="shared" si="203"/>
        <v>_</v>
      </c>
      <c r="G6485" s="149">
        <f t="array" ref="G6485">SUM(IF(A6485=A$5:A6485,IF(C6485=C$5:C6485,1,0),0))</f>
        <v>3247</v>
      </c>
    </row>
    <row r="6486" spans="2:7" x14ac:dyDescent="0.25">
      <c r="B6486" s="149" t="str">
        <f t="shared" si="204"/>
        <v>_3248</v>
      </c>
      <c r="E6486" s="149" t="str">
        <f t="shared" si="203"/>
        <v>_</v>
      </c>
      <c r="G6486" s="149">
        <f t="array" ref="G6486">SUM(IF(A6486=A$5:A6486,IF(C6486=C$5:C6486,1,0),0))</f>
        <v>3248</v>
      </c>
    </row>
    <row r="6487" spans="2:7" x14ac:dyDescent="0.25">
      <c r="B6487" s="149" t="str">
        <f t="shared" si="204"/>
        <v>_3249</v>
      </c>
      <c r="E6487" s="149" t="str">
        <f t="shared" si="203"/>
        <v>_</v>
      </c>
      <c r="G6487" s="149">
        <f t="array" ref="G6487">SUM(IF(A6487=A$5:A6487,IF(C6487=C$5:C6487,1,0),0))</f>
        <v>3249</v>
      </c>
    </row>
    <row r="6488" spans="2:7" x14ac:dyDescent="0.25">
      <c r="B6488" s="149" t="str">
        <f t="shared" si="204"/>
        <v>_3250</v>
      </c>
      <c r="E6488" s="149" t="str">
        <f t="shared" si="203"/>
        <v>_</v>
      </c>
      <c r="G6488" s="149">
        <f t="array" ref="G6488">SUM(IF(A6488=A$5:A6488,IF(C6488=C$5:C6488,1,0),0))</f>
        <v>3250</v>
      </c>
    </row>
    <row r="6489" spans="2:7" x14ac:dyDescent="0.25">
      <c r="B6489" s="149" t="str">
        <f t="shared" si="204"/>
        <v>_3251</v>
      </c>
      <c r="E6489" s="149" t="str">
        <f t="shared" si="203"/>
        <v>_</v>
      </c>
      <c r="G6489" s="149">
        <f t="array" ref="G6489">SUM(IF(A6489=A$5:A6489,IF(C6489=C$5:C6489,1,0),0))</f>
        <v>3251</v>
      </c>
    </row>
    <row r="6490" spans="2:7" x14ac:dyDescent="0.25">
      <c r="B6490" s="149" t="str">
        <f t="shared" si="204"/>
        <v>_3252</v>
      </c>
      <c r="E6490" s="149" t="str">
        <f t="shared" si="203"/>
        <v>_</v>
      </c>
      <c r="G6490" s="149">
        <f t="array" ref="G6490">SUM(IF(A6490=A$5:A6490,IF(C6490=C$5:C6490,1,0),0))</f>
        <v>3252</v>
      </c>
    </row>
    <row r="6491" spans="2:7" x14ac:dyDescent="0.25">
      <c r="B6491" s="149" t="str">
        <f t="shared" si="204"/>
        <v>_3253</v>
      </c>
      <c r="E6491" s="149" t="str">
        <f t="shared" si="203"/>
        <v>_</v>
      </c>
      <c r="G6491" s="149">
        <f t="array" ref="G6491">SUM(IF(A6491=A$5:A6491,IF(C6491=C$5:C6491,1,0),0))</f>
        <v>3253</v>
      </c>
    </row>
    <row r="6492" spans="2:7" x14ac:dyDescent="0.25">
      <c r="B6492" s="149" t="str">
        <f t="shared" si="204"/>
        <v>_3254</v>
      </c>
      <c r="E6492" s="149" t="str">
        <f t="shared" si="203"/>
        <v>_</v>
      </c>
      <c r="G6492" s="149">
        <f t="array" ref="G6492">SUM(IF(A6492=A$5:A6492,IF(C6492=C$5:C6492,1,0),0))</f>
        <v>3254</v>
      </c>
    </row>
    <row r="6493" spans="2:7" x14ac:dyDescent="0.25">
      <c r="B6493" s="149" t="str">
        <f t="shared" si="204"/>
        <v>_3255</v>
      </c>
      <c r="E6493" s="149" t="str">
        <f t="shared" si="203"/>
        <v>_</v>
      </c>
      <c r="G6493" s="149">
        <f t="array" ref="G6493">SUM(IF(A6493=A$5:A6493,IF(C6493=C$5:C6493,1,0),0))</f>
        <v>3255</v>
      </c>
    </row>
    <row r="6494" spans="2:7" x14ac:dyDescent="0.25">
      <c r="B6494" s="149" t="str">
        <f t="shared" si="204"/>
        <v>_3256</v>
      </c>
      <c r="E6494" s="149" t="str">
        <f t="shared" si="203"/>
        <v>_</v>
      </c>
      <c r="G6494" s="149">
        <f t="array" ref="G6494">SUM(IF(A6494=A$5:A6494,IF(C6494=C$5:C6494,1,0),0))</f>
        <v>3256</v>
      </c>
    </row>
    <row r="6495" spans="2:7" x14ac:dyDescent="0.25">
      <c r="B6495" s="149" t="str">
        <f t="shared" si="204"/>
        <v>_3257</v>
      </c>
      <c r="E6495" s="149" t="str">
        <f t="shared" si="203"/>
        <v>_</v>
      </c>
      <c r="G6495" s="149">
        <f t="array" ref="G6495">SUM(IF(A6495=A$5:A6495,IF(C6495=C$5:C6495,1,0),0))</f>
        <v>3257</v>
      </c>
    </row>
    <row r="6496" spans="2:7" x14ac:dyDescent="0.25">
      <c r="B6496" s="149" t="str">
        <f t="shared" si="204"/>
        <v>_3258</v>
      </c>
      <c r="E6496" s="149" t="str">
        <f t="shared" si="203"/>
        <v>_</v>
      </c>
      <c r="G6496" s="149">
        <f t="array" ref="G6496">SUM(IF(A6496=A$5:A6496,IF(C6496=C$5:C6496,1,0),0))</f>
        <v>3258</v>
      </c>
    </row>
    <row r="6497" spans="2:7" x14ac:dyDescent="0.25">
      <c r="B6497" s="149" t="str">
        <f t="shared" si="204"/>
        <v>_3259</v>
      </c>
      <c r="E6497" s="149" t="str">
        <f t="shared" si="203"/>
        <v>_</v>
      </c>
      <c r="G6497" s="149">
        <f t="array" ref="G6497">SUM(IF(A6497=A$5:A6497,IF(C6497=C$5:C6497,1,0),0))</f>
        <v>3259</v>
      </c>
    </row>
    <row r="6498" spans="2:7" x14ac:dyDescent="0.25">
      <c r="B6498" s="149" t="str">
        <f t="shared" si="204"/>
        <v>_3260</v>
      </c>
      <c r="E6498" s="149" t="str">
        <f t="shared" si="203"/>
        <v>_</v>
      </c>
      <c r="G6498" s="149">
        <f t="array" ref="G6498">SUM(IF(A6498=A$5:A6498,IF(C6498=C$5:C6498,1,0),0))</f>
        <v>3260</v>
      </c>
    </row>
    <row r="6499" spans="2:7" x14ac:dyDescent="0.25">
      <c r="B6499" s="149" t="str">
        <f t="shared" si="204"/>
        <v>_3261</v>
      </c>
      <c r="E6499" s="149" t="str">
        <f t="shared" si="203"/>
        <v>_</v>
      </c>
      <c r="G6499" s="149">
        <f t="array" ref="G6499">SUM(IF(A6499=A$5:A6499,IF(C6499=C$5:C6499,1,0),0))</f>
        <v>3261</v>
      </c>
    </row>
    <row r="6500" spans="2:7" x14ac:dyDescent="0.25">
      <c r="B6500" s="149" t="str">
        <f t="shared" si="204"/>
        <v>_3262</v>
      </c>
      <c r="E6500" s="149" t="str">
        <f t="shared" si="203"/>
        <v>_</v>
      </c>
      <c r="G6500" s="149">
        <f t="array" ref="G6500">SUM(IF(A6500=A$5:A6500,IF(C6500=C$5:C6500,1,0),0))</f>
        <v>3262</v>
      </c>
    </row>
    <row r="6501" spans="2:7" x14ac:dyDescent="0.25">
      <c r="B6501" s="149" t="str">
        <f t="shared" si="204"/>
        <v>_3263</v>
      </c>
      <c r="E6501" s="149" t="str">
        <f t="shared" si="203"/>
        <v>_</v>
      </c>
      <c r="G6501" s="149">
        <f t="array" ref="G6501">SUM(IF(A6501=A$5:A6501,IF(C6501=C$5:C6501,1,0),0))</f>
        <v>3263</v>
      </c>
    </row>
    <row r="6502" spans="2:7" x14ac:dyDescent="0.25">
      <c r="B6502" s="149" t="str">
        <f t="shared" si="204"/>
        <v>_3264</v>
      </c>
      <c r="E6502" s="149" t="str">
        <f t="shared" si="203"/>
        <v>_</v>
      </c>
      <c r="G6502" s="149">
        <f t="array" ref="G6502">SUM(IF(A6502=A$5:A6502,IF(C6502=C$5:C6502,1,0),0))</f>
        <v>3264</v>
      </c>
    </row>
    <row r="6503" spans="2:7" x14ac:dyDescent="0.25">
      <c r="B6503" s="149" t="str">
        <f t="shared" si="204"/>
        <v>_3265</v>
      </c>
      <c r="E6503" s="149" t="str">
        <f t="shared" si="203"/>
        <v>_</v>
      </c>
      <c r="G6503" s="149">
        <f t="array" ref="G6503">SUM(IF(A6503=A$5:A6503,IF(C6503=C$5:C6503,1,0),0))</f>
        <v>3265</v>
      </c>
    </row>
    <row r="6504" spans="2:7" x14ac:dyDescent="0.25">
      <c r="B6504" s="149" t="str">
        <f t="shared" si="204"/>
        <v>_3266</v>
      </c>
      <c r="E6504" s="149" t="str">
        <f t="shared" si="203"/>
        <v>_</v>
      </c>
      <c r="G6504" s="149">
        <f t="array" ref="G6504">SUM(IF(A6504=A$5:A6504,IF(C6504=C$5:C6504,1,0),0))</f>
        <v>3266</v>
      </c>
    </row>
    <row r="6505" spans="2:7" x14ac:dyDescent="0.25">
      <c r="B6505" s="149" t="str">
        <f t="shared" si="204"/>
        <v>_3267</v>
      </c>
      <c r="E6505" s="149" t="str">
        <f t="shared" si="203"/>
        <v>_</v>
      </c>
      <c r="G6505" s="149">
        <f t="array" ref="G6505">SUM(IF(A6505=A$5:A6505,IF(C6505=C$5:C6505,1,0),0))</f>
        <v>3267</v>
      </c>
    </row>
    <row r="6506" spans="2:7" x14ac:dyDescent="0.25">
      <c r="B6506" s="149" t="str">
        <f t="shared" si="204"/>
        <v>_3268</v>
      </c>
      <c r="E6506" s="149" t="str">
        <f t="shared" si="203"/>
        <v>_</v>
      </c>
      <c r="G6506" s="149">
        <f t="array" ref="G6506">SUM(IF(A6506=A$5:A6506,IF(C6506=C$5:C6506,1,0),0))</f>
        <v>3268</v>
      </c>
    </row>
    <row r="6507" spans="2:7" x14ac:dyDescent="0.25">
      <c r="B6507" s="149" t="str">
        <f t="shared" si="204"/>
        <v>_3269</v>
      </c>
      <c r="E6507" s="149" t="str">
        <f t="shared" si="203"/>
        <v>_</v>
      </c>
      <c r="G6507" s="149">
        <f t="array" ref="G6507">SUM(IF(A6507=A$5:A6507,IF(C6507=C$5:C6507,1,0),0))</f>
        <v>3269</v>
      </c>
    </row>
    <row r="6508" spans="2:7" x14ac:dyDescent="0.25">
      <c r="B6508" s="149" t="str">
        <f t="shared" si="204"/>
        <v>_3270</v>
      </c>
      <c r="E6508" s="149" t="str">
        <f t="shared" si="203"/>
        <v>_</v>
      </c>
      <c r="G6508" s="149">
        <f t="array" ref="G6508">SUM(IF(A6508=A$5:A6508,IF(C6508=C$5:C6508,1,0),0))</f>
        <v>3270</v>
      </c>
    </row>
    <row r="6509" spans="2:7" x14ac:dyDescent="0.25">
      <c r="B6509" s="149" t="str">
        <f t="shared" si="204"/>
        <v>_3271</v>
      </c>
      <c r="E6509" s="149" t="str">
        <f t="shared" si="203"/>
        <v>_</v>
      </c>
      <c r="G6509" s="149">
        <f t="array" ref="G6509">SUM(IF(A6509=A$5:A6509,IF(C6509=C$5:C6509,1,0),0))</f>
        <v>3271</v>
      </c>
    </row>
    <row r="6510" spans="2:7" x14ac:dyDescent="0.25">
      <c r="B6510" s="149" t="str">
        <f t="shared" si="204"/>
        <v>_3272</v>
      </c>
      <c r="E6510" s="149" t="str">
        <f t="shared" si="203"/>
        <v>_</v>
      </c>
      <c r="G6510" s="149">
        <f t="array" ref="G6510">SUM(IF(A6510=A$5:A6510,IF(C6510=C$5:C6510,1,0),0))</f>
        <v>3272</v>
      </c>
    </row>
    <row r="6511" spans="2:7" x14ac:dyDescent="0.25">
      <c r="B6511" s="149" t="str">
        <f t="shared" si="204"/>
        <v>_3273</v>
      </c>
      <c r="E6511" s="149" t="str">
        <f t="shared" si="203"/>
        <v>_</v>
      </c>
      <c r="G6511" s="149">
        <f t="array" ref="G6511">SUM(IF(A6511=A$5:A6511,IF(C6511=C$5:C6511,1,0),0))</f>
        <v>3273</v>
      </c>
    </row>
    <row r="6512" spans="2:7" x14ac:dyDescent="0.25">
      <c r="B6512" s="149" t="str">
        <f t="shared" si="204"/>
        <v>_3274</v>
      </c>
      <c r="E6512" s="149" t="str">
        <f t="shared" si="203"/>
        <v>_</v>
      </c>
      <c r="G6512" s="149">
        <f t="array" ref="G6512">SUM(IF(A6512=A$5:A6512,IF(C6512=C$5:C6512,1,0),0))</f>
        <v>3274</v>
      </c>
    </row>
    <row r="6513" spans="2:7" x14ac:dyDescent="0.25">
      <c r="B6513" s="149" t="str">
        <f t="shared" si="204"/>
        <v>_3275</v>
      </c>
      <c r="E6513" s="149" t="str">
        <f t="shared" ref="E6513:E6576" si="205">A6513&amp;"_"&amp;C6513&amp;D6513</f>
        <v>_</v>
      </c>
      <c r="G6513" s="149">
        <f t="array" ref="G6513">SUM(IF(A6513=A$5:A6513,IF(C6513=C$5:C6513,1,0),0))</f>
        <v>3275</v>
      </c>
    </row>
    <row r="6514" spans="2:7" x14ac:dyDescent="0.25">
      <c r="B6514" s="149" t="str">
        <f t="shared" si="204"/>
        <v>_3276</v>
      </c>
      <c r="E6514" s="149" t="str">
        <f t="shared" si="205"/>
        <v>_</v>
      </c>
      <c r="G6514" s="149">
        <f t="array" ref="G6514">SUM(IF(A6514=A$5:A6514,IF(C6514=C$5:C6514,1,0),0))</f>
        <v>3276</v>
      </c>
    </row>
    <row r="6515" spans="2:7" x14ac:dyDescent="0.25">
      <c r="B6515" s="149" t="str">
        <f t="shared" si="204"/>
        <v>_3277</v>
      </c>
      <c r="E6515" s="149" t="str">
        <f t="shared" si="205"/>
        <v>_</v>
      </c>
      <c r="G6515" s="149">
        <f t="array" ref="G6515">SUM(IF(A6515=A$5:A6515,IF(C6515=C$5:C6515,1,0),0))</f>
        <v>3277</v>
      </c>
    </row>
    <row r="6516" spans="2:7" x14ac:dyDescent="0.25">
      <c r="B6516" s="149" t="str">
        <f t="shared" si="204"/>
        <v>_3278</v>
      </c>
      <c r="E6516" s="149" t="str">
        <f t="shared" si="205"/>
        <v>_</v>
      </c>
      <c r="G6516" s="149">
        <f t="array" ref="G6516">SUM(IF(A6516=A$5:A6516,IF(C6516=C$5:C6516,1,0),0))</f>
        <v>3278</v>
      </c>
    </row>
    <row r="6517" spans="2:7" x14ac:dyDescent="0.25">
      <c r="B6517" s="149" t="str">
        <f t="shared" si="204"/>
        <v>_3279</v>
      </c>
      <c r="E6517" s="149" t="str">
        <f t="shared" si="205"/>
        <v>_</v>
      </c>
      <c r="G6517" s="149">
        <f t="array" ref="G6517">SUM(IF(A6517=A$5:A6517,IF(C6517=C$5:C6517,1,0),0))</f>
        <v>3279</v>
      </c>
    </row>
    <row r="6518" spans="2:7" x14ac:dyDescent="0.25">
      <c r="B6518" s="149" t="str">
        <f t="shared" si="204"/>
        <v>_3280</v>
      </c>
      <c r="E6518" s="149" t="str">
        <f t="shared" si="205"/>
        <v>_</v>
      </c>
      <c r="G6518" s="149">
        <f t="array" ref="G6518">SUM(IF(A6518=A$5:A6518,IF(C6518=C$5:C6518,1,0),0))</f>
        <v>3280</v>
      </c>
    </row>
    <row r="6519" spans="2:7" x14ac:dyDescent="0.25">
      <c r="B6519" s="149" t="str">
        <f t="shared" si="204"/>
        <v>_3281</v>
      </c>
      <c r="E6519" s="149" t="str">
        <f t="shared" si="205"/>
        <v>_</v>
      </c>
      <c r="G6519" s="149">
        <f t="array" ref="G6519">SUM(IF(A6519=A$5:A6519,IF(C6519=C$5:C6519,1,0),0))</f>
        <v>3281</v>
      </c>
    </row>
    <row r="6520" spans="2:7" x14ac:dyDescent="0.25">
      <c r="B6520" s="149" t="str">
        <f t="shared" si="204"/>
        <v>_3282</v>
      </c>
      <c r="E6520" s="149" t="str">
        <f t="shared" si="205"/>
        <v>_</v>
      </c>
      <c r="G6520" s="149">
        <f t="array" ref="G6520">SUM(IF(A6520=A$5:A6520,IF(C6520=C$5:C6520,1,0),0))</f>
        <v>3282</v>
      </c>
    </row>
    <row r="6521" spans="2:7" x14ac:dyDescent="0.25">
      <c r="B6521" s="149" t="str">
        <f t="shared" si="204"/>
        <v>_3283</v>
      </c>
      <c r="E6521" s="149" t="str">
        <f t="shared" si="205"/>
        <v>_</v>
      </c>
      <c r="G6521" s="149">
        <f t="array" ref="G6521">SUM(IF(A6521=A$5:A6521,IF(C6521=C$5:C6521,1,0),0))</f>
        <v>3283</v>
      </c>
    </row>
    <row r="6522" spans="2:7" x14ac:dyDescent="0.25">
      <c r="B6522" s="149" t="str">
        <f t="shared" si="204"/>
        <v>_3284</v>
      </c>
      <c r="E6522" s="149" t="str">
        <f t="shared" si="205"/>
        <v>_</v>
      </c>
      <c r="G6522" s="149">
        <f t="array" ref="G6522">SUM(IF(A6522=A$5:A6522,IF(C6522=C$5:C6522,1,0),0))</f>
        <v>3284</v>
      </c>
    </row>
    <row r="6523" spans="2:7" x14ac:dyDescent="0.25">
      <c r="B6523" s="149" t="str">
        <f t="shared" si="204"/>
        <v>_3285</v>
      </c>
      <c r="E6523" s="149" t="str">
        <f t="shared" si="205"/>
        <v>_</v>
      </c>
      <c r="G6523" s="149">
        <f t="array" ref="G6523">SUM(IF(A6523=A$5:A6523,IF(C6523=C$5:C6523,1,0),0))</f>
        <v>3285</v>
      </c>
    </row>
    <row r="6524" spans="2:7" x14ac:dyDescent="0.25">
      <c r="B6524" s="149" t="str">
        <f t="shared" si="204"/>
        <v>_3286</v>
      </c>
      <c r="E6524" s="149" t="str">
        <f t="shared" si="205"/>
        <v>_</v>
      </c>
      <c r="G6524" s="149">
        <f t="array" ref="G6524">SUM(IF(A6524=A$5:A6524,IF(C6524=C$5:C6524,1,0),0))</f>
        <v>3286</v>
      </c>
    </row>
    <row r="6525" spans="2:7" x14ac:dyDescent="0.25">
      <c r="B6525" s="149" t="str">
        <f t="shared" si="204"/>
        <v>_3287</v>
      </c>
      <c r="E6525" s="149" t="str">
        <f t="shared" si="205"/>
        <v>_</v>
      </c>
      <c r="G6525" s="149">
        <f t="array" ref="G6525">SUM(IF(A6525=A$5:A6525,IF(C6525=C$5:C6525,1,0),0))</f>
        <v>3287</v>
      </c>
    </row>
    <row r="6526" spans="2:7" x14ac:dyDescent="0.25">
      <c r="B6526" s="149" t="str">
        <f t="shared" si="204"/>
        <v>_3288</v>
      </c>
      <c r="E6526" s="149" t="str">
        <f t="shared" si="205"/>
        <v>_</v>
      </c>
      <c r="G6526" s="149">
        <f t="array" ref="G6526">SUM(IF(A6526=A$5:A6526,IF(C6526=C$5:C6526,1,0),0))</f>
        <v>3288</v>
      </c>
    </row>
    <row r="6527" spans="2:7" x14ac:dyDescent="0.25">
      <c r="B6527" s="149" t="str">
        <f t="shared" si="204"/>
        <v>_3289</v>
      </c>
      <c r="E6527" s="149" t="str">
        <f t="shared" si="205"/>
        <v>_</v>
      </c>
      <c r="G6527" s="149">
        <f t="array" ref="G6527">SUM(IF(A6527=A$5:A6527,IF(C6527=C$5:C6527,1,0),0))</f>
        <v>3289</v>
      </c>
    </row>
    <row r="6528" spans="2:7" x14ac:dyDescent="0.25">
      <c r="B6528" s="149" t="str">
        <f t="shared" si="204"/>
        <v>_3290</v>
      </c>
      <c r="E6528" s="149" t="str">
        <f t="shared" si="205"/>
        <v>_</v>
      </c>
      <c r="G6528" s="149">
        <f t="array" ref="G6528">SUM(IF(A6528=A$5:A6528,IF(C6528=C$5:C6528,1,0),0))</f>
        <v>3290</v>
      </c>
    </row>
    <row r="6529" spans="2:7" x14ac:dyDescent="0.25">
      <c r="B6529" s="149" t="str">
        <f t="shared" si="204"/>
        <v>_3291</v>
      </c>
      <c r="E6529" s="149" t="str">
        <f t="shared" si="205"/>
        <v>_</v>
      </c>
      <c r="G6529" s="149">
        <f t="array" ref="G6529">SUM(IF(A6529=A$5:A6529,IF(C6529=C$5:C6529,1,0),0))</f>
        <v>3291</v>
      </c>
    </row>
    <row r="6530" spans="2:7" x14ac:dyDescent="0.25">
      <c r="B6530" s="149" t="str">
        <f t="shared" si="204"/>
        <v>_3292</v>
      </c>
      <c r="E6530" s="149" t="str">
        <f t="shared" si="205"/>
        <v>_</v>
      </c>
      <c r="G6530" s="149">
        <f t="array" ref="G6530">SUM(IF(A6530=A$5:A6530,IF(C6530=C$5:C6530,1,0),0))</f>
        <v>3292</v>
      </c>
    </row>
    <row r="6531" spans="2:7" x14ac:dyDescent="0.25">
      <c r="B6531" s="149" t="str">
        <f t="shared" si="204"/>
        <v>_3293</v>
      </c>
      <c r="E6531" s="149" t="str">
        <f t="shared" si="205"/>
        <v>_</v>
      </c>
      <c r="G6531" s="149">
        <f t="array" ref="G6531">SUM(IF(A6531=A$5:A6531,IF(C6531=C$5:C6531,1,0),0))</f>
        <v>3293</v>
      </c>
    </row>
    <row r="6532" spans="2:7" x14ac:dyDescent="0.25">
      <c r="B6532" s="149" t="str">
        <f t="shared" si="204"/>
        <v>_3294</v>
      </c>
      <c r="E6532" s="149" t="str">
        <f t="shared" si="205"/>
        <v>_</v>
      </c>
      <c r="G6532" s="149">
        <f t="array" ref="G6532">SUM(IF(A6532=A$5:A6532,IF(C6532=C$5:C6532,1,0),0))</f>
        <v>3294</v>
      </c>
    </row>
    <row r="6533" spans="2:7" x14ac:dyDescent="0.25">
      <c r="B6533" s="149" t="str">
        <f t="shared" si="204"/>
        <v>_3295</v>
      </c>
      <c r="E6533" s="149" t="str">
        <f t="shared" si="205"/>
        <v>_</v>
      </c>
      <c r="G6533" s="149">
        <f t="array" ref="G6533">SUM(IF(A6533=A$5:A6533,IF(C6533=C$5:C6533,1,0),0))</f>
        <v>3295</v>
      </c>
    </row>
    <row r="6534" spans="2:7" x14ac:dyDescent="0.25">
      <c r="B6534" s="149" t="str">
        <f t="shared" si="204"/>
        <v>_3296</v>
      </c>
      <c r="E6534" s="149" t="str">
        <f t="shared" si="205"/>
        <v>_</v>
      </c>
      <c r="G6534" s="149">
        <f t="array" ref="G6534">SUM(IF(A6534=A$5:A6534,IF(C6534=C$5:C6534,1,0),0))</f>
        <v>3296</v>
      </c>
    </row>
    <row r="6535" spans="2:7" x14ac:dyDescent="0.25">
      <c r="B6535" s="149" t="str">
        <f t="shared" si="204"/>
        <v>_3297</v>
      </c>
      <c r="E6535" s="149" t="str">
        <f t="shared" si="205"/>
        <v>_</v>
      </c>
      <c r="G6535" s="149">
        <f t="array" ref="G6535">SUM(IF(A6535=A$5:A6535,IF(C6535=C$5:C6535,1,0),0))</f>
        <v>3297</v>
      </c>
    </row>
    <row r="6536" spans="2:7" x14ac:dyDescent="0.25">
      <c r="B6536" s="149" t="str">
        <f t="shared" si="204"/>
        <v>_3298</v>
      </c>
      <c r="E6536" s="149" t="str">
        <f t="shared" si="205"/>
        <v>_</v>
      </c>
      <c r="G6536" s="149">
        <f t="array" ref="G6536">SUM(IF(A6536=A$5:A6536,IF(C6536=C$5:C6536,1,0),0))</f>
        <v>3298</v>
      </c>
    </row>
    <row r="6537" spans="2:7" x14ac:dyDescent="0.25">
      <c r="B6537" s="149" t="str">
        <f t="shared" si="204"/>
        <v>_3299</v>
      </c>
      <c r="E6537" s="149" t="str">
        <f t="shared" si="205"/>
        <v>_</v>
      </c>
      <c r="G6537" s="149">
        <f t="array" ref="G6537">SUM(IF(A6537=A$5:A6537,IF(C6537=C$5:C6537,1,0),0))</f>
        <v>3299</v>
      </c>
    </row>
    <row r="6538" spans="2:7" x14ac:dyDescent="0.25">
      <c r="B6538" s="149" t="str">
        <f t="shared" si="204"/>
        <v>_3300</v>
      </c>
      <c r="E6538" s="149" t="str">
        <f t="shared" si="205"/>
        <v>_</v>
      </c>
      <c r="G6538" s="149">
        <f t="array" ref="G6538">SUM(IF(A6538=A$5:A6538,IF(C6538=C$5:C6538,1,0),0))</f>
        <v>3300</v>
      </c>
    </row>
    <row r="6539" spans="2:7" x14ac:dyDescent="0.25">
      <c r="B6539" s="149" t="str">
        <f t="shared" si="204"/>
        <v>_3301</v>
      </c>
      <c r="E6539" s="149" t="str">
        <f t="shared" si="205"/>
        <v>_</v>
      </c>
      <c r="G6539" s="149">
        <f t="array" ref="G6539">SUM(IF(A6539=A$5:A6539,IF(C6539=C$5:C6539,1,0),0))</f>
        <v>3301</v>
      </c>
    </row>
    <row r="6540" spans="2:7" x14ac:dyDescent="0.25">
      <c r="B6540" s="149" t="str">
        <f t="shared" si="204"/>
        <v>_3302</v>
      </c>
      <c r="E6540" s="149" t="str">
        <f t="shared" si="205"/>
        <v>_</v>
      </c>
      <c r="G6540" s="149">
        <f t="array" ref="G6540">SUM(IF(A6540=A$5:A6540,IF(C6540=C$5:C6540,1,0),0))</f>
        <v>3302</v>
      </c>
    </row>
    <row r="6541" spans="2:7" x14ac:dyDescent="0.25">
      <c r="B6541" s="149" t="str">
        <f t="shared" ref="B6541:B6604" si="206">A6541&amp;"_"&amp;C6541&amp;G6541</f>
        <v>_3303</v>
      </c>
      <c r="E6541" s="149" t="str">
        <f t="shared" si="205"/>
        <v>_</v>
      </c>
      <c r="G6541" s="149">
        <f t="array" ref="G6541">SUM(IF(A6541=A$5:A6541,IF(C6541=C$5:C6541,1,0),0))</f>
        <v>3303</v>
      </c>
    </row>
    <row r="6542" spans="2:7" x14ac:dyDescent="0.25">
      <c r="B6542" s="149" t="str">
        <f t="shared" si="206"/>
        <v>_3304</v>
      </c>
      <c r="E6542" s="149" t="str">
        <f t="shared" si="205"/>
        <v>_</v>
      </c>
      <c r="G6542" s="149">
        <f t="array" ref="G6542">SUM(IF(A6542=A$5:A6542,IF(C6542=C$5:C6542,1,0),0))</f>
        <v>3304</v>
      </c>
    </row>
    <row r="6543" spans="2:7" x14ac:dyDescent="0.25">
      <c r="B6543" s="149" t="str">
        <f t="shared" si="206"/>
        <v>_3305</v>
      </c>
      <c r="E6543" s="149" t="str">
        <f t="shared" si="205"/>
        <v>_</v>
      </c>
      <c r="G6543" s="149">
        <f t="array" ref="G6543">SUM(IF(A6543=A$5:A6543,IF(C6543=C$5:C6543,1,0),0))</f>
        <v>3305</v>
      </c>
    </row>
    <row r="6544" spans="2:7" x14ac:dyDescent="0.25">
      <c r="B6544" s="149" t="str">
        <f t="shared" si="206"/>
        <v>_3306</v>
      </c>
      <c r="E6544" s="149" t="str">
        <f t="shared" si="205"/>
        <v>_</v>
      </c>
      <c r="G6544" s="149">
        <f t="array" ref="G6544">SUM(IF(A6544=A$5:A6544,IF(C6544=C$5:C6544,1,0),0))</f>
        <v>3306</v>
      </c>
    </row>
    <row r="6545" spans="2:7" x14ac:dyDescent="0.25">
      <c r="B6545" s="149" t="str">
        <f t="shared" si="206"/>
        <v>_3307</v>
      </c>
      <c r="E6545" s="149" t="str">
        <f t="shared" si="205"/>
        <v>_</v>
      </c>
      <c r="G6545" s="149">
        <f t="array" ref="G6545">SUM(IF(A6545=A$5:A6545,IF(C6545=C$5:C6545,1,0),0))</f>
        <v>3307</v>
      </c>
    </row>
    <row r="6546" spans="2:7" x14ac:dyDescent="0.25">
      <c r="B6546" s="149" t="str">
        <f t="shared" si="206"/>
        <v>_3308</v>
      </c>
      <c r="E6546" s="149" t="str">
        <f t="shared" si="205"/>
        <v>_</v>
      </c>
      <c r="G6546" s="149">
        <f t="array" ref="G6546">SUM(IF(A6546=A$5:A6546,IF(C6546=C$5:C6546,1,0),0))</f>
        <v>3308</v>
      </c>
    </row>
    <row r="6547" spans="2:7" x14ac:dyDescent="0.25">
      <c r="B6547" s="149" t="str">
        <f t="shared" si="206"/>
        <v>_3309</v>
      </c>
      <c r="E6547" s="149" t="str">
        <f t="shared" si="205"/>
        <v>_</v>
      </c>
      <c r="G6547" s="149">
        <f t="array" ref="G6547">SUM(IF(A6547=A$5:A6547,IF(C6547=C$5:C6547,1,0),0))</f>
        <v>3309</v>
      </c>
    </row>
    <row r="6548" spans="2:7" x14ac:dyDescent="0.25">
      <c r="B6548" s="149" t="str">
        <f t="shared" si="206"/>
        <v>_3310</v>
      </c>
      <c r="E6548" s="149" t="str">
        <f t="shared" si="205"/>
        <v>_</v>
      </c>
      <c r="G6548" s="149">
        <f t="array" ref="G6548">SUM(IF(A6548=A$5:A6548,IF(C6548=C$5:C6548,1,0),0))</f>
        <v>3310</v>
      </c>
    </row>
    <row r="6549" spans="2:7" x14ac:dyDescent="0.25">
      <c r="B6549" s="149" t="str">
        <f t="shared" si="206"/>
        <v>_3311</v>
      </c>
      <c r="E6549" s="149" t="str">
        <f t="shared" si="205"/>
        <v>_</v>
      </c>
      <c r="G6549" s="149">
        <f t="array" ref="G6549">SUM(IF(A6549=A$5:A6549,IF(C6549=C$5:C6549,1,0),0))</f>
        <v>3311</v>
      </c>
    </row>
    <row r="6550" spans="2:7" x14ac:dyDescent="0.25">
      <c r="B6550" s="149" t="str">
        <f t="shared" si="206"/>
        <v>_3312</v>
      </c>
      <c r="E6550" s="149" t="str">
        <f t="shared" si="205"/>
        <v>_</v>
      </c>
      <c r="G6550" s="149">
        <f t="array" ref="G6550">SUM(IF(A6550=A$5:A6550,IF(C6550=C$5:C6550,1,0),0))</f>
        <v>3312</v>
      </c>
    </row>
    <row r="6551" spans="2:7" x14ac:dyDescent="0.25">
      <c r="B6551" s="149" t="str">
        <f t="shared" si="206"/>
        <v>_3313</v>
      </c>
      <c r="E6551" s="149" t="str">
        <f t="shared" si="205"/>
        <v>_</v>
      </c>
      <c r="G6551" s="149">
        <f t="array" ref="G6551">SUM(IF(A6551=A$5:A6551,IF(C6551=C$5:C6551,1,0),0))</f>
        <v>3313</v>
      </c>
    </row>
    <row r="6552" spans="2:7" x14ac:dyDescent="0.25">
      <c r="B6552" s="149" t="str">
        <f t="shared" si="206"/>
        <v>_3314</v>
      </c>
      <c r="E6552" s="149" t="str">
        <f t="shared" si="205"/>
        <v>_</v>
      </c>
      <c r="G6552" s="149">
        <f t="array" ref="G6552">SUM(IF(A6552=A$5:A6552,IF(C6552=C$5:C6552,1,0),0))</f>
        <v>3314</v>
      </c>
    </row>
    <row r="6553" spans="2:7" x14ac:dyDescent="0.25">
      <c r="B6553" s="149" t="str">
        <f t="shared" si="206"/>
        <v>_3315</v>
      </c>
      <c r="E6553" s="149" t="str">
        <f t="shared" si="205"/>
        <v>_</v>
      </c>
      <c r="G6553" s="149">
        <f t="array" ref="G6553">SUM(IF(A6553=A$5:A6553,IF(C6553=C$5:C6553,1,0),0))</f>
        <v>3315</v>
      </c>
    </row>
    <row r="6554" spans="2:7" x14ac:dyDescent="0.25">
      <c r="B6554" s="149" t="str">
        <f t="shared" si="206"/>
        <v>_3316</v>
      </c>
      <c r="E6554" s="149" t="str">
        <f t="shared" si="205"/>
        <v>_</v>
      </c>
      <c r="G6554" s="149">
        <f t="array" ref="G6554">SUM(IF(A6554=A$5:A6554,IF(C6554=C$5:C6554,1,0),0))</f>
        <v>3316</v>
      </c>
    </row>
    <row r="6555" spans="2:7" x14ac:dyDescent="0.25">
      <c r="B6555" s="149" t="str">
        <f t="shared" si="206"/>
        <v>_3317</v>
      </c>
      <c r="E6555" s="149" t="str">
        <f t="shared" si="205"/>
        <v>_</v>
      </c>
      <c r="G6555" s="149">
        <f t="array" ref="G6555">SUM(IF(A6555=A$5:A6555,IF(C6555=C$5:C6555,1,0),0))</f>
        <v>3317</v>
      </c>
    </row>
    <row r="6556" spans="2:7" x14ac:dyDescent="0.25">
      <c r="B6556" s="149" t="str">
        <f t="shared" si="206"/>
        <v>_3318</v>
      </c>
      <c r="E6556" s="149" t="str">
        <f t="shared" si="205"/>
        <v>_</v>
      </c>
      <c r="G6556" s="149">
        <f t="array" ref="G6556">SUM(IF(A6556=A$5:A6556,IF(C6556=C$5:C6556,1,0),0))</f>
        <v>3318</v>
      </c>
    </row>
    <row r="6557" spans="2:7" x14ac:dyDescent="0.25">
      <c r="B6557" s="149" t="str">
        <f t="shared" si="206"/>
        <v>_3319</v>
      </c>
      <c r="E6557" s="149" t="str">
        <f t="shared" si="205"/>
        <v>_</v>
      </c>
      <c r="G6557" s="149">
        <f t="array" ref="G6557">SUM(IF(A6557=A$5:A6557,IF(C6557=C$5:C6557,1,0),0))</f>
        <v>3319</v>
      </c>
    </row>
    <row r="6558" spans="2:7" x14ac:dyDescent="0.25">
      <c r="B6558" s="149" t="str">
        <f t="shared" si="206"/>
        <v>_3320</v>
      </c>
      <c r="E6558" s="149" t="str">
        <f t="shared" si="205"/>
        <v>_</v>
      </c>
      <c r="G6558" s="149">
        <f t="array" ref="G6558">SUM(IF(A6558=A$5:A6558,IF(C6558=C$5:C6558,1,0),0))</f>
        <v>3320</v>
      </c>
    </row>
    <row r="6559" spans="2:7" x14ac:dyDescent="0.25">
      <c r="B6559" s="149" t="str">
        <f t="shared" si="206"/>
        <v>_3321</v>
      </c>
      <c r="E6559" s="149" t="str">
        <f t="shared" si="205"/>
        <v>_</v>
      </c>
      <c r="G6559" s="149">
        <f t="array" ref="G6559">SUM(IF(A6559=A$5:A6559,IF(C6559=C$5:C6559,1,0),0))</f>
        <v>3321</v>
      </c>
    </row>
    <row r="6560" spans="2:7" x14ac:dyDescent="0.25">
      <c r="B6560" s="149" t="str">
        <f t="shared" si="206"/>
        <v>_3322</v>
      </c>
      <c r="E6560" s="149" t="str">
        <f t="shared" si="205"/>
        <v>_</v>
      </c>
      <c r="G6560" s="149">
        <f t="array" ref="G6560">SUM(IF(A6560=A$5:A6560,IF(C6560=C$5:C6560,1,0),0))</f>
        <v>3322</v>
      </c>
    </row>
    <row r="6561" spans="2:7" x14ac:dyDescent="0.25">
      <c r="B6561" s="149" t="str">
        <f t="shared" si="206"/>
        <v>_3323</v>
      </c>
      <c r="E6561" s="149" t="str">
        <f t="shared" si="205"/>
        <v>_</v>
      </c>
      <c r="G6561" s="149">
        <f t="array" ref="G6561">SUM(IF(A6561=A$5:A6561,IF(C6561=C$5:C6561,1,0),0))</f>
        <v>3323</v>
      </c>
    </row>
    <row r="6562" spans="2:7" x14ac:dyDescent="0.25">
      <c r="B6562" s="149" t="str">
        <f t="shared" si="206"/>
        <v>_3324</v>
      </c>
      <c r="E6562" s="149" t="str">
        <f t="shared" si="205"/>
        <v>_</v>
      </c>
      <c r="G6562" s="149">
        <f t="array" ref="G6562">SUM(IF(A6562=A$5:A6562,IF(C6562=C$5:C6562,1,0),0))</f>
        <v>3324</v>
      </c>
    </row>
    <row r="6563" spans="2:7" x14ac:dyDescent="0.25">
      <c r="B6563" s="149" t="str">
        <f t="shared" si="206"/>
        <v>_3325</v>
      </c>
      <c r="E6563" s="149" t="str">
        <f t="shared" si="205"/>
        <v>_</v>
      </c>
      <c r="G6563" s="149">
        <f t="array" ref="G6563">SUM(IF(A6563=A$5:A6563,IF(C6563=C$5:C6563,1,0),0))</f>
        <v>3325</v>
      </c>
    </row>
    <row r="6564" spans="2:7" x14ac:dyDescent="0.25">
      <c r="B6564" s="149" t="str">
        <f t="shared" si="206"/>
        <v>_3326</v>
      </c>
      <c r="E6564" s="149" t="str">
        <f t="shared" si="205"/>
        <v>_</v>
      </c>
      <c r="G6564" s="149">
        <f t="array" ref="G6564">SUM(IF(A6564=A$5:A6564,IF(C6564=C$5:C6564,1,0),0))</f>
        <v>3326</v>
      </c>
    </row>
    <row r="6565" spans="2:7" x14ac:dyDescent="0.25">
      <c r="B6565" s="149" t="str">
        <f t="shared" si="206"/>
        <v>_3327</v>
      </c>
      <c r="E6565" s="149" t="str">
        <f t="shared" si="205"/>
        <v>_</v>
      </c>
      <c r="G6565" s="149">
        <f t="array" ref="G6565">SUM(IF(A6565=A$5:A6565,IF(C6565=C$5:C6565,1,0),0))</f>
        <v>3327</v>
      </c>
    </row>
    <row r="6566" spans="2:7" x14ac:dyDescent="0.25">
      <c r="B6566" s="149" t="str">
        <f t="shared" si="206"/>
        <v>_3328</v>
      </c>
      <c r="E6566" s="149" t="str">
        <f t="shared" si="205"/>
        <v>_</v>
      </c>
      <c r="G6566" s="149">
        <f t="array" ref="G6566">SUM(IF(A6566=A$5:A6566,IF(C6566=C$5:C6566,1,0),0))</f>
        <v>3328</v>
      </c>
    </row>
    <row r="6567" spans="2:7" x14ac:dyDescent="0.25">
      <c r="B6567" s="149" t="str">
        <f t="shared" si="206"/>
        <v>_3329</v>
      </c>
      <c r="E6567" s="149" t="str">
        <f t="shared" si="205"/>
        <v>_</v>
      </c>
      <c r="G6567" s="149">
        <f t="array" ref="G6567">SUM(IF(A6567=A$5:A6567,IF(C6567=C$5:C6567,1,0),0))</f>
        <v>3329</v>
      </c>
    </row>
    <row r="6568" spans="2:7" x14ac:dyDescent="0.25">
      <c r="B6568" s="149" t="str">
        <f t="shared" si="206"/>
        <v>_3330</v>
      </c>
      <c r="E6568" s="149" t="str">
        <f t="shared" si="205"/>
        <v>_</v>
      </c>
      <c r="G6568" s="149">
        <f t="array" ref="G6568">SUM(IF(A6568=A$5:A6568,IF(C6568=C$5:C6568,1,0),0))</f>
        <v>3330</v>
      </c>
    </row>
    <row r="6569" spans="2:7" x14ac:dyDescent="0.25">
      <c r="B6569" s="149" t="str">
        <f t="shared" si="206"/>
        <v>_3331</v>
      </c>
      <c r="E6569" s="149" t="str">
        <f t="shared" si="205"/>
        <v>_</v>
      </c>
      <c r="G6569" s="149">
        <f t="array" ref="G6569">SUM(IF(A6569=A$5:A6569,IF(C6569=C$5:C6569,1,0),0))</f>
        <v>3331</v>
      </c>
    </row>
    <row r="6570" spans="2:7" x14ac:dyDescent="0.25">
      <c r="B6570" s="149" t="str">
        <f t="shared" si="206"/>
        <v>_3332</v>
      </c>
      <c r="E6570" s="149" t="str">
        <f t="shared" si="205"/>
        <v>_</v>
      </c>
      <c r="G6570" s="149">
        <f t="array" ref="G6570">SUM(IF(A6570=A$5:A6570,IF(C6570=C$5:C6570,1,0),0))</f>
        <v>3332</v>
      </c>
    </row>
    <row r="6571" spans="2:7" x14ac:dyDescent="0.25">
      <c r="B6571" s="149" t="str">
        <f t="shared" si="206"/>
        <v>_3333</v>
      </c>
      <c r="E6571" s="149" t="str">
        <f t="shared" si="205"/>
        <v>_</v>
      </c>
      <c r="G6571" s="149">
        <f t="array" ref="G6571">SUM(IF(A6571=A$5:A6571,IF(C6571=C$5:C6571,1,0),0))</f>
        <v>3333</v>
      </c>
    </row>
    <row r="6572" spans="2:7" x14ac:dyDescent="0.25">
      <c r="B6572" s="149" t="str">
        <f t="shared" si="206"/>
        <v>_3334</v>
      </c>
      <c r="E6572" s="149" t="str">
        <f t="shared" si="205"/>
        <v>_</v>
      </c>
      <c r="G6572" s="149">
        <f t="array" ref="G6572">SUM(IF(A6572=A$5:A6572,IF(C6572=C$5:C6572,1,0),0))</f>
        <v>3334</v>
      </c>
    </row>
    <row r="6573" spans="2:7" x14ac:dyDescent="0.25">
      <c r="B6573" s="149" t="str">
        <f t="shared" si="206"/>
        <v>_3335</v>
      </c>
      <c r="E6573" s="149" t="str">
        <f t="shared" si="205"/>
        <v>_</v>
      </c>
      <c r="G6573" s="149">
        <f t="array" ref="G6573">SUM(IF(A6573=A$5:A6573,IF(C6573=C$5:C6573,1,0),0))</f>
        <v>3335</v>
      </c>
    </row>
    <row r="6574" spans="2:7" x14ac:dyDescent="0.25">
      <c r="B6574" s="149" t="str">
        <f t="shared" si="206"/>
        <v>_3336</v>
      </c>
      <c r="E6574" s="149" t="str">
        <f t="shared" si="205"/>
        <v>_</v>
      </c>
      <c r="G6574" s="149">
        <f t="array" ref="G6574">SUM(IF(A6574=A$5:A6574,IF(C6574=C$5:C6574,1,0),0))</f>
        <v>3336</v>
      </c>
    </row>
    <row r="6575" spans="2:7" x14ac:dyDescent="0.25">
      <c r="B6575" s="149" t="str">
        <f t="shared" si="206"/>
        <v>_3337</v>
      </c>
      <c r="E6575" s="149" t="str">
        <f t="shared" si="205"/>
        <v>_</v>
      </c>
      <c r="G6575" s="149">
        <f t="array" ref="G6575">SUM(IF(A6575=A$5:A6575,IF(C6575=C$5:C6575,1,0),0))</f>
        <v>3337</v>
      </c>
    </row>
    <row r="6576" spans="2:7" x14ac:dyDescent="0.25">
      <c r="B6576" s="149" t="str">
        <f t="shared" si="206"/>
        <v>_3338</v>
      </c>
      <c r="E6576" s="149" t="str">
        <f t="shared" si="205"/>
        <v>_</v>
      </c>
      <c r="G6576" s="149">
        <f t="array" ref="G6576">SUM(IF(A6576=A$5:A6576,IF(C6576=C$5:C6576,1,0),0))</f>
        <v>3338</v>
      </c>
    </row>
    <row r="6577" spans="2:7" x14ac:dyDescent="0.25">
      <c r="B6577" s="149" t="str">
        <f t="shared" si="206"/>
        <v>_3339</v>
      </c>
      <c r="E6577" s="149" t="str">
        <f t="shared" ref="E6577:E6640" si="207">A6577&amp;"_"&amp;C6577&amp;D6577</f>
        <v>_</v>
      </c>
      <c r="G6577" s="149">
        <f t="array" ref="G6577">SUM(IF(A6577=A$5:A6577,IF(C6577=C$5:C6577,1,0),0))</f>
        <v>3339</v>
      </c>
    </row>
    <row r="6578" spans="2:7" x14ac:dyDescent="0.25">
      <c r="B6578" s="149" t="str">
        <f t="shared" si="206"/>
        <v>_3340</v>
      </c>
      <c r="E6578" s="149" t="str">
        <f t="shared" si="207"/>
        <v>_</v>
      </c>
      <c r="G6578" s="149">
        <f t="array" ref="G6578">SUM(IF(A6578=A$5:A6578,IF(C6578=C$5:C6578,1,0),0))</f>
        <v>3340</v>
      </c>
    </row>
    <row r="6579" spans="2:7" x14ac:dyDescent="0.25">
      <c r="B6579" s="149" t="str">
        <f t="shared" si="206"/>
        <v>_3341</v>
      </c>
      <c r="E6579" s="149" t="str">
        <f t="shared" si="207"/>
        <v>_</v>
      </c>
      <c r="G6579" s="149">
        <f t="array" ref="G6579">SUM(IF(A6579=A$5:A6579,IF(C6579=C$5:C6579,1,0),0))</f>
        <v>3341</v>
      </c>
    </row>
    <row r="6580" spans="2:7" x14ac:dyDescent="0.25">
      <c r="B6580" s="149" t="str">
        <f t="shared" si="206"/>
        <v>_3342</v>
      </c>
      <c r="E6580" s="149" t="str">
        <f t="shared" si="207"/>
        <v>_</v>
      </c>
      <c r="G6580" s="149">
        <f t="array" ref="G6580">SUM(IF(A6580=A$5:A6580,IF(C6580=C$5:C6580,1,0),0))</f>
        <v>3342</v>
      </c>
    </row>
    <row r="6581" spans="2:7" x14ac:dyDescent="0.25">
      <c r="B6581" s="149" t="str">
        <f t="shared" si="206"/>
        <v>_3343</v>
      </c>
      <c r="E6581" s="149" t="str">
        <f t="shared" si="207"/>
        <v>_</v>
      </c>
      <c r="G6581" s="149">
        <f t="array" ref="G6581">SUM(IF(A6581=A$5:A6581,IF(C6581=C$5:C6581,1,0),0))</f>
        <v>3343</v>
      </c>
    </row>
    <row r="6582" spans="2:7" x14ac:dyDescent="0.25">
      <c r="B6582" s="149" t="str">
        <f t="shared" si="206"/>
        <v>_3344</v>
      </c>
      <c r="E6582" s="149" t="str">
        <f t="shared" si="207"/>
        <v>_</v>
      </c>
      <c r="G6582" s="149">
        <f t="array" ref="G6582">SUM(IF(A6582=A$5:A6582,IF(C6582=C$5:C6582,1,0),0))</f>
        <v>3344</v>
      </c>
    </row>
    <row r="6583" spans="2:7" x14ac:dyDescent="0.25">
      <c r="B6583" s="149" t="str">
        <f t="shared" si="206"/>
        <v>_3345</v>
      </c>
      <c r="E6583" s="149" t="str">
        <f t="shared" si="207"/>
        <v>_</v>
      </c>
      <c r="G6583" s="149">
        <f t="array" ref="G6583">SUM(IF(A6583=A$5:A6583,IF(C6583=C$5:C6583,1,0),0))</f>
        <v>3345</v>
      </c>
    </row>
    <row r="6584" spans="2:7" x14ac:dyDescent="0.25">
      <c r="B6584" s="149" t="str">
        <f t="shared" si="206"/>
        <v>_3346</v>
      </c>
      <c r="E6584" s="149" t="str">
        <f t="shared" si="207"/>
        <v>_</v>
      </c>
      <c r="G6584" s="149">
        <f t="array" ref="G6584">SUM(IF(A6584=A$5:A6584,IF(C6584=C$5:C6584,1,0),0))</f>
        <v>3346</v>
      </c>
    </row>
    <row r="6585" spans="2:7" x14ac:dyDescent="0.25">
      <c r="B6585" s="149" t="str">
        <f t="shared" si="206"/>
        <v>_3347</v>
      </c>
      <c r="E6585" s="149" t="str">
        <f t="shared" si="207"/>
        <v>_</v>
      </c>
      <c r="G6585" s="149">
        <f t="array" ref="G6585">SUM(IF(A6585=A$5:A6585,IF(C6585=C$5:C6585,1,0),0))</f>
        <v>3347</v>
      </c>
    </row>
    <row r="6586" spans="2:7" x14ac:dyDescent="0.25">
      <c r="B6586" s="149" t="str">
        <f t="shared" si="206"/>
        <v>_3348</v>
      </c>
      <c r="E6586" s="149" t="str">
        <f t="shared" si="207"/>
        <v>_</v>
      </c>
      <c r="G6586" s="149">
        <f t="array" ref="G6586">SUM(IF(A6586=A$5:A6586,IF(C6586=C$5:C6586,1,0),0))</f>
        <v>3348</v>
      </c>
    </row>
    <row r="6587" spans="2:7" x14ac:dyDescent="0.25">
      <c r="B6587" s="149" t="str">
        <f t="shared" si="206"/>
        <v>_3349</v>
      </c>
      <c r="E6587" s="149" t="str">
        <f t="shared" si="207"/>
        <v>_</v>
      </c>
      <c r="G6587" s="149">
        <f t="array" ref="G6587">SUM(IF(A6587=A$5:A6587,IF(C6587=C$5:C6587,1,0),0))</f>
        <v>3349</v>
      </c>
    </row>
    <row r="6588" spans="2:7" x14ac:dyDescent="0.25">
      <c r="B6588" s="149" t="str">
        <f t="shared" si="206"/>
        <v>_3350</v>
      </c>
      <c r="E6588" s="149" t="str">
        <f t="shared" si="207"/>
        <v>_</v>
      </c>
      <c r="G6588" s="149">
        <f t="array" ref="G6588">SUM(IF(A6588=A$5:A6588,IF(C6588=C$5:C6588,1,0),0))</f>
        <v>3350</v>
      </c>
    </row>
    <row r="6589" spans="2:7" x14ac:dyDescent="0.25">
      <c r="B6589" s="149" t="str">
        <f t="shared" si="206"/>
        <v>_3351</v>
      </c>
      <c r="E6589" s="149" t="str">
        <f t="shared" si="207"/>
        <v>_</v>
      </c>
      <c r="G6589" s="149">
        <f t="array" ref="G6589">SUM(IF(A6589=A$5:A6589,IF(C6589=C$5:C6589,1,0),0))</f>
        <v>3351</v>
      </c>
    </row>
    <row r="6590" spans="2:7" x14ac:dyDescent="0.25">
      <c r="B6590" s="149" t="str">
        <f t="shared" si="206"/>
        <v>_3352</v>
      </c>
      <c r="E6590" s="149" t="str">
        <f t="shared" si="207"/>
        <v>_</v>
      </c>
      <c r="G6590" s="149">
        <f t="array" ref="G6590">SUM(IF(A6590=A$5:A6590,IF(C6590=C$5:C6590,1,0),0))</f>
        <v>3352</v>
      </c>
    </row>
    <row r="6591" spans="2:7" x14ac:dyDescent="0.25">
      <c r="B6591" s="149" t="str">
        <f t="shared" si="206"/>
        <v>_3353</v>
      </c>
      <c r="E6591" s="149" t="str">
        <f t="shared" si="207"/>
        <v>_</v>
      </c>
      <c r="G6591" s="149">
        <f t="array" ref="G6591">SUM(IF(A6591=A$5:A6591,IF(C6591=C$5:C6591,1,0),0))</f>
        <v>3353</v>
      </c>
    </row>
    <row r="6592" spans="2:7" x14ac:dyDescent="0.25">
      <c r="B6592" s="149" t="str">
        <f t="shared" si="206"/>
        <v>_3354</v>
      </c>
      <c r="E6592" s="149" t="str">
        <f t="shared" si="207"/>
        <v>_</v>
      </c>
      <c r="G6592" s="149">
        <f t="array" ref="G6592">SUM(IF(A6592=A$5:A6592,IF(C6592=C$5:C6592,1,0),0))</f>
        <v>3354</v>
      </c>
    </row>
    <row r="6593" spans="2:7" x14ac:dyDescent="0.25">
      <c r="B6593" s="149" t="str">
        <f t="shared" si="206"/>
        <v>_3355</v>
      </c>
      <c r="E6593" s="149" t="str">
        <f t="shared" si="207"/>
        <v>_</v>
      </c>
      <c r="G6593" s="149">
        <f t="array" ref="G6593">SUM(IF(A6593=A$5:A6593,IF(C6593=C$5:C6593,1,0),0))</f>
        <v>3355</v>
      </c>
    </row>
    <row r="6594" spans="2:7" x14ac:dyDescent="0.25">
      <c r="B6594" s="149" t="str">
        <f t="shared" si="206"/>
        <v>_3356</v>
      </c>
      <c r="E6594" s="149" t="str">
        <f t="shared" si="207"/>
        <v>_</v>
      </c>
      <c r="G6594" s="149">
        <f t="array" ref="G6594">SUM(IF(A6594=A$5:A6594,IF(C6594=C$5:C6594,1,0),0))</f>
        <v>3356</v>
      </c>
    </row>
    <row r="6595" spans="2:7" x14ac:dyDescent="0.25">
      <c r="B6595" s="149" t="str">
        <f t="shared" si="206"/>
        <v>_3357</v>
      </c>
      <c r="E6595" s="149" t="str">
        <f t="shared" si="207"/>
        <v>_</v>
      </c>
      <c r="G6595" s="149">
        <f t="array" ref="G6595">SUM(IF(A6595=A$5:A6595,IF(C6595=C$5:C6595,1,0),0))</f>
        <v>3357</v>
      </c>
    </row>
    <row r="6596" spans="2:7" x14ac:dyDescent="0.25">
      <c r="B6596" s="149" t="str">
        <f t="shared" si="206"/>
        <v>_3358</v>
      </c>
      <c r="E6596" s="149" t="str">
        <f t="shared" si="207"/>
        <v>_</v>
      </c>
      <c r="G6596" s="149">
        <f t="array" ref="G6596">SUM(IF(A6596=A$5:A6596,IF(C6596=C$5:C6596,1,0),0))</f>
        <v>3358</v>
      </c>
    </row>
    <row r="6597" spans="2:7" x14ac:dyDescent="0.25">
      <c r="B6597" s="149" t="str">
        <f t="shared" si="206"/>
        <v>_3359</v>
      </c>
      <c r="E6597" s="149" t="str">
        <f t="shared" si="207"/>
        <v>_</v>
      </c>
      <c r="G6597" s="149">
        <f t="array" ref="G6597">SUM(IF(A6597=A$5:A6597,IF(C6597=C$5:C6597,1,0),0))</f>
        <v>3359</v>
      </c>
    </row>
    <row r="6598" spans="2:7" x14ac:dyDescent="0.25">
      <c r="B6598" s="149" t="str">
        <f t="shared" si="206"/>
        <v>_3360</v>
      </c>
      <c r="E6598" s="149" t="str">
        <f t="shared" si="207"/>
        <v>_</v>
      </c>
      <c r="G6598" s="149">
        <f t="array" ref="G6598">SUM(IF(A6598=A$5:A6598,IF(C6598=C$5:C6598,1,0),0))</f>
        <v>3360</v>
      </c>
    </row>
    <row r="6599" spans="2:7" x14ac:dyDescent="0.25">
      <c r="B6599" s="149" t="str">
        <f t="shared" si="206"/>
        <v>_3361</v>
      </c>
      <c r="E6599" s="149" t="str">
        <f t="shared" si="207"/>
        <v>_</v>
      </c>
      <c r="G6599" s="149">
        <f t="array" ref="G6599">SUM(IF(A6599=A$5:A6599,IF(C6599=C$5:C6599,1,0),0))</f>
        <v>3361</v>
      </c>
    </row>
    <row r="6600" spans="2:7" x14ac:dyDescent="0.25">
      <c r="B6600" s="149" t="str">
        <f t="shared" si="206"/>
        <v>_3362</v>
      </c>
      <c r="E6600" s="149" t="str">
        <f t="shared" si="207"/>
        <v>_</v>
      </c>
      <c r="G6600" s="149">
        <f t="array" ref="G6600">SUM(IF(A6600=A$5:A6600,IF(C6600=C$5:C6600,1,0),0))</f>
        <v>3362</v>
      </c>
    </row>
    <row r="6601" spans="2:7" x14ac:dyDescent="0.25">
      <c r="B6601" s="149" t="str">
        <f t="shared" si="206"/>
        <v>_3363</v>
      </c>
      <c r="E6601" s="149" t="str">
        <f t="shared" si="207"/>
        <v>_</v>
      </c>
      <c r="G6601" s="149">
        <f t="array" ref="G6601">SUM(IF(A6601=A$5:A6601,IF(C6601=C$5:C6601,1,0),0))</f>
        <v>3363</v>
      </c>
    </row>
    <row r="6602" spans="2:7" x14ac:dyDescent="0.25">
      <c r="B6602" s="149" t="str">
        <f t="shared" si="206"/>
        <v>_3364</v>
      </c>
      <c r="E6602" s="149" t="str">
        <f t="shared" si="207"/>
        <v>_</v>
      </c>
      <c r="G6602" s="149">
        <f t="array" ref="G6602">SUM(IF(A6602=A$5:A6602,IF(C6602=C$5:C6602,1,0),0))</f>
        <v>3364</v>
      </c>
    </row>
    <row r="6603" spans="2:7" x14ac:dyDescent="0.25">
      <c r="B6603" s="149" t="str">
        <f t="shared" si="206"/>
        <v>_3365</v>
      </c>
      <c r="E6603" s="149" t="str">
        <f t="shared" si="207"/>
        <v>_</v>
      </c>
      <c r="G6603" s="149">
        <f t="array" ref="G6603">SUM(IF(A6603=A$5:A6603,IF(C6603=C$5:C6603,1,0),0))</f>
        <v>3365</v>
      </c>
    </row>
    <row r="6604" spans="2:7" x14ac:dyDescent="0.25">
      <c r="B6604" s="149" t="str">
        <f t="shared" si="206"/>
        <v>_3366</v>
      </c>
      <c r="E6604" s="149" t="str">
        <f t="shared" si="207"/>
        <v>_</v>
      </c>
      <c r="G6604" s="149">
        <f t="array" ref="G6604">SUM(IF(A6604=A$5:A6604,IF(C6604=C$5:C6604,1,0),0))</f>
        <v>3366</v>
      </c>
    </row>
    <row r="6605" spans="2:7" x14ac:dyDescent="0.25">
      <c r="B6605" s="149" t="str">
        <f t="shared" ref="B6605:B6668" si="208">A6605&amp;"_"&amp;C6605&amp;G6605</f>
        <v>_3367</v>
      </c>
      <c r="E6605" s="149" t="str">
        <f t="shared" si="207"/>
        <v>_</v>
      </c>
      <c r="G6605" s="149">
        <f t="array" ref="G6605">SUM(IF(A6605=A$5:A6605,IF(C6605=C$5:C6605,1,0),0))</f>
        <v>3367</v>
      </c>
    </row>
    <row r="6606" spans="2:7" x14ac:dyDescent="0.25">
      <c r="B6606" s="149" t="str">
        <f t="shared" si="208"/>
        <v>_3368</v>
      </c>
      <c r="E6606" s="149" t="str">
        <f t="shared" si="207"/>
        <v>_</v>
      </c>
      <c r="G6606" s="149">
        <f t="array" ref="G6606">SUM(IF(A6606=A$5:A6606,IF(C6606=C$5:C6606,1,0),0))</f>
        <v>3368</v>
      </c>
    </row>
    <row r="6607" spans="2:7" x14ac:dyDescent="0.25">
      <c r="B6607" s="149" t="str">
        <f t="shared" si="208"/>
        <v>_3369</v>
      </c>
      <c r="E6607" s="149" t="str">
        <f t="shared" si="207"/>
        <v>_</v>
      </c>
      <c r="G6607" s="149">
        <f t="array" ref="G6607">SUM(IF(A6607=A$5:A6607,IF(C6607=C$5:C6607,1,0),0))</f>
        <v>3369</v>
      </c>
    </row>
    <row r="6608" spans="2:7" x14ac:dyDescent="0.25">
      <c r="B6608" s="149" t="str">
        <f t="shared" si="208"/>
        <v>_3370</v>
      </c>
      <c r="E6608" s="149" t="str">
        <f t="shared" si="207"/>
        <v>_</v>
      </c>
      <c r="G6608" s="149">
        <f t="array" ref="G6608">SUM(IF(A6608=A$5:A6608,IF(C6608=C$5:C6608,1,0),0))</f>
        <v>3370</v>
      </c>
    </row>
    <row r="6609" spans="2:7" x14ac:dyDescent="0.25">
      <c r="B6609" s="149" t="str">
        <f t="shared" si="208"/>
        <v>_3371</v>
      </c>
      <c r="E6609" s="149" t="str">
        <f t="shared" si="207"/>
        <v>_</v>
      </c>
      <c r="G6609" s="149">
        <f t="array" ref="G6609">SUM(IF(A6609=A$5:A6609,IF(C6609=C$5:C6609,1,0),0))</f>
        <v>3371</v>
      </c>
    </row>
    <row r="6610" spans="2:7" x14ac:dyDescent="0.25">
      <c r="B6610" s="149" t="str">
        <f t="shared" si="208"/>
        <v>_3372</v>
      </c>
      <c r="E6610" s="149" t="str">
        <f t="shared" si="207"/>
        <v>_</v>
      </c>
      <c r="G6610" s="149">
        <f t="array" ref="G6610">SUM(IF(A6610=A$5:A6610,IF(C6610=C$5:C6610,1,0),0))</f>
        <v>3372</v>
      </c>
    </row>
    <row r="6611" spans="2:7" x14ac:dyDescent="0.25">
      <c r="B6611" s="149" t="str">
        <f t="shared" si="208"/>
        <v>_3373</v>
      </c>
      <c r="E6611" s="149" t="str">
        <f t="shared" si="207"/>
        <v>_</v>
      </c>
      <c r="G6611" s="149">
        <f t="array" ref="G6611">SUM(IF(A6611=A$5:A6611,IF(C6611=C$5:C6611,1,0),0))</f>
        <v>3373</v>
      </c>
    </row>
    <row r="6612" spans="2:7" x14ac:dyDescent="0.25">
      <c r="B6612" s="149" t="str">
        <f t="shared" si="208"/>
        <v>_3374</v>
      </c>
      <c r="E6612" s="149" t="str">
        <f t="shared" si="207"/>
        <v>_</v>
      </c>
      <c r="G6612" s="149">
        <f t="array" ref="G6612">SUM(IF(A6612=A$5:A6612,IF(C6612=C$5:C6612,1,0),0))</f>
        <v>3374</v>
      </c>
    </row>
    <row r="6613" spans="2:7" x14ac:dyDescent="0.25">
      <c r="B6613" s="149" t="str">
        <f t="shared" si="208"/>
        <v>_3375</v>
      </c>
      <c r="E6613" s="149" t="str">
        <f t="shared" si="207"/>
        <v>_</v>
      </c>
      <c r="G6613" s="149">
        <f t="array" ref="G6613">SUM(IF(A6613=A$5:A6613,IF(C6613=C$5:C6613,1,0),0))</f>
        <v>3375</v>
      </c>
    </row>
    <row r="6614" spans="2:7" x14ac:dyDescent="0.25">
      <c r="B6614" s="149" t="str">
        <f t="shared" si="208"/>
        <v>_3376</v>
      </c>
      <c r="E6614" s="149" t="str">
        <f t="shared" si="207"/>
        <v>_</v>
      </c>
      <c r="G6614" s="149">
        <f t="array" ref="G6614">SUM(IF(A6614=A$5:A6614,IF(C6614=C$5:C6614,1,0),0))</f>
        <v>3376</v>
      </c>
    </row>
    <row r="6615" spans="2:7" x14ac:dyDescent="0.25">
      <c r="B6615" s="149" t="str">
        <f t="shared" si="208"/>
        <v>_3377</v>
      </c>
      <c r="E6615" s="149" t="str">
        <f t="shared" si="207"/>
        <v>_</v>
      </c>
      <c r="G6615" s="149">
        <f t="array" ref="G6615">SUM(IF(A6615=A$5:A6615,IF(C6615=C$5:C6615,1,0),0))</f>
        <v>3377</v>
      </c>
    </row>
    <row r="6616" spans="2:7" x14ac:dyDescent="0.25">
      <c r="B6616" s="149" t="str">
        <f t="shared" si="208"/>
        <v>_3378</v>
      </c>
      <c r="E6616" s="149" t="str">
        <f t="shared" si="207"/>
        <v>_</v>
      </c>
      <c r="G6616" s="149">
        <f t="array" ref="G6616">SUM(IF(A6616=A$5:A6616,IF(C6616=C$5:C6616,1,0),0))</f>
        <v>3378</v>
      </c>
    </row>
    <row r="6617" spans="2:7" x14ac:dyDescent="0.25">
      <c r="B6617" s="149" t="str">
        <f t="shared" si="208"/>
        <v>_3379</v>
      </c>
      <c r="E6617" s="149" t="str">
        <f t="shared" si="207"/>
        <v>_</v>
      </c>
      <c r="G6617" s="149">
        <f t="array" ref="G6617">SUM(IF(A6617=A$5:A6617,IF(C6617=C$5:C6617,1,0),0))</f>
        <v>3379</v>
      </c>
    </row>
    <row r="6618" spans="2:7" x14ac:dyDescent="0.25">
      <c r="B6618" s="149" t="str">
        <f t="shared" si="208"/>
        <v>_3380</v>
      </c>
      <c r="E6618" s="149" t="str">
        <f t="shared" si="207"/>
        <v>_</v>
      </c>
      <c r="G6618" s="149">
        <f t="array" ref="G6618">SUM(IF(A6618=A$5:A6618,IF(C6618=C$5:C6618,1,0),0))</f>
        <v>3380</v>
      </c>
    </row>
    <row r="6619" spans="2:7" x14ac:dyDescent="0.25">
      <c r="B6619" s="149" t="str">
        <f t="shared" si="208"/>
        <v>_3381</v>
      </c>
      <c r="E6619" s="149" t="str">
        <f t="shared" si="207"/>
        <v>_</v>
      </c>
      <c r="G6619" s="149">
        <f t="array" ref="G6619">SUM(IF(A6619=A$5:A6619,IF(C6619=C$5:C6619,1,0),0))</f>
        <v>3381</v>
      </c>
    </row>
    <row r="6620" spans="2:7" x14ac:dyDescent="0.25">
      <c r="B6620" s="149" t="str">
        <f t="shared" si="208"/>
        <v>_3382</v>
      </c>
      <c r="E6620" s="149" t="str">
        <f t="shared" si="207"/>
        <v>_</v>
      </c>
      <c r="G6620" s="149">
        <f t="array" ref="G6620">SUM(IF(A6620=A$5:A6620,IF(C6620=C$5:C6620,1,0),0))</f>
        <v>3382</v>
      </c>
    </row>
    <row r="6621" spans="2:7" x14ac:dyDescent="0.25">
      <c r="B6621" s="149" t="str">
        <f t="shared" si="208"/>
        <v>_3383</v>
      </c>
      <c r="E6621" s="149" t="str">
        <f t="shared" si="207"/>
        <v>_</v>
      </c>
      <c r="G6621" s="149">
        <f t="array" ref="G6621">SUM(IF(A6621=A$5:A6621,IF(C6621=C$5:C6621,1,0),0))</f>
        <v>3383</v>
      </c>
    </row>
    <row r="6622" spans="2:7" x14ac:dyDescent="0.25">
      <c r="B6622" s="149" t="str">
        <f t="shared" si="208"/>
        <v>_3384</v>
      </c>
      <c r="E6622" s="149" t="str">
        <f t="shared" si="207"/>
        <v>_</v>
      </c>
      <c r="G6622" s="149">
        <f t="array" ref="G6622">SUM(IF(A6622=A$5:A6622,IF(C6622=C$5:C6622,1,0),0))</f>
        <v>3384</v>
      </c>
    </row>
    <row r="6623" spans="2:7" x14ac:dyDescent="0.25">
      <c r="B6623" s="149" t="str">
        <f t="shared" si="208"/>
        <v>_3385</v>
      </c>
      <c r="E6623" s="149" t="str">
        <f t="shared" si="207"/>
        <v>_</v>
      </c>
      <c r="G6623" s="149">
        <f t="array" ref="G6623">SUM(IF(A6623=A$5:A6623,IF(C6623=C$5:C6623,1,0),0))</f>
        <v>3385</v>
      </c>
    </row>
    <row r="6624" spans="2:7" x14ac:dyDescent="0.25">
      <c r="B6624" s="149" t="str">
        <f t="shared" si="208"/>
        <v>_3386</v>
      </c>
      <c r="E6624" s="149" t="str">
        <f t="shared" si="207"/>
        <v>_</v>
      </c>
      <c r="G6624" s="149">
        <f t="array" ref="G6624">SUM(IF(A6624=A$5:A6624,IF(C6624=C$5:C6624,1,0),0))</f>
        <v>3386</v>
      </c>
    </row>
    <row r="6625" spans="2:7" x14ac:dyDescent="0.25">
      <c r="B6625" s="149" t="str">
        <f t="shared" si="208"/>
        <v>_3387</v>
      </c>
      <c r="E6625" s="149" t="str">
        <f t="shared" si="207"/>
        <v>_</v>
      </c>
      <c r="G6625" s="149">
        <f t="array" ref="G6625">SUM(IF(A6625=A$5:A6625,IF(C6625=C$5:C6625,1,0),0))</f>
        <v>3387</v>
      </c>
    </row>
    <row r="6626" spans="2:7" x14ac:dyDescent="0.25">
      <c r="B6626" s="149" t="str">
        <f t="shared" si="208"/>
        <v>_3388</v>
      </c>
      <c r="E6626" s="149" t="str">
        <f t="shared" si="207"/>
        <v>_</v>
      </c>
      <c r="G6626" s="149">
        <f t="array" ref="G6626">SUM(IF(A6626=A$5:A6626,IF(C6626=C$5:C6626,1,0),0))</f>
        <v>3388</v>
      </c>
    </row>
    <row r="6627" spans="2:7" x14ac:dyDescent="0.25">
      <c r="B6627" s="149" t="str">
        <f t="shared" si="208"/>
        <v>_3389</v>
      </c>
      <c r="E6627" s="149" t="str">
        <f t="shared" si="207"/>
        <v>_</v>
      </c>
      <c r="G6627" s="149">
        <f t="array" ref="G6627">SUM(IF(A6627=A$5:A6627,IF(C6627=C$5:C6627,1,0),0))</f>
        <v>3389</v>
      </c>
    </row>
    <row r="6628" spans="2:7" x14ac:dyDescent="0.25">
      <c r="B6628" s="149" t="str">
        <f t="shared" si="208"/>
        <v>_3390</v>
      </c>
      <c r="E6628" s="149" t="str">
        <f t="shared" si="207"/>
        <v>_</v>
      </c>
      <c r="G6628" s="149">
        <f t="array" ref="G6628">SUM(IF(A6628=A$5:A6628,IF(C6628=C$5:C6628,1,0),0))</f>
        <v>3390</v>
      </c>
    </row>
    <row r="6629" spans="2:7" x14ac:dyDescent="0.25">
      <c r="B6629" s="149" t="str">
        <f t="shared" si="208"/>
        <v>_3391</v>
      </c>
      <c r="E6629" s="149" t="str">
        <f t="shared" si="207"/>
        <v>_</v>
      </c>
      <c r="G6629" s="149">
        <f t="array" ref="G6629">SUM(IF(A6629=A$5:A6629,IF(C6629=C$5:C6629,1,0),0))</f>
        <v>3391</v>
      </c>
    </row>
    <row r="6630" spans="2:7" x14ac:dyDescent="0.25">
      <c r="B6630" s="149" t="str">
        <f t="shared" si="208"/>
        <v>_3392</v>
      </c>
      <c r="E6630" s="149" t="str">
        <f t="shared" si="207"/>
        <v>_</v>
      </c>
      <c r="G6630" s="149">
        <f t="array" ref="G6630">SUM(IF(A6630=A$5:A6630,IF(C6630=C$5:C6630,1,0),0))</f>
        <v>3392</v>
      </c>
    </row>
    <row r="6631" spans="2:7" x14ac:dyDescent="0.25">
      <c r="B6631" s="149" t="str">
        <f t="shared" si="208"/>
        <v>_3393</v>
      </c>
      <c r="E6631" s="149" t="str">
        <f t="shared" si="207"/>
        <v>_</v>
      </c>
      <c r="G6631" s="149">
        <f t="array" ref="G6631">SUM(IF(A6631=A$5:A6631,IF(C6631=C$5:C6631,1,0),0))</f>
        <v>3393</v>
      </c>
    </row>
    <row r="6632" spans="2:7" x14ac:dyDescent="0.25">
      <c r="B6632" s="149" t="str">
        <f t="shared" si="208"/>
        <v>_3394</v>
      </c>
      <c r="E6632" s="149" t="str">
        <f t="shared" si="207"/>
        <v>_</v>
      </c>
      <c r="G6632" s="149">
        <f t="array" ref="G6632">SUM(IF(A6632=A$5:A6632,IF(C6632=C$5:C6632,1,0),0))</f>
        <v>3394</v>
      </c>
    </row>
    <row r="6633" spans="2:7" x14ac:dyDescent="0.25">
      <c r="B6633" s="149" t="str">
        <f t="shared" si="208"/>
        <v>_3395</v>
      </c>
      <c r="E6633" s="149" t="str">
        <f t="shared" si="207"/>
        <v>_</v>
      </c>
      <c r="G6633" s="149">
        <f t="array" ref="G6633">SUM(IF(A6633=A$5:A6633,IF(C6633=C$5:C6633,1,0),0))</f>
        <v>3395</v>
      </c>
    </row>
    <row r="6634" spans="2:7" x14ac:dyDescent="0.25">
      <c r="B6634" s="149" t="str">
        <f t="shared" si="208"/>
        <v>_3396</v>
      </c>
      <c r="E6634" s="149" t="str">
        <f t="shared" si="207"/>
        <v>_</v>
      </c>
      <c r="G6634" s="149">
        <f t="array" ref="G6634">SUM(IF(A6634=A$5:A6634,IF(C6634=C$5:C6634,1,0),0))</f>
        <v>3396</v>
      </c>
    </row>
    <row r="6635" spans="2:7" x14ac:dyDescent="0.25">
      <c r="B6635" s="149" t="str">
        <f t="shared" si="208"/>
        <v>_3397</v>
      </c>
      <c r="E6635" s="149" t="str">
        <f t="shared" si="207"/>
        <v>_</v>
      </c>
      <c r="G6635" s="149">
        <f t="array" ref="G6635">SUM(IF(A6635=A$5:A6635,IF(C6635=C$5:C6635,1,0),0))</f>
        <v>3397</v>
      </c>
    </row>
    <row r="6636" spans="2:7" x14ac:dyDescent="0.25">
      <c r="B6636" s="149" t="str">
        <f t="shared" si="208"/>
        <v>_3398</v>
      </c>
      <c r="E6636" s="149" t="str">
        <f t="shared" si="207"/>
        <v>_</v>
      </c>
      <c r="G6636" s="149">
        <f t="array" ref="G6636">SUM(IF(A6636=A$5:A6636,IF(C6636=C$5:C6636,1,0),0))</f>
        <v>3398</v>
      </c>
    </row>
    <row r="6637" spans="2:7" x14ac:dyDescent="0.25">
      <c r="B6637" s="149" t="str">
        <f t="shared" si="208"/>
        <v>_3399</v>
      </c>
      <c r="E6637" s="149" t="str">
        <f t="shared" si="207"/>
        <v>_</v>
      </c>
      <c r="G6637" s="149">
        <f t="array" ref="G6637">SUM(IF(A6637=A$5:A6637,IF(C6637=C$5:C6637,1,0),0))</f>
        <v>3399</v>
      </c>
    </row>
    <row r="6638" spans="2:7" x14ac:dyDescent="0.25">
      <c r="B6638" s="149" t="str">
        <f t="shared" si="208"/>
        <v>_3400</v>
      </c>
      <c r="E6638" s="149" t="str">
        <f t="shared" si="207"/>
        <v>_</v>
      </c>
      <c r="G6638" s="149">
        <f t="array" ref="G6638">SUM(IF(A6638=A$5:A6638,IF(C6638=C$5:C6638,1,0),0))</f>
        <v>3400</v>
      </c>
    </row>
    <row r="6639" spans="2:7" x14ac:dyDescent="0.25">
      <c r="B6639" s="149" t="str">
        <f t="shared" si="208"/>
        <v>_3401</v>
      </c>
      <c r="E6639" s="149" t="str">
        <f t="shared" si="207"/>
        <v>_</v>
      </c>
      <c r="G6639" s="149">
        <f t="array" ref="G6639">SUM(IF(A6639=A$5:A6639,IF(C6639=C$5:C6639,1,0),0))</f>
        <v>3401</v>
      </c>
    </row>
    <row r="6640" spans="2:7" x14ac:dyDescent="0.25">
      <c r="B6640" s="149" t="str">
        <f t="shared" si="208"/>
        <v>_3402</v>
      </c>
      <c r="E6640" s="149" t="str">
        <f t="shared" si="207"/>
        <v>_</v>
      </c>
      <c r="G6640" s="149">
        <f t="array" ref="G6640">SUM(IF(A6640=A$5:A6640,IF(C6640=C$5:C6640,1,0),0))</f>
        <v>3402</v>
      </c>
    </row>
    <row r="6641" spans="2:7" x14ac:dyDescent="0.25">
      <c r="B6641" s="149" t="str">
        <f t="shared" si="208"/>
        <v>_3403</v>
      </c>
      <c r="E6641" s="149" t="str">
        <f t="shared" ref="E6641:E6704" si="209">A6641&amp;"_"&amp;C6641&amp;D6641</f>
        <v>_</v>
      </c>
      <c r="G6641" s="149">
        <f t="array" ref="G6641">SUM(IF(A6641=A$5:A6641,IF(C6641=C$5:C6641,1,0),0))</f>
        <v>3403</v>
      </c>
    </row>
    <row r="6642" spans="2:7" x14ac:dyDescent="0.25">
      <c r="B6642" s="149" t="str">
        <f t="shared" si="208"/>
        <v>_3404</v>
      </c>
      <c r="E6642" s="149" t="str">
        <f t="shared" si="209"/>
        <v>_</v>
      </c>
      <c r="G6642" s="149">
        <f t="array" ref="G6642">SUM(IF(A6642=A$5:A6642,IF(C6642=C$5:C6642,1,0),0))</f>
        <v>3404</v>
      </c>
    </row>
    <row r="6643" spans="2:7" x14ac:dyDescent="0.25">
      <c r="B6643" s="149" t="str">
        <f t="shared" si="208"/>
        <v>_3405</v>
      </c>
      <c r="E6643" s="149" t="str">
        <f t="shared" si="209"/>
        <v>_</v>
      </c>
      <c r="G6643" s="149">
        <f t="array" ref="G6643">SUM(IF(A6643=A$5:A6643,IF(C6643=C$5:C6643,1,0),0))</f>
        <v>3405</v>
      </c>
    </row>
    <row r="6644" spans="2:7" x14ac:dyDescent="0.25">
      <c r="B6644" s="149" t="str">
        <f t="shared" si="208"/>
        <v>_3406</v>
      </c>
      <c r="E6644" s="149" t="str">
        <f t="shared" si="209"/>
        <v>_</v>
      </c>
      <c r="G6644" s="149">
        <f t="array" ref="G6644">SUM(IF(A6644=A$5:A6644,IF(C6644=C$5:C6644,1,0),0))</f>
        <v>3406</v>
      </c>
    </row>
    <row r="6645" spans="2:7" x14ac:dyDescent="0.25">
      <c r="B6645" s="149" t="str">
        <f t="shared" si="208"/>
        <v>_3407</v>
      </c>
      <c r="E6645" s="149" t="str">
        <f t="shared" si="209"/>
        <v>_</v>
      </c>
      <c r="G6645" s="149">
        <f t="array" ref="G6645">SUM(IF(A6645=A$5:A6645,IF(C6645=C$5:C6645,1,0),0))</f>
        <v>3407</v>
      </c>
    </row>
    <row r="6646" spans="2:7" x14ac:dyDescent="0.25">
      <c r="B6646" s="149" t="str">
        <f t="shared" si="208"/>
        <v>_3408</v>
      </c>
      <c r="E6646" s="149" t="str">
        <f t="shared" si="209"/>
        <v>_</v>
      </c>
      <c r="G6646" s="149">
        <f t="array" ref="G6646">SUM(IF(A6646=A$5:A6646,IF(C6646=C$5:C6646,1,0),0))</f>
        <v>3408</v>
      </c>
    </row>
    <row r="6647" spans="2:7" x14ac:dyDescent="0.25">
      <c r="B6647" s="149" t="str">
        <f t="shared" si="208"/>
        <v>_3409</v>
      </c>
      <c r="E6647" s="149" t="str">
        <f t="shared" si="209"/>
        <v>_</v>
      </c>
      <c r="G6647" s="149">
        <f t="array" ref="G6647">SUM(IF(A6647=A$5:A6647,IF(C6647=C$5:C6647,1,0),0))</f>
        <v>3409</v>
      </c>
    </row>
    <row r="6648" spans="2:7" x14ac:dyDescent="0.25">
      <c r="B6648" s="149" t="str">
        <f t="shared" si="208"/>
        <v>_3410</v>
      </c>
      <c r="E6648" s="149" t="str">
        <f t="shared" si="209"/>
        <v>_</v>
      </c>
      <c r="G6648" s="149">
        <f t="array" ref="G6648">SUM(IF(A6648=A$5:A6648,IF(C6648=C$5:C6648,1,0),0))</f>
        <v>3410</v>
      </c>
    </row>
    <row r="6649" spans="2:7" x14ac:dyDescent="0.25">
      <c r="B6649" s="149" t="str">
        <f t="shared" si="208"/>
        <v>_3411</v>
      </c>
      <c r="E6649" s="149" t="str">
        <f t="shared" si="209"/>
        <v>_</v>
      </c>
      <c r="G6649" s="149">
        <f t="array" ref="G6649">SUM(IF(A6649=A$5:A6649,IF(C6649=C$5:C6649,1,0),0))</f>
        <v>3411</v>
      </c>
    </row>
    <row r="6650" spans="2:7" x14ac:dyDescent="0.25">
      <c r="B6650" s="149" t="str">
        <f t="shared" si="208"/>
        <v>_3412</v>
      </c>
      <c r="E6650" s="149" t="str">
        <f t="shared" si="209"/>
        <v>_</v>
      </c>
      <c r="G6650" s="149">
        <f t="array" ref="G6650">SUM(IF(A6650=A$5:A6650,IF(C6650=C$5:C6650,1,0),0))</f>
        <v>3412</v>
      </c>
    </row>
    <row r="6651" spans="2:7" x14ac:dyDescent="0.25">
      <c r="B6651" s="149" t="str">
        <f t="shared" si="208"/>
        <v>_3413</v>
      </c>
      <c r="E6651" s="149" t="str">
        <f t="shared" si="209"/>
        <v>_</v>
      </c>
      <c r="G6651" s="149">
        <f t="array" ref="G6651">SUM(IF(A6651=A$5:A6651,IF(C6651=C$5:C6651,1,0),0))</f>
        <v>3413</v>
      </c>
    </row>
    <row r="6652" spans="2:7" x14ac:dyDescent="0.25">
      <c r="B6652" s="149" t="str">
        <f t="shared" si="208"/>
        <v>_3414</v>
      </c>
      <c r="E6652" s="149" t="str">
        <f t="shared" si="209"/>
        <v>_</v>
      </c>
      <c r="G6652" s="149">
        <f t="array" ref="G6652">SUM(IF(A6652=A$5:A6652,IF(C6652=C$5:C6652,1,0),0))</f>
        <v>3414</v>
      </c>
    </row>
    <row r="6653" spans="2:7" x14ac:dyDescent="0.25">
      <c r="B6653" s="149" t="str">
        <f t="shared" si="208"/>
        <v>_3415</v>
      </c>
      <c r="E6653" s="149" t="str">
        <f t="shared" si="209"/>
        <v>_</v>
      </c>
      <c r="G6653" s="149">
        <f t="array" ref="G6653">SUM(IF(A6653=A$5:A6653,IF(C6653=C$5:C6653,1,0),0))</f>
        <v>3415</v>
      </c>
    </row>
    <row r="6654" spans="2:7" x14ac:dyDescent="0.25">
      <c r="B6654" s="149" t="str">
        <f t="shared" si="208"/>
        <v>_3416</v>
      </c>
      <c r="E6654" s="149" t="str">
        <f t="shared" si="209"/>
        <v>_</v>
      </c>
      <c r="G6654" s="149">
        <f t="array" ref="G6654">SUM(IF(A6654=A$5:A6654,IF(C6654=C$5:C6654,1,0),0))</f>
        <v>3416</v>
      </c>
    </row>
    <row r="6655" spans="2:7" x14ac:dyDescent="0.25">
      <c r="B6655" s="149" t="str">
        <f t="shared" si="208"/>
        <v>_3417</v>
      </c>
      <c r="E6655" s="149" t="str">
        <f t="shared" si="209"/>
        <v>_</v>
      </c>
      <c r="G6655" s="149">
        <f t="array" ref="G6655">SUM(IF(A6655=A$5:A6655,IF(C6655=C$5:C6655,1,0),0))</f>
        <v>3417</v>
      </c>
    </row>
    <row r="6656" spans="2:7" x14ac:dyDescent="0.25">
      <c r="B6656" s="149" t="str">
        <f t="shared" si="208"/>
        <v>_3418</v>
      </c>
      <c r="E6656" s="149" t="str">
        <f t="shared" si="209"/>
        <v>_</v>
      </c>
      <c r="G6656" s="149">
        <f t="array" ref="G6656">SUM(IF(A6656=A$5:A6656,IF(C6656=C$5:C6656,1,0),0))</f>
        <v>3418</v>
      </c>
    </row>
    <row r="6657" spans="2:7" x14ac:dyDescent="0.25">
      <c r="B6657" s="149" t="str">
        <f t="shared" si="208"/>
        <v>_3419</v>
      </c>
      <c r="E6657" s="149" t="str">
        <f t="shared" si="209"/>
        <v>_</v>
      </c>
      <c r="G6657" s="149">
        <f t="array" ref="G6657">SUM(IF(A6657=A$5:A6657,IF(C6657=C$5:C6657,1,0),0))</f>
        <v>3419</v>
      </c>
    </row>
    <row r="6658" spans="2:7" x14ac:dyDescent="0.25">
      <c r="B6658" s="149" t="str">
        <f t="shared" si="208"/>
        <v>_3420</v>
      </c>
      <c r="E6658" s="149" t="str">
        <f t="shared" si="209"/>
        <v>_</v>
      </c>
      <c r="G6658" s="149">
        <f t="array" ref="G6658">SUM(IF(A6658=A$5:A6658,IF(C6658=C$5:C6658,1,0),0))</f>
        <v>3420</v>
      </c>
    </row>
    <row r="6659" spans="2:7" x14ac:dyDescent="0.25">
      <c r="B6659" s="149" t="str">
        <f t="shared" si="208"/>
        <v>_3421</v>
      </c>
      <c r="E6659" s="149" t="str">
        <f t="shared" si="209"/>
        <v>_</v>
      </c>
      <c r="G6659" s="149">
        <f t="array" ref="G6659">SUM(IF(A6659=A$5:A6659,IF(C6659=C$5:C6659,1,0),0))</f>
        <v>3421</v>
      </c>
    </row>
    <row r="6660" spans="2:7" x14ac:dyDescent="0.25">
      <c r="B6660" s="149" t="str">
        <f t="shared" si="208"/>
        <v>_3422</v>
      </c>
      <c r="E6660" s="149" t="str">
        <f t="shared" si="209"/>
        <v>_</v>
      </c>
      <c r="G6660" s="149">
        <f t="array" ref="G6660">SUM(IF(A6660=A$5:A6660,IF(C6660=C$5:C6660,1,0),0))</f>
        <v>3422</v>
      </c>
    </row>
    <row r="6661" spans="2:7" x14ac:dyDescent="0.25">
      <c r="B6661" s="149" t="str">
        <f t="shared" si="208"/>
        <v>_3423</v>
      </c>
      <c r="E6661" s="149" t="str">
        <f t="shared" si="209"/>
        <v>_</v>
      </c>
      <c r="G6661" s="149">
        <f t="array" ref="G6661">SUM(IF(A6661=A$5:A6661,IF(C6661=C$5:C6661,1,0),0))</f>
        <v>3423</v>
      </c>
    </row>
    <row r="6662" spans="2:7" x14ac:dyDescent="0.25">
      <c r="B6662" s="149" t="str">
        <f t="shared" si="208"/>
        <v>_3424</v>
      </c>
      <c r="E6662" s="149" t="str">
        <f t="shared" si="209"/>
        <v>_</v>
      </c>
      <c r="G6662" s="149">
        <f t="array" ref="G6662">SUM(IF(A6662=A$5:A6662,IF(C6662=C$5:C6662,1,0),0))</f>
        <v>3424</v>
      </c>
    </row>
    <row r="6663" spans="2:7" x14ac:dyDescent="0.25">
      <c r="B6663" s="149" t="str">
        <f t="shared" si="208"/>
        <v>_3425</v>
      </c>
      <c r="E6663" s="149" t="str">
        <f t="shared" si="209"/>
        <v>_</v>
      </c>
      <c r="G6663" s="149">
        <f t="array" ref="G6663">SUM(IF(A6663=A$5:A6663,IF(C6663=C$5:C6663,1,0),0))</f>
        <v>3425</v>
      </c>
    </row>
    <row r="6664" spans="2:7" x14ac:dyDescent="0.25">
      <c r="B6664" s="149" t="str">
        <f t="shared" si="208"/>
        <v>_3426</v>
      </c>
      <c r="E6664" s="149" t="str">
        <f t="shared" si="209"/>
        <v>_</v>
      </c>
      <c r="G6664" s="149">
        <f t="array" ref="G6664">SUM(IF(A6664=A$5:A6664,IF(C6664=C$5:C6664,1,0),0))</f>
        <v>3426</v>
      </c>
    </row>
    <row r="6665" spans="2:7" x14ac:dyDescent="0.25">
      <c r="B6665" s="149" t="str">
        <f t="shared" si="208"/>
        <v>_3427</v>
      </c>
      <c r="E6665" s="149" t="str">
        <f t="shared" si="209"/>
        <v>_</v>
      </c>
      <c r="G6665" s="149">
        <f t="array" ref="G6665">SUM(IF(A6665=A$5:A6665,IF(C6665=C$5:C6665,1,0),0))</f>
        <v>3427</v>
      </c>
    </row>
    <row r="6666" spans="2:7" x14ac:dyDescent="0.25">
      <c r="B6666" s="149" t="str">
        <f t="shared" si="208"/>
        <v>_3428</v>
      </c>
      <c r="E6666" s="149" t="str">
        <f t="shared" si="209"/>
        <v>_</v>
      </c>
      <c r="G6666" s="149">
        <f t="array" ref="G6666">SUM(IF(A6666=A$5:A6666,IF(C6666=C$5:C6666,1,0),0))</f>
        <v>3428</v>
      </c>
    </row>
    <row r="6667" spans="2:7" x14ac:dyDescent="0.25">
      <c r="B6667" s="149" t="str">
        <f t="shared" si="208"/>
        <v>_3429</v>
      </c>
      <c r="E6667" s="149" t="str">
        <f t="shared" si="209"/>
        <v>_</v>
      </c>
      <c r="G6667" s="149">
        <f t="array" ref="G6667">SUM(IF(A6667=A$5:A6667,IF(C6667=C$5:C6667,1,0),0))</f>
        <v>3429</v>
      </c>
    </row>
    <row r="6668" spans="2:7" x14ac:dyDescent="0.25">
      <c r="B6668" s="149" t="str">
        <f t="shared" si="208"/>
        <v>_3430</v>
      </c>
      <c r="E6668" s="149" t="str">
        <f t="shared" si="209"/>
        <v>_</v>
      </c>
      <c r="G6668" s="149">
        <f t="array" ref="G6668">SUM(IF(A6668=A$5:A6668,IF(C6668=C$5:C6668,1,0),0))</f>
        <v>3430</v>
      </c>
    </row>
    <row r="6669" spans="2:7" x14ac:dyDescent="0.25">
      <c r="B6669" s="149" t="str">
        <f t="shared" ref="B6669:B6732" si="210">A6669&amp;"_"&amp;C6669&amp;G6669</f>
        <v>_3431</v>
      </c>
      <c r="E6669" s="149" t="str">
        <f t="shared" si="209"/>
        <v>_</v>
      </c>
      <c r="G6669" s="149">
        <f t="array" ref="G6669">SUM(IF(A6669=A$5:A6669,IF(C6669=C$5:C6669,1,0),0))</f>
        <v>3431</v>
      </c>
    </row>
    <row r="6670" spans="2:7" x14ac:dyDescent="0.25">
      <c r="B6670" s="149" t="str">
        <f t="shared" si="210"/>
        <v>_3432</v>
      </c>
      <c r="E6670" s="149" t="str">
        <f t="shared" si="209"/>
        <v>_</v>
      </c>
      <c r="G6670" s="149">
        <f t="array" ref="G6670">SUM(IF(A6670=A$5:A6670,IF(C6670=C$5:C6670,1,0),0))</f>
        <v>3432</v>
      </c>
    </row>
    <row r="6671" spans="2:7" x14ac:dyDescent="0.25">
      <c r="B6671" s="149" t="str">
        <f t="shared" si="210"/>
        <v>_3433</v>
      </c>
      <c r="E6671" s="149" t="str">
        <f t="shared" si="209"/>
        <v>_</v>
      </c>
      <c r="G6671" s="149">
        <f t="array" ref="G6671">SUM(IF(A6671=A$5:A6671,IF(C6671=C$5:C6671,1,0),0))</f>
        <v>3433</v>
      </c>
    </row>
    <row r="6672" spans="2:7" x14ac:dyDescent="0.25">
      <c r="B6672" s="149" t="str">
        <f t="shared" si="210"/>
        <v>_3434</v>
      </c>
      <c r="E6672" s="149" t="str">
        <f t="shared" si="209"/>
        <v>_</v>
      </c>
      <c r="G6672" s="149">
        <f t="array" ref="G6672">SUM(IF(A6672=A$5:A6672,IF(C6672=C$5:C6672,1,0),0))</f>
        <v>3434</v>
      </c>
    </row>
    <row r="6673" spans="2:7" x14ac:dyDescent="0.25">
      <c r="B6673" s="149" t="str">
        <f t="shared" si="210"/>
        <v>_3435</v>
      </c>
      <c r="E6673" s="149" t="str">
        <f t="shared" si="209"/>
        <v>_</v>
      </c>
      <c r="G6673" s="149">
        <f t="array" ref="G6673">SUM(IF(A6673=A$5:A6673,IF(C6673=C$5:C6673,1,0),0))</f>
        <v>3435</v>
      </c>
    </row>
    <row r="6674" spans="2:7" x14ac:dyDescent="0.25">
      <c r="B6674" s="149" t="str">
        <f t="shared" si="210"/>
        <v>_3436</v>
      </c>
      <c r="E6674" s="149" t="str">
        <f t="shared" si="209"/>
        <v>_</v>
      </c>
      <c r="G6674" s="149">
        <f t="array" ref="G6674">SUM(IF(A6674=A$5:A6674,IF(C6674=C$5:C6674,1,0),0))</f>
        <v>3436</v>
      </c>
    </row>
    <row r="6675" spans="2:7" x14ac:dyDescent="0.25">
      <c r="B6675" s="149" t="str">
        <f t="shared" si="210"/>
        <v>_3437</v>
      </c>
      <c r="E6675" s="149" t="str">
        <f t="shared" si="209"/>
        <v>_</v>
      </c>
      <c r="G6675" s="149">
        <f t="array" ref="G6675">SUM(IF(A6675=A$5:A6675,IF(C6675=C$5:C6675,1,0),0))</f>
        <v>3437</v>
      </c>
    </row>
    <row r="6676" spans="2:7" x14ac:dyDescent="0.25">
      <c r="B6676" s="149" t="str">
        <f t="shared" si="210"/>
        <v>_3438</v>
      </c>
      <c r="E6676" s="149" t="str">
        <f t="shared" si="209"/>
        <v>_</v>
      </c>
      <c r="G6676" s="149">
        <f t="array" ref="G6676">SUM(IF(A6676=A$5:A6676,IF(C6676=C$5:C6676,1,0),0))</f>
        <v>3438</v>
      </c>
    </row>
    <row r="6677" spans="2:7" x14ac:dyDescent="0.25">
      <c r="B6677" s="149" t="str">
        <f t="shared" si="210"/>
        <v>_3439</v>
      </c>
      <c r="E6677" s="149" t="str">
        <f t="shared" si="209"/>
        <v>_</v>
      </c>
      <c r="G6677" s="149">
        <f t="array" ref="G6677">SUM(IF(A6677=A$5:A6677,IF(C6677=C$5:C6677,1,0),0))</f>
        <v>3439</v>
      </c>
    </row>
    <row r="6678" spans="2:7" x14ac:dyDescent="0.25">
      <c r="B6678" s="149" t="str">
        <f t="shared" si="210"/>
        <v>_3440</v>
      </c>
      <c r="E6678" s="149" t="str">
        <f t="shared" si="209"/>
        <v>_</v>
      </c>
      <c r="G6678" s="149">
        <f t="array" ref="G6678">SUM(IF(A6678=A$5:A6678,IF(C6678=C$5:C6678,1,0),0))</f>
        <v>3440</v>
      </c>
    </row>
    <row r="6679" spans="2:7" x14ac:dyDescent="0.25">
      <c r="B6679" s="149" t="str">
        <f t="shared" si="210"/>
        <v>_3441</v>
      </c>
      <c r="E6679" s="149" t="str">
        <f t="shared" si="209"/>
        <v>_</v>
      </c>
      <c r="G6679" s="149">
        <f t="array" ref="G6679">SUM(IF(A6679=A$5:A6679,IF(C6679=C$5:C6679,1,0),0))</f>
        <v>3441</v>
      </c>
    </row>
    <row r="6680" spans="2:7" x14ac:dyDescent="0.25">
      <c r="B6680" s="149" t="str">
        <f t="shared" si="210"/>
        <v>_3442</v>
      </c>
      <c r="E6680" s="149" t="str">
        <f t="shared" si="209"/>
        <v>_</v>
      </c>
      <c r="G6680" s="149">
        <f t="array" ref="G6680">SUM(IF(A6680=A$5:A6680,IF(C6680=C$5:C6680,1,0),0))</f>
        <v>3442</v>
      </c>
    </row>
    <row r="6681" spans="2:7" x14ac:dyDescent="0.25">
      <c r="B6681" s="149" t="str">
        <f t="shared" si="210"/>
        <v>_3443</v>
      </c>
      <c r="E6681" s="149" t="str">
        <f t="shared" si="209"/>
        <v>_</v>
      </c>
      <c r="G6681" s="149">
        <f t="array" ref="G6681">SUM(IF(A6681=A$5:A6681,IF(C6681=C$5:C6681,1,0),0))</f>
        <v>3443</v>
      </c>
    </row>
    <row r="6682" spans="2:7" x14ac:dyDescent="0.25">
      <c r="B6682" s="149" t="str">
        <f t="shared" si="210"/>
        <v>_3444</v>
      </c>
      <c r="E6682" s="149" t="str">
        <f t="shared" si="209"/>
        <v>_</v>
      </c>
      <c r="G6682" s="149">
        <f t="array" ref="G6682">SUM(IF(A6682=A$5:A6682,IF(C6682=C$5:C6682,1,0),0))</f>
        <v>3444</v>
      </c>
    </row>
    <row r="6683" spans="2:7" x14ac:dyDescent="0.25">
      <c r="B6683" s="149" t="str">
        <f t="shared" si="210"/>
        <v>_3445</v>
      </c>
      <c r="E6683" s="149" t="str">
        <f t="shared" si="209"/>
        <v>_</v>
      </c>
      <c r="G6683" s="149">
        <f t="array" ref="G6683">SUM(IF(A6683=A$5:A6683,IF(C6683=C$5:C6683,1,0),0))</f>
        <v>3445</v>
      </c>
    </row>
    <row r="6684" spans="2:7" x14ac:dyDescent="0.25">
      <c r="B6684" s="149" t="str">
        <f t="shared" si="210"/>
        <v>_3446</v>
      </c>
      <c r="E6684" s="149" t="str">
        <f t="shared" si="209"/>
        <v>_</v>
      </c>
      <c r="G6684" s="149">
        <f t="array" ref="G6684">SUM(IF(A6684=A$5:A6684,IF(C6684=C$5:C6684,1,0),0))</f>
        <v>3446</v>
      </c>
    </row>
    <row r="6685" spans="2:7" x14ac:dyDescent="0.25">
      <c r="B6685" s="149" t="str">
        <f t="shared" si="210"/>
        <v>_3447</v>
      </c>
      <c r="E6685" s="149" t="str">
        <f t="shared" si="209"/>
        <v>_</v>
      </c>
      <c r="G6685" s="149">
        <f t="array" ref="G6685">SUM(IF(A6685=A$5:A6685,IF(C6685=C$5:C6685,1,0),0))</f>
        <v>3447</v>
      </c>
    </row>
    <row r="6686" spans="2:7" x14ac:dyDescent="0.25">
      <c r="B6686" s="149" t="str">
        <f t="shared" si="210"/>
        <v>_3448</v>
      </c>
      <c r="E6686" s="149" t="str">
        <f t="shared" si="209"/>
        <v>_</v>
      </c>
      <c r="G6686" s="149">
        <f t="array" ref="G6686">SUM(IF(A6686=A$5:A6686,IF(C6686=C$5:C6686,1,0),0))</f>
        <v>3448</v>
      </c>
    </row>
    <row r="6687" spans="2:7" x14ac:dyDescent="0.25">
      <c r="B6687" s="149" t="str">
        <f t="shared" si="210"/>
        <v>_3449</v>
      </c>
      <c r="E6687" s="149" t="str">
        <f t="shared" si="209"/>
        <v>_</v>
      </c>
      <c r="G6687" s="149">
        <f t="array" ref="G6687">SUM(IF(A6687=A$5:A6687,IF(C6687=C$5:C6687,1,0),0))</f>
        <v>3449</v>
      </c>
    </row>
    <row r="6688" spans="2:7" x14ac:dyDescent="0.25">
      <c r="B6688" s="149" t="str">
        <f t="shared" si="210"/>
        <v>_3450</v>
      </c>
      <c r="E6688" s="149" t="str">
        <f t="shared" si="209"/>
        <v>_</v>
      </c>
      <c r="G6688" s="149">
        <f t="array" ref="G6688">SUM(IF(A6688=A$5:A6688,IF(C6688=C$5:C6688,1,0),0))</f>
        <v>3450</v>
      </c>
    </row>
    <row r="6689" spans="2:7" x14ac:dyDescent="0.25">
      <c r="B6689" s="149" t="str">
        <f t="shared" si="210"/>
        <v>_3451</v>
      </c>
      <c r="E6689" s="149" t="str">
        <f t="shared" si="209"/>
        <v>_</v>
      </c>
      <c r="G6689" s="149">
        <f t="array" ref="G6689">SUM(IF(A6689=A$5:A6689,IF(C6689=C$5:C6689,1,0),0))</f>
        <v>3451</v>
      </c>
    </row>
    <row r="6690" spans="2:7" x14ac:dyDescent="0.25">
      <c r="B6690" s="149" t="str">
        <f t="shared" si="210"/>
        <v>_3452</v>
      </c>
      <c r="E6690" s="149" t="str">
        <f t="shared" si="209"/>
        <v>_</v>
      </c>
      <c r="G6690" s="149">
        <f t="array" ref="G6690">SUM(IF(A6690=A$5:A6690,IF(C6690=C$5:C6690,1,0),0))</f>
        <v>3452</v>
      </c>
    </row>
    <row r="6691" spans="2:7" x14ac:dyDescent="0.25">
      <c r="B6691" s="149" t="str">
        <f t="shared" si="210"/>
        <v>_3453</v>
      </c>
      <c r="E6691" s="149" t="str">
        <f t="shared" si="209"/>
        <v>_</v>
      </c>
      <c r="G6691" s="149">
        <f t="array" ref="G6691">SUM(IF(A6691=A$5:A6691,IF(C6691=C$5:C6691,1,0),0))</f>
        <v>3453</v>
      </c>
    </row>
    <row r="6692" spans="2:7" x14ac:dyDescent="0.25">
      <c r="B6692" s="149" t="str">
        <f t="shared" si="210"/>
        <v>_3454</v>
      </c>
      <c r="E6692" s="149" t="str">
        <f t="shared" si="209"/>
        <v>_</v>
      </c>
      <c r="G6692" s="149">
        <f t="array" ref="G6692">SUM(IF(A6692=A$5:A6692,IF(C6692=C$5:C6692,1,0),0))</f>
        <v>3454</v>
      </c>
    </row>
    <row r="6693" spans="2:7" x14ac:dyDescent="0.25">
      <c r="B6693" s="149" t="str">
        <f t="shared" si="210"/>
        <v>_3455</v>
      </c>
      <c r="E6693" s="149" t="str">
        <f t="shared" si="209"/>
        <v>_</v>
      </c>
      <c r="G6693" s="149">
        <f t="array" ref="G6693">SUM(IF(A6693=A$5:A6693,IF(C6693=C$5:C6693,1,0),0))</f>
        <v>3455</v>
      </c>
    </row>
    <row r="6694" spans="2:7" x14ac:dyDescent="0.25">
      <c r="B6694" s="149" t="str">
        <f t="shared" si="210"/>
        <v>_3456</v>
      </c>
      <c r="E6694" s="149" t="str">
        <f t="shared" si="209"/>
        <v>_</v>
      </c>
      <c r="G6694" s="149">
        <f t="array" ref="G6694">SUM(IF(A6694=A$5:A6694,IF(C6694=C$5:C6694,1,0),0))</f>
        <v>3456</v>
      </c>
    </row>
    <row r="6695" spans="2:7" x14ac:dyDescent="0.25">
      <c r="B6695" s="149" t="str">
        <f t="shared" si="210"/>
        <v>_3457</v>
      </c>
      <c r="E6695" s="149" t="str">
        <f t="shared" si="209"/>
        <v>_</v>
      </c>
      <c r="G6695" s="149">
        <f t="array" ref="G6695">SUM(IF(A6695=A$5:A6695,IF(C6695=C$5:C6695,1,0),0))</f>
        <v>3457</v>
      </c>
    </row>
    <row r="6696" spans="2:7" x14ac:dyDescent="0.25">
      <c r="B6696" s="149" t="str">
        <f t="shared" si="210"/>
        <v>_3458</v>
      </c>
      <c r="E6696" s="149" t="str">
        <f t="shared" si="209"/>
        <v>_</v>
      </c>
      <c r="G6696" s="149">
        <f t="array" ref="G6696">SUM(IF(A6696=A$5:A6696,IF(C6696=C$5:C6696,1,0),0))</f>
        <v>3458</v>
      </c>
    </row>
    <row r="6697" spans="2:7" x14ac:dyDescent="0.25">
      <c r="B6697" s="149" t="str">
        <f t="shared" si="210"/>
        <v>_3459</v>
      </c>
      <c r="E6697" s="149" t="str">
        <f t="shared" si="209"/>
        <v>_</v>
      </c>
      <c r="G6697" s="149">
        <f t="array" ref="G6697">SUM(IF(A6697=A$5:A6697,IF(C6697=C$5:C6697,1,0),0))</f>
        <v>3459</v>
      </c>
    </row>
    <row r="6698" spans="2:7" x14ac:dyDescent="0.25">
      <c r="B6698" s="149" t="str">
        <f t="shared" si="210"/>
        <v>_3460</v>
      </c>
      <c r="E6698" s="149" t="str">
        <f t="shared" si="209"/>
        <v>_</v>
      </c>
      <c r="G6698" s="149">
        <f t="array" ref="G6698">SUM(IF(A6698=A$5:A6698,IF(C6698=C$5:C6698,1,0),0))</f>
        <v>3460</v>
      </c>
    </row>
    <row r="6699" spans="2:7" x14ac:dyDescent="0.25">
      <c r="B6699" s="149" t="str">
        <f t="shared" si="210"/>
        <v>_3461</v>
      </c>
      <c r="E6699" s="149" t="str">
        <f t="shared" si="209"/>
        <v>_</v>
      </c>
      <c r="G6699" s="149">
        <f t="array" ref="G6699">SUM(IF(A6699=A$5:A6699,IF(C6699=C$5:C6699,1,0),0))</f>
        <v>3461</v>
      </c>
    </row>
    <row r="6700" spans="2:7" x14ac:dyDescent="0.25">
      <c r="B6700" s="149" t="str">
        <f t="shared" si="210"/>
        <v>_3462</v>
      </c>
      <c r="E6700" s="149" t="str">
        <f t="shared" si="209"/>
        <v>_</v>
      </c>
      <c r="G6700" s="149">
        <f t="array" ref="G6700">SUM(IF(A6700=A$5:A6700,IF(C6700=C$5:C6700,1,0),0))</f>
        <v>3462</v>
      </c>
    </row>
    <row r="6701" spans="2:7" x14ac:dyDescent="0.25">
      <c r="B6701" s="149" t="str">
        <f t="shared" si="210"/>
        <v>_3463</v>
      </c>
      <c r="E6701" s="149" t="str">
        <f t="shared" si="209"/>
        <v>_</v>
      </c>
      <c r="G6701" s="149">
        <f t="array" ref="G6701">SUM(IF(A6701=A$5:A6701,IF(C6701=C$5:C6701,1,0),0))</f>
        <v>3463</v>
      </c>
    </row>
    <row r="6702" spans="2:7" x14ac:dyDescent="0.25">
      <c r="B6702" s="149" t="str">
        <f t="shared" si="210"/>
        <v>_3464</v>
      </c>
      <c r="E6702" s="149" t="str">
        <f t="shared" si="209"/>
        <v>_</v>
      </c>
      <c r="G6702" s="149">
        <f t="array" ref="G6702">SUM(IF(A6702=A$5:A6702,IF(C6702=C$5:C6702,1,0),0))</f>
        <v>3464</v>
      </c>
    </row>
    <row r="6703" spans="2:7" x14ac:dyDescent="0.25">
      <c r="B6703" s="149" t="str">
        <f t="shared" si="210"/>
        <v>_3465</v>
      </c>
      <c r="E6703" s="149" t="str">
        <f t="shared" si="209"/>
        <v>_</v>
      </c>
      <c r="G6703" s="149">
        <f t="array" ref="G6703">SUM(IF(A6703=A$5:A6703,IF(C6703=C$5:C6703,1,0),0))</f>
        <v>3465</v>
      </c>
    </row>
    <row r="6704" spans="2:7" x14ac:dyDescent="0.25">
      <c r="B6704" s="149" t="str">
        <f t="shared" si="210"/>
        <v>_3466</v>
      </c>
      <c r="E6704" s="149" t="str">
        <f t="shared" si="209"/>
        <v>_</v>
      </c>
      <c r="G6704" s="149">
        <f t="array" ref="G6704">SUM(IF(A6704=A$5:A6704,IF(C6704=C$5:C6704,1,0),0))</f>
        <v>3466</v>
      </c>
    </row>
    <row r="6705" spans="2:7" x14ac:dyDescent="0.25">
      <c r="B6705" s="149" t="str">
        <f t="shared" si="210"/>
        <v>_3467</v>
      </c>
      <c r="E6705" s="149" t="str">
        <f t="shared" ref="E6705:E6768" si="211">A6705&amp;"_"&amp;C6705&amp;D6705</f>
        <v>_</v>
      </c>
      <c r="G6705" s="149">
        <f t="array" ref="G6705">SUM(IF(A6705=A$5:A6705,IF(C6705=C$5:C6705,1,0),0))</f>
        <v>3467</v>
      </c>
    </row>
    <row r="6706" spans="2:7" x14ac:dyDescent="0.25">
      <c r="B6706" s="149" t="str">
        <f t="shared" si="210"/>
        <v>_3468</v>
      </c>
      <c r="E6706" s="149" t="str">
        <f t="shared" si="211"/>
        <v>_</v>
      </c>
      <c r="G6706" s="149">
        <f t="array" ref="G6706">SUM(IF(A6706=A$5:A6706,IF(C6706=C$5:C6706,1,0),0))</f>
        <v>3468</v>
      </c>
    </row>
    <row r="6707" spans="2:7" x14ac:dyDescent="0.25">
      <c r="B6707" s="149" t="str">
        <f t="shared" si="210"/>
        <v>_3469</v>
      </c>
      <c r="E6707" s="149" t="str">
        <f t="shared" si="211"/>
        <v>_</v>
      </c>
      <c r="G6707" s="149">
        <f t="array" ref="G6707">SUM(IF(A6707=A$5:A6707,IF(C6707=C$5:C6707,1,0),0))</f>
        <v>3469</v>
      </c>
    </row>
    <row r="6708" spans="2:7" x14ac:dyDescent="0.25">
      <c r="B6708" s="149" t="str">
        <f t="shared" si="210"/>
        <v>_3470</v>
      </c>
      <c r="E6708" s="149" t="str">
        <f t="shared" si="211"/>
        <v>_</v>
      </c>
      <c r="G6708" s="149">
        <f t="array" ref="G6708">SUM(IF(A6708=A$5:A6708,IF(C6708=C$5:C6708,1,0),0))</f>
        <v>3470</v>
      </c>
    </row>
    <row r="6709" spans="2:7" x14ac:dyDescent="0.25">
      <c r="B6709" s="149" t="str">
        <f t="shared" si="210"/>
        <v>_3471</v>
      </c>
      <c r="E6709" s="149" t="str">
        <f t="shared" si="211"/>
        <v>_</v>
      </c>
      <c r="G6709" s="149">
        <f t="array" ref="G6709">SUM(IF(A6709=A$5:A6709,IF(C6709=C$5:C6709,1,0),0))</f>
        <v>3471</v>
      </c>
    </row>
    <row r="6710" spans="2:7" x14ac:dyDescent="0.25">
      <c r="B6710" s="149" t="str">
        <f t="shared" si="210"/>
        <v>_3472</v>
      </c>
      <c r="E6710" s="149" t="str">
        <f t="shared" si="211"/>
        <v>_</v>
      </c>
      <c r="G6710" s="149">
        <f t="array" ref="G6710">SUM(IF(A6710=A$5:A6710,IF(C6710=C$5:C6710,1,0),0))</f>
        <v>3472</v>
      </c>
    </row>
    <row r="6711" spans="2:7" x14ac:dyDescent="0.25">
      <c r="B6711" s="149" t="str">
        <f t="shared" si="210"/>
        <v>_3473</v>
      </c>
      <c r="E6711" s="149" t="str">
        <f t="shared" si="211"/>
        <v>_</v>
      </c>
      <c r="G6711" s="149">
        <f t="array" ref="G6711">SUM(IF(A6711=A$5:A6711,IF(C6711=C$5:C6711,1,0),0))</f>
        <v>3473</v>
      </c>
    </row>
    <row r="6712" spans="2:7" x14ac:dyDescent="0.25">
      <c r="B6712" s="149" t="str">
        <f t="shared" si="210"/>
        <v>_3474</v>
      </c>
      <c r="E6712" s="149" t="str">
        <f t="shared" si="211"/>
        <v>_</v>
      </c>
      <c r="G6712" s="149">
        <f t="array" ref="G6712">SUM(IF(A6712=A$5:A6712,IF(C6712=C$5:C6712,1,0),0))</f>
        <v>3474</v>
      </c>
    </row>
    <row r="6713" spans="2:7" x14ac:dyDescent="0.25">
      <c r="B6713" s="149" t="str">
        <f t="shared" si="210"/>
        <v>_3475</v>
      </c>
      <c r="E6713" s="149" t="str">
        <f t="shared" si="211"/>
        <v>_</v>
      </c>
      <c r="G6713" s="149">
        <f t="array" ref="G6713">SUM(IF(A6713=A$5:A6713,IF(C6713=C$5:C6713,1,0),0))</f>
        <v>3475</v>
      </c>
    </row>
    <row r="6714" spans="2:7" x14ac:dyDescent="0.25">
      <c r="B6714" s="149" t="str">
        <f t="shared" si="210"/>
        <v>_3476</v>
      </c>
      <c r="E6714" s="149" t="str">
        <f t="shared" si="211"/>
        <v>_</v>
      </c>
      <c r="G6714" s="149">
        <f t="array" ref="G6714">SUM(IF(A6714=A$5:A6714,IF(C6714=C$5:C6714,1,0),0))</f>
        <v>3476</v>
      </c>
    </row>
    <row r="6715" spans="2:7" x14ac:dyDescent="0.25">
      <c r="B6715" s="149" t="str">
        <f t="shared" si="210"/>
        <v>_3477</v>
      </c>
      <c r="E6715" s="149" t="str">
        <f t="shared" si="211"/>
        <v>_</v>
      </c>
      <c r="G6715" s="149">
        <f t="array" ref="G6715">SUM(IF(A6715=A$5:A6715,IF(C6715=C$5:C6715,1,0),0))</f>
        <v>3477</v>
      </c>
    </row>
    <row r="6716" spans="2:7" x14ac:dyDescent="0.25">
      <c r="B6716" s="149" t="str">
        <f t="shared" si="210"/>
        <v>_3478</v>
      </c>
      <c r="E6716" s="149" t="str">
        <f t="shared" si="211"/>
        <v>_</v>
      </c>
      <c r="G6716" s="149">
        <f t="array" ref="G6716">SUM(IF(A6716=A$5:A6716,IF(C6716=C$5:C6716,1,0),0))</f>
        <v>3478</v>
      </c>
    </row>
    <row r="6717" spans="2:7" x14ac:dyDescent="0.25">
      <c r="B6717" s="149" t="str">
        <f t="shared" si="210"/>
        <v>_3479</v>
      </c>
      <c r="E6717" s="149" t="str">
        <f t="shared" si="211"/>
        <v>_</v>
      </c>
      <c r="G6717" s="149">
        <f t="array" ref="G6717">SUM(IF(A6717=A$5:A6717,IF(C6717=C$5:C6717,1,0),0))</f>
        <v>3479</v>
      </c>
    </row>
    <row r="6718" spans="2:7" x14ac:dyDescent="0.25">
      <c r="B6718" s="149" t="str">
        <f t="shared" si="210"/>
        <v>_3480</v>
      </c>
      <c r="E6718" s="149" t="str">
        <f t="shared" si="211"/>
        <v>_</v>
      </c>
      <c r="G6718" s="149">
        <f t="array" ref="G6718">SUM(IF(A6718=A$5:A6718,IF(C6718=C$5:C6718,1,0),0))</f>
        <v>3480</v>
      </c>
    </row>
    <row r="6719" spans="2:7" x14ac:dyDescent="0.25">
      <c r="B6719" s="149" t="str">
        <f t="shared" si="210"/>
        <v>_3481</v>
      </c>
      <c r="E6719" s="149" t="str">
        <f t="shared" si="211"/>
        <v>_</v>
      </c>
      <c r="G6719" s="149">
        <f t="array" ref="G6719">SUM(IF(A6719=A$5:A6719,IF(C6719=C$5:C6719,1,0),0))</f>
        <v>3481</v>
      </c>
    </row>
    <row r="6720" spans="2:7" x14ac:dyDescent="0.25">
      <c r="B6720" s="149" t="str">
        <f t="shared" si="210"/>
        <v>_3482</v>
      </c>
      <c r="E6720" s="149" t="str">
        <f t="shared" si="211"/>
        <v>_</v>
      </c>
      <c r="G6720" s="149">
        <f t="array" ref="G6720">SUM(IF(A6720=A$5:A6720,IF(C6720=C$5:C6720,1,0),0))</f>
        <v>3482</v>
      </c>
    </row>
    <row r="6721" spans="2:7" x14ac:dyDescent="0.25">
      <c r="B6721" s="149" t="str">
        <f t="shared" si="210"/>
        <v>_3483</v>
      </c>
      <c r="E6721" s="149" t="str">
        <f t="shared" si="211"/>
        <v>_</v>
      </c>
      <c r="G6721" s="149">
        <f t="array" ref="G6721">SUM(IF(A6721=A$5:A6721,IF(C6721=C$5:C6721,1,0),0))</f>
        <v>3483</v>
      </c>
    </row>
    <row r="6722" spans="2:7" x14ac:dyDescent="0.25">
      <c r="B6722" s="149" t="str">
        <f t="shared" si="210"/>
        <v>_3484</v>
      </c>
      <c r="E6722" s="149" t="str">
        <f t="shared" si="211"/>
        <v>_</v>
      </c>
      <c r="G6722" s="149">
        <f t="array" ref="G6722">SUM(IF(A6722=A$5:A6722,IF(C6722=C$5:C6722,1,0),0))</f>
        <v>3484</v>
      </c>
    </row>
    <row r="6723" spans="2:7" x14ac:dyDescent="0.25">
      <c r="B6723" s="149" t="str">
        <f t="shared" si="210"/>
        <v>_3485</v>
      </c>
      <c r="E6723" s="149" t="str">
        <f t="shared" si="211"/>
        <v>_</v>
      </c>
      <c r="G6723" s="149">
        <f t="array" ref="G6723">SUM(IF(A6723=A$5:A6723,IF(C6723=C$5:C6723,1,0),0))</f>
        <v>3485</v>
      </c>
    </row>
    <row r="6724" spans="2:7" x14ac:dyDescent="0.25">
      <c r="B6724" s="149" t="str">
        <f t="shared" si="210"/>
        <v>_3486</v>
      </c>
      <c r="E6724" s="149" t="str">
        <f t="shared" si="211"/>
        <v>_</v>
      </c>
      <c r="G6724" s="149">
        <f t="array" ref="G6724">SUM(IF(A6724=A$5:A6724,IF(C6724=C$5:C6724,1,0),0))</f>
        <v>3486</v>
      </c>
    </row>
    <row r="6725" spans="2:7" x14ac:dyDescent="0.25">
      <c r="B6725" s="149" t="str">
        <f t="shared" si="210"/>
        <v>_3487</v>
      </c>
      <c r="E6725" s="149" t="str">
        <f t="shared" si="211"/>
        <v>_</v>
      </c>
      <c r="G6725" s="149">
        <f t="array" ref="G6725">SUM(IF(A6725=A$5:A6725,IF(C6725=C$5:C6725,1,0),0))</f>
        <v>3487</v>
      </c>
    </row>
    <row r="6726" spans="2:7" x14ac:dyDescent="0.25">
      <c r="B6726" s="149" t="str">
        <f t="shared" si="210"/>
        <v>_3488</v>
      </c>
      <c r="E6726" s="149" t="str">
        <f t="shared" si="211"/>
        <v>_</v>
      </c>
      <c r="G6726" s="149">
        <f t="array" ref="G6726">SUM(IF(A6726=A$5:A6726,IF(C6726=C$5:C6726,1,0),0))</f>
        <v>3488</v>
      </c>
    </row>
    <row r="6727" spans="2:7" x14ac:dyDescent="0.25">
      <c r="B6727" s="149" t="str">
        <f t="shared" si="210"/>
        <v>_3489</v>
      </c>
      <c r="E6727" s="149" t="str">
        <f t="shared" si="211"/>
        <v>_</v>
      </c>
      <c r="G6727" s="149">
        <f t="array" ref="G6727">SUM(IF(A6727=A$5:A6727,IF(C6727=C$5:C6727,1,0),0))</f>
        <v>3489</v>
      </c>
    </row>
    <row r="6728" spans="2:7" x14ac:dyDescent="0.25">
      <c r="B6728" s="149" t="str">
        <f t="shared" si="210"/>
        <v>_3490</v>
      </c>
      <c r="E6728" s="149" t="str">
        <f t="shared" si="211"/>
        <v>_</v>
      </c>
      <c r="G6728" s="149">
        <f t="array" ref="G6728">SUM(IF(A6728=A$5:A6728,IF(C6728=C$5:C6728,1,0),0))</f>
        <v>3490</v>
      </c>
    </row>
    <row r="6729" spans="2:7" x14ac:dyDescent="0.25">
      <c r="B6729" s="149" t="str">
        <f t="shared" si="210"/>
        <v>_3491</v>
      </c>
      <c r="E6729" s="149" t="str">
        <f t="shared" si="211"/>
        <v>_</v>
      </c>
      <c r="G6729" s="149">
        <f t="array" ref="G6729">SUM(IF(A6729=A$5:A6729,IF(C6729=C$5:C6729,1,0),0))</f>
        <v>3491</v>
      </c>
    </row>
    <row r="6730" spans="2:7" x14ac:dyDescent="0.25">
      <c r="B6730" s="149" t="str">
        <f t="shared" si="210"/>
        <v>_3492</v>
      </c>
      <c r="E6730" s="149" t="str">
        <f t="shared" si="211"/>
        <v>_</v>
      </c>
      <c r="G6730" s="149">
        <f t="array" ref="G6730">SUM(IF(A6730=A$5:A6730,IF(C6730=C$5:C6730,1,0),0))</f>
        <v>3492</v>
      </c>
    </row>
    <row r="6731" spans="2:7" x14ac:dyDescent="0.25">
      <c r="B6731" s="149" t="str">
        <f t="shared" si="210"/>
        <v>_3493</v>
      </c>
      <c r="E6731" s="149" t="str">
        <f t="shared" si="211"/>
        <v>_</v>
      </c>
      <c r="G6731" s="149">
        <f t="array" ref="G6731">SUM(IF(A6731=A$5:A6731,IF(C6731=C$5:C6731,1,0),0))</f>
        <v>3493</v>
      </c>
    </row>
    <row r="6732" spans="2:7" x14ac:dyDescent="0.25">
      <c r="B6732" s="149" t="str">
        <f t="shared" si="210"/>
        <v>_3494</v>
      </c>
      <c r="E6732" s="149" t="str">
        <f t="shared" si="211"/>
        <v>_</v>
      </c>
      <c r="G6732" s="149">
        <f t="array" ref="G6732">SUM(IF(A6732=A$5:A6732,IF(C6732=C$5:C6732,1,0),0))</f>
        <v>3494</v>
      </c>
    </row>
    <row r="6733" spans="2:7" x14ac:dyDescent="0.25">
      <c r="B6733" s="149" t="str">
        <f t="shared" ref="B6733:B6796" si="212">A6733&amp;"_"&amp;C6733&amp;G6733</f>
        <v>_3495</v>
      </c>
      <c r="E6733" s="149" t="str">
        <f t="shared" si="211"/>
        <v>_</v>
      </c>
      <c r="G6733" s="149">
        <f t="array" ref="G6733">SUM(IF(A6733=A$5:A6733,IF(C6733=C$5:C6733,1,0),0))</f>
        <v>3495</v>
      </c>
    </row>
    <row r="6734" spans="2:7" x14ac:dyDescent="0.25">
      <c r="B6734" s="149" t="str">
        <f t="shared" si="212"/>
        <v>_3496</v>
      </c>
      <c r="E6734" s="149" t="str">
        <f t="shared" si="211"/>
        <v>_</v>
      </c>
      <c r="G6734" s="149">
        <f t="array" ref="G6734">SUM(IF(A6734=A$5:A6734,IF(C6734=C$5:C6734,1,0),0))</f>
        <v>3496</v>
      </c>
    </row>
    <row r="6735" spans="2:7" x14ac:dyDescent="0.25">
      <c r="B6735" s="149" t="str">
        <f t="shared" si="212"/>
        <v>_3497</v>
      </c>
      <c r="E6735" s="149" t="str">
        <f t="shared" si="211"/>
        <v>_</v>
      </c>
      <c r="G6735" s="149">
        <f t="array" ref="G6735">SUM(IF(A6735=A$5:A6735,IF(C6735=C$5:C6735,1,0),0))</f>
        <v>3497</v>
      </c>
    </row>
    <row r="6736" spans="2:7" x14ac:dyDescent="0.25">
      <c r="B6736" s="149" t="str">
        <f t="shared" si="212"/>
        <v>_3498</v>
      </c>
      <c r="E6736" s="149" t="str">
        <f t="shared" si="211"/>
        <v>_</v>
      </c>
      <c r="G6736" s="149">
        <f t="array" ref="G6736">SUM(IF(A6736=A$5:A6736,IF(C6736=C$5:C6736,1,0),0))</f>
        <v>3498</v>
      </c>
    </row>
    <row r="6737" spans="2:7" x14ac:dyDescent="0.25">
      <c r="B6737" s="149" t="str">
        <f t="shared" si="212"/>
        <v>_3499</v>
      </c>
      <c r="E6737" s="149" t="str">
        <f t="shared" si="211"/>
        <v>_</v>
      </c>
      <c r="G6737" s="149">
        <f t="array" ref="G6737">SUM(IF(A6737=A$5:A6737,IF(C6737=C$5:C6737,1,0),0))</f>
        <v>3499</v>
      </c>
    </row>
    <row r="6738" spans="2:7" x14ac:dyDescent="0.25">
      <c r="B6738" s="149" t="str">
        <f t="shared" si="212"/>
        <v>_3500</v>
      </c>
      <c r="E6738" s="149" t="str">
        <f t="shared" si="211"/>
        <v>_</v>
      </c>
      <c r="G6738" s="149">
        <f t="array" ref="G6738">SUM(IF(A6738=A$5:A6738,IF(C6738=C$5:C6738,1,0),0))</f>
        <v>3500</v>
      </c>
    </row>
    <row r="6739" spans="2:7" x14ac:dyDescent="0.25">
      <c r="B6739" s="149" t="str">
        <f t="shared" si="212"/>
        <v>_3501</v>
      </c>
      <c r="E6739" s="149" t="str">
        <f t="shared" si="211"/>
        <v>_</v>
      </c>
      <c r="G6739" s="149">
        <f t="array" ref="G6739">SUM(IF(A6739=A$5:A6739,IF(C6739=C$5:C6739,1,0),0))</f>
        <v>3501</v>
      </c>
    </row>
    <row r="6740" spans="2:7" x14ac:dyDescent="0.25">
      <c r="B6740" s="149" t="str">
        <f t="shared" si="212"/>
        <v>_3502</v>
      </c>
      <c r="E6740" s="149" t="str">
        <f t="shared" si="211"/>
        <v>_</v>
      </c>
      <c r="G6740" s="149">
        <f t="array" ref="G6740">SUM(IF(A6740=A$5:A6740,IF(C6740=C$5:C6740,1,0),0))</f>
        <v>3502</v>
      </c>
    </row>
    <row r="6741" spans="2:7" x14ac:dyDescent="0.25">
      <c r="B6741" s="149" t="str">
        <f t="shared" si="212"/>
        <v>_3503</v>
      </c>
      <c r="E6741" s="149" t="str">
        <f t="shared" si="211"/>
        <v>_</v>
      </c>
      <c r="G6741" s="149">
        <f t="array" ref="G6741">SUM(IF(A6741=A$5:A6741,IF(C6741=C$5:C6741,1,0),0))</f>
        <v>3503</v>
      </c>
    </row>
    <row r="6742" spans="2:7" x14ac:dyDescent="0.25">
      <c r="B6742" s="149" t="str">
        <f t="shared" si="212"/>
        <v>_3504</v>
      </c>
      <c r="E6742" s="149" t="str">
        <f t="shared" si="211"/>
        <v>_</v>
      </c>
      <c r="G6742" s="149">
        <f t="array" ref="G6742">SUM(IF(A6742=A$5:A6742,IF(C6742=C$5:C6742,1,0),0))</f>
        <v>3504</v>
      </c>
    </row>
    <row r="6743" spans="2:7" x14ac:dyDescent="0.25">
      <c r="B6743" s="149" t="str">
        <f t="shared" si="212"/>
        <v>_3505</v>
      </c>
      <c r="E6743" s="149" t="str">
        <f t="shared" si="211"/>
        <v>_</v>
      </c>
      <c r="G6743" s="149">
        <f t="array" ref="G6743">SUM(IF(A6743=A$5:A6743,IF(C6743=C$5:C6743,1,0),0))</f>
        <v>3505</v>
      </c>
    </row>
    <row r="6744" spans="2:7" x14ac:dyDescent="0.25">
      <c r="B6744" s="149" t="str">
        <f t="shared" si="212"/>
        <v>_3506</v>
      </c>
      <c r="E6744" s="149" t="str">
        <f t="shared" si="211"/>
        <v>_</v>
      </c>
      <c r="G6744" s="149">
        <f t="array" ref="G6744">SUM(IF(A6744=A$5:A6744,IF(C6744=C$5:C6744,1,0),0))</f>
        <v>3506</v>
      </c>
    </row>
    <row r="6745" spans="2:7" x14ac:dyDescent="0.25">
      <c r="B6745" s="149" t="str">
        <f t="shared" si="212"/>
        <v>_3507</v>
      </c>
      <c r="E6745" s="149" t="str">
        <f t="shared" si="211"/>
        <v>_</v>
      </c>
      <c r="G6745" s="149">
        <f t="array" ref="G6745">SUM(IF(A6745=A$5:A6745,IF(C6745=C$5:C6745,1,0),0))</f>
        <v>3507</v>
      </c>
    </row>
    <row r="6746" spans="2:7" x14ac:dyDescent="0.25">
      <c r="B6746" s="149" t="str">
        <f t="shared" si="212"/>
        <v>_3508</v>
      </c>
      <c r="E6746" s="149" t="str">
        <f t="shared" si="211"/>
        <v>_</v>
      </c>
      <c r="G6746" s="149">
        <f t="array" ref="G6746">SUM(IF(A6746=A$5:A6746,IF(C6746=C$5:C6746,1,0),0))</f>
        <v>3508</v>
      </c>
    </row>
    <row r="6747" spans="2:7" x14ac:dyDescent="0.25">
      <c r="B6747" s="149" t="str">
        <f t="shared" si="212"/>
        <v>_3509</v>
      </c>
      <c r="E6747" s="149" t="str">
        <f t="shared" si="211"/>
        <v>_</v>
      </c>
      <c r="G6747" s="149">
        <f t="array" ref="G6747">SUM(IF(A6747=A$5:A6747,IF(C6747=C$5:C6747,1,0),0))</f>
        <v>3509</v>
      </c>
    </row>
    <row r="6748" spans="2:7" x14ac:dyDescent="0.25">
      <c r="B6748" s="149" t="str">
        <f t="shared" si="212"/>
        <v>_3510</v>
      </c>
      <c r="E6748" s="149" t="str">
        <f t="shared" si="211"/>
        <v>_</v>
      </c>
      <c r="G6748" s="149">
        <f t="array" ref="G6748">SUM(IF(A6748=A$5:A6748,IF(C6748=C$5:C6748,1,0),0))</f>
        <v>3510</v>
      </c>
    </row>
    <row r="6749" spans="2:7" x14ac:dyDescent="0.25">
      <c r="B6749" s="149" t="str">
        <f t="shared" si="212"/>
        <v>_3511</v>
      </c>
      <c r="E6749" s="149" t="str">
        <f t="shared" si="211"/>
        <v>_</v>
      </c>
      <c r="G6749" s="149">
        <f t="array" ref="G6749">SUM(IF(A6749=A$5:A6749,IF(C6749=C$5:C6749,1,0),0))</f>
        <v>3511</v>
      </c>
    </row>
    <row r="6750" spans="2:7" x14ac:dyDescent="0.25">
      <c r="B6750" s="149" t="str">
        <f t="shared" si="212"/>
        <v>_3512</v>
      </c>
      <c r="E6750" s="149" t="str">
        <f t="shared" si="211"/>
        <v>_</v>
      </c>
      <c r="G6750" s="149">
        <f t="array" ref="G6750">SUM(IF(A6750=A$5:A6750,IF(C6750=C$5:C6750,1,0),0))</f>
        <v>3512</v>
      </c>
    </row>
    <row r="6751" spans="2:7" x14ac:dyDescent="0.25">
      <c r="B6751" s="149" t="str">
        <f t="shared" si="212"/>
        <v>_3513</v>
      </c>
      <c r="E6751" s="149" t="str">
        <f t="shared" si="211"/>
        <v>_</v>
      </c>
      <c r="G6751" s="149">
        <f t="array" ref="G6751">SUM(IF(A6751=A$5:A6751,IF(C6751=C$5:C6751,1,0),0))</f>
        <v>3513</v>
      </c>
    </row>
    <row r="6752" spans="2:7" x14ac:dyDescent="0.25">
      <c r="B6752" s="149" t="str">
        <f t="shared" si="212"/>
        <v>_3514</v>
      </c>
      <c r="E6752" s="149" t="str">
        <f t="shared" si="211"/>
        <v>_</v>
      </c>
      <c r="G6752" s="149">
        <f t="array" ref="G6752">SUM(IF(A6752=A$5:A6752,IF(C6752=C$5:C6752,1,0),0))</f>
        <v>3514</v>
      </c>
    </row>
    <row r="6753" spans="2:7" x14ac:dyDescent="0.25">
      <c r="B6753" s="149" t="str">
        <f t="shared" si="212"/>
        <v>_3515</v>
      </c>
      <c r="E6753" s="149" t="str">
        <f t="shared" si="211"/>
        <v>_</v>
      </c>
      <c r="G6753" s="149">
        <f t="array" ref="G6753">SUM(IF(A6753=A$5:A6753,IF(C6753=C$5:C6753,1,0),0))</f>
        <v>3515</v>
      </c>
    </row>
    <row r="6754" spans="2:7" x14ac:dyDescent="0.25">
      <c r="B6754" s="149" t="str">
        <f t="shared" si="212"/>
        <v>_3516</v>
      </c>
      <c r="E6754" s="149" t="str">
        <f t="shared" si="211"/>
        <v>_</v>
      </c>
      <c r="G6754" s="149">
        <f t="array" ref="G6754">SUM(IF(A6754=A$5:A6754,IF(C6754=C$5:C6754,1,0),0))</f>
        <v>3516</v>
      </c>
    </row>
    <row r="6755" spans="2:7" x14ac:dyDescent="0.25">
      <c r="B6755" s="149" t="str">
        <f t="shared" si="212"/>
        <v>_3517</v>
      </c>
      <c r="E6755" s="149" t="str">
        <f t="shared" si="211"/>
        <v>_</v>
      </c>
      <c r="G6755" s="149">
        <f t="array" ref="G6755">SUM(IF(A6755=A$5:A6755,IF(C6755=C$5:C6755,1,0),0))</f>
        <v>3517</v>
      </c>
    </row>
    <row r="6756" spans="2:7" x14ac:dyDescent="0.25">
      <c r="B6756" s="149" t="str">
        <f t="shared" si="212"/>
        <v>_3518</v>
      </c>
      <c r="E6756" s="149" t="str">
        <f t="shared" si="211"/>
        <v>_</v>
      </c>
      <c r="G6756" s="149">
        <f t="array" ref="G6756">SUM(IF(A6756=A$5:A6756,IF(C6756=C$5:C6756,1,0),0))</f>
        <v>3518</v>
      </c>
    </row>
    <row r="6757" spans="2:7" x14ac:dyDescent="0.25">
      <c r="B6757" s="149" t="str">
        <f t="shared" si="212"/>
        <v>_3519</v>
      </c>
      <c r="E6757" s="149" t="str">
        <f t="shared" si="211"/>
        <v>_</v>
      </c>
      <c r="G6757" s="149">
        <f t="array" ref="G6757">SUM(IF(A6757=A$5:A6757,IF(C6757=C$5:C6757,1,0),0))</f>
        <v>3519</v>
      </c>
    </row>
    <row r="6758" spans="2:7" x14ac:dyDescent="0.25">
      <c r="B6758" s="149" t="str">
        <f t="shared" si="212"/>
        <v>_3520</v>
      </c>
      <c r="E6758" s="149" t="str">
        <f t="shared" si="211"/>
        <v>_</v>
      </c>
      <c r="G6758" s="149">
        <f t="array" ref="G6758">SUM(IF(A6758=A$5:A6758,IF(C6758=C$5:C6758,1,0),0))</f>
        <v>3520</v>
      </c>
    </row>
    <row r="6759" spans="2:7" x14ac:dyDescent="0.25">
      <c r="B6759" s="149" t="str">
        <f t="shared" si="212"/>
        <v>_3521</v>
      </c>
      <c r="E6759" s="149" t="str">
        <f t="shared" si="211"/>
        <v>_</v>
      </c>
      <c r="G6759" s="149">
        <f t="array" ref="G6759">SUM(IF(A6759=A$5:A6759,IF(C6759=C$5:C6759,1,0),0))</f>
        <v>3521</v>
      </c>
    </row>
    <row r="6760" spans="2:7" x14ac:dyDescent="0.25">
      <c r="B6760" s="149" t="str">
        <f t="shared" si="212"/>
        <v>_3522</v>
      </c>
      <c r="E6760" s="149" t="str">
        <f t="shared" si="211"/>
        <v>_</v>
      </c>
      <c r="G6760" s="149">
        <f t="array" ref="G6760">SUM(IF(A6760=A$5:A6760,IF(C6760=C$5:C6760,1,0),0))</f>
        <v>3522</v>
      </c>
    </row>
    <row r="6761" spans="2:7" x14ac:dyDescent="0.25">
      <c r="B6761" s="149" t="str">
        <f t="shared" si="212"/>
        <v>_3523</v>
      </c>
      <c r="E6761" s="149" t="str">
        <f t="shared" si="211"/>
        <v>_</v>
      </c>
      <c r="G6761" s="149">
        <f t="array" ref="G6761">SUM(IF(A6761=A$5:A6761,IF(C6761=C$5:C6761,1,0),0))</f>
        <v>3523</v>
      </c>
    </row>
    <row r="6762" spans="2:7" x14ac:dyDescent="0.25">
      <c r="B6762" s="149" t="str">
        <f t="shared" si="212"/>
        <v>_3524</v>
      </c>
      <c r="E6762" s="149" t="str">
        <f t="shared" si="211"/>
        <v>_</v>
      </c>
      <c r="G6762" s="149">
        <f t="array" ref="G6762">SUM(IF(A6762=A$5:A6762,IF(C6762=C$5:C6762,1,0),0))</f>
        <v>3524</v>
      </c>
    </row>
    <row r="6763" spans="2:7" x14ac:dyDescent="0.25">
      <c r="B6763" s="149" t="str">
        <f t="shared" si="212"/>
        <v>_3525</v>
      </c>
      <c r="E6763" s="149" t="str">
        <f t="shared" si="211"/>
        <v>_</v>
      </c>
      <c r="G6763" s="149">
        <f t="array" ref="G6763">SUM(IF(A6763=A$5:A6763,IF(C6763=C$5:C6763,1,0),0))</f>
        <v>3525</v>
      </c>
    </row>
    <row r="6764" spans="2:7" x14ac:dyDescent="0.25">
      <c r="B6764" s="149" t="str">
        <f t="shared" si="212"/>
        <v>_3526</v>
      </c>
      <c r="E6764" s="149" t="str">
        <f t="shared" si="211"/>
        <v>_</v>
      </c>
      <c r="G6764" s="149">
        <f t="array" ref="G6764">SUM(IF(A6764=A$5:A6764,IF(C6764=C$5:C6764,1,0),0))</f>
        <v>3526</v>
      </c>
    </row>
    <row r="6765" spans="2:7" x14ac:dyDescent="0.25">
      <c r="B6765" s="149" t="str">
        <f t="shared" si="212"/>
        <v>_3527</v>
      </c>
      <c r="E6765" s="149" t="str">
        <f t="shared" si="211"/>
        <v>_</v>
      </c>
      <c r="G6765" s="149">
        <f t="array" ref="G6765">SUM(IF(A6765=A$5:A6765,IF(C6765=C$5:C6765,1,0),0))</f>
        <v>3527</v>
      </c>
    </row>
    <row r="6766" spans="2:7" x14ac:dyDescent="0.25">
      <c r="B6766" s="149" t="str">
        <f t="shared" si="212"/>
        <v>_3528</v>
      </c>
      <c r="E6766" s="149" t="str">
        <f t="shared" si="211"/>
        <v>_</v>
      </c>
      <c r="G6766" s="149">
        <f t="array" ref="G6766">SUM(IF(A6766=A$5:A6766,IF(C6766=C$5:C6766,1,0),0))</f>
        <v>3528</v>
      </c>
    </row>
    <row r="6767" spans="2:7" x14ac:dyDescent="0.25">
      <c r="B6767" s="149" t="str">
        <f t="shared" si="212"/>
        <v>_3529</v>
      </c>
      <c r="E6767" s="149" t="str">
        <f t="shared" si="211"/>
        <v>_</v>
      </c>
      <c r="G6767" s="149">
        <f t="array" ref="G6767">SUM(IF(A6767=A$5:A6767,IF(C6767=C$5:C6767,1,0),0))</f>
        <v>3529</v>
      </c>
    </row>
    <row r="6768" spans="2:7" x14ac:dyDescent="0.25">
      <c r="B6768" s="149" t="str">
        <f t="shared" si="212"/>
        <v>_3530</v>
      </c>
      <c r="E6768" s="149" t="str">
        <f t="shared" si="211"/>
        <v>_</v>
      </c>
      <c r="G6768" s="149">
        <f t="array" ref="G6768">SUM(IF(A6768=A$5:A6768,IF(C6768=C$5:C6768,1,0),0))</f>
        <v>3530</v>
      </c>
    </row>
    <row r="6769" spans="2:7" x14ac:dyDescent="0.25">
      <c r="B6769" s="149" t="str">
        <f t="shared" si="212"/>
        <v>_3531</v>
      </c>
      <c r="E6769" s="149" t="str">
        <f t="shared" ref="E6769:E6832" si="213">A6769&amp;"_"&amp;C6769&amp;D6769</f>
        <v>_</v>
      </c>
      <c r="G6769" s="149">
        <f t="array" ref="G6769">SUM(IF(A6769=A$5:A6769,IF(C6769=C$5:C6769,1,0),0))</f>
        <v>3531</v>
      </c>
    </row>
    <row r="6770" spans="2:7" x14ac:dyDescent="0.25">
      <c r="B6770" s="149" t="str">
        <f t="shared" si="212"/>
        <v>_3532</v>
      </c>
      <c r="E6770" s="149" t="str">
        <f t="shared" si="213"/>
        <v>_</v>
      </c>
      <c r="G6770" s="149">
        <f t="array" ref="G6770">SUM(IF(A6770=A$5:A6770,IF(C6770=C$5:C6770,1,0),0))</f>
        <v>3532</v>
      </c>
    </row>
    <row r="6771" spans="2:7" x14ac:dyDescent="0.25">
      <c r="B6771" s="149" t="str">
        <f t="shared" si="212"/>
        <v>_3533</v>
      </c>
      <c r="E6771" s="149" t="str">
        <f t="shared" si="213"/>
        <v>_</v>
      </c>
      <c r="G6771" s="149">
        <f t="array" ref="G6771">SUM(IF(A6771=A$5:A6771,IF(C6771=C$5:C6771,1,0),0))</f>
        <v>3533</v>
      </c>
    </row>
    <row r="6772" spans="2:7" x14ac:dyDescent="0.25">
      <c r="B6772" s="149" t="str">
        <f t="shared" si="212"/>
        <v>_3534</v>
      </c>
      <c r="E6772" s="149" t="str">
        <f t="shared" si="213"/>
        <v>_</v>
      </c>
      <c r="G6772" s="149">
        <f t="array" ref="G6772">SUM(IF(A6772=A$5:A6772,IF(C6772=C$5:C6772,1,0),0))</f>
        <v>3534</v>
      </c>
    </row>
    <row r="6773" spans="2:7" x14ac:dyDescent="0.25">
      <c r="B6773" s="149" t="str">
        <f t="shared" si="212"/>
        <v>_3535</v>
      </c>
      <c r="E6773" s="149" t="str">
        <f t="shared" si="213"/>
        <v>_</v>
      </c>
      <c r="G6773" s="149">
        <f t="array" ref="G6773">SUM(IF(A6773=A$5:A6773,IF(C6773=C$5:C6773,1,0),0))</f>
        <v>3535</v>
      </c>
    </row>
    <row r="6774" spans="2:7" x14ac:dyDescent="0.25">
      <c r="B6774" s="149" t="str">
        <f t="shared" si="212"/>
        <v>_3536</v>
      </c>
      <c r="E6774" s="149" t="str">
        <f t="shared" si="213"/>
        <v>_</v>
      </c>
      <c r="G6774" s="149">
        <f t="array" ref="G6774">SUM(IF(A6774=A$5:A6774,IF(C6774=C$5:C6774,1,0),0))</f>
        <v>3536</v>
      </c>
    </row>
    <row r="6775" spans="2:7" x14ac:dyDescent="0.25">
      <c r="B6775" s="149" t="str">
        <f t="shared" si="212"/>
        <v>_3537</v>
      </c>
      <c r="E6775" s="149" t="str">
        <f t="shared" si="213"/>
        <v>_</v>
      </c>
      <c r="G6775" s="149">
        <f t="array" ref="G6775">SUM(IF(A6775=A$5:A6775,IF(C6775=C$5:C6775,1,0),0))</f>
        <v>3537</v>
      </c>
    </row>
    <row r="6776" spans="2:7" x14ac:dyDescent="0.25">
      <c r="B6776" s="149" t="str">
        <f t="shared" si="212"/>
        <v>_3538</v>
      </c>
      <c r="E6776" s="149" t="str">
        <f t="shared" si="213"/>
        <v>_</v>
      </c>
      <c r="G6776" s="149">
        <f t="array" ref="G6776">SUM(IF(A6776=A$5:A6776,IF(C6776=C$5:C6776,1,0),0))</f>
        <v>3538</v>
      </c>
    </row>
    <row r="6777" spans="2:7" x14ac:dyDescent="0.25">
      <c r="B6777" s="149" t="str">
        <f t="shared" si="212"/>
        <v>_3539</v>
      </c>
      <c r="E6777" s="149" t="str">
        <f t="shared" si="213"/>
        <v>_</v>
      </c>
      <c r="G6777" s="149">
        <f t="array" ref="G6777">SUM(IF(A6777=A$5:A6777,IF(C6777=C$5:C6777,1,0),0))</f>
        <v>3539</v>
      </c>
    </row>
    <row r="6778" spans="2:7" x14ac:dyDescent="0.25">
      <c r="B6778" s="149" t="str">
        <f t="shared" si="212"/>
        <v>_3540</v>
      </c>
      <c r="E6778" s="149" t="str">
        <f t="shared" si="213"/>
        <v>_</v>
      </c>
      <c r="G6778" s="149">
        <f t="array" ref="G6778">SUM(IF(A6778=A$5:A6778,IF(C6778=C$5:C6778,1,0),0))</f>
        <v>3540</v>
      </c>
    </row>
    <row r="6779" spans="2:7" x14ac:dyDescent="0.25">
      <c r="B6779" s="149" t="str">
        <f t="shared" si="212"/>
        <v>_3541</v>
      </c>
      <c r="E6779" s="149" t="str">
        <f t="shared" si="213"/>
        <v>_</v>
      </c>
      <c r="G6779" s="149">
        <f t="array" ref="G6779">SUM(IF(A6779=A$5:A6779,IF(C6779=C$5:C6779,1,0),0))</f>
        <v>3541</v>
      </c>
    </row>
    <row r="6780" spans="2:7" x14ac:dyDescent="0.25">
      <c r="B6780" s="149" t="str">
        <f t="shared" si="212"/>
        <v>_3542</v>
      </c>
      <c r="E6780" s="149" t="str">
        <f t="shared" si="213"/>
        <v>_</v>
      </c>
      <c r="G6780" s="149">
        <f t="array" ref="G6780">SUM(IF(A6780=A$5:A6780,IF(C6780=C$5:C6780,1,0),0))</f>
        <v>3542</v>
      </c>
    </row>
    <row r="6781" spans="2:7" x14ac:dyDescent="0.25">
      <c r="B6781" s="149" t="str">
        <f t="shared" si="212"/>
        <v>_3543</v>
      </c>
      <c r="E6781" s="149" t="str">
        <f t="shared" si="213"/>
        <v>_</v>
      </c>
      <c r="G6781" s="149">
        <f t="array" ref="G6781">SUM(IF(A6781=A$5:A6781,IF(C6781=C$5:C6781,1,0),0))</f>
        <v>3543</v>
      </c>
    </row>
    <row r="6782" spans="2:7" x14ac:dyDescent="0.25">
      <c r="B6782" s="149" t="str">
        <f t="shared" si="212"/>
        <v>_3544</v>
      </c>
      <c r="E6782" s="149" t="str">
        <f t="shared" si="213"/>
        <v>_</v>
      </c>
      <c r="G6782" s="149">
        <f t="array" ref="G6782">SUM(IF(A6782=A$5:A6782,IF(C6782=C$5:C6782,1,0),0))</f>
        <v>3544</v>
      </c>
    </row>
    <row r="6783" spans="2:7" x14ac:dyDescent="0.25">
      <c r="B6783" s="149" t="str">
        <f t="shared" si="212"/>
        <v>_3545</v>
      </c>
      <c r="E6783" s="149" t="str">
        <f t="shared" si="213"/>
        <v>_</v>
      </c>
      <c r="G6783" s="149">
        <f t="array" ref="G6783">SUM(IF(A6783=A$5:A6783,IF(C6783=C$5:C6783,1,0),0))</f>
        <v>3545</v>
      </c>
    </row>
    <row r="6784" spans="2:7" x14ac:dyDescent="0.25">
      <c r="B6784" s="149" t="str">
        <f t="shared" si="212"/>
        <v>_3546</v>
      </c>
      <c r="E6784" s="149" t="str">
        <f t="shared" si="213"/>
        <v>_</v>
      </c>
      <c r="G6784" s="149">
        <f t="array" ref="G6784">SUM(IF(A6784=A$5:A6784,IF(C6784=C$5:C6784,1,0),0))</f>
        <v>3546</v>
      </c>
    </row>
    <row r="6785" spans="2:7" x14ac:dyDescent="0.25">
      <c r="B6785" s="149" t="str">
        <f t="shared" si="212"/>
        <v>_3547</v>
      </c>
      <c r="E6785" s="149" t="str">
        <f t="shared" si="213"/>
        <v>_</v>
      </c>
      <c r="G6785" s="149">
        <f t="array" ref="G6785">SUM(IF(A6785=A$5:A6785,IF(C6785=C$5:C6785,1,0),0))</f>
        <v>3547</v>
      </c>
    </row>
    <row r="6786" spans="2:7" x14ac:dyDescent="0.25">
      <c r="B6786" s="149" t="str">
        <f t="shared" si="212"/>
        <v>_3548</v>
      </c>
      <c r="E6786" s="149" t="str">
        <f t="shared" si="213"/>
        <v>_</v>
      </c>
      <c r="G6786" s="149">
        <f t="array" ref="G6786">SUM(IF(A6786=A$5:A6786,IF(C6786=C$5:C6786,1,0),0))</f>
        <v>3548</v>
      </c>
    </row>
    <row r="6787" spans="2:7" x14ac:dyDescent="0.25">
      <c r="B6787" s="149" t="str">
        <f t="shared" si="212"/>
        <v>_3549</v>
      </c>
      <c r="E6787" s="149" t="str">
        <f t="shared" si="213"/>
        <v>_</v>
      </c>
      <c r="G6787" s="149">
        <f t="array" ref="G6787">SUM(IF(A6787=A$5:A6787,IF(C6787=C$5:C6787,1,0),0))</f>
        <v>3549</v>
      </c>
    </row>
    <row r="6788" spans="2:7" x14ac:dyDescent="0.25">
      <c r="B6788" s="149" t="str">
        <f t="shared" si="212"/>
        <v>_3550</v>
      </c>
      <c r="E6788" s="149" t="str">
        <f t="shared" si="213"/>
        <v>_</v>
      </c>
      <c r="G6788" s="149">
        <f t="array" ref="G6788">SUM(IF(A6788=A$5:A6788,IF(C6788=C$5:C6788,1,0),0))</f>
        <v>3550</v>
      </c>
    </row>
    <row r="6789" spans="2:7" x14ac:dyDescent="0.25">
      <c r="B6789" s="149" t="str">
        <f t="shared" si="212"/>
        <v>_3551</v>
      </c>
      <c r="E6789" s="149" t="str">
        <f t="shared" si="213"/>
        <v>_</v>
      </c>
      <c r="G6789" s="149">
        <f t="array" ref="G6789">SUM(IF(A6789=A$5:A6789,IF(C6789=C$5:C6789,1,0),0))</f>
        <v>3551</v>
      </c>
    </row>
    <row r="6790" spans="2:7" x14ac:dyDescent="0.25">
      <c r="B6790" s="149" t="str">
        <f t="shared" si="212"/>
        <v>_3552</v>
      </c>
      <c r="E6790" s="149" t="str">
        <f t="shared" si="213"/>
        <v>_</v>
      </c>
      <c r="G6790" s="149">
        <f t="array" ref="G6790">SUM(IF(A6790=A$5:A6790,IF(C6790=C$5:C6790,1,0),0))</f>
        <v>3552</v>
      </c>
    </row>
    <row r="6791" spans="2:7" x14ac:dyDescent="0.25">
      <c r="B6791" s="149" t="str">
        <f t="shared" si="212"/>
        <v>_3553</v>
      </c>
      <c r="E6791" s="149" t="str">
        <f t="shared" si="213"/>
        <v>_</v>
      </c>
      <c r="G6791" s="149">
        <f t="array" ref="G6791">SUM(IF(A6791=A$5:A6791,IF(C6791=C$5:C6791,1,0),0))</f>
        <v>3553</v>
      </c>
    </row>
    <row r="6792" spans="2:7" x14ac:dyDescent="0.25">
      <c r="B6792" s="149" t="str">
        <f t="shared" si="212"/>
        <v>_3554</v>
      </c>
      <c r="E6792" s="149" t="str">
        <f t="shared" si="213"/>
        <v>_</v>
      </c>
      <c r="G6792" s="149">
        <f t="array" ref="G6792">SUM(IF(A6792=A$5:A6792,IF(C6792=C$5:C6792,1,0),0))</f>
        <v>3554</v>
      </c>
    </row>
    <row r="6793" spans="2:7" x14ac:dyDescent="0.25">
      <c r="B6793" s="149" t="str">
        <f t="shared" si="212"/>
        <v>_3555</v>
      </c>
      <c r="E6793" s="149" t="str">
        <f t="shared" si="213"/>
        <v>_</v>
      </c>
      <c r="G6793" s="149">
        <f t="array" ref="G6793">SUM(IF(A6793=A$5:A6793,IF(C6793=C$5:C6793,1,0),0))</f>
        <v>3555</v>
      </c>
    </row>
    <row r="6794" spans="2:7" x14ac:dyDescent="0.25">
      <c r="B6794" s="149" t="str">
        <f t="shared" si="212"/>
        <v>_3556</v>
      </c>
      <c r="E6794" s="149" t="str">
        <f t="shared" si="213"/>
        <v>_</v>
      </c>
      <c r="G6794" s="149">
        <f t="array" ref="G6794">SUM(IF(A6794=A$5:A6794,IF(C6794=C$5:C6794,1,0),0))</f>
        <v>3556</v>
      </c>
    </row>
    <row r="6795" spans="2:7" x14ac:dyDescent="0.25">
      <c r="B6795" s="149" t="str">
        <f t="shared" si="212"/>
        <v>_3557</v>
      </c>
      <c r="E6795" s="149" t="str">
        <f t="shared" si="213"/>
        <v>_</v>
      </c>
      <c r="G6795" s="149">
        <f t="array" ref="G6795">SUM(IF(A6795=A$5:A6795,IF(C6795=C$5:C6795,1,0),0))</f>
        <v>3557</v>
      </c>
    </row>
    <row r="6796" spans="2:7" x14ac:dyDescent="0.25">
      <c r="B6796" s="149" t="str">
        <f t="shared" si="212"/>
        <v>_3558</v>
      </c>
      <c r="E6796" s="149" t="str">
        <f t="shared" si="213"/>
        <v>_</v>
      </c>
      <c r="G6796" s="149">
        <f t="array" ref="G6796">SUM(IF(A6796=A$5:A6796,IF(C6796=C$5:C6796,1,0),0))</f>
        <v>3558</v>
      </c>
    </row>
    <row r="6797" spans="2:7" x14ac:dyDescent="0.25">
      <c r="B6797" s="149" t="str">
        <f t="shared" ref="B6797:B6860" si="214">A6797&amp;"_"&amp;C6797&amp;G6797</f>
        <v>_3559</v>
      </c>
      <c r="E6797" s="149" t="str">
        <f t="shared" si="213"/>
        <v>_</v>
      </c>
      <c r="G6797" s="149">
        <f t="array" ref="G6797">SUM(IF(A6797=A$5:A6797,IF(C6797=C$5:C6797,1,0),0))</f>
        <v>3559</v>
      </c>
    </row>
    <row r="6798" spans="2:7" x14ac:dyDescent="0.25">
      <c r="B6798" s="149" t="str">
        <f t="shared" si="214"/>
        <v>_3560</v>
      </c>
      <c r="E6798" s="149" t="str">
        <f t="shared" si="213"/>
        <v>_</v>
      </c>
      <c r="G6798" s="149">
        <f t="array" ref="G6798">SUM(IF(A6798=A$5:A6798,IF(C6798=C$5:C6798,1,0),0))</f>
        <v>3560</v>
      </c>
    </row>
    <row r="6799" spans="2:7" x14ac:dyDescent="0.25">
      <c r="B6799" s="149" t="str">
        <f t="shared" si="214"/>
        <v>_3561</v>
      </c>
      <c r="E6799" s="149" t="str">
        <f t="shared" si="213"/>
        <v>_</v>
      </c>
      <c r="G6799" s="149">
        <f t="array" ref="G6799">SUM(IF(A6799=A$5:A6799,IF(C6799=C$5:C6799,1,0),0))</f>
        <v>3561</v>
      </c>
    </row>
    <row r="6800" spans="2:7" x14ac:dyDescent="0.25">
      <c r="B6800" s="149" t="str">
        <f t="shared" si="214"/>
        <v>_3562</v>
      </c>
      <c r="E6800" s="149" t="str">
        <f t="shared" si="213"/>
        <v>_</v>
      </c>
      <c r="G6800" s="149">
        <f t="array" ref="G6800">SUM(IF(A6800=A$5:A6800,IF(C6800=C$5:C6800,1,0),0))</f>
        <v>3562</v>
      </c>
    </row>
    <row r="6801" spans="2:7" x14ac:dyDescent="0.25">
      <c r="B6801" s="149" t="str">
        <f t="shared" si="214"/>
        <v>_3563</v>
      </c>
      <c r="E6801" s="149" t="str">
        <f t="shared" si="213"/>
        <v>_</v>
      </c>
      <c r="G6801" s="149">
        <f t="array" ref="G6801">SUM(IF(A6801=A$5:A6801,IF(C6801=C$5:C6801,1,0),0))</f>
        <v>3563</v>
      </c>
    </row>
    <row r="6802" spans="2:7" x14ac:dyDescent="0.25">
      <c r="B6802" s="149" t="str">
        <f t="shared" si="214"/>
        <v>_3564</v>
      </c>
      <c r="E6802" s="149" t="str">
        <f t="shared" si="213"/>
        <v>_</v>
      </c>
      <c r="G6802" s="149">
        <f t="array" ref="G6802">SUM(IF(A6802=A$5:A6802,IF(C6802=C$5:C6802,1,0),0))</f>
        <v>3564</v>
      </c>
    </row>
    <row r="6803" spans="2:7" x14ac:dyDescent="0.25">
      <c r="B6803" s="149" t="str">
        <f t="shared" si="214"/>
        <v>_3565</v>
      </c>
      <c r="E6803" s="149" t="str">
        <f t="shared" si="213"/>
        <v>_</v>
      </c>
      <c r="G6803" s="149">
        <f t="array" ref="G6803">SUM(IF(A6803=A$5:A6803,IF(C6803=C$5:C6803,1,0),0))</f>
        <v>3565</v>
      </c>
    </row>
    <row r="6804" spans="2:7" x14ac:dyDescent="0.25">
      <c r="B6804" s="149" t="str">
        <f t="shared" si="214"/>
        <v>_3566</v>
      </c>
      <c r="E6804" s="149" t="str">
        <f t="shared" si="213"/>
        <v>_</v>
      </c>
      <c r="G6804" s="149">
        <f t="array" ref="G6804">SUM(IF(A6804=A$5:A6804,IF(C6804=C$5:C6804,1,0),0))</f>
        <v>3566</v>
      </c>
    </row>
    <row r="6805" spans="2:7" x14ac:dyDescent="0.25">
      <c r="B6805" s="149" t="str">
        <f t="shared" si="214"/>
        <v>_3567</v>
      </c>
      <c r="E6805" s="149" t="str">
        <f t="shared" si="213"/>
        <v>_</v>
      </c>
      <c r="G6805" s="149">
        <f t="array" ref="G6805">SUM(IF(A6805=A$5:A6805,IF(C6805=C$5:C6805,1,0),0))</f>
        <v>3567</v>
      </c>
    </row>
    <row r="6806" spans="2:7" x14ac:dyDescent="0.25">
      <c r="B6806" s="149" t="str">
        <f t="shared" si="214"/>
        <v>_3568</v>
      </c>
      <c r="E6806" s="149" t="str">
        <f t="shared" si="213"/>
        <v>_</v>
      </c>
      <c r="G6806" s="149">
        <f t="array" ref="G6806">SUM(IF(A6806=A$5:A6806,IF(C6806=C$5:C6806,1,0),0))</f>
        <v>3568</v>
      </c>
    </row>
    <row r="6807" spans="2:7" x14ac:dyDescent="0.25">
      <c r="B6807" s="149" t="str">
        <f t="shared" si="214"/>
        <v>_3569</v>
      </c>
      <c r="E6807" s="149" t="str">
        <f t="shared" si="213"/>
        <v>_</v>
      </c>
      <c r="G6807" s="149">
        <f t="array" ref="G6807">SUM(IF(A6807=A$5:A6807,IF(C6807=C$5:C6807,1,0),0))</f>
        <v>3569</v>
      </c>
    </row>
    <row r="6808" spans="2:7" x14ac:dyDescent="0.25">
      <c r="B6808" s="149" t="str">
        <f t="shared" si="214"/>
        <v>_3570</v>
      </c>
      <c r="E6808" s="149" t="str">
        <f t="shared" si="213"/>
        <v>_</v>
      </c>
      <c r="G6808" s="149">
        <f t="array" ref="G6808">SUM(IF(A6808=A$5:A6808,IF(C6808=C$5:C6808,1,0),0))</f>
        <v>3570</v>
      </c>
    </row>
    <row r="6809" spans="2:7" x14ac:dyDescent="0.25">
      <c r="B6809" s="149" t="str">
        <f t="shared" si="214"/>
        <v>_3571</v>
      </c>
      <c r="E6809" s="149" t="str">
        <f t="shared" si="213"/>
        <v>_</v>
      </c>
      <c r="G6809" s="149">
        <f t="array" ref="G6809">SUM(IF(A6809=A$5:A6809,IF(C6809=C$5:C6809,1,0),0))</f>
        <v>3571</v>
      </c>
    </row>
    <row r="6810" spans="2:7" x14ac:dyDescent="0.25">
      <c r="B6810" s="149" t="str">
        <f t="shared" si="214"/>
        <v>_3572</v>
      </c>
      <c r="E6810" s="149" t="str">
        <f t="shared" si="213"/>
        <v>_</v>
      </c>
      <c r="G6810" s="149">
        <f t="array" ref="G6810">SUM(IF(A6810=A$5:A6810,IF(C6810=C$5:C6810,1,0),0))</f>
        <v>3572</v>
      </c>
    </row>
    <row r="6811" spans="2:7" x14ac:dyDescent="0.25">
      <c r="B6811" s="149" t="str">
        <f t="shared" si="214"/>
        <v>_3573</v>
      </c>
      <c r="E6811" s="149" t="str">
        <f t="shared" si="213"/>
        <v>_</v>
      </c>
      <c r="G6811" s="149">
        <f t="array" ref="G6811">SUM(IF(A6811=A$5:A6811,IF(C6811=C$5:C6811,1,0),0))</f>
        <v>3573</v>
      </c>
    </row>
    <row r="6812" spans="2:7" x14ac:dyDescent="0.25">
      <c r="B6812" s="149" t="str">
        <f t="shared" si="214"/>
        <v>_3574</v>
      </c>
      <c r="E6812" s="149" t="str">
        <f t="shared" si="213"/>
        <v>_</v>
      </c>
      <c r="G6812" s="149">
        <f t="array" ref="G6812">SUM(IF(A6812=A$5:A6812,IF(C6812=C$5:C6812,1,0),0))</f>
        <v>3574</v>
      </c>
    </row>
    <row r="6813" spans="2:7" x14ac:dyDescent="0.25">
      <c r="B6813" s="149" t="str">
        <f t="shared" si="214"/>
        <v>_3575</v>
      </c>
      <c r="E6813" s="149" t="str">
        <f t="shared" si="213"/>
        <v>_</v>
      </c>
      <c r="G6813" s="149">
        <f t="array" ref="G6813">SUM(IF(A6813=A$5:A6813,IF(C6813=C$5:C6813,1,0),0))</f>
        <v>3575</v>
      </c>
    </row>
    <row r="6814" spans="2:7" x14ac:dyDescent="0.25">
      <c r="B6814" s="149" t="str">
        <f t="shared" si="214"/>
        <v>_3576</v>
      </c>
      <c r="E6814" s="149" t="str">
        <f t="shared" si="213"/>
        <v>_</v>
      </c>
      <c r="G6814" s="149">
        <f t="array" ref="G6814">SUM(IF(A6814=A$5:A6814,IF(C6814=C$5:C6814,1,0),0))</f>
        <v>3576</v>
      </c>
    </row>
    <row r="6815" spans="2:7" x14ac:dyDescent="0.25">
      <c r="B6815" s="149" t="str">
        <f t="shared" si="214"/>
        <v>_3577</v>
      </c>
      <c r="E6815" s="149" t="str">
        <f t="shared" si="213"/>
        <v>_</v>
      </c>
      <c r="G6815" s="149">
        <f t="array" ref="G6815">SUM(IF(A6815=A$5:A6815,IF(C6815=C$5:C6815,1,0),0))</f>
        <v>3577</v>
      </c>
    </row>
    <row r="6816" spans="2:7" x14ac:dyDescent="0.25">
      <c r="B6816" s="149" t="str">
        <f t="shared" si="214"/>
        <v>_3578</v>
      </c>
      <c r="E6816" s="149" t="str">
        <f t="shared" si="213"/>
        <v>_</v>
      </c>
      <c r="G6816" s="149">
        <f t="array" ref="G6816">SUM(IF(A6816=A$5:A6816,IF(C6816=C$5:C6816,1,0),0))</f>
        <v>3578</v>
      </c>
    </row>
    <row r="6817" spans="2:7" x14ac:dyDescent="0.25">
      <c r="B6817" s="149" t="str">
        <f t="shared" si="214"/>
        <v>_3579</v>
      </c>
      <c r="E6817" s="149" t="str">
        <f t="shared" si="213"/>
        <v>_</v>
      </c>
      <c r="G6817" s="149">
        <f t="array" ref="G6817">SUM(IF(A6817=A$5:A6817,IF(C6817=C$5:C6817,1,0),0))</f>
        <v>3579</v>
      </c>
    </row>
    <row r="6818" spans="2:7" x14ac:dyDescent="0.25">
      <c r="B6818" s="149" t="str">
        <f t="shared" si="214"/>
        <v>_3580</v>
      </c>
      <c r="E6818" s="149" t="str">
        <f t="shared" si="213"/>
        <v>_</v>
      </c>
      <c r="G6818" s="149">
        <f t="array" ref="G6818">SUM(IF(A6818=A$5:A6818,IF(C6818=C$5:C6818,1,0),0))</f>
        <v>3580</v>
      </c>
    </row>
    <row r="6819" spans="2:7" x14ac:dyDescent="0.25">
      <c r="B6819" s="149" t="str">
        <f t="shared" si="214"/>
        <v>_3581</v>
      </c>
      <c r="E6819" s="149" t="str">
        <f t="shared" si="213"/>
        <v>_</v>
      </c>
      <c r="G6819" s="149">
        <f t="array" ref="G6819">SUM(IF(A6819=A$5:A6819,IF(C6819=C$5:C6819,1,0),0))</f>
        <v>3581</v>
      </c>
    </row>
    <row r="6820" spans="2:7" x14ac:dyDescent="0.25">
      <c r="B6820" s="149" t="str">
        <f t="shared" si="214"/>
        <v>_3582</v>
      </c>
      <c r="E6820" s="149" t="str">
        <f t="shared" si="213"/>
        <v>_</v>
      </c>
      <c r="G6820" s="149">
        <f t="array" ref="G6820">SUM(IF(A6820=A$5:A6820,IF(C6820=C$5:C6820,1,0),0))</f>
        <v>3582</v>
      </c>
    </row>
    <row r="6821" spans="2:7" x14ac:dyDescent="0.25">
      <c r="B6821" s="149" t="str">
        <f t="shared" si="214"/>
        <v>_3583</v>
      </c>
      <c r="E6821" s="149" t="str">
        <f t="shared" si="213"/>
        <v>_</v>
      </c>
      <c r="G6821" s="149">
        <f t="array" ref="G6821">SUM(IF(A6821=A$5:A6821,IF(C6821=C$5:C6821,1,0),0))</f>
        <v>3583</v>
      </c>
    </row>
    <row r="6822" spans="2:7" x14ac:dyDescent="0.25">
      <c r="B6822" s="149" t="str">
        <f t="shared" si="214"/>
        <v>_3584</v>
      </c>
      <c r="E6822" s="149" t="str">
        <f t="shared" si="213"/>
        <v>_</v>
      </c>
      <c r="G6822" s="149">
        <f t="array" ref="G6822">SUM(IF(A6822=A$5:A6822,IF(C6822=C$5:C6822,1,0),0))</f>
        <v>3584</v>
      </c>
    </row>
    <row r="6823" spans="2:7" x14ac:dyDescent="0.25">
      <c r="B6823" s="149" t="str">
        <f t="shared" si="214"/>
        <v>_3585</v>
      </c>
      <c r="E6823" s="149" t="str">
        <f t="shared" si="213"/>
        <v>_</v>
      </c>
      <c r="G6823" s="149">
        <f t="array" ref="G6823">SUM(IF(A6823=A$5:A6823,IF(C6823=C$5:C6823,1,0),0))</f>
        <v>3585</v>
      </c>
    </row>
    <row r="6824" spans="2:7" x14ac:dyDescent="0.25">
      <c r="B6824" s="149" t="str">
        <f t="shared" si="214"/>
        <v>_3586</v>
      </c>
      <c r="E6824" s="149" t="str">
        <f t="shared" si="213"/>
        <v>_</v>
      </c>
      <c r="G6824" s="149">
        <f t="array" ref="G6824">SUM(IF(A6824=A$5:A6824,IF(C6824=C$5:C6824,1,0),0))</f>
        <v>3586</v>
      </c>
    </row>
    <row r="6825" spans="2:7" x14ac:dyDescent="0.25">
      <c r="B6825" s="149" t="str">
        <f t="shared" si="214"/>
        <v>_3587</v>
      </c>
      <c r="E6825" s="149" t="str">
        <f t="shared" si="213"/>
        <v>_</v>
      </c>
      <c r="G6825" s="149">
        <f t="array" ref="G6825">SUM(IF(A6825=A$5:A6825,IF(C6825=C$5:C6825,1,0),0))</f>
        <v>3587</v>
      </c>
    </row>
    <row r="6826" spans="2:7" x14ac:dyDescent="0.25">
      <c r="B6826" s="149" t="str">
        <f t="shared" si="214"/>
        <v>_3588</v>
      </c>
      <c r="E6826" s="149" t="str">
        <f t="shared" si="213"/>
        <v>_</v>
      </c>
      <c r="G6826" s="149">
        <f t="array" ref="G6826">SUM(IF(A6826=A$5:A6826,IF(C6826=C$5:C6826,1,0),0))</f>
        <v>3588</v>
      </c>
    </row>
    <row r="6827" spans="2:7" x14ac:dyDescent="0.25">
      <c r="B6827" s="149" t="str">
        <f t="shared" si="214"/>
        <v>_3589</v>
      </c>
      <c r="E6827" s="149" t="str">
        <f t="shared" si="213"/>
        <v>_</v>
      </c>
      <c r="G6827" s="149">
        <f t="array" ref="G6827">SUM(IF(A6827=A$5:A6827,IF(C6827=C$5:C6827,1,0),0))</f>
        <v>3589</v>
      </c>
    </row>
    <row r="6828" spans="2:7" x14ac:dyDescent="0.25">
      <c r="B6828" s="149" t="str">
        <f t="shared" si="214"/>
        <v>_3590</v>
      </c>
      <c r="E6828" s="149" t="str">
        <f t="shared" si="213"/>
        <v>_</v>
      </c>
      <c r="G6828" s="149">
        <f t="array" ref="G6828">SUM(IF(A6828=A$5:A6828,IF(C6828=C$5:C6828,1,0),0))</f>
        <v>3590</v>
      </c>
    </row>
    <row r="6829" spans="2:7" x14ac:dyDescent="0.25">
      <c r="B6829" s="149" t="str">
        <f t="shared" si="214"/>
        <v>_3591</v>
      </c>
      <c r="E6829" s="149" t="str">
        <f t="shared" si="213"/>
        <v>_</v>
      </c>
      <c r="G6829" s="149">
        <f t="array" ref="G6829">SUM(IF(A6829=A$5:A6829,IF(C6829=C$5:C6829,1,0),0))</f>
        <v>3591</v>
      </c>
    </row>
    <row r="6830" spans="2:7" x14ac:dyDescent="0.25">
      <c r="B6830" s="149" t="str">
        <f t="shared" si="214"/>
        <v>_3592</v>
      </c>
      <c r="E6830" s="149" t="str">
        <f t="shared" si="213"/>
        <v>_</v>
      </c>
      <c r="G6830" s="149">
        <f t="array" ref="G6830">SUM(IF(A6830=A$5:A6830,IF(C6830=C$5:C6830,1,0),0))</f>
        <v>3592</v>
      </c>
    </row>
    <row r="6831" spans="2:7" x14ac:dyDescent="0.25">
      <c r="B6831" s="149" t="str">
        <f t="shared" si="214"/>
        <v>_3593</v>
      </c>
      <c r="E6831" s="149" t="str">
        <f t="shared" si="213"/>
        <v>_</v>
      </c>
      <c r="G6831" s="149">
        <f t="array" ref="G6831">SUM(IF(A6831=A$5:A6831,IF(C6831=C$5:C6831,1,0),0))</f>
        <v>3593</v>
      </c>
    </row>
    <row r="6832" spans="2:7" x14ac:dyDescent="0.25">
      <c r="B6832" s="149" t="str">
        <f t="shared" si="214"/>
        <v>_3594</v>
      </c>
      <c r="E6832" s="149" t="str">
        <f t="shared" si="213"/>
        <v>_</v>
      </c>
      <c r="G6832" s="149">
        <f t="array" ref="G6832">SUM(IF(A6832=A$5:A6832,IF(C6832=C$5:C6832,1,0),0))</f>
        <v>3594</v>
      </c>
    </row>
    <row r="6833" spans="2:7" x14ac:dyDescent="0.25">
      <c r="B6833" s="149" t="str">
        <f t="shared" si="214"/>
        <v>_3595</v>
      </c>
      <c r="E6833" s="149" t="str">
        <f t="shared" ref="E6833:E6896" si="215">A6833&amp;"_"&amp;C6833&amp;D6833</f>
        <v>_</v>
      </c>
      <c r="G6833" s="149">
        <f t="array" ref="G6833">SUM(IF(A6833=A$5:A6833,IF(C6833=C$5:C6833,1,0),0))</f>
        <v>3595</v>
      </c>
    </row>
    <row r="6834" spans="2:7" x14ac:dyDescent="0.25">
      <c r="B6834" s="149" t="str">
        <f t="shared" si="214"/>
        <v>_3596</v>
      </c>
      <c r="E6834" s="149" t="str">
        <f t="shared" si="215"/>
        <v>_</v>
      </c>
      <c r="G6834" s="149">
        <f t="array" ref="G6834">SUM(IF(A6834=A$5:A6834,IF(C6834=C$5:C6834,1,0),0))</f>
        <v>3596</v>
      </c>
    </row>
    <row r="6835" spans="2:7" x14ac:dyDescent="0.25">
      <c r="B6835" s="149" t="str">
        <f t="shared" si="214"/>
        <v>_3597</v>
      </c>
      <c r="E6835" s="149" t="str">
        <f t="shared" si="215"/>
        <v>_</v>
      </c>
      <c r="G6835" s="149">
        <f t="array" ref="G6835">SUM(IF(A6835=A$5:A6835,IF(C6835=C$5:C6835,1,0),0))</f>
        <v>3597</v>
      </c>
    </row>
    <row r="6836" spans="2:7" x14ac:dyDescent="0.25">
      <c r="B6836" s="149" t="str">
        <f t="shared" si="214"/>
        <v>_3598</v>
      </c>
      <c r="E6836" s="149" t="str">
        <f t="shared" si="215"/>
        <v>_</v>
      </c>
      <c r="G6836" s="149">
        <f t="array" ref="G6836">SUM(IF(A6836=A$5:A6836,IF(C6836=C$5:C6836,1,0),0))</f>
        <v>3598</v>
      </c>
    </row>
    <row r="6837" spans="2:7" x14ac:dyDescent="0.25">
      <c r="B6837" s="149" t="str">
        <f t="shared" si="214"/>
        <v>_3599</v>
      </c>
      <c r="E6837" s="149" t="str">
        <f t="shared" si="215"/>
        <v>_</v>
      </c>
      <c r="G6837" s="149">
        <f t="array" ref="G6837">SUM(IF(A6837=A$5:A6837,IF(C6837=C$5:C6837,1,0),0))</f>
        <v>3599</v>
      </c>
    </row>
    <row r="6838" spans="2:7" x14ac:dyDescent="0.25">
      <c r="B6838" s="149" t="str">
        <f t="shared" si="214"/>
        <v>_3600</v>
      </c>
      <c r="E6838" s="149" t="str">
        <f t="shared" si="215"/>
        <v>_</v>
      </c>
      <c r="G6838" s="149">
        <f t="array" ref="G6838">SUM(IF(A6838=A$5:A6838,IF(C6838=C$5:C6838,1,0),0))</f>
        <v>3600</v>
      </c>
    </row>
    <row r="6839" spans="2:7" x14ac:dyDescent="0.25">
      <c r="B6839" s="149" t="str">
        <f t="shared" si="214"/>
        <v>_3601</v>
      </c>
      <c r="E6839" s="149" t="str">
        <f t="shared" si="215"/>
        <v>_</v>
      </c>
      <c r="G6839" s="149">
        <f t="array" ref="G6839">SUM(IF(A6839=A$5:A6839,IF(C6839=C$5:C6839,1,0),0))</f>
        <v>3601</v>
      </c>
    </row>
    <row r="6840" spans="2:7" x14ac:dyDescent="0.25">
      <c r="B6840" s="149" t="str">
        <f t="shared" si="214"/>
        <v>_3602</v>
      </c>
      <c r="E6840" s="149" t="str">
        <f t="shared" si="215"/>
        <v>_</v>
      </c>
      <c r="G6840" s="149">
        <f t="array" ref="G6840">SUM(IF(A6840=A$5:A6840,IF(C6840=C$5:C6840,1,0),0))</f>
        <v>3602</v>
      </c>
    </row>
    <row r="6841" spans="2:7" x14ac:dyDescent="0.25">
      <c r="B6841" s="149" t="str">
        <f t="shared" si="214"/>
        <v>_3603</v>
      </c>
      <c r="E6841" s="149" t="str">
        <f t="shared" si="215"/>
        <v>_</v>
      </c>
      <c r="G6841" s="149">
        <f t="array" ref="G6841">SUM(IF(A6841=A$5:A6841,IF(C6841=C$5:C6841,1,0),0))</f>
        <v>3603</v>
      </c>
    </row>
    <row r="6842" spans="2:7" x14ac:dyDescent="0.25">
      <c r="B6842" s="149" t="str">
        <f t="shared" si="214"/>
        <v>_3604</v>
      </c>
      <c r="E6842" s="149" t="str">
        <f t="shared" si="215"/>
        <v>_</v>
      </c>
      <c r="G6842" s="149">
        <f t="array" ref="G6842">SUM(IF(A6842=A$5:A6842,IF(C6842=C$5:C6842,1,0),0))</f>
        <v>3604</v>
      </c>
    </row>
    <row r="6843" spans="2:7" x14ac:dyDescent="0.25">
      <c r="B6843" s="149" t="str">
        <f t="shared" si="214"/>
        <v>_3605</v>
      </c>
      <c r="E6843" s="149" t="str">
        <f t="shared" si="215"/>
        <v>_</v>
      </c>
      <c r="G6843" s="149">
        <f t="array" ref="G6843">SUM(IF(A6843=A$5:A6843,IF(C6843=C$5:C6843,1,0),0))</f>
        <v>3605</v>
      </c>
    </row>
    <row r="6844" spans="2:7" x14ac:dyDescent="0.25">
      <c r="B6844" s="149" t="str">
        <f t="shared" si="214"/>
        <v>_3606</v>
      </c>
      <c r="E6844" s="149" t="str">
        <f t="shared" si="215"/>
        <v>_</v>
      </c>
      <c r="G6844" s="149">
        <f t="array" ref="G6844">SUM(IF(A6844=A$5:A6844,IF(C6844=C$5:C6844,1,0),0))</f>
        <v>3606</v>
      </c>
    </row>
    <row r="6845" spans="2:7" x14ac:dyDescent="0.25">
      <c r="B6845" s="149" t="str">
        <f t="shared" si="214"/>
        <v>_3607</v>
      </c>
      <c r="E6845" s="149" t="str">
        <f t="shared" si="215"/>
        <v>_</v>
      </c>
      <c r="G6845" s="149">
        <f t="array" ref="G6845">SUM(IF(A6845=A$5:A6845,IF(C6845=C$5:C6845,1,0),0))</f>
        <v>3607</v>
      </c>
    </row>
    <row r="6846" spans="2:7" x14ac:dyDescent="0.25">
      <c r="B6846" s="149" t="str">
        <f t="shared" si="214"/>
        <v>_3608</v>
      </c>
      <c r="E6846" s="149" t="str">
        <f t="shared" si="215"/>
        <v>_</v>
      </c>
      <c r="G6846" s="149">
        <f t="array" ref="G6846">SUM(IF(A6846=A$5:A6846,IF(C6846=C$5:C6846,1,0),0))</f>
        <v>3608</v>
      </c>
    </row>
    <row r="6847" spans="2:7" x14ac:dyDescent="0.25">
      <c r="B6847" s="149" t="str">
        <f t="shared" si="214"/>
        <v>_3609</v>
      </c>
      <c r="E6847" s="149" t="str">
        <f t="shared" si="215"/>
        <v>_</v>
      </c>
      <c r="G6847" s="149">
        <f t="array" ref="G6847">SUM(IF(A6847=A$5:A6847,IF(C6847=C$5:C6847,1,0),0))</f>
        <v>3609</v>
      </c>
    </row>
    <row r="6848" spans="2:7" x14ac:dyDescent="0.25">
      <c r="B6848" s="149" t="str">
        <f t="shared" si="214"/>
        <v>_3610</v>
      </c>
      <c r="E6848" s="149" t="str">
        <f t="shared" si="215"/>
        <v>_</v>
      </c>
      <c r="G6848" s="149">
        <f t="array" ref="G6848">SUM(IF(A6848=A$5:A6848,IF(C6848=C$5:C6848,1,0),0))</f>
        <v>3610</v>
      </c>
    </row>
    <row r="6849" spans="2:7" x14ac:dyDescent="0.25">
      <c r="B6849" s="149" t="str">
        <f t="shared" si="214"/>
        <v>_3611</v>
      </c>
      <c r="E6849" s="149" t="str">
        <f t="shared" si="215"/>
        <v>_</v>
      </c>
      <c r="G6849" s="149">
        <f t="array" ref="G6849">SUM(IF(A6849=A$5:A6849,IF(C6849=C$5:C6849,1,0),0))</f>
        <v>3611</v>
      </c>
    </row>
    <row r="6850" spans="2:7" x14ac:dyDescent="0.25">
      <c r="B6850" s="149" t="str">
        <f t="shared" si="214"/>
        <v>_3612</v>
      </c>
      <c r="E6850" s="149" t="str">
        <f t="shared" si="215"/>
        <v>_</v>
      </c>
      <c r="G6850" s="149">
        <f t="array" ref="G6850">SUM(IF(A6850=A$5:A6850,IF(C6850=C$5:C6850,1,0),0))</f>
        <v>3612</v>
      </c>
    </row>
    <row r="6851" spans="2:7" x14ac:dyDescent="0.25">
      <c r="B6851" s="149" t="str">
        <f t="shared" si="214"/>
        <v>_3613</v>
      </c>
      <c r="E6851" s="149" t="str">
        <f t="shared" si="215"/>
        <v>_</v>
      </c>
      <c r="G6851" s="149">
        <f t="array" ref="G6851">SUM(IF(A6851=A$5:A6851,IF(C6851=C$5:C6851,1,0),0))</f>
        <v>3613</v>
      </c>
    </row>
    <row r="6852" spans="2:7" x14ac:dyDescent="0.25">
      <c r="B6852" s="149" t="str">
        <f t="shared" si="214"/>
        <v>_3614</v>
      </c>
      <c r="E6852" s="149" t="str">
        <f t="shared" si="215"/>
        <v>_</v>
      </c>
      <c r="G6852" s="149">
        <f t="array" ref="G6852">SUM(IF(A6852=A$5:A6852,IF(C6852=C$5:C6852,1,0),0))</f>
        <v>3614</v>
      </c>
    </row>
    <row r="6853" spans="2:7" x14ac:dyDescent="0.25">
      <c r="B6853" s="149" t="str">
        <f t="shared" si="214"/>
        <v>_3615</v>
      </c>
      <c r="E6853" s="149" t="str">
        <f t="shared" si="215"/>
        <v>_</v>
      </c>
      <c r="G6853" s="149">
        <f t="array" ref="G6853">SUM(IF(A6853=A$5:A6853,IF(C6853=C$5:C6853,1,0),0))</f>
        <v>3615</v>
      </c>
    </row>
    <row r="6854" spans="2:7" x14ac:dyDescent="0.25">
      <c r="B6854" s="149" t="str">
        <f t="shared" si="214"/>
        <v>_3616</v>
      </c>
      <c r="E6854" s="149" t="str">
        <f t="shared" si="215"/>
        <v>_</v>
      </c>
      <c r="G6854" s="149">
        <f t="array" ref="G6854">SUM(IF(A6854=A$5:A6854,IF(C6854=C$5:C6854,1,0),0))</f>
        <v>3616</v>
      </c>
    </row>
    <row r="6855" spans="2:7" x14ac:dyDescent="0.25">
      <c r="B6855" s="149" t="str">
        <f t="shared" si="214"/>
        <v>_3617</v>
      </c>
      <c r="E6855" s="149" t="str">
        <f t="shared" si="215"/>
        <v>_</v>
      </c>
      <c r="G6855" s="149">
        <f t="array" ref="G6855">SUM(IF(A6855=A$5:A6855,IF(C6855=C$5:C6855,1,0),0))</f>
        <v>3617</v>
      </c>
    </row>
    <row r="6856" spans="2:7" x14ac:dyDescent="0.25">
      <c r="B6856" s="149" t="str">
        <f t="shared" si="214"/>
        <v>_3618</v>
      </c>
      <c r="E6856" s="149" t="str">
        <f t="shared" si="215"/>
        <v>_</v>
      </c>
      <c r="G6856" s="149">
        <f t="array" ref="G6856">SUM(IF(A6856=A$5:A6856,IF(C6856=C$5:C6856,1,0),0))</f>
        <v>3618</v>
      </c>
    </row>
    <row r="6857" spans="2:7" x14ac:dyDescent="0.25">
      <c r="B6857" s="149" t="str">
        <f t="shared" si="214"/>
        <v>_3619</v>
      </c>
      <c r="E6857" s="149" t="str">
        <f t="shared" si="215"/>
        <v>_</v>
      </c>
      <c r="G6857" s="149">
        <f t="array" ref="G6857">SUM(IF(A6857=A$5:A6857,IF(C6857=C$5:C6857,1,0),0))</f>
        <v>3619</v>
      </c>
    </row>
    <row r="6858" spans="2:7" x14ac:dyDescent="0.25">
      <c r="B6858" s="149" t="str">
        <f t="shared" si="214"/>
        <v>_3620</v>
      </c>
      <c r="E6858" s="149" t="str">
        <f t="shared" si="215"/>
        <v>_</v>
      </c>
      <c r="G6858" s="149">
        <f t="array" ref="G6858">SUM(IF(A6858=A$5:A6858,IF(C6858=C$5:C6858,1,0),0))</f>
        <v>3620</v>
      </c>
    </row>
    <row r="6859" spans="2:7" x14ac:dyDescent="0.25">
      <c r="B6859" s="149" t="str">
        <f t="shared" si="214"/>
        <v>_3621</v>
      </c>
      <c r="E6859" s="149" t="str">
        <f t="shared" si="215"/>
        <v>_</v>
      </c>
      <c r="G6859" s="149">
        <f t="array" ref="G6859">SUM(IF(A6859=A$5:A6859,IF(C6859=C$5:C6859,1,0),0))</f>
        <v>3621</v>
      </c>
    </row>
    <row r="6860" spans="2:7" x14ac:dyDescent="0.25">
      <c r="B6860" s="149" t="str">
        <f t="shared" si="214"/>
        <v>_3622</v>
      </c>
      <c r="E6860" s="149" t="str">
        <f t="shared" si="215"/>
        <v>_</v>
      </c>
      <c r="G6860" s="149">
        <f t="array" ref="G6860">SUM(IF(A6860=A$5:A6860,IF(C6860=C$5:C6860,1,0),0))</f>
        <v>3622</v>
      </c>
    </row>
    <row r="6861" spans="2:7" x14ac:dyDescent="0.25">
      <c r="B6861" s="149" t="str">
        <f t="shared" ref="B6861:B6924" si="216">A6861&amp;"_"&amp;C6861&amp;G6861</f>
        <v>_3623</v>
      </c>
      <c r="E6861" s="149" t="str">
        <f t="shared" si="215"/>
        <v>_</v>
      </c>
      <c r="G6861" s="149">
        <f t="array" ref="G6861">SUM(IF(A6861=A$5:A6861,IF(C6861=C$5:C6861,1,0),0))</f>
        <v>3623</v>
      </c>
    </row>
    <row r="6862" spans="2:7" x14ac:dyDescent="0.25">
      <c r="B6862" s="149" t="str">
        <f t="shared" si="216"/>
        <v>_3624</v>
      </c>
      <c r="E6862" s="149" t="str">
        <f t="shared" si="215"/>
        <v>_</v>
      </c>
      <c r="G6862" s="149">
        <f t="array" ref="G6862">SUM(IF(A6862=A$5:A6862,IF(C6862=C$5:C6862,1,0),0))</f>
        <v>3624</v>
      </c>
    </row>
    <row r="6863" spans="2:7" x14ac:dyDescent="0.25">
      <c r="B6863" s="149" t="str">
        <f t="shared" si="216"/>
        <v>_3625</v>
      </c>
      <c r="E6863" s="149" t="str">
        <f t="shared" si="215"/>
        <v>_</v>
      </c>
      <c r="G6863" s="149">
        <f t="array" ref="G6863">SUM(IF(A6863=A$5:A6863,IF(C6863=C$5:C6863,1,0),0))</f>
        <v>3625</v>
      </c>
    </row>
    <row r="6864" spans="2:7" x14ac:dyDescent="0.25">
      <c r="B6864" s="149" t="str">
        <f t="shared" si="216"/>
        <v>_3626</v>
      </c>
      <c r="E6864" s="149" t="str">
        <f t="shared" si="215"/>
        <v>_</v>
      </c>
      <c r="G6864" s="149">
        <f t="array" ref="G6864">SUM(IF(A6864=A$5:A6864,IF(C6864=C$5:C6864,1,0),0))</f>
        <v>3626</v>
      </c>
    </row>
    <row r="6865" spans="2:7" x14ac:dyDescent="0.25">
      <c r="B6865" s="149" t="str">
        <f t="shared" si="216"/>
        <v>_3627</v>
      </c>
      <c r="E6865" s="149" t="str">
        <f t="shared" si="215"/>
        <v>_</v>
      </c>
      <c r="G6865" s="149">
        <f t="array" ref="G6865">SUM(IF(A6865=A$5:A6865,IF(C6865=C$5:C6865,1,0),0))</f>
        <v>3627</v>
      </c>
    </row>
    <row r="6866" spans="2:7" x14ac:dyDescent="0.25">
      <c r="B6866" s="149" t="str">
        <f t="shared" si="216"/>
        <v>_3628</v>
      </c>
      <c r="E6866" s="149" t="str">
        <f t="shared" si="215"/>
        <v>_</v>
      </c>
      <c r="G6866" s="149">
        <f t="array" ref="G6866">SUM(IF(A6866=A$5:A6866,IF(C6866=C$5:C6866,1,0),0))</f>
        <v>3628</v>
      </c>
    </row>
    <row r="6867" spans="2:7" x14ac:dyDescent="0.25">
      <c r="B6867" s="149" t="str">
        <f t="shared" si="216"/>
        <v>_3629</v>
      </c>
      <c r="E6867" s="149" t="str">
        <f t="shared" si="215"/>
        <v>_</v>
      </c>
      <c r="G6867" s="149">
        <f t="array" ref="G6867">SUM(IF(A6867=A$5:A6867,IF(C6867=C$5:C6867,1,0),0))</f>
        <v>3629</v>
      </c>
    </row>
    <row r="6868" spans="2:7" x14ac:dyDescent="0.25">
      <c r="B6868" s="149" t="str">
        <f t="shared" si="216"/>
        <v>_3630</v>
      </c>
      <c r="E6868" s="149" t="str">
        <f t="shared" si="215"/>
        <v>_</v>
      </c>
      <c r="G6868" s="149">
        <f t="array" ref="G6868">SUM(IF(A6868=A$5:A6868,IF(C6868=C$5:C6868,1,0),0))</f>
        <v>3630</v>
      </c>
    </row>
    <row r="6869" spans="2:7" x14ac:dyDescent="0.25">
      <c r="B6869" s="149" t="str">
        <f t="shared" si="216"/>
        <v>_3631</v>
      </c>
      <c r="E6869" s="149" t="str">
        <f t="shared" si="215"/>
        <v>_</v>
      </c>
      <c r="G6869" s="149">
        <f t="array" ref="G6869">SUM(IF(A6869=A$5:A6869,IF(C6869=C$5:C6869,1,0),0))</f>
        <v>3631</v>
      </c>
    </row>
    <row r="6870" spans="2:7" x14ac:dyDescent="0.25">
      <c r="B6870" s="149" t="str">
        <f t="shared" si="216"/>
        <v>_3632</v>
      </c>
      <c r="E6870" s="149" t="str">
        <f t="shared" si="215"/>
        <v>_</v>
      </c>
      <c r="G6870" s="149">
        <f t="array" ref="G6870">SUM(IF(A6870=A$5:A6870,IF(C6870=C$5:C6870,1,0),0))</f>
        <v>3632</v>
      </c>
    </row>
    <row r="6871" spans="2:7" x14ac:dyDescent="0.25">
      <c r="B6871" s="149" t="str">
        <f t="shared" si="216"/>
        <v>_3633</v>
      </c>
      <c r="E6871" s="149" t="str">
        <f t="shared" si="215"/>
        <v>_</v>
      </c>
      <c r="G6871" s="149">
        <f t="array" ref="G6871">SUM(IF(A6871=A$5:A6871,IF(C6871=C$5:C6871,1,0),0))</f>
        <v>3633</v>
      </c>
    </row>
    <row r="6872" spans="2:7" x14ac:dyDescent="0.25">
      <c r="B6872" s="149" t="str">
        <f t="shared" si="216"/>
        <v>_3634</v>
      </c>
      <c r="E6872" s="149" t="str">
        <f t="shared" si="215"/>
        <v>_</v>
      </c>
      <c r="G6872" s="149">
        <f t="array" ref="G6872">SUM(IF(A6872=A$5:A6872,IF(C6872=C$5:C6872,1,0),0))</f>
        <v>3634</v>
      </c>
    </row>
    <row r="6873" spans="2:7" x14ac:dyDescent="0.25">
      <c r="B6873" s="149" t="str">
        <f t="shared" si="216"/>
        <v>_3635</v>
      </c>
      <c r="E6873" s="149" t="str">
        <f t="shared" si="215"/>
        <v>_</v>
      </c>
      <c r="G6873" s="149">
        <f t="array" ref="G6873">SUM(IF(A6873=A$5:A6873,IF(C6873=C$5:C6873,1,0),0))</f>
        <v>3635</v>
      </c>
    </row>
    <row r="6874" spans="2:7" x14ac:dyDescent="0.25">
      <c r="B6874" s="149" t="str">
        <f t="shared" si="216"/>
        <v>_3636</v>
      </c>
      <c r="E6874" s="149" t="str">
        <f t="shared" si="215"/>
        <v>_</v>
      </c>
      <c r="G6874" s="149">
        <f t="array" ref="G6874">SUM(IF(A6874=A$5:A6874,IF(C6874=C$5:C6874,1,0),0))</f>
        <v>3636</v>
      </c>
    </row>
    <row r="6875" spans="2:7" x14ac:dyDescent="0.25">
      <c r="B6875" s="149" t="str">
        <f t="shared" si="216"/>
        <v>_3637</v>
      </c>
      <c r="E6875" s="149" t="str">
        <f t="shared" si="215"/>
        <v>_</v>
      </c>
      <c r="G6875" s="149">
        <f t="array" ref="G6875">SUM(IF(A6875=A$5:A6875,IF(C6875=C$5:C6875,1,0),0))</f>
        <v>3637</v>
      </c>
    </row>
    <row r="6876" spans="2:7" x14ac:dyDescent="0.25">
      <c r="B6876" s="149" t="str">
        <f t="shared" si="216"/>
        <v>_3638</v>
      </c>
      <c r="E6876" s="149" t="str">
        <f t="shared" si="215"/>
        <v>_</v>
      </c>
      <c r="G6876" s="149">
        <f t="array" ref="G6876">SUM(IF(A6876=A$5:A6876,IF(C6876=C$5:C6876,1,0),0))</f>
        <v>3638</v>
      </c>
    </row>
    <row r="6877" spans="2:7" x14ac:dyDescent="0.25">
      <c r="B6877" s="149" t="str">
        <f t="shared" si="216"/>
        <v>_3639</v>
      </c>
      <c r="E6877" s="149" t="str">
        <f t="shared" si="215"/>
        <v>_</v>
      </c>
      <c r="G6877" s="149">
        <f t="array" ref="G6877">SUM(IF(A6877=A$5:A6877,IF(C6877=C$5:C6877,1,0),0))</f>
        <v>3639</v>
      </c>
    </row>
    <row r="6878" spans="2:7" x14ac:dyDescent="0.25">
      <c r="B6878" s="149" t="str">
        <f t="shared" si="216"/>
        <v>_3640</v>
      </c>
      <c r="E6878" s="149" t="str">
        <f t="shared" si="215"/>
        <v>_</v>
      </c>
      <c r="G6878" s="149">
        <f t="array" ref="G6878">SUM(IF(A6878=A$5:A6878,IF(C6878=C$5:C6878,1,0),0))</f>
        <v>3640</v>
      </c>
    </row>
    <row r="6879" spans="2:7" x14ac:dyDescent="0.25">
      <c r="B6879" s="149" t="str">
        <f t="shared" si="216"/>
        <v>_3641</v>
      </c>
      <c r="E6879" s="149" t="str">
        <f t="shared" si="215"/>
        <v>_</v>
      </c>
      <c r="G6879" s="149">
        <f t="array" ref="G6879">SUM(IF(A6879=A$5:A6879,IF(C6879=C$5:C6879,1,0),0))</f>
        <v>3641</v>
      </c>
    </row>
    <row r="6880" spans="2:7" x14ac:dyDescent="0.25">
      <c r="B6880" s="149" t="str">
        <f t="shared" si="216"/>
        <v>_3642</v>
      </c>
      <c r="E6880" s="149" t="str">
        <f t="shared" si="215"/>
        <v>_</v>
      </c>
      <c r="G6880" s="149">
        <f t="array" ref="G6880">SUM(IF(A6880=A$5:A6880,IF(C6880=C$5:C6880,1,0),0))</f>
        <v>3642</v>
      </c>
    </row>
    <row r="6881" spans="2:7" x14ac:dyDescent="0.25">
      <c r="B6881" s="149" t="str">
        <f t="shared" si="216"/>
        <v>_3643</v>
      </c>
      <c r="E6881" s="149" t="str">
        <f t="shared" si="215"/>
        <v>_</v>
      </c>
      <c r="G6881" s="149">
        <f t="array" ref="G6881">SUM(IF(A6881=A$5:A6881,IF(C6881=C$5:C6881,1,0),0))</f>
        <v>3643</v>
      </c>
    </row>
    <row r="6882" spans="2:7" x14ac:dyDescent="0.25">
      <c r="B6882" s="149" t="str">
        <f t="shared" si="216"/>
        <v>_3644</v>
      </c>
      <c r="E6882" s="149" t="str">
        <f t="shared" si="215"/>
        <v>_</v>
      </c>
      <c r="G6882" s="149">
        <f t="array" ref="G6882">SUM(IF(A6882=A$5:A6882,IF(C6882=C$5:C6882,1,0),0))</f>
        <v>3644</v>
      </c>
    </row>
    <row r="6883" spans="2:7" x14ac:dyDescent="0.25">
      <c r="B6883" s="149" t="str">
        <f t="shared" si="216"/>
        <v>_3645</v>
      </c>
      <c r="E6883" s="149" t="str">
        <f t="shared" si="215"/>
        <v>_</v>
      </c>
      <c r="G6883" s="149">
        <f t="array" ref="G6883">SUM(IF(A6883=A$5:A6883,IF(C6883=C$5:C6883,1,0),0))</f>
        <v>3645</v>
      </c>
    </row>
    <row r="6884" spans="2:7" x14ac:dyDescent="0.25">
      <c r="B6884" s="149" t="str">
        <f t="shared" si="216"/>
        <v>_3646</v>
      </c>
      <c r="E6884" s="149" t="str">
        <f t="shared" si="215"/>
        <v>_</v>
      </c>
      <c r="G6884" s="149">
        <f t="array" ref="G6884">SUM(IF(A6884=A$5:A6884,IF(C6884=C$5:C6884,1,0),0))</f>
        <v>3646</v>
      </c>
    </row>
    <row r="6885" spans="2:7" x14ac:dyDescent="0.25">
      <c r="B6885" s="149" t="str">
        <f t="shared" si="216"/>
        <v>_3647</v>
      </c>
      <c r="E6885" s="149" t="str">
        <f t="shared" si="215"/>
        <v>_</v>
      </c>
      <c r="G6885" s="149">
        <f t="array" ref="G6885">SUM(IF(A6885=A$5:A6885,IF(C6885=C$5:C6885,1,0),0))</f>
        <v>3647</v>
      </c>
    </row>
    <row r="6886" spans="2:7" x14ac:dyDescent="0.25">
      <c r="B6886" s="149" t="str">
        <f t="shared" si="216"/>
        <v>_3648</v>
      </c>
      <c r="E6886" s="149" t="str">
        <f t="shared" si="215"/>
        <v>_</v>
      </c>
      <c r="G6886" s="149">
        <f t="array" ref="G6886">SUM(IF(A6886=A$5:A6886,IF(C6886=C$5:C6886,1,0),0))</f>
        <v>3648</v>
      </c>
    </row>
    <row r="6887" spans="2:7" x14ac:dyDescent="0.25">
      <c r="B6887" s="149" t="str">
        <f t="shared" si="216"/>
        <v>_3649</v>
      </c>
      <c r="E6887" s="149" t="str">
        <f t="shared" si="215"/>
        <v>_</v>
      </c>
      <c r="G6887" s="149">
        <f t="array" ref="G6887">SUM(IF(A6887=A$5:A6887,IF(C6887=C$5:C6887,1,0),0))</f>
        <v>3649</v>
      </c>
    </row>
    <row r="6888" spans="2:7" x14ac:dyDescent="0.25">
      <c r="B6888" s="149" t="str">
        <f t="shared" si="216"/>
        <v>_3650</v>
      </c>
      <c r="E6888" s="149" t="str">
        <f t="shared" si="215"/>
        <v>_</v>
      </c>
      <c r="G6888" s="149">
        <f t="array" ref="G6888">SUM(IF(A6888=A$5:A6888,IF(C6888=C$5:C6888,1,0),0))</f>
        <v>3650</v>
      </c>
    </row>
    <row r="6889" spans="2:7" x14ac:dyDescent="0.25">
      <c r="B6889" s="149" t="str">
        <f t="shared" si="216"/>
        <v>_3651</v>
      </c>
      <c r="E6889" s="149" t="str">
        <f t="shared" si="215"/>
        <v>_</v>
      </c>
      <c r="G6889" s="149">
        <f t="array" ref="G6889">SUM(IF(A6889=A$5:A6889,IF(C6889=C$5:C6889,1,0),0))</f>
        <v>3651</v>
      </c>
    </row>
    <row r="6890" spans="2:7" x14ac:dyDescent="0.25">
      <c r="B6890" s="149" t="str">
        <f t="shared" si="216"/>
        <v>_3652</v>
      </c>
      <c r="E6890" s="149" t="str">
        <f t="shared" si="215"/>
        <v>_</v>
      </c>
      <c r="G6890" s="149">
        <f t="array" ref="G6890">SUM(IF(A6890=A$5:A6890,IF(C6890=C$5:C6890,1,0),0))</f>
        <v>3652</v>
      </c>
    </row>
    <row r="6891" spans="2:7" x14ac:dyDescent="0.25">
      <c r="B6891" s="149" t="str">
        <f t="shared" si="216"/>
        <v>_3653</v>
      </c>
      <c r="E6891" s="149" t="str">
        <f t="shared" si="215"/>
        <v>_</v>
      </c>
      <c r="G6891" s="149">
        <f t="array" ref="G6891">SUM(IF(A6891=A$5:A6891,IF(C6891=C$5:C6891,1,0),0))</f>
        <v>3653</v>
      </c>
    </row>
    <row r="6892" spans="2:7" x14ac:dyDescent="0.25">
      <c r="B6892" s="149" t="str">
        <f t="shared" si="216"/>
        <v>_3654</v>
      </c>
      <c r="E6892" s="149" t="str">
        <f t="shared" si="215"/>
        <v>_</v>
      </c>
      <c r="G6892" s="149">
        <f t="array" ref="G6892">SUM(IF(A6892=A$5:A6892,IF(C6892=C$5:C6892,1,0),0))</f>
        <v>3654</v>
      </c>
    </row>
    <row r="6893" spans="2:7" x14ac:dyDescent="0.25">
      <c r="B6893" s="149" t="str">
        <f t="shared" si="216"/>
        <v>_3655</v>
      </c>
      <c r="E6893" s="149" t="str">
        <f t="shared" si="215"/>
        <v>_</v>
      </c>
      <c r="G6893" s="149">
        <f t="array" ref="G6893">SUM(IF(A6893=A$5:A6893,IF(C6893=C$5:C6893,1,0),0))</f>
        <v>3655</v>
      </c>
    </row>
    <row r="6894" spans="2:7" x14ac:dyDescent="0.25">
      <c r="B6894" s="149" t="str">
        <f t="shared" si="216"/>
        <v>_3656</v>
      </c>
      <c r="E6894" s="149" t="str">
        <f t="shared" si="215"/>
        <v>_</v>
      </c>
      <c r="G6894" s="149">
        <f t="array" ref="G6894">SUM(IF(A6894=A$5:A6894,IF(C6894=C$5:C6894,1,0),0))</f>
        <v>3656</v>
      </c>
    </row>
    <row r="6895" spans="2:7" x14ac:dyDescent="0.25">
      <c r="B6895" s="149" t="str">
        <f t="shared" si="216"/>
        <v>_3657</v>
      </c>
      <c r="E6895" s="149" t="str">
        <f t="shared" si="215"/>
        <v>_</v>
      </c>
      <c r="G6895" s="149">
        <f t="array" ref="G6895">SUM(IF(A6895=A$5:A6895,IF(C6895=C$5:C6895,1,0),0))</f>
        <v>3657</v>
      </c>
    </row>
    <row r="6896" spans="2:7" x14ac:dyDescent="0.25">
      <c r="B6896" s="149" t="str">
        <f t="shared" si="216"/>
        <v>_3658</v>
      </c>
      <c r="E6896" s="149" t="str">
        <f t="shared" si="215"/>
        <v>_</v>
      </c>
      <c r="G6896" s="149">
        <f t="array" ref="G6896">SUM(IF(A6896=A$5:A6896,IF(C6896=C$5:C6896,1,0),0))</f>
        <v>3658</v>
      </c>
    </row>
    <row r="6897" spans="2:7" x14ac:dyDescent="0.25">
      <c r="B6897" s="149" t="str">
        <f t="shared" si="216"/>
        <v>_3659</v>
      </c>
      <c r="E6897" s="149" t="str">
        <f t="shared" ref="E6897:E6960" si="217">A6897&amp;"_"&amp;C6897&amp;D6897</f>
        <v>_</v>
      </c>
      <c r="G6897" s="149">
        <f t="array" ref="G6897">SUM(IF(A6897=A$5:A6897,IF(C6897=C$5:C6897,1,0),0))</f>
        <v>3659</v>
      </c>
    </row>
    <row r="6898" spans="2:7" x14ac:dyDescent="0.25">
      <c r="B6898" s="149" t="str">
        <f t="shared" si="216"/>
        <v>_3660</v>
      </c>
      <c r="E6898" s="149" t="str">
        <f t="shared" si="217"/>
        <v>_</v>
      </c>
      <c r="G6898" s="149">
        <f t="array" ref="G6898">SUM(IF(A6898=A$5:A6898,IF(C6898=C$5:C6898,1,0),0))</f>
        <v>3660</v>
      </c>
    </row>
    <row r="6899" spans="2:7" x14ac:dyDescent="0.25">
      <c r="B6899" s="149" t="str">
        <f t="shared" si="216"/>
        <v>_3661</v>
      </c>
      <c r="E6899" s="149" t="str">
        <f t="shared" si="217"/>
        <v>_</v>
      </c>
      <c r="G6899" s="149">
        <f t="array" ref="G6899">SUM(IF(A6899=A$5:A6899,IF(C6899=C$5:C6899,1,0),0))</f>
        <v>3661</v>
      </c>
    </row>
    <row r="6900" spans="2:7" x14ac:dyDescent="0.25">
      <c r="B6900" s="149" t="str">
        <f t="shared" si="216"/>
        <v>_3662</v>
      </c>
      <c r="E6900" s="149" t="str">
        <f t="shared" si="217"/>
        <v>_</v>
      </c>
      <c r="G6900" s="149">
        <f t="array" ref="G6900">SUM(IF(A6900=A$5:A6900,IF(C6900=C$5:C6900,1,0),0))</f>
        <v>3662</v>
      </c>
    </row>
    <row r="6901" spans="2:7" x14ac:dyDescent="0.25">
      <c r="B6901" s="149" t="str">
        <f t="shared" si="216"/>
        <v>_3663</v>
      </c>
      <c r="E6901" s="149" t="str">
        <f t="shared" si="217"/>
        <v>_</v>
      </c>
      <c r="G6901" s="149">
        <f t="array" ref="G6901">SUM(IF(A6901=A$5:A6901,IF(C6901=C$5:C6901,1,0),0))</f>
        <v>3663</v>
      </c>
    </row>
    <row r="6902" spans="2:7" x14ac:dyDescent="0.25">
      <c r="B6902" s="149" t="str">
        <f t="shared" si="216"/>
        <v>_3664</v>
      </c>
      <c r="E6902" s="149" t="str">
        <f t="shared" si="217"/>
        <v>_</v>
      </c>
      <c r="G6902" s="149">
        <f t="array" ref="G6902">SUM(IF(A6902=A$5:A6902,IF(C6902=C$5:C6902,1,0),0))</f>
        <v>3664</v>
      </c>
    </row>
    <row r="6903" spans="2:7" x14ac:dyDescent="0.25">
      <c r="B6903" s="149" t="str">
        <f t="shared" si="216"/>
        <v>_3665</v>
      </c>
      <c r="E6903" s="149" t="str">
        <f t="shared" si="217"/>
        <v>_</v>
      </c>
      <c r="G6903" s="149">
        <f t="array" ref="G6903">SUM(IF(A6903=A$5:A6903,IF(C6903=C$5:C6903,1,0),0))</f>
        <v>3665</v>
      </c>
    </row>
    <row r="6904" spans="2:7" x14ac:dyDescent="0.25">
      <c r="B6904" s="149" t="str">
        <f t="shared" si="216"/>
        <v>_3666</v>
      </c>
      <c r="E6904" s="149" t="str">
        <f t="shared" si="217"/>
        <v>_</v>
      </c>
      <c r="G6904" s="149">
        <f t="array" ref="G6904">SUM(IF(A6904=A$5:A6904,IF(C6904=C$5:C6904,1,0),0))</f>
        <v>3666</v>
      </c>
    </row>
    <row r="6905" spans="2:7" x14ac:dyDescent="0.25">
      <c r="B6905" s="149" t="str">
        <f t="shared" si="216"/>
        <v>_3667</v>
      </c>
      <c r="E6905" s="149" t="str">
        <f t="shared" si="217"/>
        <v>_</v>
      </c>
      <c r="G6905" s="149">
        <f t="array" ref="G6905">SUM(IF(A6905=A$5:A6905,IF(C6905=C$5:C6905,1,0),0))</f>
        <v>3667</v>
      </c>
    </row>
    <row r="6906" spans="2:7" x14ac:dyDescent="0.25">
      <c r="B6906" s="149" t="str">
        <f t="shared" si="216"/>
        <v>_3668</v>
      </c>
      <c r="E6906" s="149" t="str">
        <f t="shared" si="217"/>
        <v>_</v>
      </c>
      <c r="G6906" s="149">
        <f t="array" ref="G6906">SUM(IF(A6906=A$5:A6906,IF(C6906=C$5:C6906,1,0),0))</f>
        <v>3668</v>
      </c>
    </row>
    <row r="6907" spans="2:7" x14ac:dyDescent="0.25">
      <c r="B6907" s="149" t="str">
        <f t="shared" si="216"/>
        <v>_3669</v>
      </c>
      <c r="E6907" s="149" t="str">
        <f t="shared" si="217"/>
        <v>_</v>
      </c>
      <c r="G6907" s="149">
        <f t="array" ref="G6907">SUM(IF(A6907=A$5:A6907,IF(C6907=C$5:C6907,1,0),0))</f>
        <v>3669</v>
      </c>
    </row>
    <row r="6908" spans="2:7" x14ac:dyDescent="0.25">
      <c r="B6908" s="149" t="str">
        <f t="shared" si="216"/>
        <v>_3670</v>
      </c>
      <c r="E6908" s="149" t="str">
        <f t="shared" si="217"/>
        <v>_</v>
      </c>
      <c r="G6908" s="149">
        <f t="array" ref="G6908">SUM(IF(A6908=A$5:A6908,IF(C6908=C$5:C6908,1,0),0))</f>
        <v>3670</v>
      </c>
    </row>
    <row r="6909" spans="2:7" x14ac:dyDescent="0.25">
      <c r="B6909" s="149" t="str">
        <f t="shared" si="216"/>
        <v>_3671</v>
      </c>
      <c r="E6909" s="149" t="str">
        <f t="shared" si="217"/>
        <v>_</v>
      </c>
      <c r="G6909" s="149">
        <f t="array" ref="G6909">SUM(IF(A6909=A$5:A6909,IF(C6909=C$5:C6909,1,0),0))</f>
        <v>3671</v>
      </c>
    </row>
    <row r="6910" spans="2:7" x14ac:dyDescent="0.25">
      <c r="B6910" s="149" t="str">
        <f t="shared" si="216"/>
        <v>_3672</v>
      </c>
      <c r="E6910" s="149" t="str">
        <f t="shared" si="217"/>
        <v>_</v>
      </c>
      <c r="G6910" s="149">
        <f t="array" ref="G6910">SUM(IF(A6910=A$5:A6910,IF(C6910=C$5:C6910,1,0),0))</f>
        <v>3672</v>
      </c>
    </row>
    <row r="6911" spans="2:7" x14ac:dyDescent="0.25">
      <c r="B6911" s="149" t="str">
        <f t="shared" si="216"/>
        <v>_3673</v>
      </c>
      <c r="E6911" s="149" t="str">
        <f t="shared" si="217"/>
        <v>_</v>
      </c>
      <c r="G6911" s="149">
        <f t="array" ref="G6911">SUM(IF(A6911=A$5:A6911,IF(C6911=C$5:C6911,1,0),0))</f>
        <v>3673</v>
      </c>
    </row>
    <row r="6912" spans="2:7" x14ac:dyDescent="0.25">
      <c r="B6912" s="149" t="str">
        <f t="shared" si="216"/>
        <v>_3674</v>
      </c>
      <c r="E6912" s="149" t="str">
        <f t="shared" si="217"/>
        <v>_</v>
      </c>
      <c r="G6912" s="149">
        <f t="array" ref="G6912">SUM(IF(A6912=A$5:A6912,IF(C6912=C$5:C6912,1,0),0))</f>
        <v>3674</v>
      </c>
    </row>
    <row r="6913" spans="2:7" x14ac:dyDescent="0.25">
      <c r="B6913" s="149" t="str">
        <f t="shared" si="216"/>
        <v>_3675</v>
      </c>
      <c r="E6913" s="149" t="str">
        <f t="shared" si="217"/>
        <v>_</v>
      </c>
      <c r="G6913" s="149">
        <f t="array" ref="G6913">SUM(IF(A6913=A$5:A6913,IF(C6913=C$5:C6913,1,0),0))</f>
        <v>3675</v>
      </c>
    </row>
    <row r="6914" spans="2:7" x14ac:dyDescent="0.25">
      <c r="B6914" s="149" t="str">
        <f t="shared" si="216"/>
        <v>_3676</v>
      </c>
      <c r="E6914" s="149" t="str">
        <f t="shared" si="217"/>
        <v>_</v>
      </c>
      <c r="G6914" s="149">
        <f t="array" ref="G6914">SUM(IF(A6914=A$5:A6914,IF(C6914=C$5:C6914,1,0),0))</f>
        <v>3676</v>
      </c>
    </row>
    <row r="6915" spans="2:7" x14ac:dyDescent="0.25">
      <c r="B6915" s="149" t="str">
        <f t="shared" si="216"/>
        <v>_3677</v>
      </c>
      <c r="E6915" s="149" t="str">
        <f t="shared" si="217"/>
        <v>_</v>
      </c>
      <c r="G6915" s="149">
        <f t="array" ref="G6915">SUM(IF(A6915=A$5:A6915,IF(C6915=C$5:C6915,1,0),0))</f>
        <v>3677</v>
      </c>
    </row>
    <row r="6916" spans="2:7" x14ac:dyDescent="0.25">
      <c r="B6916" s="149" t="str">
        <f t="shared" si="216"/>
        <v>_3678</v>
      </c>
      <c r="E6916" s="149" t="str">
        <f t="shared" si="217"/>
        <v>_</v>
      </c>
      <c r="G6916" s="149">
        <f t="array" ref="G6916">SUM(IF(A6916=A$5:A6916,IF(C6916=C$5:C6916,1,0),0))</f>
        <v>3678</v>
      </c>
    </row>
    <row r="6917" spans="2:7" x14ac:dyDescent="0.25">
      <c r="B6917" s="149" t="str">
        <f t="shared" si="216"/>
        <v>_3679</v>
      </c>
      <c r="E6917" s="149" t="str">
        <f t="shared" si="217"/>
        <v>_</v>
      </c>
      <c r="G6917" s="149">
        <f t="array" ref="G6917">SUM(IF(A6917=A$5:A6917,IF(C6917=C$5:C6917,1,0),0))</f>
        <v>3679</v>
      </c>
    </row>
    <row r="6918" spans="2:7" x14ac:dyDescent="0.25">
      <c r="B6918" s="149" t="str">
        <f t="shared" si="216"/>
        <v>_3680</v>
      </c>
      <c r="E6918" s="149" t="str">
        <f t="shared" si="217"/>
        <v>_</v>
      </c>
      <c r="G6918" s="149">
        <f t="array" ref="G6918">SUM(IF(A6918=A$5:A6918,IF(C6918=C$5:C6918,1,0),0))</f>
        <v>3680</v>
      </c>
    </row>
    <row r="6919" spans="2:7" x14ac:dyDescent="0.25">
      <c r="B6919" s="149" t="str">
        <f t="shared" si="216"/>
        <v>_3681</v>
      </c>
      <c r="E6919" s="149" t="str">
        <f t="shared" si="217"/>
        <v>_</v>
      </c>
      <c r="G6919" s="149">
        <f t="array" ref="G6919">SUM(IF(A6919=A$5:A6919,IF(C6919=C$5:C6919,1,0),0))</f>
        <v>3681</v>
      </c>
    </row>
    <row r="6920" spans="2:7" x14ac:dyDescent="0.25">
      <c r="B6920" s="149" t="str">
        <f t="shared" si="216"/>
        <v>_3682</v>
      </c>
      <c r="E6920" s="149" t="str">
        <f t="shared" si="217"/>
        <v>_</v>
      </c>
      <c r="G6920" s="149">
        <f t="array" ref="G6920">SUM(IF(A6920=A$5:A6920,IF(C6920=C$5:C6920,1,0),0))</f>
        <v>3682</v>
      </c>
    </row>
    <row r="6921" spans="2:7" x14ac:dyDescent="0.25">
      <c r="B6921" s="149" t="str">
        <f t="shared" si="216"/>
        <v>_3683</v>
      </c>
      <c r="E6921" s="149" t="str">
        <f t="shared" si="217"/>
        <v>_</v>
      </c>
      <c r="G6921" s="149">
        <f t="array" ref="G6921">SUM(IF(A6921=A$5:A6921,IF(C6921=C$5:C6921,1,0),0))</f>
        <v>3683</v>
      </c>
    </row>
    <row r="6922" spans="2:7" x14ac:dyDescent="0.25">
      <c r="B6922" s="149" t="str">
        <f t="shared" si="216"/>
        <v>_3684</v>
      </c>
      <c r="E6922" s="149" t="str">
        <f t="shared" si="217"/>
        <v>_</v>
      </c>
      <c r="G6922" s="149">
        <f t="array" ref="G6922">SUM(IF(A6922=A$5:A6922,IF(C6922=C$5:C6922,1,0),0))</f>
        <v>3684</v>
      </c>
    </row>
    <row r="6923" spans="2:7" x14ac:dyDescent="0.25">
      <c r="B6923" s="149" t="str">
        <f t="shared" si="216"/>
        <v>_3685</v>
      </c>
      <c r="E6923" s="149" t="str">
        <f t="shared" si="217"/>
        <v>_</v>
      </c>
      <c r="G6923" s="149">
        <f t="array" ref="G6923">SUM(IF(A6923=A$5:A6923,IF(C6923=C$5:C6923,1,0),0))</f>
        <v>3685</v>
      </c>
    </row>
    <row r="6924" spans="2:7" x14ac:dyDescent="0.25">
      <c r="B6924" s="149" t="str">
        <f t="shared" si="216"/>
        <v>_3686</v>
      </c>
      <c r="E6924" s="149" t="str">
        <f t="shared" si="217"/>
        <v>_</v>
      </c>
      <c r="G6924" s="149">
        <f t="array" ref="G6924">SUM(IF(A6924=A$5:A6924,IF(C6924=C$5:C6924,1,0),0))</f>
        <v>3686</v>
      </c>
    </row>
    <row r="6925" spans="2:7" x14ac:dyDescent="0.25">
      <c r="B6925" s="149" t="str">
        <f t="shared" ref="B6925:B6988" si="218">A6925&amp;"_"&amp;C6925&amp;G6925</f>
        <v>_3687</v>
      </c>
      <c r="E6925" s="149" t="str">
        <f t="shared" si="217"/>
        <v>_</v>
      </c>
      <c r="G6925" s="149">
        <f t="array" ref="G6925">SUM(IF(A6925=A$5:A6925,IF(C6925=C$5:C6925,1,0),0))</f>
        <v>3687</v>
      </c>
    </row>
    <row r="6926" spans="2:7" x14ac:dyDescent="0.25">
      <c r="B6926" s="149" t="str">
        <f t="shared" si="218"/>
        <v>_3688</v>
      </c>
      <c r="E6926" s="149" t="str">
        <f t="shared" si="217"/>
        <v>_</v>
      </c>
      <c r="G6926" s="149">
        <f t="array" ref="G6926">SUM(IF(A6926=A$5:A6926,IF(C6926=C$5:C6926,1,0),0))</f>
        <v>3688</v>
      </c>
    </row>
    <row r="6927" spans="2:7" x14ac:dyDescent="0.25">
      <c r="B6927" s="149" t="str">
        <f t="shared" si="218"/>
        <v>_3689</v>
      </c>
      <c r="E6927" s="149" t="str">
        <f t="shared" si="217"/>
        <v>_</v>
      </c>
      <c r="G6927" s="149">
        <f t="array" ref="G6927">SUM(IF(A6927=A$5:A6927,IF(C6927=C$5:C6927,1,0),0))</f>
        <v>3689</v>
      </c>
    </row>
    <row r="6928" spans="2:7" x14ac:dyDescent="0.25">
      <c r="B6928" s="149" t="str">
        <f t="shared" si="218"/>
        <v>_3690</v>
      </c>
      <c r="E6928" s="149" t="str">
        <f t="shared" si="217"/>
        <v>_</v>
      </c>
      <c r="G6928" s="149">
        <f t="array" ref="G6928">SUM(IF(A6928=A$5:A6928,IF(C6928=C$5:C6928,1,0),0))</f>
        <v>3690</v>
      </c>
    </row>
    <row r="6929" spans="2:7" x14ac:dyDescent="0.25">
      <c r="B6929" s="149" t="str">
        <f t="shared" si="218"/>
        <v>_3691</v>
      </c>
      <c r="E6929" s="149" t="str">
        <f t="shared" si="217"/>
        <v>_</v>
      </c>
      <c r="G6929" s="149">
        <f t="array" ref="G6929">SUM(IF(A6929=A$5:A6929,IF(C6929=C$5:C6929,1,0),0))</f>
        <v>3691</v>
      </c>
    </row>
    <row r="6930" spans="2:7" x14ac:dyDescent="0.25">
      <c r="B6930" s="149" t="str">
        <f t="shared" si="218"/>
        <v>_3692</v>
      </c>
      <c r="E6930" s="149" t="str">
        <f t="shared" si="217"/>
        <v>_</v>
      </c>
      <c r="G6930" s="149">
        <f t="array" ref="G6930">SUM(IF(A6930=A$5:A6930,IF(C6930=C$5:C6930,1,0),0))</f>
        <v>3692</v>
      </c>
    </row>
    <row r="6931" spans="2:7" x14ac:dyDescent="0.25">
      <c r="B6931" s="149" t="str">
        <f t="shared" si="218"/>
        <v>_3693</v>
      </c>
      <c r="E6931" s="149" t="str">
        <f t="shared" si="217"/>
        <v>_</v>
      </c>
      <c r="G6931" s="149">
        <f t="array" ref="G6931">SUM(IF(A6931=A$5:A6931,IF(C6931=C$5:C6931,1,0),0))</f>
        <v>3693</v>
      </c>
    </row>
    <row r="6932" spans="2:7" x14ac:dyDescent="0.25">
      <c r="B6932" s="149" t="str">
        <f t="shared" si="218"/>
        <v>_3694</v>
      </c>
      <c r="E6932" s="149" t="str">
        <f t="shared" si="217"/>
        <v>_</v>
      </c>
      <c r="G6932" s="149">
        <f t="array" ref="G6932">SUM(IF(A6932=A$5:A6932,IF(C6932=C$5:C6932,1,0),0))</f>
        <v>3694</v>
      </c>
    </row>
    <row r="6933" spans="2:7" x14ac:dyDescent="0.25">
      <c r="B6933" s="149" t="str">
        <f t="shared" si="218"/>
        <v>_3695</v>
      </c>
      <c r="E6933" s="149" t="str">
        <f t="shared" si="217"/>
        <v>_</v>
      </c>
      <c r="G6933" s="149">
        <f t="array" ref="G6933">SUM(IF(A6933=A$5:A6933,IF(C6933=C$5:C6933,1,0),0))</f>
        <v>3695</v>
      </c>
    </row>
    <row r="6934" spans="2:7" x14ac:dyDescent="0.25">
      <c r="B6934" s="149" t="str">
        <f t="shared" si="218"/>
        <v>_3696</v>
      </c>
      <c r="E6934" s="149" t="str">
        <f t="shared" si="217"/>
        <v>_</v>
      </c>
      <c r="G6934" s="149">
        <f t="array" ref="G6934">SUM(IF(A6934=A$5:A6934,IF(C6934=C$5:C6934,1,0),0))</f>
        <v>3696</v>
      </c>
    </row>
    <row r="6935" spans="2:7" x14ac:dyDescent="0.25">
      <c r="B6935" s="149" t="str">
        <f t="shared" si="218"/>
        <v>_3697</v>
      </c>
      <c r="E6935" s="149" t="str">
        <f t="shared" si="217"/>
        <v>_</v>
      </c>
      <c r="G6935" s="149">
        <f t="array" ref="G6935">SUM(IF(A6935=A$5:A6935,IF(C6935=C$5:C6935,1,0),0))</f>
        <v>3697</v>
      </c>
    </row>
    <row r="6936" spans="2:7" x14ac:dyDescent="0.25">
      <c r="B6936" s="149" t="str">
        <f t="shared" si="218"/>
        <v>_3698</v>
      </c>
      <c r="E6936" s="149" t="str">
        <f t="shared" si="217"/>
        <v>_</v>
      </c>
      <c r="G6936" s="149">
        <f t="array" ref="G6936">SUM(IF(A6936=A$5:A6936,IF(C6936=C$5:C6936,1,0),0))</f>
        <v>3698</v>
      </c>
    </row>
    <row r="6937" spans="2:7" x14ac:dyDescent="0.25">
      <c r="B6937" s="149" t="str">
        <f t="shared" si="218"/>
        <v>_3699</v>
      </c>
      <c r="E6937" s="149" t="str">
        <f t="shared" si="217"/>
        <v>_</v>
      </c>
      <c r="G6937" s="149">
        <f t="array" ref="G6937">SUM(IF(A6937=A$5:A6937,IF(C6937=C$5:C6937,1,0),0))</f>
        <v>3699</v>
      </c>
    </row>
    <row r="6938" spans="2:7" x14ac:dyDescent="0.25">
      <c r="B6938" s="149" t="str">
        <f t="shared" si="218"/>
        <v>_3700</v>
      </c>
      <c r="E6938" s="149" t="str">
        <f t="shared" si="217"/>
        <v>_</v>
      </c>
      <c r="G6938" s="149">
        <f t="array" ref="G6938">SUM(IF(A6938=A$5:A6938,IF(C6938=C$5:C6938,1,0),0))</f>
        <v>3700</v>
      </c>
    </row>
    <row r="6939" spans="2:7" x14ac:dyDescent="0.25">
      <c r="B6939" s="149" t="str">
        <f t="shared" si="218"/>
        <v>_3701</v>
      </c>
      <c r="E6939" s="149" t="str">
        <f t="shared" si="217"/>
        <v>_</v>
      </c>
      <c r="G6939" s="149">
        <f t="array" ref="G6939">SUM(IF(A6939=A$5:A6939,IF(C6939=C$5:C6939,1,0),0))</f>
        <v>3701</v>
      </c>
    </row>
    <row r="6940" spans="2:7" x14ac:dyDescent="0.25">
      <c r="B6940" s="149" t="str">
        <f t="shared" si="218"/>
        <v>_3702</v>
      </c>
      <c r="E6940" s="149" t="str">
        <f t="shared" si="217"/>
        <v>_</v>
      </c>
      <c r="G6940" s="149">
        <f t="array" ref="G6940">SUM(IF(A6940=A$5:A6940,IF(C6940=C$5:C6940,1,0),0))</f>
        <v>3702</v>
      </c>
    </row>
    <row r="6941" spans="2:7" x14ac:dyDescent="0.25">
      <c r="B6941" s="149" t="str">
        <f t="shared" si="218"/>
        <v>_3703</v>
      </c>
      <c r="E6941" s="149" t="str">
        <f t="shared" si="217"/>
        <v>_</v>
      </c>
      <c r="G6941" s="149">
        <f t="array" ref="G6941">SUM(IF(A6941=A$5:A6941,IF(C6941=C$5:C6941,1,0),0))</f>
        <v>3703</v>
      </c>
    </row>
    <row r="6942" spans="2:7" x14ac:dyDescent="0.25">
      <c r="B6942" s="149" t="str">
        <f t="shared" si="218"/>
        <v>_3704</v>
      </c>
      <c r="E6942" s="149" t="str">
        <f t="shared" si="217"/>
        <v>_</v>
      </c>
      <c r="G6942" s="149">
        <f t="array" ref="G6942">SUM(IF(A6942=A$5:A6942,IF(C6942=C$5:C6942,1,0),0))</f>
        <v>3704</v>
      </c>
    </row>
    <row r="6943" spans="2:7" x14ac:dyDescent="0.25">
      <c r="B6943" s="149" t="str">
        <f t="shared" si="218"/>
        <v>_3705</v>
      </c>
      <c r="E6943" s="149" t="str">
        <f t="shared" si="217"/>
        <v>_</v>
      </c>
      <c r="G6943" s="149">
        <f t="array" ref="G6943">SUM(IF(A6943=A$5:A6943,IF(C6943=C$5:C6943,1,0),0))</f>
        <v>3705</v>
      </c>
    </row>
    <row r="6944" spans="2:7" x14ac:dyDescent="0.25">
      <c r="B6944" s="149" t="str">
        <f t="shared" si="218"/>
        <v>_3706</v>
      </c>
      <c r="E6944" s="149" t="str">
        <f t="shared" si="217"/>
        <v>_</v>
      </c>
      <c r="G6944" s="149">
        <f t="array" ref="G6944">SUM(IF(A6944=A$5:A6944,IF(C6944=C$5:C6944,1,0),0))</f>
        <v>3706</v>
      </c>
    </row>
    <row r="6945" spans="2:7" x14ac:dyDescent="0.25">
      <c r="B6945" s="149" t="str">
        <f t="shared" si="218"/>
        <v>_3707</v>
      </c>
      <c r="E6945" s="149" t="str">
        <f t="shared" si="217"/>
        <v>_</v>
      </c>
      <c r="G6945" s="149">
        <f t="array" ref="G6945">SUM(IF(A6945=A$5:A6945,IF(C6945=C$5:C6945,1,0),0))</f>
        <v>3707</v>
      </c>
    </row>
    <row r="6946" spans="2:7" x14ac:dyDescent="0.25">
      <c r="B6946" s="149" t="str">
        <f t="shared" si="218"/>
        <v>_3708</v>
      </c>
      <c r="E6946" s="149" t="str">
        <f t="shared" si="217"/>
        <v>_</v>
      </c>
      <c r="G6946" s="149">
        <f t="array" ref="G6946">SUM(IF(A6946=A$5:A6946,IF(C6946=C$5:C6946,1,0),0))</f>
        <v>3708</v>
      </c>
    </row>
    <row r="6947" spans="2:7" x14ac:dyDescent="0.25">
      <c r="B6947" s="149" t="str">
        <f t="shared" si="218"/>
        <v>_3709</v>
      </c>
      <c r="E6947" s="149" t="str">
        <f t="shared" si="217"/>
        <v>_</v>
      </c>
      <c r="G6947" s="149">
        <f t="array" ref="G6947">SUM(IF(A6947=A$5:A6947,IF(C6947=C$5:C6947,1,0),0))</f>
        <v>3709</v>
      </c>
    </row>
    <row r="6948" spans="2:7" x14ac:dyDescent="0.25">
      <c r="B6948" s="149" t="str">
        <f t="shared" si="218"/>
        <v>_3710</v>
      </c>
      <c r="E6948" s="149" t="str">
        <f t="shared" si="217"/>
        <v>_</v>
      </c>
      <c r="G6948" s="149">
        <f t="array" ref="G6948">SUM(IF(A6948=A$5:A6948,IF(C6948=C$5:C6948,1,0),0))</f>
        <v>3710</v>
      </c>
    </row>
    <row r="6949" spans="2:7" x14ac:dyDescent="0.25">
      <c r="B6949" s="149" t="str">
        <f t="shared" si="218"/>
        <v>_3711</v>
      </c>
      <c r="E6949" s="149" t="str">
        <f t="shared" si="217"/>
        <v>_</v>
      </c>
      <c r="G6949" s="149">
        <f t="array" ref="G6949">SUM(IF(A6949=A$5:A6949,IF(C6949=C$5:C6949,1,0),0))</f>
        <v>3711</v>
      </c>
    </row>
    <row r="6950" spans="2:7" x14ac:dyDescent="0.25">
      <c r="B6950" s="149" t="str">
        <f t="shared" si="218"/>
        <v>_3712</v>
      </c>
      <c r="E6950" s="149" t="str">
        <f t="shared" si="217"/>
        <v>_</v>
      </c>
      <c r="G6950" s="149">
        <f t="array" ref="G6950">SUM(IF(A6950=A$5:A6950,IF(C6950=C$5:C6950,1,0),0))</f>
        <v>3712</v>
      </c>
    </row>
    <row r="6951" spans="2:7" x14ac:dyDescent="0.25">
      <c r="B6951" s="149" t="str">
        <f t="shared" si="218"/>
        <v>_3713</v>
      </c>
      <c r="E6951" s="149" t="str">
        <f t="shared" si="217"/>
        <v>_</v>
      </c>
      <c r="G6951" s="149">
        <f t="array" ref="G6951">SUM(IF(A6951=A$5:A6951,IF(C6951=C$5:C6951,1,0),0))</f>
        <v>3713</v>
      </c>
    </row>
    <row r="6952" spans="2:7" x14ac:dyDescent="0.25">
      <c r="B6952" s="149" t="str">
        <f t="shared" si="218"/>
        <v>_3714</v>
      </c>
      <c r="E6952" s="149" t="str">
        <f t="shared" si="217"/>
        <v>_</v>
      </c>
      <c r="G6952" s="149">
        <f t="array" ref="G6952">SUM(IF(A6952=A$5:A6952,IF(C6952=C$5:C6952,1,0),0))</f>
        <v>3714</v>
      </c>
    </row>
    <row r="6953" spans="2:7" x14ac:dyDescent="0.25">
      <c r="B6953" s="149" t="str">
        <f t="shared" si="218"/>
        <v>_3715</v>
      </c>
      <c r="E6953" s="149" t="str">
        <f t="shared" si="217"/>
        <v>_</v>
      </c>
      <c r="G6953" s="149">
        <f t="array" ref="G6953">SUM(IF(A6953=A$5:A6953,IF(C6953=C$5:C6953,1,0),0))</f>
        <v>3715</v>
      </c>
    </row>
    <row r="6954" spans="2:7" x14ac:dyDescent="0.25">
      <c r="B6954" s="149" t="str">
        <f t="shared" si="218"/>
        <v>_3716</v>
      </c>
      <c r="E6954" s="149" t="str">
        <f t="shared" si="217"/>
        <v>_</v>
      </c>
      <c r="G6954" s="149">
        <f t="array" ref="G6954">SUM(IF(A6954=A$5:A6954,IF(C6954=C$5:C6954,1,0),0))</f>
        <v>3716</v>
      </c>
    </row>
    <row r="6955" spans="2:7" x14ac:dyDescent="0.25">
      <c r="B6955" s="149" t="str">
        <f t="shared" si="218"/>
        <v>_3717</v>
      </c>
      <c r="E6955" s="149" t="str">
        <f t="shared" si="217"/>
        <v>_</v>
      </c>
      <c r="G6955" s="149">
        <f t="array" ref="G6955">SUM(IF(A6955=A$5:A6955,IF(C6955=C$5:C6955,1,0),0))</f>
        <v>3717</v>
      </c>
    </row>
    <row r="6956" spans="2:7" x14ac:dyDescent="0.25">
      <c r="B6956" s="149" t="str">
        <f t="shared" si="218"/>
        <v>_3718</v>
      </c>
      <c r="E6956" s="149" t="str">
        <f t="shared" si="217"/>
        <v>_</v>
      </c>
      <c r="G6956" s="149">
        <f t="array" ref="G6956">SUM(IF(A6956=A$5:A6956,IF(C6956=C$5:C6956,1,0),0))</f>
        <v>3718</v>
      </c>
    </row>
    <row r="6957" spans="2:7" x14ac:dyDescent="0.25">
      <c r="B6957" s="149" t="str">
        <f t="shared" si="218"/>
        <v>_3719</v>
      </c>
      <c r="E6957" s="149" t="str">
        <f t="shared" si="217"/>
        <v>_</v>
      </c>
      <c r="G6957" s="149">
        <f t="array" ref="G6957">SUM(IF(A6957=A$5:A6957,IF(C6957=C$5:C6957,1,0),0))</f>
        <v>3719</v>
      </c>
    </row>
    <row r="6958" spans="2:7" x14ac:dyDescent="0.25">
      <c r="B6958" s="149" t="str">
        <f t="shared" si="218"/>
        <v>_3720</v>
      </c>
      <c r="E6958" s="149" t="str">
        <f t="shared" si="217"/>
        <v>_</v>
      </c>
      <c r="G6958" s="149">
        <f t="array" ref="G6958">SUM(IF(A6958=A$5:A6958,IF(C6958=C$5:C6958,1,0),0))</f>
        <v>3720</v>
      </c>
    </row>
    <row r="6959" spans="2:7" x14ac:dyDescent="0.25">
      <c r="B6959" s="149" t="str">
        <f t="shared" si="218"/>
        <v>_3721</v>
      </c>
      <c r="E6959" s="149" t="str">
        <f t="shared" si="217"/>
        <v>_</v>
      </c>
      <c r="G6959" s="149">
        <f t="array" ref="G6959">SUM(IF(A6959=A$5:A6959,IF(C6959=C$5:C6959,1,0),0))</f>
        <v>3721</v>
      </c>
    </row>
    <row r="6960" spans="2:7" x14ac:dyDescent="0.25">
      <c r="B6960" s="149" t="str">
        <f t="shared" si="218"/>
        <v>_3722</v>
      </c>
      <c r="E6960" s="149" t="str">
        <f t="shared" si="217"/>
        <v>_</v>
      </c>
      <c r="G6960" s="149">
        <f t="array" ref="G6960">SUM(IF(A6960=A$5:A6960,IF(C6960=C$5:C6960,1,0),0))</f>
        <v>3722</v>
      </c>
    </row>
    <row r="6961" spans="2:7" x14ac:dyDescent="0.25">
      <c r="B6961" s="149" t="str">
        <f t="shared" si="218"/>
        <v>_3723</v>
      </c>
      <c r="E6961" s="149" t="str">
        <f t="shared" ref="E6961:E7024" si="219">A6961&amp;"_"&amp;C6961&amp;D6961</f>
        <v>_</v>
      </c>
      <c r="G6961" s="149">
        <f t="array" ref="G6961">SUM(IF(A6961=A$5:A6961,IF(C6961=C$5:C6961,1,0),0))</f>
        <v>3723</v>
      </c>
    </row>
    <row r="6962" spans="2:7" x14ac:dyDescent="0.25">
      <c r="B6962" s="149" t="str">
        <f t="shared" si="218"/>
        <v>_3724</v>
      </c>
      <c r="E6962" s="149" t="str">
        <f t="shared" si="219"/>
        <v>_</v>
      </c>
      <c r="G6962" s="149">
        <f t="array" ref="G6962">SUM(IF(A6962=A$5:A6962,IF(C6962=C$5:C6962,1,0),0))</f>
        <v>3724</v>
      </c>
    </row>
    <row r="6963" spans="2:7" x14ac:dyDescent="0.25">
      <c r="B6963" s="149" t="str">
        <f t="shared" si="218"/>
        <v>_3725</v>
      </c>
      <c r="E6963" s="149" t="str">
        <f t="shared" si="219"/>
        <v>_</v>
      </c>
      <c r="G6963" s="149">
        <f t="array" ref="G6963">SUM(IF(A6963=A$5:A6963,IF(C6963=C$5:C6963,1,0),0))</f>
        <v>3725</v>
      </c>
    </row>
    <row r="6964" spans="2:7" x14ac:dyDescent="0.25">
      <c r="B6964" s="149" t="str">
        <f t="shared" si="218"/>
        <v>_3726</v>
      </c>
      <c r="E6964" s="149" t="str">
        <f t="shared" si="219"/>
        <v>_</v>
      </c>
      <c r="G6964" s="149">
        <f t="array" ref="G6964">SUM(IF(A6964=A$5:A6964,IF(C6964=C$5:C6964,1,0),0))</f>
        <v>3726</v>
      </c>
    </row>
    <row r="6965" spans="2:7" x14ac:dyDescent="0.25">
      <c r="B6965" s="149" t="str">
        <f t="shared" si="218"/>
        <v>_3727</v>
      </c>
      <c r="E6965" s="149" t="str">
        <f t="shared" si="219"/>
        <v>_</v>
      </c>
      <c r="G6965" s="149">
        <f t="array" ref="G6965">SUM(IF(A6965=A$5:A6965,IF(C6965=C$5:C6965,1,0),0))</f>
        <v>3727</v>
      </c>
    </row>
    <row r="6966" spans="2:7" x14ac:dyDescent="0.25">
      <c r="B6966" s="149" t="str">
        <f t="shared" si="218"/>
        <v>_3728</v>
      </c>
      <c r="E6966" s="149" t="str">
        <f t="shared" si="219"/>
        <v>_</v>
      </c>
      <c r="G6966" s="149">
        <f t="array" ref="G6966">SUM(IF(A6966=A$5:A6966,IF(C6966=C$5:C6966,1,0),0))</f>
        <v>3728</v>
      </c>
    </row>
    <row r="6967" spans="2:7" x14ac:dyDescent="0.25">
      <c r="B6967" s="149" t="str">
        <f t="shared" si="218"/>
        <v>_3729</v>
      </c>
      <c r="E6967" s="149" t="str">
        <f t="shared" si="219"/>
        <v>_</v>
      </c>
      <c r="G6967" s="149">
        <f t="array" ref="G6967">SUM(IF(A6967=A$5:A6967,IF(C6967=C$5:C6967,1,0),0))</f>
        <v>3729</v>
      </c>
    </row>
    <row r="6968" spans="2:7" x14ac:dyDescent="0.25">
      <c r="B6968" s="149" t="str">
        <f t="shared" si="218"/>
        <v>_3730</v>
      </c>
      <c r="E6968" s="149" t="str">
        <f t="shared" si="219"/>
        <v>_</v>
      </c>
      <c r="G6968" s="149">
        <f t="array" ref="G6968">SUM(IF(A6968=A$5:A6968,IF(C6968=C$5:C6968,1,0),0))</f>
        <v>3730</v>
      </c>
    </row>
    <row r="6969" spans="2:7" x14ac:dyDescent="0.25">
      <c r="B6969" s="149" t="str">
        <f t="shared" si="218"/>
        <v>_3731</v>
      </c>
      <c r="E6969" s="149" t="str">
        <f t="shared" si="219"/>
        <v>_</v>
      </c>
      <c r="G6969" s="149">
        <f t="array" ref="G6969">SUM(IF(A6969=A$5:A6969,IF(C6969=C$5:C6969,1,0),0))</f>
        <v>3731</v>
      </c>
    </row>
    <row r="6970" spans="2:7" x14ac:dyDescent="0.25">
      <c r="B6970" s="149" t="str">
        <f t="shared" si="218"/>
        <v>_3732</v>
      </c>
      <c r="E6970" s="149" t="str">
        <f t="shared" si="219"/>
        <v>_</v>
      </c>
      <c r="G6970" s="149">
        <f t="array" ref="G6970">SUM(IF(A6970=A$5:A6970,IF(C6970=C$5:C6970,1,0),0))</f>
        <v>3732</v>
      </c>
    </row>
    <row r="6971" spans="2:7" x14ac:dyDescent="0.25">
      <c r="B6971" s="149" t="str">
        <f t="shared" si="218"/>
        <v>_3733</v>
      </c>
      <c r="E6971" s="149" t="str">
        <f t="shared" si="219"/>
        <v>_</v>
      </c>
      <c r="G6971" s="149">
        <f t="array" ref="G6971">SUM(IF(A6971=A$5:A6971,IF(C6971=C$5:C6971,1,0),0))</f>
        <v>3733</v>
      </c>
    </row>
    <row r="6972" spans="2:7" x14ac:dyDescent="0.25">
      <c r="B6972" s="149" t="str">
        <f t="shared" si="218"/>
        <v>_3734</v>
      </c>
      <c r="E6972" s="149" t="str">
        <f t="shared" si="219"/>
        <v>_</v>
      </c>
      <c r="G6972" s="149">
        <f t="array" ref="G6972">SUM(IF(A6972=A$5:A6972,IF(C6972=C$5:C6972,1,0),0))</f>
        <v>3734</v>
      </c>
    </row>
    <row r="6973" spans="2:7" x14ac:dyDescent="0.25">
      <c r="B6973" s="149" t="str">
        <f t="shared" si="218"/>
        <v>_3735</v>
      </c>
      <c r="E6973" s="149" t="str">
        <f t="shared" si="219"/>
        <v>_</v>
      </c>
      <c r="G6973" s="149">
        <f t="array" ref="G6973">SUM(IF(A6973=A$5:A6973,IF(C6973=C$5:C6973,1,0),0))</f>
        <v>3735</v>
      </c>
    </row>
    <row r="6974" spans="2:7" x14ac:dyDescent="0.25">
      <c r="B6974" s="149" t="str">
        <f t="shared" si="218"/>
        <v>_3736</v>
      </c>
      <c r="E6974" s="149" t="str">
        <f t="shared" si="219"/>
        <v>_</v>
      </c>
      <c r="G6974" s="149">
        <f t="array" ref="G6974">SUM(IF(A6974=A$5:A6974,IF(C6974=C$5:C6974,1,0),0))</f>
        <v>3736</v>
      </c>
    </row>
    <row r="6975" spans="2:7" x14ac:dyDescent="0.25">
      <c r="B6975" s="149" t="str">
        <f t="shared" si="218"/>
        <v>_3737</v>
      </c>
      <c r="E6975" s="149" t="str">
        <f t="shared" si="219"/>
        <v>_</v>
      </c>
      <c r="G6975" s="149">
        <f t="array" ref="G6975">SUM(IF(A6975=A$5:A6975,IF(C6975=C$5:C6975,1,0),0))</f>
        <v>3737</v>
      </c>
    </row>
    <row r="6976" spans="2:7" x14ac:dyDescent="0.25">
      <c r="B6976" s="149" t="str">
        <f t="shared" si="218"/>
        <v>_3738</v>
      </c>
      <c r="E6976" s="149" t="str">
        <f t="shared" si="219"/>
        <v>_</v>
      </c>
      <c r="G6976" s="149">
        <f t="array" ref="G6976">SUM(IF(A6976=A$5:A6976,IF(C6976=C$5:C6976,1,0),0))</f>
        <v>3738</v>
      </c>
    </row>
    <row r="6977" spans="2:7" x14ac:dyDescent="0.25">
      <c r="B6977" s="149" t="str">
        <f t="shared" si="218"/>
        <v>_3739</v>
      </c>
      <c r="E6977" s="149" t="str">
        <f t="shared" si="219"/>
        <v>_</v>
      </c>
      <c r="G6977" s="149">
        <f t="array" ref="G6977">SUM(IF(A6977=A$5:A6977,IF(C6977=C$5:C6977,1,0),0))</f>
        <v>3739</v>
      </c>
    </row>
    <row r="6978" spans="2:7" x14ac:dyDescent="0.25">
      <c r="B6978" s="149" t="str">
        <f t="shared" si="218"/>
        <v>_3740</v>
      </c>
      <c r="E6978" s="149" t="str">
        <f t="shared" si="219"/>
        <v>_</v>
      </c>
      <c r="G6978" s="149">
        <f t="array" ref="G6978">SUM(IF(A6978=A$5:A6978,IF(C6978=C$5:C6978,1,0),0))</f>
        <v>3740</v>
      </c>
    </row>
    <row r="6979" spans="2:7" x14ac:dyDescent="0.25">
      <c r="B6979" s="149" t="str">
        <f t="shared" si="218"/>
        <v>_3741</v>
      </c>
      <c r="E6979" s="149" t="str">
        <f t="shared" si="219"/>
        <v>_</v>
      </c>
      <c r="G6979" s="149">
        <f t="array" ref="G6979">SUM(IF(A6979=A$5:A6979,IF(C6979=C$5:C6979,1,0),0))</f>
        <v>3741</v>
      </c>
    </row>
    <row r="6980" spans="2:7" x14ac:dyDescent="0.25">
      <c r="B6980" s="149" t="str">
        <f t="shared" si="218"/>
        <v>_3742</v>
      </c>
      <c r="E6980" s="149" t="str">
        <f t="shared" si="219"/>
        <v>_</v>
      </c>
      <c r="G6980" s="149">
        <f t="array" ref="G6980">SUM(IF(A6980=A$5:A6980,IF(C6980=C$5:C6980,1,0),0))</f>
        <v>3742</v>
      </c>
    </row>
    <row r="6981" spans="2:7" x14ac:dyDescent="0.25">
      <c r="B6981" s="149" t="str">
        <f t="shared" si="218"/>
        <v>_3743</v>
      </c>
      <c r="E6981" s="149" t="str">
        <f t="shared" si="219"/>
        <v>_</v>
      </c>
      <c r="G6981" s="149">
        <f t="array" ref="G6981">SUM(IF(A6981=A$5:A6981,IF(C6981=C$5:C6981,1,0),0))</f>
        <v>3743</v>
      </c>
    </row>
    <row r="6982" spans="2:7" x14ac:dyDescent="0.25">
      <c r="B6982" s="149" t="str">
        <f t="shared" si="218"/>
        <v>_3744</v>
      </c>
      <c r="E6982" s="149" t="str">
        <f t="shared" si="219"/>
        <v>_</v>
      </c>
      <c r="G6982" s="149">
        <f t="array" ref="G6982">SUM(IF(A6982=A$5:A6982,IF(C6982=C$5:C6982,1,0),0))</f>
        <v>3744</v>
      </c>
    </row>
    <row r="6983" spans="2:7" x14ac:dyDescent="0.25">
      <c r="B6983" s="149" t="str">
        <f t="shared" si="218"/>
        <v>_3745</v>
      </c>
      <c r="E6983" s="149" t="str">
        <f t="shared" si="219"/>
        <v>_</v>
      </c>
      <c r="G6983" s="149">
        <f t="array" ref="G6983">SUM(IF(A6983=A$5:A6983,IF(C6983=C$5:C6983,1,0),0))</f>
        <v>3745</v>
      </c>
    </row>
    <row r="6984" spans="2:7" x14ac:dyDescent="0.25">
      <c r="B6984" s="149" t="str">
        <f t="shared" si="218"/>
        <v>_3746</v>
      </c>
      <c r="E6984" s="149" t="str">
        <f t="shared" si="219"/>
        <v>_</v>
      </c>
      <c r="G6984" s="149">
        <f t="array" ref="G6984">SUM(IF(A6984=A$5:A6984,IF(C6984=C$5:C6984,1,0),0))</f>
        <v>3746</v>
      </c>
    </row>
    <row r="6985" spans="2:7" x14ac:dyDescent="0.25">
      <c r="B6985" s="149" t="str">
        <f t="shared" si="218"/>
        <v>_3747</v>
      </c>
      <c r="E6985" s="149" t="str">
        <f t="shared" si="219"/>
        <v>_</v>
      </c>
      <c r="G6985" s="149">
        <f t="array" ref="G6985">SUM(IF(A6985=A$5:A6985,IF(C6985=C$5:C6985,1,0),0))</f>
        <v>3747</v>
      </c>
    </row>
    <row r="6986" spans="2:7" x14ac:dyDescent="0.25">
      <c r="B6986" s="149" t="str">
        <f t="shared" si="218"/>
        <v>_3748</v>
      </c>
      <c r="E6986" s="149" t="str">
        <f t="shared" si="219"/>
        <v>_</v>
      </c>
      <c r="G6986" s="149">
        <f t="array" ref="G6986">SUM(IF(A6986=A$5:A6986,IF(C6986=C$5:C6986,1,0),0))</f>
        <v>3748</v>
      </c>
    </row>
    <row r="6987" spans="2:7" x14ac:dyDescent="0.25">
      <c r="B6987" s="149" t="str">
        <f t="shared" si="218"/>
        <v>_3749</v>
      </c>
      <c r="E6987" s="149" t="str">
        <f t="shared" si="219"/>
        <v>_</v>
      </c>
      <c r="G6987" s="149">
        <f t="array" ref="G6987">SUM(IF(A6987=A$5:A6987,IF(C6987=C$5:C6987,1,0),0))</f>
        <v>3749</v>
      </c>
    </row>
    <row r="6988" spans="2:7" x14ac:dyDescent="0.25">
      <c r="B6988" s="149" t="str">
        <f t="shared" si="218"/>
        <v>_3750</v>
      </c>
      <c r="E6988" s="149" t="str">
        <f t="shared" si="219"/>
        <v>_</v>
      </c>
      <c r="G6988" s="149">
        <f t="array" ref="G6988">SUM(IF(A6988=A$5:A6988,IF(C6988=C$5:C6988,1,0),0))</f>
        <v>3750</v>
      </c>
    </row>
    <row r="6989" spans="2:7" x14ac:dyDescent="0.25">
      <c r="B6989" s="149" t="str">
        <f t="shared" ref="B6989:B7052" si="220">A6989&amp;"_"&amp;C6989&amp;G6989</f>
        <v>_3751</v>
      </c>
      <c r="E6989" s="149" t="str">
        <f t="shared" si="219"/>
        <v>_</v>
      </c>
      <c r="G6989" s="149">
        <f t="array" ref="G6989">SUM(IF(A6989=A$5:A6989,IF(C6989=C$5:C6989,1,0),0))</f>
        <v>3751</v>
      </c>
    </row>
    <row r="6990" spans="2:7" x14ac:dyDescent="0.25">
      <c r="B6990" s="149" t="str">
        <f t="shared" si="220"/>
        <v>_3752</v>
      </c>
      <c r="E6990" s="149" t="str">
        <f t="shared" si="219"/>
        <v>_</v>
      </c>
      <c r="G6990" s="149">
        <f t="array" ref="G6990">SUM(IF(A6990=A$5:A6990,IF(C6990=C$5:C6990,1,0),0))</f>
        <v>3752</v>
      </c>
    </row>
    <row r="6991" spans="2:7" x14ac:dyDescent="0.25">
      <c r="B6991" s="149" t="str">
        <f t="shared" si="220"/>
        <v>_3753</v>
      </c>
      <c r="E6991" s="149" t="str">
        <f t="shared" si="219"/>
        <v>_</v>
      </c>
      <c r="G6991" s="149">
        <f t="array" ref="G6991">SUM(IF(A6991=A$5:A6991,IF(C6991=C$5:C6991,1,0),0))</f>
        <v>3753</v>
      </c>
    </row>
    <row r="6992" spans="2:7" x14ac:dyDescent="0.25">
      <c r="B6992" s="149" t="str">
        <f t="shared" si="220"/>
        <v>_3754</v>
      </c>
      <c r="E6992" s="149" t="str">
        <f t="shared" si="219"/>
        <v>_</v>
      </c>
      <c r="G6992" s="149">
        <f t="array" ref="G6992">SUM(IF(A6992=A$5:A6992,IF(C6992=C$5:C6992,1,0),0))</f>
        <v>3754</v>
      </c>
    </row>
    <row r="6993" spans="2:7" x14ac:dyDescent="0.25">
      <c r="B6993" s="149" t="str">
        <f t="shared" si="220"/>
        <v>_3755</v>
      </c>
      <c r="E6993" s="149" t="str">
        <f t="shared" si="219"/>
        <v>_</v>
      </c>
      <c r="G6993" s="149">
        <f t="array" ref="G6993">SUM(IF(A6993=A$5:A6993,IF(C6993=C$5:C6993,1,0),0))</f>
        <v>3755</v>
      </c>
    </row>
    <row r="6994" spans="2:7" x14ac:dyDescent="0.25">
      <c r="B6994" s="149" t="str">
        <f t="shared" si="220"/>
        <v>_3756</v>
      </c>
      <c r="E6994" s="149" t="str">
        <f t="shared" si="219"/>
        <v>_</v>
      </c>
      <c r="G6994" s="149">
        <f t="array" ref="G6994">SUM(IF(A6994=A$5:A6994,IF(C6994=C$5:C6994,1,0),0))</f>
        <v>3756</v>
      </c>
    </row>
    <row r="6995" spans="2:7" x14ac:dyDescent="0.25">
      <c r="B6995" s="149" t="str">
        <f t="shared" si="220"/>
        <v>_3757</v>
      </c>
      <c r="E6995" s="149" t="str">
        <f t="shared" si="219"/>
        <v>_</v>
      </c>
      <c r="G6995" s="149">
        <f t="array" ref="G6995">SUM(IF(A6995=A$5:A6995,IF(C6995=C$5:C6995,1,0),0))</f>
        <v>3757</v>
      </c>
    </row>
    <row r="6996" spans="2:7" x14ac:dyDescent="0.25">
      <c r="B6996" s="149" t="str">
        <f t="shared" si="220"/>
        <v>_3758</v>
      </c>
      <c r="E6996" s="149" t="str">
        <f t="shared" si="219"/>
        <v>_</v>
      </c>
      <c r="G6996" s="149">
        <f t="array" ref="G6996">SUM(IF(A6996=A$5:A6996,IF(C6996=C$5:C6996,1,0),0))</f>
        <v>3758</v>
      </c>
    </row>
    <row r="6997" spans="2:7" x14ac:dyDescent="0.25">
      <c r="B6997" s="149" t="str">
        <f t="shared" si="220"/>
        <v>_3759</v>
      </c>
      <c r="E6997" s="149" t="str">
        <f t="shared" si="219"/>
        <v>_</v>
      </c>
      <c r="G6997" s="149">
        <f t="array" ref="G6997">SUM(IF(A6997=A$5:A6997,IF(C6997=C$5:C6997,1,0),0))</f>
        <v>3759</v>
      </c>
    </row>
    <row r="6998" spans="2:7" x14ac:dyDescent="0.25">
      <c r="B6998" s="149" t="str">
        <f t="shared" si="220"/>
        <v>_3760</v>
      </c>
      <c r="E6998" s="149" t="str">
        <f t="shared" si="219"/>
        <v>_</v>
      </c>
      <c r="G6998" s="149">
        <f t="array" ref="G6998">SUM(IF(A6998=A$5:A6998,IF(C6998=C$5:C6998,1,0),0))</f>
        <v>3760</v>
      </c>
    </row>
    <row r="6999" spans="2:7" x14ac:dyDescent="0.25">
      <c r="B6999" s="149" t="str">
        <f t="shared" si="220"/>
        <v>_3761</v>
      </c>
      <c r="E6999" s="149" t="str">
        <f t="shared" si="219"/>
        <v>_</v>
      </c>
      <c r="G6999" s="149">
        <f t="array" ref="G6999">SUM(IF(A6999=A$5:A6999,IF(C6999=C$5:C6999,1,0),0))</f>
        <v>3761</v>
      </c>
    </row>
    <row r="7000" spans="2:7" x14ac:dyDescent="0.25">
      <c r="B7000" s="149" t="str">
        <f t="shared" si="220"/>
        <v>_3762</v>
      </c>
      <c r="E7000" s="149" t="str">
        <f t="shared" si="219"/>
        <v>_</v>
      </c>
      <c r="G7000" s="149">
        <f t="array" ref="G7000">SUM(IF(A7000=A$5:A7000,IF(C7000=C$5:C7000,1,0),0))</f>
        <v>3762</v>
      </c>
    </row>
    <row r="7001" spans="2:7" x14ac:dyDescent="0.25">
      <c r="B7001" s="149" t="str">
        <f t="shared" si="220"/>
        <v>_3763</v>
      </c>
      <c r="E7001" s="149" t="str">
        <f t="shared" si="219"/>
        <v>_</v>
      </c>
      <c r="G7001" s="149">
        <f t="array" ref="G7001">SUM(IF(A7001=A$5:A7001,IF(C7001=C$5:C7001,1,0),0))</f>
        <v>3763</v>
      </c>
    </row>
    <row r="7002" spans="2:7" x14ac:dyDescent="0.25">
      <c r="B7002" s="149" t="str">
        <f t="shared" si="220"/>
        <v>_3764</v>
      </c>
      <c r="E7002" s="149" t="str">
        <f t="shared" si="219"/>
        <v>_</v>
      </c>
      <c r="G7002" s="149">
        <f t="array" ref="G7002">SUM(IF(A7002=A$5:A7002,IF(C7002=C$5:C7002,1,0),0))</f>
        <v>3764</v>
      </c>
    </row>
    <row r="7003" spans="2:7" x14ac:dyDescent="0.25">
      <c r="B7003" s="149" t="str">
        <f t="shared" si="220"/>
        <v>_3765</v>
      </c>
      <c r="E7003" s="149" t="str">
        <f t="shared" si="219"/>
        <v>_</v>
      </c>
      <c r="G7003" s="149">
        <f t="array" ref="G7003">SUM(IF(A7003=A$5:A7003,IF(C7003=C$5:C7003,1,0),0))</f>
        <v>3765</v>
      </c>
    </row>
    <row r="7004" spans="2:7" x14ac:dyDescent="0.25">
      <c r="B7004" s="149" t="str">
        <f t="shared" si="220"/>
        <v>_3766</v>
      </c>
      <c r="E7004" s="149" t="str">
        <f t="shared" si="219"/>
        <v>_</v>
      </c>
      <c r="G7004" s="149">
        <f t="array" ref="G7004">SUM(IF(A7004=A$5:A7004,IF(C7004=C$5:C7004,1,0),0))</f>
        <v>3766</v>
      </c>
    </row>
    <row r="7005" spans="2:7" x14ac:dyDescent="0.25">
      <c r="B7005" s="149" t="str">
        <f t="shared" si="220"/>
        <v>_3767</v>
      </c>
      <c r="E7005" s="149" t="str">
        <f t="shared" si="219"/>
        <v>_</v>
      </c>
      <c r="G7005" s="149">
        <f t="array" ref="G7005">SUM(IF(A7005=A$5:A7005,IF(C7005=C$5:C7005,1,0),0))</f>
        <v>3767</v>
      </c>
    </row>
    <row r="7006" spans="2:7" x14ac:dyDescent="0.25">
      <c r="B7006" s="149" t="str">
        <f t="shared" si="220"/>
        <v>_3768</v>
      </c>
      <c r="E7006" s="149" t="str">
        <f t="shared" si="219"/>
        <v>_</v>
      </c>
      <c r="G7006" s="149">
        <f t="array" ref="G7006">SUM(IF(A7006=A$5:A7006,IF(C7006=C$5:C7006,1,0),0))</f>
        <v>3768</v>
      </c>
    </row>
    <row r="7007" spans="2:7" x14ac:dyDescent="0.25">
      <c r="B7007" s="149" t="str">
        <f t="shared" si="220"/>
        <v>_3769</v>
      </c>
      <c r="E7007" s="149" t="str">
        <f t="shared" si="219"/>
        <v>_</v>
      </c>
      <c r="G7007" s="149">
        <f t="array" ref="G7007">SUM(IF(A7007=A$5:A7007,IF(C7007=C$5:C7007,1,0),0))</f>
        <v>3769</v>
      </c>
    </row>
    <row r="7008" spans="2:7" x14ac:dyDescent="0.25">
      <c r="B7008" s="149" t="str">
        <f t="shared" si="220"/>
        <v>_3770</v>
      </c>
      <c r="E7008" s="149" t="str">
        <f t="shared" si="219"/>
        <v>_</v>
      </c>
      <c r="G7008" s="149">
        <f t="array" ref="G7008">SUM(IF(A7008=A$5:A7008,IF(C7008=C$5:C7008,1,0),0))</f>
        <v>3770</v>
      </c>
    </row>
    <row r="7009" spans="2:7" x14ac:dyDescent="0.25">
      <c r="B7009" s="149" t="str">
        <f t="shared" si="220"/>
        <v>_3771</v>
      </c>
      <c r="E7009" s="149" t="str">
        <f t="shared" si="219"/>
        <v>_</v>
      </c>
      <c r="G7009" s="149">
        <f t="array" ref="G7009">SUM(IF(A7009=A$5:A7009,IF(C7009=C$5:C7009,1,0),0))</f>
        <v>3771</v>
      </c>
    </row>
    <row r="7010" spans="2:7" x14ac:dyDescent="0.25">
      <c r="B7010" s="149" t="str">
        <f t="shared" si="220"/>
        <v>_3772</v>
      </c>
      <c r="E7010" s="149" t="str">
        <f t="shared" si="219"/>
        <v>_</v>
      </c>
      <c r="G7010" s="149">
        <f t="array" ref="G7010">SUM(IF(A7010=A$5:A7010,IF(C7010=C$5:C7010,1,0),0))</f>
        <v>3772</v>
      </c>
    </row>
    <row r="7011" spans="2:7" x14ac:dyDescent="0.25">
      <c r="B7011" s="149" t="str">
        <f t="shared" si="220"/>
        <v>_3773</v>
      </c>
      <c r="E7011" s="149" t="str">
        <f t="shared" si="219"/>
        <v>_</v>
      </c>
      <c r="G7011" s="149">
        <f t="array" ref="G7011">SUM(IF(A7011=A$5:A7011,IF(C7011=C$5:C7011,1,0),0))</f>
        <v>3773</v>
      </c>
    </row>
    <row r="7012" spans="2:7" x14ac:dyDescent="0.25">
      <c r="B7012" s="149" t="str">
        <f t="shared" si="220"/>
        <v>_3774</v>
      </c>
      <c r="E7012" s="149" t="str">
        <f t="shared" si="219"/>
        <v>_</v>
      </c>
      <c r="G7012" s="149">
        <f t="array" ref="G7012">SUM(IF(A7012=A$5:A7012,IF(C7012=C$5:C7012,1,0),0))</f>
        <v>3774</v>
      </c>
    </row>
    <row r="7013" spans="2:7" x14ac:dyDescent="0.25">
      <c r="B7013" s="149" t="str">
        <f t="shared" si="220"/>
        <v>_3775</v>
      </c>
      <c r="E7013" s="149" t="str">
        <f t="shared" si="219"/>
        <v>_</v>
      </c>
      <c r="G7013" s="149">
        <f t="array" ref="G7013">SUM(IF(A7013=A$5:A7013,IF(C7013=C$5:C7013,1,0),0))</f>
        <v>3775</v>
      </c>
    </row>
    <row r="7014" spans="2:7" x14ac:dyDescent="0.25">
      <c r="B7014" s="149" t="str">
        <f t="shared" si="220"/>
        <v>_3776</v>
      </c>
      <c r="E7014" s="149" t="str">
        <f t="shared" si="219"/>
        <v>_</v>
      </c>
      <c r="G7014" s="149">
        <f t="array" ref="G7014">SUM(IF(A7014=A$5:A7014,IF(C7014=C$5:C7014,1,0),0))</f>
        <v>3776</v>
      </c>
    </row>
    <row r="7015" spans="2:7" x14ac:dyDescent="0.25">
      <c r="B7015" s="149" t="str">
        <f t="shared" si="220"/>
        <v>_3777</v>
      </c>
      <c r="E7015" s="149" t="str">
        <f t="shared" si="219"/>
        <v>_</v>
      </c>
      <c r="G7015" s="149">
        <f t="array" ref="G7015">SUM(IF(A7015=A$5:A7015,IF(C7015=C$5:C7015,1,0),0))</f>
        <v>3777</v>
      </c>
    </row>
    <row r="7016" spans="2:7" x14ac:dyDescent="0.25">
      <c r="B7016" s="149" t="str">
        <f t="shared" si="220"/>
        <v>_3778</v>
      </c>
      <c r="E7016" s="149" t="str">
        <f t="shared" si="219"/>
        <v>_</v>
      </c>
      <c r="G7016" s="149">
        <f t="array" ref="G7016">SUM(IF(A7016=A$5:A7016,IF(C7016=C$5:C7016,1,0),0))</f>
        <v>3778</v>
      </c>
    </row>
    <row r="7017" spans="2:7" x14ac:dyDescent="0.25">
      <c r="B7017" s="149" t="str">
        <f t="shared" si="220"/>
        <v>_3779</v>
      </c>
      <c r="E7017" s="149" t="str">
        <f t="shared" si="219"/>
        <v>_</v>
      </c>
      <c r="G7017" s="149">
        <f t="array" ref="G7017">SUM(IF(A7017=A$5:A7017,IF(C7017=C$5:C7017,1,0),0))</f>
        <v>3779</v>
      </c>
    </row>
    <row r="7018" spans="2:7" x14ac:dyDescent="0.25">
      <c r="B7018" s="149" t="str">
        <f t="shared" si="220"/>
        <v>_3780</v>
      </c>
      <c r="E7018" s="149" t="str">
        <f t="shared" si="219"/>
        <v>_</v>
      </c>
      <c r="G7018" s="149">
        <f t="array" ref="G7018">SUM(IF(A7018=A$5:A7018,IF(C7018=C$5:C7018,1,0),0))</f>
        <v>3780</v>
      </c>
    </row>
    <row r="7019" spans="2:7" x14ac:dyDescent="0.25">
      <c r="B7019" s="149" t="str">
        <f t="shared" si="220"/>
        <v>_3781</v>
      </c>
      <c r="E7019" s="149" t="str">
        <f t="shared" si="219"/>
        <v>_</v>
      </c>
      <c r="G7019" s="149">
        <f t="array" ref="G7019">SUM(IF(A7019=A$5:A7019,IF(C7019=C$5:C7019,1,0),0))</f>
        <v>3781</v>
      </c>
    </row>
    <row r="7020" spans="2:7" x14ac:dyDescent="0.25">
      <c r="B7020" s="149" t="str">
        <f t="shared" si="220"/>
        <v>_3782</v>
      </c>
      <c r="E7020" s="149" t="str">
        <f t="shared" si="219"/>
        <v>_</v>
      </c>
      <c r="G7020" s="149">
        <f t="array" ref="G7020">SUM(IF(A7020=A$5:A7020,IF(C7020=C$5:C7020,1,0),0))</f>
        <v>3782</v>
      </c>
    </row>
    <row r="7021" spans="2:7" x14ac:dyDescent="0.25">
      <c r="B7021" s="149" t="str">
        <f t="shared" si="220"/>
        <v>_3783</v>
      </c>
      <c r="E7021" s="149" t="str">
        <f t="shared" si="219"/>
        <v>_</v>
      </c>
      <c r="G7021" s="149">
        <f t="array" ref="G7021">SUM(IF(A7021=A$5:A7021,IF(C7021=C$5:C7021,1,0),0))</f>
        <v>3783</v>
      </c>
    </row>
    <row r="7022" spans="2:7" x14ac:dyDescent="0.25">
      <c r="B7022" s="149" t="str">
        <f t="shared" si="220"/>
        <v>_3784</v>
      </c>
      <c r="E7022" s="149" t="str">
        <f t="shared" si="219"/>
        <v>_</v>
      </c>
      <c r="G7022" s="149">
        <f t="array" ref="G7022">SUM(IF(A7022=A$5:A7022,IF(C7022=C$5:C7022,1,0),0))</f>
        <v>3784</v>
      </c>
    </row>
    <row r="7023" spans="2:7" x14ac:dyDescent="0.25">
      <c r="B7023" s="149" t="str">
        <f t="shared" si="220"/>
        <v>_3785</v>
      </c>
      <c r="E7023" s="149" t="str">
        <f t="shared" si="219"/>
        <v>_</v>
      </c>
      <c r="G7023" s="149">
        <f t="array" ref="G7023">SUM(IF(A7023=A$5:A7023,IF(C7023=C$5:C7023,1,0),0))</f>
        <v>3785</v>
      </c>
    </row>
    <row r="7024" spans="2:7" x14ac:dyDescent="0.25">
      <c r="B7024" s="149" t="str">
        <f t="shared" si="220"/>
        <v>_3786</v>
      </c>
      <c r="E7024" s="149" t="str">
        <f t="shared" si="219"/>
        <v>_</v>
      </c>
      <c r="G7024" s="149">
        <f t="array" ref="G7024">SUM(IF(A7024=A$5:A7024,IF(C7024=C$5:C7024,1,0),0))</f>
        <v>3786</v>
      </c>
    </row>
    <row r="7025" spans="2:7" x14ac:dyDescent="0.25">
      <c r="B7025" s="149" t="str">
        <f t="shared" si="220"/>
        <v>_3787</v>
      </c>
      <c r="E7025" s="149" t="str">
        <f t="shared" ref="E7025:E7088" si="221">A7025&amp;"_"&amp;C7025&amp;D7025</f>
        <v>_</v>
      </c>
      <c r="G7025" s="149">
        <f t="array" ref="G7025">SUM(IF(A7025=A$5:A7025,IF(C7025=C$5:C7025,1,0),0))</f>
        <v>3787</v>
      </c>
    </row>
    <row r="7026" spans="2:7" x14ac:dyDescent="0.25">
      <c r="B7026" s="149" t="str">
        <f t="shared" si="220"/>
        <v>_3788</v>
      </c>
      <c r="E7026" s="149" t="str">
        <f t="shared" si="221"/>
        <v>_</v>
      </c>
      <c r="G7026" s="149">
        <f t="array" ref="G7026">SUM(IF(A7026=A$5:A7026,IF(C7026=C$5:C7026,1,0),0))</f>
        <v>3788</v>
      </c>
    </row>
    <row r="7027" spans="2:7" x14ac:dyDescent="0.25">
      <c r="B7027" s="149" t="str">
        <f t="shared" si="220"/>
        <v>_3789</v>
      </c>
      <c r="E7027" s="149" t="str">
        <f t="shared" si="221"/>
        <v>_</v>
      </c>
      <c r="G7027" s="149">
        <f t="array" ref="G7027">SUM(IF(A7027=A$5:A7027,IF(C7027=C$5:C7027,1,0),0))</f>
        <v>3789</v>
      </c>
    </row>
    <row r="7028" spans="2:7" x14ac:dyDescent="0.25">
      <c r="B7028" s="149" t="str">
        <f t="shared" si="220"/>
        <v>_3790</v>
      </c>
      <c r="E7028" s="149" t="str">
        <f t="shared" si="221"/>
        <v>_</v>
      </c>
      <c r="G7028" s="149">
        <f t="array" ref="G7028">SUM(IF(A7028=A$5:A7028,IF(C7028=C$5:C7028,1,0),0))</f>
        <v>3790</v>
      </c>
    </row>
    <row r="7029" spans="2:7" x14ac:dyDescent="0.25">
      <c r="B7029" s="149" t="str">
        <f t="shared" si="220"/>
        <v>_3791</v>
      </c>
      <c r="E7029" s="149" t="str">
        <f t="shared" si="221"/>
        <v>_</v>
      </c>
      <c r="G7029" s="149">
        <f t="array" ref="G7029">SUM(IF(A7029=A$5:A7029,IF(C7029=C$5:C7029,1,0),0))</f>
        <v>3791</v>
      </c>
    </row>
    <row r="7030" spans="2:7" x14ac:dyDescent="0.25">
      <c r="B7030" s="149" t="str">
        <f t="shared" si="220"/>
        <v>_3792</v>
      </c>
      <c r="E7030" s="149" t="str">
        <f t="shared" si="221"/>
        <v>_</v>
      </c>
      <c r="G7030" s="149">
        <f t="array" ref="G7030">SUM(IF(A7030=A$5:A7030,IF(C7030=C$5:C7030,1,0),0))</f>
        <v>3792</v>
      </c>
    </row>
    <row r="7031" spans="2:7" x14ac:dyDescent="0.25">
      <c r="B7031" s="149" t="str">
        <f t="shared" si="220"/>
        <v>_3793</v>
      </c>
      <c r="E7031" s="149" t="str">
        <f t="shared" si="221"/>
        <v>_</v>
      </c>
      <c r="G7031" s="149">
        <f t="array" ref="G7031">SUM(IF(A7031=A$5:A7031,IF(C7031=C$5:C7031,1,0),0))</f>
        <v>3793</v>
      </c>
    </row>
    <row r="7032" spans="2:7" x14ac:dyDescent="0.25">
      <c r="B7032" s="149" t="str">
        <f t="shared" si="220"/>
        <v>_3794</v>
      </c>
      <c r="E7032" s="149" t="str">
        <f t="shared" si="221"/>
        <v>_</v>
      </c>
      <c r="G7032" s="149">
        <f t="array" ref="G7032">SUM(IF(A7032=A$5:A7032,IF(C7032=C$5:C7032,1,0),0))</f>
        <v>3794</v>
      </c>
    </row>
    <row r="7033" spans="2:7" x14ac:dyDescent="0.25">
      <c r="B7033" s="149" t="str">
        <f t="shared" si="220"/>
        <v>_3795</v>
      </c>
      <c r="E7033" s="149" t="str">
        <f t="shared" si="221"/>
        <v>_</v>
      </c>
      <c r="G7033" s="149">
        <f t="array" ref="G7033">SUM(IF(A7033=A$5:A7033,IF(C7033=C$5:C7033,1,0),0))</f>
        <v>3795</v>
      </c>
    </row>
    <row r="7034" spans="2:7" x14ac:dyDescent="0.25">
      <c r="B7034" s="149" t="str">
        <f t="shared" si="220"/>
        <v>_3796</v>
      </c>
      <c r="E7034" s="149" t="str">
        <f t="shared" si="221"/>
        <v>_</v>
      </c>
      <c r="G7034" s="149">
        <f t="array" ref="G7034">SUM(IF(A7034=A$5:A7034,IF(C7034=C$5:C7034,1,0),0))</f>
        <v>3796</v>
      </c>
    </row>
    <row r="7035" spans="2:7" x14ac:dyDescent="0.25">
      <c r="B7035" s="149" t="str">
        <f t="shared" si="220"/>
        <v>_3797</v>
      </c>
      <c r="E7035" s="149" t="str">
        <f t="shared" si="221"/>
        <v>_</v>
      </c>
      <c r="G7035" s="149">
        <f t="array" ref="G7035">SUM(IF(A7035=A$5:A7035,IF(C7035=C$5:C7035,1,0),0))</f>
        <v>3797</v>
      </c>
    </row>
    <row r="7036" spans="2:7" x14ac:dyDescent="0.25">
      <c r="B7036" s="149" t="str">
        <f t="shared" si="220"/>
        <v>_3798</v>
      </c>
      <c r="E7036" s="149" t="str">
        <f t="shared" si="221"/>
        <v>_</v>
      </c>
      <c r="G7036" s="149">
        <f t="array" ref="G7036">SUM(IF(A7036=A$5:A7036,IF(C7036=C$5:C7036,1,0),0))</f>
        <v>3798</v>
      </c>
    </row>
    <row r="7037" spans="2:7" x14ac:dyDescent="0.25">
      <c r="B7037" s="149" t="str">
        <f t="shared" si="220"/>
        <v>_3799</v>
      </c>
      <c r="E7037" s="149" t="str">
        <f t="shared" si="221"/>
        <v>_</v>
      </c>
      <c r="G7037" s="149">
        <f t="array" ref="G7037">SUM(IF(A7037=A$5:A7037,IF(C7037=C$5:C7037,1,0),0))</f>
        <v>3799</v>
      </c>
    </row>
    <row r="7038" spans="2:7" x14ac:dyDescent="0.25">
      <c r="B7038" s="149" t="str">
        <f t="shared" si="220"/>
        <v>_3800</v>
      </c>
      <c r="E7038" s="149" t="str">
        <f t="shared" si="221"/>
        <v>_</v>
      </c>
      <c r="G7038" s="149">
        <f t="array" ref="G7038">SUM(IF(A7038=A$5:A7038,IF(C7038=C$5:C7038,1,0),0))</f>
        <v>3800</v>
      </c>
    </row>
    <row r="7039" spans="2:7" x14ac:dyDescent="0.25">
      <c r="B7039" s="149" t="str">
        <f t="shared" si="220"/>
        <v>_3801</v>
      </c>
      <c r="E7039" s="149" t="str">
        <f t="shared" si="221"/>
        <v>_</v>
      </c>
      <c r="G7039" s="149">
        <f t="array" ref="G7039">SUM(IF(A7039=A$5:A7039,IF(C7039=C$5:C7039,1,0),0))</f>
        <v>3801</v>
      </c>
    </row>
    <row r="7040" spans="2:7" x14ac:dyDescent="0.25">
      <c r="B7040" s="149" t="str">
        <f t="shared" si="220"/>
        <v>_3802</v>
      </c>
      <c r="E7040" s="149" t="str">
        <f t="shared" si="221"/>
        <v>_</v>
      </c>
      <c r="G7040" s="149">
        <f t="array" ref="G7040">SUM(IF(A7040=A$5:A7040,IF(C7040=C$5:C7040,1,0),0))</f>
        <v>3802</v>
      </c>
    </row>
    <row r="7041" spans="2:7" x14ac:dyDescent="0.25">
      <c r="B7041" s="149" t="str">
        <f t="shared" si="220"/>
        <v>_3803</v>
      </c>
      <c r="E7041" s="149" t="str">
        <f t="shared" si="221"/>
        <v>_</v>
      </c>
      <c r="G7041" s="149">
        <f t="array" ref="G7041">SUM(IF(A7041=A$5:A7041,IF(C7041=C$5:C7041,1,0),0))</f>
        <v>3803</v>
      </c>
    </row>
    <row r="7042" spans="2:7" x14ac:dyDescent="0.25">
      <c r="B7042" s="149" t="str">
        <f t="shared" si="220"/>
        <v>_3804</v>
      </c>
      <c r="E7042" s="149" t="str">
        <f t="shared" si="221"/>
        <v>_</v>
      </c>
      <c r="G7042" s="149">
        <f t="array" ref="G7042">SUM(IF(A7042=A$5:A7042,IF(C7042=C$5:C7042,1,0),0))</f>
        <v>3804</v>
      </c>
    </row>
    <row r="7043" spans="2:7" x14ac:dyDescent="0.25">
      <c r="B7043" s="149" t="str">
        <f t="shared" si="220"/>
        <v>_3805</v>
      </c>
      <c r="E7043" s="149" t="str">
        <f t="shared" si="221"/>
        <v>_</v>
      </c>
      <c r="G7043" s="149">
        <f t="array" ref="G7043">SUM(IF(A7043=A$5:A7043,IF(C7043=C$5:C7043,1,0),0))</f>
        <v>3805</v>
      </c>
    </row>
    <row r="7044" spans="2:7" x14ac:dyDescent="0.25">
      <c r="B7044" s="149" t="str">
        <f t="shared" si="220"/>
        <v>_3806</v>
      </c>
      <c r="E7044" s="149" t="str">
        <f t="shared" si="221"/>
        <v>_</v>
      </c>
      <c r="G7044" s="149">
        <f t="array" ref="G7044">SUM(IF(A7044=A$5:A7044,IF(C7044=C$5:C7044,1,0),0))</f>
        <v>3806</v>
      </c>
    </row>
    <row r="7045" spans="2:7" x14ac:dyDescent="0.25">
      <c r="B7045" s="149" t="str">
        <f t="shared" si="220"/>
        <v>_3807</v>
      </c>
      <c r="E7045" s="149" t="str">
        <f t="shared" si="221"/>
        <v>_</v>
      </c>
      <c r="G7045" s="149">
        <f t="array" ref="G7045">SUM(IF(A7045=A$5:A7045,IF(C7045=C$5:C7045,1,0),0))</f>
        <v>3807</v>
      </c>
    </row>
    <row r="7046" spans="2:7" x14ac:dyDescent="0.25">
      <c r="B7046" s="149" t="str">
        <f t="shared" si="220"/>
        <v>_3808</v>
      </c>
      <c r="E7046" s="149" t="str">
        <f t="shared" si="221"/>
        <v>_</v>
      </c>
      <c r="G7046" s="149">
        <f t="array" ref="G7046">SUM(IF(A7046=A$5:A7046,IF(C7046=C$5:C7046,1,0),0))</f>
        <v>3808</v>
      </c>
    </row>
    <row r="7047" spans="2:7" x14ac:dyDescent="0.25">
      <c r="B7047" s="149" t="str">
        <f t="shared" si="220"/>
        <v>_3809</v>
      </c>
      <c r="E7047" s="149" t="str">
        <f t="shared" si="221"/>
        <v>_</v>
      </c>
      <c r="G7047" s="149">
        <f t="array" ref="G7047">SUM(IF(A7047=A$5:A7047,IF(C7047=C$5:C7047,1,0),0))</f>
        <v>3809</v>
      </c>
    </row>
    <row r="7048" spans="2:7" x14ac:dyDescent="0.25">
      <c r="B7048" s="149" t="str">
        <f t="shared" si="220"/>
        <v>_3810</v>
      </c>
      <c r="E7048" s="149" t="str">
        <f t="shared" si="221"/>
        <v>_</v>
      </c>
      <c r="G7048" s="149">
        <f t="array" ref="G7048">SUM(IF(A7048=A$5:A7048,IF(C7048=C$5:C7048,1,0),0))</f>
        <v>3810</v>
      </c>
    </row>
    <row r="7049" spans="2:7" x14ac:dyDescent="0.25">
      <c r="B7049" s="149" t="str">
        <f t="shared" si="220"/>
        <v>_3811</v>
      </c>
      <c r="E7049" s="149" t="str">
        <f t="shared" si="221"/>
        <v>_</v>
      </c>
      <c r="G7049" s="149">
        <f t="array" ref="G7049">SUM(IF(A7049=A$5:A7049,IF(C7049=C$5:C7049,1,0),0))</f>
        <v>3811</v>
      </c>
    </row>
    <row r="7050" spans="2:7" x14ac:dyDescent="0.25">
      <c r="B7050" s="149" t="str">
        <f t="shared" si="220"/>
        <v>_3812</v>
      </c>
      <c r="E7050" s="149" t="str">
        <f t="shared" si="221"/>
        <v>_</v>
      </c>
      <c r="G7050" s="149">
        <f t="array" ref="G7050">SUM(IF(A7050=A$5:A7050,IF(C7050=C$5:C7050,1,0),0))</f>
        <v>3812</v>
      </c>
    </row>
    <row r="7051" spans="2:7" x14ac:dyDescent="0.25">
      <c r="B7051" s="149" t="str">
        <f t="shared" si="220"/>
        <v>_3813</v>
      </c>
      <c r="E7051" s="149" t="str">
        <f t="shared" si="221"/>
        <v>_</v>
      </c>
      <c r="G7051" s="149">
        <f t="array" ref="G7051">SUM(IF(A7051=A$5:A7051,IF(C7051=C$5:C7051,1,0),0))</f>
        <v>3813</v>
      </c>
    </row>
    <row r="7052" spans="2:7" x14ac:dyDescent="0.25">
      <c r="B7052" s="149" t="str">
        <f t="shared" si="220"/>
        <v>_3814</v>
      </c>
      <c r="E7052" s="149" t="str">
        <f t="shared" si="221"/>
        <v>_</v>
      </c>
      <c r="G7052" s="149">
        <f t="array" ref="G7052">SUM(IF(A7052=A$5:A7052,IF(C7052=C$5:C7052,1,0),0))</f>
        <v>3814</v>
      </c>
    </row>
    <row r="7053" spans="2:7" x14ac:dyDescent="0.25">
      <c r="B7053" s="149" t="str">
        <f t="shared" ref="B7053:B7116" si="222">A7053&amp;"_"&amp;C7053&amp;G7053</f>
        <v>_3815</v>
      </c>
      <c r="E7053" s="149" t="str">
        <f t="shared" si="221"/>
        <v>_</v>
      </c>
      <c r="G7053" s="149">
        <f t="array" ref="G7053">SUM(IF(A7053=A$5:A7053,IF(C7053=C$5:C7053,1,0),0))</f>
        <v>3815</v>
      </c>
    </row>
    <row r="7054" spans="2:7" x14ac:dyDescent="0.25">
      <c r="B7054" s="149" t="str">
        <f t="shared" si="222"/>
        <v>_3816</v>
      </c>
      <c r="E7054" s="149" t="str">
        <f t="shared" si="221"/>
        <v>_</v>
      </c>
      <c r="G7054" s="149">
        <f t="array" ref="G7054">SUM(IF(A7054=A$5:A7054,IF(C7054=C$5:C7054,1,0),0))</f>
        <v>3816</v>
      </c>
    </row>
    <row r="7055" spans="2:7" x14ac:dyDescent="0.25">
      <c r="B7055" s="149" t="str">
        <f t="shared" si="222"/>
        <v>_3817</v>
      </c>
      <c r="E7055" s="149" t="str">
        <f t="shared" si="221"/>
        <v>_</v>
      </c>
      <c r="G7055" s="149">
        <f t="array" ref="G7055">SUM(IF(A7055=A$5:A7055,IF(C7055=C$5:C7055,1,0),0))</f>
        <v>3817</v>
      </c>
    </row>
    <row r="7056" spans="2:7" x14ac:dyDescent="0.25">
      <c r="B7056" s="149" t="str">
        <f t="shared" si="222"/>
        <v>_3818</v>
      </c>
      <c r="E7056" s="149" t="str">
        <f t="shared" si="221"/>
        <v>_</v>
      </c>
      <c r="G7056" s="149">
        <f t="array" ref="G7056">SUM(IF(A7056=A$5:A7056,IF(C7056=C$5:C7056,1,0),0))</f>
        <v>3818</v>
      </c>
    </row>
    <row r="7057" spans="2:7" x14ac:dyDescent="0.25">
      <c r="B7057" s="149" t="str">
        <f t="shared" si="222"/>
        <v>_3819</v>
      </c>
      <c r="E7057" s="149" t="str">
        <f t="shared" si="221"/>
        <v>_</v>
      </c>
      <c r="G7057" s="149">
        <f t="array" ref="G7057">SUM(IF(A7057=A$5:A7057,IF(C7057=C$5:C7057,1,0),0))</f>
        <v>3819</v>
      </c>
    </row>
    <row r="7058" spans="2:7" x14ac:dyDescent="0.25">
      <c r="B7058" s="149" t="str">
        <f t="shared" si="222"/>
        <v>_3820</v>
      </c>
      <c r="E7058" s="149" t="str">
        <f t="shared" si="221"/>
        <v>_</v>
      </c>
      <c r="G7058" s="149">
        <f t="array" ref="G7058">SUM(IF(A7058=A$5:A7058,IF(C7058=C$5:C7058,1,0),0))</f>
        <v>3820</v>
      </c>
    </row>
    <row r="7059" spans="2:7" x14ac:dyDescent="0.25">
      <c r="B7059" s="149" t="str">
        <f t="shared" si="222"/>
        <v>_3821</v>
      </c>
      <c r="E7059" s="149" t="str">
        <f t="shared" si="221"/>
        <v>_</v>
      </c>
      <c r="G7059" s="149">
        <f t="array" ref="G7059">SUM(IF(A7059=A$5:A7059,IF(C7059=C$5:C7059,1,0),0))</f>
        <v>3821</v>
      </c>
    </row>
    <row r="7060" spans="2:7" x14ac:dyDescent="0.25">
      <c r="B7060" s="149" t="str">
        <f t="shared" si="222"/>
        <v>_3822</v>
      </c>
      <c r="E7060" s="149" t="str">
        <f t="shared" si="221"/>
        <v>_</v>
      </c>
      <c r="G7060" s="149">
        <f t="array" ref="G7060">SUM(IF(A7060=A$5:A7060,IF(C7060=C$5:C7060,1,0),0))</f>
        <v>3822</v>
      </c>
    </row>
    <row r="7061" spans="2:7" x14ac:dyDescent="0.25">
      <c r="B7061" s="149" t="str">
        <f t="shared" si="222"/>
        <v>_3823</v>
      </c>
      <c r="E7061" s="149" t="str">
        <f t="shared" si="221"/>
        <v>_</v>
      </c>
      <c r="G7061" s="149">
        <f t="array" ref="G7061">SUM(IF(A7061=A$5:A7061,IF(C7061=C$5:C7061,1,0),0))</f>
        <v>3823</v>
      </c>
    </row>
    <row r="7062" spans="2:7" x14ac:dyDescent="0.25">
      <c r="B7062" s="149" t="str">
        <f t="shared" si="222"/>
        <v>_3824</v>
      </c>
      <c r="E7062" s="149" t="str">
        <f t="shared" si="221"/>
        <v>_</v>
      </c>
      <c r="G7062" s="149">
        <f t="array" ref="G7062">SUM(IF(A7062=A$5:A7062,IF(C7062=C$5:C7062,1,0),0))</f>
        <v>3824</v>
      </c>
    </row>
    <row r="7063" spans="2:7" x14ac:dyDescent="0.25">
      <c r="B7063" s="149" t="str">
        <f t="shared" si="222"/>
        <v>_3825</v>
      </c>
      <c r="E7063" s="149" t="str">
        <f t="shared" si="221"/>
        <v>_</v>
      </c>
      <c r="G7063" s="149">
        <f t="array" ref="G7063">SUM(IF(A7063=A$5:A7063,IF(C7063=C$5:C7063,1,0),0))</f>
        <v>3825</v>
      </c>
    </row>
    <row r="7064" spans="2:7" x14ac:dyDescent="0.25">
      <c r="B7064" s="149" t="str">
        <f t="shared" si="222"/>
        <v>_3826</v>
      </c>
      <c r="E7064" s="149" t="str">
        <f t="shared" si="221"/>
        <v>_</v>
      </c>
      <c r="G7064" s="149">
        <f t="array" ref="G7064">SUM(IF(A7064=A$5:A7064,IF(C7064=C$5:C7064,1,0),0))</f>
        <v>3826</v>
      </c>
    </row>
    <row r="7065" spans="2:7" x14ac:dyDescent="0.25">
      <c r="B7065" s="149" t="str">
        <f t="shared" si="222"/>
        <v>_3827</v>
      </c>
      <c r="E7065" s="149" t="str">
        <f t="shared" si="221"/>
        <v>_</v>
      </c>
      <c r="G7065" s="149">
        <f t="array" ref="G7065">SUM(IF(A7065=A$5:A7065,IF(C7065=C$5:C7065,1,0),0))</f>
        <v>3827</v>
      </c>
    </row>
    <row r="7066" spans="2:7" x14ac:dyDescent="0.25">
      <c r="B7066" s="149" t="str">
        <f t="shared" si="222"/>
        <v>_3828</v>
      </c>
      <c r="E7066" s="149" t="str">
        <f t="shared" si="221"/>
        <v>_</v>
      </c>
      <c r="G7066" s="149">
        <f t="array" ref="G7066">SUM(IF(A7066=A$5:A7066,IF(C7066=C$5:C7066,1,0),0))</f>
        <v>3828</v>
      </c>
    </row>
    <row r="7067" spans="2:7" x14ac:dyDescent="0.25">
      <c r="B7067" s="149" t="str">
        <f t="shared" si="222"/>
        <v>_3829</v>
      </c>
      <c r="E7067" s="149" t="str">
        <f t="shared" si="221"/>
        <v>_</v>
      </c>
      <c r="G7067" s="149">
        <f t="array" ref="G7067">SUM(IF(A7067=A$5:A7067,IF(C7067=C$5:C7067,1,0),0))</f>
        <v>3829</v>
      </c>
    </row>
    <row r="7068" spans="2:7" x14ac:dyDescent="0.25">
      <c r="B7068" s="149" t="str">
        <f t="shared" si="222"/>
        <v>_3830</v>
      </c>
      <c r="E7068" s="149" t="str">
        <f t="shared" si="221"/>
        <v>_</v>
      </c>
      <c r="G7068" s="149">
        <f t="array" ref="G7068">SUM(IF(A7068=A$5:A7068,IF(C7068=C$5:C7068,1,0),0))</f>
        <v>3830</v>
      </c>
    </row>
    <row r="7069" spans="2:7" x14ac:dyDescent="0.25">
      <c r="B7069" s="149" t="str">
        <f t="shared" si="222"/>
        <v>_3831</v>
      </c>
      <c r="E7069" s="149" t="str">
        <f t="shared" si="221"/>
        <v>_</v>
      </c>
      <c r="G7069" s="149">
        <f t="array" ref="G7069">SUM(IF(A7069=A$5:A7069,IF(C7069=C$5:C7069,1,0),0))</f>
        <v>3831</v>
      </c>
    </row>
    <row r="7070" spans="2:7" x14ac:dyDescent="0.25">
      <c r="B7070" s="149" t="str">
        <f t="shared" si="222"/>
        <v>_3832</v>
      </c>
      <c r="E7070" s="149" t="str">
        <f t="shared" si="221"/>
        <v>_</v>
      </c>
      <c r="G7070" s="149">
        <f t="array" ref="G7070">SUM(IF(A7070=A$5:A7070,IF(C7070=C$5:C7070,1,0),0))</f>
        <v>3832</v>
      </c>
    </row>
    <row r="7071" spans="2:7" x14ac:dyDescent="0.25">
      <c r="B7071" s="149" t="str">
        <f t="shared" si="222"/>
        <v>_3833</v>
      </c>
      <c r="E7071" s="149" t="str">
        <f t="shared" si="221"/>
        <v>_</v>
      </c>
      <c r="G7071" s="149">
        <f t="array" ref="G7071">SUM(IF(A7071=A$5:A7071,IF(C7071=C$5:C7071,1,0),0))</f>
        <v>3833</v>
      </c>
    </row>
    <row r="7072" spans="2:7" x14ac:dyDescent="0.25">
      <c r="B7072" s="149" t="str">
        <f t="shared" si="222"/>
        <v>_3834</v>
      </c>
      <c r="E7072" s="149" t="str">
        <f t="shared" si="221"/>
        <v>_</v>
      </c>
      <c r="G7072" s="149">
        <f t="array" ref="G7072">SUM(IF(A7072=A$5:A7072,IF(C7072=C$5:C7072,1,0),0))</f>
        <v>3834</v>
      </c>
    </row>
    <row r="7073" spans="2:7" x14ac:dyDescent="0.25">
      <c r="B7073" s="149" t="str">
        <f t="shared" si="222"/>
        <v>_3835</v>
      </c>
      <c r="E7073" s="149" t="str">
        <f t="shared" si="221"/>
        <v>_</v>
      </c>
      <c r="G7073" s="149">
        <f t="array" ref="G7073">SUM(IF(A7073=A$5:A7073,IF(C7073=C$5:C7073,1,0),0))</f>
        <v>3835</v>
      </c>
    </row>
    <row r="7074" spans="2:7" x14ac:dyDescent="0.25">
      <c r="B7074" s="149" t="str">
        <f t="shared" si="222"/>
        <v>_3836</v>
      </c>
      <c r="E7074" s="149" t="str">
        <f t="shared" si="221"/>
        <v>_</v>
      </c>
      <c r="G7074" s="149">
        <f t="array" ref="G7074">SUM(IF(A7074=A$5:A7074,IF(C7074=C$5:C7074,1,0),0))</f>
        <v>3836</v>
      </c>
    </row>
    <row r="7075" spans="2:7" x14ac:dyDescent="0.25">
      <c r="B7075" s="149" t="str">
        <f t="shared" si="222"/>
        <v>_3837</v>
      </c>
      <c r="E7075" s="149" t="str">
        <f t="shared" si="221"/>
        <v>_</v>
      </c>
      <c r="G7075" s="149">
        <f t="array" ref="G7075">SUM(IF(A7075=A$5:A7075,IF(C7075=C$5:C7075,1,0),0))</f>
        <v>3837</v>
      </c>
    </row>
    <row r="7076" spans="2:7" x14ac:dyDescent="0.25">
      <c r="B7076" s="149" t="str">
        <f t="shared" si="222"/>
        <v>_3838</v>
      </c>
      <c r="E7076" s="149" t="str">
        <f t="shared" si="221"/>
        <v>_</v>
      </c>
      <c r="G7076" s="149">
        <f t="array" ref="G7076">SUM(IF(A7076=A$5:A7076,IF(C7076=C$5:C7076,1,0),0))</f>
        <v>3838</v>
      </c>
    </row>
    <row r="7077" spans="2:7" x14ac:dyDescent="0.25">
      <c r="B7077" s="149" t="str">
        <f t="shared" si="222"/>
        <v>_3839</v>
      </c>
      <c r="E7077" s="149" t="str">
        <f t="shared" si="221"/>
        <v>_</v>
      </c>
      <c r="G7077" s="149">
        <f t="array" ref="G7077">SUM(IF(A7077=A$5:A7077,IF(C7077=C$5:C7077,1,0),0))</f>
        <v>3839</v>
      </c>
    </row>
    <row r="7078" spans="2:7" x14ac:dyDescent="0.25">
      <c r="B7078" s="149" t="str">
        <f t="shared" si="222"/>
        <v>_3840</v>
      </c>
      <c r="E7078" s="149" t="str">
        <f t="shared" si="221"/>
        <v>_</v>
      </c>
      <c r="G7078" s="149">
        <f t="array" ref="G7078">SUM(IF(A7078=A$5:A7078,IF(C7078=C$5:C7078,1,0),0))</f>
        <v>3840</v>
      </c>
    </row>
    <row r="7079" spans="2:7" x14ac:dyDescent="0.25">
      <c r="B7079" s="149" t="str">
        <f t="shared" si="222"/>
        <v>_3841</v>
      </c>
      <c r="E7079" s="149" t="str">
        <f t="shared" si="221"/>
        <v>_</v>
      </c>
      <c r="G7079" s="149">
        <f t="array" ref="G7079">SUM(IF(A7079=A$5:A7079,IF(C7079=C$5:C7079,1,0),0))</f>
        <v>3841</v>
      </c>
    </row>
    <row r="7080" spans="2:7" x14ac:dyDescent="0.25">
      <c r="B7080" s="149" t="str">
        <f t="shared" si="222"/>
        <v>_3842</v>
      </c>
      <c r="E7080" s="149" t="str">
        <f t="shared" si="221"/>
        <v>_</v>
      </c>
      <c r="G7080" s="149">
        <f t="array" ref="G7080">SUM(IF(A7080=A$5:A7080,IF(C7080=C$5:C7080,1,0),0))</f>
        <v>3842</v>
      </c>
    </row>
    <row r="7081" spans="2:7" x14ac:dyDescent="0.25">
      <c r="B7081" s="149" t="str">
        <f t="shared" si="222"/>
        <v>_3843</v>
      </c>
      <c r="E7081" s="149" t="str">
        <f t="shared" si="221"/>
        <v>_</v>
      </c>
      <c r="G7081" s="149">
        <f t="array" ref="G7081">SUM(IF(A7081=A$5:A7081,IF(C7081=C$5:C7081,1,0),0))</f>
        <v>3843</v>
      </c>
    </row>
    <row r="7082" spans="2:7" x14ac:dyDescent="0.25">
      <c r="B7082" s="149" t="str">
        <f t="shared" si="222"/>
        <v>_3844</v>
      </c>
      <c r="E7082" s="149" t="str">
        <f t="shared" si="221"/>
        <v>_</v>
      </c>
      <c r="G7082" s="149">
        <f t="array" ref="G7082">SUM(IF(A7082=A$5:A7082,IF(C7082=C$5:C7082,1,0),0))</f>
        <v>3844</v>
      </c>
    </row>
    <row r="7083" spans="2:7" x14ac:dyDescent="0.25">
      <c r="B7083" s="149" t="str">
        <f t="shared" si="222"/>
        <v>_3845</v>
      </c>
      <c r="E7083" s="149" t="str">
        <f t="shared" si="221"/>
        <v>_</v>
      </c>
      <c r="G7083" s="149">
        <f t="array" ref="G7083">SUM(IF(A7083=A$5:A7083,IF(C7083=C$5:C7083,1,0),0))</f>
        <v>3845</v>
      </c>
    </row>
    <row r="7084" spans="2:7" x14ac:dyDescent="0.25">
      <c r="B7084" s="149" t="str">
        <f t="shared" si="222"/>
        <v>_3846</v>
      </c>
      <c r="E7084" s="149" t="str">
        <f t="shared" si="221"/>
        <v>_</v>
      </c>
      <c r="G7084" s="149">
        <f t="array" ref="G7084">SUM(IF(A7084=A$5:A7084,IF(C7084=C$5:C7084,1,0),0))</f>
        <v>3846</v>
      </c>
    </row>
    <row r="7085" spans="2:7" x14ac:dyDescent="0.25">
      <c r="B7085" s="149" t="str">
        <f t="shared" si="222"/>
        <v>_3847</v>
      </c>
      <c r="E7085" s="149" t="str">
        <f t="shared" si="221"/>
        <v>_</v>
      </c>
      <c r="G7085" s="149">
        <f t="array" ref="G7085">SUM(IF(A7085=A$5:A7085,IF(C7085=C$5:C7085,1,0),0))</f>
        <v>3847</v>
      </c>
    </row>
    <row r="7086" spans="2:7" x14ac:dyDescent="0.25">
      <c r="B7086" s="149" t="str">
        <f t="shared" si="222"/>
        <v>_3848</v>
      </c>
      <c r="E7086" s="149" t="str">
        <f t="shared" si="221"/>
        <v>_</v>
      </c>
      <c r="G7086" s="149">
        <f t="array" ref="G7086">SUM(IF(A7086=A$5:A7086,IF(C7086=C$5:C7086,1,0),0))</f>
        <v>3848</v>
      </c>
    </row>
    <row r="7087" spans="2:7" x14ac:dyDescent="0.25">
      <c r="B7087" s="149" t="str">
        <f t="shared" si="222"/>
        <v>_3849</v>
      </c>
      <c r="E7087" s="149" t="str">
        <f t="shared" si="221"/>
        <v>_</v>
      </c>
      <c r="G7087" s="149">
        <f t="array" ref="G7087">SUM(IF(A7087=A$5:A7087,IF(C7087=C$5:C7087,1,0),0))</f>
        <v>3849</v>
      </c>
    </row>
    <row r="7088" spans="2:7" x14ac:dyDescent="0.25">
      <c r="B7088" s="149" t="str">
        <f t="shared" si="222"/>
        <v>_3850</v>
      </c>
      <c r="E7088" s="149" t="str">
        <f t="shared" si="221"/>
        <v>_</v>
      </c>
      <c r="G7088" s="149">
        <f t="array" ref="G7088">SUM(IF(A7088=A$5:A7088,IF(C7088=C$5:C7088,1,0),0))</f>
        <v>3850</v>
      </c>
    </row>
    <row r="7089" spans="2:7" x14ac:dyDescent="0.25">
      <c r="B7089" s="149" t="str">
        <f t="shared" si="222"/>
        <v>_3851</v>
      </c>
      <c r="E7089" s="149" t="str">
        <f t="shared" ref="E7089:E7152" si="223">A7089&amp;"_"&amp;C7089&amp;D7089</f>
        <v>_</v>
      </c>
      <c r="G7089" s="149">
        <f t="array" ref="G7089">SUM(IF(A7089=A$5:A7089,IF(C7089=C$5:C7089,1,0),0))</f>
        <v>3851</v>
      </c>
    </row>
    <row r="7090" spans="2:7" x14ac:dyDescent="0.25">
      <c r="B7090" s="149" t="str">
        <f t="shared" si="222"/>
        <v>_3852</v>
      </c>
      <c r="E7090" s="149" t="str">
        <f t="shared" si="223"/>
        <v>_</v>
      </c>
      <c r="G7090" s="149">
        <f t="array" ref="G7090">SUM(IF(A7090=A$5:A7090,IF(C7090=C$5:C7090,1,0),0))</f>
        <v>3852</v>
      </c>
    </row>
    <row r="7091" spans="2:7" x14ac:dyDescent="0.25">
      <c r="B7091" s="149" t="str">
        <f t="shared" si="222"/>
        <v>_3853</v>
      </c>
      <c r="E7091" s="149" t="str">
        <f t="shared" si="223"/>
        <v>_</v>
      </c>
      <c r="G7091" s="149">
        <f t="array" ref="G7091">SUM(IF(A7091=A$5:A7091,IF(C7091=C$5:C7091,1,0),0))</f>
        <v>3853</v>
      </c>
    </row>
    <row r="7092" spans="2:7" x14ac:dyDescent="0.25">
      <c r="B7092" s="149" t="str">
        <f t="shared" si="222"/>
        <v>_3854</v>
      </c>
      <c r="E7092" s="149" t="str">
        <f t="shared" si="223"/>
        <v>_</v>
      </c>
      <c r="G7092" s="149">
        <f t="array" ref="G7092">SUM(IF(A7092=A$5:A7092,IF(C7092=C$5:C7092,1,0),0))</f>
        <v>3854</v>
      </c>
    </row>
    <row r="7093" spans="2:7" x14ac:dyDescent="0.25">
      <c r="B7093" s="149" t="str">
        <f t="shared" si="222"/>
        <v>_3855</v>
      </c>
      <c r="E7093" s="149" t="str">
        <f t="shared" si="223"/>
        <v>_</v>
      </c>
      <c r="G7093" s="149">
        <f t="array" ref="G7093">SUM(IF(A7093=A$5:A7093,IF(C7093=C$5:C7093,1,0),0))</f>
        <v>3855</v>
      </c>
    </row>
    <row r="7094" spans="2:7" x14ac:dyDescent="0.25">
      <c r="B7094" s="149" t="str">
        <f t="shared" si="222"/>
        <v>_3856</v>
      </c>
      <c r="E7094" s="149" t="str">
        <f t="shared" si="223"/>
        <v>_</v>
      </c>
      <c r="G7094" s="149">
        <f t="array" ref="G7094">SUM(IF(A7094=A$5:A7094,IF(C7094=C$5:C7094,1,0),0))</f>
        <v>3856</v>
      </c>
    </row>
    <row r="7095" spans="2:7" x14ac:dyDescent="0.25">
      <c r="B7095" s="149" t="str">
        <f t="shared" si="222"/>
        <v>_3857</v>
      </c>
      <c r="E7095" s="149" t="str">
        <f t="shared" si="223"/>
        <v>_</v>
      </c>
      <c r="G7095" s="149">
        <f t="array" ref="G7095">SUM(IF(A7095=A$5:A7095,IF(C7095=C$5:C7095,1,0),0))</f>
        <v>3857</v>
      </c>
    </row>
    <row r="7096" spans="2:7" x14ac:dyDescent="0.25">
      <c r="B7096" s="149" t="str">
        <f t="shared" si="222"/>
        <v>_3858</v>
      </c>
      <c r="E7096" s="149" t="str">
        <f t="shared" si="223"/>
        <v>_</v>
      </c>
      <c r="G7096" s="149">
        <f t="array" ref="G7096">SUM(IF(A7096=A$5:A7096,IF(C7096=C$5:C7096,1,0),0))</f>
        <v>3858</v>
      </c>
    </row>
    <row r="7097" spans="2:7" x14ac:dyDescent="0.25">
      <c r="B7097" s="149" t="str">
        <f t="shared" si="222"/>
        <v>_3859</v>
      </c>
      <c r="E7097" s="149" t="str">
        <f t="shared" si="223"/>
        <v>_</v>
      </c>
      <c r="G7097" s="149">
        <f t="array" ref="G7097">SUM(IF(A7097=A$5:A7097,IF(C7097=C$5:C7097,1,0),0))</f>
        <v>3859</v>
      </c>
    </row>
    <row r="7098" spans="2:7" x14ac:dyDescent="0.25">
      <c r="B7098" s="149" t="str">
        <f t="shared" si="222"/>
        <v>_3860</v>
      </c>
      <c r="E7098" s="149" t="str">
        <f t="shared" si="223"/>
        <v>_</v>
      </c>
      <c r="G7098" s="149">
        <f t="array" ref="G7098">SUM(IF(A7098=A$5:A7098,IF(C7098=C$5:C7098,1,0),0))</f>
        <v>3860</v>
      </c>
    </row>
    <row r="7099" spans="2:7" x14ac:dyDescent="0.25">
      <c r="B7099" s="149" t="str">
        <f t="shared" si="222"/>
        <v>_3861</v>
      </c>
      <c r="E7099" s="149" t="str">
        <f t="shared" si="223"/>
        <v>_</v>
      </c>
      <c r="G7099" s="149">
        <f t="array" ref="G7099">SUM(IF(A7099=A$5:A7099,IF(C7099=C$5:C7099,1,0),0))</f>
        <v>3861</v>
      </c>
    </row>
    <row r="7100" spans="2:7" x14ac:dyDescent="0.25">
      <c r="B7100" s="149" t="str">
        <f t="shared" si="222"/>
        <v>_3862</v>
      </c>
      <c r="E7100" s="149" t="str">
        <f t="shared" si="223"/>
        <v>_</v>
      </c>
      <c r="G7100" s="149">
        <f t="array" ref="G7100">SUM(IF(A7100=A$5:A7100,IF(C7100=C$5:C7100,1,0),0))</f>
        <v>3862</v>
      </c>
    </row>
    <row r="7101" spans="2:7" x14ac:dyDescent="0.25">
      <c r="B7101" s="149" t="str">
        <f t="shared" si="222"/>
        <v>_3863</v>
      </c>
      <c r="E7101" s="149" t="str">
        <f t="shared" si="223"/>
        <v>_</v>
      </c>
      <c r="G7101" s="149">
        <f t="array" ref="G7101">SUM(IF(A7101=A$5:A7101,IF(C7101=C$5:C7101,1,0),0))</f>
        <v>3863</v>
      </c>
    </row>
    <row r="7102" spans="2:7" x14ac:dyDescent="0.25">
      <c r="B7102" s="149" t="str">
        <f t="shared" si="222"/>
        <v>_3864</v>
      </c>
      <c r="E7102" s="149" t="str">
        <f t="shared" si="223"/>
        <v>_</v>
      </c>
      <c r="G7102" s="149">
        <f t="array" ref="G7102">SUM(IF(A7102=A$5:A7102,IF(C7102=C$5:C7102,1,0),0))</f>
        <v>3864</v>
      </c>
    </row>
    <row r="7103" spans="2:7" x14ac:dyDescent="0.25">
      <c r="B7103" s="149" t="str">
        <f t="shared" si="222"/>
        <v>_3865</v>
      </c>
      <c r="E7103" s="149" t="str">
        <f t="shared" si="223"/>
        <v>_</v>
      </c>
      <c r="G7103" s="149">
        <f t="array" ref="G7103">SUM(IF(A7103=A$5:A7103,IF(C7103=C$5:C7103,1,0),0))</f>
        <v>3865</v>
      </c>
    </row>
    <row r="7104" spans="2:7" x14ac:dyDescent="0.25">
      <c r="B7104" s="149" t="str">
        <f t="shared" si="222"/>
        <v>_3866</v>
      </c>
      <c r="E7104" s="149" t="str">
        <f t="shared" si="223"/>
        <v>_</v>
      </c>
      <c r="G7104" s="149">
        <f t="array" ref="G7104">SUM(IF(A7104=A$5:A7104,IF(C7104=C$5:C7104,1,0),0))</f>
        <v>3866</v>
      </c>
    </row>
    <row r="7105" spans="2:7" x14ac:dyDescent="0.25">
      <c r="B7105" s="149" t="str">
        <f t="shared" si="222"/>
        <v>_3867</v>
      </c>
      <c r="E7105" s="149" t="str">
        <f t="shared" si="223"/>
        <v>_</v>
      </c>
      <c r="G7105" s="149">
        <f t="array" ref="G7105">SUM(IF(A7105=A$5:A7105,IF(C7105=C$5:C7105,1,0),0))</f>
        <v>3867</v>
      </c>
    </row>
    <row r="7106" spans="2:7" x14ac:dyDescent="0.25">
      <c r="B7106" s="149" t="str">
        <f t="shared" si="222"/>
        <v>_3868</v>
      </c>
      <c r="E7106" s="149" t="str">
        <f t="shared" si="223"/>
        <v>_</v>
      </c>
      <c r="G7106" s="149">
        <f t="array" ref="G7106">SUM(IF(A7106=A$5:A7106,IF(C7106=C$5:C7106,1,0),0))</f>
        <v>3868</v>
      </c>
    </row>
    <row r="7107" spans="2:7" x14ac:dyDescent="0.25">
      <c r="B7107" s="149" t="str">
        <f t="shared" si="222"/>
        <v>_3869</v>
      </c>
      <c r="E7107" s="149" t="str">
        <f t="shared" si="223"/>
        <v>_</v>
      </c>
      <c r="G7107" s="149">
        <f t="array" ref="G7107">SUM(IF(A7107=A$5:A7107,IF(C7107=C$5:C7107,1,0),0))</f>
        <v>3869</v>
      </c>
    </row>
    <row r="7108" spans="2:7" x14ac:dyDescent="0.25">
      <c r="B7108" s="149" t="str">
        <f t="shared" si="222"/>
        <v>_3870</v>
      </c>
      <c r="E7108" s="149" t="str">
        <f t="shared" si="223"/>
        <v>_</v>
      </c>
      <c r="G7108" s="149">
        <f t="array" ref="G7108">SUM(IF(A7108=A$5:A7108,IF(C7108=C$5:C7108,1,0),0))</f>
        <v>3870</v>
      </c>
    </row>
    <row r="7109" spans="2:7" x14ac:dyDescent="0.25">
      <c r="B7109" s="149" t="str">
        <f t="shared" si="222"/>
        <v>_3871</v>
      </c>
      <c r="E7109" s="149" t="str">
        <f t="shared" si="223"/>
        <v>_</v>
      </c>
      <c r="G7109" s="149">
        <f t="array" ref="G7109">SUM(IF(A7109=A$5:A7109,IF(C7109=C$5:C7109,1,0),0))</f>
        <v>3871</v>
      </c>
    </row>
    <row r="7110" spans="2:7" x14ac:dyDescent="0.25">
      <c r="B7110" s="149" t="str">
        <f t="shared" si="222"/>
        <v>_3872</v>
      </c>
      <c r="E7110" s="149" t="str">
        <f t="shared" si="223"/>
        <v>_</v>
      </c>
      <c r="G7110" s="149">
        <f t="array" ref="G7110">SUM(IF(A7110=A$5:A7110,IF(C7110=C$5:C7110,1,0),0))</f>
        <v>3872</v>
      </c>
    </row>
    <row r="7111" spans="2:7" x14ac:dyDescent="0.25">
      <c r="B7111" s="149" t="str">
        <f t="shared" si="222"/>
        <v>_3873</v>
      </c>
      <c r="E7111" s="149" t="str">
        <f t="shared" si="223"/>
        <v>_</v>
      </c>
      <c r="G7111" s="149">
        <f t="array" ref="G7111">SUM(IF(A7111=A$5:A7111,IF(C7111=C$5:C7111,1,0),0))</f>
        <v>3873</v>
      </c>
    </row>
    <row r="7112" spans="2:7" x14ac:dyDescent="0.25">
      <c r="B7112" s="149" t="str">
        <f t="shared" si="222"/>
        <v>_3874</v>
      </c>
      <c r="E7112" s="149" t="str">
        <f t="shared" si="223"/>
        <v>_</v>
      </c>
      <c r="G7112" s="149">
        <f t="array" ref="G7112">SUM(IF(A7112=A$5:A7112,IF(C7112=C$5:C7112,1,0),0))</f>
        <v>3874</v>
      </c>
    </row>
    <row r="7113" spans="2:7" x14ac:dyDescent="0.25">
      <c r="B7113" s="149" t="str">
        <f t="shared" si="222"/>
        <v>_3875</v>
      </c>
      <c r="E7113" s="149" t="str">
        <f t="shared" si="223"/>
        <v>_</v>
      </c>
      <c r="G7113" s="149">
        <f t="array" ref="G7113">SUM(IF(A7113=A$5:A7113,IF(C7113=C$5:C7113,1,0),0))</f>
        <v>3875</v>
      </c>
    </row>
    <row r="7114" spans="2:7" x14ac:dyDescent="0.25">
      <c r="B7114" s="149" t="str">
        <f t="shared" si="222"/>
        <v>_3876</v>
      </c>
      <c r="E7114" s="149" t="str">
        <f t="shared" si="223"/>
        <v>_</v>
      </c>
      <c r="G7114" s="149">
        <f t="array" ref="G7114">SUM(IF(A7114=A$5:A7114,IF(C7114=C$5:C7114,1,0),0))</f>
        <v>3876</v>
      </c>
    </row>
    <row r="7115" spans="2:7" x14ac:dyDescent="0.25">
      <c r="B7115" s="149" t="str">
        <f t="shared" si="222"/>
        <v>_3877</v>
      </c>
      <c r="E7115" s="149" t="str">
        <f t="shared" si="223"/>
        <v>_</v>
      </c>
      <c r="G7115" s="149">
        <f t="array" ref="G7115">SUM(IF(A7115=A$5:A7115,IF(C7115=C$5:C7115,1,0),0))</f>
        <v>3877</v>
      </c>
    </row>
    <row r="7116" spans="2:7" x14ac:dyDescent="0.25">
      <c r="B7116" s="149" t="str">
        <f t="shared" si="222"/>
        <v>_3878</v>
      </c>
      <c r="E7116" s="149" t="str">
        <f t="shared" si="223"/>
        <v>_</v>
      </c>
      <c r="G7116" s="149">
        <f t="array" ref="G7116">SUM(IF(A7116=A$5:A7116,IF(C7116=C$5:C7116,1,0),0))</f>
        <v>3878</v>
      </c>
    </row>
    <row r="7117" spans="2:7" x14ac:dyDescent="0.25">
      <c r="B7117" s="149" t="str">
        <f t="shared" ref="B7117:B7180" si="224">A7117&amp;"_"&amp;C7117&amp;G7117</f>
        <v>_3879</v>
      </c>
      <c r="E7117" s="149" t="str">
        <f t="shared" si="223"/>
        <v>_</v>
      </c>
      <c r="G7117" s="149">
        <f t="array" ref="G7117">SUM(IF(A7117=A$5:A7117,IF(C7117=C$5:C7117,1,0),0))</f>
        <v>3879</v>
      </c>
    </row>
    <row r="7118" spans="2:7" x14ac:dyDescent="0.25">
      <c r="B7118" s="149" t="str">
        <f t="shared" si="224"/>
        <v>_3880</v>
      </c>
      <c r="E7118" s="149" t="str">
        <f t="shared" si="223"/>
        <v>_</v>
      </c>
      <c r="G7118" s="149">
        <f t="array" ref="G7118">SUM(IF(A7118=A$5:A7118,IF(C7118=C$5:C7118,1,0),0))</f>
        <v>3880</v>
      </c>
    </row>
    <row r="7119" spans="2:7" x14ac:dyDescent="0.25">
      <c r="B7119" s="149" t="str">
        <f t="shared" si="224"/>
        <v>_3881</v>
      </c>
      <c r="E7119" s="149" t="str">
        <f t="shared" si="223"/>
        <v>_</v>
      </c>
      <c r="G7119" s="149">
        <f t="array" ref="G7119">SUM(IF(A7119=A$5:A7119,IF(C7119=C$5:C7119,1,0),0))</f>
        <v>3881</v>
      </c>
    </row>
    <row r="7120" spans="2:7" x14ac:dyDescent="0.25">
      <c r="B7120" s="149" t="str">
        <f t="shared" si="224"/>
        <v>_3882</v>
      </c>
      <c r="E7120" s="149" t="str">
        <f t="shared" si="223"/>
        <v>_</v>
      </c>
      <c r="G7120" s="149">
        <f t="array" ref="G7120">SUM(IF(A7120=A$5:A7120,IF(C7120=C$5:C7120,1,0),0))</f>
        <v>3882</v>
      </c>
    </row>
    <row r="7121" spans="2:7" x14ac:dyDescent="0.25">
      <c r="B7121" s="149" t="str">
        <f t="shared" si="224"/>
        <v>_3883</v>
      </c>
      <c r="E7121" s="149" t="str">
        <f t="shared" si="223"/>
        <v>_</v>
      </c>
      <c r="G7121" s="149">
        <f t="array" ref="G7121">SUM(IF(A7121=A$5:A7121,IF(C7121=C$5:C7121,1,0),0))</f>
        <v>3883</v>
      </c>
    </row>
    <row r="7122" spans="2:7" x14ac:dyDescent="0.25">
      <c r="B7122" s="149" t="str">
        <f t="shared" si="224"/>
        <v>_3884</v>
      </c>
      <c r="E7122" s="149" t="str">
        <f t="shared" si="223"/>
        <v>_</v>
      </c>
      <c r="G7122" s="149">
        <f t="array" ref="G7122">SUM(IF(A7122=A$5:A7122,IF(C7122=C$5:C7122,1,0),0))</f>
        <v>3884</v>
      </c>
    </row>
    <row r="7123" spans="2:7" x14ac:dyDescent="0.25">
      <c r="B7123" s="149" t="str">
        <f t="shared" si="224"/>
        <v>_3885</v>
      </c>
      <c r="E7123" s="149" t="str">
        <f t="shared" si="223"/>
        <v>_</v>
      </c>
      <c r="G7123" s="149">
        <f t="array" ref="G7123">SUM(IF(A7123=A$5:A7123,IF(C7123=C$5:C7123,1,0),0))</f>
        <v>3885</v>
      </c>
    </row>
    <row r="7124" spans="2:7" x14ac:dyDescent="0.25">
      <c r="B7124" s="149" t="str">
        <f t="shared" si="224"/>
        <v>_3886</v>
      </c>
      <c r="E7124" s="149" t="str">
        <f t="shared" si="223"/>
        <v>_</v>
      </c>
      <c r="G7124" s="149">
        <f t="array" ref="G7124">SUM(IF(A7124=A$5:A7124,IF(C7124=C$5:C7124,1,0),0))</f>
        <v>3886</v>
      </c>
    </row>
    <row r="7125" spans="2:7" x14ac:dyDescent="0.25">
      <c r="B7125" s="149" t="str">
        <f t="shared" si="224"/>
        <v>_3887</v>
      </c>
      <c r="E7125" s="149" t="str">
        <f t="shared" si="223"/>
        <v>_</v>
      </c>
      <c r="G7125" s="149">
        <f t="array" ref="G7125">SUM(IF(A7125=A$5:A7125,IF(C7125=C$5:C7125,1,0),0))</f>
        <v>3887</v>
      </c>
    </row>
    <row r="7126" spans="2:7" x14ac:dyDescent="0.25">
      <c r="B7126" s="149" t="str">
        <f t="shared" si="224"/>
        <v>_3888</v>
      </c>
      <c r="E7126" s="149" t="str">
        <f t="shared" si="223"/>
        <v>_</v>
      </c>
      <c r="G7126" s="149">
        <f t="array" ref="G7126">SUM(IF(A7126=A$5:A7126,IF(C7126=C$5:C7126,1,0),0))</f>
        <v>3888</v>
      </c>
    </row>
    <row r="7127" spans="2:7" x14ac:dyDescent="0.25">
      <c r="B7127" s="149" t="str">
        <f t="shared" si="224"/>
        <v>_3889</v>
      </c>
      <c r="E7127" s="149" t="str">
        <f t="shared" si="223"/>
        <v>_</v>
      </c>
      <c r="G7127" s="149">
        <f t="array" ref="G7127">SUM(IF(A7127=A$5:A7127,IF(C7127=C$5:C7127,1,0),0))</f>
        <v>3889</v>
      </c>
    </row>
    <row r="7128" spans="2:7" x14ac:dyDescent="0.25">
      <c r="B7128" s="149" t="str">
        <f t="shared" si="224"/>
        <v>_3890</v>
      </c>
      <c r="E7128" s="149" t="str">
        <f t="shared" si="223"/>
        <v>_</v>
      </c>
      <c r="G7128" s="149">
        <f t="array" ref="G7128">SUM(IF(A7128=A$5:A7128,IF(C7128=C$5:C7128,1,0),0))</f>
        <v>3890</v>
      </c>
    </row>
    <row r="7129" spans="2:7" x14ac:dyDescent="0.25">
      <c r="B7129" s="149" t="str">
        <f t="shared" si="224"/>
        <v>_3891</v>
      </c>
      <c r="E7129" s="149" t="str">
        <f t="shared" si="223"/>
        <v>_</v>
      </c>
      <c r="G7129" s="149">
        <f t="array" ref="G7129">SUM(IF(A7129=A$5:A7129,IF(C7129=C$5:C7129,1,0),0))</f>
        <v>3891</v>
      </c>
    </row>
    <row r="7130" spans="2:7" x14ac:dyDescent="0.25">
      <c r="B7130" s="149" t="str">
        <f t="shared" si="224"/>
        <v>_3892</v>
      </c>
      <c r="E7130" s="149" t="str">
        <f t="shared" si="223"/>
        <v>_</v>
      </c>
      <c r="G7130" s="149">
        <f t="array" ref="G7130">SUM(IF(A7130=A$5:A7130,IF(C7130=C$5:C7130,1,0),0))</f>
        <v>3892</v>
      </c>
    </row>
    <row r="7131" spans="2:7" x14ac:dyDescent="0.25">
      <c r="B7131" s="149" t="str">
        <f t="shared" si="224"/>
        <v>_3893</v>
      </c>
      <c r="E7131" s="149" t="str">
        <f t="shared" si="223"/>
        <v>_</v>
      </c>
      <c r="G7131" s="149">
        <f t="array" ref="G7131">SUM(IF(A7131=A$5:A7131,IF(C7131=C$5:C7131,1,0),0))</f>
        <v>3893</v>
      </c>
    </row>
    <row r="7132" spans="2:7" x14ac:dyDescent="0.25">
      <c r="B7132" s="149" t="str">
        <f t="shared" si="224"/>
        <v>_3894</v>
      </c>
      <c r="E7132" s="149" t="str">
        <f t="shared" si="223"/>
        <v>_</v>
      </c>
      <c r="G7132" s="149">
        <f t="array" ref="G7132">SUM(IF(A7132=A$5:A7132,IF(C7132=C$5:C7132,1,0),0))</f>
        <v>3894</v>
      </c>
    </row>
    <row r="7133" spans="2:7" x14ac:dyDescent="0.25">
      <c r="B7133" s="149" t="str">
        <f t="shared" si="224"/>
        <v>_3895</v>
      </c>
      <c r="E7133" s="149" t="str">
        <f t="shared" si="223"/>
        <v>_</v>
      </c>
      <c r="G7133" s="149">
        <f t="array" ref="G7133">SUM(IF(A7133=A$5:A7133,IF(C7133=C$5:C7133,1,0),0))</f>
        <v>3895</v>
      </c>
    </row>
    <row r="7134" spans="2:7" x14ac:dyDescent="0.25">
      <c r="B7134" s="149" t="str">
        <f t="shared" si="224"/>
        <v>_3896</v>
      </c>
      <c r="E7134" s="149" t="str">
        <f t="shared" si="223"/>
        <v>_</v>
      </c>
      <c r="G7134" s="149">
        <f t="array" ref="G7134">SUM(IF(A7134=A$5:A7134,IF(C7134=C$5:C7134,1,0),0))</f>
        <v>3896</v>
      </c>
    </row>
    <row r="7135" spans="2:7" x14ac:dyDescent="0.25">
      <c r="B7135" s="149" t="str">
        <f t="shared" si="224"/>
        <v>_3897</v>
      </c>
      <c r="E7135" s="149" t="str">
        <f t="shared" si="223"/>
        <v>_</v>
      </c>
      <c r="G7135" s="149">
        <f t="array" ref="G7135">SUM(IF(A7135=A$5:A7135,IF(C7135=C$5:C7135,1,0),0))</f>
        <v>3897</v>
      </c>
    </row>
    <row r="7136" spans="2:7" x14ac:dyDescent="0.25">
      <c r="B7136" s="149" t="str">
        <f t="shared" si="224"/>
        <v>_3898</v>
      </c>
      <c r="E7136" s="149" t="str">
        <f t="shared" si="223"/>
        <v>_</v>
      </c>
      <c r="G7136" s="149">
        <f t="array" ref="G7136">SUM(IF(A7136=A$5:A7136,IF(C7136=C$5:C7136,1,0),0))</f>
        <v>3898</v>
      </c>
    </row>
    <row r="7137" spans="2:7" x14ac:dyDescent="0.25">
      <c r="B7137" s="149" t="str">
        <f t="shared" si="224"/>
        <v>_3899</v>
      </c>
      <c r="E7137" s="149" t="str">
        <f t="shared" si="223"/>
        <v>_</v>
      </c>
      <c r="G7137" s="149">
        <f t="array" ref="G7137">SUM(IF(A7137=A$5:A7137,IF(C7137=C$5:C7137,1,0),0))</f>
        <v>3899</v>
      </c>
    </row>
    <row r="7138" spans="2:7" x14ac:dyDescent="0.25">
      <c r="B7138" s="149" t="str">
        <f t="shared" si="224"/>
        <v>_3900</v>
      </c>
      <c r="E7138" s="149" t="str">
        <f t="shared" si="223"/>
        <v>_</v>
      </c>
      <c r="G7138" s="149">
        <f t="array" ref="G7138">SUM(IF(A7138=A$5:A7138,IF(C7138=C$5:C7138,1,0),0))</f>
        <v>3900</v>
      </c>
    </row>
    <row r="7139" spans="2:7" x14ac:dyDescent="0.25">
      <c r="B7139" s="149" t="str">
        <f t="shared" si="224"/>
        <v>_3901</v>
      </c>
      <c r="E7139" s="149" t="str">
        <f t="shared" si="223"/>
        <v>_</v>
      </c>
      <c r="G7139" s="149">
        <f t="array" ref="G7139">SUM(IF(A7139=A$5:A7139,IF(C7139=C$5:C7139,1,0),0))</f>
        <v>3901</v>
      </c>
    </row>
    <row r="7140" spans="2:7" x14ac:dyDescent="0.25">
      <c r="B7140" s="149" t="str">
        <f t="shared" si="224"/>
        <v>_3902</v>
      </c>
      <c r="E7140" s="149" t="str">
        <f t="shared" si="223"/>
        <v>_</v>
      </c>
      <c r="G7140" s="149">
        <f t="array" ref="G7140">SUM(IF(A7140=A$5:A7140,IF(C7140=C$5:C7140,1,0),0))</f>
        <v>3902</v>
      </c>
    </row>
    <row r="7141" spans="2:7" x14ac:dyDescent="0.25">
      <c r="B7141" s="149" t="str">
        <f t="shared" si="224"/>
        <v>_3903</v>
      </c>
      <c r="E7141" s="149" t="str">
        <f t="shared" si="223"/>
        <v>_</v>
      </c>
      <c r="G7141" s="149">
        <f t="array" ref="G7141">SUM(IF(A7141=A$5:A7141,IF(C7141=C$5:C7141,1,0),0))</f>
        <v>3903</v>
      </c>
    </row>
    <row r="7142" spans="2:7" x14ac:dyDescent="0.25">
      <c r="B7142" s="149" t="str">
        <f t="shared" si="224"/>
        <v>_3904</v>
      </c>
      <c r="E7142" s="149" t="str">
        <f t="shared" si="223"/>
        <v>_</v>
      </c>
      <c r="G7142" s="149">
        <f t="array" ref="G7142">SUM(IF(A7142=A$5:A7142,IF(C7142=C$5:C7142,1,0),0))</f>
        <v>3904</v>
      </c>
    </row>
    <row r="7143" spans="2:7" x14ac:dyDescent="0.25">
      <c r="B7143" s="149" t="str">
        <f t="shared" si="224"/>
        <v>_3905</v>
      </c>
      <c r="E7143" s="149" t="str">
        <f t="shared" si="223"/>
        <v>_</v>
      </c>
      <c r="G7143" s="149">
        <f t="array" ref="G7143">SUM(IF(A7143=A$5:A7143,IF(C7143=C$5:C7143,1,0),0))</f>
        <v>3905</v>
      </c>
    </row>
    <row r="7144" spans="2:7" x14ac:dyDescent="0.25">
      <c r="B7144" s="149" t="str">
        <f t="shared" si="224"/>
        <v>_3906</v>
      </c>
      <c r="E7144" s="149" t="str">
        <f t="shared" si="223"/>
        <v>_</v>
      </c>
      <c r="G7144" s="149">
        <f t="array" ref="G7144">SUM(IF(A7144=A$5:A7144,IF(C7144=C$5:C7144,1,0),0))</f>
        <v>3906</v>
      </c>
    </row>
    <row r="7145" spans="2:7" x14ac:dyDescent="0.25">
      <c r="B7145" s="149" t="str">
        <f t="shared" si="224"/>
        <v>_3907</v>
      </c>
      <c r="E7145" s="149" t="str">
        <f t="shared" si="223"/>
        <v>_</v>
      </c>
      <c r="G7145" s="149">
        <f t="array" ref="G7145">SUM(IF(A7145=A$5:A7145,IF(C7145=C$5:C7145,1,0),0))</f>
        <v>3907</v>
      </c>
    </row>
    <row r="7146" spans="2:7" x14ac:dyDescent="0.25">
      <c r="B7146" s="149" t="str">
        <f t="shared" si="224"/>
        <v>_3908</v>
      </c>
      <c r="E7146" s="149" t="str">
        <f t="shared" si="223"/>
        <v>_</v>
      </c>
      <c r="G7146" s="149">
        <f t="array" ref="G7146">SUM(IF(A7146=A$5:A7146,IF(C7146=C$5:C7146,1,0),0))</f>
        <v>3908</v>
      </c>
    </row>
    <row r="7147" spans="2:7" x14ac:dyDescent="0.25">
      <c r="B7147" s="149" t="str">
        <f t="shared" si="224"/>
        <v>_3909</v>
      </c>
      <c r="E7147" s="149" t="str">
        <f t="shared" si="223"/>
        <v>_</v>
      </c>
      <c r="G7147" s="149">
        <f t="array" ref="G7147">SUM(IF(A7147=A$5:A7147,IF(C7147=C$5:C7147,1,0),0))</f>
        <v>3909</v>
      </c>
    </row>
    <row r="7148" spans="2:7" x14ac:dyDescent="0.25">
      <c r="B7148" s="149" t="str">
        <f t="shared" si="224"/>
        <v>_3910</v>
      </c>
      <c r="E7148" s="149" t="str">
        <f t="shared" si="223"/>
        <v>_</v>
      </c>
      <c r="G7148" s="149">
        <f t="array" ref="G7148">SUM(IF(A7148=A$5:A7148,IF(C7148=C$5:C7148,1,0),0))</f>
        <v>3910</v>
      </c>
    </row>
    <row r="7149" spans="2:7" x14ac:dyDescent="0.25">
      <c r="B7149" s="149" t="str">
        <f t="shared" si="224"/>
        <v>_3911</v>
      </c>
      <c r="E7149" s="149" t="str">
        <f t="shared" si="223"/>
        <v>_</v>
      </c>
      <c r="G7149" s="149">
        <f t="array" ref="G7149">SUM(IF(A7149=A$5:A7149,IF(C7149=C$5:C7149,1,0),0))</f>
        <v>3911</v>
      </c>
    </row>
    <row r="7150" spans="2:7" x14ac:dyDescent="0.25">
      <c r="B7150" s="149" t="str">
        <f t="shared" si="224"/>
        <v>_3912</v>
      </c>
      <c r="E7150" s="149" t="str">
        <f t="shared" si="223"/>
        <v>_</v>
      </c>
      <c r="G7150" s="149">
        <f t="array" ref="G7150">SUM(IF(A7150=A$5:A7150,IF(C7150=C$5:C7150,1,0),0))</f>
        <v>3912</v>
      </c>
    </row>
    <row r="7151" spans="2:7" x14ac:dyDescent="0.25">
      <c r="B7151" s="149" t="str">
        <f t="shared" si="224"/>
        <v>_3913</v>
      </c>
      <c r="E7151" s="149" t="str">
        <f t="shared" si="223"/>
        <v>_</v>
      </c>
      <c r="G7151" s="149">
        <f t="array" ref="G7151">SUM(IF(A7151=A$5:A7151,IF(C7151=C$5:C7151,1,0),0))</f>
        <v>3913</v>
      </c>
    </row>
    <row r="7152" spans="2:7" x14ac:dyDescent="0.25">
      <c r="B7152" s="149" t="str">
        <f t="shared" si="224"/>
        <v>_3914</v>
      </c>
      <c r="E7152" s="149" t="str">
        <f t="shared" si="223"/>
        <v>_</v>
      </c>
      <c r="G7152" s="149">
        <f t="array" ref="G7152">SUM(IF(A7152=A$5:A7152,IF(C7152=C$5:C7152,1,0),0))</f>
        <v>3914</v>
      </c>
    </row>
    <row r="7153" spans="2:7" x14ac:dyDescent="0.25">
      <c r="B7153" s="149" t="str">
        <f t="shared" si="224"/>
        <v>_3915</v>
      </c>
      <c r="E7153" s="149" t="str">
        <f t="shared" ref="E7153:E7216" si="225">A7153&amp;"_"&amp;C7153&amp;D7153</f>
        <v>_</v>
      </c>
      <c r="G7153" s="149">
        <f t="array" ref="G7153">SUM(IF(A7153=A$5:A7153,IF(C7153=C$5:C7153,1,0),0))</f>
        <v>3915</v>
      </c>
    </row>
    <row r="7154" spans="2:7" x14ac:dyDescent="0.25">
      <c r="B7154" s="149" t="str">
        <f t="shared" si="224"/>
        <v>_3916</v>
      </c>
      <c r="E7154" s="149" t="str">
        <f t="shared" si="225"/>
        <v>_</v>
      </c>
      <c r="G7154" s="149">
        <f t="array" ref="G7154">SUM(IF(A7154=A$5:A7154,IF(C7154=C$5:C7154,1,0),0))</f>
        <v>3916</v>
      </c>
    </row>
    <row r="7155" spans="2:7" x14ac:dyDescent="0.25">
      <c r="B7155" s="149" t="str">
        <f t="shared" si="224"/>
        <v>_3917</v>
      </c>
      <c r="E7155" s="149" t="str">
        <f t="shared" si="225"/>
        <v>_</v>
      </c>
      <c r="G7155" s="149">
        <f t="array" ref="G7155">SUM(IF(A7155=A$5:A7155,IF(C7155=C$5:C7155,1,0),0))</f>
        <v>3917</v>
      </c>
    </row>
    <row r="7156" spans="2:7" x14ac:dyDescent="0.25">
      <c r="B7156" s="149" t="str">
        <f t="shared" si="224"/>
        <v>_3918</v>
      </c>
      <c r="E7156" s="149" t="str">
        <f t="shared" si="225"/>
        <v>_</v>
      </c>
      <c r="G7156" s="149">
        <f t="array" ref="G7156">SUM(IF(A7156=A$5:A7156,IF(C7156=C$5:C7156,1,0),0))</f>
        <v>3918</v>
      </c>
    </row>
    <row r="7157" spans="2:7" x14ac:dyDescent="0.25">
      <c r="B7157" s="149" t="str">
        <f t="shared" si="224"/>
        <v>_3919</v>
      </c>
      <c r="E7157" s="149" t="str">
        <f t="shared" si="225"/>
        <v>_</v>
      </c>
      <c r="G7157" s="149">
        <f t="array" ref="G7157">SUM(IF(A7157=A$5:A7157,IF(C7157=C$5:C7157,1,0),0))</f>
        <v>3919</v>
      </c>
    </row>
    <row r="7158" spans="2:7" x14ac:dyDescent="0.25">
      <c r="B7158" s="149" t="str">
        <f t="shared" si="224"/>
        <v>_3920</v>
      </c>
      <c r="E7158" s="149" t="str">
        <f t="shared" si="225"/>
        <v>_</v>
      </c>
      <c r="G7158" s="149">
        <f t="array" ref="G7158">SUM(IF(A7158=A$5:A7158,IF(C7158=C$5:C7158,1,0),0))</f>
        <v>3920</v>
      </c>
    </row>
    <row r="7159" spans="2:7" x14ac:dyDescent="0.25">
      <c r="B7159" s="149" t="str">
        <f t="shared" si="224"/>
        <v>_3921</v>
      </c>
      <c r="E7159" s="149" t="str">
        <f t="shared" si="225"/>
        <v>_</v>
      </c>
      <c r="G7159" s="149">
        <f t="array" ref="G7159">SUM(IF(A7159=A$5:A7159,IF(C7159=C$5:C7159,1,0),0))</f>
        <v>3921</v>
      </c>
    </row>
    <row r="7160" spans="2:7" x14ac:dyDescent="0.25">
      <c r="B7160" s="149" t="str">
        <f t="shared" si="224"/>
        <v>_3922</v>
      </c>
      <c r="E7160" s="149" t="str">
        <f t="shared" si="225"/>
        <v>_</v>
      </c>
      <c r="G7160" s="149">
        <f t="array" ref="G7160">SUM(IF(A7160=A$5:A7160,IF(C7160=C$5:C7160,1,0),0))</f>
        <v>3922</v>
      </c>
    </row>
    <row r="7161" spans="2:7" x14ac:dyDescent="0.25">
      <c r="B7161" s="149" t="str">
        <f t="shared" si="224"/>
        <v>_3923</v>
      </c>
      <c r="E7161" s="149" t="str">
        <f t="shared" si="225"/>
        <v>_</v>
      </c>
      <c r="G7161" s="149">
        <f t="array" ref="G7161">SUM(IF(A7161=A$5:A7161,IF(C7161=C$5:C7161,1,0),0))</f>
        <v>3923</v>
      </c>
    </row>
    <row r="7162" spans="2:7" x14ac:dyDescent="0.25">
      <c r="B7162" s="149" t="str">
        <f t="shared" si="224"/>
        <v>_3924</v>
      </c>
      <c r="E7162" s="149" t="str">
        <f t="shared" si="225"/>
        <v>_</v>
      </c>
      <c r="G7162" s="149">
        <f t="array" ref="G7162">SUM(IF(A7162=A$5:A7162,IF(C7162=C$5:C7162,1,0),0))</f>
        <v>3924</v>
      </c>
    </row>
    <row r="7163" spans="2:7" x14ac:dyDescent="0.25">
      <c r="B7163" s="149" t="str">
        <f t="shared" si="224"/>
        <v>_3925</v>
      </c>
      <c r="E7163" s="149" t="str">
        <f t="shared" si="225"/>
        <v>_</v>
      </c>
      <c r="G7163" s="149">
        <f t="array" ref="G7163">SUM(IF(A7163=A$5:A7163,IF(C7163=C$5:C7163,1,0),0))</f>
        <v>3925</v>
      </c>
    </row>
    <row r="7164" spans="2:7" x14ac:dyDescent="0.25">
      <c r="B7164" s="149" t="str">
        <f t="shared" si="224"/>
        <v>_3926</v>
      </c>
      <c r="E7164" s="149" t="str">
        <f t="shared" si="225"/>
        <v>_</v>
      </c>
      <c r="G7164" s="149">
        <f t="array" ref="G7164">SUM(IF(A7164=A$5:A7164,IF(C7164=C$5:C7164,1,0),0))</f>
        <v>3926</v>
      </c>
    </row>
    <row r="7165" spans="2:7" x14ac:dyDescent="0.25">
      <c r="B7165" s="149" t="str">
        <f t="shared" si="224"/>
        <v>_3927</v>
      </c>
      <c r="E7165" s="149" t="str">
        <f t="shared" si="225"/>
        <v>_</v>
      </c>
      <c r="G7165" s="149">
        <f t="array" ref="G7165">SUM(IF(A7165=A$5:A7165,IF(C7165=C$5:C7165,1,0),0))</f>
        <v>3927</v>
      </c>
    </row>
    <row r="7166" spans="2:7" x14ac:dyDescent="0.25">
      <c r="B7166" s="149" t="str">
        <f t="shared" si="224"/>
        <v>_3928</v>
      </c>
      <c r="E7166" s="149" t="str">
        <f t="shared" si="225"/>
        <v>_</v>
      </c>
      <c r="G7166" s="149">
        <f t="array" ref="G7166">SUM(IF(A7166=A$5:A7166,IF(C7166=C$5:C7166,1,0),0))</f>
        <v>3928</v>
      </c>
    </row>
    <row r="7167" spans="2:7" x14ac:dyDescent="0.25">
      <c r="B7167" s="149" t="str">
        <f t="shared" si="224"/>
        <v>_3929</v>
      </c>
      <c r="E7167" s="149" t="str">
        <f t="shared" si="225"/>
        <v>_</v>
      </c>
      <c r="G7167" s="149">
        <f t="array" ref="G7167">SUM(IF(A7167=A$5:A7167,IF(C7167=C$5:C7167,1,0),0))</f>
        <v>3929</v>
      </c>
    </row>
    <row r="7168" spans="2:7" x14ac:dyDescent="0.25">
      <c r="B7168" s="149" t="str">
        <f t="shared" si="224"/>
        <v>_3930</v>
      </c>
      <c r="E7168" s="149" t="str">
        <f t="shared" si="225"/>
        <v>_</v>
      </c>
      <c r="G7168" s="149">
        <f t="array" ref="G7168">SUM(IF(A7168=A$5:A7168,IF(C7168=C$5:C7168,1,0),0))</f>
        <v>3930</v>
      </c>
    </row>
    <row r="7169" spans="2:7" x14ac:dyDescent="0.25">
      <c r="B7169" s="149" t="str">
        <f t="shared" si="224"/>
        <v>_3931</v>
      </c>
      <c r="E7169" s="149" t="str">
        <f t="shared" si="225"/>
        <v>_</v>
      </c>
      <c r="G7169" s="149">
        <f t="array" ref="G7169">SUM(IF(A7169=A$5:A7169,IF(C7169=C$5:C7169,1,0),0))</f>
        <v>3931</v>
      </c>
    </row>
    <row r="7170" spans="2:7" x14ac:dyDescent="0.25">
      <c r="B7170" s="149" t="str">
        <f t="shared" si="224"/>
        <v>_3932</v>
      </c>
      <c r="E7170" s="149" t="str">
        <f t="shared" si="225"/>
        <v>_</v>
      </c>
      <c r="G7170" s="149">
        <f t="array" ref="G7170">SUM(IF(A7170=A$5:A7170,IF(C7170=C$5:C7170,1,0),0))</f>
        <v>3932</v>
      </c>
    </row>
    <row r="7171" spans="2:7" x14ac:dyDescent="0.25">
      <c r="B7171" s="149" t="str">
        <f t="shared" si="224"/>
        <v>_3933</v>
      </c>
      <c r="E7171" s="149" t="str">
        <f t="shared" si="225"/>
        <v>_</v>
      </c>
      <c r="G7171" s="149">
        <f t="array" ref="G7171">SUM(IF(A7171=A$5:A7171,IF(C7171=C$5:C7171,1,0),0))</f>
        <v>3933</v>
      </c>
    </row>
    <row r="7172" spans="2:7" x14ac:dyDescent="0.25">
      <c r="B7172" s="149" t="str">
        <f t="shared" si="224"/>
        <v>_3934</v>
      </c>
      <c r="E7172" s="149" t="str">
        <f t="shared" si="225"/>
        <v>_</v>
      </c>
      <c r="G7172" s="149">
        <f t="array" ref="G7172">SUM(IF(A7172=A$5:A7172,IF(C7172=C$5:C7172,1,0),0))</f>
        <v>3934</v>
      </c>
    </row>
    <row r="7173" spans="2:7" x14ac:dyDescent="0.25">
      <c r="B7173" s="149" t="str">
        <f t="shared" si="224"/>
        <v>_3935</v>
      </c>
      <c r="E7173" s="149" t="str">
        <f t="shared" si="225"/>
        <v>_</v>
      </c>
      <c r="G7173" s="149">
        <f t="array" ref="G7173">SUM(IF(A7173=A$5:A7173,IF(C7173=C$5:C7173,1,0),0))</f>
        <v>3935</v>
      </c>
    </row>
    <row r="7174" spans="2:7" x14ac:dyDescent="0.25">
      <c r="B7174" s="149" t="str">
        <f t="shared" si="224"/>
        <v>_3936</v>
      </c>
      <c r="E7174" s="149" t="str">
        <f t="shared" si="225"/>
        <v>_</v>
      </c>
      <c r="G7174" s="149">
        <f t="array" ref="G7174">SUM(IF(A7174=A$5:A7174,IF(C7174=C$5:C7174,1,0),0))</f>
        <v>3936</v>
      </c>
    </row>
    <row r="7175" spans="2:7" x14ac:dyDescent="0.25">
      <c r="B7175" s="149" t="str">
        <f t="shared" si="224"/>
        <v>_3937</v>
      </c>
      <c r="E7175" s="149" t="str">
        <f t="shared" si="225"/>
        <v>_</v>
      </c>
      <c r="G7175" s="149">
        <f t="array" ref="G7175">SUM(IF(A7175=A$5:A7175,IF(C7175=C$5:C7175,1,0),0))</f>
        <v>3937</v>
      </c>
    </row>
    <row r="7176" spans="2:7" x14ac:dyDescent="0.25">
      <c r="B7176" s="149" t="str">
        <f t="shared" si="224"/>
        <v>_3938</v>
      </c>
      <c r="E7176" s="149" t="str">
        <f t="shared" si="225"/>
        <v>_</v>
      </c>
      <c r="G7176" s="149">
        <f t="array" ref="G7176">SUM(IF(A7176=A$5:A7176,IF(C7176=C$5:C7176,1,0),0))</f>
        <v>3938</v>
      </c>
    </row>
    <row r="7177" spans="2:7" x14ac:dyDescent="0.25">
      <c r="B7177" s="149" t="str">
        <f t="shared" si="224"/>
        <v>_3939</v>
      </c>
      <c r="E7177" s="149" t="str">
        <f t="shared" si="225"/>
        <v>_</v>
      </c>
      <c r="G7177" s="149">
        <f t="array" ref="G7177">SUM(IF(A7177=A$5:A7177,IF(C7177=C$5:C7177,1,0),0))</f>
        <v>3939</v>
      </c>
    </row>
    <row r="7178" spans="2:7" x14ac:dyDescent="0.25">
      <c r="B7178" s="149" t="str">
        <f t="shared" si="224"/>
        <v>_3940</v>
      </c>
      <c r="E7178" s="149" t="str">
        <f t="shared" si="225"/>
        <v>_</v>
      </c>
      <c r="G7178" s="149">
        <f t="array" ref="G7178">SUM(IF(A7178=A$5:A7178,IF(C7178=C$5:C7178,1,0),0))</f>
        <v>3940</v>
      </c>
    </row>
    <row r="7179" spans="2:7" x14ac:dyDescent="0.25">
      <c r="B7179" s="149" t="str">
        <f t="shared" si="224"/>
        <v>_3941</v>
      </c>
      <c r="E7179" s="149" t="str">
        <f t="shared" si="225"/>
        <v>_</v>
      </c>
      <c r="G7179" s="149">
        <f t="array" ref="G7179">SUM(IF(A7179=A$5:A7179,IF(C7179=C$5:C7179,1,0),0))</f>
        <v>3941</v>
      </c>
    </row>
    <row r="7180" spans="2:7" x14ac:dyDescent="0.25">
      <c r="B7180" s="149" t="str">
        <f t="shared" si="224"/>
        <v>_3942</v>
      </c>
      <c r="E7180" s="149" t="str">
        <f t="shared" si="225"/>
        <v>_</v>
      </c>
      <c r="G7180" s="149">
        <f t="array" ref="G7180">SUM(IF(A7180=A$5:A7180,IF(C7180=C$5:C7180,1,0),0))</f>
        <v>3942</v>
      </c>
    </row>
    <row r="7181" spans="2:7" x14ac:dyDescent="0.25">
      <c r="B7181" s="149" t="str">
        <f t="shared" ref="B7181:B7244" si="226">A7181&amp;"_"&amp;C7181&amp;G7181</f>
        <v>_3943</v>
      </c>
      <c r="E7181" s="149" t="str">
        <f t="shared" si="225"/>
        <v>_</v>
      </c>
      <c r="G7181" s="149">
        <f t="array" ref="G7181">SUM(IF(A7181=A$5:A7181,IF(C7181=C$5:C7181,1,0),0))</f>
        <v>3943</v>
      </c>
    </row>
    <row r="7182" spans="2:7" x14ac:dyDescent="0.25">
      <c r="B7182" s="149" t="str">
        <f t="shared" si="226"/>
        <v>_3944</v>
      </c>
      <c r="E7182" s="149" t="str">
        <f t="shared" si="225"/>
        <v>_</v>
      </c>
      <c r="G7182" s="149">
        <f t="array" ref="G7182">SUM(IF(A7182=A$5:A7182,IF(C7182=C$5:C7182,1,0),0))</f>
        <v>3944</v>
      </c>
    </row>
    <row r="7183" spans="2:7" x14ac:dyDescent="0.25">
      <c r="B7183" s="149" t="str">
        <f t="shared" si="226"/>
        <v>_3945</v>
      </c>
      <c r="E7183" s="149" t="str">
        <f t="shared" si="225"/>
        <v>_</v>
      </c>
      <c r="G7183" s="149">
        <f t="array" ref="G7183">SUM(IF(A7183=A$5:A7183,IF(C7183=C$5:C7183,1,0),0))</f>
        <v>3945</v>
      </c>
    </row>
    <row r="7184" spans="2:7" x14ac:dyDescent="0.25">
      <c r="B7184" s="149" t="str">
        <f t="shared" si="226"/>
        <v>_3946</v>
      </c>
      <c r="E7184" s="149" t="str">
        <f t="shared" si="225"/>
        <v>_</v>
      </c>
      <c r="G7184" s="149">
        <f t="array" ref="G7184">SUM(IF(A7184=A$5:A7184,IF(C7184=C$5:C7184,1,0),0))</f>
        <v>3946</v>
      </c>
    </row>
    <row r="7185" spans="2:7" x14ac:dyDescent="0.25">
      <c r="B7185" s="149" t="str">
        <f t="shared" si="226"/>
        <v>_3947</v>
      </c>
      <c r="E7185" s="149" t="str">
        <f t="shared" si="225"/>
        <v>_</v>
      </c>
      <c r="G7185" s="149">
        <f t="array" ref="G7185">SUM(IF(A7185=A$5:A7185,IF(C7185=C$5:C7185,1,0),0))</f>
        <v>3947</v>
      </c>
    </row>
    <row r="7186" spans="2:7" x14ac:dyDescent="0.25">
      <c r="B7186" s="149" t="str">
        <f t="shared" si="226"/>
        <v>_3948</v>
      </c>
      <c r="E7186" s="149" t="str">
        <f t="shared" si="225"/>
        <v>_</v>
      </c>
      <c r="G7186" s="149">
        <f t="array" ref="G7186">SUM(IF(A7186=A$5:A7186,IF(C7186=C$5:C7186,1,0),0))</f>
        <v>3948</v>
      </c>
    </row>
    <row r="7187" spans="2:7" x14ac:dyDescent="0.25">
      <c r="B7187" s="149" t="str">
        <f t="shared" si="226"/>
        <v>_3949</v>
      </c>
      <c r="E7187" s="149" t="str">
        <f t="shared" si="225"/>
        <v>_</v>
      </c>
      <c r="G7187" s="149">
        <f t="array" ref="G7187">SUM(IF(A7187=A$5:A7187,IF(C7187=C$5:C7187,1,0),0))</f>
        <v>3949</v>
      </c>
    </row>
    <row r="7188" spans="2:7" x14ac:dyDescent="0.25">
      <c r="B7188" s="149" t="str">
        <f t="shared" si="226"/>
        <v>_3950</v>
      </c>
      <c r="E7188" s="149" t="str">
        <f t="shared" si="225"/>
        <v>_</v>
      </c>
      <c r="G7188" s="149">
        <f t="array" ref="G7188">SUM(IF(A7188=A$5:A7188,IF(C7188=C$5:C7188,1,0),0))</f>
        <v>3950</v>
      </c>
    </row>
    <row r="7189" spans="2:7" x14ac:dyDescent="0.25">
      <c r="B7189" s="149" t="str">
        <f t="shared" si="226"/>
        <v>_3951</v>
      </c>
      <c r="E7189" s="149" t="str">
        <f t="shared" si="225"/>
        <v>_</v>
      </c>
      <c r="G7189" s="149">
        <f t="array" ref="G7189">SUM(IF(A7189=A$5:A7189,IF(C7189=C$5:C7189,1,0),0))</f>
        <v>3951</v>
      </c>
    </row>
    <row r="7190" spans="2:7" x14ac:dyDescent="0.25">
      <c r="B7190" s="149" t="str">
        <f t="shared" si="226"/>
        <v>_3952</v>
      </c>
      <c r="E7190" s="149" t="str">
        <f t="shared" si="225"/>
        <v>_</v>
      </c>
      <c r="G7190" s="149">
        <f t="array" ref="G7190">SUM(IF(A7190=A$5:A7190,IF(C7190=C$5:C7190,1,0),0))</f>
        <v>3952</v>
      </c>
    </row>
    <row r="7191" spans="2:7" x14ac:dyDescent="0.25">
      <c r="B7191" s="149" t="str">
        <f t="shared" si="226"/>
        <v>_3953</v>
      </c>
      <c r="E7191" s="149" t="str">
        <f t="shared" si="225"/>
        <v>_</v>
      </c>
      <c r="G7191" s="149">
        <f t="array" ref="G7191">SUM(IF(A7191=A$5:A7191,IF(C7191=C$5:C7191,1,0),0))</f>
        <v>3953</v>
      </c>
    </row>
    <row r="7192" spans="2:7" x14ac:dyDescent="0.25">
      <c r="B7192" s="149" t="str">
        <f t="shared" si="226"/>
        <v>_3954</v>
      </c>
      <c r="E7192" s="149" t="str">
        <f t="shared" si="225"/>
        <v>_</v>
      </c>
      <c r="G7192" s="149">
        <f t="array" ref="G7192">SUM(IF(A7192=A$5:A7192,IF(C7192=C$5:C7192,1,0),0))</f>
        <v>3954</v>
      </c>
    </row>
    <row r="7193" spans="2:7" x14ac:dyDescent="0.25">
      <c r="B7193" s="149" t="str">
        <f t="shared" si="226"/>
        <v>_3955</v>
      </c>
      <c r="E7193" s="149" t="str">
        <f t="shared" si="225"/>
        <v>_</v>
      </c>
      <c r="G7193" s="149">
        <f t="array" ref="G7193">SUM(IF(A7193=A$5:A7193,IF(C7193=C$5:C7193,1,0),0))</f>
        <v>3955</v>
      </c>
    </row>
    <row r="7194" spans="2:7" x14ac:dyDescent="0.25">
      <c r="B7194" s="149" t="str">
        <f t="shared" si="226"/>
        <v>_3956</v>
      </c>
      <c r="E7194" s="149" t="str">
        <f t="shared" si="225"/>
        <v>_</v>
      </c>
      <c r="G7194" s="149">
        <f t="array" ref="G7194">SUM(IF(A7194=A$5:A7194,IF(C7194=C$5:C7194,1,0),0))</f>
        <v>3956</v>
      </c>
    </row>
    <row r="7195" spans="2:7" x14ac:dyDescent="0.25">
      <c r="B7195" s="149" t="str">
        <f t="shared" si="226"/>
        <v>_3957</v>
      </c>
      <c r="E7195" s="149" t="str">
        <f t="shared" si="225"/>
        <v>_</v>
      </c>
      <c r="G7195" s="149">
        <f t="array" ref="G7195">SUM(IF(A7195=A$5:A7195,IF(C7195=C$5:C7195,1,0),0))</f>
        <v>3957</v>
      </c>
    </row>
    <row r="7196" spans="2:7" x14ac:dyDescent="0.25">
      <c r="B7196" s="149" t="str">
        <f t="shared" si="226"/>
        <v>_3958</v>
      </c>
      <c r="E7196" s="149" t="str">
        <f t="shared" si="225"/>
        <v>_</v>
      </c>
      <c r="G7196" s="149">
        <f t="array" ref="G7196">SUM(IF(A7196=A$5:A7196,IF(C7196=C$5:C7196,1,0),0))</f>
        <v>3958</v>
      </c>
    </row>
    <row r="7197" spans="2:7" x14ac:dyDescent="0.25">
      <c r="B7197" s="149" t="str">
        <f t="shared" si="226"/>
        <v>_3959</v>
      </c>
      <c r="E7197" s="149" t="str">
        <f t="shared" si="225"/>
        <v>_</v>
      </c>
      <c r="G7197" s="149">
        <f t="array" ref="G7197">SUM(IF(A7197=A$5:A7197,IF(C7197=C$5:C7197,1,0),0))</f>
        <v>3959</v>
      </c>
    </row>
    <row r="7198" spans="2:7" x14ac:dyDescent="0.25">
      <c r="B7198" s="149" t="str">
        <f t="shared" si="226"/>
        <v>_3960</v>
      </c>
      <c r="E7198" s="149" t="str">
        <f t="shared" si="225"/>
        <v>_</v>
      </c>
      <c r="G7198" s="149">
        <f t="array" ref="G7198">SUM(IF(A7198=A$5:A7198,IF(C7198=C$5:C7198,1,0),0))</f>
        <v>3960</v>
      </c>
    </row>
    <row r="7199" spans="2:7" x14ac:dyDescent="0.25">
      <c r="B7199" s="149" t="str">
        <f t="shared" si="226"/>
        <v>_3961</v>
      </c>
      <c r="E7199" s="149" t="str">
        <f t="shared" si="225"/>
        <v>_</v>
      </c>
      <c r="G7199" s="149">
        <f t="array" ref="G7199">SUM(IF(A7199=A$5:A7199,IF(C7199=C$5:C7199,1,0),0))</f>
        <v>3961</v>
      </c>
    </row>
    <row r="7200" spans="2:7" x14ac:dyDescent="0.25">
      <c r="B7200" s="149" t="str">
        <f t="shared" si="226"/>
        <v>_3962</v>
      </c>
      <c r="E7200" s="149" t="str">
        <f t="shared" si="225"/>
        <v>_</v>
      </c>
      <c r="G7200" s="149">
        <f t="array" ref="G7200">SUM(IF(A7200=A$5:A7200,IF(C7200=C$5:C7200,1,0),0))</f>
        <v>3962</v>
      </c>
    </row>
    <row r="7201" spans="2:7" x14ac:dyDescent="0.25">
      <c r="B7201" s="149" t="str">
        <f t="shared" si="226"/>
        <v>_3963</v>
      </c>
      <c r="E7201" s="149" t="str">
        <f t="shared" si="225"/>
        <v>_</v>
      </c>
      <c r="G7201" s="149">
        <f t="array" ref="G7201">SUM(IF(A7201=A$5:A7201,IF(C7201=C$5:C7201,1,0),0))</f>
        <v>3963</v>
      </c>
    </row>
    <row r="7202" spans="2:7" x14ac:dyDescent="0.25">
      <c r="B7202" s="149" t="str">
        <f t="shared" si="226"/>
        <v>_3964</v>
      </c>
      <c r="E7202" s="149" t="str">
        <f t="shared" si="225"/>
        <v>_</v>
      </c>
      <c r="G7202" s="149">
        <f t="array" ref="G7202">SUM(IF(A7202=A$5:A7202,IF(C7202=C$5:C7202,1,0),0))</f>
        <v>3964</v>
      </c>
    </row>
    <row r="7203" spans="2:7" x14ac:dyDescent="0.25">
      <c r="B7203" s="149" t="str">
        <f t="shared" si="226"/>
        <v>_3965</v>
      </c>
      <c r="E7203" s="149" t="str">
        <f t="shared" si="225"/>
        <v>_</v>
      </c>
      <c r="G7203" s="149">
        <f t="array" ref="G7203">SUM(IF(A7203=A$5:A7203,IF(C7203=C$5:C7203,1,0),0))</f>
        <v>3965</v>
      </c>
    </row>
    <row r="7204" spans="2:7" x14ac:dyDescent="0.25">
      <c r="B7204" s="149" t="str">
        <f t="shared" si="226"/>
        <v>_3966</v>
      </c>
      <c r="E7204" s="149" t="str">
        <f t="shared" si="225"/>
        <v>_</v>
      </c>
      <c r="G7204" s="149">
        <f t="array" ref="G7204">SUM(IF(A7204=A$5:A7204,IF(C7204=C$5:C7204,1,0),0))</f>
        <v>3966</v>
      </c>
    </row>
    <row r="7205" spans="2:7" x14ac:dyDescent="0.25">
      <c r="B7205" s="149" t="str">
        <f t="shared" si="226"/>
        <v>_3967</v>
      </c>
      <c r="E7205" s="149" t="str">
        <f t="shared" si="225"/>
        <v>_</v>
      </c>
      <c r="G7205" s="149">
        <f t="array" ref="G7205">SUM(IF(A7205=A$5:A7205,IF(C7205=C$5:C7205,1,0),0))</f>
        <v>3967</v>
      </c>
    </row>
    <row r="7206" spans="2:7" x14ac:dyDescent="0.25">
      <c r="B7206" s="149" t="str">
        <f t="shared" si="226"/>
        <v>_3968</v>
      </c>
      <c r="E7206" s="149" t="str">
        <f t="shared" si="225"/>
        <v>_</v>
      </c>
      <c r="G7206" s="149">
        <f t="array" ref="G7206">SUM(IF(A7206=A$5:A7206,IF(C7206=C$5:C7206,1,0),0))</f>
        <v>3968</v>
      </c>
    </row>
    <row r="7207" spans="2:7" x14ac:dyDescent="0.25">
      <c r="B7207" s="149" t="str">
        <f t="shared" si="226"/>
        <v>_3969</v>
      </c>
      <c r="E7207" s="149" t="str">
        <f t="shared" si="225"/>
        <v>_</v>
      </c>
      <c r="G7207" s="149">
        <f t="array" ref="G7207">SUM(IF(A7207=A$5:A7207,IF(C7207=C$5:C7207,1,0),0))</f>
        <v>3969</v>
      </c>
    </row>
    <row r="7208" spans="2:7" x14ac:dyDescent="0.25">
      <c r="B7208" s="149" t="str">
        <f t="shared" si="226"/>
        <v>_3970</v>
      </c>
      <c r="E7208" s="149" t="str">
        <f t="shared" si="225"/>
        <v>_</v>
      </c>
      <c r="G7208" s="149">
        <f t="array" ref="G7208">SUM(IF(A7208=A$5:A7208,IF(C7208=C$5:C7208,1,0),0))</f>
        <v>3970</v>
      </c>
    </row>
    <row r="7209" spans="2:7" x14ac:dyDescent="0.25">
      <c r="B7209" s="149" t="str">
        <f t="shared" si="226"/>
        <v>_3971</v>
      </c>
      <c r="E7209" s="149" t="str">
        <f t="shared" si="225"/>
        <v>_</v>
      </c>
      <c r="G7209" s="149">
        <f t="array" ref="G7209">SUM(IF(A7209=A$5:A7209,IF(C7209=C$5:C7209,1,0),0))</f>
        <v>3971</v>
      </c>
    </row>
    <row r="7210" spans="2:7" x14ac:dyDescent="0.25">
      <c r="B7210" s="149" t="str">
        <f t="shared" si="226"/>
        <v>_3972</v>
      </c>
      <c r="E7210" s="149" t="str">
        <f t="shared" si="225"/>
        <v>_</v>
      </c>
      <c r="G7210" s="149">
        <f t="array" ref="G7210">SUM(IF(A7210=A$5:A7210,IF(C7210=C$5:C7210,1,0),0))</f>
        <v>3972</v>
      </c>
    </row>
    <row r="7211" spans="2:7" x14ac:dyDescent="0.25">
      <c r="B7211" s="149" t="str">
        <f t="shared" si="226"/>
        <v>_3973</v>
      </c>
      <c r="E7211" s="149" t="str">
        <f t="shared" si="225"/>
        <v>_</v>
      </c>
      <c r="G7211" s="149">
        <f t="array" ref="G7211">SUM(IF(A7211=A$5:A7211,IF(C7211=C$5:C7211,1,0),0))</f>
        <v>3973</v>
      </c>
    </row>
    <row r="7212" spans="2:7" x14ac:dyDescent="0.25">
      <c r="B7212" s="149" t="str">
        <f t="shared" si="226"/>
        <v>_3974</v>
      </c>
      <c r="E7212" s="149" t="str">
        <f t="shared" si="225"/>
        <v>_</v>
      </c>
      <c r="G7212" s="149">
        <f t="array" ref="G7212">SUM(IF(A7212=A$5:A7212,IF(C7212=C$5:C7212,1,0),0))</f>
        <v>3974</v>
      </c>
    </row>
    <row r="7213" spans="2:7" x14ac:dyDescent="0.25">
      <c r="B7213" s="149" t="str">
        <f t="shared" si="226"/>
        <v>_3975</v>
      </c>
      <c r="E7213" s="149" t="str">
        <f t="shared" si="225"/>
        <v>_</v>
      </c>
      <c r="G7213" s="149">
        <f t="array" ref="G7213">SUM(IF(A7213=A$5:A7213,IF(C7213=C$5:C7213,1,0),0))</f>
        <v>3975</v>
      </c>
    </row>
    <row r="7214" spans="2:7" x14ac:dyDescent="0.25">
      <c r="B7214" s="149" t="str">
        <f t="shared" si="226"/>
        <v>_3976</v>
      </c>
      <c r="E7214" s="149" t="str">
        <f t="shared" si="225"/>
        <v>_</v>
      </c>
      <c r="G7214" s="149">
        <f t="array" ref="G7214">SUM(IF(A7214=A$5:A7214,IF(C7214=C$5:C7214,1,0),0))</f>
        <v>3976</v>
      </c>
    </row>
    <row r="7215" spans="2:7" x14ac:dyDescent="0.25">
      <c r="B7215" s="149" t="str">
        <f t="shared" si="226"/>
        <v>_3977</v>
      </c>
      <c r="E7215" s="149" t="str">
        <f t="shared" si="225"/>
        <v>_</v>
      </c>
      <c r="G7215" s="149">
        <f t="array" ref="G7215">SUM(IF(A7215=A$5:A7215,IF(C7215=C$5:C7215,1,0),0))</f>
        <v>3977</v>
      </c>
    </row>
    <row r="7216" spans="2:7" x14ac:dyDescent="0.25">
      <c r="B7216" s="149" t="str">
        <f t="shared" si="226"/>
        <v>_3978</v>
      </c>
      <c r="E7216" s="149" t="str">
        <f t="shared" si="225"/>
        <v>_</v>
      </c>
      <c r="G7216" s="149">
        <f t="array" ref="G7216">SUM(IF(A7216=A$5:A7216,IF(C7216=C$5:C7216,1,0),0))</f>
        <v>3978</v>
      </c>
    </row>
    <row r="7217" spans="2:7" x14ac:dyDescent="0.25">
      <c r="B7217" s="149" t="str">
        <f t="shared" si="226"/>
        <v>_3979</v>
      </c>
      <c r="E7217" s="149" t="str">
        <f t="shared" ref="E7217:E7280" si="227">A7217&amp;"_"&amp;C7217&amp;D7217</f>
        <v>_</v>
      </c>
      <c r="G7217" s="149">
        <f t="array" ref="G7217">SUM(IF(A7217=A$5:A7217,IF(C7217=C$5:C7217,1,0),0))</f>
        <v>3979</v>
      </c>
    </row>
    <row r="7218" spans="2:7" x14ac:dyDescent="0.25">
      <c r="B7218" s="149" t="str">
        <f t="shared" si="226"/>
        <v>_3980</v>
      </c>
      <c r="E7218" s="149" t="str">
        <f t="shared" si="227"/>
        <v>_</v>
      </c>
      <c r="G7218" s="149">
        <f t="array" ref="G7218">SUM(IF(A7218=A$5:A7218,IF(C7218=C$5:C7218,1,0),0))</f>
        <v>3980</v>
      </c>
    </row>
    <row r="7219" spans="2:7" x14ac:dyDescent="0.25">
      <c r="B7219" s="149" t="str">
        <f t="shared" si="226"/>
        <v>_3981</v>
      </c>
      <c r="E7219" s="149" t="str">
        <f t="shared" si="227"/>
        <v>_</v>
      </c>
      <c r="G7219" s="149">
        <f t="array" ref="G7219">SUM(IF(A7219=A$5:A7219,IF(C7219=C$5:C7219,1,0),0))</f>
        <v>3981</v>
      </c>
    </row>
    <row r="7220" spans="2:7" x14ac:dyDescent="0.25">
      <c r="B7220" s="149" t="str">
        <f t="shared" si="226"/>
        <v>_3982</v>
      </c>
      <c r="E7220" s="149" t="str">
        <f t="shared" si="227"/>
        <v>_</v>
      </c>
      <c r="G7220" s="149">
        <f t="array" ref="G7220">SUM(IF(A7220=A$5:A7220,IF(C7220=C$5:C7220,1,0),0))</f>
        <v>3982</v>
      </c>
    </row>
    <row r="7221" spans="2:7" x14ac:dyDescent="0.25">
      <c r="B7221" s="149" t="str">
        <f t="shared" si="226"/>
        <v>_3983</v>
      </c>
      <c r="E7221" s="149" t="str">
        <f t="shared" si="227"/>
        <v>_</v>
      </c>
      <c r="G7221" s="149">
        <f t="array" ref="G7221">SUM(IF(A7221=A$5:A7221,IF(C7221=C$5:C7221,1,0),0))</f>
        <v>3983</v>
      </c>
    </row>
    <row r="7222" spans="2:7" x14ac:dyDescent="0.25">
      <c r="B7222" s="149" t="str">
        <f t="shared" si="226"/>
        <v>_3984</v>
      </c>
      <c r="E7222" s="149" t="str">
        <f t="shared" si="227"/>
        <v>_</v>
      </c>
      <c r="G7222" s="149">
        <f t="array" ref="G7222">SUM(IF(A7222=A$5:A7222,IF(C7222=C$5:C7222,1,0),0))</f>
        <v>3984</v>
      </c>
    </row>
    <row r="7223" spans="2:7" x14ac:dyDescent="0.25">
      <c r="B7223" s="149" t="str">
        <f t="shared" si="226"/>
        <v>_3985</v>
      </c>
      <c r="E7223" s="149" t="str">
        <f t="shared" si="227"/>
        <v>_</v>
      </c>
      <c r="G7223" s="149">
        <f t="array" ref="G7223">SUM(IF(A7223=A$5:A7223,IF(C7223=C$5:C7223,1,0),0))</f>
        <v>3985</v>
      </c>
    </row>
    <row r="7224" spans="2:7" x14ac:dyDescent="0.25">
      <c r="B7224" s="149" t="str">
        <f t="shared" si="226"/>
        <v>_3986</v>
      </c>
      <c r="E7224" s="149" t="str">
        <f t="shared" si="227"/>
        <v>_</v>
      </c>
      <c r="G7224" s="149">
        <f t="array" ref="G7224">SUM(IF(A7224=A$5:A7224,IF(C7224=C$5:C7224,1,0),0))</f>
        <v>3986</v>
      </c>
    </row>
    <row r="7225" spans="2:7" x14ac:dyDescent="0.25">
      <c r="B7225" s="149" t="str">
        <f t="shared" si="226"/>
        <v>_3987</v>
      </c>
      <c r="E7225" s="149" t="str">
        <f t="shared" si="227"/>
        <v>_</v>
      </c>
      <c r="G7225" s="149">
        <f t="array" ref="G7225">SUM(IF(A7225=A$5:A7225,IF(C7225=C$5:C7225,1,0),0))</f>
        <v>3987</v>
      </c>
    </row>
    <row r="7226" spans="2:7" x14ac:dyDescent="0.25">
      <c r="B7226" s="149" t="str">
        <f t="shared" si="226"/>
        <v>_3988</v>
      </c>
      <c r="E7226" s="149" t="str">
        <f t="shared" si="227"/>
        <v>_</v>
      </c>
      <c r="G7226" s="149">
        <f t="array" ref="G7226">SUM(IF(A7226=A$5:A7226,IF(C7226=C$5:C7226,1,0),0))</f>
        <v>3988</v>
      </c>
    </row>
    <row r="7227" spans="2:7" x14ac:dyDescent="0.25">
      <c r="B7227" s="149" t="str">
        <f t="shared" si="226"/>
        <v>_3989</v>
      </c>
      <c r="E7227" s="149" t="str">
        <f t="shared" si="227"/>
        <v>_</v>
      </c>
      <c r="G7227" s="149">
        <f t="array" ref="G7227">SUM(IF(A7227=A$5:A7227,IF(C7227=C$5:C7227,1,0),0))</f>
        <v>3989</v>
      </c>
    </row>
    <row r="7228" spans="2:7" x14ac:dyDescent="0.25">
      <c r="B7228" s="149" t="str">
        <f t="shared" si="226"/>
        <v>_3990</v>
      </c>
      <c r="E7228" s="149" t="str">
        <f t="shared" si="227"/>
        <v>_</v>
      </c>
      <c r="G7228" s="149">
        <f t="array" ref="G7228">SUM(IF(A7228=A$5:A7228,IF(C7228=C$5:C7228,1,0),0))</f>
        <v>3990</v>
      </c>
    </row>
    <row r="7229" spans="2:7" x14ac:dyDescent="0.25">
      <c r="B7229" s="149" t="str">
        <f t="shared" si="226"/>
        <v>_3991</v>
      </c>
      <c r="E7229" s="149" t="str">
        <f t="shared" si="227"/>
        <v>_</v>
      </c>
      <c r="G7229" s="149">
        <f t="array" ref="G7229">SUM(IF(A7229=A$5:A7229,IF(C7229=C$5:C7229,1,0),0))</f>
        <v>3991</v>
      </c>
    </row>
    <row r="7230" spans="2:7" x14ac:dyDescent="0.25">
      <c r="B7230" s="149" t="str">
        <f t="shared" si="226"/>
        <v>_3992</v>
      </c>
      <c r="E7230" s="149" t="str">
        <f t="shared" si="227"/>
        <v>_</v>
      </c>
      <c r="G7230" s="149">
        <f t="array" ref="G7230">SUM(IF(A7230=A$5:A7230,IF(C7230=C$5:C7230,1,0),0))</f>
        <v>3992</v>
      </c>
    </row>
    <row r="7231" spans="2:7" x14ac:dyDescent="0.25">
      <c r="B7231" s="149" t="str">
        <f t="shared" si="226"/>
        <v>_3993</v>
      </c>
      <c r="E7231" s="149" t="str">
        <f t="shared" si="227"/>
        <v>_</v>
      </c>
      <c r="G7231" s="149">
        <f t="array" ref="G7231">SUM(IF(A7231=A$5:A7231,IF(C7231=C$5:C7231,1,0),0))</f>
        <v>3993</v>
      </c>
    </row>
    <row r="7232" spans="2:7" x14ac:dyDescent="0.25">
      <c r="B7232" s="149" t="str">
        <f t="shared" si="226"/>
        <v>_3994</v>
      </c>
      <c r="E7232" s="149" t="str">
        <f t="shared" si="227"/>
        <v>_</v>
      </c>
      <c r="G7232" s="149">
        <f t="array" ref="G7232">SUM(IF(A7232=A$5:A7232,IF(C7232=C$5:C7232,1,0),0))</f>
        <v>3994</v>
      </c>
    </row>
    <row r="7233" spans="2:7" x14ac:dyDescent="0.25">
      <c r="B7233" s="149" t="str">
        <f t="shared" si="226"/>
        <v>_3995</v>
      </c>
      <c r="E7233" s="149" t="str">
        <f t="shared" si="227"/>
        <v>_</v>
      </c>
      <c r="G7233" s="149">
        <f t="array" ref="G7233">SUM(IF(A7233=A$5:A7233,IF(C7233=C$5:C7233,1,0),0))</f>
        <v>3995</v>
      </c>
    </row>
    <row r="7234" spans="2:7" x14ac:dyDescent="0.25">
      <c r="B7234" s="149" t="str">
        <f t="shared" si="226"/>
        <v>_3996</v>
      </c>
      <c r="E7234" s="149" t="str">
        <f t="shared" si="227"/>
        <v>_</v>
      </c>
      <c r="G7234" s="149">
        <f t="array" ref="G7234">SUM(IF(A7234=A$5:A7234,IF(C7234=C$5:C7234,1,0),0))</f>
        <v>3996</v>
      </c>
    </row>
    <row r="7235" spans="2:7" x14ac:dyDescent="0.25">
      <c r="B7235" s="149" t="str">
        <f t="shared" si="226"/>
        <v>_3997</v>
      </c>
      <c r="E7235" s="149" t="str">
        <f t="shared" si="227"/>
        <v>_</v>
      </c>
      <c r="G7235" s="149">
        <f t="array" ref="G7235">SUM(IF(A7235=A$5:A7235,IF(C7235=C$5:C7235,1,0),0))</f>
        <v>3997</v>
      </c>
    </row>
    <row r="7236" spans="2:7" x14ac:dyDescent="0.25">
      <c r="B7236" s="149" t="str">
        <f t="shared" si="226"/>
        <v>_3998</v>
      </c>
      <c r="E7236" s="149" t="str">
        <f t="shared" si="227"/>
        <v>_</v>
      </c>
      <c r="G7236" s="149">
        <f t="array" ref="G7236">SUM(IF(A7236=A$5:A7236,IF(C7236=C$5:C7236,1,0),0))</f>
        <v>3998</v>
      </c>
    </row>
    <row r="7237" spans="2:7" x14ac:dyDescent="0.25">
      <c r="B7237" s="149" t="str">
        <f t="shared" si="226"/>
        <v>_3999</v>
      </c>
      <c r="E7237" s="149" t="str">
        <f t="shared" si="227"/>
        <v>_</v>
      </c>
      <c r="G7237" s="149">
        <f t="array" ref="G7237">SUM(IF(A7237=A$5:A7237,IF(C7237=C$5:C7237,1,0),0))</f>
        <v>3999</v>
      </c>
    </row>
    <row r="7238" spans="2:7" x14ac:dyDescent="0.25">
      <c r="B7238" s="149" t="str">
        <f t="shared" si="226"/>
        <v>_4000</v>
      </c>
      <c r="E7238" s="149" t="str">
        <f t="shared" si="227"/>
        <v>_</v>
      </c>
      <c r="G7238" s="149">
        <f t="array" ref="G7238">SUM(IF(A7238=A$5:A7238,IF(C7238=C$5:C7238,1,0),0))</f>
        <v>4000</v>
      </c>
    </row>
    <row r="7239" spans="2:7" x14ac:dyDescent="0.25">
      <c r="B7239" s="149" t="str">
        <f t="shared" si="226"/>
        <v>_4001</v>
      </c>
      <c r="E7239" s="149" t="str">
        <f t="shared" si="227"/>
        <v>_</v>
      </c>
      <c r="G7239" s="149">
        <f t="array" ref="G7239">SUM(IF(A7239=A$5:A7239,IF(C7239=C$5:C7239,1,0),0))</f>
        <v>4001</v>
      </c>
    </row>
    <row r="7240" spans="2:7" x14ac:dyDescent="0.25">
      <c r="B7240" s="149" t="str">
        <f t="shared" si="226"/>
        <v>_4002</v>
      </c>
      <c r="E7240" s="149" t="str">
        <f t="shared" si="227"/>
        <v>_</v>
      </c>
      <c r="G7240" s="149">
        <f t="array" ref="G7240">SUM(IF(A7240=A$5:A7240,IF(C7240=C$5:C7240,1,0),0))</f>
        <v>4002</v>
      </c>
    </row>
    <row r="7241" spans="2:7" x14ac:dyDescent="0.25">
      <c r="B7241" s="149" t="str">
        <f t="shared" si="226"/>
        <v>_4003</v>
      </c>
      <c r="E7241" s="149" t="str">
        <f t="shared" si="227"/>
        <v>_</v>
      </c>
      <c r="G7241" s="149">
        <f t="array" ref="G7241">SUM(IF(A7241=A$5:A7241,IF(C7241=C$5:C7241,1,0),0))</f>
        <v>4003</v>
      </c>
    </row>
    <row r="7242" spans="2:7" x14ac:dyDescent="0.25">
      <c r="B7242" s="149" t="str">
        <f t="shared" si="226"/>
        <v>_4004</v>
      </c>
      <c r="E7242" s="149" t="str">
        <f t="shared" si="227"/>
        <v>_</v>
      </c>
      <c r="G7242" s="149">
        <f t="array" ref="G7242">SUM(IF(A7242=A$5:A7242,IF(C7242=C$5:C7242,1,0),0))</f>
        <v>4004</v>
      </c>
    </row>
    <row r="7243" spans="2:7" x14ac:dyDescent="0.25">
      <c r="B7243" s="149" t="str">
        <f t="shared" si="226"/>
        <v>_4005</v>
      </c>
      <c r="E7243" s="149" t="str">
        <f t="shared" si="227"/>
        <v>_</v>
      </c>
      <c r="G7243" s="149">
        <f t="array" ref="G7243">SUM(IF(A7243=A$5:A7243,IF(C7243=C$5:C7243,1,0),0))</f>
        <v>4005</v>
      </c>
    </row>
    <row r="7244" spans="2:7" x14ac:dyDescent="0.25">
      <c r="B7244" s="149" t="str">
        <f t="shared" si="226"/>
        <v>_4006</v>
      </c>
      <c r="E7244" s="149" t="str">
        <f t="shared" si="227"/>
        <v>_</v>
      </c>
      <c r="G7244" s="149">
        <f t="array" ref="G7244">SUM(IF(A7244=A$5:A7244,IF(C7244=C$5:C7244,1,0),0))</f>
        <v>4006</v>
      </c>
    </row>
    <row r="7245" spans="2:7" x14ac:dyDescent="0.25">
      <c r="B7245" s="149" t="str">
        <f t="shared" ref="B7245:B7308" si="228">A7245&amp;"_"&amp;C7245&amp;G7245</f>
        <v>_4007</v>
      </c>
      <c r="E7245" s="149" t="str">
        <f t="shared" si="227"/>
        <v>_</v>
      </c>
      <c r="G7245" s="149">
        <f t="array" ref="G7245">SUM(IF(A7245=A$5:A7245,IF(C7245=C$5:C7245,1,0),0))</f>
        <v>4007</v>
      </c>
    </row>
    <row r="7246" spans="2:7" x14ac:dyDescent="0.25">
      <c r="B7246" s="149" t="str">
        <f t="shared" si="228"/>
        <v>_4008</v>
      </c>
      <c r="E7246" s="149" t="str">
        <f t="shared" si="227"/>
        <v>_</v>
      </c>
      <c r="G7246" s="149">
        <f t="array" ref="G7246">SUM(IF(A7246=A$5:A7246,IF(C7246=C$5:C7246,1,0),0))</f>
        <v>4008</v>
      </c>
    </row>
    <row r="7247" spans="2:7" x14ac:dyDescent="0.25">
      <c r="B7247" s="149" t="str">
        <f t="shared" si="228"/>
        <v>_4009</v>
      </c>
      <c r="E7247" s="149" t="str">
        <f t="shared" si="227"/>
        <v>_</v>
      </c>
      <c r="G7247" s="149">
        <f t="array" ref="G7247">SUM(IF(A7247=A$5:A7247,IF(C7247=C$5:C7247,1,0),0))</f>
        <v>4009</v>
      </c>
    </row>
    <row r="7248" spans="2:7" x14ac:dyDescent="0.25">
      <c r="B7248" s="149" t="str">
        <f t="shared" si="228"/>
        <v>_4010</v>
      </c>
      <c r="E7248" s="149" t="str">
        <f t="shared" si="227"/>
        <v>_</v>
      </c>
      <c r="G7248" s="149">
        <f t="array" ref="G7248">SUM(IF(A7248=A$5:A7248,IF(C7248=C$5:C7248,1,0),0))</f>
        <v>4010</v>
      </c>
    </row>
    <row r="7249" spans="2:7" x14ac:dyDescent="0.25">
      <c r="B7249" s="149" t="str">
        <f t="shared" si="228"/>
        <v>_4011</v>
      </c>
      <c r="E7249" s="149" t="str">
        <f t="shared" si="227"/>
        <v>_</v>
      </c>
      <c r="G7249" s="149">
        <f t="array" ref="G7249">SUM(IF(A7249=A$5:A7249,IF(C7249=C$5:C7249,1,0),0))</f>
        <v>4011</v>
      </c>
    </row>
    <row r="7250" spans="2:7" x14ac:dyDescent="0.25">
      <c r="B7250" s="149" t="str">
        <f t="shared" si="228"/>
        <v>_4012</v>
      </c>
      <c r="E7250" s="149" t="str">
        <f t="shared" si="227"/>
        <v>_</v>
      </c>
      <c r="G7250" s="149">
        <f t="array" ref="G7250">SUM(IF(A7250=A$5:A7250,IF(C7250=C$5:C7250,1,0),0))</f>
        <v>4012</v>
      </c>
    </row>
    <row r="7251" spans="2:7" x14ac:dyDescent="0.25">
      <c r="B7251" s="149" t="str">
        <f t="shared" si="228"/>
        <v>_4013</v>
      </c>
      <c r="E7251" s="149" t="str">
        <f t="shared" si="227"/>
        <v>_</v>
      </c>
      <c r="G7251" s="149">
        <f t="array" ref="G7251">SUM(IF(A7251=A$5:A7251,IF(C7251=C$5:C7251,1,0),0))</f>
        <v>4013</v>
      </c>
    </row>
    <row r="7252" spans="2:7" x14ac:dyDescent="0.25">
      <c r="B7252" s="149" t="str">
        <f t="shared" si="228"/>
        <v>_4014</v>
      </c>
      <c r="E7252" s="149" t="str">
        <f t="shared" si="227"/>
        <v>_</v>
      </c>
      <c r="G7252" s="149">
        <f t="array" ref="G7252">SUM(IF(A7252=A$5:A7252,IF(C7252=C$5:C7252,1,0),0))</f>
        <v>4014</v>
      </c>
    </row>
    <row r="7253" spans="2:7" x14ac:dyDescent="0.25">
      <c r="B7253" s="149" t="str">
        <f t="shared" si="228"/>
        <v>_4015</v>
      </c>
      <c r="E7253" s="149" t="str">
        <f t="shared" si="227"/>
        <v>_</v>
      </c>
      <c r="G7253" s="149">
        <f t="array" ref="G7253">SUM(IF(A7253=A$5:A7253,IF(C7253=C$5:C7253,1,0),0))</f>
        <v>4015</v>
      </c>
    </row>
    <row r="7254" spans="2:7" x14ac:dyDescent="0.25">
      <c r="B7254" s="149" t="str">
        <f t="shared" si="228"/>
        <v>_4016</v>
      </c>
      <c r="E7254" s="149" t="str">
        <f t="shared" si="227"/>
        <v>_</v>
      </c>
      <c r="G7254" s="149">
        <f t="array" ref="G7254">SUM(IF(A7254=A$5:A7254,IF(C7254=C$5:C7254,1,0),0))</f>
        <v>4016</v>
      </c>
    </row>
    <row r="7255" spans="2:7" x14ac:dyDescent="0.25">
      <c r="B7255" s="149" t="str">
        <f t="shared" si="228"/>
        <v>_4017</v>
      </c>
      <c r="E7255" s="149" t="str">
        <f t="shared" si="227"/>
        <v>_</v>
      </c>
      <c r="G7255" s="149">
        <f t="array" ref="G7255">SUM(IF(A7255=A$5:A7255,IF(C7255=C$5:C7255,1,0),0))</f>
        <v>4017</v>
      </c>
    </row>
    <row r="7256" spans="2:7" x14ac:dyDescent="0.25">
      <c r="B7256" s="149" t="str">
        <f t="shared" si="228"/>
        <v>_4018</v>
      </c>
      <c r="E7256" s="149" t="str">
        <f t="shared" si="227"/>
        <v>_</v>
      </c>
      <c r="G7256" s="149">
        <f t="array" ref="G7256">SUM(IF(A7256=A$5:A7256,IF(C7256=C$5:C7256,1,0),0))</f>
        <v>4018</v>
      </c>
    </row>
    <row r="7257" spans="2:7" x14ac:dyDescent="0.25">
      <c r="B7257" s="149" t="str">
        <f t="shared" si="228"/>
        <v>_4019</v>
      </c>
      <c r="E7257" s="149" t="str">
        <f t="shared" si="227"/>
        <v>_</v>
      </c>
      <c r="G7257" s="149">
        <f t="array" ref="G7257">SUM(IF(A7257=A$5:A7257,IF(C7257=C$5:C7257,1,0),0))</f>
        <v>4019</v>
      </c>
    </row>
    <row r="7258" spans="2:7" x14ac:dyDescent="0.25">
      <c r="B7258" s="149" t="str">
        <f t="shared" si="228"/>
        <v>_4020</v>
      </c>
      <c r="E7258" s="149" t="str">
        <f t="shared" si="227"/>
        <v>_</v>
      </c>
      <c r="G7258" s="149">
        <f t="array" ref="G7258">SUM(IF(A7258=A$5:A7258,IF(C7258=C$5:C7258,1,0),0))</f>
        <v>4020</v>
      </c>
    </row>
    <row r="7259" spans="2:7" x14ac:dyDescent="0.25">
      <c r="B7259" s="149" t="str">
        <f t="shared" si="228"/>
        <v>_4021</v>
      </c>
      <c r="E7259" s="149" t="str">
        <f t="shared" si="227"/>
        <v>_</v>
      </c>
      <c r="G7259" s="149">
        <f t="array" ref="G7259">SUM(IF(A7259=A$5:A7259,IF(C7259=C$5:C7259,1,0),0))</f>
        <v>4021</v>
      </c>
    </row>
    <row r="7260" spans="2:7" x14ac:dyDescent="0.25">
      <c r="B7260" s="149" t="str">
        <f t="shared" si="228"/>
        <v>_4022</v>
      </c>
      <c r="E7260" s="149" t="str">
        <f t="shared" si="227"/>
        <v>_</v>
      </c>
      <c r="G7260" s="149">
        <f t="array" ref="G7260">SUM(IF(A7260=A$5:A7260,IF(C7260=C$5:C7260,1,0),0))</f>
        <v>4022</v>
      </c>
    </row>
    <row r="7261" spans="2:7" x14ac:dyDescent="0.25">
      <c r="B7261" s="149" t="str">
        <f t="shared" si="228"/>
        <v>_4023</v>
      </c>
      <c r="E7261" s="149" t="str">
        <f t="shared" si="227"/>
        <v>_</v>
      </c>
      <c r="G7261" s="149">
        <f t="array" ref="G7261">SUM(IF(A7261=A$5:A7261,IF(C7261=C$5:C7261,1,0),0))</f>
        <v>4023</v>
      </c>
    </row>
    <row r="7262" spans="2:7" x14ac:dyDescent="0.25">
      <c r="B7262" s="149" t="str">
        <f t="shared" si="228"/>
        <v>_4024</v>
      </c>
      <c r="E7262" s="149" t="str">
        <f t="shared" si="227"/>
        <v>_</v>
      </c>
      <c r="G7262" s="149">
        <f t="array" ref="G7262">SUM(IF(A7262=A$5:A7262,IF(C7262=C$5:C7262,1,0),0))</f>
        <v>4024</v>
      </c>
    </row>
    <row r="7263" spans="2:7" x14ac:dyDescent="0.25">
      <c r="B7263" s="149" t="str">
        <f t="shared" si="228"/>
        <v>_4025</v>
      </c>
      <c r="E7263" s="149" t="str">
        <f t="shared" si="227"/>
        <v>_</v>
      </c>
      <c r="G7263" s="149">
        <f t="array" ref="G7263">SUM(IF(A7263=A$5:A7263,IF(C7263=C$5:C7263,1,0),0))</f>
        <v>4025</v>
      </c>
    </row>
    <row r="7264" spans="2:7" x14ac:dyDescent="0.25">
      <c r="B7264" s="149" t="str">
        <f t="shared" si="228"/>
        <v>_4026</v>
      </c>
      <c r="E7264" s="149" t="str">
        <f t="shared" si="227"/>
        <v>_</v>
      </c>
      <c r="G7264" s="149">
        <f t="array" ref="G7264">SUM(IF(A7264=A$5:A7264,IF(C7264=C$5:C7264,1,0),0))</f>
        <v>4026</v>
      </c>
    </row>
    <row r="7265" spans="2:7" x14ac:dyDescent="0.25">
      <c r="B7265" s="149" t="str">
        <f t="shared" si="228"/>
        <v>_4027</v>
      </c>
      <c r="E7265" s="149" t="str">
        <f t="shared" si="227"/>
        <v>_</v>
      </c>
      <c r="G7265" s="149">
        <f t="array" ref="G7265">SUM(IF(A7265=A$5:A7265,IF(C7265=C$5:C7265,1,0),0))</f>
        <v>4027</v>
      </c>
    </row>
    <row r="7266" spans="2:7" x14ac:dyDescent="0.25">
      <c r="B7266" s="149" t="str">
        <f t="shared" si="228"/>
        <v>_4028</v>
      </c>
      <c r="E7266" s="149" t="str">
        <f t="shared" si="227"/>
        <v>_</v>
      </c>
      <c r="G7266" s="149">
        <f t="array" ref="G7266">SUM(IF(A7266=A$5:A7266,IF(C7266=C$5:C7266,1,0),0))</f>
        <v>4028</v>
      </c>
    </row>
    <row r="7267" spans="2:7" x14ac:dyDescent="0.25">
      <c r="B7267" s="149" t="str">
        <f t="shared" si="228"/>
        <v>_4029</v>
      </c>
      <c r="E7267" s="149" t="str">
        <f t="shared" si="227"/>
        <v>_</v>
      </c>
      <c r="G7267" s="149">
        <f t="array" ref="G7267">SUM(IF(A7267=A$5:A7267,IF(C7267=C$5:C7267,1,0),0))</f>
        <v>4029</v>
      </c>
    </row>
    <row r="7268" spans="2:7" x14ac:dyDescent="0.25">
      <c r="B7268" s="149" t="str">
        <f t="shared" si="228"/>
        <v>_4030</v>
      </c>
      <c r="E7268" s="149" t="str">
        <f t="shared" si="227"/>
        <v>_</v>
      </c>
      <c r="G7268" s="149">
        <f t="array" ref="G7268">SUM(IF(A7268=A$5:A7268,IF(C7268=C$5:C7268,1,0),0))</f>
        <v>4030</v>
      </c>
    </row>
    <row r="7269" spans="2:7" x14ac:dyDescent="0.25">
      <c r="B7269" s="149" t="str">
        <f t="shared" si="228"/>
        <v>_4031</v>
      </c>
      <c r="E7269" s="149" t="str">
        <f t="shared" si="227"/>
        <v>_</v>
      </c>
      <c r="G7269" s="149">
        <f t="array" ref="G7269">SUM(IF(A7269=A$5:A7269,IF(C7269=C$5:C7269,1,0),0))</f>
        <v>4031</v>
      </c>
    </row>
    <row r="7270" spans="2:7" x14ac:dyDescent="0.25">
      <c r="B7270" s="149" t="str">
        <f t="shared" si="228"/>
        <v>_4032</v>
      </c>
      <c r="E7270" s="149" t="str">
        <f t="shared" si="227"/>
        <v>_</v>
      </c>
      <c r="G7270" s="149">
        <f t="array" ref="G7270">SUM(IF(A7270=A$5:A7270,IF(C7270=C$5:C7270,1,0),0))</f>
        <v>4032</v>
      </c>
    </row>
    <row r="7271" spans="2:7" x14ac:dyDescent="0.25">
      <c r="B7271" s="149" t="str">
        <f t="shared" si="228"/>
        <v>_4033</v>
      </c>
      <c r="E7271" s="149" t="str">
        <f t="shared" si="227"/>
        <v>_</v>
      </c>
      <c r="G7271" s="149">
        <f t="array" ref="G7271">SUM(IF(A7271=A$5:A7271,IF(C7271=C$5:C7271,1,0),0))</f>
        <v>4033</v>
      </c>
    </row>
    <row r="7272" spans="2:7" x14ac:dyDescent="0.25">
      <c r="B7272" s="149" t="str">
        <f t="shared" si="228"/>
        <v>_4034</v>
      </c>
      <c r="E7272" s="149" t="str">
        <f t="shared" si="227"/>
        <v>_</v>
      </c>
      <c r="G7272" s="149">
        <f t="array" ref="G7272">SUM(IF(A7272=A$5:A7272,IF(C7272=C$5:C7272,1,0),0))</f>
        <v>4034</v>
      </c>
    </row>
    <row r="7273" spans="2:7" x14ac:dyDescent="0.25">
      <c r="B7273" s="149" t="str">
        <f t="shared" si="228"/>
        <v>_4035</v>
      </c>
      <c r="E7273" s="149" t="str">
        <f t="shared" si="227"/>
        <v>_</v>
      </c>
      <c r="G7273" s="149">
        <f t="array" ref="G7273">SUM(IF(A7273=A$5:A7273,IF(C7273=C$5:C7273,1,0),0))</f>
        <v>4035</v>
      </c>
    </row>
    <row r="7274" spans="2:7" x14ac:dyDescent="0.25">
      <c r="B7274" s="149" t="str">
        <f t="shared" si="228"/>
        <v>_4036</v>
      </c>
      <c r="E7274" s="149" t="str">
        <f t="shared" si="227"/>
        <v>_</v>
      </c>
      <c r="G7274" s="149">
        <f t="array" ref="G7274">SUM(IF(A7274=A$5:A7274,IF(C7274=C$5:C7274,1,0),0))</f>
        <v>4036</v>
      </c>
    </row>
    <row r="7275" spans="2:7" x14ac:dyDescent="0.25">
      <c r="B7275" s="149" t="str">
        <f t="shared" si="228"/>
        <v>_4037</v>
      </c>
      <c r="E7275" s="149" t="str">
        <f t="shared" si="227"/>
        <v>_</v>
      </c>
      <c r="G7275" s="149">
        <f t="array" ref="G7275">SUM(IF(A7275=A$5:A7275,IF(C7275=C$5:C7275,1,0),0))</f>
        <v>4037</v>
      </c>
    </row>
    <row r="7276" spans="2:7" x14ac:dyDescent="0.25">
      <c r="B7276" s="149" t="str">
        <f t="shared" si="228"/>
        <v>_4038</v>
      </c>
      <c r="E7276" s="149" t="str">
        <f t="shared" si="227"/>
        <v>_</v>
      </c>
      <c r="G7276" s="149">
        <f t="array" ref="G7276">SUM(IF(A7276=A$5:A7276,IF(C7276=C$5:C7276,1,0),0))</f>
        <v>4038</v>
      </c>
    </row>
    <row r="7277" spans="2:7" x14ac:dyDescent="0.25">
      <c r="B7277" s="149" t="str">
        <f t="shared" si="228"/>
        <v>_4039</v>
      </c>
      <c r="E7277" s="149" t="str">
        <f t="shared" si="227"/>
        <v>_</v>
      </c>
      <c r="G7277" s="149">
        <f t="array" ref="G7277">SUM(IF(A7277=A$5:A7277,IF(C7277=C$5:C7277,1,0),0))</f>
        <v>4039</v>
      </c>
    </row>
    <row r="7278" spans="2:7" x14ac:dyDescent="0.25">
      <c r="B7278" s="149" t="str">
        <f t="shared" si="228"/>
        <v>_4040</v>
      </c>
      <c r="E7278" s="149" t="str">
        <f t="shared" si="227"/>
        <v>_</v>
      </c>
      <c r="G7278" s="149">
        <f t="array" ref="G7278">SUM(IF(A7278=A$5:A7278,IF(C7278=C$5:C7278,1,0),0))</f>
        <v>4040</v>
      </c>
    </row>
    <row r="7279" spans="2:7" x14ac:dyDescent="0.25">
      <c r="B7279" s="149" t="str">
        <f t="shared" si="228"/>
        <v>_4041</v>
      </c>
      <c r="E7279" s="149" t="str">
        <f t="shared" si="227"/>
        <v>_</v>
      </c>
      <c r="G7279" s="149">
        <f t="array" ref="G7279">SUM(IF(A7279=A$5:A7279,IF(C7279=C$5:C7279,1,0),0))</f>
        <v>4041</v>
      </c>
    </row>
    <row r="7280" spans="2:7" x14ac:dyDescent="0.25">
      <c r="B7280" s="149" t="str">
        <f t="shared" si="228"/>
        <v>_4042</v>
      </c>
      <c r="E7280" s="149" t="str">
        <f t="shared" si="227"/>
        <v>_</v>
      </c>
      <c r="G7280" s="149">
        <f t="array" ref="G7280">SUM(IF(A7280=A$5:A7280,IF(C7280=C$5:C7280,1,0),0))</f>
        <v>4042</v>
      </c>
    </row>
    <row r="7281" spans="2:7" x14ac:dyDescent="0.25">
      <c r="B7281" s="149" t="str">
        <f t="shared" si="228"/>
        <v>_4043</v>
      </c>
      <c r="E7281" s="149" t="str">
        <f t="shared" ref="E7281:E7344" si="229">A7281&amp;"_"&amp;C7281&amp;D7281</f>
        <v>_</v>
      </c>
      <c r="G7281" s="149">
        <f t="array" ref="G7281">SUM(IF(A7281=A$5:A7281,IF(C7281=C$5:C7281,1,0),0))</f>
        <v>4043</v>
      </c>
    </row>
    <row r="7282" spans="2:7" x14ac:dyDescent="0.25">
      <c r="B7282" s="149" t="str">
        <f t="shared" si="228"/>
        <v>_4044</v>
      </c>
      <c r="E7282" s="149" t="str">
        <f t="shared" si="229"/>
        <v>_</v>
      </c>
      <c r="G7282" s="149">
        <f t="array" ref="G7282">SUM(IF(A7282=A$5:A7282,IF(C7282=C$5:C7282,1,0),0))</f>
        <v>4044</v>
      </c>
    </row>
    <row r="7283" spans="2:7" x14ac:dyDescent="0.25">
      <c r="B7283" s="149" t="str">
        <f t="shared" si="228"/>
        <v>_4045</v>
      </c>
      <c r="E7283" s="149" t="str">
        <f t="shared" si="229"/>
        <v>_</v>
      </c>
      <c r="G7283" s="149">
        <f t="array" ref="G7283">SUM(IF(A7283=A$5:A7283,IF(C7283=C$5:C7283,1,0),0))</f>
        <v>4045</v>
      </c>
    </row>
    <row r="7284" spans="2:7" x14ac:dyDescent="0.25">
      <c r="B7284" s="149" t="str">
        <f t="shared" si="228"/>
        <v>_4046</v>
      </c>
      <c r="E7284" s="149" t="str">
        <f t="shared" si="229"/>
        <v>_</v>
      </c>
      <c r="G7284" s="149">
        <f t="array" ref="G7284">SUM(IF(A7284=A$5:A7284,IF(C7284=C$5:C7284,1,0),0))</f>
        <v>4046</v>
      </c>
    </row>
    <row r="7285" spans="2:7" x14ac:dyDescent="0.25">
      <c r="B7285" s="149" t="str">
        <f t="shared" si="228"/>
        <v>_4047</v>
      </c>
      <c r="E7285" s="149" t="str">
        <f t="shared" si="229"/>
        <v>_</v>
      </c>
      <c r="G7285" s="149">
        <f t="array" ref="G7285">SUM(IF(A7285=A$5:A7285,IF(C7285=C$5:C7285,1,0),0))</f>
        <v>4047</v>
      </c>
    </row>
    <row r="7286" spans="2:7" x14ac:dyDescent="0.25">
      <c r="B7286" s="149" t="str">
        <f t="shared" si="228"/>
        <v>_4048</v>
      </c>
      <c r="E7286" s="149" t="str">
        <f t="shared" si="229"/>
        <v>_</v>
      </c>
      <c r="G7286" s="149">
        <f t="array" ref="G7286">SUM(IF(A7286=A$5:A7286,IF(C7286=C$5:C7286,1,0),0))</f>
        <v>4048</v>
      </c>
    </row>
    <row r="7287" spans="2:7" x14ac:dyDescent="0.25">
      <c r="B7287" s="149" t="str">
        <f t="shared" si="228"/>
        <v>_4049</v>
      </c>
      <c r="E7287" s="149" t="str">
        <f t="shared" si="229"/>
        <v>_</v>
      </c>
      <c r="G7287" s="149">
        <f t="array" ref="G7287">SUM(IF(A7287=A$5:A7287,IF(C7287=C$5:C7287,1,0),0))</f>
        <v>4049</v>
      </c>
    </row>
    <row r="7288" spans="2:7" x14ac:dyDescent="0.25">
      <c r="B7288" s="149" t="str">
        <f t="shared" si="228"/>
        <v>_4050</v>
      </c>
      <c r="E7288" s="149" t="str">
        <f t="shared" si="229"/>
        <v>_</v>
      </c>
      <c r="G7288" s="149">
        <f t="array" ref="G7288">SUM(IF(A7288=A$5:A7288,IF(C7288=C$5:C7288,1,0),0))</f>
        <v>4050</v>
      </c>
    </row>
    <row r="7289" spans="2:7" x14ac:dyDescent="0.25">
      <c r="B7289" s="149" t="str">
        <f t="shared" si="228"/>
        <v>_4051</v>
      </c>
      <c r="E7289" s="149" t="str">
        <f t="shared" si="229"/>
        <v>_</v>
      </c>
      <c r="G7289" s="149">
        <f t="array" ref="G7289">SUM(IF(A7289=A$5:A7289,IF(C7289=C$5:C7289,1,0),0))</f>
        <v>4051</v>
      </c>
    </row>
    <row r="7290" spans="2:7" x14ac:dyDescent="0.25">
      <c r="B7290" s="149" t="str">
        <f t="shared" si="228"/>
        <v>_4052</v>
      </c>
      <c r="E7290" s="149" t="str">
        <f t="shared" si="229"/>
        <v>_</v>
      </c>
      <c r="G7290" s="149">
        <f t="array" ref="G7290">SUM(IF(A7290=A$5:A7290,IF(C7290=C$5:C7290,1,0),0))</f>
        <v>4052</v>
      </c>
    </row>
    <row r="7291" spans="2:7" x14ac:dyDescent="0.25">
      <c r="B7291" s="149" t="str">
        <f t="shared" si="228"/>
        <v>_4053</v>
      </c>
      <c r="E7291" s="149" t="str">
        <f t="shared" si="229"/>
        <v>_</v>
      </c>
      <c r="G7291" s="149">
        <f t="array" ref="G7291">SUM(IF(A7291=A$5:A7291,IF(C7291=C$5:C7291,1,0),0))</f>
        <v>4053</v>
      </c>
    </row>
    <row r="7292" spans="2:7" x14ac:dyDescent="0.25">
      <c r="B7292" s="149" t="str">
        <f t="shared" si="228"/>
        <v>_4054</v>
      </c>
      <c r="E7292" s="149" t="str">
        <f t="shared" si="229"/>
        <v>_</v>
      </c>
      <c r="G7292" s="149">
        <f t="array" ref="G7292">SUM(IF(A7292=A$5:A7292,IF(C7292=C$5:C7292,1,0),0))</f>
        <v>4054</v>
      </c>
    </row>
    <row r="7293" spans="2:7" x14ac:dyDescent="0.25">
      <c r="B7293" s="149" t="str">
        <f t="shared" si="228"/>
        <v>_4055</v>
      </c>
      <c r="E7293" s="149" t="str">
        <f t="shared" si="229"/>
        <v>_</v>
      </c>
      <c r="G7293" s="149">
        <f t="array" ref="G7293">SUM(IF(A7293=A$5:A7293,IF(C7293=C$5:C7293,1,0),0))</f>
        <v>4055</v>
      </c>
    </row>
    <row r="7294" spans="2:7" x14ac:dyDescent="0.25">
      <c r="B7294" s="149" t="str">
        <f t="shared" si="228"/>
        <v>_4056</v>
      </c>
      <c r="E7294" s="149" t="str">
        <f t="shared" si="229"/>
        <v>_</v>
      </c>
      <c r="G7294" s="149">
        <f t="array" ref="G7294">SUM(IF(A7294=A$5:A7294,IF(C7294=C$5:C7294,1,0),0))</f>
        <v>4056</v>
      </c>
    </row>
    <row r="7295" spans="2:7" x14ac:dyDescent="0.25">
      <c r="B7295" s="149" t="str">
        <f t="shared" si="228"/>
        <v>_4057</v>
      </c>
      <c r="E7295" s="149" t="str">
        <f t="shared" si="229"/>
        <v>_</v>
      </c>
      <c r="G7295" s="149">
        <f t="array" ref="G7295">SUM(IF(A7295=A$5:A7295,IF(C7295=C$5:C7295,1,0),0))</f>
        <v>4057</v>
      </c>
    </row>
    <row r="7296" spans="2:7" x14ac:dyDescent="0.25">
      <c r="B7296" s="149" t="str">
        <f t="shared" si="228"/>
        <v>_4058</v>
      </c>
      <c r="E7296" s="149" t="str">
        <f t="shared" si="229"/>
        <v>_</v>
      </c>
      <c r="G7296" s="149">
        <f t="array" ref="G7296">SUM(IF(A7296=A$5:A7296,IF(C7296=C$5:C7296,1,0),0))</f>
        <v>4058</v>
      </c>
    </row>
    <row r="7297" spans="2:7" x14ac:dyDescent="0.25">
      <c r="B7297" s="149" t="str">
        <f t="shared" si="228"/>
        <v>_4059</v>
      </c>
      <c r="E7297" s="149" t="str">
        <f t="shared" si="229"/>
        <v>_</v>
      </c>
      <c r="G7297" s="149">
        <f t="array" ref="G7297">SUM(IF(A7297=A$5:A7297,IF(C7297=C$5:C7297,1,0),0))</f>
        <v>4059</v>
      </c>
    </row>
    <row r="7298" spans="2:7" x14ac:dyDescent="0.25">
      <c r="B7298" s="149" t="str">
        <f t="shared" si="228"/>
        <v>_4060</v>
      </c>
      <c r="E7298" s="149" t="str">
        <f t="shared" si="229"/>
        <v>_</v>
      </c>
      <c r="G7298" s="149">
        <f t="array" ref="G7298">SUM(IF(A7298=A$5:A7298,IF(C7298=C$5:C7298,1,0),0))</f>
        <v>4060</v>
      </c>
    </row>
    <row r="7299" spans="2:7" x14ac:dyDescent="0.25">
      <c r="B7299" s="149" t="str">
        <f t="shared" si="228"/>
        <v>_4061</v>
      </c>
      <c r="E7299" s="149" t="str">
        <f t="shared" si="229"/>
        <v>_</v>
      </c>
      <c r="G7299" s="149">
        <f t="array" ref="G7299">SUM(IF(A7299=A$5:A7299,IF(C7299=C$5:C7299,1,0),0))</f>
        <v>4061</v>
      </c>
    </row>
    <row r="7300" spans="2:7" x14ac:dyDescent="0.25">
      <c r="B7300" s="149" t="str">
        <f t="shared" si="228"/>
        <v>_4062</v>
      </c>
      <c r="E7300" s="149" t="str">
        <f t="shared" si="229"/>
        <v>_</v>
      </c>
      <c r="G7300" s="149">
        <f t="array" ref="G7300">SUM(IF(A7300=A$5:A7300,IF(C7300=C$5:C7300,1,0),0))</f>
        <v>4062</v>
      </c>
    </row>
    <row r="7301" spans="2:7" x14ac:dyDescent="0.25">
      <c r="B7301" s="149" t="str">
        <f t="shared" si="228"/>
        <v>_4063</v>
      </c>
      <c r="E7301" s="149" t="str">
        <f t="shared" si="229"/>
        <v>_</v>
      </c>
      <c r="G7301" s="149">
        <f t="array" ref="G7301">SUM(IF(A7301=A$5:A7301,IF(C7301=C$5:C7301,1,0),0))</f>
        <v>4063</v>
      </c>
    </row>
    <row r="7302" spans="2:7" x14ac:dyDescent="0.25">
      <c r="B7302" s="149" t="str">
        <f t="shared" si="228"/>
        <v>_4064</v>
      </c>
      <c r="E7302" s="149" t="str">
        <f t="shared" si="229"/>
        <v>_</v>
      </c>
      <c r="G7302" s="149">
        <f t="array" ref="G7302">SUM(IF(A7302=A$5:A7302,IF(C7302=C$5:C7302,1,0),0))</f>
        <v>4064</v>
      </c>
    </row>
    <row r="7303" spans="2:7" x14ac:dyDescent="0.25">
      <c r="B7303" s="149" t="str">
        <f t="shared" si="228"/>
        <v>_4065</v>
      </c>
      <c r="E7303" s="149" t="str">
        <f t="shared" si="229"/>
        <v>_</v>
      </c>
      <c r="G7303" s="149">
        <f t="array" ref="G7303">SUM(IF(A7303=A$5:A7303,IF(C7303=C$5:C7303,1,0),0))</f>
        <v>4065</v>
      </c>
    </row>
    <row r="7304" spans="2:7" x14ac:dyDescent="0.25">
      <c r="B7304" s="149" t="str">
        <f t="shared" si="228"/>
        <v>_4066</v>
      </c>
      <c r="E7304" s="149" t="str">
        <f t="shared" si="229"/>
        <v>_</v>
      </c>
      <c r="G7304" s="149">
        <f t="array" ref="G7304">SUM(IF(A7304=A$5:A7304,IF(C7304=C$5:C7304,1,0),0))</f>
        <v>4066</v>
      </c>
    </row>
    <row r="7305" spans="2:7" x14ac:dyDescent="0.25">
      <c r="B7305" s="149" t="str">
        <f t="shared" si="228"/>
        <v>_4067</v>
      </c>
      <c r="E7305" s="149" t="str">
        <f t="shared" si="229"/>
        <v>_</v>
      </c>
      <c r="G7305" s="149">
        <f t="array" ref="G7305">SUM(IF(A7305=A$5:A7305,IF(C7305=C$5:C7305,1,0),0))</f>
        <v>4067</v>
      </c>
    </row>
    <row r="7306" spans="2:7" x14ac:dyDescent="0.25">
      <c r="B7306" s="149" t="str">
        <f t="shared" si="228"/>
        <v>_4068</v>
      </c>
      <c r="E7306" s="149" t="str">
        <f t="shared" si="229"/>
        <v>_</v>
      </c>
      <c r="G7306" s="149">
        <f t="array" ref="G7306">SUM(IF(A7306=A$5:A7306,IF(C7306=C$5:C7306,1,0),0))</f>
        <v>4068</v>
      </c>
    </row>
    <row r="7307" spans="2:7" x14ac:dyDescent="0.25">
      <c r="B7307" s="149" t="str">
        <f t="shared" si="228"/>
        <v>_4069</v>
      </c>
      <c r="E7307" s="149" t="str">
        <f t="shared" si="229"/>
        <v>_</v>
      </c>
      <c r="G7307" s="149">
        <f t="array" ref="G7307">SUM(IF(A7307=A$5:A7307,IF(C7307=C$5:C7307,1,0),0))</f>
        <v>4069</v>
      </c>
    </row>
    <row r="7308" spans="2:7" x14ac:dyDescent="0.25">
      <c r="B7308" s="149" t="str">
        <f t="shared" si="228"/>
        <v>_4070</v>
      </c>
      <c r="E7308" s="149" t="str">
        <f t="shared" si="229"/>
        <v>_</v>
      </c>
      <c r="G7308" s="149">
        <f t="array" ref="G7308">SUM(IF(A7308=A$5:A7308,IF(C7308=C$5:C7308,1,0),0))</f>
        <v>4070</v>
      </c>
    </row>
    <row r="7309" spans="2:7" x14ac:dyDescent="0.25">
      <c r="B7309" s="149" t="str">
        <f t="shared" ref="B7309:B7372" si="230">A7309&amp;"_"&amp;C7309&amp;G7309</f>
        <v>_4071</v>
      </c>
      <c r="E7309" s="149" t="str">
        <f t="shared" si="229"/>
        <v>_</v>
      </c>
      <c r="G7309" s="149">
        <f t="array" ref="G7309">SUM(IF(A7309=A$5:A7309,IF(C7309=C$5:C7309,1,0),0))</f>
        <v>4071</v>
      </c>
    </row>
    <row r="7310" spans="2:7" x14ac:dyDescent="0.25">
      <c r="B7310" s="149" t="str">
        <f t="shared" si="230"/>
        <v>_4072</v>
      </c>
      <c r="E7310" s="149" t="str">
        <f t="shared" si="229"/>
        <v>_</v>
      </c>
      <c r="G7310" s="149">
        <f t="array" ref="G7310">SUM(IF(A7310=A$5:A7310,IF(C7310=C$5:C7310,1,0),0))</f>
        <v>4072</v>
      </c>
    </row>
    <row r="7311" spans="2:7" x14ac:dyDescent="0.25">
      <c r="B7311" s="149" t="str">
        <f t="shared" si="230"/>
        <v>_4073</v>
      </c>
      <c r="E7311" s="149" t="str">
        <f t="shared" si="229"/>
        <v>_</v>
      </c>
      <c r="G7311" s="149">
        <f t="array" ref="G7311">SUM(IF(A7311=A$5:A7311,IF(C7311=C$5:C7311,1,0),0))</f>
        <v>4073</v>
      </c>
    </row>
    <row r="7312" spans="2:7" x14ac:dyDescent="0.25">
      <c r="B7312" s="149" t="str">
        <f t="shared" si="230"/>
        <v>_4074</v>
      </c>
      <c r="E7312" s="149" t="str">
        <f t="shared" si="229"/>
        <v>_</v>
      </c>
      <c r="G7312" s="149">
        <f t="array" ref="G7312">SUM(IF(A7312=A$5:A7312,IF(C7312=C$5:C7312,1,0),0))</f>
        <v>4074</v>
      </c>
    </row>
    <row r="7313" spans="2:7" x14ac:dyDescent="0.25">
      <c r="B7313" s="149" t="str">
        <f t="shared" si="230"/>
        <v>_4075</v>
      </c>
      <c r="E7313" s="149" t="str">
        <f t="shared" si="229"/>
        <v>_</v>
      </c>
      <c r="G7313" s="149">
        <f t="array" ref="G7313">SUM(IF(A7313=A$5:A7313,IF(C7313=C$5:C7313,1,0),0))</f>
        <v>4075</v>
      </c>
    </row>
    <row r="7314" spans="2:7" x14ac:dyDescent="0.25">
      <c r="B7314" s="149" t="str">
        <f t="shared" si="230"/>
        <v>_4076</v>
      </c>
      <c r="E7314" s="149" t="str">
        <f t="shared" si="229"/>
        <v>_</v>
      </c>
      <c r="G7314" s="149">
        <f t="array" ref="G7314">SUM(IF(A7314=A$5:A7314,IF(C7314=C$5:C7314,1,0),0))</f>
        <v>4076</v>
      </c>
    </row>
    <row r="7315" spans="2:7" x14ac:dyDescent="0.25">
      <c r="B7315" s="149" t="str">
        <f t="shared" si="230"/>
        <v>_4077</v>
      </c>
      <c r="E7315" s="149" t="str">
        <f t="shared" si="229"/>
        <v>_</v>
      </c>
      <c r="G7315" s="149">
        <f t="array" ref="G7315">SUM(IF(A7315=A$5:A7315,IF(C7315=C$5:C7315,1,0),0))</f>
        <v>4077</v>
      </c>
    </row>
    <row r="7316" spans="2:7" x14ac:dyDescent="0.25">
      <c r="B7316" s="149" t="str">
        <f t="shared" si="230"/>
        <v>_4078</v>
      </c>
      <c r="E7316" s="149" t="str">
        <f t="shared" si="229"/>
        <v>_</v>
      </c>
      <c r="G7316" s="149">
        <f t="array" ref="G7316">SUM(IF(A7316=A$5:A7316,IF(C7316=C$5:C7316,1,0),0))</f>
        <v>4078</v>
      </c>
    </row>
    <row r="7317" spans="2:7" x14ac:dyDescent="0.25">
      <c r="B7317" s="149" t="str">
        <f t="shared" si="230"/>
        <v>_4079</v>
      </c>
      <c r="E7317" s="149" t="str">
        <f t="shared" si="229"/>
        <v>_</v>
      </c>
      <c r="G7317" s="149">
        <f t="array" ref="G7317">SUM(IF(A7317=A$5:A7317,IF(C7317=C$5:C7317,1,0),0))</f>
        <v>4079</v>
      </c>
    </row>
    <row r="7318" spans="2:7" x14ac:dyDescent="0.25">
      <c r="B7318" s="149" t="str">
        <f t="shared" si="230"/>
        <v>_4080</v>
      </c>
      <c r="E7318" s="149" t="str">
        <f t="shared" si="229"/>
        <v>_</v>
      </c>
      <c r="G7318" s="149">
        <f t="array" ref="G7318">SUM(IF(A7318=A$5:A7318,IF(C7318=C$5:C7318,1,0),0))</f>
        <v>4080</v>
      </c>
    </row>
    <row r="7319" spans="2:7" x14ac:dyDescent="0.25">
      <c r="B7319" s="149" t="str">
        <f t="shared" si="230"/>
        <v>_4081</v>
      </c>
      <c r="E7319" s="149" t="str">
        <f t="shared" si="229"/>
        <v>_</v>
      </c>
      <c r="G7319" s="149">
        <f t="array" ref="G7319">SUM(IF(A7319=A$5:A7319,IF(C7319=C$5:C7319,1,0),0))</f>
        <v>4081</v>
      </c>
    </row>
    <row r="7320" spans="2:7" x14ac:dyDescent="0.25">
      <c r="B7320" s="149" t="str">
        <f t="shared" si="230"/>
        <v>_4082</v>
      </c>
      <c r="E7320" s="149" t="str">
        <f t="shared" si="229"/>
        <v>_</v>
      </c>
      <c r="G7320" s="149">
        <f t="array" ref="G7320">SUM(IF(A7320=A$5:A7320,IF(C7320=C$5:C7320,1,0),0))</f>
        <v>4082</v>
      </c>
    </row>
    <row r="7321" spans="2:7" x14ac:dyDescent="0.25">
      <c r="B7321" s="149" t="str">
        <f t="shared" si="230"/>
        <v>_4083</v>
      </c>
      <c r="E7321" s="149" t="str">
        <f t="shared" si="229"/>
        <v>_</v>
      </c>
      <c r="G7321" s="149">
        <f t="array" ref="G7321">SUM(IF(A7321=A$5:A7321,IF(C7321=C$5:C7321,1,0),0))</f>
        <v>4083</v>
      </c>
    </row>
    <row r="7322" spans="2:7" x14ac:dyDescent="0.25">
      <c r="B7322" s="149" t="str">
        <f t="shared" si="230"/>
        <v>_4084</v>
      </c>
      <c r="E7322" s="149" t="str">
        <f t="shared" si="229"/>
        <v>_</v>
      </c>
      <c r="G7322" s="149">
        <f t="array" ref="G7322">SUM(IF(A7322=A$5:A7322,IF(C7322=C$5:C7322,1,0),0))</f>
        <v>4084</v>
      </c>
    </row>
    <row r="7323" spans="2:7" x14ac:dyDescent="0.25">
      <c r="B7323" s="149" t="str">
        <f t="shared" si="230"/>
        <v>_4085</v>
      </c>
      <c r="E7323" s="149" t="str">
        <f t="shared" si="229"/>
        <v>_</v>
      </c>
      <c r="G7323" s="149">
        <f t="array" ref="G7323">SUM(IF(A7323=A$5:A7323,IF(C7323=C$5:C7323,1,0),0))</f>
        <v>4085</v>
      </c>
    </row>
    <row r="7324" spans="2:7" x14ac:dyDescent="0.25">
      <c r="B7324" s="149" t="str">
        <f t="shared" si="230"/>
        <v>_4086</v>
      </c>
      <c r="E7324" s="149" t="str">
        <f t="shared" si="229"/>
        <v>_</v>
      </c>
      <c r="G7324" s="149">
        <f t="array" ref="G7324">SUM(IF(A7324=A$5:A7324,IF(C7324=C$5:C7324,1,0),0))</f>
        <v>4086</v>
      </c>
    </row>
    <row r="7325" spans="2:7" x14ac:dyDescent="0.25">
      <c r="B7325" s="149" t="str">
        <f t="shared" si="230"/>
        <v>_4087</v>
      </c>
      <c r="E7325" s="149" t="str">
        <f t="shared" si="229"/>
        <v>_</v>
      </c>
      <c r="G7325" s="149">
        <f t="array" ref="G7325">SUM(IF(A7325=A$5:A7325,IF(C7325=C$5:C7325,1,0),0))</f>
        <v>4087</v>
      </c>
    </row>
    <row r="7326" spans="2:7" x14ac:dyDescent="0.25">
      <c r="B7326" s="149" t="str">
        <f t="shared" si="230"/>
        <v>_4088</v>
      </c>
      <c r="E7326" s="149" t="str">
        <f t="shared" si="229"/>
        <v>_</v>
      </c>
      <c r="G7326" s="149">
        <f t="array" ref="G7326">SUM(IF(A7326=A$5:A7326,IF(C7326=C$5:C7326,1,0),0))</f>
        <v>4088</v>
      </c>
    </row>
    <row r="7327" spans="2:7" x14ac:dyDescent="0.25">
      <c r="B7327" s="149" t="str">
        <f t="shared" si="230"/>
        <v>_4089</v>
      </c>
      <c r="E7327" s="149" t="str">
        <f t="shared" si="229"/>
        <v>_</v>
      </c>
      <c r="G7327" s="149">
        <f t="array" ref="G7327">SUM(IF(A7327=A$5:A7327,IF(C7327=C$5:C7327,1,0),0))</f>
        <v>4089</v>
      </c>
    </row>
    <row r="7328" spans="2:7" x14ac:dyDescent="0.25">
      <c r="B7328" s="149" t="str">
        <f t="shared" si="230"/>
        <v>_4090</v>
      </c>
      <c r="E7328" s="149" t="str">
        <f t="shared" si="229"/>
        <v>_</v>
      </c>
      <c r="G7328" s="149">
        <f t="array" ref="G7328">SUM(IF(A7328=A$5:A7328,IF(C7328=C$5:C7328,1,0),0))</f>
        <v>4090</v>
      </c>
    </row>
    <row r="7329" spans="2:7" x14ac:dyDescent="0.25">
      <c r="B7329" s="149" t="str">
        <f t="shared" si="230"/>
        <v>_4091</v>
      </c>
      <c r="E7329" s="149" t="str">
        <f t="shared" si="229"/>
        <v>_</v>
      </c>
      <c r="G7329" s="149">
        <f t="array" ref="G7329">SUM(IF(A7329=A$5:A7329,IF(C7329=C$5:C7329,1,0),0))</f>
        <v>4091</v>
      </c>
    </row>
    <row r="7330" spans="2:7" x14ac:dyDescent="0.25">
      <c r="B7330" s="149" t="str">
        <f t="shared" si="230"/>
        <v>_4092</v>
      </c>
      <c r="E7330" s="149" t="str">
        <f t="shared" si="229"/>
        <v>_</v>
      </c>
      <c r="G7330" s="149">
        <f t="array" ref="G7330">SUM(IF(A7330=A$5:A7330,IF(C7330=C$5:C7330,1,0),0))</f>
        <v>4092</v>
      </c>
    </row>
    <row r="7331" spans="2:7" x14ac:dyDescent="0.25">
      <c r="B7331" s="149" t="str">
        <f t="shared" si="230"/>
        <v>_4093</v>
      </c>
      <c r="E7331" s="149" t="str">
        <f t="shared" si="229"/>
        <v>_</v>
      </c>
      <c r="G7331" s="149">
        <f t="array" ref="G7331">SUM(IF(A7331=A$5:A7331,IF(C7331=C$5:C7331,1,0),0))</f>
        <v>4093</v>
      </c>
    </row>
    <row r="7332" spans="2:7" x14ac:dyDescent="0.25">
      <c r="B7332" s="149" t="str">
        <f t="shared" si="230"/>
        <v>_4094</v>
      </c>
      <c r="E7332" s="149" t="str">
        <f t="shared" si="229"/>
        <v>_</v>
      </c>
      <c r="G7332" s="149">
        <f t="array" ref="G7332">SUM(IF(A7332=A$5:A7332,IF(C7332=C$5:C7332,1,0),0))</f>
        <v>4094</v>
      </c>
    </row>
    <row r="7333" spans="2:7" x14ac:dyDescent="0.25">
      <c r="B7333" s="149" t="str">
        <f t="shared" si="230"/>
        <v>_4095</v>
      </c>
      <c r="E7333" s="149" t="str">
        <f t="shared" si="229"/>
        <v>_</v>
      </c>
      <c r="G7333" s="149">
        <f t="array" ref="G7333">SUM(IF(A7333=A$5:A7333,IF(C7333=C$5:C7333,1,0),0))</f>
        <v>4095</v>
      </c>
    </row>
    <row r="7334" spans="2:7" x14ac:dyDescent="0.25">
      <c r="B7334" s="149" t="str">
        <f t="shared" si="230"/>
        <v>_4096</v>
      </c>
      <c r="E7334" s="149" t="str">
        <f t="shared" si="229"/>
        <v>_</v>
      </c>
      <c r="G7334" s="149">
        <f t="array" ref="G7334">SUM(IF(A7334=A$5:A7334,IF(C7334=C$5:C7334,1,0),0))</f>
        <v>4096</v>
      </c>
    </row>
    <row r="7335" spans="2:7" x14ac:dyDescent="0.25">
      <c r="B7335" s="149" t="str">
        <f t="shared" si="230"/>
        <v>_4097</v>
      </c>
      <c r="E7335" s="149" t="str">
        <f t="shared" si="229"/>
        <v>_</v>
      </c>
      <c r="G7335" s="149">
        <f t="array" ref="G7335">SUM(IF(A7335=A$5:A7335,IF(C7335=C$5:C7335,1,0),0))</f>
        <v>4097</v>
      </c>
    </row>
    <row r="7336" spans="2:7" x14ac:dyDescent="0.25">
      <c r="B7336" s="149" t="str">
        <f t="shared" si="230"/>
        <v>_4098</v>
      </c>
      <c r="E7336" s="149" t="str">
        <f t="shared" si="229"/>
        <v>_</v>
      </c>
      <c r="G7336" s="149">
        <f t="array" ref="G7336">SUM(IF(A7336=A$5:A7336,IF(C7336=C$5:C7336,1,0),0))</f>
        <v>4098</v>
      </c>
    </row>
    <row r="7337" spans="2:7" x14ac:dyDescent="0.25">
      <c r="B7337" s="149" t="str">
        <f t="shared" si="230"/>
        <v>_4099</v>
      </c>
      <c r="E7337" s="149" t="str">
        <f t="shared" si="229"/>
        <v>_</v>
      </c>
      <c r="G7337" s="149">
        <f t="array" ref="G7337">SUM(IF(A7337=A$5:A7337,IF(C7337=C$5:C7337,1,0),0))</f>
        <v>4099</v>
      </c>
    </row>
    <row r="7338" spans="2:7" x14ac:dyDescent="0.25">
      <c r="B7338" s="149" t="str">
        <f t="shared" si="230"/>
        <v>_4100</v>
      </c>
      <c r="E7338" s="149" t="str">
        <f t="shared" si="229"/>
        <v>_</v>
      </c>
      <c r="G7338" s="149">
        <f t="array" ref="G7338">SUM(IF(A7338=A$5:A7338,IF(C7338=C$5:C7338,1,0),0))</f>
        <v>4100</v>
      </c>
    </row>
    <row r="7339" spans="2:7" x14ac:dyDescent="0.25">
      <c r="B7339" s="149" t="str">
        <f t="shared" si="230"/>
        <v>_4101</v>
      </c>
      <c r="E7339" s="149" t="str">
        <f t="shared" si="229"/>
        <v>_</v>
      </c>
      <c r="G7339" s="149">
        <f t="array" ref="G7339">SUM(IF(A7339=A$5:A7339,IF(C7339=C$5:C7339,1,0),0))</f>
        <v>4101</v>
      </c>
    </row>
    <row r="7340" spans="2:7" x14ac:dyDescent="0.25">
      <c r="B7340" s="149" t="str">
        <f t="shared" si="230"/>
        <v>_4102</v>
      </c>
      <c r="E7340" s="149" t="str">
        <f t="shared" si="229"/>
        <v>_</v>
      </c>
      <c r="G7340" s="149">
        <f t="array" ref="G7340">SUM(IF(A7340=A$5:A7340,IF(C7340=C$5:C7340,1,0),0))</f>
        <v>4102</v>
      </c>
    </row>
    <row r="7341" spans="2:7" x14ac:dyDescent="0.25">
      <c r="B7341" s="149" t="str">
        <f t="shared" si="230"/>
        <v>_4103</v>
      </c>
      <c r="E7341" s="149" t="str">
        <f t="shared" si="229"/>
        <v>_</v>
      </c>
      <c r="G7341" s="149">
        <f t="array" ref="G7341">SUM(IF(A7341=A$5:A7341,IF(C7341=C$5:C7341,1,0),0))</f>
        <v>4103</v>
      </c>
    </row>
    <row r="7342" spans="2:7" x14ac:dyDescent="0.25">
      <c r="B7342" s="149" t="str">
        <f t="shared" si="230"/>
        <v>_4104</v>
      </c>
      <c r="E7342" s="149" t="str">
        <f t="shared" si="229"/>
        <v>_</v>
      </c>
      <c r="G7342" s="149">
        <f t="array" ref="G7342">SUM(IF(A7342=A$5:A7342,IF(C7342=C$5:C7342,1,0),0))</f>
        <v>4104</v>
      </c>
    </row>
    <row r="7343" spans="2:7" x14ac:dyDescent="0.25">
      <c r="B7343" s="149" t="str">
        <f t="shared" si="230"/>
        <v>_4105</v>
      </c>
      <c r="E7343" s="149" t="str">
        <f t="shared" si="229"/>
        <v>_</v>
      </c>
      <c r="G7343" s="149">
        <f t="array" ref="G7343">SUM(IF(A7343=A$5:A7343,IF(C7343=C$5:C7343,1,0),0))</f>
        <v>4105</v>
      </c>
    </row>
    <row r="7344" spans="2:7" x14ac:dyDescent="0.25">
      <c r="B7344" s="149" t="str">
        <f t="shared" si="230"/>
        <v>_4106</v>
      </c>
      <c r="E7344" s="149" t="str">
        <f t="shared" si="229"/>
        <v>_</v>
      </c>
      <c r="G7344" s="149">
        <f t="array" ref="G7344">SUM(IF(A7344=A$5:A7344,IF(C7344=C$5:C7344,1,0),0))</f>
        <v>4106</v>
      </c>
    </row>
    <row r="7345" spans="2:7" x14ac:dyDescent="0.25">
      <c r="B7345" s="149" t="str">
        <f t="shared" si="230"/>
        <v>_4107</v>
      </c>
      <c r="E7345" s="149" t="str">
        <f t="shared" ref="E7345:E7408" si="231">A7345&amp;"_"&amp;C7345&amp;D7345</f>
        <v>_</v>
      </c>
      <c r="G7345" s="149">
        <f t="array" ref="G7345">SUM(IF(A7345=A$5:A7345,IF(C7345=C$5:C7345,1,0),0))</f>
        <v>4107</v>
      </c>
    </row>
    <row r="7346" spans="2:7" x14ac:dyDescent="0.25">
      <c r="B7346" s="149" t="str">
        <f t="shared" si="230"/>
        <v>_4108</v>
      </c>
      <c r="E7346" s="149" t="str">
        <f t="shared" si="231"/>
        <v>_</v>
      </c>
      <c r="G7346" s="149">
        <f t="array" ref="G7346">SUM(IF(A7346=A$5:A7346,IF(C7346=C$5:C7346,1,0),0))</f>
        <v>4108</v>
      </c>
    </row>
    <row r="7347" spans="2:7" x14ac:dyDescent="0.25">
      <c r="B7347" s="149" t="str">
        <f t="shared" si="230"/>
        <v>_4109</v>
      </c>
      <c r="E7347" s="149" t="str">
        <f t="shared" si="231"/>
        <v>_</v>
      </c>
      <c r="G7347" s="149">
        <f t="array" ref="G7347">SUM(IF(A7347=A$5:A7347,IF(C7347=C$5:C7347,1,0),0))</f>
        <v>4109</v>
      </c>
    </row>
    <row r="7348" spans="2:7" x14ac:dyDescent="0.25">
      <c r="B7348" s="149" t="str">
        <f t="shared" si="230"/>
        <v>_4110</v>
      </c>
      <c r="E7348" s="149" t="str">
        <f t="shared" si="231"/>
        <v>_</v>
      </c>
      <c r="G7348" s="149">
        <f t="array" ref="G7348">SUM(IF(A7348=A$5:A7348,IF(C7348=C$5:C7348,1,0),0))</f>
        <v>4110</v>
      </c>
    </row>
    <row r="7349" spans="2:7" x14ac:dyDescent="0.25">
      <c r="B7349" s="149" t="str">
        <f t="shared" si="230"/>
        <v>_4111</v>
      </c>
      <c r="E7349" s="149" t="str">
        <f t="shared" si="231"/>
        <v>_</v>
      </c>
      <c r="G7349" s="149">
        <f t="array" ref="G7349">SUM(IF(A7349=A$5:A7349,IF(C7349=C$5:C7349,1,0),0))</f>
        <v>4111</v>
      </c>
    </row>
    <row r="7350" spans="2:7" x14ac:dyDescent="0.25">
      <c r="B7350" s="149" t="str">
        <f t="shared" si="230"/>
        <v>_4112</v>
      </c>
      <c r="E7350" s="149" t="str">
        <f t="shared" si="231"/>
        <v>_</v>
      </c>
      <c r="G7350" s="149">
        <f t="array" ref="G7350">SUM(IF(A7350=A$5:A7350,IF(C7350=C$5:C7350,1,0),0))</f>
        <v>4112</v>
      </c>
    </row>
    <row r="7351" spans="2:7" x14ac:dyDescent="0.25">
      <c r="B7351" s="149" t="str">
        <f t="shared" si="230"/>
        <v>_4113</v>
      </c>
      <c r="E7351" s="149" t="str">
        <f t="shared" si="231"/>
        <v>_</v>
      </c>
      <c r="G7351" s="149">
        <f t="array" ref="G7351">SUM(IF(A7351=A$5:A7351,IF(C7351=C$5:C7351,1,0),0))</f>
        <v>4113</v>
      </c>
    </row>
    <row r="7352" spans="2:7" x14ac:dyDescent="0.25">
      <c r="B7352" s="149" t="str">
        <f t="shared" si="230"/>
        <v>_4114</v>
      </c>
      <c r="E7352" s="149" t="str">
        <f t="shared" si="231"/>
        <v>_</v>
      </c>
      <c r="G7352" s="149">
        <f t="array" ref="G7352">SUM(IF(A7352=A$5:A7352,IF(C7352=C$5:C7352,1,0),0))</f>
        <v>4114</v>
      </c>
    </row>
    <row r="7353" spans="2:7" x14ac:dyDescent="0.25">
      <c r="B7353" s="149" t="str">
        <f t="shared" si="230"/>
        <v>_4115</v>
      </c>
      <c r="E7353" s="149" t="str">
        <f t="shared" si="231"/>
        <v>_</v>
      </c>
      <c r="G7353" s="149">
        <f t="array" ref="G7353">SUM(IF(A7353=A$5:A7353,IF(C7353=C$5:C7353,1,0),0))</f>
        <v>4115</v>
      </c>
    </row>
    <row r="7354" spans="2:7" x14ac:dyDescent="0.25">
      <c r="B7354" s="149" t="str">
        <f t="shared" si="230"/>
        <v>_4116</v>
      </c>
      <c r="E7354" s="149" t="str">
        <f t="shared" si="231"/>
        <v>_</v>
      </c>
      <c r="G7354" s="149">
        <f t="array" ref="G7354">SUM(IF(A7354=A$5:A7354,IF(C7354=C$5:C7354,1,0),0))</f>
        <v>4116</v>
      </c>
    </row>
    <row r="7355" spans="2:7" x14ac:dyDescent="0.25">
      <c r="B7355" s="149" t="str">
        <f t="shared" si="230"/>
        <v>_4117</v>
      </c>
      <c r="E7355" s="149" t="str">
        <f t="shared" si="231"/>
        <v>_</v>
      </c>
      <c r="G7355" s="149">
        <f t="array" ref="G7355">SUM(IF(A7355=A$5:A7355,IF(C7355=C$5:C7355,1,0),0))</f>
        <v>4117</v>
      </c>
    </row>
    <row r="7356" spans="2:7" x14ac:dyDescent="0.25">
      <c r="B7356" s="149" t="str">
        <f t="shared" si="230"/>
        <v>_4118</v>
      </c>
      <c r="E7356" s="149" t="str">
        <f t="shared" si="231"/>
        <v>_</v>
      </c>
      <c r="G7356" s="149">
        <f t="array" ref="G7356">SUM(IF(A7356=A$5:A7356,IF(C7356=C$5:C7356,1,0),0))</f>
        <v>4118</v>
      </c>
    </row>
    <row r="7357" spans="2:7" x14ac:dyDescent="0.25">
      <c r="B7357" s="149" t="str">
        <f t="shared" si="230"/>
        <v>_4119</v>
      </c>
      <c r="E7357" s="149" t="str">
        <f t="shared" si="231"/>
        <v>_</v>
      </c>
      <c r="G7357" s="149">
        <f t="array" ref="G7357">SUM(IF(A7357=A$5:A7357,IF(C7357=C$5:C7357,1,0),0))</f>
        <v>4119</v>
      </c>
    </row>
    <row r="7358" spans="2:7" x14ac:dyDescent="0.25">
      <c r="B7358" s="149" t="str">
        <f t="shared" si="230"/>
        <v>_4120</v>
      </c>
      <c r="E7358" s="149" t="str">
        <f t="shared" si="231"/>
        <v>_</v>
      </c>
      <c r="G7358" s="149">
        <f t="array" ref="G7358">SUM(IF(A7358=A$5:A7358,IF(C7358=C$5:C7358,1,0),0))</f>
        <v>4120</v>
      </c>
    </row>
    <row r="7359" spans="2:7" x14ac:dyDescent="0.25">
      <c r="B7359" s="149" t="str">
        <f t="shared" si="230"/>
        <v>_4121</v>
      </c>
      <c r="E7359" s="149" t="str">
        <f t="shared" si="231"/>
        <v>_</v>
      </c>
      <c r="G7359" s="149">
        <f t="array" ref="G7359">SUM(IF(A7359=A$5:A7359,IF(C7359=C$5:C7359,1,0),0))</f>
        <v>4121</v>
      </c>
    </row>
    <row r="7360" spans="2:7" x14ac:dyDescent="0.25">
      <c r="B7360" s="149" t="str">
        <f t="shared" si="230"/>
        <v>_4122</v>
      </c>
      <c r="E7360" s="149" t="str">
        <f t="shared" si="231"/>
        <v>_</v>
      </c>
      <c r="G7360" s="149">
        <f t="array" ref="G7360">SUM(IF(A7360=A$5:A7360,IF(C7360=C$5:C7360,1,0),0))</f>
        <v>4122</v>
      </c>
    </row>
    <row r="7361" spans="2:7" x14ac:dyDescent="0.25">
      <c r="B7361" s="149" t="str">
        <f t="shared" si="230"/>
        <v>_4123</v>
      </c>
      <c r="E7361" s="149" t="str">
        <f t="shared" si="231"/>
        <v>_</v>
      </c>
      <c r="G7361" s="149">
        <f t="array" ref="G7361">SUM(IF(A7361=A$5:A7361,IF(C7361=C$5:C7361,1,0),0))</f>
        <v>4123</v>
      </c>
    </row>
    <row r="7362" spans="2:7" x14ac:dyDescent="0.25">
      <c r="B7362" s="149" t="str">
        <f t="shared" si="230"/>
        <v>_4124</v>
      </c>
      <c r="E7362" s="149" t="str">
        <f t="shared" si="231"/>
        <v>_</v>
      </c>
      <c r="G7362" s="149">
        <f t="array" ref="G7362">SUM(IF(A7362=A$5:A7362,IF(C7362=C$5:C7362,1,0),0))</f>
        <v>4124</v>
      </c>
    </row>
    <row r="7363" spans="2:7" x14ac:dyDescent="0.25">
      <c r="B7363" s="149" t="str">
        <f t="shared" si="230"/>
        <v>_4125</v>
      </c>
      <c r="E7363" s="149" t="str">
        <f t="shared" si="231"/>
        <v>_</v>
      </c>
      <c r="G7363" s="149">
        <f t="array" ref="G7363">SUM(IF(A7363=A$5:A7363,IF(C7363=C$5:C7363,1,0),0))</f>
        <v>4125</v>
      </c>
    </row>
    <row r="7364" spans="2:7" x14ac:dyDescent="0.25">
      <c r="B7364" s="149" t="str">
        <f t="shared" si="230"/>
        <v>_4126</v>
      </c>
      <c r="E7364" s="149" t="str">
        <f t="shared" si="231"/>
        <v>_</v>
      </c>
      <c r="G7364" s="149">
        <f t="array" ref="G7364">SUM(IF(A7364=A$5:A7364,IF(C7364=C$5:C7364,1,0),0))</f>
        <v>4126</v>
      </c>
    </row>
    <row r="7365" spans="2:7" x14ac:dyDescent="0.25">
      <c r="B7365" s="149" t="str">
        <f t="shared" si="230"/>
        <v>_4127</v>
      </c>
      <c r="E7365" s="149" t="str">
        <f t="shared" si="231"/>
        <v>_</v>
      </c>
      <c r="G7365" s="149">
        <f t="array" ref="G7365">SUM(IF(A7365=A$5:A7365,IF(C7365=C$5:C7365,1,0),0))</f>
        <v>4127</v>
      </c>
    </row>
    <row r="7366" spans="2:7" x14ac:dyDescent="0.25">
      <c r="B7366" s="149" t="str">
        <f t="shared" si="230"/>
        <v>_4128</v>
      </c>
      <c r="E7366" s="149" t="str">
        <f t="shared" si="231"/>
        <v>_</v>
      </c>
      <c r="G7366" s="149">
        <f t="array" ref="G7366">SUM(IF(A7366=A$5:A7366,IF(C7366=C$5:C7366,1,0),0))</f>
        <v>4128</v>
      </c>
    </row>
    <row r="7367" spans="2:7" x14ac:dyDescent="0.25">
      <c r="B7367" s="149" t="str">
        <f t="shared" si="230"/>
        <v>_4129</v>
      </c>
      <c r="E7367" s="149" t="str">
        <f t="shared" si="231"/>
        <v>_</v>
      </c>
      <c r="G7367" s="149">
        <f t="array" ref="G7367">SUM(IF(A7367=A$5:A7367,IF(C7367=C$5:C7367,1,0),0))</f>
        <v>4129</v>
      </c>
    </row>
    <row r="7368" spans="2:7" x14ac:dyDescent="0.25">
      <c r="B7368" s="149" t="str">
        <f t="shared" si="230"/>
        <v>_4130</v>
      </c>
      <c r="E7368" s="149" t="str">
        <f t="shared" si="231"/>
        <v>_</v>
      </c>
      <c r="G7368" s="149">
        <f t="array" ref="G7368">SUM(IF(A7368=A$5:A7368,IF(C7368=C$5:C7368,1,0),0))</f>
        <v>4130</v>
      </c>
    </row>
    <row r="7369" spans="2:7" x14ac:dyDescent="0.25">
      <c r="B7369" s="149" t="str">
        <f t="shared" si="230"/>
        <v>_4131</v>
      </c>
      <c r="E7369" s="149" t="str">
        <f t="shared" si="231"/>
        <v>_</v>
      </c>
      <c r="G7369" s="149">
        <f t="array" ref="G7369">SUM(IF(A7369=A$5:A7369,IF(C7369=C$5:C7369,1,0),0))</f>
        <v>4131</v>
      </c>
    </row>
    <row r="7370" spans="2:7" x14ac:dyDescent="0.25">
      <c r="B7370" s="149" t="str">
        <f t="shared" si="230"/>
        <v>_4132</v>
      </c>
      <c r="E7370" s="149" t="str">
        <f t="shared" si="231"/>
        <v>_</v>
      </c>
      <c r="G7370" s="149">
        <f t="array" ref="G7370">SUM(IF(A7370=A$5:A7370,IF(C7370=C$5:C7370,1,0),0))</f>
        <v>4132</v>
      </c>
    </row>
    <row r="7371" spans="2:7" x14ac:dyDescent="0.25">
      <c r="B7371" s="149" t="str">
        <f t="shared" si="230"/>
        <v>_4133</v>
      </c>
      <c r="E7371" s="149" t="str">
        <f t="shared" si="231"/>
        <v>_</v>
      </c>
      <c r="G7371" s="149">
        <f t="array" ref="G7371">SUM(IF(A7371=A$5:A7371,IF(C7371=C$5:C7371,1,0),0))</f>
        <v>4133</v>
      </c>
    </row>
    <row r="7372" spans="2:7" x14ac:dyDescent="0.25">
      <c r="B7372" s="149" t="str">
        <f t="shared" si="230"/>
        <v>_4134</v>
      </c>
      <c r="E7372" s="149" t="str">
        <f t="shared" si="231"/>
        <v>_</v>
      </c>
      <c r="G7372" s="149">
        <f t="array" ref="G7372">SUM(IF(A7372=A$5:A7372,IF(C7372=C$5:C7372,1,0),0))</f>
        <v>4134</v>
      </c>
    </row>
    <row r="7373" spans="2:7" x14ac:dyDescent="0.25">
      <c r="B7373" s="149" t="str">
        <f t="shared" ref="B7373:B7436" si="232">A7373&amp;"_"&amp;C7373&amp;G7373</f>
        <v>_4135</v>
      </c>
      <c r="E7373" s="149" t="str">
        <f t="shared" si="231"/>
        <v>_</v>
      </c>
      <c r="G7373" s="149">
        <f t="array" ref="G7373">SUM(IF(A7373=A$5:A7373,IF(C7373=C$5:C7373,1,0),0))</f>
        <v>4135</v>
      </c>
    </row>
    <row r="7374" spans="2:7" x14ac:dyDescent="0.25">
      <c r="B7374" s="149" t="str">
        <f t="shared" si="232"/>
        <v>_4136</v>
      </c>
      <c r="E7374" s="149" t="str">
        <f t="shared" si="231"/>
        <v>_</v>
      </c>
      <c r="G7374" s="149">
        <f t="array" ref="G7374">SUM(IF(A7374=A$5:A7374,IF(C7374=C$5:C7374,1,0),0))</f>
        <v>4136</v>
      </c>
    </row>
    <row r="7375" spans="2:7" x14ac:dyDescent="0.25">
      <c r="B7375" s="149" t="str">
        <f t="shared" si="232"/>
        <v>_4137</v>
      </c>
      <c r="E7375" s="149" t="str">
        <f t="shared" si="231"/>
        <v>_</v>
      </c>
      <c r="G7375" s="149">
        <f t="array" ref="G7375">SUM(IF(A7375=A$5:A7375,IF(C7375=C$5:C7375,1,0),0))</f>
        <v>4137</v>
      </c>
    </row>
    <row r="7376" spans="2:7" x14ac:dyDescent="0.25">
      <c r="B7376" s="149" t="str">
        <f t="shared" si="232"/>
        <v>_4138</v>
      </c>
      <c r="E7376" s="149" t="str">
        <f t="shared" si="231"/>
        <v>_</v>
      </c>
      <c r="G7376" s="149">
        <f t="array" ref="G7376">SUM(IF(A7376=A$5:A7376,IF(C7376=C$5:C7376,1,0),0))</f>
        <v>4138</v>
      </c>
    </row>
    <row r="7377" spans="2:7" x14ac:dyDescent="0.25">
      <c r="B7377" s="149" t="str">
        <f t="shared" si="232"/>
        <v>_4139</v>
      </c>
      <c r="E7377" s="149" t="str">
        <f t="shared" si="231"/>
        <v>_</v>
      </c>
      <c r="G7377" s="149">
        <f t="array" ref="G7377">SUM(IF(A7377=A$5:A7377,IF(C7377=C$5:C7377,1,0),0))</f>
        <v>4139</v>
      </c>
    </row>
    <row r="7378" spans="2:7" x14ac:dyDescent="0.25">
      <c r="B7378" s="149" t="str">
        <f t="shared" si="232"/>
        <v>_4140</v>
      </c>
      <c r="E7378" s="149" t="str">
        <f t="shared" si="231"/>
        <v>_</v>
      </c>
      <c r="G7378" s="149">
        <f t="array" ref="G7378">SUM(IF(A7378=A$5:A7378,IF(C7378=C$5:C7378,1,0),0))</f>
        <v>4140</v>
      </c>
    </row>
    <row r="7379" spans="2:7" x14ac:dyDescent="0.25">
      <c r="B7379" s="149" t="str">
        <f t="shared" si="232"/>
        <v>_4141</v>
      </c>
      <c r="E7379" s="149" t="str">
        <f t="shared" si="231"/>
        <v>_</v>
      </c>
      <c r="G7379" s="149">
        <f t="array" ref="G7379">SUM(IF(A7379=A$5:A7379,IF(C7379=C$5:C7379,1,0),0))</f>
        <v>4141</v>
      </c>
    </row>
    <row r="7380" spans="2:7" x14ac:dyDescent="0.25">
      <c r="B7380" s="149" t="str">
        <f t="shared" si="232"/>
        <v>_4142</v>
      </c>
      <c r="E7380" s="149" t="str">
        <f t="shared" si="231"/>
        <v>_</v>
      </c>
      <c r="G7380" s="149">
        <f t="array" ref="G7380">SUM(IF(A7380=A$5:A7380,IF(C7380=C$5:C7380,1,0),0))</f>
        <v>4142</v>
      </c>
    </row>
    <row r="7381" spans="2:7" x14ac:dyDescent="0.25">
      <c r="B7381" s="149" t="str">
        <f t="shared" si="232"/>
        <v>_4143</v>
      </c>
      <c r="E7381" s="149" t="str">
        <f t="shared" si="231"/>
        <v>_</v>
      </c>
      <c r="G7381" s="149">
        <f t="array" ref="G7381">SUM(IF(A7381=A$5:A7381,IF(C7381=C$5:C7381,1,0),0))</f>
        <v>4143</v>
      </c>
    </row>
    <row r="7382" spans="2:7" x14ac:dyDescent="0.25">
      <c r="B7382" s="149" t="str">
        <f t="shared" si="232"/>
        <v>_4144</v>
      </c>
      <c r="E7382" s="149" t="str">
        <f t="shared" si="231"/>
        <v>_</v>
      </c>
      <c r="G7382" s="149">
        <f t="array" ref="G7382">SUM(IF(A7382=A$5:A7382,IF(C7382=C$5:C7382,1,0),0))</f>
        <v>4144</v>
      </c>
    </row>
    <row r="7383" spans="2:7" x14ac:dyDescent="0.25">
      <c r="B7383" s="149" t="str">
        <f t="shared" si="232"/>
        <v>_4145</v>
      </c>
      <c r="E7383" s="149" t="str">
        <f t="shared" si="231"/>
        <v>_</v>
      </c>
      <c r="G7383" s="149">
        <f t="array" ref="G7383">SUM(IF(A7383=A$5:A7383,IF(C7383=C$5:C7383,1,0),0))</f>
        <v>4145</v>
      </c>
    </row>
    <row r="7384" spans="2:7" x14ac:dyDescent="0.25">
      <c r="B7384" s="149" t="str">
        <f t="shared" si="232"/>
        <v>_4146</v>
      </c>
      <c r="E7384" s="149" t="str">
        <f t="shared" si="231"/>
        <v>_</v>
      </c>
      <c r="G7384" s="149">
        <f t="array" ref="G7384">SUM(IF(A7384=A$5:A7384,IF(C7384=C$5:C7384,1,0),0))</f>
        <v>4146</v>
      </c>
    </row>
    <row r="7385" spans="2:7" x14ac:dyDescent="0.25">
      <c r="B7385" s="149" t="str">
        <f t="shared" si="232"/>
        <v>_4147</v>
      </c>
      <c r="E7385" s="149" t="str">
        <f t="shared" si="231"/>
        <v>_</v>
      </c>
      <c r="G7385" s="149">
        <f t="array" ref="G7385">SUM(IF(A7385=A$5:A7385,IF(C7385=C$5:C7385,1,0),0))</f>
        <v>4147</v>
      </c>
    </row>
    <row r="7386" spans="2:7" x14ac:dyDescent="0.25">
      <c r="B7386" s="149" t="str">
        <f t="shared" si="232"/>
        <v>_4148</v>
      </c>
      <c r="E7386" s="149" t="str">
        <f t="shared" si="231"/>
        <v>_</v>
      </c>
      <c r="G7386" s="149">
        <f t="array" ref="G7386">SUM(IF(A7386=A$5:A7386,IF(C7386=C$5:C7386,1,0),0))</f>
        <v>4148</v>
      </c>
    </row>
    <row r="7387" spans="2:7" x14ac:dyDescent="0.25">
      <c r="B7387" s="149" t="str">
        <f t="shared" si="232"/>
        <v>_4149</v>
      </c>
      <c r="E7387" s="149" t="str">
        <f t="shared" si="231"/>
        <v>_</v>
      </c>
      <c r="G7387" s="149">
        <f t="array" ref="G7387">SUM(IF(A7387=A$5:A7387,IF(C7387=C$5:C7387,1,0),0))</f>
        <v>4149</v>
      </c>
    </row>
    <row r="7388" spans="2:7" x14ac:dyDescent="0.25">
      <c r="B7388" s="149" t="str">
        <f t="shared" si="232"/>
        <v>_4150</v>
      </c>
      <c r="E7388" s="149" t="str">
        <f t="shared" si="231"/>
        <v>_</v>
      </c>
      <c r="G7388" s="149">
        <f t="array" ref="G7388">SUM(IF(A7388=A$5:A7388,IF(C7388=C$5:C7388,1,0),0))</f>
        <v>4150</v>
      </c>
    </row>
    <row r="7389" spans="2:7" x14ac:dyDescent="0.25">
      <c r="B7389" s="149" t="str">
        <f t="shared" si="232"/>
        <v>_4151</v>
      </c>
      <c r="E7389" s="149" t="str">
        <f t="shared" si="231"/>
        <v>_</v>
      </c>
      <c r="G7389" s="149">
        <f t="array" ref="G7389">SUM(IF(A7389=A$5:A7389,IF(C7389=C$5:C7389,1,0),0))</f>
        <v>4151</v>
      </c>
    </row>
    <row r="7390" spans="2:7" x14ac:dyDescent="0.25">
      <c r="B7390" s="149" t="str">
        <f t="shared" si="232"/>
        <v>_4152</v>
      </c>
      <c r="E7390" s="149" t="str">
        <f t="shared" si="231"/>
        <v>_</v>
      </c>
      <c r="G7390" s="149">
        <f t="array" ref="G7390">SUM(IF(A7390=A$5:A7390,IF(C7390=C$5:C7390,1,0),0))</f>
        <v>4152</v>
      </c>
    </row>
    <row r="7391" spans="2:7" x14ac:dyDescent="0.25">
      <c r="B7391" s="149" t="str">
        <f t="shared" si="232"/>
        <v>_4153</v>
      </c>
      <c r="E7391" s="149" t="str">
        <f t="shared" si="231"/>
        <v>_</v>
      </c>
      <c r="G7391" s="149">
        <f t="array" ref="G7391">SUM(IF(A7391=A$5:A7391,IF(C7391=C$5:C7391,1,0),0))</f>
        <v>4153</v>
      </c>
    </row>
    <row r="7392" spans="2:7" x14ac:dyDescent="0.25">
      <c r="B7392" s="149" t="str">
        <f t="shared" si="232"/>
        <v>_4154</v>
      </c>
      <c r="E7392" s="149" t="str">
        <f t="shared" si="231"/>
        <v>_</v>
      </c>
      <c r="G7392" s="149">
        <f t="array" ref="G7392">SUM(IF(A7392=A$5:A7392,IF(C7392=C$5:C7392,1,0),0))</f>
        <v>4154</v>
      </c>
    </row>
    <row r="7393" spans="2:7" x14ac:dyDescent="0.25">
      <c r="B7393" s="149" t="str">
        <f t="shared" si="232"/>
        <v>_4155</v>
      </c>
      <c r="E7393" s="149" t="str">
        <f t="shared" si="231"/>
        <v>_</v>
      </c>
      <c r="G7393" s="149">
        <f t="array" ref="G7393">SUM(IF(A7393=A$5:A7393,IF(C7393=C$5:C7393,1,0),0))</f>
        <v>4155</v>
      </c>
    </row>
    <row r="7394" spans="2:7" x14ac:dyDescent="0.25">
      <c r="B7394" s="149" t="str">
        <f t="shared" si="232"/>
        <v>_4156</v>
      </c>
      <c r="E7394" s="149" t="str">
        <f t="shared" si="231"/>
        <v>_</v>
      </c>
      <c r="G7394" s="149">
        <f t="array" ref="G7394">SUM(IF(A7394=A$5:A7394,IF(C7394=C$5:C7394,1,0),0))</f>
        <v>4156</v>
      </c>
    </row>
    <row r="7395" spans="2:7" x14ac:dyDescent="0.25">
      <c r="B7395" s="149" t="str">
        <f t="shared" si="232"/>
        <v>_4157</v>
      </c>
      <c r="E7395" s="149" t="str">
        <f t="shared" si="231"/>
        <v>_</v>
      </c>
      <c r="G7395" s="149">
        <f t="array" ref="G7395">SUM(IF(A7395=A$5:A7395,IF(C7395=C$5:C7395,1,0),0))</f>
        <v>4157</v>
      </c>
    </row>
    <row r="7396" spans="2:7" x14ac:dyDescent="0.25">
      <c r="B7396" s="149" t="str">
        <f t="shared" si="232"/>
        <v>_4158</v>
      </c>
      <c r="E7396" s="149" t="str">
        <f t="shared" si="231"/>
        <v>_</v>
      </c>
      <c r="G7396" s="149">
        <f t="array" ref="G7396">SUM(IF(A7396=A$5:A7396,IF(C7396=C$5:C7396,1,0),0))</f>
        <v>4158</v>
      </c>
    </row>
    <row r="7397" spans="2:7" x14ac:dyDescent="0.25">
      <c r="B7397" s="149" t="str">
        <f t="shared" si="232"/>
        <v>_4159</v>
      </c>
      <c r="E7397" s="149" t="str">
        <f t="shared" si="231"/>
        <v>_</v>
      </c>
      <c r="G7397" s="149">
        <f t="array" ref="G7397">SUM(IF(A7397=A$5:A7397,IF(C7397=C$5:C7397,1,0),0))</f>
        <v>4159</v>
      </c>
    </row>
    <row r="7398" spans="2:7" x14ac:dyDescent="0.25">
      <c r="B7398" s="149" t="str">
        <f t="shared" si="232"/>
        <v>_4160</v>
      </c>
      <c r="E7398" s="149" t="str">
        <f t="shared" si="231"/>
        <v>_</v>
      </c>
      <c r="G7398" s="149">
        <f t="array" ref="G7398">SUM(IF(A7398=A$5:A7398,IF(C7398=C$5:C7398,1,0),0))</f>
        <v>4160</v>
      </c>
    </row>
    <row r="7399" spans="2:7" x14ac:dyDescent="0.25">
      <c r="B7399" s="149" t="str">
        <f t="shared" si="232"/>
        <v>_4161</v>
      </c>
      <c r="E7399" s="149" t="str">
        <f t="shared" si="231"/>
        <v>_</v>
      </c>
      <c r="G7399" s="149">
        <f t="array" ref="G7399">SUM(IF(A7399=A$5:A7399,IF(C7399=C$5:C7399,1,0),0))</f>
        <v>4161</v>
      </c>
    </row>
    <row r="7400" spans="2:7" x14ac:dyDescent="0.25">
      <c r="B7400" s="149" t="str">
        <f t="shared" si="232"/>
        <v>_4162</v>
      </c>
      <c r="E7400" s="149" t="str">
        <f t="shared" si="231"/>
        <v>_</v>
      </c>
      <c r="G7400" s="149">
        <f t="array" ref="G7400">SUM(IF(A7400=A$5:A7400,IF(C7400=C$5:C7400,1,0),0))</f>
        <v>4162</v>
      </c>
    </row>
    <row r="7401" spans="2:7" x14ac:dyDescent="0.25">
      <c r="B7401" s="149" t="str">
        <f t="shared" si="232"/>
        <v>_4163</v>
      </c>
      <c r="E7401" s="149" t="str">
        <f t="shared" si="231"/>
        <v>_</v>
      </c>
      <c r="G7401" s="149">
        <f t="array" ref="G7401">SUM(IF(A7401=A$5:A7401,IF(C7401=C$5:C7401,1,0),0))</f>
        <v>4163</v>
      </c>
    </row>
    <row r="7402" spans="2:7" x14ac:dyDescent="0.25">
      <c r="B7402" s="149" t="str">
        <f t="shared" si="232"/>
        <v>_4164</v>
      </c>
      <c r="E7402" s="149" t="str">
        <f t="shared" si="231"/>
        <v>_</v>
      </c>
      <c r="G7402" s="149">
        <f t="array" ref="G7402">SUM(IF(A7402=A$5:A7402,IF(C7402=C$5:C7402,1,0),0))</f>
        <v>4164</v>
      </c>
    </row>
    <row r="7403" spans="2:7" x14ac:dyDescent="0.25">
      <c r="B7403" s="149" t="str">
        <f t="shared" si="232"/>
        <v>_4165</v>
      </c>
      <c r="E7403" s="149" t="str">
        <f t="shared" si="231"/>
        <v>_</v>
      </c>
      <c r="G7403" s="149">
        <f t="array" ref="G7403">SUM(IF(A7403=A$5:A7403,IF(C7403=C$5:C7403,1,0),0))</f>
        <v>4165</v>
      </c>
    </row>
    <row r="7404" spans="2:7" x14ac:dyDescent="0.25">
      <c r="B7404" s="149" t="str">
        <f t="shared" si="232"/>
        <v>_4166</v>
      </c>
      <c r="E7404" s="149" t="str">
        <f t="shared" si="231"/>
        <v>_</v>
      </c>
      <c r="G7404" s="149">
        <f t="array" ref="G7404">SUM(IF(A7404=A$5:A7404,IF(C7404=C$5:C7404,1,0),0))</f>
        <v>4166</v>
      </c>
    </row>
    <row r="7405" spans="2:7" x14ac:dyDescent="0.25">
      <c r="B7405" s="149" t="str">
        <f t="shared" si="232"/>
        <v>_4167</v>
      </c>
      <c r="E7405" s="149" t="str">
        <f t="shared" si="231"/>
        <v>_</v>
      </c>
      <c r="G7405" s="149">
        <f t="array" ref="G7405">SUM(IF(A7405=A$5:A7405,IF(C7405=C$5:C7405,1,0),0))</f>
        <v>4167</v>
      </c>
    </row>
    <row r="7406" spans="2:7" x14ac:dyDescent="0.25">
      <c r="B7406" s="149" t="str">
        <f t="shared" si="232"/>
        <v>_4168</v>
      </c>
      <c r="E7406" s="149" t="str">
        <f t="shared" si="231"/>
        <v>_</v>
      </c>
      <c r="G7406" s="149">
        <f t="array" ref="G7406">SUM(IF(A7406=A$5:A7406,IF(C7406=C$5:C7406,1,0),0))</f>
        <v>4168</v>
      </c>
    </row>
    <row r="7407" spans="2:7" x14ac:dyDescent="0.25">
      <c r="B7407" s="149" t="str">
        <f t="shared" si="232"/>
        <v>_4169</v>
      </c>
      <c r="E7407" s="149" t="str">
        <f t="shared" si="231"/>
        <v>_</v>
      </c>
      <c r="G7407" s="149">
        <f t="array" ref="G7407">SUM(IF(A7407=A$5:A7407,IF(C7407=C$5:C7407,1,0),0))</f>
        <v>4169</v>
      </c>
    </row>
    <row r="7408" spans="2:7" x14ac:dyDescent="0.25">
      <c r="B7408" s="149" t="str">
        <f t="shared" si="232"/>
        <v>_4170</v>
      </c>
      <c r="E7408" s="149" t="str">
        <f t="shared" si="231"/>
        <v>_</v>
      </c>
      <c r="G7408" s="149">
        <f t="array" ref="G7408">SUM(IF(A7408=A$5:A7408,IF(C7408=C$5:C7408,1,0),0))</f>
        <v>4170</v>
      </c>
    </row>
    <row r="7409" spans="2:7" x14ac:dyDescent="0.25">
      <c r="B7409" s="149" t="str">
        <f t="shared" si="232"/>
        <v>_4171</v>
      </c>
      <c r="E7409" s="149" t="str">
        <f t="shared" ref="E7409:E7472" si="233">A7409&amp;"_"&amp;C7409&amp;D7409</f>
        <v>_</v>
      </c>
      <c r="G7409" s="149">
        <f t="array" ref="G7409">SUM(IF(A7409=A$5:A7409,IF(C7409=C$5:C7409,1,0),0))</f>
        <v>4171</v>
      </c>
    </row>
    <row r="7410" spans="2:7" x14ac:dyDescent="0.25">
      <c r="B7410" s="149" t="str">
        <f t="shared" si="232"/>
        <v>_4172</v>
      </c>
      <c r="E7410" s="149" t="str">
        <f t="shared" si="233"/>
        <v>_</v>
      </c>
      <c r="G7410" s="149">
        <f t="array" ref="G7410">SUM(IF(A7410=A$5:A7410,IF(C7410=C$5:C7410,1,0),0))</f>
        <v>4172</v>
      </c>
    </row>
    <row r="7411" spans="2:7" x14ac:dyDescent="0.25">
      <c r="B7411" s="149" t="str">
        <f t="shared" si="232"/>
        <v>_4173</v>
      </c>
      <c r="E7411" s="149" t="str">
        <f t="shared" si="233"/>
        <v>_</v>
      </c>
      <c r="G7411" s="149">
        <f t="array" ref="G7411">SUM(IF(A7411=A$5:A7411,IF(C7411=C$5:C7411,1,0),0))</f>
        <v>4173</v>
      </c>
    </row>
    <row r="7412" spans="2:7" x14ac:dyDescent="0.25">
      <c r="B7412" s="149" t="str">
        <f t="shared" si="232"/>
        <v>_4174</v>
      </c>
      <c r="E7412" s="149" t="str">
        <f t="shared" si="233"/>
        <v>_</v>
      </c>
      <c r="G7412" s="149">
        <f t="array" ref="G7412">SUM(IF(A7412=A$5:A7412,IF(C7412=C$5:C7412,1,0),0))</f>
        <v>4174</v>
      </c>
    </row>
    <row r="7413" spans="2:7" x14ac:dyDescent="0.25">
      <c r="B7413" s="149" t="str">
        <f t="shared" si="232"/>
        <v>_4175</v>
      </c>
      <c r="E7413" s="149" t="str">
        <f t="shared" si="233"/>
        <v>_</v>
      </c>
      <c r="G7413" s="149">
        <f t="array" ref="G7413">SUM(IF(A7413=A$5:A7413,IF(C7413=C$5:C7413,1,0),0))</f>
        <v>4175</v>
      </c>
    </row>
    <row r="7414" spans="2:7" x14ac:dyDescent="0.25">
      <c r="B7414" s="149" t="str">
        <f t="shared" si="232"/>
        <v>_4176</v>
      </c>
      <c r="E7414" s="149" t="str">
        <f t="shared" si="233"/>
        <v>_</v>
      </c>
      <c r="G7414" s="149">
        <f t="array" ref="G7414">SUM(IF(A7414=A$5:A7414,IF(C7414=C$5:C7414,1,0),0))</f>
        <v>4176</v>
      </c>
    </row>
    <row r="7415" spans="2:7" x14ac:dyDescent="0.25">
      <c r="B7415" s="149" t="str">
        <f t="shared" si="232"/>
        <v>_4177</v>
      </c>
      <c r="E7415" s="149" t="str">
        <f t="shared" si="233"/>
        <v>_</v>
      </c>
      <c r="G7415" s="149">
        <f t="array" ref="G7415">SUM(IF(A7415=A$5:A7415,IF(C7415=C$5:C7415,1,0),0))</f>
        <v>4177</v>
      </c>
    </row>
    <row r="7416" spans="2:7" x14ac:dyDescent="0.25">
      <c r="B7416" s="149" t="str">
        <f t="shared" si="232"/>
        <v>_4178</v>
      </c>
      <c r="E7416" s="149" t="str">
        <f t="shared" si="233"/>
        <v>_</v>
      </c>
      <c r="G7416" s="149">
        <f t="array" ref="G7416">SUM(IF(A7416=A$5:A7416,IF(C7416=C$5:C7416,1,0),0))</f>
        <v>4178</v>
      </c>
    </row>
    <row r="7417" spans="2:7" x14ac:dyDescent="0.25">
      <c r="B7417" s="149" t="str">
        <f t="shared" si="232"/>
        <v>_4179</v>
      </c>
      <c r="E7417" s="149" t="str">
        <f t="shared" si="233"/>
        <v>_</v>
      </c>
      <c r="G7417" s="149">
        <f t="array" ref="G7417">SUM(IF(A7417=A$5:A7417,IF(C7417=C$5:C7417,1,0),0))</f>
        <v>4179</v>
      </c>
    </row>
    <row r="7418" spans="2:7" x14ac:dyDescent="0.25">
      <c r="B7418" s="149" t="str">
        <f t="shared" si="232"/>
        <v>_4180</v>
      </c>
      <c r="E7418" s="149" t="str">
        <f t="shared" si="233"/>
        <v>_</v>
      </c>
      <c r="G7418" s="149">
        <f t="array" ref="G7418">SUM(IF(A7418=A$5:A7418,IF(C7418=C$5:C7418,1,0),0))</f>
        <v>4180</v>
      </c>
    </row>
    <row r="7419" spans="2:7" x14ac:dyDescent="0.25">
      <c r="B7419" s="149" t="str">
        <f t="shared" si="232"/>
        <v>_4181</v>
      </c>
      <c r="E7419" s="149" t="str">
        <f t="shared" si="233"/>
        <v>_</v>
      </c>
      <c r="G7419" s="149">
        <f t="array" ref="G7419">SUM(IF(A7419=A$5:A7419,IF(C7419=C$5:C7419,1,0),0))</f>
        <v>4181</v>
      </c>
    </row>
    <row r="7420" spans="2:7" x14ac:dyDescent="0.25">
      <c r="B7420" s="149" t="str">
        <f t="shared" si="232"/>
        <v>_4182</v>
      </c>
      <c r="E7420" s="149" t="str">
        <f t="shared" si="233"/>
        <v>_</v>
      </c>
      <c r="G7420" s="149">
        <f t="array" ref="G7420">SUM(IF(A7420=A$5:A7420,IF(C7420=C$5:C7420,1,0),0))</f>
        <v>4182</v>
      </c>
    </row>
    <row r="7421" spans="2:7" x14ac:dyDescent="0.25">
      <c r="B7421" s="149" t="str">
        <f t="shared" si="232"/>
        <v>_4183</v>
      </c>
      <c r="E7421" s="149" t="str">
        <f t="shared" si="233"/>
        <v>_</v>
      </c>
      <c r="G7421" s="149">
        <f t="array" ref="G7421">SUM(IF(A7421=A$5:A7421,IF(C7421=C$5:C7421,1,0),0))</f>
        <v>4183</v>
      </c>
    </row>
    <row r="7422" spans="2:7" x14ac:dyDescent="0.25">
      <c r="B7422" s="149" t="str">
        <f t="shared" si="232"/>
        <v>_4184</v>
      </c>
      <c r="E7422" s="149" t="str">
        <f t="shared" si="233"/>
        <v>_</v>
      </c>
      <c r="G7422" s="149">
        <f t="array" ref="G7422">SUM(IF(A7422=A$5:A7422,IF(C7422=C$5:C7422,1,0),0))</f>
        <v>4184</v>
      </c>
    </row>
    <row r="7423" spans="2:7" x14ac:dyDescent="0.25">
      <c r="B7423" s="149" t="str">
        <f t="shared" si="232"/>
        <v>_4185</v>
      </c>
      <c r="E7423" s="149" t="str">
        <f t="shared" si="233"/>
        <v>_</v>
      </c>
      <c r="G7423" s="149">
        <f t="array" ref="G7423">SUM(IF(A7423=A$5:A7423,IF(C7423=C$5:C7423,1,0),0))</f>
        <v>4185</v>
      </c>
    </row>
    <row r="7424" spans="2:7" x14ac:dyDescent="0.25">
      <c r="B7424" s="149" t="str">
        <f t="shared" si="232"/>
        <v>_4186</v>
      </c>
      <c r="E7424" s="149" t="str">
        <f t="shared" si="233"/>
        <v>_</v>
      </c>
      <c r="G7424" s="149">
        <f t="array" ref="G7424">SUM(IF(A7424=A$5:A7424,IF(C7424=C$5:C7424,1,0),0))</f>
        <v>4186</v>
      </c>
    </row>
    <row r="7425" spans="2:7" x14ac:dyDescent="0.25">
      <c r="B7425" s="149" t="str">
        <f t="shared" si="232"/>
        <v>_4187</v>
      </c>
      <c r="E7425" s="149" t="str">
        <f t="shared" si="233"/>
        <v>_</v>
      </c>
      <c r="G7425" s="149">
        <f t="array" ref="G7425">SUM(IF(A7425=A$5:A7425,IF(C7425=C$5:C7425,1,0),0))</f>
        <v>4187</v>
      </c>
    </row>
    <row r="7426" spans="2:7" x14ac:dyDescent="0.25">
      <c r="B7426" s="149" t="str">
        <f t="shared" si="232"/>
        <v>_4188</v>
      </c>
      <c r="E7426" s="149" t="str">
        <f t="shared" si="233"/>
        <v>_</v>
      </c>
      <c r="G7426" s="149">
        <f t="array" ref="G7426">SUM(IF(A7426=A$5:A7426,IF(C7426=C$5:C7426,1,0),0))</f>
        <v>4188</v>
      </c>
    </row>
    <row r="7427" spans="2:7" x14ac:dyDescent="0.25">
      <c r="B7427" s="149" t="str">
        <f t="shared" si="232"/>
        <v>_4189</v>
      </c>
      <c r="E7427" s="149" t="str">
        <f t="shared" si="233"/>
        <v>_</v>
      </c>
      <c r="G7427" s="149">
        <f t="array" ref="G7427">SUM(IF(A7427=A$5:A7427,IF(C7427=C$5:C7427,1,0),0))</f>
        <v>4189</v>
      </c>
    </row>
    <row r="7428" spans="2:7" x14ac:dyDescent="0.25">
      <c r="B7428" s="149" t="str">
        <f t="shared" si="232"/>
        <v>_4190</v>
      </c>
      <c r="E7428" s="149" t="str">
        <f t="shared" si="233"/>
        <v>_</v>
      </c>
      <c r="G7428" s="149">
        <f t="array" ref="G7428">SUM(IF(A7428=A$5:A7428,IF(C7428=C$5:C7428,1,0),0))</f>
        <v>4190</v>
      </c>
    </row>
    <row r="7429" spans="2:7" x14ac:dyDescent="0.25">
      <c r="B7429" s="149" t="str">
        <f t="shared" si="232"/>
        <v>_4191</v>
      </c>
      <c r="E7429" s="149" t="str">
        <f t="shared" si="233"/>
        <v>_</v>
      </c>
      <c r="G7429" s="149">
        <f t="array" ref="G7429">SUM(IF(A7429=A$5:A7429,IF(C7429=C$5:C7429,1,0),0))</f>
        <v>4191</v>
      </c>
    </row>
    <row r="7430" spans="2:7" x14ac:dyDescent="0.25">
      <c r="B7430" s="149" t="str">
        <f t="shared" si="232"/>
        <v>_4192</v>
      </c>
      <c r="E7430" s="149" t="str">
        <f t="shared" si="233"/>
        <v>_</v>
      </c>
      <c r="G7430" s="149">
        <f t="array" ref="G7430">SUM(IF(A7430=A$5:A7430,IF(C7430=C$5:C7430,1,0),0))</f>
        <v>4192</v>
      </c>
    </row>
    <row r="7431" spans="2:7" x14ac:dyDescent="0.25">
      <c r="B7431" s="149" t="str">
        <f t="shared" si="232"/>
        <v>_4193</v>
      </c>
      <c r="E7431" s="149" t="str">
        <f t="shared" si="233"/>
        <v>_</v>
      </c>
      <c r="G7431" s="149">
        <f t="array" ref="G7431">SUM(IF(A7431=A$5:A7431,IF(C7431=C$5:C7431,1,0),0))</f>
        <v>4193</v>
      </c>
    </row>
    <row r="7432" spans="2:7" x14ac:dyDescent="0.25">
      <c r="B7432" s="149" t="str">
        <f t="shared" si="232"/>
        <v>_4194</v>
      </c>
      <c r="E7432" s="149" t="str">
        <f t="shared" si="233"/>
        <v>_</v>
      </c>
      <c r="G7432" s="149">
        <f t="array" ref="G7432">SUM(IF(A7432=A$5:A7432,IF(C7432=C$5:C7432,1,0),0))</f>
        <v>4194</v>
      </c>
    </row>
    <row r="7433" spans="2:7" x14ac:dyDescent="0.25">
      <c r="B7433" s="149" t="str">
        <f t="shared" si="232"/>
        <v>_4195</v>
      </c>
      <c r="E7433" s="149" t="str">
        <f t="shared" si="233"/>
        <v>_</v>
      </c>
      <c r="G7433" s="149">
        <f t="array" ref="G7433">SUM(IF(A7433=A$5:A7433,IF(C7433=C$5:C7433,1,0),0))</f>
        <v>4195</v>
      </c>
    </row>
    <row r="7434" spans="2:7" x14ac:dyDescent="0.25">
      <c r="B7434" s="149" t="str">
        <f t="shared" si="232"/>
        <v>_4196</v>
      </c>
      <c r="E7434" s="149" t="str">
        <f t="shared" si="233"/>
        <v>_</v>
      </c>
      <c r="G7434" s="149">
        <f t="array" ref="G7434">SUM(IF(A7434=A$5:A7434,IF(C7434=C$5:C7434,1,0),0))</f>
        <v>4196</v>
      </c>
    </row>
    <row r="7435" spans="2:7" x14ac:dyDescent="0.25">
      <c r="B7435" s="149" t="str">
        <f t="shared" si="232"/>
        <v>_4197</v>
      </c>
      <c r="E7435" s="149" t="str">
        <f t="shared" si="233"/>
        <v>_</v>
      </c>
      <c r="G7435" s="149">
        <f t="array" ref="G7435">SUM(IF(A7435=A$5:A7435,IF(C7435=C$5:C7435,1,0),0))</f>
        <v>4197</v>
      </c>
    </row>
    <row r="7436" spans="2:7" x14ac:dyDescent="0.25">
      <c r="B7436" s="149" t="str">
        <f t="shared" si="232"/>
        <v>_4198</v>
      </c>
      <c r="E7436" s="149" t="str">
        <f t="shared" si="233"/>
        <v>_</v>
      </c>
      <c r="G7436" s="149">
        <f t="array" ref="G7436">SUM(IF(A7436=A$5:A7436,IF(C7436=C$5:C7436,1,0),0))</f>
        <v>4198</v>
      </c>
    </row>
    <row r="7437" spans="2:7" x14ac:dyDescent="0.25">
      <c r="B7437" s="149" t="str">
        <f t="shared" ref="B7437:B7500" si="234">A7437&amp;"_"&amp;C7437&amp;G7437</f>
        <v>_4199</v>
      </c>
      <c r="E7437" s="149" t="str">
        <f t="shared" si="233"/>
        <v>_</v>
      </c>
      <c r="G7437" s="149">
        <f t="array" ref="G7437">SUM(IF(A7437=A$5:A7437,IF(C7437=C$5:C7437,1,0),0))</f>
        <v>4199</v>
      </c>
    </row>
    <row r="7438" spans="2:7" x14ac:dyDescent="0.25">
      <c r="B7438" s="149" t="str">
        <f t="shared" si="234"/>
        <v>_4200</v>
      </c>
      <c r="E7438" s="149" t="str">
        <f t="shared" si="233"/>
        <v>_</v>
      </c>
      <c r="G7438" s="149">
        <f t="array" ref="G7438">SUM(IF(A7438=A$5:A7438,IF(C7438=C$5:C7438,1,0),0))</f>
        <v>4200</v>
      </c>
    </row>
    <row r="7439" spans="2:7" x14ac:dyDescent="0.25">
      <c r="B7439" s="149" t="str">
        <f t="shared" si="234"/>
        <v>_4201</v>
      </c>
      <c r="E7439" s="149" t="str">
        <f t="shared" si="233"/>
        <v>_</v>
      </c>
      <c r="G7439" s="149">
        <f t="array" ref="G7439">SUM(IF(A7439=A$5:A7439,IF(C7439=C$5:C7439,1,0),0))</f>
        <v>4201</v>
      </c>
    </row>
    <row r="7440" spans="2:7" x14ac:dyDescent="0.25">
      <c r="B7440" s="149" t="str">
        <f t="shared" si="234"/>
        <v>_4202</v>
      </c>
      <c r="E7440" s="149" t="str">
        <f t="shared" si="233"/>
        <v>_</v>
      </c>
      <c r="G7440" s="149">
        <f t="array" ref="G7440">SUM(IF(A7440=A$5:A7440,IF(C7440=C$5:C7440,1,0),0))</f>
        <v>4202</v>
      </c>
    </row>
    <row r="7441" spans="2:7" x14ac:dyDescent="0.25">
      <c r="B7441" s="149" t="str">
        <f t="shared" si="234"/>
        <v>_4203</v>
      </c>
      <c r="E7441" s="149" t="str">
        <f t="shared" si="233"/>
        <v>_</v>
      </c>
      <c r="G7441" s="149">
        <f t="array" ref="G7441">SUM(IF(A7441=A$5:A7441,IF(C7441=C$5:C7441,1,0),0))</f>
        <v>4203</v>
      </c>
    </row>
    <row r="7442" spans="2:7" x14ac:dyDescent="0.25">
      <c r="B7442" s="149" t="str">
        <f t="shared" si="234"/>
        <v>_4204</v>
      </c>
      <c r="E7442" s="149" t="str">
        <f t="shared" si="233"/>
        <v>_</v>
      </c>
      <c r="G7442" s="149">
        <f t="array" ref="G7442">SUM(IF(A7442=A$5:A7442,IF(C7442=C$5:C7442,1,0),0))</f>
        <v>4204</v>
      </c>
    </row>
    <row r="7443" spans="2:7" x14ac:dyDescent="0.25">
      <c r="B7443" s="149" t="str">
        <f t="shared" si="234"/>
        <v>_4205</v>
      </c>
      <c r="E7443" s="149" t="str">
        <f t="shared" si="233"/>
        <v>_</v>
      </c>
      <c r="G7443" s="149">
        <f t="array" ref="G7443">SUM(IF(A7443=A$5:A7443,IF(C7443=C$5:C7443,1,0),0))</f>
        <v>4205</v>
      </c>
    </row>
    <row r="7444" spans="2:7" x14ac:dyDescent="0.25">
      <c r="B7444" s="149" t="str">
        <f t="shared" si="234"/>
        <v>_4206</v>
      </c>
      <c r="E7444" s="149" t="str">
        <f t="shared" si="233"/>
        <v>_</v>
      </c>
      <c r="G7444" s="149">
        <f t="array" ref="G7444">SUM(IF(A7444=A$5:A7444,IF(C7444=C$5:C7444,1,0),0))</f>
        <v>4206</v>
      </c>
    </row>
    <row r="7445" spans="2:7" x14ac:dyDescent="0.25">
      <c r="B7445" s="149" t="str">
        <f t="shared" si="234"/>
        <v>_4207</v>
      </c>
      <c r="E7445" s="149" t="str">
        <f t="shared" si="233"/>
        <v>_</v>
      </c>
      <c r="G7445" s="149">
        <f t="array" ref="G7445">SUM(IF(A7445=A$5:A7445,IF(C7445=C$5:C7445,1,0),0))</f>
        <v>4207</v>
      </c>
    </row>
    <row r="7446" spans="2:7" x14ac:dyDescent="0.25">
      <c r="B7446" s="149" t="str">
        <f t="shared" si="234"/>
        <v>_4208</v>
      </c>
      <c r="E7446" s="149" t="str">
        <f t="shared" si="233"/>
        <v>_</v>
      </c>
      <c r="G7446" s="149">
        <f t="array" ref="G7446">SUM(IF(A7446=A$5:A7446,IF(C7446=C$5:C7446,1,0),0))</f>
        <v>4208</v>
      </c>
    </row>
    <row r="7447" spans="2:7" x14ac:dyDescent="0.25">
      <c r="B7447" s="149" t="str">
        <f t="shared" si="234"/>
        <v>_4209</v>
      </c>
      <c r="E7447" s="149" t="str">
        <f t="shared" si="233"/>
        <v>_</v>
      </c>
      <c r="G7447" s="149">
        <f t="array" ref="G7447">SUM(IF(A7447=A$5:A7447,IF(C7447=C$5:C7447,1,0),0))</f>
        <v>4209</v>
      </c>
    </row>
    <row r="7448" spans="2:7" x14ac:dyDescent="0.25">
      <c r="B7448" s="149" t="str">
        <f t="shared" si="234"/>
        <v>_4210</v>
      </c>
      <c r="E7448" s="149" t="str">
        <f t="shared" si="233"/>
        <v>_</v>
      </c>
      <c r="G7448" s="149">
        <f t="array" ref="G7448">SUM(IF(A7448=A$5:A7448,IF(C7448=C$5:C7448,1,0),0))</f>
        <v>4210</v>
      </c>
    </row>
    <row r="7449" spans="2:7" x14ac:dyDescent="0.25">
      <c r="B7449" s="149" t="str">
        <f t="shared" si="234"/>
        <v>_4211</v>
      </c>
      <c r="E7449" s="149" t="str">
        <f t="shared" si="233"/>
        <v>_</v>
      </c>
      <c r="G7449" s="149">
        <f t="array" ref="G7449">SUM(IF(A7449=A$5:A7449,IF(C7449=C$5:C7449,1,0),0))</f>
        <v>4211</v>
      </c>
    </row>
    <row r="7450" spans="2:7" x14ac:dyDescent="0.25">
      <c r="B7450" s="149" t="str">
        <f t="shared" si="234"/>
        <v>_4212</v>
      </c>
      <c r="E7450" s="149" t="str">
        <f t="shared" si="233"/>
        <v>_</v>
      </c>
      <c r="G7450" s="149">
        <f t="array" ref="G7450">SUM(IF(A7450=A$5:A7450,IF(C7450=C$5:C7450,1,0),0))</f>
        <v>4212</v>
      </c>
    </row>
    <row r="7451" spans="2:7" x14ac:dyDescent="0.25">
      <c r="B7451" s="149" t="str">
        <f t="shared" si="234"/>
        <v>_4213</v>
      </c>
      <c r="E7451" s="149" t="str">
        <f t="shared" si="233"/>
        <v>_</v>
      </c>
      <c r="G7451" s="149">
        <f t="array" ref="G7451">SUM(IF(A7451=A$5:A7451,IF(C7451=C$5:C7451,1,0),0))</f>
        <v>4213</v>
      </c>
    </row>
    <row r="7452" spans="2:7" x14ac:dyDescent="0.25">
      <c r="B7452" s="149" t="str">
        <f t="shared" si="234"/>
        <v>_4214</v>
      </c>
      <c r="E7452" s="149" t="str">
        <f t="shared" si="233"/>
        <v>_</v>
      </c>
      <c r="G7452" s="149">
        <f t="array" ref="G7452">SUM(IF(A7452=A$5:A7452,IF(C7452=C$5:C7452,1,0),0))</f>
        <v>4214</v>
      </c>
    </row>
    <row r="7453" spans="2:7" x14ac:dyDescent="0.25">
      <c r="B7453" s="149" t="str">
        <f t="shared" si="234"/>
        <v>_4215</v>
      </c>
      <c r="E7453" s="149" t="str">
        <f t="shared" si="233"/>
        <v>_</v>
      </c>
      <c r="G7453" s="149">
        <f t="array" ref="G7453">SUM(IF(A7453=A$5:A7453,IF(C7453=C$5:C7453,1,0),0))</f>
        <v>4215</v>
      </c>
    </row>
    <row r="7454" spans="2:7" x14ac:dyDescent="0.25">
      <c r="B7454" s="149" t="str">
        <f t="shared" si="234"/>
        <v>_4216</v>
      </c>
      <c r="E7454" s="149" t="str">
        <f t="shared" si="233"/>
        <v>_</v>
      </c>
      <c r="G7454" s="149">
        <f t="array" ref="G7454">SUM(IF(A7454=A$5:A7454,IF(C7454=C$5:C7454,1,0),0))</f>
        <v>4216</v>
      </c>
    </row>
    <row r="7455" spans="2:7" x14ac:dyDescent="0.25">
      <c r="B7455" s="149" t="str">
        <f t="shared" si="234"/>
        <v>_4217</v>
      </c>
      <c r="E7455" s="149" t="str">
        <f t="shared" si="233"/>
        <v>_</v>
      </c>
      <c r="G7455" s="149">
        <f t="array" ref="G7455">SUM(IF(A7455=A$5:A7455,IF(C7455=C$5:C7455,1,0),0))</f>
        <v>4217</v>
      </c>
    </row>
    <row r="7456" spans="2:7" x14ac:dyDescent="0.25">
      <c r="B7456" s="149" t="str">
        <f t="shared" si="234"/>
        <v>_4218</v>
      </c>
      <c r="E7456" s="149" t="str">
        <f t="shared" si="233"/>
        <v>_</v>
      </c>
      <c r="G7456" s="149">
        <f t="array" ref="G7456">SUM(IF(A7456=A$5:A7456,IF(C7456=C$5:C7456,1,0),0))</f>
        <v>4218</v>
      </c>
    </row>
    <row r="7457" spans="2:7" x14ac:dyDescent="0.25">
      <c r="B7457" s="149" t="str">
        <f t="shared" si="234"/>
        <v>_4219</v>
      </c>
      <c r="E7457" s="149" t="str">
        <f t="shared" si="233"/>
        <v>_</v>
      </c>
      <c r="G7457" s="149">
        <f t="array" ref="G7457">SUM(IF(A7457=A$5:A7457,IF(C7457=C$5:C7457,1,0),0))</f>
        <v>4219</v>
      </c>
    </row>
    <row r="7458" spans="2:7" x14ac:dyDescent="0.25">
      <c r="B7458" s="149" t="str">
        <f t="shared" si="234"/>
        <v>_4220</v>
      </c>
      <c r="E7458" s="149" t="str">
        <f t="shared" si="233"/>
        <v>_</v>
      </c>
      <c r="G7458" s="149">
        <f t="array" ref="G7458">SUM(IF(A7458=A$5:A7458,IF(C7458=C$5:C7458,1,0),0))</f>
        <v>4220</v>
      </c>
    </row>
    <row r="7459" spans="2:7" x14ac:dyDescent="0.25">
      <c r="B7459" s="149" t="str">
        <f t="shared" si="234"/>
        <v>_4221</v>
      </c>
      <c r="E7459" s="149" t="str">
        <f t="shared" si="233"/>
        <v>_</v>
      </c>
      <c r="G7459" s="149">
        <f t="array" ref="G7459">SUM(IF(A7459=A$5:A7459,IF(C7459=C$5:C7459,1,0),0))</f>
        <v>4221</v>
      </c>
    </row>
    <row r="7460" spans="2:7" x14ac:dyDescent="0.25">
      <c r="B7460" s="149" t="str">
        <f t="shared" si="234"/>
        <v>_4222</v>
      </c>
      <c r="E7460" s="149" t="str">
        <f t="shared" si="233"/>
        <v>_</v>
      </c>
      <c r="G7460" s="149">
        <f t="array" ref="G7460">SUM(IF(A7460=A$5:A7460,IF(C7460=C$5:C7460,1,0),0))</f>
        <v>4222</v>
      </c>
    </row>
    <row r="7461" spans="2:7" x14ac:dyDescent="0.25">
      <c r="B7461" s="149" t="str">
        <f t="shared" si="234"/>
        <v>_4223</v>
      </c>
      <c r="E7461" s="149" t="str">
        <f t="shared" si="233"/>
        <v>_</v>
      </c>
      <c r="G7461" s="149">
        <f t="array" ref="G7461">SUM(IF(A7461=A$5:A7461,IF(C7461=C$5:C7461,1,0),0))</f>
        <v>4223</v>
      </c>
    </row>
    <row r="7462" spans="2:7" x14ac:dyDescent="0.25">
      <c r="B7462" s="149" t="str">
        <f t="shared" si="234"/>
        <v>_4224</v>
      </c>
      <c r="E7462" s="149" t="str">
        <f t="shared" si="233"/>
        <v>_</v>
      </c>
      <c r="G7462" s="149">
        <f t="array" ref="G7462">SUM(IF(A7462=A$5:A7462,IF(C7462=C$5:C7462,1,0),0))</f>
        <v>4224</v>
      </c>
    </row>
    <row r="7463" spans="2:7" x14ac:dyDescent="0.25">
      <c r="B7463" s="149" t="str">
        <f t="shared" si="234"/>
        <v>_4225</v>
      </c>
      <c r="E7463" s="149" t="str">
        <f t="shared" si="233"/>
        <v>_</v>
      </c>
      <c r="G7463" s="149">
        <f t="array" ref="G7463">SUM(IF(A7463=A$5:A7463,IF(C7463=C$5:C7463,1,0),0))</f>
        <v>4225</v>
      </c>
    </row>
    <row r="7464" spans="2:7" x14ac:dyDescent="0.25">
      <c r="B7464" s="149" t="str">
        <f t="shared" si="234"/>
        <v>_4226</v>
      </c>
      <c r="E7464" s="149" t="str">
        <f t="shared" si="233"/>
        <v>_</v>
      </c>
      <c r="G7464" s="149">
        <f t="array" ref="G7464">SUM(IF(A7464=A$5:A7464,IF(C7464=C$5:C7464,1,0),0))</f>
        <v>4226</v>
      </c>
    </row>
    <row r="7465" spans="2:7" x14ac:dyDescent="0.25">
      <c r="B7465" s="149" t="str">
        <f t="shared" si="234"/>
        <v>_4227</v>
      </c>
      <c r="E7465" s="149" t="str">
        <f t="shared" si="233"/>
        <v>_</v>
      </c>
      <c r="G7465" s="149">
        <f t="array" ref="G7465">SUM(IF(A7465=A$5:A7465,IF(C7465=C$5:C7465,1,0),0))</f>
        <v>4227</v>
      </c>
    </row>
    <row r="7466" spans="2:7" x14ac:dyDescent="0.25">
      <c r="B7466" s="149" t="str">
        <f t="shared" si="234"/>
        <v>_4228</v>
      </c>
      <c r="E7466" s="149" t="str">
        <f t="shared" si="233"/>
        <v>_</v>
      </c>
      <c r="G7466" s="149">
        <f t="array" ref="G7466">SUM(IF(A7466=A$5:A7466,IF(C7466=C$5:C7466,1,0),0))</f>
        <v>4228</v>
      </c>
    </row>
    <row r="7467" spans="2:7" x14ac:dyDescent="0.25">
      <c r="B7467" s="149" t="str">
        <f t="shared" si="234"/>
        <v>_4229</v>
      </c>
      <c r="E7467" s="149" t="str">
        <f t="shared" si="233"/>
        <v>_</v>
      </c>
      <c r="G7467" s="149">
        <f t="array" ref="G7467">SUM(IF(A7467=A$5:A7467,IF(C7467=C$5:C7467,1,0),0))</f>
        <v>4229</v>
      </c>
    </row>
    <row r="7468" spans="2:7" x14ac:dyDescent="0.25">
      <c r="B7468" s="149" t="str">
        <f t="shared" si="234"/>
        <v>_4230</v>
      </c>
      <c r="E7468" s="149" t="str">
        <f t="shared" si="233"/>
        <v>_</v>
      </c>
      <c r="G7468" s="149">
        <f t="array" ref="G7468">SUM(IF(A7468=A$5:A7468,IF(C7468=C$5:C7468,1,0),0))</f>
        <v>4230</v>
      </c>
    </row>
    <row r="7469" spans="2:7" x14ac:dyDescent="0.25">
      <c r="B7469" s="149" t="str">
        <f t="shared" si="234"/>
        <v>_4231</v>
      </c>
      <c r="E7469" s="149" t="str">
        <f t="shared" si="233"/>
        <v>_</v>
      </c>
      <c r="G7469" s="149">
        <f t="array" ref="G7469">SUM(IF(A7469=A$5:A7469,IF(C7469=C$5:C7469,1,0),0))</f>
        <v>4231</v>
      </c>
    </row>
    <row r="7470" spans="2:7" x14ac:dyDescent="0.25">
      <c r="B7470" s="149" t="str">
        <f t="shared" si="234"/>
        <v>_4232</v>
      </c>
      <c r="E7470" s="149" t="str">
        <f t="shared" si="233"/>
        <v>_</v>
      </c>
      <c r="G7470" s="149">
        <f t="array" ref="G7470">SUM(IF(A7470=A$5:A7470,IF(C7470=C$5:C7470,1,0),0))</f>
        <v>4232</v>
      </c>
    </row>
    <row r="7471" spans="2:7" x14ac:dyDescent="0.25">
      <c r="B7471" s="149" t="str">
        <f t="shared" si="234"/>
        <v>_4233</v>
      </c>
      <c r="E7471" s="149" t="str">
        <f t="shared" si="233"/>
        <v>_</v>
      </c>
      <c r="G7471" s="149">
        <f t="array" ref="G7471">SUM(IF(A7471=A$5:A7471,IF(C7471=C$5:C7471,1,0),0))</f>
        <v>4233</v>
      </c>
    </row>
    <row r="7472" spans="2:7" x14ac:dyDescent="0.25">
      <c r="B7472" s="149" t="str">
        <f t="shared" si="234"/>
        <v>_4234</v>
      </c>
      <c r="E7472" s="149" t="str">
        <f t="shared" si="233"/>
        <v>_</v>
      </c>
      <c r="G7472" s="149">
        <f t="array" ref="G7472">SUM(IF(A7472=A$5:A7472,IF(C7472=C$5:C7472,1,0),0))</f>
        <v>4234</v>
      </c>
    </row>
    <row r="7473" spans="2:7" x14ac:dyDescent="0.25">
      <c r="B7473" s="149" t="str">
        <f t="shared" si="234"/>
        <v>_4235</v>
      </c>
      <c r="E7473" s="149" t="str">
        <f t="shared" ref="E7473:E7536" si="235">A7473&amp;"_"&amp;C7473&amp;D7473</f>
        <v>_</v>
      </c>
      <c r="G7473" s="149">
        <f t="array" ref="G7473">SUM(IF(A7473=A$5:A7473,IF(C7473=C$5:C7473,1,0),0))</f>
        <v>4235</v>
      </c>
    </row>
    <row r="7474" spans="2:7" x14ac:dyDescent="0.25">
      <c r="B7474" s="149" t="str">
        <f t="shared" si="234"/>
        <v>_4236</v>
      </c>
      <c r="E7474" s="149" t="str">
        <f t="shared" si="235"/>
        <v>_</v>
      </c>
      <c r="G7474" s="149">
        <f t="array" ref="G7474">SUM(IF(A7474=A$5:A7474,IF(C7474=C$5:C7474,1,0),0))</f>
        <v>4236</v>
      </c>
    </row>
    <row r="7475" spans="2:7" x14ac:dyDescent="0.25">
      <c r="B7475" s="149" t="str">
        <f t="shared" si="234"/>
        <v>_4237</v>
      </c>
      <c r="E7475" s="149" t="str">
        <f t="shared" si="235"/>
        <v>_</v>
      </c>
      <c r="G7475" s="149">
        <f t="array" ref="G7475">SUM(IF(A7475=A$5:A7475,IF(C7475=C$5:C7475,1,0),0))</f>
        <v>4237</v>
      </c>
    </row>
    <row r="7476" spans="2:7" x14ac:dyDescent="0.25">
      <c r="B7476" s="149" t="str">
        <f t="shared" si="234"/>
        <v>_4238</v>
      </c>
      <c r="E7476" s="149" t="str">
        <f t="shared" si="235"/>
        <v>_</v>
      </c>
      <c r="G7476" s="149">
        <f t="array" ref="G7476">SUM(IF(A7476=A$5:A7476,IF(C7476=C$5:C7476,1,0),0))</f>
        <v>4238</v>
      </c>
    </row>
    <row r="7477" spans="2:7" x14ac:dyDescent="0.25">
      <c r="B7477" s="149" t="str">
        <f t="shared" si="234"/>
        <v>_4239</v>
      </c>
      <c r="E7477" s="149" t="str">
        <f t="shared" si="235"/>
        <v>_</v>
      </c>
      <c r="G7477" s="149">
        <f t="array" ref="G7477">SUM(IF(A7477=A$5:A7477,IF(C7477=C$5:C7477,1,0),0))</f>
        <v>4239</v>
      </c>
    </row>
    <row r="7478" spans="2:7" x14ac:dyDescent="0.25">
      <c r="B7478" s="149" t="str">
        <f t="shared" si="234"/>
        <v>_4240</v>
      </c>
      <c r="E7478" s="149" t="str">
        <f t="shared" si="235"/>
        <v>_</v>
      </c>
      <c r="G7478" s="149">
        <f t="array" ref="G7478">SUM(IF(A7478=A$5:A7478,IF(C7478=C$5:C7478,1,0),0))</f>
        <v>4240</v>
      </c>
    </row>
    <row r="7479" spans="2:7" x14ac:dyDescent="0.25">
      <c r="B7479" s="149" t="str">
        <f t="shared" si="234"/>
        <v>_4241</v>
      </c>
      <c r="E7479" s="149" t="str">
        <f t="shared" si="235"/>
        <v>_</v>
      </c>
      <c r="G7479" s="149">
        <f t="array" ref="G7479">SUM(IF(A7479=A$5:A7479,IF(C7479=C$5:C7479,1,0),0))</f>
        <v>4241</v>
      </c>
    </row>
    <row r="7480" spans="2:7" x14ac:dyDescent="0.25">
      <c r="B7480" s="149" t="str">
        <f t="shared" si="234"/>
        <v>_4242</v>
      </c>
      <c r="E7480" s="149" t="str">
        <f t="shared" si="235"/>
        <v>_</v>
      </c>
      <c r="G7480" s="149">
        <f t="array" ref="G7480">SUM(IF(A7480=A$5:A7480,IF(C7480=C$5:C7480,1,0),0))</f>
        <v>4242</v>
      </c>
    </row>
    <row r="7481" spans="2:7" x14ac:dyDescent="0.25">
      <c r="B7481" s="149" t="str">
        <f t="shared" si="234"/>
        <v>_4243</v>
      </c>
      <c r="E7481" s="149" t="str">
        <f t="shared" si="235"/>
        <v>_</v>
      </c>
      <c r="G7481" s="149">
        <f t="array" ref="G7481">SUM(IF(A7481=A$5:A7481,IF(C7481=C$5:C7481,1,0),0))</f>
        <v>4243</v>
      </c>
    </row>
    <row r="7482" spans="2:7" x14ac:dyDescent="0.25">
      <c r="B7482" s="149" t="str">
        <f t="shared" si="234"/>
        <v>_4244</v>
      </c>
      <c r="E7482" s="149" t="str">
        <f t="shared" si="235"/>
        <v>_</v>
      </c>
      <c r="G7482" s="149">
        <f t="array" ref="G7482">SUM(IF(A7482=A$5:A7482,IF(C7482=C$5:C7482,1,0),0))</f>
        <v>4244</v>
      </c>
    </row>
    <row r="7483" spans="2:7" x14ac:dyDescent="0.25">
      <c r="B7483" s="149" t="str">
        <f t="shared" si="234"/>
        <v>_4245</v>
      </c>
      <c r="E7483" s="149" t="str">
        <f t="shared" si="235"/>
        <v>_</v>
      </c>
      <c r="G7483" s="149">
        <f t="array" ref="G7483">SUM(IF(A7483=A$5:A7483,IF(C7483=C$5:C7483,1,0),0))</f>
        <v>4245</v>
      </c>
    </row>
    <row r="7484" spans="2:7" x14ac:dyDescent="0.25">
      <c r="B7484" s="149" t="str">
        <f t="shared" si="234"/>
        <v>_4246</v>
      </c>
      <c r="E7484" s="149" t="str">
        <f t="shared" si="235"/>
        <v>_</v>
      </c>
      <c r="G7484" s="149">
        <f t="array" ref="G7484">SUM(IF(A7484=A$5:A7484,IF(C7484=C$5:C7484,1,0),0))</f>
        <v>4246</v>
      </c>
    </row>
    <row r="7485" spans="2:7" x14ac:dyDescent="0.25">
      <c r="B7485" s="149" t="str">
        <f t="shared" si="234"/>
        <v>_4247</v>
      </c>
      <c r="E7485" s="149" t="str">
        <f t="shared" si="235"/>
        <v>_</v>
      </c>
      <c r="G7485" s="149">
        <f t="array" ref="G7485">SUM(IF(A7485=A$5:A7485,IF(C7485=C$5:C7485,1,0),0))</f>
        <v>4247</v>
      </c>
    </row>
    <row r="7486" spans="2:7" x14ac:dyDescent="0.25">
      <c r="B7486" s="149" t="str">
        <f t="shared" si="234"/>
        <v>_4248</v>
      </c>
      <c r="E7486" s="149" t="str">
        <f t="shared" si="235"/>
        <v>_</v>
      </c>
      <c r="G7486" s="149">
        <f t="array" ref="G7486">SUM(IF(A7486=A$5:A7486,IF(C7486=C$5:C7486,1,0),0))</f>
        <v>4248</v>
      </c>
    </row>
    <row r="7487" spans="2:7" x14ac:dyDescent="0.25">
      <c r="B7487" s="149" t="str">
        <f t="shared" si="234"/>
        <v>_4249</v>
      </c>
      <c r="E7487" s="149" t="str">
        <f t="shared" si="235"/>
        <v>_</v>
      </c>
      <c r="G7487" s="149">
        <f t="array" ref="G7487">SUM(IF(A7487=A$5:A7487,IF(C7487=C$5:C7487,1,0),0))</f>
        <v>4249</v>
      </c>
    </row>
    <row r="7488" spans="2:7" x14ac:dyDescent="0.25">
      <c r="B7488" s="149" t="str">
        <f t="shared" si="234"/>
        <v>_4250</v>
      </c>
      <c r="E7488" s="149" t="str">
        <f t="shared" si="235"/>
        <v>_</v>
      </c>
      <c r="G7488" s="149">
        <f t="array" ref="G7488">SUM(IF(A7488=A$5:A7488,IF(C7488=C$5:C7488,1,0),0))</f>
        <v>4250</v>
      </c>
    </row>
    <row r="7489" spans="2:7" x14ac:dyDescent="0.25">
      <c r="B7489" s="149" t="str">
        <f t="shared" si="234"/>
        <v>_4251</v>
      </c>
      <c r="E7489" s="149" t="str">
        <f t="shared" si="235"/>
        <v>_</v>
      </c>
      <c r="G7489" s="149">
        <f t="array" ref="G7489">SUM(IF(A7489=A$5:A7489,IF(C7489=C$5:C7489,1,0),0))</f>
        <v>4251</v>
      </c>
    </row>
    <row r="7490" spans="2:7" x14ac:dyDescent="0.25">
      <c r="B7490" s="149" t="str">
        <f t="shared" si="234"/>
        <v>_4252</v>
      </c>
      <c r="E7490" s="149" t="str">
        <f t="shared" si="235"/>
        <v>_</v>
      </c>
      <c r="G7490" s="149">
        <f t="array" ref="G7490">SUM(IF(A7490=A$5:A7490,IF(C7490=C$5:C7490,1,0),0))</f>
        <v>4252</v>
      </c>
    </row>
    <row r="7491" spans="2:7" x14ac:dyDescent="0.25">
      <c r="B7491" s="149" t="str">
        <f t="shared" si="234"/>
        <v>_4253</v>
      </c>
      <c r="E7491" s="149" t="str">
        <f t="shared" si="235"/>
        <v>_</v>
      </c>
      <c r="G7491" s="149">
        <f t="array" ref="G7491">SUM(IF(A7491=A$5:A7491,IF(C7491=C$5:C7491,1,0),0))</f>
        <v>4253</v>
      </c>
    </row>
    <row r="7492" spans="2:7" x14ac:dyDescent="0.25">
      <c r="B7492" s="149" t="str">
        <f t="shared" si="234"/>
        <v>_4254</v>
      </c>
      <c r="E7492" s="149" t="str">
        <f t="shared" si="235"/>
        <v>_</v>
      </c>
      <c r="G7492" s="149">
        <f t="array" ref="G7492">SUM(IF(A7492=A$5:A7492,IF(C7492=C$5:C7492,1,0),0))</f>
        <v>4254</v>
      </c>
    </row>
    <row r="7493" spans="2:7" x14ac:dyDescent="0.25">
      <c r="B7493" s="149" t="str">
        <f t="shared" si="234"/>
        <v>_4255</v>
      </c>
      <c r="E7493" s="149" t="str">
        <f t="shared" si="235"/>
        <v>_</v>
      </c>
      <c r="G7493" s="149">
        <f t="array" ref="G7493">SUM(IF(A7493=A$5:A7493,IF(C7493=C$5:C7493,1,0),0))</f>
        <v>4255</v>
      </c>
    </row>
    <row r="7494" spans="2:7" x14ac:dyDescent="0.25">
      <c r="B7494" s="149" t="str">
        <f t="shared" si="234"/>
        <v>_4256</v>
      </c>
      <c r="E7494" s="149" t="str">
        <f t="shared" si="235"/>
        <v>_</v>
      </c>
      <c r="G7494" s="149">
        <f t="array" ref="G7494">SUM(IF(A7494=A$5:A7494,IF(C7494=C$5:C7494,1,0),0))</f>
        <v>4256</v>
      </c>
    </row>
    <row r="7495" spans="2:7" x14ac:dyDescent="0.25">
      <c r="B7495" s="149" t="str">
        <f t="shared" si="234"/>
        <v>_4257</v>
      </c>
      <c r="E7495" s="149" t="str">
        <f t="shared" si="235"/>
        <v>_</v>
      </c>
      <c r="G7495" s="149">
        <f t="array" ref="G7495">SUM(IF(A7495=A$5:A7495,IF(C7495=C$5:C7495,1,0),0))</f>
        <v>4257</v>
      </c>
    </row>
    <row r="7496" spans="2:7" x14ac:dyDescent="0.25">
      <c r="B7496" s="149" t="str">
        <f t="shared" si="234"/>
        <v>_4258</v>
      </c>
      <c r="E7496" s="149" t="str">
        <f t="shared" si="235"/>
        <v>_</v>
      </c>
      <c r="G7496" s="149">
        <f t="array" ref="G7496">SUM(IF(A7496=A$5:A7496,IF(C7496=C$5:C7496,1,0),0))</f>
        <v>4258</v>
      </c>
    </row>
    <row r="7497" spans="2:7" x14ac:dyDescent="0.25">
      <c r="B7497" s="149" t="str">
        <f t="shared" si="234"/>
        <v>_4259</v>
      </c>
      <c r="E7497" s="149" t="str">
        <f t="shared" si="235"/>
        <v>_</v>
      </c>
      <c r="G7497" s="149">
        <f t="array" ref="G7497">SUM(IF(A7497=A$5:A7497,IF(C7497=C$5:C7497,1,0),0))</f>
        <v>4259</v>
      </c>
    </row>
    <row r="7498" spans="2:7" x14ac:dyDescent="0.25">
      <c r="B7498" s="149" t="str">
        <f t="shared" si="234"/>
        <v>_4260</v>
      </c>
      <c r="E7498" s="149" t="str">
        <f t="shared" si="235"/>
        <v>_</v>
      </c>
      <c r="G7498" s="149">
        <f t="array" ref="G7498">SUM(IF(A7498=A$5:A7498,IF(C7498=C$5:C7498,1,0),0))</f>
        <v>4260</v>
      </c>
    </row>
    <row r="7499" spans="2:7" x14ac:dyDescent="0.25">
      <c r="B7499" s="149" t="str">
        <f t="shared" si="234"/>
        <v>_4261</v>
      </c>
      <c r="E7499" s="149" t="str">
        <f t="shared" si="235"/>
        <v>_</v>
      </c>
      <c r="G7499" s="149">
        <f t="array" ref="G7499">SUM(IF(A7499=A$5:A7499,IF(C7499=C$5:C7499,1,0),0))</f>
        <v>4261</v>
      </c>
    </row>
    <row r="7500" spans="2:7" x14ac:dyDescent="0.25">
      <c r="B7500" s="149" t="str">
        <f t="shared" si="234"/>
        <v>_4262</v>
      </c>
      <c r="E7500" s="149" t="str">
        <f t="shared" si="235"/>
        <v>_</v>
      </c>
      <c r="G7500" s="149">
        <f t="array" ref="G7500">SUM(IF(A7500=A$5:A7500,IF(C7500=C$5:C7500,1,0),0))</f>
        <v>4262</v>
      </c>
    </row>
    <row r="7501" spans="2:7" x14ac:dyDescent="0.25">
      <c r="B7501" s="149" t="str">
        <f t="shared" ref="B7501:B7564" si="236">A7501&amp;"_"&amp;C7501&amp;G7501</f>
        <v>_4263</v>
      </c>
      <c r="E7501" s="149" t="str">
        <f t="shared" si="235"/>
        <v>_</v>
      </c>
      <c r="G7501" s="149">
        <f t="array" ref="G7501">SUM(IF(A7501=A$5:A7501,IF(C7501=C$5:C7501,1,0),0))</f>
        <v>4263</v>
      </c>
    </row>
    <row r="7502" spans="2:7" x14ac:dyDescent="0.25">
      <c r="B7502" s="149" t="str">
        <f t="shared" si="236"/>
        <v>_4264</v>
      </c>
      <c r="E7502" s="149" t="str">
        <f t="shared" si="235"/>
        <v>_</v>
      </c>
      <c r="G7502" s="149">
        <f t="array" ref="G7502">SUM(IF(A7502=A$5:A7502,IF(C7502=C$5:C7502,1,0),0))</f>
        <v>4264</v>
      </c>
    </row>
    <row r="7503" spans="2:7" x14ac:dyDescent="0.25">
      <c r="B7503" s="149" t="str">
        <f t="shared" si="236"/>
        <v>_4265</v>
      </c>
      <c r="E7503" s="149" t="str">
        <f t="shared" si="235"/>
        <v>_</v>
      </c>
      <c r="G7503" s="149">
        <f t="array" ref="G7503">SUM(IF(A7503=A$5:A7503,IF(C7503=C$5:C7503,1,0),0))</f>
        <v>4265</v>
      </c>
    </row>
    <row r="7504" spans="2:7" x14ac:dyDescent="0.25">
      <c r="B7504" s="149" t="str">
        <f t="shared" si="236"/>
        <v>_4266</v>
      </c>
      <c r="E7504" s="149" t="str">
        <f t="shared" si="235"/>
        <v>_</v>
      </c>
      <c r="G7504" s="149">
        <f t="array" ref="G7504">SUM(IF(A7504=A$5:A7504,IF(C7504=C$5:C7504,1,0),0))</f>
        <v>4266</v>
      </c>
    </row>
    <row r="7505" spans="2:7" x14ac:dyDescent="0.25">
      <c r="B7505" s="149" t="str">
        <f t="shared" si="236"/>
        <v>_4267</v>
      </c>
      <c r="E7505" s="149" t="str">
        <f t="shared" si="235"/>
        <v>_</v>
      </c>
      <c r="G7505" s="149">
        <f t="array" ref="G7505">SUM(IF(A7505=A$5:A7505,IF(C7505=C$5:C7505,1,0),0))</f>
        <v>4267</v>
      </c>
    </row>
    <row r="7506" spans="2:7" x14ac:dyDescent="0.25">
      <c r="B7506" s="149" t="str">
        <f t="shared" si="236"/>
        <v>_4268</v>
      </c>
      <c r="E7506" s="149" t="str">
        <f t="shared" si="235"/>
        <v>_</v>
      </c>
      <c r="G7506" s="149">
        <f t="array" ref="G7506">SUM(IF(A7506=A$5:A7506,IF(C7506=C$5:C7506,1,0),0))</f>
        <v>4268</v>
      </c>
    </row>
    <row r="7507" spans="2:7" x14ac:dyDescent="0.25">
      <c r="B7507" s="149" t="str">
        <f t="shared" si="236"/>
        <v>_4269</v>
      </c>
      <c r="E7507" s="149" t="str">
        <f t="shared" si="235"/>
        <v>_</v>
      </c>
      <c r="G7507" s="149">
        <f t="array" ref="G7507">SUM(IF(A7507=A$5:A7507,IF(C7507=C$5:C7507,1,0),0))</f>
        <v>4269</v>
      </c>
    </row>
    <row r="7508" spans="2:7" x14ac:dyDescent="0.25">
      <c r="B7508" s="149" t="str">
        <f t="shared" si="236"/>
        <v>_4270</v>
      </c>
      <c r="E7508" s="149" t="str">
        <f t="shared" si="235"/>
        <v>_</v>
      </c>
      <c r="G7508" s="149">
        <f t="array" ref="G7508">SUM(IF(A7508=A$5:A7508,IF(C7508=C$5:C7508,1,0),0))</f>
        <v>4270</v>
      </c>
    </row>
    <row r="7509" spans="2:7" x14ac:dyDescent="0.25">
      <c r="B7509" s="149" t="str">
        <f t="shared" si="236"/>
        <v>_4271</v>
      </c>
      <c r="E7509" s="149" t="str">
        <f t="shared" si="235"/>
        <v>_</v>
      </c>
      <c r="G7509" s="149">
        <f t="array" ref="G7509">SUM(IF(A7509=A$5:A7509,IF(C7509=C$5:C7509,1,0),0))</f>
        <v>4271</v>
      </c>
    </row>
    <row r="7510" spans="2:7" x14ac:dyDescent="0.25">
      <c r="B7510" s="149" t="str">
        <f t="shared" si="236"/>
        <v>_4272</v>
      </c>
      <c r="E7510" s="149" t="str">
        <f t="shared" si="235"/>
        <v>_</v>
      </c>
      <c r="G7510" s="149">
        <f t="array" ref="G7510">SUM(IF(A7510=A$5:A7510,IF(C7510=C$5:C7510,1,0),0))</f>
        <v>4272</v>
      </c>
    </row>
    <row r="7511" spans="2:7" x14ac:dyDescent="0.25">
      <c r="B7511" s="149" t="str">
        <f t="shared" si="236"/>
        <v>_4273</v>
      </c>
      <c r="E7511" s="149" t="str">
        <f t="shared" si="235"/>
        <v>_</v>
      </c>
      <c r="G7511" s="149">
        <f t="array" ref="G7511">SUM(IF(A7511=A$5:A7511,IF(C7511=C$5:C7511,1,0),0))</f>
        <v>4273</v>
      </c>
    </row>
    <row r="7512" spans="2:7" x14ac:dyDescent="0.25">
      <c r="B7512" s="149" t="str">
        <f t="shared" si="236"/>
        <v>_4274</v>
      </c>
      <c r="E7512" s="149" t="str">
        <f t="shared" si="235"/>
        <v>_</v>
      </c>
      <c r="G7512" s="149">
        <f t="array" ref="G7512">SUM(IF(A7512=A$5:A7512,IF(C7512=C$5:C7512,1,0),0))</f>
        <v>4274</v>
      </c>
    </row>
    <row r="7513" spans="2:7" x14ac:dyDescent="0.25">
      <c r="B7513" s="149" t="str">
        <f t="shared" si="236"/>
        <v>_4275</v>
      </c>
      <c r="E7513" s="149" t="str">
        <f t="shared" si="235"/>
        <v>_</v>
      </c>
      <c r="G7513" s="149">
        <f t="array" ref="G7513">SUM(IF(A7513=A$5:A7513,IF(C7513=C$5:C7513,1,0),0))</f>
        <v>4275</v>
      </c>
    </row>
    <row r="7514" spans="2:7" x14ac:dyDescent="0.25">
      <c r="B7514" s="149" t="str">
        <f t="shared" si="236"/>
        <v>_4276</v>
      </c>
      <c r="E7514" s="149" t="str">
        <f t="shared" si="235"/>
        <v>_</v>
      </c>
      <c r="G7514" s="149">
        <f t="array" ref="G7514">SUM(IF(A7514=A$5:A7514,IF(C7514=C$5:C7514,1,0),0))</f>
        <v>4276</v>
      </c>
    </row>
    <row r="7515" spans="2:7" x14ac:dyDescent="0.25">
      <c r="B7515" s="149" t="str">
        <f t="shared" si="236"/>
        <v>_4277</v>
      </c>
      <c r="E7515" s="149" t="str">
        <f t="shared" si="235"/>
        <v>_</v>
      </c>
      <c r="G7515" s="149">
        <f t="array" ref="G7515">SUM(IF(A7515=A$5:A7515,IF(C7515=C$5:C7515,1,0),0))</f>
        <v>4277</v>
      </c>
    </row>
    <row r="7516" spans="2:7" x14ac:dyDescent="0.25">
      <c r="B7516" s="149" t="str">
        <f t="shared" si="236"/>
        <v>_4278</v>
      </c>
      <c r="E7516" s="149" t="str">
        <f t="shared" si="235"/>
        <v>_</v>
      </c>
      <c r="G7516" s="149">
        <f t="array" ref="G7516">SUM(IF(A7516=A$5:A7516,IF(C7516=C$5:C7516,1,0),0))</f>
        <v>4278</v>
      </c>
    </row>
    <row r="7517" spans="2:7" x14ac:dyDescent="0.25">
      <c r="B7517" s="149" t="str">
        <f t="shared" si="236"/>
        <v>_4279</v>
      </c>
      <c r="E7517" s="149" t="str">
        <f t="shared" si="235"/>
        <v>_</v>
      </c>
      <c r="G7517" s="149">
        <f t="array" ref="G7517">SUM(IF(A7517=A$5:A7517,IF(C7517=C$5:C7517,1,0),0))</f>
        <v>4279</v>
      </c>
    </row>
    <row r="7518" spans="2:7" x14ac:dyDescent="0.25">
      <c r="B7518" s="149" t="str">
        <f t="shared" si="236"/>
        <v>_4280</v>
      </c>
      <c r="E7518" s="149" t="str">
        <f t="shared" si="235"/>
        <v>_</v>
      </c>
      <c r="G7518" s="149">
        <f t="array" ref="G7518">SUM(IF(A7518=A$5:A7518,IF(C7518=C$5:C7518,1,0),0))</f>
        <v>4280</v>
      </c>
    </row>
    <row r="7519" spans="2:7" x14ac:dyDescent="0.25">
      <c r="B7519" s="149" t="str">
        <f t="shared" si="236"/>
        <v>_4281</v>
      </c>
      <c r="E7519" s="149" t="str">
        <f t="shared" si="235"/>
        <v>_</v>
      </c>
      <c r="G7519" s="149">
        <f t="array" ref="G7519">SUM(IF(A7519=A$5:A7519,IF(C7519=C$5:C7519,1,0),0))</f>
        <v>4281</v>
      </c>
    </row>
    <row r="7520" spans="2:7" x14ac:dyDescent="0.25">
      <c r="B7520" s="149" t="str">
        <f t="shared" si="236"/>
        <v>_4282</v>
      </c>
      <c r="E7520" s="149" t="str">
        <f t="shared" si="235"/>
        <v>_</v>
      </c>
      <c r="G7520" s="149">
        <f t="array" ref="G7520">SUM(IF(A7520=A$5:A7520,IF(C7520=C$5:C7520,1,0),0))</f>
        <v>4282</v>
      </c>
    </row>
    <row r="7521" spans="2:7" x14ac:dyDescent="0.25">
      <c r="B7521" s="149" t="str">
        <f t="shared" si="236"/>
        <v>_4283</v>
      </c>
      <c r="E7521" s="149" t="str">
        <f t="shared" si="235"/>
        <v>_</v>
      </c>
      <c r="G7521" s="149">
        <f t="array" ref="G7521">SUM(IF(A7521=A$5:A7521,IF(C7521=C$5:C7521,1,0),0))</f>
        <v>4283</v>
      </c>
    </row>
    <row r="7522" spans="2:7" x14ac:dyDescent="0.25">
      <c r="B7522" s="149" t="str">
        <f t="shared" si="236"/>
        <v>_4284</v>
      </c>
      <c r="E7522" s="149" t="str">
        <f t="shared" si="235"/>
        <v>_</v>
      </c>
      <c r="G7522" s="149">
        <f t="array" ref="G7522">SUM(IF(A7522=A$5:A7522,IF(C7522=C$5:C7522,1,0),0))</f>
        <v>4284</v>
      </c>
    </row>
    <row r="7523" spans="2:7" x14ac:dyDescent="0.25">
      <c r="B7523" s="149" t="str">
        <f t="shared" si="236"/>
        <v>_4285</v>
      </c>
      <c r="E7523" s="149" t="str">
        <f t="shared" si="235"/>
        <v>_</v>
      </c>
      <c r="G7523" s="149">
        <f t="array" ref="G7523">SUM(IF(A7523=A$5:A7523,IF(C7523=C$5:C7523,1,0),0))</f>
        <v>4285</v>
      </c>
    </row>
    <row r="7524" spans="2:7" x14ac:dyDescent="0.25">
      <c r="B7524" s="149" t="str">
        <f t="shared" si="236"/>
        <v>_4286</v>
      </c>
      <c r="E7524" s="149" t="str">
        <f t="shared" si="235"/>
        <v>_</v>
      </c>
      <c r="G7524" s="149">
        <f t="array" ref="G7524">SUM(IF(A7524=A$5:A7524,IF(C7524=C$5:C7524,1,0),0))</f>
        <v>4286</v>
      </c>
    </row>
    <row r="7525" spans="2:7" x14ac:dyDescent="0.25">
      <c r="B7525" s="149" t="str">
        <f t="shared" si="236"/>
        <v>_4287</v>
      </c>
      <c r="E7525" s="149" t="str">
        <f t="shared" si="235"/>
        <v>_</v>
      </c>
      <c r="G7525" s="149">
        <f t="array" ref="G7525">SUM(IF(A7525=A$5:A7525,IF(C7525=C$5:C7525,1,0),0))</f>
        <v>4287</v>
      </c>
    </row>
    <row r="7526" spans="2:7" x14ac:dyDescent="0.25">
      <c r="B7526" s="149" t="str">
        <f t="shared" si="236"/>
        <v>_4288</v>
      </c>
      <c r="E7526" s="149" t="str">
        <f t="shared" si="235"/>
        <v>_</v>
      </c>
      <c r="G7526" s="149">
        <f t="array" ref="G7526">SUM(IF(A7526=A$5:A7526,IF(C7526=C$5:C7526,1,0),0))</f>
        <v>4288</v>
      </c>
    </row>
    <row r="7527" spans="2:7" x14ac:dyDescent="0.25">
      <c r="B7527" s="149" t="str">
        <f t="shared" si="236"/>
        <v>_4289</v>
      </c>
      <c r="E7527" s="149" t="str">
        <f t="shared" si="235"/>
        <v>_</v>
      </c>
      <c r="G7527" s="149">
        <f t="array" ref="G7527">SUM(IF(A7527=A$5:A7527,IF(C7527=C$5:C7527,1,0),0))</f>
        <v>4289</v>
      </c>
    </row>
    <row r="7528" spans="2:7" x14ac:dyDescent="0.25">
      <c r="B7528" s="149" t="str">
        <f t="shared" si="236"/>
        <v>_4290</v>
      </c>
      <c r="E7528" s="149" t="str">
        <f t="shared" si="235"/>
        <v>_</v>
      </c>
      <c r="G7528" s="149">
        <f t="array" ref="G7528">SUM(IF(A7528=A$5:A7528,IF(C7528=C$5:C7528,1,0),0))</f>
        <v>4290</v>
      </c>
    </row>
    <row r="7529" spans="2:7" x14ac:dyDescent="0.25">
      <c r="B7529" s="149" t="str">
        <f t="shared" si="236"/>
        <v>_4291</v>
      </c>
      <c r="E7529" s="149" t="str">
        <f t="shared" si="235"/>
        <v>_</v>
      </c>
      <c r="G7529" s="149">
        <f t="array" ref="G7529">SUM(IF(A7529=A$5:A7529,IF(C7529=C$5:C7529,1,0),0))</f>
        <v>4291</v>
      </c>
    </row>
    <row r="7530" spans="2:7" x14ac:dyDescent="0.25">
      <c r="B7530" s="149" t="str">
        <f t="shared" si="236"/>
        <v>_4292</v>
      </c>
      <c r="E7530" s="149" t="str">
        <f t="shared" si="235"/>
        <v>_</v>
      </c>
      <c r="G7530" s="149">
        <f t="array" ref="G7530">SUM(IF(A7530=A$5:A7530,IF(C7530=C$5:C7530,1,0),0))</f>
        <v>4292</v>
      </c>
    </row>
    <row r="7531" spans="2:7" x14ac:dyDescent="0.25">
      <c r="B7531" s="149" t="str">
        <f t="shared" si="236"/>
        <v>_4293</v>
      </c>
      <c r="E7531" s="149" t="str">
        <f t="shared" si="235"/>
        <v>_</v>
      </c>
      <c r="G7531" s="149">
        <f t="array" ref="G7531">SUM(IF(A7531=A$5:A7531,IF(C7531=C$5:C7531,1,0),0))</f>
        <v>4293</v>
      </c>
    </row>
    <row r="7532" spans="2:7" x14ac:dyDescent="0.25">
      <c r="B7532" s="149" t="str">
        <f t="shared" si="236"/>
        <v>_4294</v>
      </c>
      <c r="E7532" s="149" t="str">
        <f t="shared" si="235"/>
        <v>_</v>
      </c>
      <c r="G7532" s="149">
        <f t="array" ref="G7532">SUM(IF(A7532=A$5:A7532,IF(C7532=C$5:C7532,1,0),0))</f>
        <v>4294</v>
      </c>
    </row>
    <row r="7533" spans="2:7" x14ac:dyDescent="0.25">
      <c r="B7533" s="149" t="str">
        <f t="shared" si="236"/>
        <v>_4295</v>
      </c>
      <c r="E7533" s="149" t="str">
        <f t="shared" si="235"/>
        <v>_</v>
      </c>
      <c r="G7533" s="149">
        <f t="array" ref="G7533">SUM(IF(A7533=A$5:A7533,IF(C7533=C$5:C7533,1,0),0))</f>
        <v>4295</v>
      </c>
    </row>
    <row r="7534" spans="2:7" x14ac:dyDescent="0.25">
      <c r="B7534" s="149" t="str">
        <f t="shared" si="236"/>
        <v>_4296</v>
      </c>
      <c r="E7534" s="149" t="str">
        <f t="shared" si="235"/>
        <v>_</v>
      </c>
      <c r="G7534" s="149">
        <f t="array" ref="G7534">SUM(IF(A7534=A$5:A7534,IF(C7534=C$5:C7534,1,0),0))</f>
        <v>4296</v>
      </c>
    </row>
    <row r="7535" spans="2:7" x14ac:dyDescent="0.25">
      <c r="B7535" s="149" t="str">
        <f t="shared" si="236"/>
        <v>_4297</v>
      </c>
      <c r="E7535" s="149" t="str">
        <f t="shared" si="235"/>
        <v>_</v>
      </c>
      <c r="G7535" s="149">
        <f t="array" ref="G7535">SUM(IF(A7535=A$5:A7535,IF(C7535=C$5:C7535,1,0),0))</f>
        <v>4297</v>
      </c>
    </row>
    <row r="7536" spans="2:7" x14ac:dyDescent="0.25">
      <c r="B7536" s="149" t="str">
        <f t="shared" si="236"/>
        <v>_4298</v>
      </c>
      <c r="E7536" s="149" t="str">
        <f t="shared" si="235"/>
        <v>_</v>
      </c>
      <c r="G7536" s="149">
        <f t="array" ref="G7536">SUM(IF(A7536=A$5:A7536,IF(C7536=C$5:C7536,1,0),0))</f>
        <v>4298</v>
      </c>
    </row>
    <row r="7537" spans="2:7" x14ac:dyDescent="0.25">
      <c r="B7537" s="149" t="str">
        <f t="shared" si="236"/>
        <v>_4299</v>
      </c>
      <c r="E7537" s="149" t="str">
        <f t="shared" ref="E7537:E7600" si="237">A7537&amp;"_"&amp;C7537&amp;D7537</f>
        <v>_</v>
      </c>
      <c r="G7537" s="149">
        <f t="array" ref="G7537">SUM(IF(A7537=A$5:A7537,IF(C7537=C$5:C7537,1,0),0))</f>
        <v>4299</v>
      </c>
    </row>
    <row r="7538" spans="2:7" x14ac:dyDescent="0.25">
      <c r="B7538" s="149" t="str">
        <f t="shared" si="236"/>
        <v>_4300</v>
      </c>
      <c r="E7538" s="149" t="str">
        <f t="shared" si="237"/>
        <v>_</v>
      </c>
      <c r="G7538" s="149">
        <f t="array" ref="G7538">SUM(IF(A7538=A$5:A7538,IF(C7538=C$5:C7538,1,0),0))</f>
        <v>4300</v>
      </c>
    </row>
    <row r="7539" spans="2:7" x14ac:dyDescent="0.25">
      <c r="B7539" s="149" t="str">
        <f t="shared" si="236"/>
        <v>_4301</v>
      </c>
      <c r="E7539" s="149" t="str">
        <f t="shared" si="237"/>
        <v>_</v>
      </c>
      <c r="G7539" s="149">
        <f t="array" ref="G7539">SUM(IF(A7539=A$5:A7539,IF(C7539=C$5:C7539,1,0),0))</f>
        <v>4301</v>
      </c>
    </row>
    <row r="7540" spans="2:7" x14ac:dyDescent="0.25">
      <c r="B7540" s="149" t="str">
        <f t="shared" si="236"/>
        <v>_4302</v>
      </c>
      <c r="E7540" s="149" t="str">
        <f t="shared" si="237"/>
        <v>_</v>
      </c>
      <c r="G7540" s="149">
        <f t="array" ref="G7540">SUM(IF(A7540=A$5:A7540,IF(C7540=C$5:C7540,1,0),0))</f>
        <v>4302</v>
      </c>
    </row>
    <row r="7541" spans="2:7" x14ac:dyDescent="0.25">
      <c r="B7541" s="149" t="str">
        <f t="shared" si="236"/>
        <v>_4303</v>
      </c>
      <c r="E7541" s="149" t="str">
        <f t="shared" si="237"/>
        <v>_</v>
      </c>
      <c r="G7541" s="149">
        <f t="array" ref="G7541">SUM(IF(A7541=A$5:A7541,IF(C7541=C$5:C7541,1,0),0))</f>
        <v>4303</v>
      </c>
    </row>
    <row r="7542" spans="2:7" x14ac:dyDescent="0.25">
      <c r="B7542" s="149" t="str">
        <f t="shared" si="236"/>
        <v>_4304</v>
      </c>
      <c r="E7542" s="149" t="str">
        <f t="shared" si="237"/>
        <v>_</v>
      </c>
      <c r="G7542" s="149">
        <f t="array" ref="G7542">SUM(IF(A7542=A$5:A7542,IF(C7542=C$5:C7542,1,0),0))</f>
        <v>4304</v>
      </c>
    </row>
    <row r="7543" spans="2:7" x14ac:dyDescent="0.25">
      <c r="B7543" s="149" t="str">
        <f t="shared" si="236"/>
        <v>_4305</v>
      </c>
      <c r="E7543" s="149" t="str">
        <f t="shared" si="237"/>
        <v>_</v>
      </c>
      <c r="G7543" s="149">
        <f t="array" ref="G7543">SUM(IF(A7543=A$5:A7543,IF(C7543=C$5:C7543,1,0),0))</f>
        <v>4305</v>
      </c>
    </row>
    <row r="7544" spans="2:7" x14ac:dyDescent="0.25">
      <c r="B7544" s="149" t="str">
        <f t="shared" si="236"/>
        <v>_4306</v>
      </c>
      <c r="E7544" s="149" t="str">
        <f t="shared" si="237"/>
        <v>_</v>
      </c>
      <c r="G7544" s="149">
        <f t="array" ref="G7544">SUM(IF(A7544=A$5:A7544,IF(C7544=C$5:C7544,1,0),0))</f>
        <v>4306</v>
      </c>
    </row>
    <row r="7545" spans="2:7" x14ac:dyDescent="0.25">
      <c r="B7545" s="149" t="str">
        <f t="shared" si="236"/>
        <v>_4307</v>
      </c>
      <c r="E7545" s="149" t="str">
        <f t="shared" si="237"/>
        <v>_</v>
      </c>
      <c r="G7545" s="149">
        <f t="array" ref="G7545">SUM(IF(A7545=A$5:A7545,IF(C7545=C$5:C7545,1,0),0))</f>
        <v>4307</v>
      </c>
    </row>
    <row r="7546" spans="2:7" x14ac:dyDescent="0.25">
      <c r="B7546" s="149" t="str">
        <f t="shared" si="236"/>
        <v>_4308</v>
      </c>
      <c r="E7546" s="149" t="str">
        <f t="shared" si="237"/>
        <v>_</v>
      </c>
      <c r="G7546" s="149">
        <f t="array" ref="G7546">SUM(IF(A7546=A$5:A7546,IF(C7546=C$5:C7546,1,0),0))</f>
        <v>4308</v>
      </c>
    </row>
    <row r="7547" spans="2:7" x14ac:dyDescent="0.25">
      <c r="B7547" s="149" t="str">
        <f t="shared" si="236"/>
        <v>_4309</v>
      </c>
      <c r="E7547" s="149" t="str">
        <f t="shared" si="237"/>
        <v>_</v>
      </c>
      <c r="G7547" s="149">
        <f t="array" ref="G7547">SUM(IF(A7547=A$5:A7547,IF(C7547=C$5:C7547,1,0),0))</f>
        <v>4309</v>
      </c>
    </row>
    <row r="7548" spans="2:7" x14ac:dyDescent="0.25">
      <c r="B7548" s="149" t="str">
        <f t="shared" si="236"/>
        <v>_4310</v>
      </c>
      <c r="E7548" s="149" t="str">
        <f t="shared" si="237"/>
        <v>_</v>
      </c>
      <c r="G7548" s="149">
        <f t="array" ref="G7548">SUM(IF(A7548=A$5:A7548,IF(C7548=C$5:C7548,1,0),0))</f>
        <v>4310</v>
      </c>
    </row>
    <row r="7549" spans="2:7" x14ac:dyDescent="0.25">
      <c r="B7549" s="149" t="str">
        <f t="shared" si="236"/>
        <v>_4311</v>
      </c>
      <c r="E7549" s="149" t="str">
        <f t="shared" si="237"/>
        <v>_</v>
      </c>
      <c r="G7549" s="149">
        <f t="array" ref="G7549">SUM(IF(A7549=A$5:A7549,IF(C7549=C$5:C7549,1,0),0))</f>
        <v>4311</v>
      </c>
    </row>
    <row r="7550" spans="2:7" x14ac:dyDescent="0.25">
      <c r="B7550" s="149" t="str">
        <f t="shared" si="236"/>
        <v>_4312</v>
      </c>
      <c r="E7550" s="149" t="str">
        <f t="shared" si="237"/>
        <v>_</v>
      </c>
      <c r="G7550" s="149">
        <f t="array" ref="G7550">SUM(IF(A7550=A$5:A7550,IF(C7550=C$5:C7550,1,0),0))</f>
        <v>4312</v>
      </c>
    </row>
    <row r="7551" spans="2:7" x14ac:dyDescent="0.25">
      <c r="B7551" s="149" t="str">
        <f t="shared" si="236"/>
        <v>_4313</v>
      </c>
      <c r="E7551" s="149" t="str">
        <f t="shared" si="237"/>
        <v>_</v>
      </c>
      <c r="G7551" s="149">
        <f t="array" ref="G7551">SUM(IF(A7551=A$5:A7551,IF(C7551=C$5:C7551,1,0),0))</f>
        <v>4313</v>
      </c>
    </row>
    <row r="7552" spans="2:7" x14ac:dyDescent="0.25">
      <c r="B7552" s="149" t="str">
        <f t="shared" si="236"/>
        <v>_4314</v>
      </c>
      <c r="E7552" s="149" t="str">
        <f t="shared" si="237"/>
        <v>_</v>
      </c>
      <c r="G7552" s="149">
        <f t="array" ref="G7552">SUM(IF(A7552=A$5:A7552,IF(C7552=C$5:C7552,1,0),0))</f>
        <v>4314</v>
      </c>
    </row>
    <row r="7553" spans="2:7" x14ac:dyDescent="0.25">
      <c r="B7553" s="149" t="str">
        <f t="shared" si="236"/>
        <v>_4315</v>
      </c>
      <c r="E7553" s="149" t="str">
        <f t="shared" si="237"/>
        <v>_</v>
      </c>
      <c r="G7553" s="149">
        <f t="array" ref="G7553">SUM(IF(A7553=A$5:A7553,IF(C7553=C$5:C7553,1,0),0))</f>
        <v>4315</v>
      </c>
    </row>
    <row r="7554" spans="2:7" x14ac:dyDescent="0.25">
      <c r="B7554" s="149" t="str">
        <f t="shared" si="236"/>
        <v>_4316</v>
      </c>
      <c r="E7554" s="149" t="str">
        <f t="shared" si="237"/>
        <v>_</v>
      </c>
      <c r="G7554" s="149">
        <f t="array" ref="G7554">SUM(IF(A7554=A$5:A7554,IF(C7554=C$5:C7554,1,0),0))</f>
        <v>4316</v>
      </c>
    </row>
    <row r="7555" spans="2:7" x14ac:dyDescent="0.25">
      <c r="B7555" s="149" t="str">
        <f t="shared" si="236"/>
        <v>_4317</v>
      </c>
      <c r="E7555" s="149" t="str">
        <f t="shared" si="237"/>
        <v>_</v>
      </c>
      <c r="G7555" s="149">
        <f t="array" ref="G7555">SUM(IF(A7555=A$5:A7555,IF(C7555=C$5:C7555,1,0),0))</f>
        <v>4317</v>
      </c>
    </row>
    <row r="7556" spans="2:7" x14ac:dyDescent="0.25">
      <c r="B7556" s="149" t="str">
        <f t="shared" si="236"/>
        <v>_4318</v>
      </c>
      <c r="E7556" s="149" t="str">
        <f t="shared" si="237"/>
        <v>_</v>
      </c>
      <c r="G7556" s="149">
        <f t="array" ref="G7556">SUM(IF(A7556=A$5:A7556,IF(C7556=C$5:C7556,1,0),0))</f>
        <v>4318</v>
      </c>
    </row>
    <row r="7557" spans="2:7" x14ac:dyDescent="0.25">
      <c r="B7557" s="149" t="str">
        <f t="shared" si="236"/>
        <v>_4319</v>
      </c>
      <c r="E7557" s="149" t="str">
        <f t="shared" si="237"/>
        <v>_</v>
      </c>
      <c r="G7557" s="149">
        <f t="array" ref="G7557">SUM(IF(A7557=A$5:A7557,IF(C7557=C$5:C7557,1,0),0))</f>
        <v>4319</v>
      </c>
    </row>
    <row r="7558" spans="2:7" x14ac:dyDescent="0.25">
      <c r="B7558" s="149" t="str">
        <f t="shared" si="236"/>
        <v>_4320</v>
      </c>
      <c r="E7558" s="149" t="str">
        <f t="shared" si="237"/>
        <v>_</v>
      </c>
      <c r="G7558" s="149">
        <f t="array" ref="G7558">SUM(IF(A7558=A$5:A7558,IF(C7558=C$5:C7558,1,0),0))</f>
        <v>4320</v>
      </c>
    </row>
    <row r="7559" spans="2:7" x14ac:dyDescent="0.25">
      <c r="B7559" s="149" t="str">
        <f t="shared" si="236"/>
        <v>_4321</v>
      </c>
      <c r="E7559" s="149" t="str">
        <f t="shared" si="237"/>
        <v>_</v>
      </c>
      <c r="G7559" s="149">
        <f t="array" ref="G7559">SUM(IF(A7559=A$5:A7559,IF(C7559=C$5:C7559,1,0),0))</f>
        <v>4321</v>
      </c>
    </row>
    <row r="7560" spans="2:7" x14ac:dyDescent="0.25">
      <c r="B7560" s="149" t="str">
        <f t="shared" si="236"/>
        <v>_4322</v>
      </c>
      <c r="E7560" s="149" t="str">
        <f t="shared" si="237"/>
        <v>_</v>
      </c>
      <c r="G7560" s="149">
        <f t="array" ref="G7560">SUM(IF(A7560=A$5:A7560,IF(C7560=C$5:C7560,1,0),0))</f>
        <v>4322</v>
      </c>
    </row>
    <row r="7561" spans="2:7" x14ac:dyDescent="0.25">
      <c r="B7561" s="149" t="str">
        <f t="shared" si="236"/>
        <v>_4323</v>
      </c>
      <c r="E7561" s="149" t="str">
        <f t="shared" si="237"/>
        <v>_</v>
      </c>
      <c r="G7561" s="149">
        <f t="array" ref="G7561">SUM(IF(A7561=A$5:A7561,IF(C7561=C$5:C7561,1,0),0))</f>
        <v>4323</v>
      </c>
    </row>
    <row r="7562" spans="2:7" x14ac:dyDescent="0.25">
      <c r="B7562" s="149" t="str">
        <f t="shared" si="236"/>
        <v>_4324</v>
      </c>
      <c r="E7562" s="149" t="str">
        <f t="shared" si="237"/>
        <v>_</v>
      </c>
      <c r="G7562" s="149">
        <f t="array" ref="G7562">SUM(IF(A7562=A$5:A7562,IF(C7562=C$5:C7562,1,0),0))</f>
        <v>4324</v>
      </c>
    </row>
    <row r="7563" spans="2:7" x14ac:dyDescent="0.25">
      <c r="B7563" s="149" t="str">
        <f t="shared" si="236"/>
        <v>_4325</v>
      </c>
      <c r="E7563" s="149" t="str">
        <f t="shared" si="237"/>
        <v>_</v>
      </c>
      <c r="G7563" s="149">
        <f t="array" ref="G7563">SUM(IF(A7563=A$5:A7563,IF(C7563=C$5:C7563,1,0),0))</f>
        <v>4325</v>
      </c>
    </row>
    <row r="7564" spans="2:7" x14ac:dyDescent="0.25">
      <c r="B7564" s="149" t="str">
        <f t="shared" si="236"/>
        <v>_4326</v>
      </c>
      <c r="E7564" s="149" t="str">
        <f t="shared" si="237"/>
        <v>_</v>
      </c>
      <c r="G7564" s="149">
        <f t="array" ref="G7564">SUM(IF(A7564=A$5:A7564,IF(C7564=C$5:C7564,1,0),0))</f>
        <v>4326</v>
      </c>
    </row>
    <row r="7565" spans="2:7" x14ac:dyDescent="0.25">
      <c r="B7565" s="149" t="str">
        <f t="shared" ref="B7565:B7628" si="238">A7565&amp;"_"&amp;C7565&amp;G7565</f>
        <v>_4327</v>
      </c>
      <c r="E7565" s="149" t="str">
        <f t="shared" si="237"/>
        <v>_</v>
      </c>
      <c r="G7565" s="149">
        <f t="array" ref="G7565">SUM(IF(A7565=A$5:A7565,IF(C7565=C$5:C7565,1,0),0))</f>
        <v>4327</v>
      </c>
    </row>
    <row r="7566" spans="2:7" x14ac:dyDescent="0.25">
      <c r="B7566" s="149" t="str">
        <f t="shared" si="238"/>
        <v>_4328</v>
      </c>
      <c r="E7566" s="149" t="str">
        <f t="shared" si="237"/>
        <v>_</v>
      </c>
      <c r="G7566" s="149">
        <f t="array" ref="G7566">SUM(IF(A7566=A$5:A7566,IF(C7566=C$5:C7566,1,0),0))</f>
        <v>4328</v>
      </c>
    </row>
    <row r="7567" spans="2:7" x14ac:dyDescent="0.25">
      <c r="B7567" s="149" t="str">
        <f t="shared" si="238"/>
        <v>_4329</v>
      </c>
      <c r="E7567" s="149" t="str">
        <f t="shared" si="237"/>
        <v>_</v>
      </c>
      <c r="G7567" s="149">
        <f t="array" ref="G7567">SUM(IF(A7567=A$5:A7567,IF(C7567=C$5:C7567,1,0),0))</f>
        <v>4329</v>
      </c>
    </row>
    <row r="7568" spans="2:7" x14ac:dyDescent="0.25">
      <c r="B7568" s="149" t="str">
        <f t="shared" si="238"/>
        <v>_4330</v>
      </c>
      <c r="E7568" s="149" t="str">
        <f t="shared" si="237"/>
        <v>_</v>
      </c>
      <c r="G7568" s="149">
        <f t="array" ref="G7568">SUM(IF(A7568=A$5:A7568,IF(C7568=C$5:C7568,1,0),0))</f>
        <v>4330</v>
      </c>
    </row>
    <row r="7569" spans="2:7" x14ac:dyDescent="0.25">
      <c r="B7569" s="149" t="str">
        <f t="shared" si="238"/>
        <v>_4331</v>
      </c>
      <c r="E7569" s="149" t="str">
        <f t="shared" si="237"/>
        <v>_</v>
      </c>
      <c r="G7569" s="149">
        <f t="array" ref="G7569">SUM(IF(A7569=A$5:A7569,IF(C7569=C$5:C7569,1,0),0))</f>
        <v>4331</v>
      </c>
    </row>
    <row r="7570" spans="2:7" x14ac:dyDescent="0.25">
      <c r="B7570" s="149" t="str">
        <f t="shared" si="238"/>
        <v>_4332</v>
      </c>
      <c r="E7570" s="149" t="str">
        <f t="shared" si="237"/>
        <v>_</v>
      </c>
      <c r="G7570" s="149">
        <f t="array" ref="G7570">SUM(IF(A7570=A$5:A7570,IF(C7570=C$5:C7570,1,0),0))</f>
        <v>4332</v>
      </c>
    </row>
    <row r="7571" spans="2:7" x14ac:dyDescent="0.25">
      <c r="B7571" s="149" t="str">
        <f t="shared" si="238"/>
        <v>_4333</v>
      </c>
      <c r="E7571" s="149" t="str">
        <f t="shared" si="237"/>
        <v>_</v>
      </c>
      <c r="G7571" s="149">
        <f t="array" ref="G7571">SUM(IF(A7571=A$5:A7571,IF(C7571=C$5:C7571,1,0),0))</f>
        <v>4333</v>
      </c>
    </row>
    <row r="7572" spans="2:7" x14ac:dyDescent="0.25">
      <c r="B7572" s="149" t="str">
        <f t="shared" si="238"/>
        <v>_4334</v>
      </c>
      <c r="E7572" s="149" t="str">
        <f t="shared" si="237"/>
        <v>_</v>
      </c>
      <c r="G7572" s="149">
        <f t="array" ref="G7572">SUM(IF(A7572=A$5:A7572,IF(C7572=C$5:C7572,1,0),0))</f>
        <v>4334</v>
      </c>
    </row>
    <row r="7573" spans="2:7" x14ac:dyDescent="0.25">
      <c r="B7573" s="149" t="str">
        <f t="shared" si="238"/>
        <v>_4335</v>
      </c>
      <c r="E7573" s="149" t="str">
        <f t="shared" si="237"/>
        <v>_</v>
      </c>
      <c r="G7573" s="149">
        <f t="array" ref="G7573">SUM(IF(A7573=A$5:A7573,IF(C7573=C$5:C7573,1,0),0))</f>
        <v>4335</v>
      </c>
    </row>
    <row r="7574" spans="2:7" x14ac:dyDescent="0.25">
      <c r="B7574" s="149" t="str">
        <f t="shared" si="238"/>
        <v>_4336</v>
      </c>
      <c r="E7574" s="149" t="str">
        <f t="shared" si="237"/>
        <v>_</v>
      </c>
      <c r="G7574" s="149">
        <f t="array" ref="G7574">SUM(IF(A7574=A$5:A7574,IF(C7574=C$5:C7574,1,0),0))</f>
        <v>4336</v>
      </c>
    </row>
    <row r="7575" spans="2:7" x14ac:dyDescent="0.25">
      <c r="B7575" s="149" t="str">
        <f t="shared" si="238"/>
        <v>_4337</v>
      </c>
      <c r="E7575" s="149" t="str">
        <f t="shared" si="237"/>
        <v>_</v>
      </c>
      <c r="G7575" s="149">
        <f t="array" ref="G7575">SUM(IF(A7575=A$5:A7575,IF(C7575=C$5:C7575,1,0),0))</f>
        <v>4337</v>
      </c>
    </row>
    <row r="7576" spans="2:7" x14ac:dyDescent="0.25">
      <c r="B7576" s="149" t="str">
        <f t="shared" si="238"/>
        <v>_4338</v>
      </c>
      <c r="E7576" s="149" t="str">
        <f t="shared" si="237"/>
        <v>_</v>
      </c>
      <c r="G7576" s="149">
        <f t="array" ref="G7576">SUM(IF(A7576=A$5:A7576,IF(C7576=C$5:C7576,1,0),0))</f>
        <v>4338</v>
      </c>
    </row>
    <row r="7577" spans="2:7" x14ac:dyDescent="0.25">
      <c r="B7577" s="149" t="str">
        <f t="shared" si="238"/>
        <v>_4339</v>
      </c>
      <c r="E7577" s="149" t="str">
        <f t="shared" si="237"/>
        <v>_</v>
      </c>
      <c r="G7577" s="149">
        <f t="array" ref="G7577">SUM(IF(A7577=A$5:A7577,IF(C7577=C$5:C7577,1,0),0))</f>
        <v>4339</v>
      </c>
    </row>
    <row r="7578" spans="2:7" x14ac:dyDescent="0.25">
      <c r="B7578" s="149" t="str">
        <f t="shared" si="238"/>
        <v>_4340</v>
      </c>
      <c r="E7578" s="149" t="str">
        <f t="shared" si="237"/>
        <v>_</v>
      </c>
      <c r="G7578" s="149">
        <f t="array" ref="G7578">SUM(IF(A7578=A$5:A7578,IF(C7578=C$5:C7578,1,0),0))</f>
        <v>4340</v>
      </c>
    </row>
    <row r="7579" spans="2:7" x14ac:dyDescent="0.25">
      <c r="B7579" s="149" t="str">
        <f t="shared" si="238"/>
        <v>_4341</v>
      </c>
      <c r="E7579" s="149" t="str">
        <f t="shared" si="237"/>
        <v>_</v>
      </c>
      <c r="G7579" s="149">
        <f t="array" ref="G7579">SUM(IF(A7579=A$5:A7579,IF(C7579=C$5:C7579,1,0),0))</f>
        <v>4341</v>
      </c>
    </row>
    <row r="7580" spans="2:7" x14ac:dyDescent="0.25">
      <c r="B7580" s="149" t="str">
        <f t="shared" si="238"/>
        <v>_4342</v>
      </c>
      <c r="E7580" s="149" t="str">
        <f t="shared" si="237"/>
        <v>_</v>
      </c>
      <c r="G7580" s="149">
        <f t="array" ref="G7580">SUM(IF(A7580=A$5:A7580,IF(C7580=C$5:C7580,1,0),0))</f>
        <v>4342</v>
      </c>
    </row>
    <row r="7581" spans="2:7" x14ac:dyDescent="0.25">
      <c r="B7581" s="149" t="str">
        <f t="shared" si="238"/>
        <v>_4343</v>
      </c>
      <c r="E7581" s="149" t="str">
        <f t="shared" si="237"/>
        <v>_</v>
      </c>
      <c r="G7581" s="149">
        <f t="array" ref="G7581">SUM(IF(A7581=A$5:A7581,IF(C7581=C$5:C7581,1,0),0))</f>
        <v>4343</v>
      </c>
    </row>
    <row r="7582" spans="2:7" x14ac:dyDescent="0.25">
      <c r="B7582" s="149" t="str">
        <f t="shared" si="238"/>
        <v>_4344</v>
      </c>
      <c r="E7582" s="149" t="str">
        <f t="shared" si="237"/>
        <v>_</v>
      </c>
      <c r="G7582" s="149">
        <f t="array" ref="G7582">SUM(IF(A7582=A$5:A7582,IF(C7582=C$5:C7582,1,0),0))</f>
        <v>4344</v>
      </c>
    </row>
    <row r="7583" spans="2:7" x14ac:dyDescent="0.25">
      <c r="B7583" s="149" t="str">
        <f t="shared" si="238"/>
        <v>_4345</v>
      </c>
      <c r="E7583" s="149" t="str">
        <f t="shared" si="237"/>
        <v>_</v>
      </c>
      <c r="G7583" s="149">
        <f t="array" ref="G7583">SUM(IF(A7583=A$5:A7583,IF(C7583=C$5:C7583,1,0),0))</f>
        <v>4345</v>
      </c>
    </row>
    <row r="7584" spans="2:7" x14ac:dyDescent="0.25">
      <c r="B7584" s="149" t="str">
        <f t="shared" si="238"/>
        <v>_4346</v>
      </c>
      <c r="E7584" s="149" t="str">
        <f t="shared" si="237"/>
        <v>_</v>
      </c>
      <c r="G7584" s="149">
        <f t="array" ref="G7584">SUM(IF(A7584=A$5:A7584,IF(C7584=C$5:C7584,1,0),0))</f>
        <v>4346</v>
      </c>
    </row>
    <row r="7585" spans="2:7" x14ac:dyDescent="0.25">
      <c r="B7585" s="149" t="str">
        <f t="shared" si="238"/>
        <v>_4347</v>
      </c>
      <c r="E7585" s="149" t="str">
        <f t="shared" si="237"/>
        <v>_</v>
      </c>
      <c r="G7585" s="149">
        <f t="array" ref="G7585">SUM(IF(A7585=A$5:A7585,IF(C7585=C$5:C7585,1,0),0))</f>
        <v>4347</v>
      </c>
    </row>
    <row r="7586" spans="2:7" x14ac:dyDescent="0.25">
      <c r="B7586" s="149" t="str">
        <f t="shared" si="238"/>
        <v>_4348</v>
      </c>
      <c r="E7586" s="149" t="str">
        <f t="shared" si="237"/>
        <v>_</v>
      </c>
      <c r="G7586" s="149">
        <f t="array" ref="G7586">SUM(IF(A7586=A$5:A7586,IF(C7586=C$5:C7586,1,0),0))</f>
        <v>4348</v>
      </c>
    </row>
    <row r="7587" spans="2:7" x14ac:dyDescent="0.25">
      <c r="B7587" s="149" t="str">
        <f t="shared" si="238"/>
        <v>_4349</v>
      </c>
      <c r="E7587" s="149" t="str">
        <f t="shared" si="237"/>
        <v>_</v>
      </c>
      <c r="G7587" s="149">
        <f t="array" ref="G7587">SUM(IF(A7587=A$5:A7587,IF(C7587=C$5:C7587,1,0),0))</f>
        <v>4349</v>
      </c>
    </row>
    <row r="7588" spans="2:7" x14ac:dyDescent="0.25">
      <c r="B7588" s="149" t="str">
        <f t="shared" si="238"/>
        <v>_4350</v>
      </c>
      <c r="E7588" s="149" t="str">
        <f t="shared" si="237"/>
        <v>_</v>
      </c>
      <c r="G7588" s="149">
        <f t="array" ref="G7588">SUM(IF(A7588=A$5:A7588,IF(C7588=C$5:C7588,1,0),0))</f>
        <v>4350</v>
      </c>
    </row>
    <row r="7589" spans="2:7" x14ac:dyDescent="0.25">
      <c r="B7589" s="149" t="str">
        <f t="shared" si="238"/>
        <v>_4351</v>
      </c>
      <c r="E7589" s="149" t="str">
        <f t="shared" si="237"/>
        <v>_</v>
      </c>
      <c r="G7589" s="149">
        <f t="array" ref="G7589">SUM(IF(A7589=A$5:A7589,IF(C7589=C$5:C7589,1,0),0))</f>
        <v>4351</v>
      </c>
    </row>
    <row r="7590" spans="2:7" x14ac:dyDescent="0.25">
      <c r="B7590" s="149" t="str">
        <f t="shared" si="238"/>
        <v>_4352</v>
      </c>
      <c r="E7590" s="149" t="str">
        <f t="shared" si="237"/>
        <v>_</v>
      </c>
      <c r="G7590" s="149">
        <f t="array" ref="G7590">SUM(IF(A7590=A$5:A7590,IF(C7590=C$5:C7590,1,0),0))</f>
        <v>4352</v>
      </c>
    </row>
    <row r="7591" spans="2:7" x14ac:dyDescent="0.25">
      <c r="B7591" s="149" t="str">
        <f t="shared" si="238"/>
        <v>_4353</v>
      </c>
      <c r="E7591" s="149" t="str">
        <f t="shared" si="237"/>
        <v>_</v>
      </c>
      <c r="G7591" s="149">
        <f t="array" ref="G7591">SUM(IF(A7591=A$5:A7591,IF(C7591=C$5:C7591,1,0),0))</f>
        <v>4353</v>
      </c>
    </row>
    <row r="7592" spans="2:7" x14ac:dyDescent="0.25">
      <c r="B7592" s="149" t="str">
        <f t="shared" si="238"/>
        <v>_4354</v>
      </c>
      <c r="E7592" s="149" t="str">
        <f t="shared" si="237"/>
        <v>_</v>
      </c>
      <c r="G7592" s="149">
        <f t="array" ref="G7592">SUM(IF(A7592=A$5:A7592,IF(C7592=C$5:C7592,1,0),0))</f>
        <v>4354</v>
      </c>
    </row>
    <row r="7593" spans="2:7" x14ac:dyDescent="0.25">
      <c r="B7593" s="149" t="str">
        <f t="shared" si="238"/>
        <v>_4355</v>
      </c>
      <c r="E7593" s="149" t="str">
        <f t="shared" si="237"/>
        <v>_</v>
      </c>
      <c r="G7593" s="149">
        <f t="array" ref="G7593">SUM(IF(A7593=A$5:A7593,IF(C7593=C$5:C7593,1,0),0))</f>
        <v>4355</v>
      </c>
    </row>
    <row r="7594" spans="2:7" x14ac:dyDescent="0.25">
      <c r="B7594" s="149" t="str">
        <f t="shared" si="238"/>
        <v>_4356</v>
      </c>
      <c r="E7594" s="149" t="str">
        <f t="shared" si="237"/>
        <v>_</v>
      </c>
      <c r="G7594" s="149">
        <f t="array" ref="G7594">SUM(IF(A7594=A$5:A7594,IF(C7594=C$5:C7594,1,0),0))</f>
        <v>4356</v>
      </c>
    </row>
    <row r="7595" spans="2:7" x14ac:dyDescent="0.25">
      <c r="B7595" s="149" t="str">
        <f t="shared" si="238"/>
        <v>_4357</v>
      </c>
      <c r="E7595" s="149" t="str">
        <f t="shared" si="237"/>
        <v>_</v>
      </c>
      <c r="G7595" s="149">
        <f t="array" ref="G7595">SUM(IF(A7595=A$5:A7595,IF(C7595=C$5:C7595,1,0),0))</f>
        <v>4357</v>
      </c>
    </row>
    <row r="7596" spans="2:7" x14ac:dyDescent="0.25">
      <c r="B7596" s="149" t="str">
        <f t="shared" si="238"/>
        <v>_4358</v>
      </c>
      <c r="E7596" s="149" t="str">
        <f t="shared" si="237"/>
        <v>_</v>
      </c>
      <c r="G7596" s="149">
        <f t="array" ref="G7596">SUM(IF(A7596=A$5:A7596,IF(C7596=C$5:C7596,1,0),0))</f>
        <v>4358</v>
      </c>
    </row>
    <row r="7597" spans="2:7" x14ac:dyDescent="0.25">
      <c r="B7597" s="149" t="str">
        <f t="shared" si="238"/>
        <v>_4359</v>
      </c>
      <c r="E7597" s="149" t="str">
        <f t="shared" si="237"/>
        <v>_</v>
      </c>
      <c r="G7597" s="149">
        <f t="array" ref="G7597">SUM(IF(A7597=A$5:A7597,IF(C7597=C$5:C7597,1,0),0))</f>
        <v>4359</v>
      </c>
    </row>
    <row r="7598" spans="2:7" x14ac:dyDescent="0.25">
      <c r="B7598" s="149" t="str">
        <f t="shared" si="238"/>
        <v>_4360</v>
      </c>
      <c r="E7598" s="149" t="str">
        <f t="shared" si="237"/>
        <v>_</v>
      </c>
      <c r="G7598" s="149">
        <f t="array" ref="G7598">SUM(IF(A7598=A$5:A7598,IF(C7598=C$5:C7598,1,0),0))</f>
        <v>4360</v>
      </c>
    </row>
    <row r="7599" spans="2:7" x14ac:dyDescent="0.25">
      <c r="B7599" s="149" t="str">
        <f t="shared" si="238"/>
        <v>_4361</v>
      </c>
      <c r="E7599" s="149" t="str">
        <f t="shared" si="237"/>
        <v>_</v>
      </c>
      <c r="G7599" s="149">
        <f t="array" ref="G7599">SUM(IF(A7599=A$5:A7599,IF(C7599=C$5:C7599,1,0),0))</f>
        <v>4361</v>
      </c>
    </row>
    <row r="7600" spans="2:7" x14ac:dyDescent="0.25">
      <c r="B7600" s="149" t="str">
        <f t="shared" si="238"/>
        <v>_4362</v>
      </c>
      <c r="E7600" s="149" t="str">
        <f t="shared" si="237"/>
        <v>_</v>
      </c>
      <c r="G7600" s="149">
        <f t="array" ref="G7600">SUM(IF(A7600=A$5:A7600,IF(C7600=C$5:C7600,1,0),0))</f>
        <v>4362</v>
      </c>
    </row>
    <row r="7601" spans="2:7" x14ac:dyDescent="0.25">
      <c r="B7601" s="149" t="str">
        <f t="shared" si="238"/>
        <v>_4363</v>
      </c>
      <c r="E7601" s="149" t="str">
        <f t="shared" ref="E7601:E7664" si="239">A7601&amp;"_"&amp;C7601&amp;D7601</f>
        <v>_</v>
      </c>
      <c r="G7601" s="149">
        <f t="array" ref="G7601">SUM(IF(A7601=A$5:A7601,IF(C7601=C$5:C7601,1,0),0))</f>
        <v>4363</v>
      </c>
    </row>
    <row r="7602" spans="2:7" x14ac:dyDescent="0.25">
      <c r="B7602" s="149" t="str">
        <f t="shared" si="238"/>
        <v>_4364</v>
      </c>
      <c r="E7602" s="149" t="str">
        <f t="shared" si="239"/>
        <v>_</v>
      </c>
      <c r="G7602" s="149">
        <f t="array" ref="G7602">SUM(IF(A7602=A$5:A7602,IF(C7602=C$5:C7602,1,0),0))</f>
        <v>4364</v>
      </c>
    </row>
    <row r="7603" spans="2:7" x14ac:dyDescent="0.25">
      <c r="B7603" s="149" t="str">
        <f t="shared" si="238"/>
        <v>_4365</v>
      </c>
      <c r="E7603" s="149" t="str">
        <f t="shared" si="239"/>
        <v>_</v>
      </c>
      <c r="G7603" s="149">
        <f t="array" ref="G7603">SUM(IF(A7603=A$5:A7603,IF(C7603=C$5:C7603,1,0),0))</f>
        <v>4365</v>
      </c>
    </row>
    <row r="7604" spans="2:7" x14ac:dyDescent="0.25">
      <c r="B7604" s="149" t="str">
        <f t="shared" si="238"/>
        <v>_4366</v>
      </c>
      <c r="E7604" s="149" t="str">
        <f t="shared" si="239"/>
        <v>_</v>
      </c>
      <c r="G7604" s="149">
        <f t="array" ref="G7604">SUM(IF(A7604=A$5:A7604,IF(C7604=C$5:C7604,1,0),0))</f>
        <v>4366</v>
      </c>
    </row>
    <row r="7605" spans="2:7" x14ac:dyDescent="0.25">
      <c r="B7605" s="149" t="str">
        <f t="shared" si="238"/>
        <v>_4367</v>
      </c>
      <c r="E7605" s="149" t="str">
        <f t="shared" si="239"/>
        <v>_</v>
      </c>
      <c r="G7605" s="149">
        <f t="array" ref="G7605">SUM(IF(A7605=A$5:A7605,IF(C7605=C$5:C7605,1,0),0))</f>
        <v>4367</v>
      </c>
    </row>
    <row r="7606" spans="2:7" x14ac:dyDescent="0.25">
      <c r="B7606" s="149" t="str">
        <f t="shared" si="238"/>
        <v>_4368</v>
      </c>
      <c r="E7606" s="149" t="str">
        <f t="shared" si="239"/>
        <v>_</v>
      </c>
      <c r="G7606" s="149">
        <f t="array" ref="G7606">SUM(IF(A7606=A$5:A7606,IF(C7606=C$5:C7606,1,0),0))</f>
        <v>4368</v>
      </c>
    </row>
    <row r="7607" spans="2:7" x14ac:dyDescent="0.25">
      <c r="B7607" s="149" t="str">
        <f t="shared" si="238"/>
        <v>_4369</v>
      </c>
      <c r="E7607" s="149" t="str">
        <f t="shared" si="239"/>
        <v>_</v>
      </c>
      <c r="G7607" s="149">
        <f t="array" ref="G7607">SUM(IF(A7607=A$5:A7607,IF(C7607=C$5:C7607,1,0),0))</f>
        <v>4369</v>
      </c>
    </row>
    <row r="7608" spans="2:7" x14ac:dyDescent="0.25">
      <c r="B7608" s="149" t="str">
        <f t="shared" si="238"/>
        <v>_4370</v>
      </c>
      <c r="E7608" s="149" t="str">
        <f t="shared" si="239"/>
        <v>_</v>
      </c>
      <c r="G7608" s="149">
        <f t="array" ref="G7608">SUM(IF(A7608=A$5:A7608,IF(C7608=C$5:C7608,1,0),0))</f>
        <v>4370</v>
      </c>
    </row>
    <row r="7609" spans="2:7" x14ac:dyDescent="0.25">
      <c r="B7609" s="149" t="str">
        <f t="shared" si="238"/>
        <v>_4371</v>
      </c>
      <c r="E7609" s="149" t="str">
        <f t="shared" si="239"/>
        <v>_</v>
      </c>
      <c r="G7609" s="149">
        <f t="array" ref="G7609">SUM(IF(A7609=A$5:A7609,IF(C7609=C$5:C7609,1,0),0))</f>
        <v>4371</v>
      </c>
    </row>
    <row r="7610" spans="2:7" x14ac:dyDescent="0.25">
      <c r="B7610" s="149" t="str">
        <f t="shared" si="238"/>
        <v>_4372</v>
      </c>
      <c r="E7610" s="149" t="str">
        <f t="shared" si="239"/>
        <v>_</v>
      </c>
      <c r="G7610" s="149">
        <f t="array" ref="G7610">SUM(IF(A7610=A$5:A7610,IF(C7610=C$5:C7610,1,0),0))</f>
        <v>4372</v>
      </c>
    </row>
    <row r="7611" spans="2:7" x14ac:dyDescent="0.25">
      <c r="B7611" s="149" t="str">
        <f t="shared" si="238"/>
        <v>_4373</v>
      </c>
      <c r="E7611" s="149" t="str">
        <f t="shared" si="239"/>
        <v>_</v>
      </c>
      <c r="G7611" s="149">
        <f t="array" ref="G7611">SUM(IF(A7611=A$5:A7611,IF(C7611=C$5:C7611,1,0),0))</f>
        <v>4373</v>
      </c>
    </row>
    <row r="7612" spans="2:7" x14ac:dyDescent="0.25">
      <c r="B7612" s="149" t="str">
        <f t="shared" si="238"/>
        <v>_4374</v>
      </c>
      <c r="E7612" s="149" t="str">
        <f t="shared" si="239"/>
        <v>_</v>
      </c>
      <c r="G7612" s="149">
        <f t="array" ref="G7612">SUM(IF(A7612=A$5:A7612,IF(C7612=C$5:C7612,1,0),0))</f>
        <v>4374</v>
      </c>
    </row>
    <row r="7613" spans="2:7" x14ac:dyDescent="0.25">
      <c r="B7613" s="149" t="str">
        <f t="shared" si="238"/>
        <v>_4375</v>
      </c>
      <c r="E7613" s="149" t="str">
        <f t="shared" si="239"/>
        <v>_</v>
      </c>
      <c r="G7613" s="149">
        <f t="array" ref="G7613">SUM(IF(A7613=A$5:A7613,IF(C7613=C$5:C7613,1,0),0))</f>
        <v>4375</v>
      </c>
    </row>
    <row r="7614" spans="2:7" x14ac:dyDescent="0.25">
      <c r="B7614" s="149" t="str">
        <f t="shared" si="238"/>
        <v>_4376</v>
      </c>
      <c r="E7614" s="149" t="str">
        <f t="shared" si="239"/>
        <v>_</v>
      </c>
      <c r="G7614" s="149">
        <f t="array" ref="G7614">SUM(IF(A7614=A$5:A7614,IF(C7614=C$5:C7614,1,0),0))</f>
        <v>4376</v>
      </c>
    </row>
    <row r="7615" spans="2:7" x14ac:dyDescent="0.25">
      <c r="B7615" s="149" t="str">
        <f t="shared" si="238"/>
        <v>_4377</v>
      </c>
      <c r="E7615" s="149" t="str">
        <f t="shared" si="239"/>
        <v>_</v>
      </c>
      <c r="G7615" s="149">
        <f t="array" ref="G7615">SUM(IF(A7615=A$5:A7615,IF(C7615=C$5:C7615,1,0),0))</f>
        <v>4377</v>
      </c>
    </row>
    <row r="7616" spans="2:7" x14ac:dyDescent="0.25">
      <c r="B7616" s="149" t="str">
        <f t="shared" si="238"/>
        <v>_4378</v>
      </c>
      <c r="E7616" s="149" t="str">
        <f t="shared" si="239"/>
        <v>_</v>
      </c>
      <c r="G7616" s="149">
        <f t="array" ref="G7616">SUM(IF(A7616=A$5:A7616,IF(C7616=C$5:C7616,1,0),0))</f>
        <v>4378</v>
      </c>
    </row>
    <row r="7617" spans="2:7" x14ac:dyDescent="0.25">
      <c r="B7617" s="149" t="str">
        <f t="shared" si="238"/>
        <v>_4379</v>
      </c>
      <c r="E7617" s="149" t="str">
        <f t="shared" si="239"/>
        <v>_</v>
      </c>
      <c r="G7617" s="149">
        <f t="array" ref="G7617">SUM(IF(A7617=A$5:A7617,IF(C7617=C$5:C7617,1,0),0))</f>
        <v>4379</v>
      </c>
    </row>
    <row r="7618" spans="2:7" x14ac:dyDescent="0.25">
      <c r="B7618" s="149" t="str">
        <f t="shared" si="238"/>
        <v>_4380</v>
      </c>
      <c r="E7618" s="149" t="str">
        <f t="shared" si="239"/>
        <v>_</v>
      </c>
      <c r="G7618" s="149">
        <f t="array" ref="G7618">SUM(IF(A7618=A$5:A7618,IF(C7618=C$5:C7618,1,0),0))</f>
        <v>4380</v>
      </c>
    </row>
    <row r="7619" spans="2:7" x14ac:dyDescent="0.25">
      <c r="B7619" s="149" t="str">
        <f t="shared" si="238"/>
        <v>_4381</v>
      </c>
      <c r="E7619" s="149" t="str">
        <f t="shared" si="239"/>
        <v>_</v>
      </c>
      <c r="G7619" s="149">
        <f t="array" ref="G7619">SUM(IF(A7619=A$5:A7619,IF(C7619=C$5:C7619,1,0),0))</f>
        <v>4381</v>
      </c>
    </row>
    <row r="7620" spans="2:7" x14ac:dyDescent="0.25">
      <c r="B7620" s="149" t="str">
        <f t="shared" si="238"/>
        <v>_4382</v>
      </c>
      <c r="E7620" s="149" t="str">
        <f t="shared" si="239"/>
        <v>_</v>
      </c>
      <c r="G7620" s="149">
        <f t="array" ref="G7620">SUM(IF(A7620=A$5:A7620,IF(C7620=C$5:C7620,1,0),0))</f>
        <v>4382</v>
      </c>
    </row>
    <row r="7621" spans="2:7" x14ac:dyDescent="0.25">
      <c r="B7621" s="149" t="str">
        <f t="shared" si="238"/>
        <v>_4383</v>
      </c>
      <c r="E7621" s="149" t="str">
        <f t="shared" si="239"/>
        <v>_</v>
      </c>
      <c r="G7621" s="149">
        <f t="array" ref="G7621">SUM(IF(A7621=A$5:A7621,IF(C7621=C$5:C7621,1,0),0))</f>
        <v>4383</v>
      </c>
    </row>
    <row r="7622" spans="2:7" x14ac:dyDescent="0.25">
      <c r="B7622" s="149" t="str">
        <f t="shared" si="238"/>
        <v>_4384</v>
      </c>
      <c r="E7622" s="149" t="str">
        <f t="shared" si="239"/>
        <v>_</v>
      </c>
      <c r="G7622" s="149">
        <f t="array" ref="G7622">SUM(IF(A7622=A$5:A7622,IF(C7622=C$5:C7622,1,0),0))</f>
        <v>4384</v>
      </c>
    </row>
    <row r="7623" spans="2:7" x14ac:dyDescent="0.25">
      <c r="B7623" s="149" t="str">
        <f t="shared" si="238"/>
        <v>_4385</v>
      </c>
      <c r="E7623" s="149" t="str">
        <f t="shared" si="239"/>
        <v>_</v>
      </c>
      <c r="G7623" s="149">
        <f t="array" ref="G7623">SUM(IF(A7623=A$5:A7623,IF(C7623=C$5:C7623,1,0),0))</f>
        <v>4385</v>
      </c>
    </row>
    <row r="7624" spans="2:7" x14ac:dyDescent="0.25">
      <c r="B7624" s="149" t="str">
        <f t="shared" si="238"/>
        <v>_4386</v>
      </c>
      <c r="E7624" s="149" t="str">
        <f t="shared" si="239"/>
        <v>_</v>
      </c>
      <c r="G7624" s="149">
        <f t="array" ref="G7624">SUM(IF(A7624=A$5:A7624,IF(C7624=C$5:C7624,1,0),0))</f>
        <v>4386</v>
      </c>
    </row>
    <row r="7625" spans="2:7" x14ac:dyDescent="0.25">
      <c r="B7625" s="149" t="str">
        <f t="shared" si="238"/>
        <v>_4387</v>
      </c>
      <c r="E7625" s="149" t="str">
        <f t="shared" si="239"/>
        <v>_</v>
      </c>
      <c r="G7625" s="149">
        <f t="array" ref="G7625">SUM(IF(A7625=A$5:A7625,IF(C7625=C$5:C7625,1,0),0))</f>
        <v>4387</v>
      </c>
    </row>
    <row r="7626" spans="2:7" x14ac:dyDescent="0.25">
      <c r="B7626" s="149" t="str">
        <f t="shared" si="238"/>
        <v>_4388</v>
      </c>
      <c r="E7626" s="149" t="str">
        <f t="shared" si="239"/>
        <v>_</v>
      </c>
      <c r="G7626" s="149">
        <f t="array" ref="G7626">SUM(IF(A7626=A$5:A7626,IF(C7626=C$5:C7626,1,0),0))</f>
        <v>4388</v>
      </c>
    </row>
    <row r="7627" spans="2:7" x14ac:dyDescent="0.25">
      <c r="B7627" s="149" t="str">
        <f t="shared" si="238"/>
        <v>_4389</v>
      </c>
      <c r="E7627" s="149" t="str">
        <f t="shared" si="239"/>
        <v>_</v>
      </c>
      <c r="G7627" s="149">
        <f t="array" ref="G7627">SUM(IF(A7627=A$5:A7627,IF(C7627=C$5:C7627,1,0),0))</f>
        <v>4389</v>
      </c>
    </row>
    <row r="7628" spans="2:7" x14ac:dyDescent="0.25">
      <c r="B7628" s="149" t="str">
        <f t="shared" si="238"/>
        <v>_4390</v>
      </c>
      <c r="E7628" s="149" t="str">
        <f t="shared" si="239"/>
        <v>_</v>
      </c>
      <c r="G7628" s="149">
        <f t="array" ref="G7628">SUM(IF(A7628=A$5:A7628,IF(C7628=C$5:C7628,1,0),0))</f>
        <v>4390</v>
      </c>
    </row>
    <row r="7629" spans="2:7" x14ac:dyDescent="0.25">
      <c r="B7629" s="149" t="str">
        <f t="shared" ref="B7629:B7692" si="240">A7629&amp;"_"&amp;C7629&amp;G7629</f>
        <v>_4391</v>
      </c>
      <c r="E7629" s="149" t="str">
        <f t="shared" si="239"/>
        <v>_</v>
      </c>
      <c r="G7629" s="149">
        <f t="array" ref="G7629">SUM(IF(A7629=A$5:A7629,IF(C7629=C$5:C7629,1,0),0))</f>
        <v>4391</v>
      </c>
    </row>
    <row r="7630" spans="2:7" x14ac:dyDescent="0.25">
      <c r="B7630" s="149" t="str">
        <f t="shared" si="240"/>
        <v>_4392</v>
      </c>
      <c r="E7630" s="149" t="str">
        <f t="shared" si="239"/>
        <v>_</v>
      </c>
      <c r="G7630" s="149">
        <f t="array" ref="G7630">SUM(IF(A7630=A$5:A7630,IF(C7630=C$5:C7630,1,0),0))</f>
        <v>4392</v>
      </c>
    </row>
    <row r="7631" spans="2:7" x14ac:dyDescent="0.25">
      <c r="B7631" s="149" t="str">
        <f t="shared" si="240"/>
        <v>_4393</v>
      </c>
      <c r="E7631" s="149" t="str">
        <f t="shared" si="239"/>
        <v>_</v>
      </c>
      <c r="G7631" s="149">
        <f t="array" ref="G7631">SUM(IF(A7631=A$5:A7631,IF(C7631=C$5:C7631,1,0),0))</f>
        <v>4393</v>
      </c>
    </row>
    <row r="7632" spans="2:7" x14ac:dyDescent="0.25">
      <c r="B7632" s="149" t="str">
        <f t="shared" si="240"/>
        <v>_4394</v>
      </c>
      <c r="E7632" s="149" t="str">
        <f t="shared" si="239"/>
        <v>_</v>
      </c>
      <c r="G7632" s="149">
        <f t="array" ref="G7632">SUM(IF(A7632=A$5:A7632,IF(C7632=C$5:C7632,1,0),0))</f>
        <v>4394</v>
      </c>
    </row>
    <row r="7633" spans="2:7" x14ac:dyDescent="0.25">
      <c r="B7633" s="149" t="str">
        <f t="shared" si="240"/>
        <v>_4395</v>
      </c>
      <c r="E7633" s="149" t="str">
        <f t="shared" si="239"/>
        <v>_</v>
      </c>
      <c r="G7633" s="149">
        <f t="array" ref="G7633">SUM(IF(A7633=A$5:A7633,IF(C7633=C$5:C7633,1,0),0))</f>
        <v>4395</v>
      </c>
    </row>
    <row r="7634" spans="2:7" x14ac:dyDescent="0.25">
      <c r="B7634" s="149" t="str">
        <f t="shared" si="240"/>
        <v>_4396</v>
      </c>
      <c r="E7634" s="149" t="str">
        <f t="shared" si="239"/>
        <v>_</v>
      </c>
      <c r="G7634" s="149">
        <f t="array" ref="G7634">SUM(IF(A7634=A$5:A7634,IF(C7634=C$5:C7634,1,0),0))</f>
        <v>4396</v>
      </c>
    </row>
    <row r="7635" spans="2:7" x14ac:dyDescent="0.25">
      <c r="B7635" s="149" t="str">
        <f t="shared" si="240"/>
        <v>_4397</v>
      </c>
      <c r="E7635" s="149" t="str">
        <f t="shared" si="239"/>
        <v>_</v>
      </c>
      <c r="G7635" s="149">
        <f t="array" ref="G7635">SUM(IF(A7635=A$5:A7635,IF(C7635=C$5:C7635,1,0),0))</f>
        <v>4397</v>
      </c>
    </row>
    <row r="7636" spans="2:7" x14ac:dyDescent="0.25">
      <c r="B7636" s="149" t="str">
        <f t="shared" si="240"/>
        <v>_4398</v>
      </c>
      <c r="E7636" s="149" t="str">
        <f t="shared" si="239"/>
        <v>_</v>
      </c>
      <c r="G7636" s="149">
        <f t="array" ref="G7636">SUM(IF(A7636=A$5:A7636,IF(C7636=C$5:C7636,1,0),0))</f>
        <v>4398</v>
      </c>
    </row>
    <row r="7637" spans="2:7" x14ac:dyDescent="0.25">
      <c r="B7637" s="149" t="str">
        <f t="shared" si="240"/>
        <v>_4399</v>
      </c>
      <c r="E7637" s="149" t="str">
        <f t="shared" si="239"/>
        <v>_</v>
      </c>
      <c r="G7637" s="149">
        <f t="array" ref="G7637">SUM(IF(A7637=A$5:A7637,IF(C7637=C$5:C7637,1,0),0))</f>
        <v>4399</v>
      </c>
    </row>
    <row r="7638" spans="2:7" x14ac:dyDescent="0.25">
      <c r="B7638" s="149" t="str">
        <f t="shared" si="240"/>
        <v>_4400</v>
      </c>
      <c r="E7638" s="149" t="str">
        <f t="shared" si="239"/>
        <v>_</v>
      </c>
      <c r="G7638" s="149">
        <f t="array" ref="G7638">SUM(IF(A7638=A$5:A7638,IF(C7638=C$5:C7638,1,0),0))</f>
        <v>4400</v>
      </c>
    </row>
    <row r="7639" spans="2:7" x14ac:dyDescent="0.25">
      <c r="B7639" s="149" t="str">
        <f t="shared" si="240"/>
        <v>_4401</v>
      </c>
      <c r="E7639" s="149" t="str">
        <f t="shared" si="239"/>
        <v>_</v>
      </c>
      <c r="G7639" s="149">
        <f t="array" ref="G7639">SUM(IF(A7639=A$5:A7639,IF(C7639=C$5:C7639,1,0),0))</f>
        <v>4401</v>
      </c>
    </row>
    <row r="7640" spans="2:7" x14ac:dyDescent="0.25">
      <c r="B7640" s="149" t="str">
        <f t="shared" si="240"/>
        <v>_4402</v>
      </c>
      <c r="E7640" s="149" t="str">
        <f t="shared" si="239"/>
        <v>_</v>
      </c>
      <c r="G7640" s="149">
        <f t="array" ref="G7640">SUM(IF(A7640=A$5:A7640,IF(C7640=C$5:C7640,1,0),0))</f>
        <v>4402</v>
      </c>
    </row>
    <row r="7641" spans="2:7" x14ac:dyDescent="0.25">
      <c r="B7641" s="149" t="str">
        <f t="shared" si="240"/>
        <v>_4403</v>
      </c>
      <c r="E7641" s="149" t="str">
        <f t="shared" si="239"/>
        <v>_</v>
      </c>
      <c r="G7641" s="149">
        <f t="array" ref="G7641">SUM(IF(A7641=A$5:A7641,IF(C7641=C$5:C7641,1,0),0))</f>
        <v>4403</v>
      </c>
    </row>
    <row r="7642" spans="2:7" x14ac:dyDescent="0.25">
      <c r="B7642" s="149" t="str">
        <f t="shared" si="240"/>
        <v>_4404</v>
      </c>
      <c r="E7642" s="149" t="str">
        <f t="shared" si="239"/>
        <v>_</v>
      </c>
      <c r="G7642" s="149">
        <f t="array" ref="G7642">SUM(IF(A7642=A$5:A7642,IF(C7642=C$5:C7642,1,0),0))</f>
        <v>4404</v>
      </c>
    </row>
    <row r="7643" spans="2:7" x14ac:dyDescent="0.25">
      <c r="B7643" s="149" t="str">
        <f t="shared" si="240"/>
        <v>_4405</v>
      </c>
      <c r="E7643" s="149" t="str">
        <f t="shared" si="239"/>
        <v>_</v>
      </c>
      <c r="G7643" s="149">
        <f t="array" ref="G7643">SUM(IF(A7643=A$5:A7643,IF(C7643=C$5:C7643,1,0),0))</f>
        <v>4405</v>
      </c>
    </row>
    <row r="7644" spans="2:7" x14ac:dyDescent="0.25">
      <c r="B7644" s="149" t="str">
        <f t="shared" si="240"/>
        <v>_4406</v>
      </c>
      <c r="E7644" s="149" t="str">
        <f t="shared" si="239"/>
        <v>_</v>
      </c>
      <c r="G7644" s="149">
        <f t="array" ref="G7644">SUM(IF(A7644=A$5:A7644,IF(C7644=C$5:C7644,1,0),0))</f>
        <v>4406</v>
      </c>
    </row>
    <row r="7645" spans="2:7" x14ac:dyDescent="0.25">
      <c r="B7645" s="149" t="str">
        <f t="shared" si="240"/>
        <v>_4407</v>
      </c>
      <c r="E7645" s="149" t="str">
        <f t="shared" si="239"/>
        <v>_</v>
      </c>
      <c r="G7645" s="149">
        <f t="array" ref="G7645">SUM(IF(A7645=A$5:A7645,IF(C7645=C$5:C7645,1,0),0))</f>
        <v>4407</v>
      </c>
    </row>
    <row r="7646" spans="2:7" x14ac:dyDescent="0.25">
      <c r="B7646" s="149" t="str">
        <f t="shared" si="240"/>
        <v>_4408</v>
      </c>
      <c r="E7646" s="149" t="str">
        <f t="shared" si="239"/>
        <v>_</v>
      </c>
      <c r="G7646" s="149">
        <f t="array" ref="G7646">SUM(IF(A7646=A$5:A7646,IF(C7646=C$5:C7646,1,0),0))</f>
        <v>4408</v>
      </c>
    </row>
    <row r="7647" spans="2:7" x14ac:dyDescent="0.25">
      <c r="B7647" s="149" t="str">
        <f t="shared" si="240"/>
        <v>_4409</v>
      </c>
      <c r="E7647" s="149" t="str">
        <f t="shared" si="239"/>
        <v>_</v>
      </c>
      <c r="G7647" s="149">
        <f t="array" ref="G7647">SUM(IF(A7647=A$5:A7647,IF(C7647=C$5:C7647,1,0),0))</f>
        <v>4409</v>
      </c>
    </row>
    <row r="7648" spans="2:7" x14ac:dyDescent="0.25">
      <c r="B7648" s="149" t="str">
        <f t="shared" si="240"/>
        <v>_4410</v>
      </c>
      <c r="E7648" s="149" t="str">
        <f t="shared" si="239"/>
        <v>_</v>
      </c>
      <c r="G7648" s="149">
        <f t="array" ref="G7648">SUM(IF(A7648=A$5:A7648,IF(C7648=C$5:C7648,1,0),0))</f>
        <v>4410</v>
      </c>
    </row>
    <row r="7649" spans="2:7" x14ac:dyDescent="0.25">
      <c r="B7649" s="149" t="str">
        <f t="shared" si="240"/>
        <v>_4411</v>
      </c>
      <c r="E7649" s="149" t="str">
        <f t="shared" si="239"/>
        <v>_</v>
      </c>
      <c r="G7649" s="149">
        <f t="array" ref="G7649">SUM(IF(A7649=A$5:A7649,IF(C7649=C$5:C7649,1,0),0))</f>
        <v>4411</v>
      </c>
    </row>
    <row r="7650" spans="2:7" x14ac:dyDescent="0.25">
      <c r="B7650" s="149" t="str">
        <f t="shared" si="240"/>
        <v>_4412</v>
      </c>
      <c r="E7650" s="149" t="str">
        <f t="shared" si="239"/>
        <v>_</v>
      </c>
      <c r="G7650" s="149">
        <f t="array" ref="G7650">SUM(IF(A7650=A$5:A7650,IF(C7650=C$5:C7650,1,0),0))</f>
        <v>4412</v>
      </c>
    </row>
    <row r="7651" spans="2:7" x14ac:dyDescent="0.25">
      <c r="B7651" s="149" t="str">
        <f t="shared" si="240"/>
        <v>_4413</v>
      </c>
      <c r="E7651" s="149" t="str">
        <f t="shared" si="239"/>
        <v>_</v>
      </c>
      <c r="G7651" s="149">
        <f t="array" ref="G7651">SUM(IF(A7651=A$5:A7651,IF(C7651=C$5:C7651,1,0),0))</f>
        <v>4413</v>
      </c>
    </row>
    <row r="7652" spans="2:7" x14ac:dyDescent="0.25">
      <c r="B7652" s="149" t="str">
        <f t="shared" si="240"/>
        <v>_4414</v>
      </c>
      <c r="E7652" s="149" t="str">
        <f t="shared" si="239"/>
        <v>_</v>
      </c>
      <c r="G7652" s="149">
        <f t="array" ref="G7652">SUM(IF(A7652=A$5:A7652,IF(C7652=C$5:C7652,1,0),0))</f>
        <v>4414</v>
      </c>
    </row>
    <row r="7653" spans="2:7" x14ac:dyDescent="0.25">
      <c r="B7653" s="149" t="str">
        <f t="shared" si="240"/>
        <v>_4415</v>
      </c>
      <c r="E7653" s="149" t="str">
        <f t="shared" si="239"/>
        <v>_</v>
      </c>
      <c r="G7653" s="149">
        <f t="array" ref="G7653">SUM(IF(A7653=A$5:A7653,IF(C7653=C$5:C7653,1,0),0))</f>
        <v>4415</v>
      </c>
    </row>
    <row r="7654" spans="2:7" x14ac:dyDescent="0.25">
      <c r="B7654" s="149" t="str">
        <f t="shared" si="240"/>
        <v>_4416</v>
      </c>
      <c r="E7654" s="149" t="str">
        <f t="shared" si="239"/>
        <v>_</v>
      </c>
      <c r="G7654" s="149">
        <f t="array" ref="G7654">SUM(IF(A7654=A$5:A7654,IF(C7654=C$5:C7654,1,0),0))</f>
        <v>4416</v>
      </c>
    </row>
    <row r="7655" spans="2:7" x14ac:dyDescent="0.25">
      <c r="B7655" s="149" t="str">
        <f t="shared" si="240"/>
        <v>_4417</v>
      </c>
      <c r="E7655" s="149" t="str">
        <f t="shared" si="239"/>
        <v>_</v>
      </c>
      <c r="G7655" s="149">
        <f t="array" ref="G7655">SUM(IF(A7655=A$5:A7655,IF(C7655=C$5:C7655,1,0),0))</f>
        <v>4417</v>
      </c>
    </row>
    <row r="7656" spans="2:7" x14ac:dyDescent="0.25">
      <c r="B7656" s="149" t="str">
        <f t="shared" si="240"/>
        <v>_4418</v>
      </c>
      <c r="E7656" s="149" t="str">
        <f t="shared" si="239"/>
        <v>_</v>
      </c>
      <c r="G7656" s="149">
        <f t="array" ref="G7656">SUM(IF(A7656=A$5:A7656,IF(C7656=C$5:C7656,1,0),0))</f>
        <v>4418</v>
      </c>
    </row>
    <row r="7657" spans="2:7" x14ac:dyDescent="0.25">
      <c r="B7657" s="149" t="str">
        <f t="shared" si="240"/>
        <v>_4419</v>
      </c>
      <c r="E7657" s="149" t="str">
        <f t="shared" si="239"/>
        <v>_</v>
      </c>
      <c r="G7657" s="149">
        <f t="array" ref="G7657">SUM(IF(A7657=A$5:A7657,IF(C7657=C$5:C7657,1,0),0))</f>
        <v>4419</v>
      </c>
    </row>
    <row r="7658" spans="2:7" x14ac:dyDescent="0.25">
      <c r="B7658" s="149" t="str">
        <f t="shared" si="240"/>
        <v>_4420</v>
      </c>
      <c r="E7658" s="149" t="str">
        <f t="shared" si="239"/>
        <v>_</v>
      </c>
      <c r="G7658" s="149">
        <f t="array" ref="G7658">SUM(IF(A7658=A$5:A7658,IF(C7658=C$5:C7658,1,0),0))</f>
        <v>4420</v>
      </c>
    </row>
    <row r="7659" spans="2:7" x14ac:dyDescent="0.25">
      <c r="B7659" s="149" t="str">
        <f t="shared" si="240"/>
        <v>_4421</v>
      </c>
      <c r="E7659" s="149" t="str">
        <f t="shared" si="239"/>
        <v>_</v>
      </c>
      <c r="G7659" s="149">
        <f t="array" ref="G7659">SUM(IF(A7659=A$5:A7659,IF(C7659=C$5:C7659,1,0),0))</f>
        <v>4421</v>
      </c>
    </row>
    <row r="7660" spans="2:7" x14ac:dyDescent="0.25">
      <c r="B7660" s="149" t="str">
        <f t="shared" si="240"/>
        <v>_4422</v>
      </c>
      <c r="E7660" s="149" t="str">
        <f t="shared" si="239"/>
        <v>_</v>
      </c>
      <c r="G7660" s="149">
        <f t="array" ref="G7660">SUM(IF(A7660=A$5:A7660,IF(C7660=C$5:C7660,1,0),0))</f>
        <v>4422</v>
      </c>
    </row>
    <row r="7661" spans="2:7" x14ac:dyDescent="0.25">
      <c r="B7661" s="149" t="str">
        <f t="shared" si="240"/>
        <v>_4423</v>
      </c>
      <c r="E7661" s="149" t="str">
        <f t="shared" si="239"/>
        <v>_</v>
      </c>
      <c r="G7661" s="149">
        <f t="array" ref="G7661">SUM(IF(A7661=A$5:A7661,IF(C7661=C$5:C7661,1,0),0))</f>
        <v>4423</v>
      </c>
    </row>
    <row r="7662" spans="2:7" x14ac:dyDescent="0.25">
      <c r="B7662" s="149" t="str">
        <f t="shared" si="240"/>
        <v>_4424</v>
      </c>
      <c r="E7662" s="149" t="str">
        <f t="shared" si="239"/>
        <v>_</v>
      </c>
      <c r="G7662" s="149">
        <f t="array" ref="G7662">SUM(IF(A7662=A$5:A7662,IF(C7662=C$5:C7662,1,0),0))</f>
        <v>4424</v>
      </c>
    </row>
    <row r="7663" spans="2:7" x14ac:dyDescent="0.25">
      <c r="B7663" s="149" t="str">
        <f t="shared" si="240"/>
        <v>_4425</v>
      </c>
      <c r="E7663" s="149" t="str">
        <f t="shared" si="239"/>
        <v>_</v>
      </c>
      <c r="G7663" s="149">
        <f t="array" ref="G7663">SUM(IF(A7663=A$5:A7663,IF(C7663=C$5:C7663,1,0),0))</f>
        <v>4425</v>
      </c>
    </row>
    <row r="7664" spans="2:7" x14ac:dyDescent="0.25">
      <c r="B7664" s="149" t="str">
        <f t="shared" si="240"/>
        <v>_4426</v>
      </c>
      <c r="E7664" s="149" t="str">
        <f t="shared" si="239"/>
        <v>_</v>
      </c>
      <c r="G7664" s="149">
        <f t="array" ref="G7664">SUM(IF(A7664=A$5:A7664,IF(C7664=C$5:C7664,1,0),0))</f>
        <v>4426</v>
      </c>
    </row>
    <row r="7665" spans="2:7" x14ac:dyDescent="0.25">
      <c r="B7665" s="149" t="str">
        <f t="shared" si="240"/>
        <v>_4427</v>
      </c>
      <c r="E7665" s="149" t="str">
        <f t="shared" ref="E7665:E7728" si="241">A7665&amp;"_"&amp;C7665&amp;D7665</f>
        <v>_</v>
      </c>
      <c r="G7665" s="149">
        <f t="array" ref="G7665">SUM(IF(A7665=A$5:A7665,IF(C7665=C$5:C7665,1,0),0))</f>
        <v>4427</v>
      </c>
    </row>
    <row r="7666" spans="2:7" x14ac:dyDescent="0.25">
      <c r="B7666" s="149" t="str">
        <f t="shared" si="240"/>
        <v>_4428</v>
      </c>
      <c r="E7666" s="149" t="str">
        <f t="shared" si="241"/>
        <v>_</v>
      </c>
      <c r="G7666" s="149">
        <f t="array" ref="G7666">SUM(IF(A7666=A$5:A7666,IF(C7666=C$5:C7666,1,0),0))</f>
        <v>4428</v>
      </c>
    </row>
    <row r="7667" spans="2:7" x14ac:dyDescent="0.25">
      <c r="B7667" s="149" t="str">
        <f t="shared" si="240"/>
        <v>_4429</v>
      </c>
      <c r="E7667" s="149" t="str">
        <f t="shared" si="241"/>
        <v>_</v>
      </c>
      <c r="G7667" s="149">
        <f t="array" ref="G7667">SUM(IF(A7667=A$5:A7667,IF(C7667=C$5:C7667,1,0),0))</f>
        <v>4429</v>
      </c>
    </row>
    <row r="7668" spans="2:7" x14ac:dyDescent="0.25">
      <c r="B7668" s="149" t="str">
        <f t="shared" si="240"/>
        <v>_4430</v>
      </c>
      <c r="E7668" s="149" t="str">
        <f t="shared" si="241"/>
        <v>_</v>
      </c>
      <c r="G7668" s="149">
        <f t="array" ref="G7668">SUM(IF(A7668=A$5:A7668,IF(C7668=C$5:C7668,1,0),0))</f>
        <v>4430</v>
      </c>
    </row>
    <row r="7669" spans="2:7" x14ac:dyDescent="0.25">
      <c r="B7669" s="149" t="str">
        <f t="shared" si="240"/>
        <v>_4431</v>
      </c>
      <c r="E7669" s="149" t="str">
        <f t="shared" si="241"/>
        <v>_</v>
      </c>
      <c r="G7669" s="149">
        <f t="array" ref="G7669">SUM(IF(A7669=A$5:A7669,IF(C7669=C$5:C7669,1,0),0))</f>
        <v>4431</v>
      </c>
    </row>
    <row r="7670" spans="2:7" x14ac:dyDescent="0.25">
      <c r="B7670" s="149" t="str">
        <f t="shared" si="240"/>
        <v>_4432</v>
      </c>
      <c r="E7670" s="149" t="str">
        <f t="shared" si="241"/>
        <v>_</v>
      </c>
      <c r="G7670" s="149">
        <f t="array" ref="G7670">SUM(IF(A7670=A$5:A7670,IF(C7670=C$5:C7670,1,0),0))</f>
        <v>4432</v>
      </c>
    </row>
    <row r="7671" spans="2:7" x14ac:dyDescent="0.25">
      <c r="B7671" s="149" t="str">
        <f t="shared" si="240"/>
        <v>_4433</v>
      </c>
      <c r="E7671" s="149" t="str">
        <f t="shared" si="241"/>
        <v>_</v>
      </c>
      <c r="G7671" s="149">
        <f t="array" ref="G7671">SUM(IF(A7671=A$5:A7671,IF(C7671=C$5:C7671,1,0),0))</f>
        <v>4433</v>
      </c>
    </row>
    <row r="7672" spans="2:7" x14ac:dyDescent="0.25">
      <c r="B7672" s="149" t="str">
        <f t="shared" si="240"/>
        <v>_4434</v>
      </c>
      <c r="E7672" s="149" t="str">
        <f t="shared" si="241"/>
        <v>_</v>
      </c>
      <c r="G7672" s="149">
        <f t="array" ref="G7672">SUM(IF(A7672=A$5:A7672,IF(C7672=C$5:C7672,1,0),0))</f>
        <v>4434</v>
      </c>
    </row>
    <row r="7673" spans="2:7" x14ac:dyDescent="0.25">
      <c r="B7673" s="149" t="str">
        <f t="shared" si="240"/>
        <v>_4435</v>
      </c>
      <c r="E7673" s="149" t="str">
        <f t="shared" si="241"/>
        <v>_</v>
      </c>
      <c r="G7673" s="149">
        <f t="array" ref="G7673">SUM(IF(A7673=A$5:A7673,IF(C7673=C$5:C7673,1,0),0))</f>
        <v>4435</v>
      </c>
    </row>
    <row r="7674" spans="2:7" x14ac:dyDescent="0.25">
      <c r="B7674" s="149" t="str">
        <f t="shared" si="240"/>
        <v>_4436</v>
      </c>
      <c r="E7674" s="149" t="str">
        <f t="shared" si="241"/>
        <v>_</v>
      </c>
      <c r="G7674" s="149">
        <f t="array" ref="G7674">SUM(IF(A7674=A$5:A7674,IF(C7674=C$5:C7674,1,0),0))</f>
        <v>4436</v>
      </c>
    </row>
    <row r="7675" spans="2:7" x14ac:dyDescent="0.25">
      <c r="B7675" s="149" t="str">
        <f t="shared" si="240"/>
        <v>_4437</v>
      </c>
      <c r="E7675" s="149" t="str">
        <f t="shared" si="241"/>
        <v>_</v>
      </c>
      <c r="G7675" s="149">
        <f t="array" ref="G7675">SUM(IF(A7675=A$5:A7675,IF(C7675=C$5:C7675,1,0),0))</f>
        <v>4437</v>
      </c>
    </row>
    <row r="7676" spans="2:7" x14ac:dyDescent="0.25">
      <c r="B7676" s="149" t="str">
        <f t="shared" si="240"/>
        <v>_4438</v>
      </c>
      <c r="E7676" s="149" t="str">
        <f t="shared" si="241"/>
        <v>_</v>
      </c>
      <c r="G7676" s="149">
        <f t="array" ref="G7676">SUM(IF(A7676=A$5:A7676,IF(C7676=C$5:C7676,1,0),0))</f>
        <v>4438</v>
      </c>
    </row>
    <row r="7677" spans="2:7" x14ac:dyDescent="0.25">
      <c r="B7677" s="149" t="str">
        <f t="shared" si="240"/>
        <v>_4439</v>
      </c>
      <c r="E7677" s="149" t="str">
        <f t="shared" si="241"/>
        <v>_</v>
      </c>
      <c r="G7677" s="149">
        <f t="array" ref="G7677">SUM(IF(A7677=A$5:A7677,IF(C7677=C$5:C7677,1,0),0))</f>
        <v>4439</v>
      </c>
    </row>
    <row r="7678" spans="2:7" x14ac:dyDescent="0.25">
      <c r="B7678" s="149" t="str">
        <f t="shared" si="240"/>
        <v>_4440</v>
      </c>
      <c r="E7678" s="149" t="str">
        <f t="shared" si="241"/>
        <v>_</v>
      </c>
      <c r="G7678" s="149">
        <f t="array" ref="G7678">SUM(IF(A7678=A$5:A7678,IF(C7678=C$5:C7678,1,0),0))</f>
        <v>4440</v>
      </c>
    </row>
    <row r="7679" spans="2:7" x14ac:dyDescent="0.25">
      <c r="B7679" s="149" t="str">
        <f t="shared" si="240"/>
        <v>_4441</v>
      </c>
      <c r="E7679" s="149" t="str">
        <f t="shared" si="241"/>
        <v>_</v>
      </c>
      <c r="G7679" s="149">
        <f t="array" ref="G7679">SUM(IF(A7679=A$5:A7679,IF(C7679=C$5:C7679,1,0),0))</f>
        <v>4441</v>
      </c>
    </row>
    <row r="7680" spans="2:7" x14ac:dyDescent="0.25">
      <c r="B7680" s="149" t="str">
        <f t="shared" si="240"/>
        <v>_4442</v>
      </c>
      <c r="E7680" s="149" t="str">
        <f t="shared" si="241"/>
        <v>_</v>
      </c>
      <c r="G7680" s="149">
        <f t="array" ref="G7680">SUM(IF(A7680=A$5:A7680,IF(C7680=C$5:C7680,1,0),0))</f>
        <v>4442</v>
      </c>
    </row>
    <row r="7681" spans="2:7" x14ac:dyDescent="0.25">
      <c r="B7681" s="149" t="str">
        <f t="shared" si="240"/>
        <v>_4443</v>
      </c>
      <c r="E7681" s="149" t="str">
        <f t="shared" si="241"/>
        <v>_</v>
      </c>
      <c r="G7681" s="149">
        <f t="array" ref="G7681">SUM(IF(A7681=A$5:A7681,IF(C7681=C$5:C7681,1,0),0))</f>
        <v>4443</v>
      </c>
    </row>
    <row r="7682" spans="2:7" x14ac:dyDescent="0.25">
      <c r="B7682" s="149" t="str">
        <f t="shared" si="240"/>
        <v>_4444</v>
      </c>
      <c r="E7682" s="149" t="str">
        <f t="shared" si="241"/>
        <v>_</v>
      </c>
      <c r="G7682" s="149">
        <f t="array" ref="G7682">SUM(IF(A7682=A$5:A7682,IF(C7682=C$5:C7682,1,0),0))</f>
        <v>4444</v>
      </c>
    </row>
    <row r="7683" spans="2:7" x14ac:dyDescent="0.25">
      <c r="B7683" s="149" t="str">
        <f t="shared" si="240"/>
        <v>_4445</v>
      </c>
      <c r="E7683" s="149" t="str">
        <f t="shared" si="241"/>
        <v>_</v>
      </c>
      <c r="G7683" s="149">
        <f t="array" ref="G7683">SUM(IF(A7683=A$5:A7683,IF(C7683=C$5:C7683,1,0),0))</f>
        <v>4445</v>
      </c>
    </row>
    <row r="7684" spans="2:7" x14ac:dyDescent="0.25">
      <c r="B7684" s="149" t="str">
        <f t="shared" si="240"/>
        <v>_4446</v>
      </c>
      <c r="E7684" s="149" t="str">
        <f t="shared" si="241"/>
        <v>_</v>
      </c>
      <c r="G7684" s="149">
        <f t="array" ref="G7684">SUM(IF(A7684=A$5:A7684,IF(C7684=C$5:C7684,1,0),0))</f>
        <v>4446</v>
      </c>
    </row>
    <row r="7685" spans="2:7" x14ac:dyDescent="0.25">
      <c r="B7685" s="149" t="str">
        <f t="shared" si="240"/>
        <v>_4447</v>
      </c>
      <c r="E7685" s="149" t="str">
        <f t="shared" si="241"/>
        <v>_</v>
      </c>
      <c r="G7685" s="149">
        <f t="array" ref="G7685">SUM(IF(A7685=A$5:A7685,IF(C7685=C$5:C7685,1,0),0))</f>
        <v>4447</v>
      </c>
    </row>
    <row r="7686" spans="2:7" x14ac:dyDescent="0.25">
      <c r="B7686" s="149" t="str">
        <f t="shared" si="240"/>
        <v>_4448</v>
      </c>
      <c r="E7686" s="149" t="str">
        <f t="shared" si="241"/>
        <v>_</v>
      </c>
      <c r="G7686" s="149">
        <f t="array" ref="G7686">SUM(IF(A7686=A$5:A7686,IF(C7686=C$5:C7686,1,0),0))</f>
        <v>4448</v>
      </c>
    </row>
    <row r="7687" spans="2:7" x14ac:dyDescent="0.25">
      <c r="B7687" s="149" t="str">
        <f t="shared" si="240"/>
        <v>_4449</v>
      </c>
      <c r="E7687" s="149" t="str">
        <f t="shared" si="241"/>
        <v>_</v>
      </c>
      <c r="G7687" s="149">
        <f t="array" ref="G7687">SUM(IF(A7687=A$5:A7687,IF(C7687=C$5:C7687,1,0),0))</f>
        <v>4449</v>
      </c>
    </row>
    <row r="7688" spans="2:7" x14ac:dyDescent="0.25">
      <c r="B7688" s="149" t="str">
        <f t="shared" si="240"/>
        <v>_4450</v>
      </c>
      <c r="E7688" s="149" t="str">
        <f t="shared" si="241"/>
        <v>_</v>
      </c>
      <c r="G7688" s="149">
        <f t="array" ref="G7688">SUM(IF(A7688=A$5:A7688,IF(C7688=C$5:C7688,1,0),0))</f>
        <v>4450</v>
      </c>
    </row>
    <row r="7689" spans="2:7" x14ac:dyDescent="0.25">
      <c r="B7689" s="149" t="str">
        <f t="shared" si="240"/>
        <v>_4451</v>
      </c>
      <c r="E7689" s="149" t="str">
        <f t="shared" si="241"/>
        <v>_</v>
      </c>
      <c r="G7689" s="149">
        <f t="array" ref="G7689">SUM(IF(A7689=A$5:A7689,IF(C7689=C$5:C7689,1,0),0))</f>
        <v>4451</v>
      </c>
    </row>
    <row r="7690" spans="2:7" x14ac:dyDescent="0.25">
      <c r="B7690" s="149" t="str">
        <f t="shared" si="240"/>
        <v>_4452</v>
      </c>
      <c r="E7690" s="149" t="str">
        <f t="shared" si="241"/>
        <v>_</v>
      </c>
      <c r="G7690" s="149">
        <f t="array" ref="G7690">SUM(IF(A7690=A$5:A7690,IF(C7690=C$5:C7690,1,0),0))</f>
        <v>4452</v>
      </c>
    </row>
    <row r="7691" spans="2:7" x14ac:dyDescent="0.25">
      <c r="B7691" s="149" t="str">
        <f t="shared" si="240"/>
        <v>_4453</v>
      </c>
      <c r="E7691" s="149" t="str">
        <f t="shared" si="241"/>
        <v>_</v>
      </c>
      <c r="G7691" s="149">
        <f t="array" ref="G7691">SUM(IF(A7691=A$5:A7691,IF(C7691=C$5:C7691,1,0),0))</f>
        <v>4453</v>
      </c>
    </row>
    <row r="7692" spans="2:7" x14ac:dyDescent="0.25">
      <c r="B7692" s="149" t="str">
        <f t="shared" si="240"/>
        <v>_4454</v>
      </c>
      <c r="E7692" s="149" t="str">
        <f t="shared" si="241"/>
        <v>_</v>
      </c>
      <c r="G7692" s="149">
        <f t="array" ref="G7692">SUM(IF(A7692=A$5:A7692,IF(C7692=C$5:C7692,1,0),0))</f>
        <v>4454</v>
      </c>
    </row>
    <row r="7693" spans="2:7" x14ac:dyDescent="0.25">
      <c r="B7693" s="149" t="str">
        <f t="shared" ref="B7693:B7756" si="242">A7693&amp;"_"&amp;C7693&amp;G7693</f>
        <v>_4455</v>
      </c>
      <c r="E7693" s="149" t="str">
        <f t="shared" si="241"/>
        <v>_</v>
      </c>
      <c r="G7693" s="149">
        <f t="array" ref="G7693">SUM(IF(A7693=A$5:A7693,IF(C7693=C$5:C7693,1,0),0))</f>
        <v>4455</v>
      </c>
    </row>
    <row r="7694" spans="2:7" x14ac:dyDescent="0.25">
      <c r="B7694" s="149" t="str">
        <f t="shared" si="242"/>
        <v>_4456</v>
      </c>
      <c r="E7694" s="149" t="str">
        <f t="shared" si="241"/>
        <v>_</v>
      </c>
      <c r="G7694" s="149">
        <f t="array" ref="G7694">SUM(IF(A7694=A$5:A7694,IF(C7694=C$5:C7694,1,0),0))</f>
        <v>4456</v>
      </c>
    </row>
    <row r="7695" spans="2:7" x14ac:dyDescent="0.25">
      <c r="B7695" s="149" t="str">
        <f t="shared" si="242"/>
        <v>_4457</v>
      </c>
      <c r="E7695" s="149" t="str">
        <f t="shared" si="241"/>
        <v>_</v>
      </c>
      <c r="G7695" s="149">
        <f t="array" ref="G7695">SUM(IF(A7695=A$5:A7695,IF(C7695=C$5:C7695,1,0),0))</f>
        <v>4457</v>
      </c>
    </row>
    <row r="7696" spans="2:7" x14ac:dyDescent="0.25">
      <c r="B7696" s="149" t="str">
        <f t="shared" si="242"/>
        <v>_4458</v>
      </c>
      <c r="E7696" s="149" t="str">
        <f t="shared" si="241"/>
        <v>_</v>
      </c>
      <c r="G7696" s="149">
        <f t="array" ref="G7696">SUM(IF(A7696=A$5:A7696,IF(C7696=C$5:C7696,1,0),0))</f>
        <v>4458</v>
      </c>
    </row>
    <row r="7697" spans="2:7" x14ac:dyDescent="0.25">
      <c r="B7697" s="149" t="str">
        <f t="shared" si="242"/>
        <v>_4459</v>
      </c>
      <c r="E7697" s="149" t="str">
        <f t="shared" si="241"/>
        <v>_</v>
      </c>
      <c r="G7697" s="149">
        <f t="array" ref="G7697">SUM(IF(A7697=A$5:A7697,IF(C7697=C$5:C7697,1,0),0))</f>
        <v>4459</v>
      </c>
    </row>
    <row r="7698" spans="2:7" x14ac:dyDescent="0.25">
      <c r="B7698" s="149" t="str">
        <f t="shared" si="242"/>
        <v>_4460</v>
      </c>
      <c r="E7698" s="149" t="str">
        <f t="shared" si="241"/>
        <v>_</v>
      </c>
      <c r="G7698" s="149">
        <f t="array" ref="G7698">SUM(IF(A7698=A$5:A7698,IF(C7698=C$5:C7698,1,0),0))</f>
        <v>4460</v>
      </c>
    </row>
    <row r="7699" spans="2:7" x14ac:dyDescent="0.25">
      <c r="B7699" s="149" t="str">
        <f t="shared" si="242"/>
        <v>_4461</v>
      </c>
      <c r="E7699" s="149" t="str">
        <f t="shared" si="241"/>
        <v>_</v>
      </c>
      <c r="G7699" s="149">
        <f t="array" ref="G7699">SUM(IF(A7699=A$5:A7699,IF(C7699=C$5:C7699,1,0),0))</f>
        <v>4461</v>
      </c>
    </row>
    <row r="7700" spans="2:7" x14ac:dyDescent="0.25">
      <c r="B7700" s="149" t="str">
        <f t="shared" si="242"/>
        <v>_4462</v>
      </c>
      <c r="E7700" s="149" t="str">
        <f t="shared" si="241"/>
        <v>_</v>
      </c>
      <c r="G7700" s="149">
        <f t="array" ref="G7700">SUM(IF(A7700=A$5:A7700,IF(C7700=C$5:C7700,1,0),0))</f>
        <v>4462</v>
      </c>
    </row>
    <row r="7701" spans="2:7" x14ac:dyDescent="0.25">
      <c r="B7701" s="149" t="str">
        <f t="shared" si="242"/>
        <v>_4463</v>
      </c>
      <c r="E7701" s="149" t="str">
        <f t="shared" si="241"/>
        <v>_</v>
      </c>
      <c r="G7701" s="149">
        <f t="array" ref="G7701">SUM(IF(A7701=A$5:A7701,IF(C7701=C$5:C7701,1,0),0))</f>
        <v>4463</v>
      </c>
    </row>
    <row r="7702" spans="2:7" x14ac:dyDescent="0.25">
      <c r="B7702" s="149" t="str">
        <f t="shared" si="242"/>
        <v>_4464</v>
      </c>
      <c r="E7702" s="149" t="str">
        <f t="shared" si="241"/>
        <v>_</v>
      </c>
      <c r="G7702" s="149">
        <f t="array" ref="G7702">SUM(IF(A7702=A$5:A7702,IF(C7702=C$5:C7702,1,0),0))</f>
        <v>4464</v>
      </c>
    </row>
    <row r="7703" spans="2:7" x14ac:dyDescent="0.25">
      <c r="B7703" s="149" t="str">
        <f t="shared" si="242"/>
        <v>_4465</v>
      </c>
      <c r="E7703" s="149" t="str">
        <f t="shared" si="241"/>
        <v>_</v>
      </c>
      <c r="G7703" s="149">
        <f t="array" ref="G7703">SUM(IF(A7703=A$5:A7703,IF(C7703=C$5:C7703,1,0),0))</f>
        <v>4465</v>
      </c>
    </row>
    <row r="7704" spans="2:7" x14ac:dyDescent="0.25">
      <c r="B7704" s="149" t="str">
        <f t="shared" si="242"/>
        <v>_4466</v>
      </c>
      <c r="E7704" s="149" t="str">
        <f t="shared" si="241"/>
        <v>_</v>
      </c>
      <c r="G7704" s="149">
        <f t="array" ref="G7704">SUM(IF(A7704=A$5:A7704,IF(C7704=C$5:C7704,1,0),0))</f>
        <v>4466</v>
      </c>
    </row>
    <row r="7705" spans="2:7" x14ac:dyDescent="0.25">
      <c r="B7705" s="149" t="str">
        <f t="shared" si="242"/>
        <v>_4467</v>
      </c>
      <c r="E7705" s="149" t="str">
        <f t="shared" si="241"/>
        <v>_</v>
      </c>
      <c r="G7705" s="149">
        <f t="array" ref="G7705">SUM(IF(A7705=A$5:A7705,IF(C7705=C$5:C7705,1,0),0))</f>
        <v>4467</v>
      </c>
    </row>
    <row r="7706" spans="2:7" x14ac:dyDescent="0.25">
      <c r="B7706" s="149" t="str">
        <f t="shared" si="242"/>
        <v>_4468</v>
      </c>
      <c r="E7706" s="149" t="str">
        <f t="shared" si="241"/>
        <v>_</v>
      </c>
      <c r="G7706" s="149">
        <f t="array" ref="G7706">SUM(IF(A7706=A$5:A7706,IF(C7706=C$5:C7706,1,0),0))</f>
        <v>4468</v>
      </c>
    </row>
    <row r="7707" spans="2:7" x14ac:dyDescent="0.25">
      <c r="B7707" s="149" t="str">
        <f t="shared" si="242"/>
        <v>_4469</v>
      </c>
      <c r="E7707" s="149" t="str">
        <f t="shared" si="241"/>
        <v>_</v>
      </c>
      <c r="G7707" s="149">
        <f t="array" ref="G7707">SUM(IF(A7707=A$5:A7707,IF(C7707=C$5:C7707,1,0),0))</f>
        <v>4469</v>
      </c>
    </row>
    <row r="7708" spans="2:7" x14ac:dyDescent="0.25">
      <c r="B7708" s="149" t="str">
        <f t="shared" si="242"/>
        <v>_4470</v>
      </c>
      <c r="E7708" s="149" t="str">
        <f t="shared" si="241"/>
        <v>_</v>
      </c>
      <c r="G7708" s="149">
        <f t="array" ref="G7708">SUM(IF(A7708=A$5:A7708,IF(C7708=C$5:C7708,1,0),0))</f>
        <v>4470</v>
      </c>
    </row>
    <row r="7709" spans="2:7" x14ac:dyDescent="0.25">
      <c r="B7709" s="149" t="str">
        <f t="shared" si="242"/>
        <v>_4471</v>
      </c>
      <c r="E7709" s="149" t="str">
        <f t="shared" si="241"/>
        <v>_</v>
      </c>
      <c r="G7709" s="149">
        <f t="array" ref="G7709">SUM(IF(A7709=A$5:A7709,IF(C7709=C$5:C7709,1,0),0))</f>
        <v>4471</v>
      </c>
    </row>
    <row r="7710" spans="2:7" x14ac:dyDescent="0.25">
      <c r="B7710" s="149" t="str">
        <f t="shared" si="242"/>
        <v>_4472</v>
      </c>
      <c r="E7710" s="149" t="str">
        <f t="shared" si="241"/>
        <v>_</v>
      </c>
      <c r="G7710" s="149">
        <f t="array" ref="G7710">SUM(IF(A7710=A$5:A7710,IF(C7710=C$5:C7710,1,0),0))</f>
        <v>4472</v>
      </c>
    </row>
    <row r="7711" spans="2:7" x14ac:dyDescent="0.25">
      <c r="B7711" s="149" t="str">
        <f t="shared" si="242"/>
        <v>_4473</v>
      </c>
      <c r="E7711" s="149" t="str">
        <f t="shared" si="241"/>
        <v>_</v>
      </c>
      <c r="G7711" s="149">
        <f t="array" ref="G7711">SUM(IF(A7711=A$5:A7711,IF(C7711=C$5:C7711,1,0),0))</f>
        <v>4473</v>
      </c>
    </row>
    <row r="7712" spans="2:7" x14ac:dyDescent="0.25">
      <c r="B7712" s="149" t="str">
        <f t="shared" si="242"/>
        <v>_4474</v>
      </c>
      <c r="E7712" s="149" t="str">
        <f t="shared" si="241"/>
        <v>_</v>
      </c>
      <c r="G7712" s="149">
        <f t="array" ref="G7712">SUM(IF(A7712=A$5:A7712,IF(C7712=C$5:C7712,1,0),0))</f>
        <v>4474</v>
      </c>
    </row>
    <row r="7713" spans="2:7" x14ac:dyDescent="0.25">
      <c r="B7713" s="149" t="str">
        <f t="shared" si="242"/>
        <v>_4475</v>
      </c>
      <c r="E7713" s="149" t="str">
        <f t="shared" si="241"/>
        <v>_</v>
      </c>
      <c r="G7713" s="149">
        <f t="array" ref="G7713">SUM(IF(A7713=A$5:A7713,IF(C7713=C$5:C7713,1,0),0))</f>
        <v>4475</v>
      </c>
    </row>
    <row r="7714" spans="2:7" x14ac:dyDescent="0.25">
      <c r="B7714" s="149" t="str">
        <f t="shared" si="242"/>
        <v>_4476</v>
      </c>
      <c r="E7714" s="149" t="str">
        <f t="shared" si="241"/>
        <v>_</v>
      </c>
      <c r="G7714" s="149">
        <f t="array" ref="G7714">SUM(IF(A7714=A$5:A7714,IF(C7714=C$5:C7714,1,0),0))</f>
        <v>4476</v>
      </c>
    </row>
    <row r="7715" spans="2:7" x14ac:dyDescent="0.25">
      <c r="B7715" s="149" t="str">
        <f t="shared" si="242"/>
        <v>_4477</v>
      </c>
      <c r="E7715" s="149" t="str">
        <f t="shared" si="241"/>
        <v>_</v>
      </c>
      <c r="G7715" s="149">
        <f t="array" ref="G7715">SUM(IF(A7715=A$5:A7715,IF(C7715=C$5:C7715,1,0),0))</f>
        <v>4477</v>
      </c>
    </row>
    <row r="7716" spans="2:7" x14ac:dyDescent="0.25">
      <c r="B7716" s="149" t="str">
        <f t="shared" si="242"/>
        <v>_4478</v>
      </c>
      <c r="E7716" s="149" t="str">
        <f t="shared" si="241"/>
        <v>_</v>
      </c>
      <c r="G7716" s="149">
        <f t="array" ref="G7716">SUM(IF(A7716=A$5:A7716,IF(C7716=C$5:C7716,1,0),0))</f>
        <v>4478</v>
      </c>
    </row>
    <row r="7717" spans="2:7" x14ac:dyDescent="0.25">
      <c r="B7717" s="149" t="str">
        <f t="shared" si="242"/>
        <v>_4479</v>
      </c>
      <c r="E7717" s="149" t="str">
        <f t="shared" si="241"/>
        <v>_</v>
      </c>
      <c r="G7717" s="149">
        <f t="array" ref="G7717">SUM(IF(A7717=A$5:A7717,IF(C7717=C$5:C7717,1,0),0))</f>
        <v>4479</v>
      </c>
    </row>
    <row r="7718" spans="2:7" x14ac:dyDescent="0.25">
      <c r="B7718" s="149" t="str">
        <f t="shared" si="242"/>
        <v>_4480</v>
      </c>
      <c r="E7718" s="149" t="str">
        <f t="shared" si="241"/>
        <v>_</v>
      </c>
      <c r="G7718" s="149">
        <f t="array" ref="G7718">SUM(IF(A7718=A$5:A7718,IF(C7718=C$5:C7718,1,0),0))</f>
        <v>4480</v>
      </c>
    </row>
    <row r="7719" spans="2:7" x14ac:dyDescent="0.25">
      <c r="B7719" s="149" t="str">
        <f t="shared" si="242"/>
        <v>_4481</v>
      </c>
      <c r="E7719" s="149" t="str">
        <f t="shared" si="241"/>
        <v>_</v>
      </c>
      <c r="G7719" s="149">
        <f t="array" ref="G7719">SUM(IF(A7719=A$5:A7719,IF(C7719=C$5:C7719,1,0),0))</f>
        <v>4481</v>
      </c>
    </row>
    <row r="7720" spans="2:7" x14ac:dyDescent="0.25">
      <c r="B7720" s="149" t="str">
        <f t="shared" si="242"/>
        <v>_4482</v>
      </c>
      <c r="E7720" s="149" t="str">
        <f t="shared" si="241"/>
        <v>_</v>
      </c>
      <c r="G7720" s="149">
        <f t="array" ref="G7720">SUM(IF(A7720=A$5:A7720,IF(C7720=C$5:C7720,1,0),0))</f>
        <v>4482</v>
      </c>
    </row>
    <row r="7721" spans="2:7" x14ac:dyDescent="0.25">
      <c r="B7721" s="149" t="str">
        <f t="shared" si="242"/>
        <v>_4483</v>
      </c>
      <c r="E7721" s="149" t="str">
        <f t="shared" si="241"/>
        <v>_</v>
      </c>
      <c r="G7721" s="149">
        <f t="array" ref="G7721">SUM(IF(A7721=A$5:A7721,IF(C7721=C$5:C7721,1,0),0))</f>
        <v>4483</v>
      </c>
    </row>
    <row r="7722" spans="2:7" x14ac:dyDescent="0.25">
      <c r="B7722" s="149" t="str">
        <f t="shared" si="242"/>
        <v>_4484</v>
      </c>
      <c r="E7722" s="149" t="str">
        <f t="shared" si="241"/>
        <v>_</v>
      </c>
      <c r="G7722" s="149">
        <f t="array" ref="G7722">SUM(IF(A7722=A$5:A7722,IF(C7722=C$5:C7722,1,0),0))</f>
        <v>4484</v>
      </c>
    </row>
    <row r="7723" spans="2:7" x14ac:dyDescent="0.25">
      <c r="B7723" s="149" t="str">
        <f t="shared" si="242"/>
        <v>_4485</v>
      </c>
      <c r="E7723" s="149" t="str">
        <f t="shared" si="241"/>
        <v>_</v>
      </c>
      <c r="G7723" s="149">
        <f t="array" ref="G7723">SUM(IF(A7723=A$5:A7723,IF(C7723=C$5:C7723,1,0),0))</f>
        <v>4485</v>
      </c>
    </row>
    <row r="7724" spans="2:7" x14ac:dyDescent="0.25">
      <c r="B7724" s="149" t="str">
        <f t="shared" si="242"/>
        <v>_4486</v>
      </c>
      <c r="E7724" s="149" t="str">
        <f t="shared" si="241"/>
        <v>_</v>
      </c>
      <c r="G7724" s="149">
        <f t="array" ref="G7724">SUM(IF(A7724=A$5:A7724,IF(C7724=C$5:C7724,1,0),0))</f>
        <v>4486</v>
      </c>
    </row>
    <row r="7725" spans="2:7" x14ac:dyDescent="0.25">
      <c r="B7725" s="149" t="str">
        <f t="shared" si="242"/>
        <v>_4487</v>
      </c>
      <c r="E7725" s="149" t="str">
        <f t="shared" si="241"/>
        <v>_</v>
      </c>
      <c r="G7725" s="149">
        <f t="array" ref="G7725">SUM(IF(A7725=A$5:A7725,IF(C7725=C$5:C7725,1,0),0))</f>
        <v>4487</v>
      </c>
    </row>
    <row r="7726" spans="2:7" x14ac:dyDescent="0.25">
      <c r="B7726" s="149" t="str">
        <f t="shared" si="242"/>
        <v>_4488</v>
      </c>
      <c r="E7726" s="149" t="str">
        <f t="shared" si="241"/>
        <v>_</v>
      </c>
      <c r="G7726" s="149">
        <f t="array" ref="G7726">SUM(IF(A7726=A$5:A7726,IF(C7726=C$5:C7726,1,0),0))</f>
        <v>4488</v>
      </c>
    </row>
    <row r="7727" spans="2:7" x14ac:dyDescent="0.25">
      <c r="B7727" s="149" t="str">
        <f t="shared" si="242"/>
        <v>_4489</v>
      </c>
      <c r="E7727" s="149" t="str">
        <f t="shared" si="241"/>
        <v>_</v>
      </c>
      <c r="G7727" s="149">
        <f t="array" ref="G7727">SUM(IF(A7727=A$5:A7727,IF(C7727=C$5:C7727,1,0),0))</f>
        <v>4489</v>
      </c>
    </row>
    <row r="7728" spans="2:7" x14ac:dyDescent="0.25">
      <c r="B7728" s="149" t="str">
        <f t="shared" si="242"/>
        <v>_4490</v>
      </c>
      <c r="E7728" s="149" t="str">
        <f t="shared" si="241"/>
        <v>_</v>
      </c>
      <c r="G7728" s="149">
        <f t="array" ref="G7728">SUM(IF(A7728=A$5:A7728,IF(C7728=C$5:C7728,1,0),0))</f>
        <v>4490</v>
      </c>
    </row>
    <row r="7729" spans="2:7" x14ac:dyDescent="0.25">
      <c r="B7729" s="149" t="str">
        <f t="shared" si="242"/>
        <v>_4491</v>
      </c>
      <c r="E7729" s="149" t="str">
        <f t="shared" ref="E7729:E7792" si="243">A7729&amp;"_"&amp;C7729&amp;D7729</f>
        <v>_</v>
      </c>
      <c r="G7729" s="149">
        <f t="array" ref="G7729">SUM(IF(A7729=A$5:A7729,IF(C7729=C$5:C7729,1,0),0))</f>
        <v>4491</v>
      </c>
    </row>
    <row r="7730" spans="2:7" x14ac:dyDescent="0.25">
      <c r="B7730" s="149" t="str">
        <f t="shared" si="242"/>
        <v>_4492</v>
      </c>
      <c r="E7730" s="149" t="str">
        <f t="shared" si="243"/>
        <v>_</v>
      </c>
      <c r="G7730" s="149">
        <f t="array" ref="G7730">SUM(IF(A7730=A$5:A7730,IF(C7730=C$5:C7730,1,0),0))</f>
        <v>4492</v>
      </c>
    </row>
    <row r="7731" spans="2:7" x14ac:dyDescent="0.25">
      <c r="B7731" s="149" t="str">
        <f t="shared" si="242"/>
        <v>_4493</v>
      </c>
      <c r="E7731" s="149" t="str">
        <f t="shared" si="243"/>
        <v>_</v>
      </c>
      <c r="G7731" s="149">
        <f t="array" ref="G7731">SUM(IF(A7731=A$5:A7731,IF(C7731=C$5:C7731,1,0),0))</f>
        <v>4493</v>
      </c>
    </row>
    <row r="7732" spans="2:7" x14ac:dyDescent="0.25">
      <c r="B7732" s="149" t="str">
        <f t="shared" si="242"/>
        <v>_4494</v>
      </c>
      <c r="E7732" s="149" t="str">
        <f t="shared" si="243"/>
        <v>_</v>
      </c>
      <c r="G7732" s="149">
        <f t="array" ref="G7732">SUM(IF(A7732=A$5:A7732,IF(C7732=C$5:C7732,1,0),0))</f>
        <v>4494</v>
      </c>
    </row>
    <row r="7733" spans="2:7" x14ac:dyDescent="0.25">
      <c r="B7733" s="149" t="str">
        <f t="shared" si="242"/>
        <v>_4495</v>
      </c>
      <c r="E7733" s="149" t="str">
        <f t="shared" si="243"/>
        <v>_</v>
      </c>
      <c r="G7733" s="149">
        <f t="array" ref="G7733">SUM(IF(A7733=A$5:A7733,IF(C7733=C$5:C7733,1,0),0))</f>
        <v>4495</v>
      </c>
    </row>
    <row r="7734" spans="2:7" x14ac:dyDescent="0.25">
      <c r="B7734" s="149" t="str">
        <f t="shared" si="242"/>
        <v>_4496</v>
      </c>
      <c r="E7734" s="149" t="str">
        <f t="shared" si="243"/>
        <v>_</v>
      </c>
      <c r="G7734" s="149">
        <f t="array" ref="G7734">SUM(IF(A7734=A$5:A7734,IF(C7734=C$5:C7734,1,0),0))</f>
        <v>4496</v>
      </c>
    </row>
    <row r="7735" spans="2:7" x14ac:dyDescent="0.25">
      <c r="B7735" s="149" t="str">
        <f t="shared" si="242"/>
        <v>_4497</v>
      </c>
      <c r="E7735" s="149" t="str">
        <f t="shared" si="243"/>
        <v>_</v>
      </c>
      <c r="G7735" s="149">
        <f t="array" ref="G7735">SUM(IF(A7735=A$5:A7735,IF(C7735=C$5:C7735,1,0),0))</f>
        <v>4497</v>
      </c>
    </row>
    <row r="7736" spans="2:7" x14ac:dyDescent="0.25">
      <c r="B7736" s="149" t="str">
        <f t="shared" si="242"/>
        <v>_4498</v>
      </c>
      <c r="E7736" s="149" t="str">
        <f t="shared" si="243"/>
        <v>_</v>
      </c>
      <c r="G7736" s="149">
        <f t="array" ref="G7736">SUM(IF(A7736=A$5:A7736,IF(C7736=C$5:C7736,1,0),0))</f>
        <v>4498</v>
      </c>
    </row>
    <row r="7737" spans="2:7" x14ac:dyDescent="0.25">
      <c r="B7737" s="149" t="str">
        <f t="shared" si="242"/>
        <v>_4499</v>
      </c>
      <c r="E7737" s="149" t="str">
        <f t="shared" si="243"/>
        <v>_</v>
      </c>
      <c r="G7737" s="149">
        <f t="array" ref="G7737">SUM(IF(A7737=A$5:A7737,IF(C7737=C$5:C7737,1,0),0))</f>
        <v>4499</v>
      </c>
    </row>
    <row r="7738" spans="2:7" x14ac:dyDescent="0.25">
      <c r="B7738" s="149" t="str">
        <f t="shared" si="242"/>
        <v>_4500</v>
      </c>
      <c r="E7738" s="149" t="str">
        <f t="shared" si="243"/>
        <v>_</v>
      </c>
      <c r="G7738" s="149">
        <f t="array" ref="G7738">SUM(IF(A7738=A$5:A7738,IF(C7738=C$5:C7738,1,0),0))</f>
        <v>4500</v>
      </c>
    </row>
    <row r="7739" spans="2:7" x14ac:dyDescent="0.25">
      <c r="B7739" s="149" t="str">
        <f t="shared" si="242"/>
        <v>_4501</v>
      </c>
      <c r="E7739" s="149" t="str">
        <f t="shared" si="243"/>
        <v>_</v>
      </c>
      <c r="G7739" s="149">
        <f t="array" ref="G7739">SUM(IF(A7739=A$5:A7739,IF(C7739=C$5:C7739,1,0),0))</f>
        <v>4501</v>
      </c>
    </row>
    <row r="7740" spans="2:7" x14ac:dyDescent="0.25">
      <c r="B7740" s="149" t="str">
        <f t="shared" si="242"/>
        <v>_4502</v>
      </c>
      <c r="E7740" s="149" t="str">
        <f t="shared" si="243"/>
        <v>_</v>
      </c>
      <c r="G7740" s="149">
        <f t="array" ref="G7740">SUM(IF(A7740=A$5:A7740,IF(C7740=C$5:C7740,1,0),0))</f>
        <v>4502</v>
      </c>
    </row>
    <row r="7741" spans="2:7" x14ac:dyDescent="0.25">
      <c r="B7741" s="149" t="str">
        <f t="shared" si="242"/>
        <v>_4503</v>
      </c>
      <c r="E7741" s="149" t="str">
        <f t="shared" si="243"/>
        <v>_</v>
      </c>
      <c r="G7741" s="149">
        <f t="array" ref="G7741">SUM(IF(A7741=A$5:A7741,IF(C7741=C$5:C7741,1,0),0))</f>
        <v>4503</v>
      </c>
    </row>
    <row r="7742" spans="2:7" x14ac:dyDescent="0.25">
      <c r="B7742" s="149" t="str">
        <f t="shared" si="242"/>
        <v>_4504</v>
      </c>
      <c r="E7742" s="149" t="str">
        <f t="shared" si="243"/>
        <v>_</v>
      </c>
      <c r="G7742" s="149">
        <f t="array" ref="G7742">SUM(IF(A7742=A$5:A7742,IF(C7742=C$5:C7742,1,0),0))</f>
        <v>4504</v>
      </c>
    </row>
    <row r="7743" spans="2:7" x14ac:dyDescent="0.25">
      <c r="B7743" s="149" t="str">
        <f t="shared" si="242"/>
        <v>_4505</v>
      </c>
      <c r="E7743" s="149" t="str">
        <f t="shared" si="243"/>
        <v>_</v>
      </c>
      <c r="G7743" s="149">
        <f t="array" ref="G7743">SUM(IF(A7743=A$5:A7743,IF(C7743=C$5:C7743,1,0),0))</f>
        <v>4505</v>
      </c>
    </row>
    <row r="7744" spans="2:7" x14ac:dyDescent="0.25">
      <c r="B7744" s="149" t="str">
        <f t="shared" si="242"/>
        <v>_4506</v>
      </c>
      <c r="E7744" s="149" t="str">
        <f t="shared" si="243"/>
        <v>_</v>
      </c>
      <c r="G7744" s="149">
        <f t="array" ref="G7744">SUM(IF(A7744=A$5:A7744,IF(C7744=C$5:C7744,1,0),0))</f>
        <v>4506</v>
      </c>
    </row>
    <row r="7745" spans="2:7" x14ac:dyDescent="0.25">
      <c r="B7745" s="149" t="str">
        <f t="shared" si="242"/>
        <v>_4507</v>
      </c>
      <c r="E7745" s="149" t="str">
        <f t="shared" si="243"/>
        <v>_</v>
      </c>
      <c r="G7745" s="149">
        <f t="array" ref="G7745">SUM(IF(A7745=A$5:A7745,IF(C7745=C$5:C7745,1,0),0))</f>
        <v>4507</v>
      </c>
    </row>
    <row r="7746" spans="2:7" x14ac:dyDescent="0.25">
      <c r="B7746" s="149" t="str">
        <f t="shared" si="242"/>
        <v>_4508</v>
      </c>
      <c r="E7746" s="149" t="str">
        <f t="shared" si="243"/>
        <v>_</v>
      </c>
      <c r="G7746" s="149">
        <f t="array" ref="G7746">SUM(IF(A7746=A$5:A7746,IF(C7746=C$5:C7746,1,0),0))</f>
        <v>4508</v>
      </c>
    </row>
    <row r="7747" spans="2:7" x14ac:dyDescent="0.25">
      <c r="B7747" s="149" t="str">
        <f t="shared" si="242"/>
        <v>_4509</v>
      </c>
      <c r="E7747" s="149" t="str">
        <f t="shared" si="243"/>
        <v>_</v>
      </c>
      <c r="G7747" s="149">
        <f t="array" ref="G7747">SUM(IF(A7747=A$5:A7747,IF(C7747=C$5:C7747,1,0),0))</f>
        <v>4509</v>
      </c>
    </row>
    <row r="7748" spans="2:7" x14ac:dyDescent="0.25">
      <c r="B7748" s="149" t="str">
        <f t="shared" si="242"/>
        <v>_4510</v>
      </c>
      <c r="E7748" s="149" t="str">
        <f t="shared" si="243"/>
        <v>_</v>
      </c>
      <c r="G7748" s="149">
        <f t="array" ref="G7748">SUM(IF(A7748=A$5:A7748,IF(C7748=C$5:C7748,1,0),0))</f>
        <v>4510</v>
      </c>
    </row>
    <row r="7749" spans="2:7" x14ac:dyDescent="0.25">
      <c r="B7749" s="149" t="str">
        <f t="shared" si="242"/>
        <v>_4511</v>
      </c>
      <c r="E7749" s="149" t="str">
        <f t="shared" si="243"/>
        <v>_</v>
      </c>
      <c r="G7749" s="149">
        <f t="array" ref="G7749">SUM(IF(A7749=A$5:A7749,IF(C7749=C$5:C7749,1,0),0))</f>
        <v>4511</v>
      </c>
    </row>
    <row r="7750" spans="2:7" x14ac:dyDescent="0.25">
      <c r="B7750" s="149" t="str">
        <f t="shared" si="242"/>
        <v>_4512</v>
      </c>
      <c r="E7750" s="149" t="str">
        <f t="shared" si="243"/>
        <v>_</v>
      </c>
      <c r="G7750" s="149">
        <f t="array" ref="G7750">SUM(IF(A7750=A$5:A7750,IF(C7750=C$5:C7750,1,0),0))</f>
        <v>4512</v>
      </c>
    </row>
    <row r="7751" spans="2:7" x14ac:dyDescent="0.25">
      <c r="B7751" s="149" t="str">
        <f t="shared" si="242"/>
        <v>_4513</v>
      </c>
      <c r="E7751" s="149" t="str">
        <f t="shared" si="243"/>
        <v>_</v>
      </c>
      <c r="G7751" s="149">
        <f t="array" ref="G7751">SUM(IF(A7751=A$5:A7751,IF(C7751=C$5:C7751,1,0),0))</f>
        <v>4513</v>
      </c>
    </row>
    <row r="7752" spans="2:7" x14ac:dyDescent="0.25">
      <c r="B7752" s="149" t="str">
        <f t="shared" si="242"/>
        <v>_4514</v>
      </c>
      <c r="E7752" s="149" t="str">
        <f t="shared" si="243"/>
        <v>_</v>
      </c>
      <c r="G7752" s="149">
        <f t="array" ref="G7752">SUM(IF(A7752=A$5:A7752,IF(C7752=C$5:C7752,1,0),0))</f>
        <v>4514</v>
      </c>
    </row>
    <row r="7753" spans="2:7" x14ac:dyDescent="0.25">
      <c r="B7753" s="149" t="str">
        <f t="shared" si="242"/>
        <v>_4515</v>
      </c>
      <c r="E7753" s="149" t="str">
        <f t="shared" si="243"/>
        <v>_</v>
      </c>
      <c r="G7753" s="149">
        <f t="array" ref="G7753">SUM(IF(A7753=A$5:A7753,IF(C7753=C$5:C7753,1,0),0))</f>
        <v>4515</v>
      </c>
    </row>
    <row r="7754" spans="2:7" x14ac:dyDescent="0.25">
      <c r="B7754" s="149" t="str">
        <f t="shared" si="242"/>
        <v>_4516</v>
      </c>
      <c r="E7754" s="149" t="str">
        <f t="shared" si="243"/>
        <v>_</v>
      </c>
      <c r="G7754" s="149">
        <f t="array" ref="G7754">SUM(IF(A7754=A$5:A7754,IF(C7754=C$5:C7754,1,0),0))</f>
        <v>4516</v>
      </c>
    </row>
    <row r="7755" spans="2:7" x14ac:dyDescent="0.25">
      <c r="B7755" s="149" t="str">
        <f t="shared" si="242"/>
        <v>_4517</v>
      </c>
      <c r="E7755" s="149" t="str">
        <f t="shared" si="243"/>
        <v>_</v>
      </c>
      <c r="G7755" s="149">
        <f t="array" ref="G7755">SUM(IF(A7755=A$5:A7755,IF(C7755=C$5:C7755,1,0),0))</f>
        <v>4517</v>
      </c>
    </row>
    <row r="7756" spans="2:7" x14ac:dyDescent="0.25">
      <c r="B7756" s="149" t="str">
        <f t="shared" si="242"/>
        <v>_4518</v>
      </c>
      <c r="E7756" s="149" t="str">
        <f t="shared" si="243"/>
        <v>_</v>
      </c>
      <c r="G7756" s="149">
        <f t="array" ref="G7756">SUM(IF(A7756=A$5:A7756,IF(C7756=C$5:C7756,1,0),0))</f>
        <v>4518</v>
      </c>
    </row>
    <row r="7757" spans="2:7" x14ac:dyDescent="0.25">
      <c r="B7757" s="149" t="str">
        <f t="shared" ref="B7757:B7820" si="244">A7757&amp;"_"&amp;C7757&amp;G7757</f>
        <v>_4519</v>
      </c>
      <c r="E7757" s="149" t="str">
        <f t="shared" si="243"/>
        <v>_</v>
      </c>
      <c r="G7757" s="149">
        <f t="array" ref="G7757">SUM(IF(A7757=A$5:A7757,IF(C7757=C$5:C7757,1,0),0))</f>
        <v>4519</v>
      </c>
    </row>
    <row r="7758" spans="2:7" x14ac:dyDescent="0.25">
      <c r="B7758" s="149" t="str">
        <f t="shared" si="244"/>
        <v>_4520</v>
      </c>
      <c r="E7758" s="149" t="str">
        <f t="shared" si="243"/>
        <v>_</v>
      </c>
      <c r="G7758" s="149">
        <f t="array" ref="G7758">SUM(IF(A7758=A$5:A7758,IF(C7758=C$5:C7758,1,0),0))</f>
        <v>4520</v>
      </c>
    </row>
    <row r="7759" spans="2:7" x14ac:dyDescent="0.25">
      <c r="B7759" s="149" t="str">
        <f t="shared" si="244"/>
        <v>_4521</v>
      </c>
      <c r="E7759" s="149" t="str">
        <f t="shared" si="243"/>
        <v>_</v>
      </c>
      <c r="G7759" s="149">
        <f t="array" ref="G7759">SUM(IF(A7759=A$5:A7759,IF(C7759=C$5:C7759,1,0),0))</f>
        <v>4521</v>
      </c>
    </row>
    <row r="7760" spans="2:7" x14ac:dyDescent="0.25">
      <c r="B7760" s="149" t="str">
        <f t="shared" si="244"/>
        <v>_4522</v>
      </c>
      <c r="E7760" s="149" t="str">
        <f t="shared" si="243"/>
        <v>_</v>
      </c>
      <c r="G7760" s="149">
        <f t="array" ref="G7760">SUM(IF(A7760=A$5:A7760,IF(C7760=C$5:C7760,1,0),0))</f>
        <v>4522</v>
      </c>
    </row>
    <row r="7761" spans="2:7" x14ac:dyDescent="0.25">
      <c r="B7761" s="149" t="str">
        <f t="shared" si="244"/>
        <v>_4523</v>
      </c>
      <c r="E7761" s="149" t="str">
        <f t="shared" si="243"/>
        <v>_</v>
      </c>
      <c r="G7761" s="149">
        <f t="array" ref="G7761">SUM(IF(A7761=A$5:A7761,IF(C7761=C$5:C7761,1,0),0))</f>
        <v>4523</v>
      </c>
    </row>
    <row r="7762" spans="2:7" x14ac:dyDescent="0.25">
      <c r="B7762" s="149" t="str">
        <f t="shared" si="244"/>
        <v>_4524</v>
      </c>
      <c r="E7762" s="149" t="str">
        <f t="shared" si="243"/>
        <v>_</v>
      </c>
      <c r="G7762" s="149">
        <f t="array" ref="G7762">SUM(IF(A7762=A$5:A7762,IF(C7762=C$5:C7762,1,0),0))</f>
        <v>4524</v>
      </c>
    </row>
    <row r="7763" spans="2:7" x14ac:dyDescent="0.25">
      <c r="B7763" s="149" t="str">
        <f t="shared" si="244"/>
        <v>_4525</v>
      </c>
      <c r="E7763" s="149" t="str">
        <f t="shared" si="243"/>
        <v>_</v>
      </c>
      <c r="G7763" s="149">
        <f t="array" ref="G7763">SUM(IF(A7763=A$5:A7763,IF(C7763=C$5:C7763,1,0),0))</f>
        <v>4525</v>
      </c>
    </row>
    <row r="7764" spans="2:7" x14ac:dyDescent="0.25">
      <c r="B7764" s="149" t="str">
        <f t="shared" si="244"/>
        <v>_4526</v>
      </c>
      <c r="E7764" s="149" t="str">
        <f t="shared" si="243"/>
        <v>_</v>
      </c>
      <c r="G7764" s="149">
        <f t="array" ref="G7764">SUM(IF(A7764=A$5:A7764,IF(C7764=C$5:C7764,1,0),0))</f>
        <v>4526</v>
      </c>
    </row>
    <row r="7765" spans="2:7" x14ac:dyDescent="0.25">
      <c r="B7765" s="149" t="str">
        <f t="shared" si="244"/>
        <v>_4527</v>
      </c>
      <c r="E7765" s="149" t="str">
        <f t="shared" si="243"/>
        <v>_</v>
      </c>
      <c r="G7765" s="149">
        <f t="array" ref="G7765">SUM(IF(A7765=A$5:A7765,IF(C7765=C$5:C7765,1,0),0))</f>
        <v>4527</v>
      </c>
    </row>
    <row r="7766" spans="2:7" x14ac:dyDescent="0.25">
      <c r="B7766" s="149" t="str">
        <f t="shared" si="244"/>
        <v>_4528</v>
      </c>
      <c r="E7766" s="149" t="str">
        <f t="shared" si="243"/>
        <v>_</v>
      </c>
      <c r="G7766" s="149">
        <f t="array" ref="G7766">SUM(IF(A7766=A$5:A7766,IF(C7766=C$5:C7766,1,0),0))</f>
        <v>4528</v>
      </c>
    </row>
    <row r="7767" spans="2:7" x14ac:dyDescent="0.25">
      <c r="B7767" s="149" t="str">
        <f t="shared" si="244"/>
        <v>_4529</v>
      </c>
      <c r="E7767" s="149" t="str">
        <f t="shared" si="243"/>
        <v>_</v>
      </c>
      <c r="G7767" s="149">
        <f t="array" ref="G7767">SUM(IF(A7767=A$5:A7767,IF(C7767=C$5:C7767,1,0),0))</f>
        <v>4529</v>
      </c>
    </row>
    <row r="7768" spans="2:7" x14ac:dyDescent="0.25">
      <c r="B7768" s="149" t="str">
        <f t="shared" si="244"/>
        <v>_4530</v>
      </c>
      <c r="E7768" s="149" t="str">
        <f t="shared" si="243"/>
        <v>_</v>
      </c>
      <c r="G7768" s="149">
        <f t="array" ref="G7768">SUM(IF(A7768=A$5:A7768,IF(C7768=C$5:C7768,1,0),0))</f>
        <v>4530</v>
      </c>
    </row>
    <row r="7769" spans="2:7" x14ac:dyDescent="0.25">
      <c r="B7769" s="149" t="str">
        <f t="shared" si="244"/>
        <v>_4531</v>
      </c>
      <c r="E7769" s="149" t="str">
        <f t="shared" si="243"/>
        <v>_</v>
      </c>
      <c r="G7769" s="149">
        <f t="array" ref="G7769">SUM(IF(A7769=A$5:A7769,IF(C7769=C$5:C7769,1,0),0))</f>
        <v>4531</v>
      </c>
    </row>
    <row r="7770" spans="2:7" x14ac:dyDescent="0.25">
      <c r="B7770" s="149" t="str">
        <f t="shared" si="244"/>
        <v>_4532</v>
      </c>
      <c r="E7770" s="149" t="str">
        <f t="shared" si="243"/>
        <v>_</v>
      </c>
      <c r="G7770" s="149">
        <f t="array" ref="G7770">SUM(IF(A7770=A$5:A7770,IF(C7770=C$5:C7770,1,0),0))</f>
        <v>4532</v>
      </c>
    </row>
    <row r="7771" spans="2:7" x14ac:dyDescent="0.25">
      <c r="B7771" s="149" t="str">
        <f t="shared" si="244"/>
        <v>_4533</v>
      </c>
      <c r="E7771" s="149" t="str">
        <f t="shared" si="243"/>
        <v>_</v>
      </c>
      <c r="G7771" s="149">
        <f t="array" ref="G7771">SUM(IF(A7771=A$5:A7771,IF(C7771=C$5:C7771,1,0),0))</f>
        <v>4533</v>
      </c>
    </row>
    <row r="7772" spans="2:7" x14ac:dyDescent="0.25">
      <c r="B7772" s="149" t="str">
        <f t="shared" si="244"/>
        <v>_4534</v>
      </c>
      <c r="E7772" s="149" t="str">
        <f t="shared" si="243"/>
        <v>_</v>
      </c>
      <c r="G7772" s="149">
        <f t="array" ref="G7772">SUM(IF(A7772=A$5:A7772,IF(C7772=C$5:C7772,1,0),0))</f>
        <v>4534</v>
      </c>
    </row>
    <row r="7773" spans="2:7" x14ac:dyDescent="0.25">
      <c r="B7773" s="149" t="str">
        <f t="shared" si="244"/>
        <v>_4535</v>
      </c>
      <c r="E7773" s="149" t="str">
        <f t="shared" si="243"/>
        <v>_</v>
      </c>
      <c r="G7773" s="149">
        <f t="array" ref="G7773">SUM(IF(A7773=A$5:A7773,IF(C7773=C$5:C7773,1,0),0))</f>
        <v>4535</v>
      </c>
    </row>
    <row r="7774" spans="2:7" x14ac:dyDescent="0.25">
      <c r="B7774" s="149" t="str">
        <f t="shared" si="244"/>
        <v>_4536</v>
      </c>
      <c r="E7774" s="149" t="str">
        <f t="shared" si="243"/>
        <v>_</v>
      </c>
      <c r="G7774" s="149">
        <f t="array" ref="G7774">SUM(IF(A7774=A$5:A7774,IF(C7774=C$5:C7774,1,0),0))</f>
        <v>4536</v>
      </c>
    </row>
    <row r="7775" spans="2:7" x14ac:dyDescent="0.25">
      <c r="B7775" s="149" t="str">
        <f t="shared" si="244"/>
        <v>_4537</v>
      </c>
      <c r="E7775" s="149" t="str">
        <f t="shared" si="243"/>
        <v>_</v>
      </c>
      <c r="G7775" s="149">
        <f t="array" ref="G7775">SUM(IF(A7775=A$5:A7775,IF(C7775=C$5:C7775,1,0),0))</f>
        <v>4537</v>
      </c>
    </row>
    <row r="7776" spans="2:7" x14ac:dyDescent="0.25">
      <c r="B7776" s="149" t="str">
        <f t="shared" si="244"/>
        <v>_4538</v>
      </c>
      <c r="E7776" s="149" t="str">
        <f t="shared" si="243"/>
        <v>_</v>
      </c>
      <c r="G7776" s="149">
        <f t="array" ref="G7776">SUM(IF(A7776=A$5:A7776,IF(C7776=C$5:C7776,1,0),0))</f>
        <v>4538</v>
      </c>
    </row>
    <row r="7777" spans="2:7" x14ac:dyDescent="0.25">
      <c r="B7777" s="149" t="str">
        <f t="shared" si="244"/>
        <v>_4539</v>
      </c>
      <c r="E7777" s="149" t="str">
        <f t="shared" si="243"/>
        <v>_</v>
      </c>
      <c r="G7777" s="149">
        <f t="array" ref="G7777">SUM(IF(A7777=A$5:A7777,IF(C7777=C$5:C7777,1,0),0))</f>
        <v>4539</v>
      </c>
    </row>
    <row r="7778" spans="2:7" x14ac:dyDescent="0.25">
      <c r="B7778" s="149" t="str">
        <f t="shared" si="244"/>
        <v>_4540</v>
      </c>
      <c r="E7778" s="149" t="str">
        <f t="shared" si="243"/>
        <v>_</v>
      </c>
      <c r="G7778" s="149">
        <f t="array" ref="G7778">SUM(IF(A7778=A$5:A7778,IF(C7778=C$5:C7778,1,0),0))</f>
        <v>4540</v>
      </c>
    </row>
    <row r="7779" spans="2:7" x14ac:dyDescent="0.25">
      <c r="B7779" s="149" t="str">
        <f t="shared" si="244"/>
        <v>_4541</v>
      </c>
      <c r="E7779" s="149" t="str">
        <f t="shared" si="243"/>
        <v>_</v>
      </c>
      <c r="G7779" s="149">
        <f t="array" ref="G7779">SUM(IF(A7779=A$5:A7779,IF(C7779=C$5:C7779,1,0),0))</f>
        <v>4541</v>
      </c>
    </row>
    <row r="7780" spans="2:7" x14ac:dyDescent="0.25">
      <c r="B7780" s="149" t="str">
        <f t="shared" si="244"/>
        <v>_4542</v>
      </c>
      <c r="E7780" s="149" t="str">
        <f t="shared" si="243"/>
        <v>_</v>
      </c>
      <c r="G7780" s="149">
        <f t="array" ref="G7780">SUM(IF(A7780=A$5:A7780,IF(C7780=C$5:C7780,1,0),0))</f>
        <v>4542</v>
      </c>
    </row>
    <row r="7781" spans="2:7" x14ac:dyDescent="0.25">
      <c r="B7781" s="149" t="str">
        <f t="shared" si="244"/>
        <v>_4543</v>
      </c>
      <c r="E7781" s="149" t="str">
        <f t="shared" si="243"/>
        <v>_</v>
      </c>
      <c r="G7781" s="149">
        <f t="array" ref="G7781">SUM(IF(A7781=A$5:A7781,IF(C7781=C$5:C7781,1,0),0))</f>
        <v>4543</v>
      </c>
    </row>
    <row r="7782" spans="2:7" x14ac:dyDescent="0.25">
      <c r="B7782" s="149" t="str">
        <f t="shared" si="244"/>
        <v>_4544</v>
      </c>
      <c r="E7782" s="149" t="str">
        <f t="shared" si="243"/>
        <v>_</v>
      </c>
      <c r="G7782" s="149">
        <f t="array" ref="G7782">SUM(IF(A7782=A$5:A7782,IF(C7782=C$5:C7782,1,0),0))</f>
        <v>4544</v>
      </c>
    </row>
    <row r="7783" spans="2:7" x14ac:dyDescent="0.25">
      <c r="B7783" s="149" t="str">
        <f t="shared" si="244"/>
        <v>_4545</v>
      </c>
      <c r="E7783" s="149" t="str">
        <f t="shared" si="243"/>
        <v>_</v>
      </c>
      <c r="G7783" s="149">
        <f t="array" ref="G7783">SUM(IF(A7783=A$5:A7783,IF(C7783=C$5:C7783,1,0),0))</f>
        <v>4545</v>
      </c>
    </row>
    <row r="7784" spans="2:7" x14ac:dyDescent="0.25">
      <c r="B7784" s="149" t="str">
        <f t="shared" si="244"/>
        <v>_4546</v>
      </c>
      <c r="E7784" s="149" t="str">
        <f t="shared" si="243"/>
        <v>_</v>
      </c>
      <c r="G7784" s="149">
        <f t="array" ref="G7784">SUM(IF(A7784=A$5:A7784,IF(C7784=C$5:C7784,1,0),0))</f>
        <v>4546</v>
      </c>
    </row>
    <row r="7785" spans="2:7" x14ac:dyDescent="0.25">
      <c r="B7785" s="149" t="str">
        <f t="shared" si="244"/>
        <v>_4547</v>
      </c>
      <c r="E7785" s="149" t="str">
        <f t="shared" si="243"/>
        <v>_</v>
      </c>
      <c r="G7785" s="149">
        <f t="array" ref="G7785">SUM(IF(A7785=A$5:A7785,IF(C7785=C$5:C7785,1,0),0))</f>
        <v>4547</v>
      </c>
    </row>
    <row r="7786" spans="2:7" x14ac:dyDescent="0.25">
      <c r="B7786" s="149" t="str">
        <f t="shared" si="244"/>
        <v>_4548</v>
      </c>
      <c r="E7786" s="149" t="str">
        <f t="shared" si="243"/>
        <v>_</v>
      </c>
      <c r="G7786" s="149">
        <f t="array" ref="G7786">SUM(IF(A7786=A$5:A7786,IF(C7786=C$5:C7786,1,0),0))</f>
        <v>4548</v>
      </c>
    </row>
    <row r="7787" spans="2:7" x14ac:dyDescent="0.25">
      <c r="B7787" s="149" t="str">
        <f t="shared" si="244"/>
        <v>_4549</v>
      </c>
      <c r="E7787" s="149" t="str">
        <f t="shared" si="243"/>
        <v>_</v>
      </c>
      <c r="G7787" s="149">
        <f t="array" ref="G7787">SUM(IF(A7787=A$5:A7787,IF(C7787=C$5:C7787,1,0),0))</f>
        <v>4549</v>
      </c>
    </row>
    <row r="7788" spans="2:7" x14ac:dyDescent="0.25">
      <c r="B7788" s="149" t="str">
        <f t="shared" si="244"/>
        <v>_4550</v>
      </c>
      <c r="E7788" s="149" t="str">
        <f t="shared" si="243"/>
        <v>_</v>
      </c>
      <c r="G7788" s="149">
        <f t="array" ref="G7788">SUM(IF(A7788=A$5:A7788,IF(C7788=C$5:C7788,1,0),0))</f>
        <v>4550</v>
      </c>
    </row>
    <row r="7789" spans="2:7" x14ac:dyDescent="0.25">
      <c r="B7789" s="149" t="str">
        <f t="shared" si="244"/>
        <v>_4551</v>
      </c>
      <c r="E7789" s="149" t="str">
        <f t="shared" si="243"/>
        <v>_</v>
      </c>
      <c r="G7789" s="149">
        <f t="array" ref="G7789">SUM(IF(A7789=A$5:A7789,IF(C7789=C$5:C7789,1,0),0))</f>
        <v>4551</v>
      </c>
    </row>
    <row r="7790" spans="2:7" x14ac:dyDescent="0.25">
      <c r="B7790" s="149" t="str">
        <f t="shared" si="244"/>
        <v>_4552</v>
      </c>
      <c r="E7790" s="149" t="str">
        <f t="shared" si="243"/>
        <v>_</v>
      </c>
      <c r="G7790" s="149">
        <f t="array" ref="G7790">SUM(IF(A7790=A$5:A7790,IF(C7790=C$5:C7790,1,0),0))</f>
        <v>4552</v>
      </c>
    </row>
    <row r="7791" spans="2:7" x14ac:dyDescent="0.25">
      <c r="B7791" s="149" t="str">
        <f t="shared" si="244"/>
        <v>_4553</v>
      </c>
      <c r="E7791" s="149" t="str">
        <f t="shared" si="243"/>
        <v>_</v>
      </c>
      <c r="G7791" s="149">
        <f t="array" ref="G7791">SUM(IF(A7791=A$5:A7791,IF(C7791=C$5:C7791,1,0),0))</f>
        <v>4553</v>
      </c>
    </row>
    <row r="7792" spans="2:7" x14ac:dyDescent="0.25">
      <c r="B7792" s="149" t="str">
        <f t="shared" si="244"/>
        <v>_4554</v>
      </c>
      <c r="E7792" s="149" t="str">
        <f t="shared" si="243"/>
        <v>_</v>
      </c>
      <c r="G7792" s="149">
        <f t="array" ref="G7792">SUM(IF(A7792=A$5:A7792,IF(C7792=C$5:C7792,1,0),0))</f>
        <v>4554</v>
      </c>
    </row>
    <row r="7793" spans="2:7" x14ac:dyDescent="0.25">
      <c r="B7793" s="149" t="str">
        <f t="shared" si="244"/>
        <v>_4555</v>
      </c>
      <c r="E7793" s="149" t="str">
        <f t="shared" ref="E7793:E7856" si="245">A7793&amp;"_"&amp;C7793&amp;D7793</f>
        <v>_</v>
      </c>
      <c r="G7793" s="149">
        <f t="array" ref="G7793">SUM(IF(A7793=A$5:A7793,IF(C7793=C$5:C7793,1,0),0))</f>
        <v>4555</v>
      </c>
    </row>
    <row r="7794" spans="2:7" x14ac:dyDescent="0.25">
      <c r="B7794" s="149" t="str">
        <f t="shared" si="244"/>
        <v>_4556</v>
      </c>
      <c r="E7794" s="149" t="str">
        <f t="shared" si="245"/>
        <v>_</v>
      </c>
      <c r="G7794" s="149">
        <f t="array" ref="G7794">SUM(IF(A7794=A$5:A7794,IF(C7794=C$5:C7794,1,0),0))</f>
        <v>4556</v>
      </c>
    </row>
    <row r="7795" spans="2:7" x14ac:dyDescent="0.25">
      <c r="B7795" s="149" t="str">
        <f t="shared" si="244"/>
        <v>_4557</v>
      </c>
      <c r="E7795" s="149" t="str">
        <f t="shared" si="245"/>
        <v>_</v>
      </c>
      <c r="G7795" s="149">
        <f t="array" ref="G7795">SUM(IF(A7795=A$5:A7795,IF(C7795=C$5:C7795,1,0),0))</f>
        <v>4557</v>
      </c>
    </row>
    <row r="7796" spans="2:7" x14ac:dyDescent="0.25">
      <c r="B7796" s="149" t="str">
        <f t="shared" si="244"/>
        <v>_4558</v>
      </c>
      <c r="E7796" s="149" t="str">
        <f t="shared" si="245"/>
        <v>_</v>
      </c>
      <c r="G7796" s="149">
        <f t="array" ref="G7796">SUM(IF(A7796=A$5:A7796,IF(C7796=C$5:C7796,1,0),0))</f>
        <v>4558</v>
      </c>
    </row>
    <row r="7797" spans="2:7" x14ac:dyDescent="0.25">
      <c r="B7797" s="149" t="str">
        <f t="shared" si="244"/>
        <v>_4559</v>
      </c>
      <c r="E7797" s="149" t="str">
        <f t="shared" si="245"/>
        <v>_</v>
      </c>
      <c r="G7797" s="149">
        <f t="array" ref="G7797">SUM(IF(A7797=A$5:A7797,IF(C7797=C$5:C7797,1,0),0))</f>
        <v>4559</v>
      </c>
    </row>
    <row r="7798" spans="2:7" x14ac:dyDescent="0.25">
      <c r="B7798" s="149" t="str">
        <f t="shared" si="244"/>
        <v>_4560</v>
      </c>
      <c r="E7798" s="149" t="str">
        <f t="shared" si="245"/>
        <v>_</v>
      </c>
      <c r="G7798" s="149">
        <f t="array" ref="G7798">SUM(IF(A7798=A$5:A7798,IF(C7798=C$5:C7798,1,0),0))</f>
        <v>4560</v>
      </c>
    </row>
    <row r="7799" spans="2:7" x14ac:dyDescent="0.25">
      <c r="B7799" s="149" t="str">
        <f t="shared" si="244"/>
        <v>_4561</v>
      </c>
      <c r="E7799" s="149" t="str">
        <f t="shared" si="245"/>
        <v>_</v>
      </c>
      <c r="G7799" s="149">
        <f t="array" ref="G7799">SUM(IF(A7799=A$5:A7799,IF(C7799=C$5:C7799,1,0),0))</f>
        <v>4561</v>
      </c>
    </row>
    <row r="7800" spans="2:7" x14ac:dyDescent="0.25">
      <c r="B7800" s="149" t="str">
        <f t="shared" si="244"/>
        <v>_4562</v>
      </c>
      <c r="E7800" s="149" t="str">
        <f t="shared" si="245"/>
        <v>_</v>
      </c>
      <c r="G7800" s="149">
        <f t="array" ref="G7800">SUM(IF(A7800=A$5:A7800,IF(C7800=C$5:C7800,1,0),0))</f>
        <v>4562</v>
      </c>
    </row>
    <row r="7801" spans="2:7" x14ac:dyDescent="0.25">
      <c r="B7801" s="149" t="str">
        <f t="shared" si="244"/>
        <v>_4563</v>
      </c>
      <c r="E7801" s="149" t="str">
        <f t="shared" si="245"/>
        <v>_</v>
      </c>
      <c r="G7801" s="149">
        <f t="array" ref="G7801">SUM(IF(A7801=A$5:A7801,IF(C7801=C$5:C7801,1,0),0))</f>
        <v>4563</v>
      </c>
    </row>
    <row r="7802" spans="2:7" x14ac:dyDescent="0.25">
      <c r="B7802" s="149" t="str">
        <f t="shared" si="244"/>
        <v>_4564</v>
      </c>
      <c r="E7802" s="149" t="str">
        <f t="shared" si="245"/>
        <v>_</v>
      </c>
      <c r="G7802" s="149">
        <f t="array" ref="G7802">SUM(IF(A7802=A$5:A7802,IF(C7802=C$5:C7802,1,0),0))</f>
        <v>4564</v>
      </c>
    </row>
    <row r="7803" spans="2:7" x14ac:dyDescent="0.25">
      <c r="B7803" s="149" t="str">
        <f t="shared" si="244"/>
        <v>_4565</v>
      </c>
      <c r="E7803" s="149" t="str">
        <f t="shared" si="245"/>
        <v>_</v>
      </c>
      <c r="G7803" s="149">
        <f t="array" ref="G7803">SUM(IF(A7803=A$5:A7803,IF(C7803=C$5:C7803,1,0),0))</f>
        <v>4565</v>
      </c>
    </row>
    <row r="7804" spans="2:7" x14ac:dyDescent="0.25">
      <c r="B7804" s="149" t="str">
        <f t="shared" si="244"/>
        <v>_4566</v>
      </c>
      <c r="E7804" s="149" t="str">
        <f t="shared" si="245"/>
        <v>_</v>
      </c>
      <c r="G7804" s="149">
        <f t="array" ref="G7804">SUM(IF(A7804=A$5:A7804,IF(C7804=C$5:C7804,1,0),0))</f>
        <v>4566</v>
      </c>
    </row>
    <row r="7805" spans="2:7" x14ac:dyDescent="0.25">
      <c r="B7805" s="149" t="str">
        <f t="shared" si="244"/>
        <v>_4567</v>
      </c>
      <c r="E7805" s="149" t="str">
        <f t="shared" si="245"/>
        <v>_</v>
      </c>
      <c r="G7805" s="149">
        <f t="array" ref="G7805">SUM(IF(A7805=A$5:A7805,IF(C7805=C$5:C7805,1,0),0))</f>
        <v>4567</v>
      </c>
    </row>
    <row r="7806" spans="2:7" x14ac:dyDescent="0.25">
      <c r="B7806" s="149" t="str">
        <f t="shared" si="244"/>
        <v>_4568</v>
      </c>
      <c r="E7806" s="149" t="str">
        <f t="shared" si="245"/>
        <v>_</v>
      </c>
      <c r="G7806" s="149">
        <f t="array" ref="G7806">SUM(IF(A7806=A$5:A7806,IF(C7806=C$5:C7806,1,0),0))</f>
        <v>4568</v>
      </c>
    </row>
    <row r="7807" spans="2:7" x14ac:dyDescent="0.25">
      <c r="B7807" s="149" t="str">
        <f t="shared" si="244"/>
        <v>_4569</v>
      </c>
      <c r="E7807" s="149" t="str">
        <f t="shared" si="245"/>
        <v>_</v>
      </c>
      <c r="G7807" s="149">
        <f t="array" ref="G7807">SUM(IF(A7807=A$5:A7807,IF(C7807=C$5:C7807,1,0),0))</f>
        <v>4569</v>
      </c>
    </row>
    <row r="7808" spans="2:7" x14ac:dyDescent="0.25">
      <c r="B7808" s="149" t="str">
        <f t="shared" si="244"/>
        <v>_4570</v>
      </c>
      <c r="E7808" s="149" t="str">
        <f t="shared" si="245"/>
        <v>_</v>
      </c>
      <c r="G7808" s="149">
        <f t="array" ref="G7808">SUM(IF(A7808=A$5:A7808,IF(C7808=C$5:C7808,1,0),0))</f>
        <v>4570</v>
      </c>
    </row>
    <row r="7809" spans="2:7" x14ac:dyDescent="0.25">
      <c r="B7809" s="149" t="str">
        <f t="shared" si="244"/>
        <v>_4571</v>
      </c>
      <c r="E7809" s="149" t="str">
        <f t="shared" si="245"/>
        <v>_</v>
      </c>
      <c r="G7809" s="149">
        <f t="array" ref="G7809">SUM(IF(A7809=A$5:A7809,IF(C7809=C$5:C7809,1,0),0))</f>
        <v>4571</v>
      </c>
    </row>
    <row r="7810" spans="2:7" x14ac:dyDescent="0.25">
      <c r="B7810" s="149" t="str">
        <f t="shared" si="244"/>
        <v>_4572</v>
      </c>
      <c r="E7810" s="149" t="str">
        <f t="shared" si="245"/>
        <v>_</v>
      </c>
      <c r="G7810" s="149">
        <f t="array" ref="G7810">SUM(IF(A7810=A$5:A7810,IF(C7810=C$5:C7810,1,0),0))</f>
        <v>4572</v>
      </c>
    </row>
    <row r="7811" spans="2:7" x14ac:dyDescent="0.25">
      <c r="B7811" s="149" t="str">
        <f t="shared" si="244"/>
        <v>_4573</v>
      </c>
      <c r="E7811" s="149" t="str">
        <f t="shared" si="245"/>
        <v>_</v>
      </c>
      <c r="G7811" s="149">
        <f t="array" ref="G7811">SUM(IF(A7811=A$5:A7811,IF(C7811=C$5:C7811,1,0),0))</f>
        <v>4573</v>
      </c>
    </row>
    <row r="7812" spans="2:7" x14ac:dyDescent="0.25">
      <c r="B7812" s="149" t="str">
        <f t="shared" si="244"/>
        <v>_4574</v>
      </c>
      <c r="E7812" s="149" t="str">
        <f t="shared" si="245"/>
        <v>_</v>
      </c>
      <c r="G7812" s="149">
        <f t="array" ref="G7812">SUM(IF(A7812=A$5:A7812,IF(C7812=C$5:C7812,1,0),0))</f>
        <v>4574</v>
      </c>
    </row>
    <row r="7813" spans="2:7" x14ac:dyDescent="0.25">
      <c r="B7813" s="149" t="str">
        <f t="shared" si="244"/>
        <v>_4575</v>
      </c>
      <c r="E7813" s="149" t="str">
        <f t="shared" si="245"/>
        <v>_</v>
      </c>
      <c r="G7813" s="149">
        <f t="array" ref="G7813">SUM(IF(A7813=A$5:A7813,IF(C7813=C$5:C7813,1,0),0))</f>
        <v>4575</v>
      </c>
    </row>
    <row r="7814" spans="2:7" x14ac:dyDescent="0.25">
      <c r="B7814" s="149" t="str">
        <f t="shared" si="244"/>
        <v>_4576</v>
      </c>
      <c r="E7814" s="149" t="str">
        <f t="shared" si="245"/>
        <v>_</v>
      </c>
      <c r="G7814" s="149">
        <f t="array" ref="G7814">SUM(IF(A7814=A$5:A7814,IF(C7814=C$5:C7814,1,0),0))</f>
        <v>4576</v>
      </c>
    </row>
    <row r="7815" spans="2:7" x14ac:dyDescent="0.25">
      <c r="B7815" s="149" t="str">
        <f t="shared" si="244"/>
        <v>_4577</v>
      </c>
      <c r="E7815" s="149" t="str">
        <f t="shared" si="245"/>
        <v>_</v>
      </c>
      <c r="G7815" s="149">
        <f t="array" ref="G7815">SUM(IF(A7815=A$5:A7815,IF(C7815=C$5:C7815,1,0),0))</f>
        <v>4577</v>
      </c>
    </row>
    <row r="7816" spans="2:7" x14ac:dyDescent="0.25">
      <c r="B7816" s="149" t="str">
        <f t="shared" si="244"/>
        <v>_4578</v>
      </c>
      <c r="E7816" s="149" t="str">
        <f t="shared" si="245"/>
        <v>_</v>
      </c>
      <c r="G7816" s="149">
        <f t="array" ref="G7816">SUM(IF(A7816=A$5:A7816,IF(C7816=C$5:C7816,1,0),0))</f>
        <v>4578</v>
      </c>
    </row>
    <row r="7817" spans="2:7" x14ac:dyDescent="0.25">
      <c r="B7817" s="149" t="str">
        <f t="shared" si="244"/>
        <v>_4579</v>
      </c>
      <c r="E7817" s="149" t="str">
        <f t="shared" si="245"/>
        <v>_</v>
      </c>
      <c r="G7817" s="149">
        <f t="array" ref="G7817">SUM(IF(A7817=A$5:A7817,IF(C7817=C$5:C7817,1,0),0))</f>
        <v>4579</v>
      </c>
    </row>
    <row r="7818" spans="2:7" x14ac:dyDescent="0.25">
      <c r="B7818" s="149" t="str">
        <f t="shared" si="244"/>
        <v>_4580</v>
      </c>
      <c r="E7818" s="149" t="str">
        <f t="shared" si="245"/>
        <v>_</v>
      </c>
      <c r="G7818" s="149">
        <f t="array" ref="G7818">SUM(IF(A7818=A$5:A7818,IF(C7818=C$5:C7818,1,0),0))</f>
        <v>4580</v>
      </c>
    </row>
    <row r="7819" spans="2:7" x14ac:dyDescent="0.25">
      <c r="B7819" s="149" t="str">
        <f t="shared" si="244"/>
        <v>_4581</v>
      </c>
      <c r="E7819" s="149" t="str">
        <f t="shared" si="245"/>
        <v>_</v>
      </c>
      <c r="G7819" s="149">
        <f t="array" ref="G7819">SUM(IF(A7819=A$5:A7819,IF(C7819=C$5:C7819,1,0),0))</f>
        <v>4581</v>
      </c>
    </row>
    <row r="7820" spans="2:7" x14ac:dyDescent="0.25">
      <c r="B7820" s="149" t="str">
        <f t="shared" si="244"/>
        <v>_4582</v>
      </c>
      <c r="E7820" s="149" t="str">
        <f t="shared" si="245"/>
        <v>_</v>
      </c>
      <c r="G7820" s="149">
        <f t="array" ref="G7820">SUM(IF(A7820=A$5:A7820,IF(C7820=C$5:C7820,1,0),0))</f>
        <v>4582</v>
      </c>
    </row>
    <row r="7821" spans="2:7" x14ac:dyDescent="0.25">
      <c r="B7821" s="149" t="str">
        <f t="shared" ref="B7821:B7884" si="246">A7821&amp;"_"&amp;C7821&amp;G7821</f>
        <v>_4583</v>
      </c>
      <c r="E7821" s="149" t="str">
        <f t="shared" si="245"/>
        <v>_</v>
      </c>
      <c r="G7821" s="149">
        <f t="array" ref="G7821">SUM(IF(A7821=A$5:A7821,IF(C7821=C$5:C7821,1,0),0))</f>
        <v>4583</v>
      </c>
    </row>
    <row r="7822" spans="2:7" x14ac:dyDescent="0.25">
      <c r="B7822" s="149" t="str">
        <f t="shared" si="246"/>
        <v>_4584</v>
      </c>
      <c r="E7822" s="149" t="str">
        <f t="shared" si="245"/>
        <v>_</v>
      </c>
      <c r="G7822" s="149">
        <f t="array" ref="G7822">SUM(IF(A7822=A$5:A7822,IF(C7822=C$5:C7822,1,0),0))</f>
        <v>4584</v>
      </c>
    </row>
    <row r="7823" spans="2:7" x14ac:dyDescent="0.25">
      <c r="B7823" s="149" t="str">
        <f t="shared" si="246"/>
        <v>_4585</v>
      </c>
      <c r="E7823" s="149" t="str">
        <f t="shared" si="245"/>
        <v>_</v>
      </c>
      <c r="G7823" s="149">
        <f t="array" ref="G7823">SUM(IF(A7823=A$5:A7823,IF(C7823=C$5:C7823,1,0),0))</f>
        <v>4585</v>
      </c>
    </row>
    <row r="7824" spans="2:7" x14ac:dyDescent="0.25">
      <c r="B7824" s="149" t="str">
        <f t="shared" si="246"/>
        <v>_4586</v>
      </c>
      <c r="E7824" s="149" t="str">
        <f t="shared" si="245"/>
        <v>_</v>
      </c>
      <c r="G7824" s="149">
        <f t="array" ref="G7824">SUM(IF(A7824=A$5:A7824,IF(C7824=C$5:C7824,1,0),0))</f>
        <v>4586</v>
      </c>
    </row>
    <row r="7825" spans="2:7" x14ac:dyDescent="0.25">
      <c r="B7825" s="149" t="str">
        <f t="shared" si="246"/>
        <v>_4587</v>
      </c>
      <c r="E7825" s="149" t="str">
        <f t="shared" si="245"/>
        <v>_</v>
      </c>
      <c r="G7825" s="149">
        <f t="array" ref="G7825">SUM(IF(A7825=A$5:A7825,IF(C7825=C$5:C7825,1,0),0))</f>
        <v>4587</v>
      </c>
    </row>
    <row r="7826" spans="2:7" x14ac:dyDescent="0.25">
      <c r="B7826" s="149" t="str">
        <f t="shared" si="246"/>
        <v>_4588</v>
      </c>
      <c r="E7826" s="149" t="str">
        <f t="shared" si="245"/>
        <v>_</v>
      </c>
      <c r="G7826" s="149">
        <f t="array" ref="G7826">SUM(IF(A7826=A$5:A7826,IF(C7826=C$5:C7826,1,0),0))</f>
        <v>4588</v>
      </c>
    </row>
    <row r="7827" spans="2:7" x14ac:dyDescent="0.25">
      <c r="B7827" s="149" t="str">
        <f t="shared" si="246"/>
        <v>_4589</v>
      </c>
      <c r="E7827" s="149" t="str">
        <f t="shared" si="245"/>
        <v>_</v>
      </c>
      <c r="G7827" s="149">
        <f t="array" ref="G7827">SUM(IF(A7827=A$5:A7827,IF(C7827=C$5:C7827,1,0),0))</f>
        <v>4589</v>
      </c>
    </row>
    <row r="7828" spans="2:7" x14ac:dyDescent="0.25">
      <c r="B7828" s="149" t="str">
        <f t="shared" si="246"/>
        <v>_4590</v>
      </c>
      <c r="E7828" s="149" t="str">
        <f t="shared" si="245"/>
        <v>_</v>
      </c>
      <c r="G7828" s="149">
        <f t="array" ref="G7828">SUM(IF(A7828=A$5:A7828,IF(C7828=C$5:C7828,1,0),0))</f>
        <v>4590</v>
      </c>
    </row>
    <row r="7829" spans="2:7" x14ac:dyDescent="0.25">
      <c r="B7829" s="149" t="str">
        <f t="shared" si="246"/>
        <v>_4591</v>
      </c>
      <c r="E7829" s="149" t="str">
        <f t="shared" si="245"/>
        <v>_</v>
      </c>
      <c r="G7829" s="149">
        <f t="array" ref="G7829">SUM(IF(A7829=A$5:A7829,IF(C7829=C$5:C7829,1,0),0))</f>
        <v>4591</v>
      </c>
    </row>
    <row r="7830" spans="2:7" x14ac:dyDescent="0.25">
      <c r="B7830" s="149" t="str">
        <f t="shared" si="246"/>
        <v>_4592</v>
      </c>
      <c r="E7830" s="149" t="str">
        <f t="shared" si="245"/>
        <v>_</v>
      </c>
      <c r="G7830" s="149">
        <f t="array" ref="G7830">SUM(IF(A7830=A$5:A7830,IF(C7830=C$5:C7830,1,0),0))</f>
        <v>4592</v>
      </c>
    </row>
    <row r="7831" spans="2:7" x14ac:dyDescent="0.25">
      <c r="B7831" s="149" t="str">
        <f t="shared" si="246"/>
        <v>_4593</v>
      </c>
      <c r="E7831" s="149" t="str">
        <f t="shared" si="245"/>
        <v>_</v>
      </c>
      <c r="G7831" s="149">
        <f t="array" ref="G7831">SUM(IF(A7831=A$5:A7831,IF(C7831=C$5:C7831,1,0),0))</f>
        <v>4593</v>
      </c>
    </row>
    <row r="7832" spans="2:7" x14ac:dyDescent="0.25">
      <c r="B7832" s="149" t="str">
        <f t="shared" si="246"/>
        <v>_4594</v>
      </c>
      <c r="E7832" s="149" t="str">
        <f t="shared" si="245"/>
        <v>_</v>
      </c>
      <c r="G7832" s="149">
        <f t="array" ref="G7832">SUM(IF(A7832=A$5:A7832,IF(C7832=C$5:C7832,1,0),0))</f>
        <v>4594</v>
      </c>
    </row>
    <row r="7833" spans="2:7" x14ac:dyDescent="0.25">
      <c r="B7833" s="149" t="str">
        <f t="shared" si="246"/>
        <v>_4595</v>
      </c>
      <c r="E7833" s="149" t="str">
        <f t="shared" si="245"/>
        <v>_</v>
      </c>
      <c r="G7833" s="149">
        <f t="array" ref="G7833">SUM(IF(A7833=A$5:A7833,IF(C7833=C$5:C7833,1,0),0))</f>
        <v>4595</v>
      </c>
    </row>
    <row r="7834" spans="2:7" x14ac:dyDescent="0.25">
      <c r="B7834" s="149" t="str">
        <f t="shared" si="246"/>
        <v>_4596</v>
      </c>
      <c r="E7834" s="149" t="str">
        <f t="shared" si="245"/>
        <v>_</v>
      </c>
      <c r="G7834" s="149">
        <f t="array" ref="G7834">SUM(IF(A7834=A$5:A7834,IF(C7834=C$5:C7834,1,0),0))</f>
        <v>4596</v>
      </c>
    </row>
    <row r="7835" spans="2:7" x14ac:dyDescent="0.25">
      <c r="B7835" s="149" t="str">
        <f t="shared" si="246"/>
        <v>_4597</v>
      </c>
      <c r="E7835" s="149" t="str">
        <f t="shared" si="245"/>
        <v>_</v>
      </c>
      <c r="G7835" s="149">
        <f t="array" ref="G7835">SUM(IF(A7835=A$5:A7835,IF(C7835=C$5:C7835,1,0),0))</f>
        <v>4597</v>
      </c>
    </row>
    <row r="7836" spans="2:7" x14ac:dyDescent="0.25">
      <c r="B7836" s="149" t="str">
        <f t="shared" si="246"/>
        <v>_4598</v>
      </c>
      <c r="E7836" s="149" t="str">
        <f t="shared" si="245"/>
        <v>_</v>
      </c>
      <c r="G7836" s="149">
        <f t="array" ref="G7836">SUM(IF(A7836=A$5:A7836,IF(C7836=C$5:C7836,1,0),0))</f>
        <v>4598</v>
      </c>
    </row>
    <row r="7837" spans="2:7" x14ac:dyDescent="0.25">
      <c r="B7837" s="149" t="str">
        <f t="shared" si="246"/>
        <v>_4599</v>
      </c>
      <c r="E7837" s="149" t="str">
        <f t="shared" si="245"/>
        <v>_</v>
      </c>
      <c r="G7837" s="149">
        <f t="array" ref="G7837">SUM(IF(A7837=A$5:A7837,IF(C7837=C$5:C7837,1,0),0))</f>
        <v>4599</v>
      </c>
    </row>
    <row r="7838" spans="2:7" x14ac:dyDescent="0.25">
      <c r="B7838" s="149" t="str">
        <f t="shared" si="246"/>
        <v>_4600</v>
      </c>
      <c r="E7838" s="149" t="str">
        <f t="shared" si="245"/>
        <v>_</v>
      </c>
      <c r="G7838" s="149">
        <f t="array" ref="G7838">SUM(IF(A7838=A$5:A7838,IF(C7838=C$5:C7838,1,0),0))</f>
        <v>4600</v>
      </c>
    </row>
    <row r="7839" spans="2:7" x14ac:dyDescent="0.25">
      <c r="B7839" s="149" t="str">
        <f t="shared" si="246"/>
        <v>_4601</v>
      </c>
      <c r="E7839" s="149" t="str">
        <f t="shared" si="245"/>
        <v>_</v>
      </c>
      <c r="G7839" s="149">
        <f t="array" ref="G7839">SUM(IF(A7839=A$5:A7839,IF(C7839=C$5:C7839,1,0),0))</f>
        <v>4601</v>
      </c>
    </row>
    <row r="7840" spans="2:7" x14ac:dyDescent="0.25">
      <c r="B7840" s="149" t="str">
        <f t="shared" si="246"/>
        <v>_4602</v>
      </c>
      <c r="E7840" s="149" t="str">
        <f t="shared" si="245"/>
        <v>_</v>
      </c>
      <c r="G7840" s="149">
        <f t="array" ref="G7840">SUM(IF(A7840=A$5:A7840,IF(C7840=C$5:C7840,1,0),0))</f>
        <v>4602</v>
      </c>
    </row>
    <row r="7841" spans="2:7" x14ac:dyDescent="0.25">
      <c r="B7841" s="149" t="str">
        <f t="shared" si="246"/>
        <v>_4603</v>
      </c>
      <c r="E7841" s="149" t="str">
        <f t="shared" si="245"/>
        <v>_</v>
      </c>
      <c r="G7841" s="149">
        <f t="array" ref="G7841">SUM(IF(A7841=A$5:A7841,IF(C7841=C$5:C7841,1,0),0))</f>
        <v>4603</v>
      </c>
    </row>
    <row r="7842" spans="2:7" x14ac:dyDescent="0.25">
      <c r="B7842" s="149" t="str">
        <f t="shared" si="246"/>
        <v>_4604</v>
      </c>
      <c r="E7842" s="149" t="str">
        <f t="shared" si="245"/>
        <v>_</v>
      </c>
      <c r="G7842" s="149">
        <f t="array" ref="G7842">SUM(IF(A7842=A$5:A7842,IF(C7842=C$5:C7842,1,0),0))</f>
        <v>4604</v>
      </c>
    </row>
    <row r="7843" spans="2:7" x14ac:dyDescent="0.25">
      <c r="B7843" s="149" t="str">
        <f t="shared" si="246"/>
        <v>_4605</v>
      </c>
      <c r="E7843" s="149" t="str">
        <f t="shared" si="245"/>
        <v>_</v>
      </c>
      <c r="G7843" s="149">
        <f t="array" ref="G7843">SUM(IF(A7843=A$5:A7843,IF(C7843=C$5:C7843,1,0),0))</f>
        <v>4605</v>
      </c>
    </row>
    <row r="7844" spans="2:7" x14ac:dyDescent="0.25">
      <c r="B7844" s="149" t="str">
        <f t="shared" si="246"/>
        <v>_4606</v>
      </c>
      <c r="E7844" s="149" t="str">
        <f t="shared" si="245"/>
        <v>_</v>
      </c>
      <c r="G7844" s="149">
        <f t="array" ref="G7844">SUM(IF(A7844=A$5:A7844,IF(C7844=C$5:C7844,1,0),0))</f>
        <v>4606</v>
      </c>
    </row>
    <row r="7845" spans="2:7" x14ac:dyDescent="0.25">
      <c r="B7845" s="149" t="str">
        <f t="shared" si="246"/>
        <v>_4607</v>
      </c>
      <c r="E7845" s="149" t="str">
        <f t="shared" si="245"/>
        <v>_</v>
      </c>
      <c r="G7845" s="149">
        <f t="array" ref="G7845">SUM(IF(A7845=A$5:A7845,IF(C7845=C$5:C7845,1,0),0))</f>
        <v>4607</v>
      </c>
    </row>
    <row r="7846" spans="2:7" x14ac:dyDescent="0.25">
      <c r="B7846" s="149" t="str">
        <f t="shared" si="246"/>
        <v>_4608</v>
      </c>
      <c r="E7846" s="149" t="str">
        <f t="shared" si="245"/>
        <v>_</v>
      </c>
      <c r="G7846" s="149">
        <f t="array" ref="G7846">SUM(IF(A7846=A$5:A7846,IF(C7846=C$5:C7846,1,0),0))</f>
        <v>4608</v>
      </c>
    </row>
    <row r="7847" spans="2:7" x14ac:dyDescent="0.25">
      <c r="B7847" s="149" t="str">
        <f t="shared" si="246"/>
        <v>_4609</v>
      </c>
      <c r="E7847" s="149" t="str">
        <f t="shared" si="245"/>
        <v>_</v>
      </c>
      <c r="G7847" s="149">
        <f t="array" ref="G7847">SUM(IF(A7847=A$5:A7847,IF(C7847=C$5:C7847,1,0),0))</f>
        <v>4609</v>
      </c>
    </row>
    <row r="7848" spans="2:7" x14ac:dyDescent="0.25">
      <c r="B7848" s="149" t="str">
        <f t="shared" si="246"/>
        <v>_4610</v>
      </c>
      <c r="E7848" s="149" t="str">
        <f t="shared" si="245"/>
        <v>_</v>
      </c>
      <c r="G7848" s="149">
        <f t="array" ref="G7848">SUM(IF(A7848=A$5:A7848,IF(C7848=C$5:C7848,1,0),0))</f>
        <v>4610</v>
      </c>
    </row>
    <row r="7849" spans="2:7" x14ac:dyDescent="0.25">
      <c r="B7849" s="149" t="str">
        <f t="shared" si="246"/>
        <v>_4611</v>
      </c>
      <c r="E7849" s="149" t="str">
        <f t="shared" si="245"/>
        <v>_</v>
      </c>
      <c r="G7849" s="149">
        <f t="array" ref="G7849">SUM(IF(A7849=A$5:A7849,IF(C7849=C$5:C7849,1,0),0))</f>
        <v>4611</v>
      </c>
    </row>
    <row r="7850" spans="2:7" x14ac:dyDescent="0.25">
      <c r="B7850" s="149" t="str">
        <f t="shared" si="246"/>
        <v>_4612</v>
      </c>
      <c r="E7850" s="149" t="str">
        <f t="shared" si="245"/>
        <v>_</v>
      </c>
      <c r="G7850" s="149">
        <f t="array" ref="G7850">SUM(IF(A7850=A$5:A7850,IF(C7850=C$5:C7850,1,0),0))</f>
        <v>4612</v>
      </c>
    </row>
    <row r="7851" spans="2:7" x14ac:dyDescent="0.25">
      <c r="B7851" s="149" t="str">
        <f t="shared" si="246"/>
        <v>_4613</v>
      </c>
      <c r="E7851" s="149" t="str">
        <f t="shared" si="245"/>
        <v>_</v>
      </c>
      <c r="G7851" s="149">
        <f t="array" ref="G7851">SUM(IF(A7851=A$5:A7851,IF(C7851=C$5:C7851,1,0),0))</f>
        <v>4613</v>
      </c>
    </row>
    <row r="7852" spans="2:7" x14ac:dyDescent="0.25">
      <c r="B7852" s="149" t="str">
        <f t="shared" si="246"/>
        <v>_4614</v>
      </c>
      <c r="E7852" s="149" t="str">
        <f t="shared" si="245"/>
        <v>_</v>
      </c>
      <c r="G7852" s="149">
        <f t="array" ref="G7852">SUM(IF(A7852=A$5:A7852,IF(C7852=C$5:C7852,1,0),0))</f>
        <v>4614</v>
      </c>
    </row>
    <row r="7853" spans="2:7" x14ac:dyDescent="0.25">
      <c r="B7853" s="149" t="str">
        <f t="shared" si="246"/>
        <v>_4615</v>
      </c>
      <c r="E7853" s="149" t="str">
        <f t="shared" si="245"/>
        <v>_</v>
      </c>
      <c r="G7853" s="149">
        <f t="array" ref="G7853">SUM(IF(A7853=A$5:A7853,IF(C7853=C$5:C7853,1,0),0))</f>
        <v>4615</v>
      </c>
    </row>
    <row r="7854" spans="2:7" x14ac:dyDescent="0.25">
      <c r="B7854" s="149" t="str">
        <f t="shared" si="246"/>
        <v>_4616</v>
      </c>
      <c r="E7854" s="149" t="str">
        <f t="shared" si="245"/>
        <v>_</v>
      </c>
      <c r="G7854" s="149">
        <f t="array" ref="G7854">SUM(IF(A7854=A$5:A7854,IF(C7854=C$5:C7854,1,0),0))</f>
        <v>4616</v>
      </c>
    </row>
    <row r="7855" spans="2:7" x14ac:dyDescent="0.25">
      <c r="B7855" s="149" t="str">
        <f t="shared" si="246"/>
        <v>_4617</v>
      </c>
      <c r="E7855" s="149" t="str">
        <f t="shared" si="245"/>
        <v>_</v>
      </c>
      <c r="G7855" s="149">
        <f t="array" ref="G7855">SUM(IF(A7855=A$5:A7855,IF(C7855=C$5:C7855,1,0),0))</f>
        <v>4617</v>
      </c>
    </row>
    <row r="7856" spans="2:7" x14ac:dyDescent="0.25">
      <c r="B7856" s="149" t="str">
        <f t="shared" si="246"/>
        <v>_4618</v>
      </c>
      <c r="E7856" s="149" t="str">
        <f t="shared" si="245"/>
        <v>_</v>
      </c>
      <c r="G7856" s="149">
        <f t="array" ref="G7856">SUM(IF(A7856=A$5:A7856,IF(C7856=C$5:C7856,1,0),0))</f>
        <v>4618</v>
      </c>
    </row>
    <row r="7857" spans="2:7" x14ac:dyDescent="0.25">
      <c r="B7857" s="149" t="str">
        <f t="shared" si="246"/>
        <v>_4619</v>
      </c>
      <c r="E7857" s="149" t="str">
        <f t="shared" ref="E7857:E7920" si="247">A7857&amp;"_"&amp;C7857&amp;D7857</f>
        <v>_</v>
      </c>
      <c r="G7857" s="149">
        <f t="array" ref="G7857">SUM(IF(A7857=A$5:A7857,IF(C7857=C$5:C7857,1,0),0))</f>
        <v>4619</v>
      </c>
    </row>
    <row r="7858" spans="2:7" x14ac:dyDescent="0.25">
      <c r="B7858" s="149" t="str">
        <f t="shared" si="246"/>
        <v>_4620</v>
      </c>
      <c r="E7858" s="149" t="str">
        <f t="shared" si="247"/>
        <v>_</v>
      </c>
      <c r="G7858" s="149">
        <f t="array" ref="G7858">SUM(IF(A7858=A$5:A7858,IF(C7858=C$5:C7858,1,0),0))</f>
        <v>4620</v>
      </c>
    </row>
    <row r="7859" spans="2:7" x14ac:dyDescent="0.25">
      <c r="B7859" s="149" t="str">
        <f t="shared" si="246"/>
        <v>_4621</v>
      </c>
      <c r="E7859" s="149" t="str">
        <f t="shared" si="247"/>
        <v>_</v>
      </c>
      <c r="G7859" s="149">
        <f t="array" ref="G7859">SUM(IF(A7859=A$5:A7859,IF(C7859=C$5:C7859,1,0),0))</f>
        <v>4621</v>
      </c>
    </row>
    <row r="7860" spans="2:7" x14ac:dyDescent="0.25">
      <c r="B7860" s="149" t="str">
        <f t="shared" si="246"/>
        <v>_4622</v>
      </c>
      <c r="E7860" s="149" t="str">
        <f t="shared" si="247"/>
        <v>_</v>
      </c>
      <c r="G7860" s="149">
        <f t="array" ref="G7860">SUM(IF(A7860=A$5:A7860,IF(C7860=C$5:C7860,1,0),0))</f>
        <v>4622</v>
      </c>
    </row>
    <row r="7861" spans="2:7" x14ac:dyDescent="0.25">
      <c r="B7861" s="149" t="str">
        <f t="shared" si="246"/>
        <v>_4623</v>
      </c>
      <c r="E7861" s="149" t="str">
        <f t="shared" si="247"/>
        <v>_</v>
      </c>
      <c r="G7861" s="149">
        <f t="array" ref="G7861">SUM(IF(A7861=A$5:A7861,IF(C7861=C$5:C7861,1,0),0))</f>
        <v>4623</v>
      </c>
    </row>
    <row r="7862" spans="2:7" x14ac:dyDescent="0.25">
      <c r="B7862" s="149" t="str">
        <f t="shared" si="246"/>
        <v>_4624</v>
      </c>
      <c r="E7862" s="149" t="str">
        <f t="shared" si="247"/>
        <v>_</v>
      </c>
      <c r="G7862" s="149">
        <f t="array" ref="G7862">SUM(IF(A7862=A$5:A7862,IF(C7862=C$5:C7862,1,0),0))</f>
        <v>4624</v>
      </c>
    </row>
    <row r="7863" spans="2:7" x14ac:dyDescent="0.25">
      <c r="B7863" s="149" t="str">
        <f t="shared" si="246"/>
        <v>_4625</v>
      </c>
      <c r="E7863" s="149" t="str">
        <f t="shared" si="247"/>
        <v>_</v>
      </c>
      <c r="G7863" s="149">
        <f t="array" ref="G7863">SUM(IF(A7863=A$5:A7863,IF(C7863=C$5:C7863,1,0),0))</f>
        <v>4625</v>
      </c>
    </row>
    <row r="7864" spans="2:7" x14ac:dyDescent="0.25">
      <c r="B7864" s="149" t="str">
        <f t="shared" si="246"/>
        <v>_4626</v>
      </c>
      <c r="E7864" s="149" t="str">
        <f t="shared" si="247"/>
        <v>_</v>
      </c>
      <c r="G7864" s="149">
        <f t="array" ref="G7864">SUM(IF(A7864=A$5:A7864,IF(C7864=C$5:C7864,1,0),0))</f>
        <v>4626</v>
      </c>
    </row>
    <row r="7865" spans="2:7" x14ac:dyDescent="0.25">
      <c r="B7865" s="149" t="str">
        <f t="shared" si="246"/>
        <v>_4627</v>
      </c>
      <c r="E7865" s="149" t="str">
        <f t="shared" si="247"/>
        <v>_</v>
      </c>
      <c r="G7865" s="149">
        <f t="array" ref="G7865">SUM(IF(A7865=A$5:A7865,IF(C7865=C$5:C7865,1,0),0))</f>
        <v>4627</v>
      </c>
    </row>
    <row r="7866" spans="2:7" x14ac:dyDescent="0.25">
      <c r="B7866" s="149" t="str">
        <f t="shared" si="246"/>
        <v>_4628</v>
      </c>
      <c r="E7866" s="149" t="str">
        <f t="shared" si="247"/>
        <v>_</v>
      </c>
      <c r="G7866" s="149">
        <f t="array" ref="G7866">SUM(IF(A7866=A$5:A7866,IF(C7866=C$5:C7866,1,0),0))</f>
        <v>4628</v>
      </c>
    </row>
    <row r="7867" spans="2:7" x14ac:dyDescent="0.25">
      <c r="B7867" s="149" t="str">
        <f t="shared" si="246"/>
        <v>_4629</v>
      </c>
      <c r="E7867" s="149" t="str">
        <f t="shared" si="247"/>
        <v>_</v>
      </c>
      <c r="G7867" s="149">
        <f t="array" ref="G7867">SUM(IF(A7867=A$5:A7867,IF(C7867=C$5:C7867,1,0),0))</f>
        <v>4629</v>
      </c>
    </row>
    <row r="7868" spans="2:7" x14ac:dyDescent="0.25">
      <c r="B7868" s="149" t="str">
        <f t="shared" si="246"/>
        <v>_4630</v>
      </c>
      <c r="E7868" s="149" t="str">
        <f t="shared" si="247"/>
        <v>_</v>
      </c>
      <c r="G7868" s="149">
        <f t="array" ref="G7868">SUM(IF(A7868=A$5:A7868,IF(C7868=C$5:C7868,1,0),0))</f>
        <v>4630</v>
      </c>
    </row>
    <row r="7869" spans="2:7" x14ac:dyDescent="0.25">
      <c r="B7869" s="149" t="str">
        <f t="shared" si="246"/>
        <v>_4631</v>
      </c>
      <c r="E7869" s="149" t="str">
        <f t="shared" si="247"/>
        <v>_</v>
      </c>
      <c r="G7869" s="149">
        <f t="array" ref="G7869">SUM(IF(A7869=A$5:A7869,IF(C7869=C$5:C7869,1,0),0))</f>
        <v>4631</v>
      </c>
    </row>
    <row r="7870" spans="2:7" x14ac:dyDescent="0.25">
      <c r="B7870" s="149" t="str">
        <f t="shared" si="246"/>
        <v>_4632</v>
      </c>
      <c r="E7870" s="149" t="str">
        <f t="shared" si="247"/>
        <v>_</v>
      </c>
      <c r="G7870" s="149">
        <f t="array" ref="G7870">SUM(IF(A7870=A$5:A7870,IF(C7870=C$5:C7870,1,0),0))</f>
        <v>4632</v>
      </c>
    </row>
    <row r="7871" spans="2:7" x14ac:dyDescent="0.25">
      <c r="B7871" s="149" t="str">
        <f t="shared" si="246"/>
        <v>_4633</v>
      </c>
      <c r="E7871" s="149" t="str">
        <f t="shared" si="247"/>
        <v>_</v>
      </c>
      <c r="G7871" s="149">
        <f t="array" ref="G7871">SUM(IF(A7871=A$5:A7871,IF(C7871=C$5:C7871,1,0),0))</f>
        <v>4633</v>
      </c>
    </row>
    <row r="7872" spans="2:7" x14ac:dyDescent="0.25">
      <c r="B7872" s="149" t="str">
        <f t="shared" si="246"/>
        <v>_4634</v>
      </c>
      <c r="E7872" s="149" t="str">
        <f t="shared" si="247"/>
        <v>_</v>
      </c>
      <c r="G7872" s="149">
        <f t="array" ref="G7872">SUM(IF(A7872=A$5:A7872,IF(C7872=C$5:C7872,1,0),0))</f>
        <v>4634</v>
      </c>
    </row>
    <row r="7873" spans="2:7" x14ac:dyDescent="0.25">
      <c r="B7873" s="149" t="str">
        <f t="shared" si="246"/>
        <v>_4635</v>
      </c>
      <c r="E7873" s="149" t="str">
        <f t="shared" si="247"/>
        <v>_</v>
      </c>
      <c r="G7873" s="149">
        <f t="array" ref="G7873">SUM(IF(A7873=A$5:A7873,IF(C7873=C$5:C7873,1,0),0))</f>
        <v>4635</v>
      </c>
    </row>
    <row r="7874" spans="2:7" x14ac:dyDescent="0.25">
      <c r="B7874" s="149" t="str">
        <f t="shared" si="246"/>
        <v>_4636</v>
      </c>
      <c r="E7874" s="149" t="str">
        <f t="shared" si="247"/>
        <v>_</v>
      </c>
      <c r="G7874" s="149">
        <f t="array" ref="G7874">SUM(IF(A7874=A$5:A7874,IF(C7874=C$5:C7874,1,0),0))</f>
        <v>4636</v>
      </c>
    </row>
    <row r="7875" spans="2:7" x14ac:dyDescent="0.25">
      <c r="B7875" s="149" t="str">
        <f t="shared" si="246"/>
        <v>_4637</v>
      </c>
      <c r="E7875" s="149" t="str">
        <f t="shared" si="247"/>
        <v>_</v>
      </c>
      <c r="G7875" s="149">
        <f t="array" ref="G7875">SUM(IF(A7875=A$5:A7875,IF(C7875=C$5:C7875,1,0),0))</f>
        <v>4637</v>
      </c>
    </row>
    <row r="7876" spans="2:7" x14ac:dyDescent="0.25">
      <c r="B7876" s="149" t="str">
        <f t="shared" si="246"/>
        <v>_4638</v>
      </c>
      <c r="E7876" s="149" t="str">
        <f t="shared" si="247"/>
        <v>_</v>
      </c>
      <c r="G7876" s="149">
        <f t="array" ref="G7876">SUM(IF(A7876=A$5:A7876,IF(C7876=C$5:C7876,1,0),0))</f>
        <v>4638</v>
      </c>
    </row>
    <row r="7877" spans="2:7" x14ac:dyDescent="0.25">
      <c r="B7877" s="149" t="str">
        <f t="shared" si="246"/>
        <v>_4639</v>
      </c>
      <c r="E7877" s="149" t="str">
        <f t="shared" si="247"/>
        <v>_</v>
      </c>
      <c r="G7877" s="149">
        <f t="array" ref="G7877">SUM(IF(A7877=A$5:A7877,IF(C7877=C$5:C7877,1,0),0))</f>
        <v>4639</v>
      </c>
    </row>
    <row r="7878" spans="2:7" x14ac:dyDescent="0.25">
      <c r="B7878" s="149" t="str">
        <f t="shared" si="246"/>
        <v>_4640</v>
      </c>
      <c r="E7878" s="149" t="str">
        <f t="shared" si="247"/>
        <v>_</v>
      </c>
      <c r="G7878" s="149">
        <f t="array" ref="G7878">SUM(IF(A7878=A$5:A7878,IF(C7878=C$5:C7878,1,0),0))</f>
        <v>4640</v>
      </c>
    </row>
    <row r="7879" spans="2:7" x14ac:dyDescent="0.25">
      <c r="B7879" s="149" t="str">
        <f t="shared" si="246"/>
        <v>_4641</v>
      </c>
      <c r="E7879" s="149" t="str">
        <f t="shared" si="247"/>
        <v>_</v>
      </c>
      <c r="G7879" s="149">
        <f t="array" ref="G7879">SUM(IF(A7879=A$5:A7879,IF(C7879=C$5:C7879,1,0),0))</f>
        <v>4641</v>
      </c>
    </row>
    <row r="7880" spans="2:7" x14ac:dyDescent="0.25">
      <c r="B7880" s="149" t="str">
        <f t="shared" si="246"/>
        <v>_4642</v>
      </c>
      <c r="E7880" s="149" t="str">
        <f t="shared" si="247"/>
        <v>_</v>
      </c>
      <c r="G7880" s="149">
        <f t="array" ref="G7880">SUM(IF(A7880=A$5:A7880,IF(C7880=C$5:C7880,1,0),0))</f>
        <v>4642</v>
      </c>
    </row>
    <row r="7881" spans="2:7" x14ac:dyDescent="0.25">
      <c r="B7881" s="149" t="str">
        <f t="shared" si="246"/>
        <v>_4643</v>
      </c>
      <c r="E7881" s="149" t="str">
        <f t="shared" si="247"/>
        <v>_</v>
      </c>
      <c r="G7881" s="149">
        <f t="array" ref="G7881">SUM(IF(A7881=A$5:A7881,IF(C7881=C$5:C7881,1,0),0))</f>
        <v>4643</v>
      </c>
    </row>
    <row r="7882" spans="2:7" x14ac:dyDescent="0.25">
      <c r="B7882" s="149" t="str">
        <f t="shared" si="246"/>
        <v>_4644</v>
      </c>
      <c r="E7882" s="149" t="str">
        <f t="shared" si="247"/>
        <v>_</v>
      </c>
      <c r="G7882" s="149">
        <f t="array" ref="G7882">SUM(IF(A7882=A$5:A7882,IF(C7882=C$5:C7882,1,0),0))</f>
        <v>4644</v>
      </c>
    </row>
    <row r="7883" spans="2:7" x14ac:dyDescent="0.25">
      <c r="B7883" s="149" t="str">
        <f t="shared" si="246"/>
        <v>_4645</v>
      </c>
      <c r="E7883" s="149" t="str">
        <f t="shared" si="247"/>
        <v>_</v>
      </c>
      <c r="G7883" s="149">
        <f t="array" ref="G7883">SUM(IF(A7883=A$5:A7883,IF(C7883=C$5:C7883,1,0),0))</f>
        <v>4645</v>
      </c>
    </row>
    <row r="7884" spans="2:7" x14ac:dyDescent="0.25">
      <c r="B7884" s="149" t="str">
        <f t="shared" si="246"/>
        <v>_4646</v>
      </c>
      <c r="E7884" s="149" t="str">
        <f t="shared" si="247"/>
        <v>_</v>
      </c>
      <c r="G7884" s="149">
        <f t="array" ref="G7884">SUM(IF(A7884=A$5:A7884,IF(C7884=C$5:C7884,1,0),0))</f>
        <v>4646</v>
      </c>
    </row>
    <row r="7885" spans="2:7" x14ac:dyDescent="0.25">
      <c r="B7885" s="149" t="str">
        <f t="shared" ref="B7885:B7948" si="248">A7885&amp;"_"&amp;C7885&amp;G7885</f>
        <v>_4647</v>
      </c>
      <c r="E7885" s="149" t="str">
        <f t="shared" si="247"/>
        <v>_</v>
      </c>
      <c r="G7885" s="149">
        <f t="array" ref="G7885">SUM(IF(A7885=A$5:A7885,IF(C7885=C$5:C7885,1,0),0))</f>
        <v>4647</v>
      </c>
    </row>
    <row r="7886" spans="2:7" x14ac:dyDescent="0.25">
      <c r="B7886" s="149" t="str">
        <f t="shared" si="248"/>
        <v>_4648</v>
      </c>
      <c r="E7886" s="149" t="str">
        <f t="shared" si="247"/>
        <v>_</v>
      </c>
      <c r="G7886" s="149">
        <f t="array" ref="G7886">SUM(IF(A7886=A$5:A7886,IF(C7886=C$5:C7886,1,0),0))</f>
        <v>4648</v>
      </c>
    </row>
    <row r="7887" spans="2:7" x14ac:dyDescent="0.25">
      <c r="B7887" s="149" t="str">
        <f t="shared" si="248"/>
        <v>_4649</v>
      </c>
      <c r="E7887" s="149" t="str">
        <f t="shared" si="247"/>
        <v>_</v>
      </c>
      <c r="G7887" s="149">
        <f t="array" ref="G7887">SUM(IF(A7887=A$5:A7887,IF(C7887=C$5:C7887,1,0),0))</f>
        <v>4649</v>
      </c>
    </row>
    <row r="7888" spans="2:7" x14ac:dyDescent="0.25">
      <c r="B7888" s="149" t="str">
        <f t="shared" si="248"/>
        <v>_4650</v>
      </c>
      <c r="E7888" s="149" t="str">
        <f t="shared" si="247"/>
        <v>_</v>
      </c>
      <c r="G7888" s="149">
        <f t="array" ref="G7888">SUM(IF(A7888=A$5:A7888,IF(C7888=C$5:C7888,1,0),0))</f>
        <v>4650</v>
      </c>
    </row>
    <row r="7889" spans="2:7" x14ac:dyDescent="0.25">
      <c r="B7889" s="149" t="str">
        <f t="shared" si="248"/>
        <v>_4651</v>
      </c>
      <c r="E7889" s="149" t="str">
        <f t="shared" si="247"/>
        <v>_</v>
      </c>
      <c r="G7889" s="149">
        <f t="array" ref="G7889">SUM(IF(A7889=A$5:A7889,IF(C7889=C$5:C7889,1,0),0))</f>
        <v>4651</v>
      </c>
    </row>
    <row r="7890" spans="2:7" x14ac:dyDescent="0.25">
      <c r="B7890" s="149" t="str">
        <f t="shared" si="248"/>
        <v>_4652</v>
      </c>
      <c r="E7890" s="149" t="str">
        <f t="shared" si="247"/>
        <v>_</v>
      </c>
      <c r="G7890" s="149">
        <f t="array" ref="G7890">SUM(IF(A7890=A$5:A7890,IF(C7890=C$5:C7890,1,0),0))</f>
        <v>4652</v>
      </c>
    </row>
    <row r="7891" spans="2:7" x14ac:dyDescent="0.25">
      <c r="B7891" s="149" t="str">
        <f t="shared" si="248"/>
        <v>_4653</v>
      </c>
      <c r="E7891" s="149" t="str">
        <f t="shared" si="247"/>
        <v>_</v>
      </c>
      <c r="G7891" s="149">
        <f t="array" ref="G7891">SUM(IF(A7891=A$5:A7891,IF(C7891=C$5:C7891,1,0),0))</f>
        <v>4653</v>
      </c>
    </row>
    <row r="7892" spans="2:7" x14ac:dyDescent="0.25">
      <c r="B7892" s="149" t="str">
        <f t="shared" si="248"/>
        <v>_4654</v>
      </c>
      <c r="E7892" s="149" t="str">
        <f t="shared" si="247"/>
        <v>_</v>
      </c>
      <c r="G7892" s="149">
        <f t="array" ref="G7892">SUM(IF(A7892=A$5:A7892,IF(C7892=C$5:C7892,1,0),0))</f>
        <v>4654</v>
      </c>
    </row>
    <row r="7893" spans="2:7" x14ac:dyDescent="0.25">
      <c r="B7893" s="149" t="str">
        <f t="shared" si="248"/>
        <v>_4655</v>
      </c>
      <c r="E7893" s="149" t="str">
        <f t="shared" si="247"/>
        <v>_</v>
      </c>
      <c r="G7893" s="149">
        <f t="array" ref="G7893">SUM(IF(A7893=A$5:A7893,IF(C7893=C$5:C7893,1,0),0))</f>
        <v>4655</v>
      </c>
    </row>
    <row r="7894" spans="2:7" x14ac:dyDescent="0.25">
      <c r="B7894" s="149" t="str">
        <f t="shared" si="248"/>
        <v>_4656</v>
      </c>
      <c r="E7894" s="149" t="str">
        <f t="shared" si="247"/>
        <v>_</v>
      </c>
      <c r="G7894" s="149">
        <f t="array" ref="G7894">SUM(IF(A7894=A$5:A7894,IF(C7894=C$5:C7894,1,0),0))</f>
        <v>4656</v>
      </c>
    </row>
    <row r="7895" spans="2:7" x14ac:dyDescent="0.25">
      <c r="B7895" s="149" t="str">
        <f t="shared" si="248"/>
        <v>_4657</v>
      </c>
      <c r="E7895" s="149" t="str">
        <f t="shared" si="247"/>
        <v>_</v>
      </c>
      <c r="G7895" s="149">
        <f t="array" ref="G7895">SUM(IF(A7895=A$5:A7895,IF(C7895=C$5:C7895,1,0),0))</f>
        <v>4657</v>
      </c>
    </row>
    <row r="7896" spans="2:7" x14ac:dyDescent="0.25">
      <c r="B7896" s="149" t="str">
        <f t="shared" si="248"/>
        <v>_4658</v>
      </c>
      <c r="E7896" s="149" t="str">
        <f t="shared" si="247"/>
        <v>_</v>
      </c>
      <c r="G7896" s="149">
        <f t="array" ref="G7896">SUM(IF(A7896=A$5:A7896,IF(C7896=C$5:C7896,1,0),0))</f>
        <v>4658</v>
      </c>
    </row>
    <row r="7897" spans="2:7" x14ac:dyDescent="0.25">
      <c r="B7897" s="149" t="str">
        <f t="shared" si="248"/>
        <v>_4659</v>
      </c>
      <c r="E7897" s="149" t="str">
        <f t="shared" si="247"/>
        <v>_</v>
      </c>
      <c r="G7897" s="149">
        <f t="array" ref="G7897">SUM(IF(A7897=A$5:A7897,IF(C7897=C$5:C7897,1,0),0))</f>
        <v>4659</v>
      </c>
    </row>
    <row r="7898" spans="2:7" x14ac:dyDescent="0.25">
      <c r="B7898" s="149" t="str">
        <f t="shared" si="248"/>
        <v>_4660</v>
      </c>
      <c r="E7898" s="149" t="str">
        <f t="shared" si="247"/>
        <v>_</v>
      </c>
      <c r="G7898" s="149">
        <f t="array" ref="G7898">SUM(IF(A7898=A$5:A7898,IF(C7898=C$5:C7898,1,0),0))</f>
        <v>4660</v>
      </c>
    </row>
    <row r="7899" spans="2:7" x14ac:dyDescent="0.25">
      <c r="B7899" s="149" t="str">
        <f t="shared" si="248"/>
        <v>_4661</v>
      </c>
      <c r="E7899" s="149" t="str">
        <f t="shared" si="247"/>
        <v>_</v>
      </c>
      <c r="G7899" s="149">
        <f t="array" ref="G7899">SUM(IF(A7899=A$5:A7899,IF(C7899=C$5:C7899,1,0),0))</f>
        <v>4661</v>
      </c>
    </row>
    <row r="7900" spans="2:7" x14ac:dyDescent="0.25">
      <c r="B7900" s="149" t="str">
        <f t="shared" si="248"/>
        <v>_4662</v>
      </c>
      <c r="E7900" s="149" t="str">
        <f t="shared" si="247"/>
        <v>_</v>
      </c>
      <c r="G7900" s="149">
        <f t="array" ref="G7900">SUM(IF(A7900=A$5:A7900,IF(C7900=C$5:C7900,1,0),0))</f>
        <v>4662</v>
      </c>
    </row>
    <row r="7901" spans="2:7" x14ac:dyDescent="0.25">
      <c r="B7901" s="149" t="str">
        <f t="shared" si="248"/>
        <v>_4663</v>
      </c>
      <c r="E7901" s="149" t="str">
        <f t="shared" si="247"/>
        <v>_</v>
      </c>
      <c r="G7901" s="149">
        <f t="array" ref="G7901">SUM(IF(A7901=A$5:A7901,IF(C7901=C$5:C7901,1,0),0))</f>
        <v>4663</v>
      </c>
    </row>
    <row r="7902" spans="2:7" x14ac:dyDescent="0.25">
      <c r="B7902" s="149" t="str">
        <f t="shared" si="248"/>
        <v>_4664</v>
      </c>
      <c r="E7902" s="149" t="str">
        <f t="shared" si="247"/>
        <v>_</v>
      </c>
      <c r="G7902" s="149">
        <f t="array" ref="G7902">SUM(IF(A7902=A$5:A7902,IF(C7902=C$5:C7902,1,0),0))</f>
        <v>4664</v>
      </c>
    </row>
    <row r="7903" spans="2:7" x14ac:dyDescent="0.25">
      <c r="B7903" s="149" t="str">
        <f t="shared" si="248"/>
        <v>_4665</v>
      </c>
      <c r="E7903" s="149" t="str">
        <f t="shared" si="247"/>
        <v>_</v>
      </c>
      <c r="G7903" s="149">
        <f t="array" ref="G7903">SUM(IF(A7903=A$5:A7903,IF(C7903=C$5:C7903,1,0),0))</f>
        <v>4665</v>
      </c>
    </row>
    <row r="7904" spans="2:7" x14ac:dyDescent="0.25">
      <c r="B7904" s="149" t="str">
        <f t="shared" si="248"/>
        <v>_4666</v>
      </c>
      <c r="E7904" s="149" t="str">
        <f t="shared" si="247"/>
        <v>_</v>
      </c>
      <c r="G7904" s="149">
        <f t="array" ref="G7904">SUM(IF(A7904=A$5:A7904,IF(C7904=C$5:C7904,1,0),0))</f>
        <v>4666</v>
      </c>
    </row>
    <row r="7905" spans="2:7" x14ac:dyDescent="0.25">
      <c r="B7905" s="149" t="str">
        <f t="shared" si="248"/>
        <v>_4667</v>
      </c>
      <c r="E7905" s="149" t="str">
        <f t="shared" si="247"/>
        <v>_</v>
      </c>
      <c r="G7905" s="149">
        <f t="array" ref="G7905">SUM(IF(A7905=A$5:A7905,IF(C7905=C$5:C7905,1,0),0))</f>
        <v>4667</v>
      </c>
    </row>
    <row r="7906" spans="2:7" x14ac:dyDescent="0.25">
      <c r="B7906" s="149" t="str">
        <f t="shared" si="248"/>
        <v>_4668</v>
      </c>
      <c r="E7906" s="149" t="str">
        <f t="shared" si="247"/>
        <v>_</v>
      </c>
      <c r="G7906" s="149">
        <f t="array" ref="G7906">SUM(IF(A7906=A$5:A7906,IF(C7906=C$5:C7906,1,0),0))</f>
        <v>4668</v>
      </c>
    </row>
    <row r="7907" spans="2:7" x14ac:dyDescent="0.25">
      <c r="B7907" s="149" t="str">
        <f t="shared" si="248"/>
        <v>_4669</v>
      </c>
      <c r="E7907" s="149" t="str">
        <f t="shared" si="247"/>
        <v>_</v>
      </c>
      <c r="G7907" s="149">
        <f t="array" ref="G7907">SUM(IF(A7907=A$5:A7907,IF(C7907=C$5:C7907,1,0),0))</f>
        <v>4669</v>
      </c>
    </row>
    <row r="7908" spans="2:7" x14ac:dyDescent="0.25">
      <c r="B7908" s="149" t="str">
        <f t="shared" si="248"/>
        <v>_4670</v>
      </c>
      <c r="E7908" s="149" t="str">
        <f t="shared" si="247"/>
        <v>_</v>
      </c>
      <c r="G7908" s="149">
        <f t="array" ref="G7908">SUM(IF(A7908=A$5:A7908,IF(C7908=C$5:C7908,1,0),0))</f>
        <v>4670</v>
      </c>
    </row>
    <row r="7909" spans="2:7" x14ac:dyDescent="0.25">
      <c r="B7909" s="149" t="str">
        <f t="shared" si="248"/>
        <v>_4671</v>
      </c>
      <c r="E7909" s="149" t="str">
        <f t="shared" si="247"/>
        <v>_</v>
      </c>
      <c r="G7909" s="149">
        <f t="array" ref="G7909">SUM(IF(A7909=A$5:A7909,IF(C7909=C$5:C7909,1,0),0))</f>
        <v>4671</v>
      </c>
    </row>
    <row r="7910" spans="2:7" x14ac:dyDescent="0.25">
      <c r="B7910" s="149" t="str">
        <f t="shared" si="248"/>
        <v>_4672</v>
      </c>
      <c r="E7910" s="149" t="str">
        <f t="shared" si="247"/>
        <v>_</v>
      </c>
      <c r="G7910" s="149">
        <f t="array" ref="G7910">SUM(IF(A7910=A$5:A7910,IF(C7910=C$5:C7910,1,0),0))</f>
        <v>4672</v>
      </c>
    </row>
    <row r="7911" spans="2:7" x14ac:dyDescent="0.25">
      <c r="B7911" s="149" t="str">
        <f t="shared" si="248"/>
        <v>_4673</v>
      </c>
      <c r="E7911" s="149" t="str">
        <f t="shared" si="247"/>
        <v>_</v>
      </c>
      <c r="G7911" s="149">
        <f t="array" ref="G7911">SUM(IF(A7911=A$5:A7911,IF(C7911=C$5:C7911,1,0),0))</f>
        <v>4673</v>
      </c>
    </row>
    <row r="7912" spans="2:7" x14ac:dyDescent="0.25">
      <c r="B7912" s="149" t="str">
        <f t="shared" si="248"/>
        <v>_4674</v>
      </c>
      <c r="E7912" s="149" t="str">
        <f t="shared" si="247"/>
        <v>_</v>
      </c>
      <c r="G7912" s="149">
        <f t="array" ref="G7912">SUM(IF(A7912=A$5:A7912,IF(C7912=C$5:C7912,1,0),0))</f>
        <v>4674</v>
      </c>
    </row>
    <row r="7913" spans="2:7" x14ac:dyDescent="0.25">
      <c r="B7913" s="149" t="str">
        <f t="shared" si="248"/>
        <v>_4675</v>
      </c>
      <c r="E7913" s="149" t="str">
        <f t="shared" si="247"/>
        <v>_</v>
      </c>
      <c r="G7913" s="149">
        <f t="array" ref="G7913">SUM(IF(A7913=A$5:A7913,IF(C7913=C$5:C7913,1,0),0))</f>
        <v>4675</v>
      </c>
    </row>
    <row r="7914" spans="2:7" x14ac:dyDescent="0.25">
      <c r="B7914" s="149" t="str">
        <f t="shared" si="248"/>
        <v>_4676</v>
      </c>
      <c r="E7914" s="149" t="str">
        <f t="shared" si="247"/>
        <v>_</v>
      </c>
      <c r="G7914" s="149">
        <f t="array" ref="G7914">SUM(IF(A7914=A$5:A7914,IF(C7914=C$5:C7914,1,0),0))</f>
        <v>4676</v>
      </c>
    </row>
    <row r="7915" spans="2:7" x14ac:dyDescent="0.25">
      <c r="B7915" s="149" t="str">
        <f t="shared" si="248"/>
        <v>_4677</v>
      </c>
      <c r="E7915" s="149" t="str">
        <f t="shared" si="247"/>
        <v>_</v>
      </c>
      <c r="G7915" s="149">
        <f t="array" ref="G7915">SUM(IF(A7915=A$5:A7915,IF(C7915=C$5:C7915,1,0),0))</f>
        <v>4677</v>
      </c>
    </row>
    <row r="7916" spans="2:7" x14ac:dyDescent="0.25">
      <c r="B7916" s="149" t="str">
        <f t="shared" si="248"/>
        <v>_4678</v>
      </c>
      <c r="E7916" s="149" t="str">
        <f t="shared" si="247"/>
        <v>_</v>
      </c>
      <c r="G7916" s="149">
        <f t="array" ref="G7916">SUM(IF(A7916=A$5:A7916,IF(C7916=C$5:C7916,1,0),0))</f>
        <v>4678</v>
      </c>
    </row>
    <row r="7917" spans="2:7" x14ac:dyDescent="0.25">
      <c r="B7917" s="149" t="str">
        <f t="shared" si="248"/>
        <v>_4679</v>
      </c>
      <c r="E7917" s="149" t="str">
        <f t="shared" si="247"/>
        <v>_</v>
      </c>
      <c r="G7917" s="149">
        <f t="array" ref="G7917">SUM(IF(A7917=A$5:A7917,IF(C7917=C$5:C7917,1,0),0))</f>
        <v>4679</v>
      </c>
    </row>
    <row r="7918" spans="2:7" x14ac:dyDescent="0.25">
      <c r="B7918" s="149" t="str">
        <f t="shared" si="248"/>
        <v>_4680</v>
      </c>
      <c r="E7918" s="149" t="str">
        <f t="shared" si="247"/>
        <v>_</v>
      </c>
      <c r="G7918" s="149">
        <f t="array" ref="G7918">SUM(IF(A7918=A$5:A7918,IF(C7918=C$5:C7918,1,0),0))</f>
        <v>4680</v>
      </c>
    </row>
    <row r="7919" spans="2:7" x14ac:dyDescent="0.25">
      <c r="B7919" s="149" t="str">
        <f t="shared" si="248"/>
        <v>_4681</v>
      </c>
      <c r="E7919" s="149" t="str">
        <f t="shared" si="247"/>
        <v>_</v>
      </c>
      <c r="G7919" s="149">
        <f t="array" ref="G7919">SUM(IF(A7919=A$5:A7919,IF(C7919=C$5:C7919,1,0),0))</f>
        <v>4681</v>
      </c>
    </row>
    <row r="7920" spans="2:7" x14ac:dyDescent="0.25">
      <c r="B7920" s="149" t="str">
        <f t="shared" si="248"/>
        <v>_4682</v>
      </c>
      <c r="E7920" s="149" t="str">
        <f t="shared" si="247"/>
        <v>_</v>
      </c>
      <c r="G7920" s="149">
        <f t="array" ref="G7920">SUM(IF(A7920=A$5:A7920,IF(C7920=C$5:C7920,1,0),0))</f>
        <v>4682</v>
      </c>
    </row>
    <row r="7921" spans="2:7" x14ac:dyDescent="0.25">
      <c r="B7921" s="149" t="str">
        <f t="shared" si="248"/>
        <v>_4683</v>
      </c>
      <c r="E7921" s="149" t="str">
        <f t="shared" ref="E7921:E7984" si="249">A7921&amp;"_"&amp;C7921&amp;D7921</f>
        <v>_</v>
      </c>
      <c r="G7921" s="149">
        <f t="array" ref="G7921">SUM(IF(A7921=A$5:A7921,IF(C7921=C$5:C7921,1,0),0))</f>
        <v>4683</v>
      </c>
    </row>
    <row r="7922" spans="2:7" x14ac:dyDescent="0.25">
      <c r="B7922" s="149" t="str">
        <f t="shared" si="248"/>
        <v>_4684</v>
      </c>
      <c r="E7922" s="149" t="str">
        <f t="shared" si="249"/>
        <v>_</v>
      </c>
      <c r="G7922" s="149">
        <f t="array" ref="G7922">SUM(IF(A7922=A$5:A7922,IF(C7922=C$5:C7922,1,0),0))</f>
        <v>4684</v>
      </c>
    </row>
    <row r="7923" spans="2:7" x14ac:dyDescent="0.25">
      <c r="B7923" s="149" t="str">
        <f t="shared" si="248"/>
        <v>_4685</v>
      </c>
      <c r="E7923" s="149" t="str">
        <f t="shared" si="249"/>
        <v>_</v>
      </c>
      <c r="G7923" s="149">
        <f t="array" ref="G7923">SUM(IF(A7923=A$5:A7923,IF(C7923=C$5:C7923,1,0),0))</f>
        <v>4685</v>
      </c>
    </row>
    <row r="7924" spans="2:7" x14ac:dyDescent="0.25">
      <c r="B7924" s="149" t="str">
        <f t="shared" si="248"/>
        <v>_4686</v>
      </c>
      <c r="E7924" s="149" t="str">
        <f t="shared" si="249"/>
        <v>_</v>
      </c>
      <c r="G7924" s="149">
        <f t="array" ref="G7924">SUM(IF(A7924=A$5:A7924,IF(C7924=C$5:C7924,1,0),0))</f>
        <v>4686</v>
      </c>
    </row>
    <row r="7925" spans="2:7" x14ac:dyDescent="0.25">
      <c r="B7925" s="149" t="str">
        <f t="shared" si="248"/>
        <v>_4687</v>
      </c>
      <c r="E7925" s="149" t="str">
        <f t="shared" si="249"/>
        <v>_</v>
      </c>
      <c r="G7925" s="149">
        <f t="array" ref="G7925">SUM(IF(A7925=A$5:A7925,IF(C7925=C$5:C7925,1,0),0))</f>
        <v>4687</v>
      </c>
    </row>
    <row r="7926" spans="2:7" x14ac:dyDescent="0.25">
      <c r="B7926" s="149" t="str">
        <f t="shared" si="248"/>
        <v>_4688</v>
      </c>
      <c r="E7926" s="149" t="str">
        <f t="shared" si="249"/>
        <v>_</v>
      </c>
      <c r="G7926" s="149">
        <f t="array" ref="G7926">SUM(IF(A7926=A$5:A7926,IF(C7926=C$5:C7926,1,0),0))</f>
        <v>4688</v>
      </c>
    </row>
    <row r="7927" spans="2:7" x14ac:dyDescent="0.25">
      <c r="B7927" s="149" t="str">
        <f t="shared" si="248"/>
        <v>_4689</v>
      </c>
      <c r="E7927" s="149" t="str">
        <f t="shared" si="249"/>
        <v>_</v>
      </c>
      <c r="G7927" s="149">
        <f t="array" ref="G7927">SUM(IF(A7927=A$5:A7927,IF(C7927=C$5:C7927,1,0),0))</f>
        <v>4689</v>
      </c>
    </row>
    <row r="7928" spans="2:7" x14ac:dyDescent="0.25">
      <c r="B7928" s="149" t="str">
        <f t="shared" si="248"/>
        <v>_4690</v>
      </c>
      <c r="E7928" s="149" t="str">
        <f t="shared" si="249"/>
        <v>_</v>
      </c>
      <c r="G7928" s="149">
        <f t="array" ref="G7928">SUM(IF(A7928=A$5:A7928,IF(C7928=C$5:C7928,1,0),0))</f>
        <v>4690</v>
      </c>
    </row>
    <row r="7929" spans="2:7" x14ac:dyDescent="0.25">
      <c r="B7929" s="149" t="str">
        <f t="shared" si="248"/>
        <v>_4691</v>
      </c>
      <c r="E7929" s="149" t="str">
        <f t="shared" si="249"/>
        <v>_</v>
      </c>
      <c r="G7929" s="149">
        <f t="array" ref="G7929">SUM(IF(A7929=A$5:A7929,IF(C7929=C$5:C7929,1,0),0))</f>
        <v>4691</v>
      </c>
    </row>
    <row r="7930" spans="2:7" x14ac:dyDescent="0.25">
      <c r="B7930" s="149" t="str">
        <f t="shared" si="248"/>
        <v>_4692</v>
      </c>
      <c r="E7930" s="149" t="str">
        <f t="shared" si="249"/>
        <v>_</v>
      </c>
      <c r="G7930" s="149">
        <f t="array" ref="G7930">SUM(IF(A7930=A$5:A7930,IF(C7930=C$5:C7930,1,0),0))</f>
        <v>4692</v>
      </c>
    </row>
    <row r="7931" spans="2:7" x14ac:dyDescent="0.25">
      <c r="B7931" s="149" t="str">
        <f t="shared" si="248"/>
        <v>_4693</v>
      </c>
      <c r="E7931" s="149" t="str">
        <f t="shared" si="249"/>
        <v>_</v>
      </c>
      <c r="G7931" s="149">
        <f t="array" ref="G7931">SUM(IF(A7931=A$5:A7931,IF(C7931=C$5:C7931,1,0),0))</f>
        <v>4693</v>
      </c>
    </row>
    <row r="7932" spans="2:7" x14ac:dyDescent="0.25">
      <c r="B7932" s="149" t="str">
        <f t="shared" si="248"/>
        <v>_4694</v>
      </c>
      <c r="E7932" s="149" t="str">
        <f t="shared" si="249"/>
        <v>_</v>
      </c>
      <c r="G7932" s="149">
        <f t="array" ref="G7932">SUM(IF(A7932=A$5:A7932,IF(C7932=C$5:C7932,1,0),0))</f>
        <v>4694</v>
      </c>
    </row>
    <row r="7933" spans="2:7" x14ac:dyDescent="0.25">
      <c r="B7933" s="149" t="str">
        <f t="shared" si="248"/>
        <v>_4695</v>
      </c>
      <c r="E7933" s="149" t="str">
        <f t="shared" si="249"/>
        <v>_</v>
      </c>
      <c r="G7933" s="149">
        <f t="array" ref="G7933">SUM(IF(A7933=A$5:A7933,IF(C7933=C$5:C7933,1,0),0))</f>
        <v>4695</v>
      </c>
    </row>
    <row r="7934" spans="2:7" x14ac:dyDescent="0.25">
      <c r="B7934" s="149" t="str">
        <f t="shared" si="248"/>
        <v>_4696</v>
      </c>
      <c r="E7934" s="149" t="str">
        <f t="shared" si="249"/>
        <v>_</v>
      </c>
      <c r="G7934" s="149">
        <f t="array" ref="G7934">SUM(IF(A7934=A$5:A7934,IF(C7934=C$5:C7934,1,0),0))</f>
        <v>4696</v>
      </c>
    </row>
    <row r="7935" spans="2:7" x14ac:dyDescent="0.25">
      <c r="B7935" s="149" t="str">
        <f t="shared" si="248"/>
        <v>_4697</v>
      </c>
      <c r="E7935" s="149" t="str">
        <f t="shared" si="249"/>
        <v>_</v>
      </c>
      <c r="G7935" s="149">
        <f t="array" ref="G7935">SUM(IF(A7935=A$5:A7935,IF(C7935=C$5:C7935,1,0),0))</f>
        <v>4697</v>
      </c>
    </row>
    <row r="7936" spans="2:7" x14ac:dyDescent="0.25">
      <c r="B7936" s="149" t="str">
        <f t="shared" si="248"/>
        <v>_4698</v>
      </c>
      <c r="E7936" s="149" t="str">
        <f t="shared" si="249"/>
        <v>_</v>
      </c>
      <c r="G7936" s="149">
        <f t="array" ref="G7936">SUM(IF(A7936=A$5:A7936,IF(C7936=C$5:C7936,1,0),0))</f>
        <v>4698</v>
      </c>
    </row>
    <row r="7937" spans="2:7" x14ac:dyDescent="0.25">
      <c r="B7937" s="149" t="str">
        <f t="shared" si="248"/>
        <v>_4699</v>
      </c>
      <c r="E7937" s="149" t="str">
        <f t="shared" si="249"/>
        <v>_</v>
      </c>
      <c r="G7937" s="149">
        <f t="array" ref="G7937">SUM(IF(A7937=A$5:A7937,IF(C7937=C$5:C7937,1,0),0))</f>
        <v>4699</v>
      </c>
    </row>
    <row r="7938" spans="2:7" x14ac:dyDescent="0.25">
      <c r="B7938" s="149" t="str">
        <f t="shared" si="248"/>
        <v>_4700</v>
      </c>
      <c r="E7938" s="149" t="str">
        <f t="shared" si="249"/>
        <v>_</v>
      </c>
      <c r="G7938" s="149">
        <f t="array" ref="G7938">SUM(IF(A7938=A$5:A7938,IF(C7938=C$5:C7938,1,0),0))</f>
        <v>4700</v>
      </c>
    </row>
    <row r="7939" spans="2:7" x14ac:dyDescent="0.25">
      <c r="B7939" s="149" t="str">
        <f t="shared" si="248"/>
        <v>_4701</v>
      </c>
      <c r="E7939" s="149" t="str">
        <f t="shared" si="249"/>
        <v>_</v>
      </c>
      <c r="G7939" s="149">
        <f t="array" ref="G7939">SUM(IF(A7939=A$5:A7939,IF(C7939=C$5:C7939,1,0),0))</f>
        <v>4701</v>
      </c>
    </row>
    <row r="7940" spans="2:7" x14ac:dyDescent="0.25">
      <c r="B7940" s="149" t="str">
        <f t="shared" si="248"/>
        <v>_4702</v>
      </c>
      <c r="E7940" s="149" t="str">
        <f t="shared" si="249"/>
        <v>_</v>
      </c>
      <c r="G7940" s="149">
        <f t="array" ref="G7940">SUM(IF(A7940=A$5:A7940,IF(C7940=C$5:C7940,1,0),0))</f>
        <v>4702</v>
      </c>
    </row>
    <row r="7941" spans="2:7" x14ac:dyDescent="0.25">
      <c r="B7941" s="149" t="str">
        <f t="shared" si="248"/>
        <v>_4703</v>
      </c>
      <c r="E7941" s="149" t="str">
        <f t="shared" si="249"/>
        <v>_</v>
      </c>
      <c r="G7941" s="149">
        <f t="array" ref="G7941">SUM(IF(A7941=A$5:A7941,IF(C7941=C$5:C7941,1,0),0))</f>
        <v>4703</v>
      </c>
    </row>
    <row r="7942" spans="2:7" x14ac:dyDescent="0.25">
      <c r="B7942" s="149" t="str">
        <f t="shared" si="248"/>
        <v>_4704</v>
      </c>
      <c r="E7942" s="149" t="str">
        <f t="shared" si="249"/>
        <v>_</v>
      </c>
      <c r="G7942" s="149">
        <f t="array" ref="G7942">SUM(IF(A7942=A$5:A7942,IF(C7942=C$5:C7942,1,0),0))</f>
        <v>4704</v>
      </c>
    </row>
    <row r="7943" spans="2:7" x14ac:dyDescent="0.25">
      <c r="B7943" s="149" t="str">
        <f t="shared" si="248"/>
        <v>_4705</v>
      </c>
      <c r="E7943" s="149" t="str">
        <f t="shared" si="249"/>
        <v>_</v>
      </c>
      <c r="G7943" s="149">
        <f t="array" ref="G7943">SUM(IF(A7943=A$5:A7943,IF(C7943=C$5:C7943,1,0),0))</f>
        <v>4705</v>
      </c>
    </row>
    <row r="7944" spans="2:7" x14ac:dyDescent="0.25">
      <c r="B7944" s="149" t="str">
        <f t="shared" si="248"/>
        <v>_4706</v>
      </c>
      <c r="E7944" s="149" t="str">
        <f t="shared" si="249"/>
        <v>_</v>
      </c>
      <c r="G7944" s="149">
        <f t="array" ref="G7944">SUM(IF(A7944=A$5:A7944,IF(C7944=C$5:C7944,1,0),0))</f>
        <v>4706</v>
      </c>
    </row>
    <row r="7945" spans="2:7" x14ac:dyDescent="0.25">
      <c r="B7945" s="149" t="str">
        <f t="shared" si="248"/>
        <v>_4707</v>
      </c>
      <c r="E7945" s="149" t="str">
        <f t="shared" si="249"/>
        <v>_</v>
      </c>
      <c r="G7945" s="149">
        <f t="array" ref="G7945">SUM(IF(A7945=A$5:A7945,IF(C7945=C$5:C7945,1,0),0))</f>
        <v>4707</v>
      </c>
    </row>
    <row r="7946" spans="2:7" x14ac:dyDescent="0.25">
      <c r="B7946" s="149" t="str">
        <f t="shared" si="248"/>
        <v>_4708</v>
      </c>
      <c r="E7946" s="149" t="str">
        <f t="shared" si="249"/>
        <v>_</v>
      </c>
      <c r="G7946" s="149">
        <f t="array" ref="G7946">SUM(IF(A7946=A$5:A7946,IF(C7946=C$5:C7946,1,0),0))</f>
        <v>4708</v>
      </c>
    </row>
    <row r="7947" spans="2:7" x14ac:dyDescent="0.25">
      <c r="B7947" s="149" t="str">
        <f t="shared" si="248"/>
        <v>_4709</v>
      </c>
      <c r="E7947" s="149" t="str">
        <f t="shared" si="249"/>
        <v>_</v>
      </c>
      <c r="G7947" s="149">
        <f t="array" ref="G7947">SUM(IF(A7947=A$5:A7947,IF(C7947=C$5:C7947,1,0),0))</f>
        <v>4709</v>
      </c>
    </row>
    <row r="7948" spans="2:7" x14ac:dyDescent="0.25">
      <c r="B7948" s="149" t="str">
        <f t="shared" si="248"/>
        <v>_4710</v>
      </c>
      <c r="E7948" s="149" t="str">
        <f t="shared" si="249"/>
        <v>_</v>
      </c>
      <c r="G7948" s="149">
        <f t="array" ref="G7948">SUM(IF(A7948=A$5:A7948,IF(C7948=C$5:C7948,1,0),0))</f>
        <v>4710</v>
      </c>
    </row>
    <row r="7949" spans="2:7" x14ac:dyDescent="0.25">
      <c r="B7949" s="149" t="str">
        <f t="shared" ref="B7949:B8012" si="250">A7949&amp;"_"&amp;C7949&amp;G7949</f>
        <v>_4711</v>
      </c>
      <c r="E7949" s="149" t="str">
        <f t="shared" si="249"/>
        <v>_</v>
      </c>
      <c r="G7949" s="149">
        <f t="array" ref="G7949">SUM(IF(A7949=A$5:A7949,IF(C7949=C$5:C7949,1,0),0))</f>
        <v>4711</v>
      </c>
    </row>
    <row r="7950" spans="2:7" x14ac:dyDescent="0.25">
      <c r="B7950" s="149" t="str">
        <f t="shared" si="250"/>
        <v>_4712</v>
      </c>
      <c r="E7950" s="149" t="str">
        <f t="shared" si="249"/>
        <v>_</v>
      </c>
      <c r="G7950" s="149">
        <f t="array" ref="G7950">SUM(IF(A7950=A$5:A7950,IF(C7950=C$5:C7950,1,0),0))</f>
        <v>4712</v>
      </c>
    </row>
    <row r="7951" spans="2:7" x14ac:dyDescent="0.25">
      <c r="B7951" s="149" t="str">
        <f t="shared" si="250"/>
        <v>_4713</v>
      </c>
      <c r="E7951" s="149" t="str">
        <f t="shared" si="249"/>
        <v>_</v>
      </c>
      <c r="G7951" s="149">
        <f t="array" ref="G7951">SUM(IF(A7951=A$5:A7951,IF(C7951=C$5:C7951,1,0),0))</f>
        <v>4713</v>
      </c>
    </row>
    <row r="7952" spans="2:7" x14ac:dyDescent="0.25">
      <c r="B7952" s="149" t="str">
        <f t="shared" si="250"/>
        <v>_4714</v>
      </c>
      <c r="E7952" s="149" t="str">
        <f t="shared" si="249"/>
        <v>_</v>
      </c>
      <c r="G7952" s="149">
        <f t="array" ref="G7952">SUM(IF(A7952=A$5:A7952,IF(C7952=C$5:C7952,1,0),0))</f>
        <v>4714</v>
      </c>
    </row>
    <row r="7953" spans="2:7" x14ac:dyDescent="0.25">
      <c r="B7953" s="149" t="str">
        <f t="shared" si="250"/>
        <v>_4715</v>
      </c>
      <c r="E7953" s="149" t="str">
        <f t="shared" si="249"/>
        <v>_</v>
      </c>
      <c r="G7953" s="149">
        <f t="array" ref="G7953">SUM(IF(A7953=A$5:A7953,IF(C7953=C$5:C7953,1,0),0))</f>
        <v>4715</v>
      </c>
    </row>
    <row r="7954" spans="2:7" x14ac:dyDescent="0.25">
      <c r="B7954" s="149" t="str">
        <f t="shared" si="250"/>
        <v>_4716</v>
      </c>
      <c r="E7954" s="149" t="str">
        <f t="shared" si="249"/>
        <v>_</v>
      </c>
      <c r="G7954" s="149">
        <f t="array" ref="G7954">SUM(IF(A7954=A$5:A7954,IF(C7954=C$5:C7954,1,0),0))</f>
        <v>4716</v>
      </c>
    </row>
    <row r="7955" spans="2:7" x14ac:dyDescent="0.25">
      <c r="B7955" s="149" t="str">
        <f t="shared" si="250"/>
        <v>_4717</v>
      </c>
      <c r="E7955" s="149" t="str">
        <f t="shared" si="249"/>
        <v>_</v>
      </c>
      <c r="G7955" s="149">
        <f t="array" ref="G7955">SUM(IF(A7955=A$5:A7955,IF(C7955=C$5:C7955,1,0),0))</f>
        <v>4717</v>
      </c>
    </row>
    <row r="7956" spans="2:7" x14ac:dyDescent="0.25">
      <c r="B7956" s="149" t="str">
        <f t="shared" si="250"/>
        <v>_4718</v>
      </c>
      <c r="E7956" s="149" t="str">
        <f t="shared" si="249"/>
        <v>_</v>
      </c>
      <c r="G7956" s="149">
        <f t="array" ref="G7956">SUM(IF(A7956=A$5:A7956,IF(C7956=C$5:C7956,1,0),0))</f>
        <v>4718</v>
      </c>
    </row>
    <row r="7957" spans="2:7" x14ac:dyDescent="0.25">
      <c r="B7957" s="149" t="str">
        <f t="shared" si="250"/>
        <v>_4719</v>
      </c>
      <c r="E7957" s="149" t="str">
        <f t="shared" si="249"/>
        <v>_</v>
      </c>
      <c r="G7957" s="149">
        <f t="array" ref="G7957">SUM(IF(A7957=A$5:A7957,IF(C7957=C$5:C7957,1,0),0))</f>
        <v>4719</v>
      </c>
    </row>
    <row r="7958" spans="2:7" x14ac:dyDescent="0.25">
      <c r="B7958" s="149" t="str">
        <f t="shared" si="250"/>
        <v>_4720</v>
      </c>
      <c r="E7958" s="149" t="str">
        <f t="shared" si="249"/>
        <v>_</v>
      </c>
      <c r="G7958" s="149">
        <f t="array" ref="G7958">SUM(IF(A7958=A$5:A7958,IF(C7958=C$5:C7958,1,0),0))</f>
        <v>4720</v>
      </c>
    </row>
    <row r="7959" spans="2:7" x14ac:dyDescent="0.25">
      <c r="B7959" s="149" t="str">
        <f t="shared" si="250"/>
        <v>_4721</v>
      </c>
      <c r="E7959" s="149" t="str">
        <f t="shared" si="249"/>
        <v>_</v>
      </c>
      <c r="G7959" s="149">
        <f t="array" ref="G7959">SUM(IF(A7959=A$5:A7959,IF(C7959=C$5:C7959,1,0),0))</f>
        <v>4721</v>
      </c>
    </row>
    <row r="7960" spans="2:7" x14ac:dyDescent="0.25">
      <c r="B7960" s="149" t="str">
        <f t="shared" si="250"/>
        <v>_4722</v>
      </c>
      <c r="E7960" s="149" t="str">
        <f t="shared" si="249"/>
        <v>_</v>
      </c>
      <c r="G7960" s="149">
        <f t="array" ref="G7960">SUM(IF(A7960=A$5:A7960,IF(C7960=C$5:C7960,1,0),0))</f>
        <v>4722</v>
      </c>
    </row>
    <row r="7961" spans="2:7" x14ac:dyDescent="0.25">
      <c r="B7961" s="149" t="str">
        <f t="shared" si="250"/>
        <v>_4723</v>
      </c>
      <c r="E7961" s="149" t="str">
        <f t="shared" si="249"/>
        <v>_</v>
      </c>
      <c r="G7961" s="149">
        <f t="array" ref="G7961">SUM(IF(A7961=A$5:A7961,IF(C7961=C$5:C7961,1,0),0))</f>
        <v>4723</v>
      </c>
    </row>
    <row r="7962" spans="2:7" x14ac:dyDescent="0.25">
      <c r="B7962" s="149" t="str">
        <f t="shared" si="250"/>
        <v>_4724</v>
      </c>
      <c r="E7962" s="149" t="str">
        <f t="shared" si="249"/>
        <v>_</v>
      </c>
      <c r="G7962" s="149">
        <f t="array" ref="G7962">SUM(IF(A7962=A$5:A7962,IF(C7962=C$5:C7962,1,0),0))</f>
        <v>4724</v>
      </c>
    </row>
    <row r="7963" spans="2:7" x14ac:dyDescent="0.25">
      <c r="B7963" s="149" t="str">
        <f t="shared" si="250"/>
        <v>_4725</v>
      </c>
      <c r="E7963" s="149" t="str">
        <f t="shared" si="249"/>
        <v>_</v>
      </c>
      <c r="G7963" s="149">
        <f t="array" ref="G7963">SUM(IF(A7963=A$5:A7963,IF(C7963=C$5:C7963,1,0),0))</f>
        <v>4725</v>
      </c>
    </row>
    <row r="7964" spans="2:7" x14ac:dyDescent="0.25">
      <c r="B7964" s="149" t="str">
        <f t="shared" si="250"/>
        <v>_4726</v>
      </c>
      <c r="E7964" s="149" t="str">
        <f t="shared" si="249"/>
        <v>_</v>
      </c>
      <c r="G7964" s="149">
        <f t="array" ref="G7964">SUM(IF(A7964=A$5:A7964,IF(C7964=C$5:C7964,1,0),0))</f>
        <v>4726</v>
      </c>
    </row>
    <row r="7965" spans="2:7" x14ac:dyDescent="0.25">
      <c r="B7965" s="149" t="str">
        <f t="shared" si="250"/>
        <v>_4727</v>
      </c>
      <c r="E7965" s="149" t="str">
        <f t="shared" si="249"/>
        <v>_</v>
      </c>
      <c r="G7965" s="149">
        <f t="array" ref="G7965">SUM(IF(A7965=A$5:A7965,IF(C7965=C$5:C7965,1,0),0))</f>
        <v>4727</v>
      </c>
    </row>
    <row r="7966" spans="2:7" x14ac:dyDescent="0.25">
      <c r="B7966" s="149" t="str">
        <f t="shared" si="250"/>
        <v>_4728</v>
      </c>
      <c r="E7966" s="149" t="str">
        <f t="shared" si="249"/>
        <v>_</v>
      </c>
      <c r="G7966" s="149">
        <f t="array" ref="G7966">SUM(IF(A7966=A$5:A7966,IF(C7966=C$5:C7966,1,0),0))</f>
        <v>4728</v>
      </c>
    </row>
    <row r="7967" spans="2:7" x14ac:dyDescent="0.25">
      <c r="B7967" s="149" t="str">
        <f t="shared" si="250"/>
        <v>_4729</v>
      </c>
      <c r="E7967" s="149" t="str">
        <f t="shared" si="249"/>
        <v>_</v>
      </c>
      <c r="G7967" s="149">
        <f t="array" ref="G7967">SUM(IF(A7967=A$5:A7967,IF(C7967=C$5:C7967,1,0),0))</f>
        <v>4729</v>
      </c>
    </row>
    <row r="7968" spans="2:7" x14ac:dyDescent="0.25">
      <c r="B7968" s="149" t="str">
        <f t="shared" si="250"/>
        <v>_4730</v>
      </c>
      <c r="E7968" s="149" t="str">
        <f t="shared" si="249"/>
        <v>_</v>
      </c>
      <c r="G7968" s="149">
        <f t="array" ref="G7968">SUM(IF(A7968=A$5:A7968,IF(C7968=C$5:C7968,1,0),0))</f>
        <v>4730</v>
      </c>
    </row>
    <row r="7969" spans="2:7" x14ac:dyDescent="0.25">
      <c r="B7969" s="149" t="str">
        <f t="shared" si="250"/>
        <v>_4731</v>
      </c>
      <c r="E7969" s="149" t="str">
        <f t="shared" si="249"/>
        <v>_</v>
      </c>
      <c r="G7969" s="149">
        <f t="array" ref="G7969">SUM(IF(A7969=A$5:A7969,IF(C7969=C$5:C7969,1,0),0))</f>
        <v>4731</v>
      </c>
    </row>
    <row r="7970" spans="2:7" x14ac:dyDescent="0.25">
      <c r="B7970" s="149" t="str">
        <f t="shared" si="250"/>
        <v>_4732</v>
      </c>
      <c r="E7970" s="149" t="str">
        <f t="shared" si="249"/>
        <v>_</v>
      </c>
      <c r="G7970" s="149">
        <f t="array" ref="G7970">SUM(IF(A7970=A$5:A7970,IF(C7970=C$5:C7970,1,0),0))</f>
        <v>4732</v>
      </c>
    </row>
    <row r="7971" spans="2:7" x14ac:dyDescent="0.25">
      <c r="B7971" s="149" t="str">
        <f t="shared" si="250"/>
        <v>_4733</v>
      </c>
      <c r="E7971" s="149" t="str">
        <f t="shared" si="249"/>
        <v>_</v>
      </c>
      <c r="G7971" s="149">
        <f t="array" ref="G7971">SUM(IF(A7971=A$5:A7971,IF(C7971=C$5:C7971,1,0),0))</f>
        <v>4733</v>
      </c>
    </row>
    <row r="7972" spans="2:7" x14ac:dyDescent="0.25">
      <c r="B7972" s="149" t="str">
        <f t="shared" si="250"/>
        <v>_4734</v>
      </c>
      <c r="E7972" s="149" t="str">
        <f t="shared" si="249"/>
        <v>_</v>
      </c>
      <c r="G7972" s="149">
        <f t="array" ref="G7972">SUM(IF(A7972=A$5:A7972,IF(C7972=C$5:C7972,1,0),0))</f>
        <v>4734</v>
      </c>
    </row>
    <row r="7973" spans="2:7" x14ac:dyDescent="0.25">
      <c r="B7973" s="149" t="str">
        <f t="shared" si="250"/>
        <v>_4735</v>
      </c>
      <c r="E7973" s="149" t="str">
        <f t="shared" si="249"/>
        <v>_</v>
      </c>
      <c r="G7973" s="149">
        <f t="array" ref="G7973">SUM(IF(A7973=A$5:A7973,IF(C7973=C$5:C7973,1,0),0))</f>
        <v>4735</v>
      </c>
    </row>
    <row r="7974" spans="2:7" x14ac:dyDescent="0.25">
      <c r="B7974" s="149" t="str">
        <f t="shared" si="250"/>
        <v>_4736</v>
      </c>
      <c r="E7974" s="149" t="str">
        <f t="shared" si="249"/>
        <v>_</v>
      </c>
      <c r="G7974" s="149">
        <f t="array" ref="G7974">SUM(IF(A7974=A$5:A7974,IF(C7974=C$5:C7974,1,0),0))</f>
        <v>4736</v>
      </c>
    </row>
    <row r="7975" spans="2:7" x14ac:dyDescent="0.25">
      <c r="B7975" s="149" t="str">
        <f t="shared" si="250"/>
        <v>_4737</v>
      </c>
      <c r="E7975" s="149" t="str">
        <f t="shared" si="249"/>
        <v>_</v>
      </c>
      <c r="G7975" s="149">
        <f t="array" ref="G7975">SUM(IF(A7975=A$5:A7975,IF(C7975=C$5:C7975,1,0),0))</f>
        <v>4737</v>
      </c>
    </row>
    <row r="7976" spans="2:7" x14ac:dyDescent="0.25">
      <c r="B7976" s="149" t="str">
        <f t="shared" si="250"/>
        <v>_4738</v>
      </c>
      <c r="E7976" s="149" t="str">
        <f t="shared" si="249"/>
        <v>_</v>
      </c>
      <c r="G7976" s="149">
        <f t="array" ref="G7976">SUM(IF(A7976=A$5:A7976,IF(C7976=C$5:C7976,1,0),0))</f>
        <v>4738</v>
      </c>
    </row>
    <row r="7977" spans="2:7" x14ac:dyDescent="0.25">
      <c r="B7977" s="149" t="str">
        <f t="shared" si="250"/>
        <v>_4739</v>
      </c>
      <c r="E7977" s="149" t="str">
        <f t="shared" si="249"/>
        <v>_</v>
      </c>
      <c r="G7977" s="149">
        <f t="array" ref="G7977">SUM(IF(A7977=A$5:A7977,IF(C7977=C$5:C7977,1,0),0))</f>
        <v>4739</v>
      </c>
    </row>
    <row r="7978" spans="2:7" x14ac:dyDescent="0.25">
      <c r="B7978" s="149" t="str">
        <f t="shared" si="250"/>
        <v>_4740</v>
      </c>
      <c r="E7978" s="149" t="str">
        <f t="shared" si="249"/>
        <v>_</v>
      </c>
      <c r="G7978" s="149">
        <f t="array" ref="G7978">SUM(IF(A7978=A$5:A7978,IF(C7978=C$5:C7978,1,0),0))</f>
        <v>4740</v>
      </c>
    </row>
    <row r="7979" spans="2:7" x14ac:dyDescent="0.25">
      <c r="B7979" s="149" t="str">
        <f t="shared" si="250"/>
        <v>_4741</v>
      </c>
      <c r="E7979" s="149" t="str">
        <f t="shared" si="249"/>
        <v>_</v>
      </c>
      <c r="G7979" s="149">
        <f t="array" ref="G7979">SUM(IF(A7979=A$5:A7979,IF(C7979=C$5:C7979,1,0),0))</f>
        <v>4741</v>
      </c>
    </row>
    <row r="7980" spans="2:7" x14ac:dyDescent="0.25">
      <c r="B7980" s="149" t="str">
        <f t="shared" si="250"/>
        <v>_4742</v>
      </c>
      <c r="E7980" s="149" t="str">
        <f t="shared" si="249"/>
        <v>_</v>
      </c>
      <c r="G7980" s="149">
        <f t="array" ref="G7980">SUM(IF(A7980=A$5:A7980,IF(C7980=C$5:C7980,1,0),0))</f>
        <v>4742</v>
      </c>
    </row>
    <row r="7981" spans="2:7" x14ac:dyDescent="0.25">
      <c r="B7981" s="149" t="str">
        <f t="shared" si="250"/>
        <v>_4743</v>
      </c>
      <c r="E7981" s="149" t="str">
        <f t="shared" si="249"/>
        <v>_</v>
      </c>
      <c r="G7981" s="149">
        <f t="array" ref="G7981">SUM(IF(A7981=A$5:A7981,IF(C7981=C$5:C7981,1,0),0))</f>
        <v>4743</v>
      </c>
    </row>
    <row r="7982" spans="2:7" x14ac:dyDescent="0.25">
      <c r="B7982" s="149" t="str">
        <f t="shared" si="250"/>
        <v>_4744</v>
      </c>
      <c r="E7982" s="149" t="str">
        <f t="shared" si="249"/>
        <v>_</v>
      </c>
      <c r="G7982" s="149">
        <f t="array" ref="G7982">SUM(IF(A7982=A$5:A7982,IF(C7982=C$5:C7982,1,0),0))</f>
        <v>4744</v>
      </c>
    </row>
    <row r="7983" spans="2:7" x14ac:dyDescent="0.25">
      <c r="B7983" s="149" t="str">
        <f t="shared" si="250"/>
        <v>_4745</v>
      </c>
      <c r="E7983" s="149" t="str">
        <f t="shared" si="249"/>
        <v>_</v>
      </c>
      <c r="G7983" s="149">
        <f t="array" ref="G7983">SUM(IF(A7983=A$5:A7983,IF(C7983=C$5:C7983,1,0),0))</f>
        <v>4745</v>
      </c>
    </row>
    <row r="7984" spans="2:7" x14ac:dyDescent="0.25">
      <c r="B7984" s="149" t="str">
        <f t="shared" si="250"/>
        <v>_4746</v>
      </c>
      <c r="E7984" s="149" t="str">
        <f t="shared" si="249"/>
        <v>_</v>
      </c>
      <c r="G7984" s="149">
        <f t="array" ref="G7984">SUM(IF(A7984=A$5:A7984,IF(C7984=C$5:C7984,1,0),0))</f>
        <v>4746</v>
      </c>
    </row>
    <row r="7985" spans="2:7" x14ac:dyDescent="0.25">
      <c r="B7985" s="149" t="str">
        <f t="shared" si="250"/>
        <v>_4747</v>
      </c>
      <c r="E7985" s="149" t="str">
        <f t="shared" ref="E7985:E8048" si="251">A7985&amp;"_"&amp;C7985&amp;D7985</f>
        <v>_</v>
      </c>
      <c r="G7985" s="149">
        <f t="array" ref="G7985">SUM(IF(A7985=A$5:A7985,IF(C7985=C$5:C7985,1,0),0))</f>
        <v>4747</v>
      </c>
    </row>
    <row r="7986" spans="2:7" x14ac:dyDescent="0.25">
      <c r="B7986" s="149" t="str">
        <f t="shared" si="250"/>
        <v>_4748</v>
      </c>
      <c r="E7986" s="149" t="str">
        <f t="shared" si="251"/>
        <v>_</v>
      </c>
      <c r="G7986" s="149">
        <f t="array" ref="G7986">SUM(IF(A7986=A$5:A7986,IF(C7986=C$5:C7986,1,0),0))</f>
        <v>4748</v>
      </c>
    </row>
    <row r="7987" spans="2:7" x14ac:dyDescent="0.25">
      <c r="B7987" s="149" t="str">
        <f t="shared" si="250"/>
        <v>_4749</v>
      </c>
      <c r="E7987" s="149" t="str">
        <f t="shared" si="251"/>
        <v>_</v>
      </c>
      <c r="G7987" s="149">
        <f t="array" ref="G7987">SUM(IF(A7987=A$5:A7987,IF(C7987=C$5:C7987,1,0),0))</f>
        <v>4749</v>
      </c>
    </row>
    <row r="7988" spans="2:7" x14ac:dyDescent="0.25">
      <c r="B7988" s="149" t="str">
        <f t="shared" si="250"/>
        <v>_4750</v>
      </c>
      <c r="E7988" s="149" t="str">
        <f t="shared" si="251"/>
        <v>_</v>
      </c>
      <c r="G7988" s="149">
        <f t="array" ref="G7988">SUM(IF(A7988=A$5:A7988,IF(C7988=C$5:C7988,1,0),0))</f>
        <v>4750</v>
      </c>
    </row>
    <row r="7989" spans="2:7" x14ac:dyDescent="0.25">
      <c r="B7989" s="149" t="str">
        <f t="shared" si="250"/>
        <v>_4751</v>
      </c>
      <c r="E7989" s="149" t="str">
        <f t="shared" si="251"/>
        <v>_</v>
      </c>
      <c r="G7989" s="149">
        <f t="array" ref="G7989">SUM(IF(A7989=A$5:A7989,IF(C7989=C$5:C7989,1,0),0))</f>
        <v>4751</v>
      </c>
    </row>
    <row r="7990" spans="2:7" x14ac:dyDescent="0.25">
      <c r="B7990" s="149" t="str">
        <f t="shared" si="250"/>
        <v>_4752</v>
      </c>
      <c r="E7990" s="149" t="str">
        <f t="shared" si="251"/>
        <v>_</v>
      </c>
      <c r="G7990" s="149">
        <f t="array" ref="G7990">SUM(IF(A7990=A$5:A7990,IF(C7990=C$5:C7990,1,0),0))</f>
        <v>4752</v>
      </c>
    </row>
    <row r="7991" spans="2:7" x14ac:dyDescent="0.25">
      <c r="B7991" s="149" t="str">
        <f t="shared" si="250"/>
        <v>_4753</v>
      </c>
      <c r="E7991" s="149" t="str">
        <f t="shared" si="251"/>
        <v>_</v>
      </c>
      <c r="G7991" s="149">
        <f t="array" ref="G7991">SUM(IF(A7991=A$5:A7991,IF(C7991=C$5:C7991,1,0),0))</f>
        <v>4753</v>
      </c>
    </row>
    <row r="7992" spans="2:7" x14ac:dyDescent="0.25">
      <c r="B7992" s="149" t="str">
        <f t="shared" si="250"/>
        <v>_4754</v>
      </c>
      <c r="E7992" s="149" t="str">
        <f t="shared" si="251"/>
        <v>_</v>
      </c>
      <c r="G7992" s="149">
        <f t="array" ref="G7992">SUM(IF(A7992=A$5:A7992,IF(C7992=C$5:C7992,1,0),0))</f>
        <v>4754</v>
      </c>
    </row>
    <row r="7993" spans="2:7" x14ac:dyDescent="0.25">
      <c r="B7993" s="149" t="str">
        <f t="shared" si="250"/>
        <v>_4755</v>
      </c>
      <c r="E7993" s="149" t="str">
        <f t="shared" si="251"/>
        <v>_</v>
      </c>
      <c r="G7993" s="149">
        <f t="array" ref="G7993">SUM(IF(A7993=A$5:A7993,IF(C7993=C$5:C7993,1,0),0))</f>
        <v>4755</v>
      </c>
    </row>
    <row r="7994" spans="2:7" x14ac:dyDescent="0.25">
      <c r="B7994" s="149" t="str">
        <f t="shared" si="250"/>
        <v>_4756</v>
      </c>
      <c r="E7994" s="149" t="str">
        <f t="shared" si="251"/>
        <v>_</v>
      </c>
      <c r="G7994" s="149">
        <f t="array" ref="G7994">SUM(IF(A7994=A$5:A7994,IF(C7994=C$5:C7994,1,0),0))</f>
        <v>4756</v>
      </c>
    </row>
    <row r="7995" spans="2:7" x14ac:dyDescent="0.25">
      <c r="B7995" s="149" t="str">
        <f t="shared" si="250"/>
        <v>_4757</v>
      </c>
      <c r="E7995" s="149" t="str">
        <f t="shared" si="251"/>
        <v>_</v>
      </c>
      <c r="G7995" s="149">
        <f t="array" ref="G7995">SUM(IF(A7995=A$5:A7995,IF(C7995=C$5:C7995,1,0),0))</f>
        <v>4757</v>
      </c>
    </row>
    <row r="7996" spans="2:7" x14ac:dyDescent="0.25">
      <c r="B7996" s="149" t="str">
        <f t="shared" si="250"/>
        <v>_4758</v>
      </c>
      <c r="E7996" s="149" t="str">
        <f t="shared" si="251"/>
        <v>_</v>
      </c>
      <c r="G7996" s="149">
        <f t="array" ref="G7996">SUM(IF(A7996=A$5:A7996,IF(C7996=C$5:C7996,1,0),0))</f>
        <v>4758</v>
      </c>
    </row>
    <row r="7997" spans="2:7" x14ac:dyDescent="0.25">
      <c r="B7997" s="149" t="str">
        <f t="shared" si="250"/>
        <v>_4759</v>
      </c>
      <c r="E7997" s="149" t="str">
        <f t="shared" si="251"/>
        <v>_</v>
      </c>
      <c r="G7997" s="149">
        <f t="array" ref="G7997">SUM(IF(A7997=A$5:A7997,IF(C7997=C$5:C7997,1,0),0))</f>
        <v>4759</v>
      </c>
    </row>
    <row r="7998" spans="2:7" x14ac:dyDescent="0.25">
      <c r="B7998" s="149" t="str">
        <f t="shared" si="250"/>
        <v>_4760</v>
      </c>
      <c r="E7998" s="149" t="str">
        <f t="shared" si="251"/>
        <v>_</v>
      </c>
      <c r="G7998" s="149">
        <f t="array" ref="G7998">SUM(IF(A7998=A$5:A7998,IF(C7998=C$5:C7998,1,0),0))</f>
        <v>4760</v>
      </c>
    </row>
    <row r="7999" spans="2:7" x14ac:dyDescent="0.25">
      <c r="B7999" s="149" t="str">
        <f t="shared" si="250"/>
        <v>_4761</v>
      </c>
      <c r="E7999" s="149" t="str">
        <f t="shared" si="251"/>
        <v>_</v>
      </c>
      <c r="G7999" s="149">
        <f t="array" ref="G7999">SUM(IF(A7999=A$5:A7999,IF(C7999=C$5:C7999,1,0),0))</f>
        <v>4761</v>
      </c>
    </row>
    <row r="8000" spans="2:7" x14ac:dyDescent="0.25">
      <c r="B8000" s="149" t="str">
        <f t="shared" si="250"/>
        <v>_4762</v>
      </c>
      <c r="E8000" s="149" t="str">
        <f t="shared" si="251"/>
        <v>_</v>
      </c>
      <c r="G8000" s="149">
        <f t="array" ref="G8000">SUM(IF(A8000=A$5:A8000,IF(C8000=C$5:C8000,1,0),0))</f>
        <v>4762</v>
      </c>
    </row>
    <row r="8001" spans="2:7" x14ac:dyDescent="0.25">
      <c r="B8001" s="149" t="str">
        <f t="shared" si="250"/>
        <v>_4763</v>
      </c>
      <c r="E8001" s="149" t="str">
        <f t="shared" si="251"/>
        <v>_</v>
      </c>
      <c r="G8001" s="149">
        <f t="array" ref="G8001">SUM(IF(A8001=A$5:A8001,IF(C8001=C$5:C8001,1,0),0))</f>
        <v>4763</v>
      </c>
    </row>
    <row r="8002" spans="2:7" x14ac:dyDescent="0.25">
      <c r="B8002" s="149" t="str">
        <f t="shared" si="250"/>
        <v>_4764</v>
      </c>
      <c r="E8002" s="149" t="str">
        <f t="shared" si="251"/>
        <v>_</v>
      </c>
      <c r="G8002" s="149">
        <f t="array" ref="G8002">SUM(IF(A8002=A$5:A8002,IF(C8002=C$5:C8002,1,0),0))</f>
        <v>4764</v>
      </c>
    </row>
    <row r="8003" spans="2:7" x14ac:dyDescent="0.25">
      <c r="B8003" s="149" t="str">
        <f t="shared" si="250"/>
        <v>_4765</v>
      </c>
      <c r="E8003" s="149" t="str">
        <f t="shared" si="251"/>
        <v>_</v>
      </c>
      <c r="G8003" s="149">
        <f t="array" ref="G8003">SUM(IF(A8003=A$5:A8003,IF(C8003=C$5:C8003,1,0),0))</f>
        <v>4765</v>
      </c>
    </row>
    <row r="8004" spans="2:7" x14ac:dyDescent="0.25">
      <c r="B8004" s="149" t="str">
        <f t="shared" si="250"/>
        <v>_4766</v>
      </c>
      <c r="E8004" s="149" t="str">
        <f t="shared" si="251"/>
        <v>_</v>
      </c>
      <c r="G8004" s="149">
        <f t="array" ref="G8004">SUM(IF(A8004=A$5:A8004,IF(C8004=C$5:C8004,1,0),0))</f>
        <v>4766</v>
      </c>
    </row>
    <row r="8005" spans="2:7" x14ac:dyDescent="0.25">
      <c r="B8005" s="149" t="str">
        <f t="shared" si="250"/>
        <v>_4767</v>
      </c>
      <c r="E8005" s="149" t="str">
        <f t="shared" si="251"/>
        <v>_</v>
      </c>
      <c r="G8005" s="149">
        <f t="array" ref="G8005">SUM(IF(A8005=A$5:A8005,IF(C8005=C$5:C8005,1,0),0))</f>
        <v>4767</v>
      </c>
    </row>
    <row r="8006" spans="2:7" x14ac:dyDescent="0.25">
      <c r="B8006" s="149" t="str">
        <f t="shared" si="250"/>
        <v>_4768</v>
      </c>
      <c r="E8006" s="149" t="str">
        <f t="shared" si="251"/>
        <v>_</v>
      </c>
      <c r="G8006" s="149">
        <f t="array" ref="G8006">SUM(IF(A8006=A$5:A8006,IF(C8006=C$5:C8006,1,0),0))</f>
        <v>4768</v>
      </c>
    </row>
    <row r="8007" spans="2:7" x14ac:dyDescent="0.25">
      <c r="B8007" s="149" t="str">
        <f t="shared" si="250"/>
        <v>_4769</v>
      </c>
      <c r="E8007" s="149" t="str">
        <f t="shared" si="251"/>
        <v>_</v>
      </c>
      <c r="G8007" s="149">
        <f t="array" ref="G8007">SUM(IF(A8007=A$5:A8007,IF(C8007=C$5:C8007,1,0),0))</f>
        <v>4769</v>
      </c>
    </row>
    <row r="8008" spans="2:7" x14ac:dyDescent="0.25">
      <c r="B8008" s="149" t="str">
        <f t="shared" si="250"/>
        <v>_4770</v>
      </c>
      <c r="E8008" s="149" t="str">
        <f t="shared" si="251"/>
        <v>_</v>
      </c>
      <c r="G8008" s="149">
        <f t="array" ref="G8008">SUM(IF(A8008=A$5:A8008,IF(C8008=C$5:C8008,1,0),0))</f>
        <v>4770</v>
      </c>
    </row>
    <row r="8009" spans="2:7" x14ac:dyDescent="0.25">
      <c r="B8009" s="149" t="str">
        <f t="shared" si="250"/>
        <v>_4771</v>
      </c>
      <c r="E8009" s="149" t="str">
        <f t="shared" si="251"/>
        <v>_</v>
      </c>
      <c r="G8009" s="149">
        <f t="array" ref="G8009">SUM(IF(A8009=A$5:A8009,IF(C8009=C$5:C8009,1,0),0))</f>
        <v>4771</v>
      </c>
    </row>
    <row r="8010" spans="2:7" x14ac:dyDescent="0.25">
      <c r="B8010" s="149" t="str">
        <f t="shared" si="250"/>
        <v>_4772</v>
      </c>
      <c r="E8010" s="149" t="str">
        <f t="shared" si="251"/>
        <v>_</v>
      </c>
      <c r="G8010" s="149">
        <f t="array" ref="G8010">SUM(IF(A8010=A$5:A8010,IF(C8010=C$5:C8010,1,0),0))</f>
        <v>4772</v>
      </c>
    </row>
    <row r="8011" spans="2:7" x14ac:dyDescent="0.25">
      <c r="B8011" s="149" t="str">
        <f t="shared" si="250"/>
        <v>_4773</v>
      </c>
      <c r="E8011" s="149" t="str">
        <f t="shared" si="251"/>
        <v>_</v>
      </c>
      <c r="G8011" s="149">
        <f t="array" ref="G8011">SUM(IF(A8011=A$5:A8011,IF(C8011=C$5:C8011,1,0),0))</f>
        <v>4773</v>
      </c>
    </row>
    <row r="8012" spans="2:7" x14ac:dyDescent="0.25">
      <c r="B8012" s="149" t="str">
        <f t="shared" si="250"/>
        <v>_4774</v>
      </c>
      <c r="E8012" s="149" t="str">
        <f t="shared" si="251"/>
        <v>_</v>
      </c>
      <c r="G8012" s="149">
        <f t="array" ref="G8012">SUM(IF(A8012=A$5:A8012,IF(C8012=C$5:C8012,1,0),0))</f>
        <v>4774</v>
      </c>
    </row>
    <row r="8013" spans="2:7" x14ac:dyDescent="0.25">
      <c r="B8013" s="149" t="str">
        <f t="shared" ref="B8013:B8076" si="252">A8013&amp;"_"&amp;C8013&amp;G8013</f>
        <v>_4775</v>
      </c>
      <c r="E8013" s="149" t="str">
        <f t="shared" si="251"/>
        <v>_</v>
      </c>
      <c r="G8013" s="149">
        <f t="array" ref="G8013">SUM(IF(A8013=A$5:A8013,IF(C8013=C$5:C8013,1,0),0))</f>
        <v>4775</v>
      </c>
    </row>
    <row r="8014" spans="2:7" x14ac:dyDescent="0.25">
      <c r="B8014" s="149" t="str">
        <f t="shared" si="252"/>
        <v>_4776</v>
      </c>
      <c r="E8014" s="149" t="str">
        <f t="shared" si="251"/>
        <v>_</v>
      </c>
      <c r="G8014" s="149">
        <f t="array" ref="G8014">SUM(IF(A8014=A$5:A8014,IF(C8014=C$5:C8014,1,0),0))</f>
        <v>4776</v>
      </c>
    </row>
    <row r="8015" spans="2:7" x14ac:dyDescent="0.25">
      <c r="B8015" s="149" t="str">
        <f t="shared" si="252"/>
        <v>_4777</v>
      </c>
      <c r="E8015" s="149" t="str">
        <f t="shared" si="251"/>
        <v>_</v>
      </c>
      <c r="G8015" s="149">
        <f t="array" ref="G8015">SUM(IF(A8015=A$5:A8015,IF(C8015=C$5:C8015,1,0),0))</f>
        <v>4777</v>
      </c>
    </row>
    <row r="8016" spans="2:7" x14ac:dyDescent="0.25">
      <c r="B8016" s="149" t="str">
        <f t="shared" si="252"/>
        <v>_4778</v>
      </c>
      <c r="E8016" s="149" t="str">
        <f t="shared" si="251"/>
        <v>_</v>
      </c>
      <c r="G8016" s="149">
        <f t="array" ref="G8016">SUM(IF(A8016=A$5:A8016,IF(C8016=C$5:C8016,1,0),0))</f>
        <v>4778</v>
      </c>
    </row>
    <row r="8017" spans="2:7" x14ac:dyDescent="0.25">
      <c r="B8017" s="149" t="str">
        <f t="shared" si="252"/>
        <v>_4779</v>
      </c>
      <c r="E8017" s="149" t="str">
        <f t="shared" si="251"/>
        <v>_</v>
      </c>
      <c r="G8017" s="149">
        <f t="array" ref="G8017">SUM(IF(A8017=A$5:A8017,IF(C8017=C$5:C8017,1,0),0))</f>
        <v>4779</v>
      </c>
    </row>
    <row r="8018" spans="2:7" x14ac:dyDescent="0.25">
      <c r="B8018" s="149" t="str">
        <f t="shared" si="252"/>
        <v>_4780</v>
      </c>
      <c r="E8018" s="149" t="str">
        <f t="shared" si="251"/>
        <v>_</v>
      </c>
      <c r="G8018" s="149">
        <f t="array" ref="G8018">SUM(IF(A8018=A$5:A8018,IF(C8018=C$5:C8018,1,0),0))</f>
        <v>4780</v>
      </c>
    </row>
    <row r="8019" spans="2:7" x14ac:dyDescent="0.25">
      <c r="B8019" s="149" t="str">
        <f t="shared" si="252"/>
        <v>_4781</v>
      </c>
      <c r="E8019" s="149" t="str">
        <f t="shared" si="251"/>
        <v>_</v>
      </c>
      <c r="G8019" s="149">
        <f t="array" ref="G8019">SUM(IF(A8019=A$5:A8019,IF(C8019=C$5:C8019,1,0),0))</f>
        <v>4781</v>
      </c>
    </row>
    <row r="8020" spans="2:7" x14ac:dyDescent="0.25">
      <c r="B8020" s="149" t="str">
        <f t="shared" si="252"/>
        <v>_4782</v>
      </c>
      <c r="E8020" s="149" t="str">
        <f t="shared" si="251"/>
        <v>_</v>
      </c>
      <c r="G8020" s="149">
        <f t="array" ref="G8020">SUM(IF(A8020=A$5:A8020,IF(C8020=C$5:C8020,1,0),0))</f>
        <v>4782</v>
      </c>
    </row>
    <row r="8021" spans="2:7" x14ac:dyDescent="0.25">
      <c r="B8021" s="149" t="str">
        <f t="shared" si="252"/>
        <v>_4783</v>
      </c>
      <c r="E8021" s="149" t="str">
        <f t="shared" si="251"/>
        <v>_</v>
      </c>
      <c r="G8021" s="149">
        <f t="array" ref="G8021">SUM(IF(A8021=A$5:A8021,IF(C8021=C$5:C8021,1,0),0))</f>
        <v>4783</v>
      </c>
    </row>
    <row r="8022" spans="2:7" x14ac:dyDescent="0.25">
      <c r="B8022" s="149" t="str">
        <f t="shared" si="252"/>
        <v>_4784</v>
      </c>
      <c r="E8022" s="149" t="str">
        <f t="shared" si="251"/>
        <v>_</v>
      </c>
      <c r="G8022" s="149">
        <f t="array" ref="G8022">SUM(IF(A8022=A$5:A8022,IF(C8022=C$5:C8022,1,0),0))</f>
        <v>4784</v>
      </c>
    </row>
    <row r="8023" spans="2:7" x14ac:dyDescent="0.25">
      <c r="B8023" s="149" t="str">
        <f t="shared" si="252"/>
        <v>_4785</v>
      </c>
      <c r="E8023" s="149" t="str">
        <f t="shared" si="251"/>
        <v>_</v>
      </c>
      <c r="G8023" s="149">
        <f t="array" ref="G8023">SUM(IF(A8023=A$5:A8023,IF(C8023=C$5:C8023,1,0),0))</f>
        <v>4785</v>
      </c>
    </row>
    <row r="8024" spans="2:7" x14ac:dyDescent="0.25">
      <c r="B8024" s="149" t="str">
        <f t="shared" si="252"/>
        <v>_4786</v>
      </c>
      <c r="E8024" s="149" t="str">
        <f t="shared" si="251"/>
        <v>_</v>
      </c>
      <c r="G8024" s="149">
        <f t="array" ref="G8024">SUM(IF(A8024=A$5:A8024,IF(C8024=C$5:C8024,1,0),0))</f>
        <v>4786</v>
      </c>
    </row>
    <row r="8025" spans="2:7" x14ac:dyDescent="0.25">
      <c r="B8025" s="149" t="str">
        <f t="shared" si="252"/>
        <v>_4787</v>
      </c>
      <c r="E8025" s="149" t="str">
        <f t="shared" si="251"/>
        <v>_</v>
      </c>
      <c r="G8025" s="149">
        <f t="array" ref="G8025">SUM(IF(A8025=A$5:A8025,IF(C8025=C$5:C8025,1,0),0))</f>
        <v>4787</v>
      </c>
    </row>
    <row r="8026" spans="2:7" x14ac:dyDescent="0.25">
      <c r="B8026" s="149" t="str">
        <f t="shared" si="252"/>
        <v>_4788</v>
      </c>
      <c r="E8026" s="149" t="str">
        <f t="shared" si="251"/>
        <v>_</v>
      </c>
      <c r="G8026" s="149">
        <f t="array" ref="G8026">SUM(IF(A8026=A$5:A8026,IF(C8026=C$5:C8026,1,0),0))</f>
        <v>4788</v>
      </c>
    </row>
    <row r="8027" spans="2:7" x14ac:dyDescent="0.25">
      <c r="B8027" s="149" t="str">
        <f t="shared" si="252"/>
        <v>_4789</v>
      </c>
      <c r="E8027" s="149" t="str">
        <f t="shared" si="251"/>
        <v>_</v>
      </c>
      <c r="G8027" s="149">
        <f t="array" ref="G8027">SUM(IF(A8027=A$5:A8027,IF(C8027=C$5:C8027,1,0),0))</f>
        <v>4789</v>
      </c>
    </row>
    <row r="8028" spans="2:7" x14ac:dyDescent="0.25">
      <c r="B8028" s="149" t="str">
        <f t="shared" si="252"/>
        <v>_4790</v>
      </c>
      <c r="E8028" s="149" t="str">
        <f t="shared" si="251"/>
        <v>_</v>
      </c>
      <c r="G8028" s="149">
        <f t="array" ref="G8028">SUM(IF(A8028=A$5:A8028,IF(C8028=C$5:C8028,1,0),0))</f>
        <v>4790</v>
      </c>
    </row>
    <row r="8029" spans="2:7" x14ac:dyDescent="0.25">
      <c r="B8029" s="149" t="str">
        <f t="shared" si="252"/>
        <v>_4791</v>
      </c>
      <c r="E8029" s="149" t="str">
        <f t="shared" si="251"/>
        <v>_</v>
      </c>
      <c r="G8029" s="149">
        <f t="array" ref="G8029">SUM(IF(A8029=A$5:A8029,IF(C8029=C$5:C8029,1,0),0))</f>
        <v>4791</v>
      </c>
    </row>
    <row r="8030" spans="2:7" x14ac:dyDescent="0.25">
      <c r="B8030" s="149" t="str">
        <f t="shared" si="252"/>
        <v>_4792</v>
      </c>
      <c r="E8030" s="149" t="str">
        <f t="shared" si="251"/>
        <v>_</v>
      </c>
      <c r="G8030" s="149">
        <f t="array" ref="G8030">SUM(IF(A8030=A$5:A8030,IF(C8030=C$5:C8030,1,0),0))</f>
        <v>4792</v>
      </c>
    </row>
    <row r="8031" spans="2:7" x14ac:dyDescent="0.25">
      <c r="B8031" s="149" t="str">
        <f t="shared" si="252"/>
        <v>_4793</v>
      </c>
      <c r="E8031" s="149" t="str">
        <f t="shared" si="251"/>
        <v>_</v>
      </c>
      <c r="G8031" s="149">
        <f t="array" ref="G8031">SUM(IF(A8031=A$5:A8031,IF(C8031=C$5:C8031,1,0),0))</f>
        <v>4793</v>
      </c>
    </row>
    <row r="8032" spans="2:7" x14ac:dyDescent="0.25">
      <c r="B8032" s="149" t="str">
        <f t="shared" si="252"/>
        <v>_4794</v>
      </c>
      <c r="E8032" s="149" t="str">
        <f t="shared" si="251"/>
        <v>_</v>
      </c>
      <c r="G8032" s="149">
        <f t="array" ref="G8032">SUM(IF(A8032=A$5:A8032,IF(C8032=C$5:C8032,1,0),0))</f>
        <v>4794</v>
      </c>
    </row>
    <row r="8033" spans="2:7" x14ac:dyDescent="0.25">
      <c r="B8033" s="149" t="str">
        <f t="shared" si="252"/>
        <v>_4795</v>
      </c>
      <c r="E8033" s="149" t="str">
        <f t="shared" si="251"/>
        <v>_</v>
      </c>
      <c r="G8033" s="149">
        <f t="array" ref="G8033">SUM(IF(A8033=A$5:A8033,IF(C8033=C$5:C8033,1,0),0))</f>
        <v>4795</v>
      </c>
    </row>
    <row r="8034" spans="2:7" x14ac:dyDescent="0.25">
      <c r="B8034" s="149" t="str">
        <f t="shared" si="252"/>
        <v>_4796</v>
      </c>
      <c r="E8034" s="149" t="str">
        <f t="shared" si="251"/>
        <v>_</v>
      </c>
      <c r="G8034" s="149">
        <f t="array" ref="G8034">SUM(IF(A8034=A$5:A8034,IF(C8034=C$5:C8034,1,0),0))</f>
        <v>4796</v>
      </c>
    </row>
    <row r="8035" spans="2:7" x14ac:dyDescent="0.25">
      <c r="B8035" s="149" t="str">
        <f t="shared" si="252"/>
        <v>_4797</v>
      </c>
      <c r="E8035" s="149" t="str">
        <f t="shared" si="251"/>
        <v>_</v>
      </c>
      <c r="G8035" s="149">
        <f t="array" ref="G8035">SUM(IF(A8035=A$5:A8035,IF(C8035=C$5:C8035,1,0),0))</f>
        <v>4797</v>
      </c>
    </row>
    <row r="8036" spans="2:7" x14ac:dyDescent="0.25">
      <c r="B8036" s="149" t="str">
        <f t="shared" si="252"/>
        <v>_4798</v>
      </c>
      <c r="E8036" s="149" t="str">
        <f t="shared" si="251"/>
        <v>_</v>
      </c>
      <c r="G8036" s="149">
        <f t="array" ref="G8036">SUM(IF(A8036=A$5:A8036,IF(C8036=C$5:C8036,1,0),0))</f>
        <v>4798</v>
      </c>
    </row>
    <row r="8037" spans="2:7" x14ac:dyDescent="0.25">
      <c r="B8037" s="149" t="str">
        <f t="shared" si="252"/>
        <v>_4799</v>
      </c>
      <c r="E8037" s="149" t="str">
        <f t="shared" si="251"/>
        <v>_</v>
      </c>
      <c r="G8037" s="149">
        <f t="array" ref="G8037">SUM(IF(A8037=A$5:A8037,IF(C8037=C$5:C8037,1,0),0))</f>
        <v>4799</v>
      </c>
    </row>
    <row r="8038" spans="2:7" x14ac:dyDescent="0.25">
      <c r="B8038" s="149" t="str">
        <f t="shared" si="252"/>
        <v>_4800</v>
      </c>
      <c r="E8038" s="149" t="str">
        <f t="shared" si="251"/>
        <v>_</v>
      </c>
      <c r="G8038" s="149">
        <f t="array" ref="G8038">SUM(IF(A8038=A$5:A8038,IF(C8038=C$5:C8038,1,0),0))</f>
        <v>4800</v>
      </c>
    </row>
    <row r="8039" spans="2:7" x14ac:dyDescent="0.25">
      <c r="B8039" s="149" t="str">
        <f t="shared" si="252"/>
        <v>_4801</v>
      </c>
      <c r="E8039" s="149" t="str">
        <f t="shared" si="251"/>
        <v>_</v>
      </c>
      <c r="G8039" s="149">
        <f t="array" ref="G8039">SUM(IF(A8039=A$5:A8039,IF(C8039=C$5:C8039,1,0),0))</f>
        <v>4801</v>
      </c>
    </row>
    <row r="8040" spans="2:7" x14ac:dyDescent="0.25">
      <c r="B8040" s="149" t="str">
        <f t="shared" si="252"/>
        <v>_4802</v>
      </c>
      <c r="E8040" s="149" t="str">
        <f t="shared" si="251"/>
        <v>_</v>
      </c>
      <c r="G8040" s="149">
        <f t="array" ref="G8040">SUM(IF(A8040=A$5:A8040,IF(C8040=C$5:C8040,1,0),0))</f>
        <v>4802</v>
      </c>
    </row>
    <row r="8041" spans="2:7" x14ac:dyDescent="0.25">
      <c r="B8041" s="149" t="str">
        <f t="shared" si="252"/>
        <v>_4803</v>
      </c>
      <c r="E8041" s="149" t="str">
        <f t="shared" si="251"/>
        <v>_</v>
      </c>
      <c r="G8041" s="149">
        <f t="array" ref="G8041">SUM(IF(A8041=A$5:A8041,IF(C8041=C$5:C8041,1,0),0))</f>
        <v>4803</v>
      </c>
    </row>
    <row r="8042" spans="2:7" x14ac:dyDescent="0.25">
      <c r="B8042" s="149" t="str">
        <f t="shared" si="252"/>
        <v>_4804</v>
      </c>
      <c r="E8042" s="149" t="str">
        <f t="shared" si="251"/>
        <v>_</v>
      </c>
      <c r="G8042" s="149">
        <f t="array" ref="G8042">SUM(IF(A8042=A$5:A8042,IF(C8042=C$5:C8042,1,0),0))</f>
        <v>4804</v>
      </c>
    </row>
    <row r="8043" spans="2:7" x14ac:dyDescent="0.25">
      <c r="B8043" s="149" t="str">
        <f t="shared" si="252"/>
        <v>_4805</v>
      </c>
      <c r="E8043" s="149" t="str">
        <f t="shared" si="251"/>
        <v>_</v>
      </c>
      <c r="G8043" s="149">
        <f t="array" ref="G8043">SUM(IF(A8043=A$5:A8043,IF(C8043=C$5:C8043,1,0),0))</f>
        <v>4805</v>
      </c>
    </row>
    <row r="8044" spans="2:7" x14ac:dyDescent="0.25">
      <c r="B8044" s="149" t="str">
        <f t="shared" si="252"/>
        <v>_4806</v>
      </c>
      <c r="E8044" s="149" t="str">
        <f t="shared" si="251"/>
        <v>_</v>
      </c>
      <c r="G8044" s="149">
        <f t="array" ref="G8044">SUM(IF(A8044=A$5:A8044,IF(C8044=C$5:C8044,1,0),0))</f>
        <v>4806</v>
      </c>
    </row>
    <row r="8045" spans="2:7" x14ac:dyDescent="0.25">
      <c r="B8045" s="149" t="str">
        <f t="shared" si="252"/>
        <v>_4807</v>
      </c>
      <c r="E8045" s="149" t="str">
        <f t="shared" si="251"/>
        <v>_</v>
      </c>
      <c r="G8045" s="149">
        <f t="array" ref="G8045">SUM(IF(A8045=A$5:A8045,IF(C8045=C$5:C8045,1,0),0))</f>
        <v>4807</v>
      </c>
    </row>
    <row r="8046" spans="2:7" x14ac:dyDescent="0.25">
      <c r="B8046" s="149" t="str">
        <f t="shared" si="252"/>
        <v>_4808</v>
      </c>
      <c r="E8046" s="149" t="str">
        <f t="shared" si="251"/>
        <v>_</v>
      </c>
      <c r="G8046" s="149">
        <f t="array" ref="G8046">SUM(IF(A8046=A$5:A8046,IF(C8046=C$5:C8046,1,0),0))</f>
        <v>4808</v>
      </c>
    </row>
    <row r="8047" spans="2:7" x14ac:dyDescent="0.25">
      <c r="B8047" s="149" t="str">
        <f t="shared" si="252"/>
        <v>_4809</v>
      </c>
      <c r="E8047" s="149" t="str">
        <f t="shared" si="251"/>
        <v>_</v>
      </c>
      <c r="G8047" s="149">
        <f t="array" ref="G8047">SUM(IF(A8047=A$5:A8047,IF(C8047=C$5:C8047,1,0),0))</f>
        <v>4809</v>
      </c>
    </row>
    <row r="8048" spans="2:7" x14ac:dyDescent="0.25">
      <c r="B8048" s="149" t="str">
        <f t="shared" si="252"/>
        <v>_4810</v>
      </c>
      <c r="E8048" s="149" t="str">
        <f t="shared" si="251"/>
        <v>_</v>
      </c>
      <c r="G8048" s="149">
        <f t="array" ref="G8048">SUM(IF(A8048=A$5:A8048,IF(C8048=C$5:C8048,1,0),0))</f>
        <v>4810</v>
      </c>
    </row>
    <row r="8049" spans="2:7" x14ac:dyDescent="0.25">
      <c r="B8049" s="149" t="str">
        <f t="shared" si="252"/>
        <v>_4811</v>
      </c>
      <c r="E8049" s="149" t="str">
        <f t="shared" ref="E8049:E8112" si="253">A8049&amp;"_"&amp;C8049&amp;D8049</f>
        <v>_</v>
      </c>
      <c r="G8049" s="149">
        <f t="array" ref="G8049">SUM(IF(A8049=A$5:A8049,IF(C8049=C$5:C8049,1,0),0))</f>
        <v>4811</v>
      </c>
    </row>
    <row r="8050" spans="2:7" x14ac:dyDescent="0.25">
      <c r="B8050" s="149" t="str">
        <f t="shared" si="252"/>
        <v>_4812</v>
      </c>
      <c r="E8050" s="149" t="str">
        <f t="shared" si="253"/>
        <v>_</v>
      </c>
      <c r="G8050" s="149">
        <f t="array" ref="G8050">SUM(IF(A8050=A$5:A8050,IF(C8050=C$5:C8050,1,0),0))</f>
        <v>4812</v>
      </c>
    </row>
    <row r="8051" spans="2:7" x14ac:dyDescent="0.25">
      <c r="B8051" s="149" t="str">
        <f t="shared" si="252"/>
        <v>_4813</v>
      </c>
      <c r="E8051" s="149" t="str">
        <f t="shared" si="253"/>
        <v>_</v>
      </c>
      <c r="G8051" s="149">
        <f t="array" ref="G8051">SUM(IF(A8051=A$5:A8051,IF(C8051=C$5:C8051,1,0),0))</f>
        <v>4813</v>
      </c>
    </row>
    <row r="8052" spans="2:7" x14ac:dyDescent="0.25">
      <c r="B8052" s="149" t="str">
        <f t="shared" si="252"/>
        <v>_4814</v>
      </c>
      <c r="E8052" s="149" t="str">
        <f t="shared" si="253"/>
        <v>_</v>
      </c>
      <c r="G8052" s="149">
        <f t="array" ref="G8052">SUM(IF(A8052=A$5:A8052,IF(C8052=C$5:C8052,1,0),0))</f>
        <v>4814</v>
      </c>
    </row>
    <row r="8053" spans="2:7" x14ac:dyDescent="0.25">
      <c r="B8053" s="149" t="str">
        <f t="shared" si="252"/>
        <v>_4815</v>
      </c>
      <c r="E8053" s="149" t="str">
        <f t="shared" si="253"/>
        <v>_</v>
      </c>
      <c r="G8053" s="149">
        <f t="array" ref="G8053">SUM(IF(A8053=A$5:A8053,IF(C8053=C$5:C8053,1,0),0))</f>
        <v>4815</v>
      </c>
    </row>
    <row r="8054" spans="2:7" x14ac:dyDescent="0.25">
      <c r="B8054" s="149" t="str">
        <f t="shared" si="252"/>
        <v>_4816</v>
      </c>
      <c r="E8054" s="149" t="str">
        <f t="shared" si="253"/>
        <v>_</v>
      </c>
      <c r="G8054" s="149">
        <f t="array" ref="G8054">SUM(IF(A8054=A$5:A8054,IF(C8054=C$5:C8054,1,0),0))</f>
        <v>4816</v>
      </c>
    </row>
    <row r="8055" spans="2:7" x14ac:dyDescent="0.25">
      <c r="B8055" s="149" t="str">
        <f t="shared" si="252"/>
        <v>_4817</v>
      </c>
      <c r="E8055" s="149" t="str">
        <f t="shared" si="253"/>
        <v>_</v>
      </c>
      <c r="G8055" s="149">
        <f t="array" ref="G8055">SUM(IF(A8055=A$5:A8055,IF(C8055=C$5:C8055,1,0),0))</f>
        <v>4817</v>
      </c>
    </row>
    <row r="8056" spans="2:7" x14ac:dyDescent="0.25">
      <c r="B8056" s="149" t="str">
        <f t="shared" si="252"/>
        <v>_4818</v>
      </c>
      <c r="E8056" s="149" t="str">
        <f t="shared" si="253"/>
        <v>_</v>
      </c>
      <c r="G8056" s="149">
        <f t="array" ref="G8056">SUM(IF(A8056=A$5:A8056,IF(C8056=C$5:C8056,1,0),0))</f>
        <v>4818</v>
      </c>
    </row>
    <row r="8057" spans="2:7" x14ac:dyDescent="0.25">
      <c r="B8057" s="149" t="str">
        <f t="shared" si="252"/>
        <v>_4819</v>
      </c>
      <c r="E8057" s="149" t="str">
        <f t="shared" si="253"/>
        <v>_</v>
      </c>
      <c r="G8057" s="149">
        <f t="array" ref="G8057">SUM(IF(A8057=A$5:A8057,IF(C8057=C$5:C8057,1,0),0))</f>
        <v>4819</v>
      </c>
    </row>
    <row r="8058" spans="2:7" x14ac:dyDescent="0.25">
      <c r="B8058" s="149" t="str">
        <f t="shared" si="252"/>
        <v>_4820</v>
      </c>
      <c r="E8058" s="149" t="str">
        <f t="shared" si="253"/>
        <v>_</v>
      </c>
      <c r="G8058" s="149">
        <f t="array" ref="G8058">SUM(IF(A8058=A$5:A8058,IF(C8058=C$5:C8058,1,0),0))</f>
        <v>4820</v>
      </c>
    </row>
    <row r="8059" spans="2:7" x14ac:dyDescent="0.25">
      <c r="B8059" s="149" t="str">
        <f t="shared" si="252"/>
        <v>_4821</v>
      </c>
      <c r="E8059" s="149" t="str">
        <f t="shared" si="253"/>
        <v>_</v>
      </c>
      <c r="G8059" s="149">
        <f t="array" ref="G8059">SUM(IF(A8059=A$5:A8059,IF(C8059=C$5:C8059,1,0),0))</f>
        <v>4821</v>
      </c>
    </row>
    <row r="8060" spans="2:7" x14ac:dyDescent="0.25">
      <c r="B8060" s="149" t="str">
        <f t="shared" si="252"/>
        <v>_4822</v>
      </c>
      <c r="E8060" s="149" t="str">
        <f t="shared" si="253"/>
        <v>_</v>
      </c>
      <c r="G8060" s="149">
        <f t="array" ref="G8060">SUM(IF(A8060=A$5:A8060,IF(C8060=C$5:C8060,1,0),0))</f>
        <v>4822</v>
      </c>
    </row>
    <row r="8061" spans="2:7" x14ac:dyDescent="0.25">
      <c r="B8061" s="149" t="str">
        <f t="shared" si="252"/>
        <v>_4823</v>
      </c>
      <c r="E8061" s="149" t="str">
        <f t="shared" si="253"/>
        <v>_</v>
      </c>
      <c r="G8061" s="149">
        <f t="array" ref="G8061">SUM(IF(A8061=A$5:A8061,IF(C8061=C$5:C8061,1,0),0))</f>
        <v>4823</v>
      </c>
    </row>
    <row r="8062" spans="2:7" x14ac:dyDescent="0.25">
      <c r="B8062" s="149" t="str">
        <f t="shared" si="252"/>
        <v>_4824</v>
      </c>
      <c r="E8062" s="149" t="str">
        <f t="shared" si="253"/>
        <v>_</v>
      </c>
      <c r="G8062" s="149">
        <f t="array" ref="G8062">SUM(IF(A8062=A$5:A8062,IF(C8062=C$5:C8062,1,0),0))</f>
        <v>4824</v>
      </c>
    </row>
    <row r="8063" spans="2:7" x14ac:dyDescent="0.25">
      <c r="B8063" s="149" t="str">
        <f t="shared" si="252"/>
        <v>_4825</v>
      </c>
      <c r="E8063" s="149" t="str">
        <f t="shared" si="253"/>
        <v>_</v>
      </c>
      <c r="G8063" s="149">
        <f t="array" ref="G8063">SUM(IF(A8063=A$5:A8063,IF(C8063=C$5:C8063,1,0),0))</f>
        <v>4825</v>
      </c>
    </row>
    <row r="8064" spans="2:7" x14ac:dyDescent="0.25">
      <c r="B8064" s="149" t="str">
        <f t="shared" si="252"/>
        <v>_4826</v>
      </c>
      <c r="E8064" s="149" t="str">
        <f t="shared" si="253"/>
        <v>_</v>
      </c>
      <c r="G8064" s="149">
        <f t="array" ref="G8064">SUM(IF(A8064=A$5:A8064,IF(C8064=C$5:C8064,1,0),0))</f>
        <v>4826</v>
      </c>
    </row>
    <row r="8065" spans="2:7" x14ac:dyDescent="0.25">
      <c r="B8065" s="149" t="str">
        <f t="shared" si="252"/>
        <v>_4827</v>
      </c>
      <c r="E8065" s="149" t="str">
        <f t="shared" si="253"/>
        <v>_</v>
      </c>
      <c r="G8065" s="149">
        <f t="array" ref="G8065">SUM(IF(A8065=A$5:A8065,IF(C8065=C$5:C8065,1,0),0))</f>
        <v>4827</v>
      </c>
    </row>
    <row r="8066" spans="2:7" x14ac:dyDescent="0.25">
      <c r="B8066" s="149" t="str">
        <f t="shared" si="252"/>
        <v>_4828</v>
      </c>
      <c r="E8066" s="149" t="str">
        <f t="shared" si="253"/>
        <v>_</v>
      </c>
      <c r="G8066" s="149">
        <f t="array" ref="G8066">SUM(IF(A8066=A$5:A8066,IF(C8066=C$5:C8066,1,0),0))</f>
        <v>4828</v>
      </c>
    </row>
    <row r="8067" spans="2:7" x14ac:dyDescent="0.25">
      <c r="B8067" s="149" t="str">
        <f t="shared" si="252"/>
        <v>_4829</v>
      </c>
      <c r="E8067" s="149" t="str">
        <f t="shared" si="253"/>
        <v>_</v>
      </c>
      <c r="G8067" s="149">
        <f t="array" ref="G8067">SUM(IF(A8067=A$5:A8067,IF(C8067=C$5:C8067,1,0),0))</f>
        <v>4829</v>
      </c>
    </row>
    <row r="8068" spans="2:7" x14ac:dyDescent="0.25">
      <c r="B8068" s="149" t="str">
        <f t="shared" si="252"/>
        <v>_4830</v>
      </c>
      <c r="E8068" s="149" t="str">
        <f t="shared" si="253"/>
        <v>_</v>
      </c>
      <c r="G8068" s="149">
        <f t="array" ref="G8068">SUM(IF(A8068=A$5:A8068,IF(C8068=C$5:C8068,1,0),0))</f>
        <v>4830</v>
      </c>
    </row>
    <row r="8069" spans="2:7" x14ac:dyDescent="0.25">
      <c r="B8069" s="149" t="str">
        <f t="shared" si="252"/>
        <v>_4831</v>
      </c>
      <c r="E8069" s="149" t="str">
        <f t="shared" si="253"/>
        <v>_</v>
      </c>
      <c r="G8069" s="149">
        <f t="array" ref="G8069">SUM(IF(A8069=A$5:A8069,IF(C8069=C$5:C8069,1,0),0))</f>
        <v>4831</v>
      </c>
    </row>
    <row r="8070" spans="2:7" x14ac:dyDescent="0.25">
      <c r="B8070" s="149" t="str">
        <f t="shared" si="252"/>
        <v>_4832</v>
      </c>
      <c r="E8070" s="149" t="str">
        <f t="shared" si="253"/>
        <v>_</v>
      </c>
      <c r="G8070" s="149">
        <f t="array" ref="G8070">SUM(IF(A8070=A$5:A8070,IF(C8070=C$5:C8070,1,0),0))</f>
        <v>4832</v>
      </c>
    </row>
    <row r="8071" spans="2:7" x14ac:dyDescent="0.25">
      <c r="B8071" s="149" t="str">
        <f t="shared" si="252"/>
        <v>_4833</v>
      </c>
      <c r="E8071" s="149" t="str">
        <f t="shared" si="253"/>
        <v>_</v>
      </c>
      <c r="G8071" s="149">
        <f t="array" ref="G8071">SUM(IF(A8071=A$5:A8071,IF(C8071=C$5:C8071,1,0),0))</f>
        <v>4833</v>
      </c>
    </row>
    <row r="8072" spans="2:7" x14ac:dyDescent="0.25">
      <c r="B8072" s="149" t="str">
        <f t="shared" si="252"/>
        <v>_4834</v>
      </c>
      <c r="E8072" s="149" t="str">
        <f t="shared" si="253"/>
        <v>_</v>
      </c>
      <c r="G8072" s="149">
        <f t="array" ref="G8072">SUM(IF(A8072=A$5:A8072,IF(C8072=C$5:C8072,1,0),0))</f>
        <v>4834</v>
      </c>
    </row>
    <row r="8073" spans="2:7" x14ac:dyDescent="0.25">
      <c r="B8073" s="149" t="str">
        <f t="shared" si="252"/>
        <v>_4835</v>
      </c>
      <c r="E8073" s="149" t="str">
        <f t="shared" si="253"/>
        <v>_</v>
      </c>
      <c r="G8073" s="149">
        <f t="array" ref="G8073">SUM(IF(A8073=A$5:A8073,IF(C8073=C$5:C8073,1,0),0))</f>
        <v>4835</v>
      </c>
    </row>
    <row r="8074" spans="2:7" x14ac:dyDescent="0.25">
      <c r="B8074" s="149" t="str">
        <f t="shared" si="252"/>
        <v>_4836</v>
      </c>
      <c r="E8074" s="149" t="str">
        <f t="shared" si="253"/>
        <v>_</v>
      </c>
      <c r="G8074" s="149">
        <f t="array" ref="G8074">SUM(IF(A8074=A$5:A8074,IF(C8074=C$5:C8074,1,0),0))</f>
        <v>4836</v>
      </c>
    </row>
    <row r="8075" spans="2:7" x14ac:dyDescent="0.25">
      <c r="B8075" s="149" t="str">
        <f t="shared" si="252"/>
        <v>_4837</v>
      </c>
      <c r="E8075" s="149" t="str">
        <f t="shared" si="253"/>
        <v>_</v>
      </c>
      <c r="G8075" s="149">
        <f t="array" ref="G8075">SUM(IF(A8075=A$5:A8075,IF(C8075=C$5:C8075,1,0),0))</f>
        <v>4837</v>
      </c>
    </row>
    <row r="8076" spans="2:7" x14ac:dyDescent="0.25">
      <c r="B8076" s="149" t="str">
        <f t="shared" si="252"/>
        <v>_4838</v>
      </c>
      <c r="E8076" s="149" t="str">
        <f t="shared" si="253"/>
        <v>_</v>
      </c>
      <c r="G8076" s="149">
        <f t="array" ref="G8076">SUM(IF(A8076=A$5:A8076,IF(C8076=C$5:C8076,1,0),0))</f>
        <v>4838</v>
      </c>
    </row>
    <row r="8077" spans="2:7" x14ac:dyDescent="0.25">
      <c r="B8077" s="149" t="str">
        <f t="shared" ref="B8077:B8140" si="254">A8077&amp;"_"&amp;C8077&amp;G8077</f>
        <v>_4839</v>
      </c>
      <c r="E8077" s="149" t="str">
        <f t="shared" si="253"/>
        <v>_</v>
      </c>
      <c r="G8077" s="149">
        <f t="array" ref="G8077">SUM(IF(A8077=A$5:A8077,IF(C8077=C$5:C8077,1,0),0))</f>
        <v>4839</v>
      </c>
    </row>
    <row r="8078" spans="2:7" x14ac:dyDescent="0.25">
      <c r="B8078" s="149" t="str">
        <f t="shared" si="254"/>
        <v>_4840</v>
      </c>
      <c r="E8078" s="149" t="str">
        <f t="shared" si="253"/>
        <v>_</v>
      </c>
      <c r="G8078" s="149">
        <f t="array" ref="G8078">SUM(IF(A8078=A$5:A8078,IF(C8078=C$5:C8078,1,0),0))</f>
        <v>4840</v>
      </c>
    </row>
    <row r="8079" spans="2:7" x14ac:dyDescent="0.25">
      <c r="B8079" s="149" t="str">
        <f t="shared" si="254"/>
        <v>_4841</v>
      </c>
      <c r="E8079" s="149" t="str">
        <f t="shared" si="253"/>
        <v>_</v>
      </c>
      <c r="G8079" s="149">
        <f t="array" ref="G8079">SUM(IF(A8079=A$5:A8079,IF(C8079=C$5:C8079,1,0),0))</f>
        <v>4841</v>
      </c>
    </row>
    <row r="8080" spans="2:7" x14ac:dyDescent="0.25">
      <c r="B8080" s="149" t="str">
        <f t="shared" si="254"/>
        <v>_4842</v>
      </c>
      <c r="E8080" s="149" t="str">
        <f t="shared" si="253"/>
        <v>_</v>
      </c>
      <c r="G8080" s="149">
        <f t="array" ref="G8080">SUM(IF(A8080=A$5:A8080,IF(C8080=C$5:C8080,1,0),0))</f>
        <v>4842</v>
      </c>
    </row>
    <row r="8081" spans="2:7" x14ac:dyDescent="0.25">
      <c r="B8081" s="149" t="str">
        <f t="shared" si="254"/>
        <v>_4843</v>
      </c>
      <c r="E8081" s="149" t="str">
        <f t="shared" si="253"/>
        <v>_</v>
      </c>
      <c r="G8081" s="149">
        <f t="array" ref="G8081">SUM(IF(A8081=A$5:A8081,IF(C8081=C$5:C8081,1,0),0))</f>
        <v>4843</v>
      </c>
    </row>
    <row r="8082" spans="2:7" x14ac:dyDescent="0.25">
      <c r="B8082" s="149" t="str">
        <f t="shared" si="254"/>
        <v>_4844</v>
      </c>
      <c r="E8082" s="149" t="str">
        <f t="shared" si="253"/>
        <v>_</v>
      </c>
      <c r="G8082" s="149">
        <f t="array" ref="G8082">SUM(IF(A8082=A$5:A8082,IF(C8082=C$5:C8082,1,0),0))</f>
        <v>4844</v>
      </c>
    </row>
    <row r="8083" spans="2:7" x14ac:dyDescent="0.25">
      <c r="B8083" s="149" t="str">
        <f t="shared" si="254"/>
        <v>_4845</v>
      </c>
      <c r="E8083" s="149" t="str">
        <f t="shared" si="253"/>
        <v>_</v>
      </c>
      <c r="G8083" s="149">
        <f t="array" ref="G8083">SUM(IF(A8083=A$5:A8083,IF(C8083=C$5:C8083,1,0),0))</f>
        <v>4845</v>
      </c>
    </row>
    <row r="8084" spans="2:7" x14ac:dyDescent="0.25">
      <c r="B8084" s="149" t="str">
        <f t="shared" si="254"/>
        <v>_4846</v>
      </c>
      <c r="E8084" s="149" t="str">
        <f t="shared" si="253"/>
        <v>_</v>
      </c>
      <c r="G8084" s="149">
        <f t="array" ref="G8084">SUM(IF(A8084=A$5:A8084,IF(C8084=C$5:C8084,1,0),0))</f>
        <v>4846</v>
      </c>
    </row>
    <row r="8085" spans="2:7" x14ac:dyDescent="0.25">
      <c r="B8085" s="149" t="str">
        <f t="shared" si="254"/>
        <v>_4847</v>
      </c>
      <c r="E8085" s="149" t="str">
        <f t="shared" si="253"/>
        <v>_</v>
      </c>
      <c r="G8085" s="149">
        <f t="array" ref="G8085">SUM(IF(A8085=A$5:A8085,IF(C8085=C$5:C8085,1,0),0))</f>
        <v>4847</v>
      </c>
    </row>
    <row r="8086" spans="2:7" x14ac:dyDescent="0.25">
      <c r="B8086" s="149" t="str">
        <f t="shared" si="254"/>
        <v>_4848</v>
      </c>
      <c r="E8086" s="149" t="str">
        <f t="shared" si="253"/>
        <v>_</v>
      </c>
      <c r="G8086" s="149">
        <f t="array" ref="G8086">SUM(IF(A8086=A$5:A8086,IF(C8086=C$5:C8086,1,0),0))</f>
        <v>4848</v>
      </c>
    </row>
    <row r="8087" spans="2:7" x14ac:dyDescent="0.25">
      <c r="B8087" s="149" t="str">
        <f t="shared" si="254"/>
        <v>_4849</v>
      </c>
      <c r="E8087" s="149" t="str">
        <f t="shared" si="253"/>
        <v>_</v>
      </c>
      <c r="G8087" s="149">
        <f t="array" ref="G8087">SUM(IF(A8087=A$5:A8087,IF(C8087=C$5:C8087,1,0),0))</f>
        <v>4849</v>
      </c>
    </row>
    <row r="8088" spans="2:7" x14ac:dyDescent="0.25">
      <c r="B8088" s="149" t="str">
        <f t="shared" si="254"/>
        <v>_4850</v>
      </c>
      <c r="E8088" s="149" t="str">
        <f t="shared" si="253"/>
        <v>_</v>
      </c>
      <c r="G8088" s="149">
        <f t="array" ref="G8088">SUM(IF(A8088=A$5:A8088,IF(C8088=C$5:C8088,1,0),0))</f>
        <v>4850</v>
      </c>
    </row>
    <row r="8089" spans="2:7" x14ac:dyDescent="0.25">
      <c r="B8089" s="149" t="str">
        <f t="shared" si="254"/>
        <v>_4851</v>
      </c>
      <c r="E8089" s="149" t="str">
        <f t="shared" si="253"/>
        <v>_</v>
      </c>
      <c r="G8089" s="149">
        <f t="array" ref="G8089">SUM(IF(A8089=A$5:A8089,IF(C8089=C$5:C8089,1,0),0))</f>
        <v>4851</v>
      </c>
    </row>
    <row r="8090" spans="2:7" x14ac:dyDescent="0.25">
      <c r="B8090" s="149" t="str">
        <f t="shared" si="254"/>
        <v>_4852</v>
      </c>
      <c r="E8090" s="149" t="str">
        <f t="shared" si="253"/>
        <v>_</v>
      </c>
      <c r="G8090" s="149">
        <f t="array" ref="G8090">SUM(IF(A8090=A$5:A8090,IF(C8090=C$5:C8090,1,0),0))</f>
        <v>4852</v>
      </c>
    </row>
    <row r="8091" spans="2:7" x14ac:dyDescent="0.25">
      <c r="B8091" s="149" t="str">
        <f t="shared" si="254"/>
        <v>_4853</v>
      </c>
      <c r="E8091" s="149" t="str">
        <f t="shared" si="253"/>
        <v>_</v>
      </c>
      <c r="G8091" s="149">
        <f t="array" ref="G8091">SUM(IF(A8091=A$5:A8091,IF(C8091=C$5:C8091,1,0),0))</f>
        <v>4853</v>
      </c>
    </row>
    <row r="8092" spans="2:7" x14ac:dyDescent="0.25">
      <c r="B8092" s="149" t="str">
        <f t="shared" si="254"/>
        <v>_4854</v>
      </c>
      <c r="E8092" s="149" t="str">
        <f t="shared" si="253"/>
        <v>_</v>
      </c>
      <c r="G8092" s="149">
        <f t="array" ref="G8092">SUM(IF(A8092=A$5:A8092,IF(C8092=C$5:C8092,1,0),0))</f>
        <v>4854</v>
      </c>
    </row>
    <row r="8093" spans="2:7" x14ac:dyDescent="0.25">
      <c r="B8093" s="149" t="str">
        <f t="shared" si="254"/>
        <v>_4855</v>
      </c>
      <c r="E8093" s="149" t="str">
        <f t="shared" si="253"/>
        <v>_</v>
      </c>
      <c r="G8093" s="149">
        <f t="array" ref="G8093">SUM(IF(A8093=A$5:A8093,IF(C8093=C$5:C8093,1,0),0))</f>
        <v>4855</v>
      </c>
    </row>
    <row r="8094" spans="2:7" x14ac:dyDescent="0.25">
      <c r="B8094" s="149" t="str">
        <f t="shared" si="254"/>
        <v>_4856</v>
      </c>
      <c r="E8094" s="149" t="str">
        <f t="shared" si="253"/>
        <v>_</v>
      </c>
      <c r="G8094" s="149">
        <f t="array" ref="G8094">SUM(IF(A8094=A$5:A8094,IF(C8094=C$5:C8094,1,0),0))</f>
        <v>4856</v>
      </c>
    </row>
    <row r="8095" spans="2:7" x14ac:dyDescent="0.25">
      <c r="B8095" s="149" t="str">
        <f t="shared" si="254"/>
        <v>_4857</v>
      </c>
      <c r="E8095" s="149" t="str">
        <f t="shared" si="253"/>
        <v>_</v>
      </c>
      <c r="G8095" s="149">
        <f t="array" ref="G8095">SUM(IF(A8095=A$5:A8095,IF(C8095=C$5:C8095,1,0),0))</f>
        <v>4857</v>
      </c>
    </row>
    <row r="8096" spans="2:7" x14ac:dyDescent="0.25">
      <c r="B8096" s="149" t="str">
        <f t="shared" si="254"/>
        <v>_4858</v>
      </c>
      <c r="E8096" s="149" t="str">
        <f t="shared" si="253"/>
        <v>_</v>
      </c>
      <c r="G8096" s="149">
        <f t="array" ref="G8096">SUM(IF(A8096=A$5:A8096,IF(C8096=C$5:C8096,1,0),0))</f>
        <v>4858</v>
      </c>
    </row>
    <row r="8097" spans="2:7" x14ac:dyDescent="0.25">
      <c r="B8097" s="149" t="str">
        <f t="shared" si="254"/>
        <v>_4859</v>
      </c>
      <c r="E8097" s="149" t="str">
        <f t="shared" si="253"/>
        <v>_</v>
      </c>
      <c r="G8097" s="149">
        <f t="array" ref="G8097">SUM(IF(A8097=A$5:A8097,IF(C8097=C$5:C8097,1,0),0))</f>
        <v>4859</v>
      </c>
    </row>
    <row r="8098" spans="2:7" x14ac:dyDescent="0.25">
      <c r="B8098" s="149" t="str">
        <f t="shared" si="254"/>
        <v>_4860</v>
      </c>
      <c r="E8098" s="149" t="str">
        <f t="shared" si="253"/>
        <v>_</v>
      </c>
      <c r="G8098" s="149">
        <f t="array" ref="G8098">SUM(IF(A8098=A$5:A8098,IF(C8098=C$5:C8098,1,0),0))</f>
        <v>4860</v>
      </c>
    </row>
    <row r="8099" spans="2:7" x14ac:dyDescent="0.25">
      <c r="B8099" s="149" t="str">
        <f t="shared" si="254"/>
        <v>_4861</v>
      </c>
      <c r="E8099" s="149" t="str">
        <f t="shared" si="253"/>
        <v>_</v>
      </c>
      <c r="G8099" s="149">
        <f t="array" ref="G8099">SUM(IF(A8099=A$5:A8099,IF(C8099=C$5:C8099,1,0),0))</f>
        <v>4861</v>
      </c>
    </row>
    <row r="8100" spans="2:7" x14ac:dyDescent="0.25">
      <c r="B8100" s="149" t="str">
        <f t="shared" si="254"/>
        <v>_4862</v>
      </c>
      <c r="E8100" s="149" t="str">
        <f t="shared" si="253"/>
        <v>_</v>
      </c>
      <c r="G8100" s="149">
        <f t="array" ref="G8100">SUM(IF(A8100=A$5:A8100,IF(C8100=C$5:C8100,1,0),0))</f>
        <v>4862</v>
      </c>
    </row>
    <row r="8101" spans="2:7" x14ac:dyDescent="0.25">
      <c r="B8101" s="149" t="str">
        <f t="shared" si="254"/>
        <v>_4863</v>
      </c>
      <c r="E8101" s="149" t="str">
        <f t="shared" si="253"/>
        <v>_</v>
      </c>
      <c r="G8101" s="149">
        <f t="array" ref="G8101">SUM(IF(A8101=A$5:A8101,IF(C8101=C$5:C8101,1,0),0))</f>
        <v>4863</v>
      </c>
    </row>
    <row r="8102" spans="2:7" x14ac:dyDescent="0.25">
      <c r="B8102" s="149" t="str">
        <f t="shared" si="254"/>
        <v>_4864</v>
      </c>
      <c r="E8102" s="149" t="str">
        <f t="shared" si="253"/>
        <v>_</v>
      </c>
      <c r="G8102" s="149">
        <f t="array" ref="G8102">SUM(IF(A8102=A$5:A8102,IF(C8102=C$5:C8102,1,0),0))</f>
        <v>4864</v>
      </c>
    </row>
    <row r="8103" spans="2:7" x14ac:dyDescent="0.25">
      <c r="B8103" s="149" t="str">
        <f t="shared" si="254"/>
        <v>_4865</v>
      </c>
      <c r="E8103" s="149" t="str">
        <f t="shared" si="253"/>
        <v>_</v>
      </c>
      <c r="G8103" s="149">
        <f t="array" ref="G8103">SUM(IF(A8103=A$5:A8103,IF(C8103=C$5:C8103,1,0),0))</f>
        <v>4865</v>
      </c>
    </row>
    <row r="8104" spans="2:7" x14ac:dyDescent="0.25">
      <c r="B8104" s="149" t="str">
        <f t="shared" si="254"/>
        <v>_4866</v>
      </c>
      <c r="E8104" s="149" t="str">
        <f t="shared" si="253"/>
        <v>_</v>
      </c>
      <c r="G8104" s="149">
        <f t="array" ref="G8104">SUM(IF(A8104=A$5:A8104,IF(C8104=C$5:C8104,1,0),0))</f>
        <v>4866</v>
      </c>
    </row>
    <row r="8105" spans="2:7" x14ac:dyDescent="0.25">
      <c r="B8105" s="149" t="str">
        <f t="shared" si="254"/>
        <v>_4867</v>
      </c>
      <c r="E8105" s="149" t="str">
        <f t="shared" si="253"/>
        <v>_</v>
      </c>
      <c r="G8105" s="149">
        <f t="array" ref="G8105">SUM(IF(A8105=A$5:A8105,IF(C8105=C$5:C8105,1,0),0))</f>
        <v>4867</v>
      </c>
    </row>
    <row r="8106" spans="2:7" x14ac:dyDescent="0.25">
      <c r="B8106" s="149" t="str">
        <f t="shared" si="254"/>
        <v>_4868</v>
      </c>
      <c r="E8106" s="149" t="str">
        <f t="shared" si="253"/>
        <v>_</v>
      </c>
      <c r="G8106" s="149">
        <f t="array" ref="G8106">SUM(IF(A8106=A$5:A8106,IF(C8106=C$5:C8106,1,0),0))</f>
        <v>4868</v>
      </c>
    </row>
    <row r="8107" spans="2:7" x14ac:dyDescent="0.25">
      <c r="B8107" s="149" t="str">
        <f t="shared" si="254"/>
        <v>_4869</v>
      </c>
      <c r="E8107" s="149" t="str">
        <f t="shared" si="253"/>
        <v>_</v>
      </c>
      <c r="G8107" s="149">
        <f t="array" ref="G8107">SUM(IF(A8107=A$5:A8107,IF(C8107=C$5:C8107,1,0),0))</f>
        <v>4869</v>
      </c>
    </row>
    <row r="8108" spans="2:7" x14ac:dyDescent="0.25">
      <c r="B8108" s="149" t="str">
        <f t="shared" si="254"/>
        <v>_4870</v>
      </c>
      <c r="E8108" s="149" t="str">
        <f t="shared" si="253"/>
        <v>_</v>
      </c>
      <c r="G8108" s="149">
        <f t="array" ref="G8108">SUM(IF(A8108=A$5:A8108,IF(C8108=C$5:C8108,1,0),0))</f>
        <v>4870</v>
      </c>
    </row>
    <row r="8109" spans="2:7" x14ac:dyDescent="0.25">
      <c r="B8109" s="149" t="str">
        <f t="shared" si="254"/>
        <v>_4871</v>
      </c>
      <c r="E8109" s="149" t="str">
        <f t="shared" si="253"/>
        <v>_</v>
      </c>
      <c r="G8109" s="149">
        <f t="array" ref="G8109">SUM(IF(A8109=A$5:A8109,IF(C8109=C$5:C8109,1,0),0))</f>
        <v>4871</v>
      </c>
    </row>
    <row r="8110" spans="2:7" x14ac:dyDescent="0.25">
      <c r="B8110" s="149" t="str">
        <f t="shared" si="254"/>
        <v>_4872</v>
      </c>
      <c r="E8110" s="149" t="str">
        <f t="shared" si="253"/>
        <v>_</v>
      </c>
      <c r="G8110" s="149">
        <f t="array" ref="G8110">SUM(IF(A8110=A$5:A8110,IF(C8110=C$5:C8110,1,0),0))</f>
        <v>4872</v>
      </c>
    </row>
    <row r="8111" spans="2:7" x14ac:dyDescent="0.25">
      <c r="B8111" s="149" t="str">
        <f t="shared" si="254"/>
        <v>_4873</v>
      </c>
      <c r="E8111" s="149" t="str">
        <f t="shared" si="253"/>
        <v>_</v>
      </c>
      <c r="G8111" s="149">
        <f t="array" ref="G8111">SUM(IF(A8111=A$5:A8111,IF(C8111=C$5:C8111,1,0),0))</f>
        <v>4873</v>
      </c>
    </row>
    <row r="8112" spans="2:7" x14ac:dyDescent="0.25">
      <c r="B8112" s="149" t="str">
        <f t="shared" si="254"/>
        <v>_4874</v>
      </c>
      <c r="E8112" s="149" t="str">
        <f t="shared" si="253"/>
        <v>_</v>
      </c>
      <c r="G8112" s="149">
        <f t="array" ref="G8112">SUM(IF(A8112=A$5:A8112,IF(C8112=C$5:C8112,1,0),0))</f>
        <v>4874</v>
      </c>
    </row>
    <row r="8113" spans="2:7" x14ac:dyDescent="0.25">
      <c r="B8113" s="149" t="str">
        <f t="shared" si="254"/>
        <v>_4875</v>
      </c>
      <c r="E8113" s="149" t="str">
        <f t="shared" ref="E8113:E8176" si="255">A8113&amp;"_"&amp;C8113&amp;D8113</f>
        <v>_</v>
      </c>
      <c r="G8113" s="149">
        <f t="array" ref="G8113">SUM(IF(A8113=A$5:A8113,IF(C8113=C$5:C8113,1,0),0))</f>
        <v>4875</v>
      </c>
    </row>
    <row r="8114" spans="2:7" x14ac:dyDescent="0.25">
      <c r="B8114" s="149" t="str">
        <f t="shared" si="254"/>
        <v>_4876</v>
      </c>
      <c r="E8114" s="149" t="str">
        <f t="shared" si="255"/>
        <v>_</v>
      </c>
      <c r="G8114" s="149">
        <f t="array" ref="G8114">SUM(IF(A8114=A$5:A8114,IF(C8114=C$5:C8114,1,0),0))</f>
        <v>4876</v>
      </c>
    </row>
    <row r="8115" spans="2:7" x14ac:dyDescent="0.25">
      <c r="B8115" s="149" t="str">
        <f t="shared" si="254"/>
        <v>_4877</v>
      </c>
      <c r="E8115" s="149" t="str">
        <f t="shared" si="255"/>
        <v>_</v>
      </c>
      <c r="G8115" s="149">
        <f t="array" ref="G8115">SUM(IF(A8115=A$5:A8115,IF(C8115=C$5:C8115,1,0),0))</f>
        <v>4877</v>
      </c>
    </row>
    <row r="8116" spans="2:7" x14ac:dyDescent="0.25">
      <c r="B8116" s="149" t="str">
        <f t="shared" si="254"/>
        <v>_4878</v>
      </c>
      <c r="E8116" s="149" t="str">
        <f t="shared" si="255"/>
        <v>_</v>
      </c>
      <c r="G8116" s="149">
        <f t="array" ref="G8116">SUM(IF(A8116=A$5:A8116,IF(C8116=C$5:C8116,1,0),0))</f>
        <v>4878</v>
      </c>
    </row>
    <row r="8117" spans="2:7" x14ac:dyDescent="0.25">
      <c r="B8117" s="149" t="str">
        <f t="shared" si="254"/>
        <v>_4879</v>
      </c>
      <c r="E8117" s="149" t="str">
        <f t="shared" si="255"/>
        <v>_</v>
      </c>
      <c r="G8117" s="149">
        <f t="array" ref="G8117">SUM(IF(A8117=A$5:A8117,IF(C8117=C$5:C8117,1,0),0))</f>
        <v>4879</v>
      </c>
    </row>
    <row r="8118" spans="2:7" x14ac:dyDescent="0.25">
      <c r="B8118" s="149" t="str">
        <f t="shared" si="254"/>
        <v>_4880</v>
      </c>
      <c r="E8118" s="149" t="str">
        <f t="shared" si="255"/>
        <v>_</v>
      </c>
      <c r="G8118" s="149">
        <f t="array" ref="G8118">SUM(IF(A8118=A$5:A8118,IF(C8118=C$5:C8118,1,0),0))</f>
        <v>4880</v>
      </c>
    </row>
    <row r="8119" spans="2:7" x14ac:dyDescent="0.25">
      <c r="B8119" s="149" t="str">
        <f t="shared" si="254"/>
        <v>_4881</v>
      </c>
      <c r="E8119" s="149" t="str">
        <f t="shared" si="255"/>
        <v>_</v>
      </c>
      <c r="G8119" s="149">
        <f t="array" ref="G8119">SUM(IF(A8119=A$5:A8119,IF(C8119=C$5:C8119,1,0),0))</f>
        <v>4881</v>
      </c>
    </row>
    <row r="8120" spans="2:7" x14ac:dyDescent="0.25">
      <c r="B8120" s="149" t="str">
        <f t="shared" si="254"/>
        <v>_4882</v>
      </c>
      <c r="E8120" s="149" t="str">
        <f t="shared" si="255"/>
        <v>_</v>
      </c>
      <c r="G8120" s="149">
        <f t="array" ref="G8120">SUM(IF(A8120=A$5:A8120,IF(C8120=C$5:C8120,1,0),0))</f>
        <v>4882</v>
      </c>
    </row>
    <row r="8121" spans="2:7" x14ac:dyDescent="0.25">
      <c r="B8121" s="149" t="str">
        <f t="shared" si="254"/>
        <v>_4883</v>
      </c>
      <c r="E8121" s="149" t="str">
        <f t="shared" si="255"/>
        <v>_</v>
      </c>
      <c r="G8121" s="149">
        <f t="array" ref="G8121">SUM(IF(A8121=A$5:A8121,IF(C8121=C$5:C8121,1,0),0))</f>
        <v>4883</v>
      </c>
    </row>
    <row r="8122" spans="2:7" x14ac:dyDescent="0.25">
      <c r="B8122" s="149" t="str">
        <f t="shared" si="254"/>
        <v>_4884</v>
      </c>
      <c r="E8122" s="149" t="str">
        <f t="shared" si="255"/>
        <v>_</v>
      </c>
      <c r="G8122" s="149">
        <f t="array" ref="G8122">SUM(IF(A8122=A$5:A8122,IF(C8122=C$5:C8122,1,0),0))</f>
        <v>4884</v>
      </c>
    </row>
    <row r="8123" spans="2:7" x14ac:dyDescent="0.25">
      <c r="B8123" s="149" t="str">
        <f t="shared" si="254"/>
        <v>_4885</v>
      </c>
      <c r="E8123" s="149" t="str">
        <f t="shared" si="255"/>
        <v>_</v>
      </c>
      <c r="G8123" s="149">
        <f t="array" ref="G8123">SUM(IF(A8123=A$5:A8123,IF(C8123=C$5:C8123,1,0),0))</f>
        <v>4885</v>
      </c>
    </row>
    <row r="8124" spans="2:7" x14ac:dyDescent="0.25">
      <c r="B8124" s="149" t="str">
        <f t="shared" si="254"/>
        <v>_4886</v>
      </c>
      <c r="E8124" s="149" t="str">
        <f t="shared" si="255"/>
        <v>_</v>
      </c>
      <c r="G8124" s="149">
        <f t="array" ref="G8124">SUM(IF(A8124=A$5:A8124,IF(C8124=C$5:C8124,1,0),0))</f>
        <v>4886</v>
      </c>
    </row>
    <row r="8125" spans="2:7" x14ac:dyDescent="0.25">
      <c r="B8125" s="149" t="str">
        <f t="shared" si="254"/>
        <v>_4887</v>
      </c>
      <c r="E8125" s="149" t="str">
        <f t="shared" si="255"/>
        <v>_</v>
      </c>
      <c r="G8125" s="149">
        <f t="array" ref="G8125">SUM(IF(A8125=A$5:A8125,IF(C8125=C$5:C8125,1,0),0))</f>
        <v>4887</v>
      </c>
    </row>
    <row r="8126" spans="2:7" x14ac:dyDescent="0.25">
      <c r="B8126" s="149" t="str">
        <f t="shared" si="254"/>
        <v>_4888</v>
      </c>
      <c r="E8126" s="149" t="str">
        <f t="shared" si="255"/>
        <v>_</v>
      </c>
      <c r="G8126" s="149">
        <f t="array" ref="G8126">SUM(IF(A8126=A$5:A8126,IF(C8126=C$5:C8126,1,0),0))</f>
        <v>4888</v>
      </c>
    </row>
    <row r="8127" spans="2:7" x14ac:dyDescent="0.25">
      <c r="B8127" s="149" t="str">
        <f t="shared" si="254"/>
        <v>_4889</v>
      </c>
      <c r="E8127" s="149" t="str">
        <f t="shared" si="255"/>
        <v>_</v>
      </c>
      <c r="G8127" s="149">
        <f t="array" ref="G8127">SUM(IF(A8127=A$5:A8127,IF(C8127=C$5:C8127,1,0),0))</f>
        <v>4889</v>
      </c>
    </row>
    <row r="8128" spans="2:7" x14ac:dyDescent="0.25">
      <c r="B8128" s="149" t="str">
        <f t="shared" si="254"/>
        <v>_4890</v>
      </c>
      <c r="E8128" s="149" t="str">
        <f t="shared" si="255"/>
        <v>_</v>
      </c>
      <c r="G8128" s="149">
        <f t="array" ref="G8128">SUM(IF(A8128=A$5:A8128,IF(C8128=C$5:C8128,1,0),0))</f>
        <v>4890</v>
      </c>
    </row>
    <row r="8129" spans="2:7" x14ac:dyDescent="0.25">
      <c r="B8129" s="149" t="str">
        <f t="shared" si="254"/>
        <v>_4891</v>
      </c>
      <c r="E8129" s="149" t="str">
        <f t="shared" si="255"/>
        <v>_</v>
      </c>
      <c r="G8129" s="149">
        <f t="array" ref="G8129">SUM(IF(A8129=A$5:A8129,IF(C8129=C$5:C8129,1,0),0))</f>
        <v>4891</v>
      </c>
    </row>
    <row r="8130" spans="2:7" x14ac:dyDescent="0.25">
      <c r="B8130" s="149" t="str">
        <f t="shared" si="254"/>
        <v>_4892</v>
      </c>
      <c r="E8130" s="149" t="str">
        <f t="shared" si="255"/>
        <v>_</v>
      </c>
      <c r="G8130" s="149">
        <f t="array" ref="G8130">SUM(IF(A8130=A$5:A8130,IF(C8130=C$5:C8130,1,0),0))</f>
        <v>4892</v>
      </c>
    </row>
    <row r="8131" spans="2:7" x14ac:dyDescent="0.25">
      <c r="B8131" s="149" t="str">
        <f t="shared" si="254"/>
        <v>_4893</v>
      </c>
      <c r="E8131" s="149" t="str">
        <f t="shared" si="255"/>
        <v>_</v>
      </c>
      <c r="G8131" s="149">
        <f t="array" ref="G8131">SUM(IF(A8131=A$5:A8131,IF(C8131=C$5:C8131,1,0),0))</f>
        <v>4893</v>
      </c>
    </row>
    <row r="8132" spans="2:7" x14ac:dyDescent="0.25">
      <c r="B8132" s="149" t="str">
        <f t="shared" si="254"/>
        <v>_4894</v>
      </c>
      <c r="E8132" s="149" t="str">
        <f t="shared" si="255"/>
        <v>_</v>
      </c>
      <c r="G8132" s="149">
        <f t="array" ref="G8132">SUM(IF(A8132=A$5:A8132,IF(C8132=C$5:C8132,1,0),0))</f>
        <v>4894</v>
      </c>
    </row>
    <row r="8133" spans="2:7" x14ac:dyDescent="0.25">
      <c r="B8133" s="149" t="str">
        <f t="shared" si="254"/>
        <v>_4895</v>
      </c>
      <c r="E8133" s="149" t="str">
        <f t="shared" si="255"/>
        <v>_</v>
      </c>
      <c r="G8133" s="149">
        <f t="array" ref="G8133">SUM(IF(A8133=A$5:A8133,IF(C8133=C$5:C8133,1,0),0))</f>
        <v>4895</v>
      </c>
    </row>
    <row r="8134" spans="2:7" x14ac:dyDescent="0.25">
      <c r="B8134" s="149" t="str">
        <f t="shared" si="254"/>
        <v>_4896</v>
      </c>
      <c r="E8134" s="149" t="str">
        <f t="shared" si="255"/>
        <v>_</v>
      </c>
      <c r="G8134" s="149">
        <f t="array" ref="G8134">SUM(IF(A8134=A$5:A8134,IF(C8134=C$5:C8134,1,0),0))</f>
        <v>4896</v>
      </c>
    </row>
    <row r="8135" spans="2:7" x14ac:dyDescent="0.25">
      <c r="B8135" s="149" t="str">
        <f t="shared" si="254"/>
        <v>_4897</v>
      </c>
      <c r="E8135" s="149" t="str">
        <f t="shared" si="255"/>
        <v>_</v>
      </c>
      <c r="G8135" s="149">
        <f t="array" ref="G8135">SUM(IF(A8135=A$5:A8135,IF(C8135=C$5:C8135,1,0),0))</f>
        <v>4897</v>
      </c>
    </row>
    <row r="8136" spans="2:7" x14ac:dyDescent="0.25">
      <c r="B8136" s="149" t="str">
        <f t="shared" si="254"/>
        <v>_4898</v>
      </c>
      <c r="E8136" s="149" t="str">
        <f t="shared" si="255"/>
        <v>_</v>
      </c>
      <c r="G8136" s="149">
        <f t="array" ref="G8136">SUM(IF(A8136=A$5:A8136,IF(C8136=C$5:C8136,1,0),0))</f>
        <v>4898</v>
      </c>
    </row>
    <row r="8137" spans="2:7" x14ac:dyDescent="0.25">
      <c r="B8137" s="149" t="str">
        <f t="shared" si="254"/>
        <v>_4899</v>
      </c>
      <c r="E8137" s="149" t="str">
        <f t="shared" si="255"/>
        <v>_</v>
      </c>
      <c r="G8137" s="149">
        <f t="array" ref="G8137">SUM(IF(A8137=A$5:A8137,IF(C8137=C$5:C8137,1,0),0))</f>
        <v>4899</v>
      </c>
    </row>
    <row r="8138" spans="2:7" x14ac:dyDescent="0.25">
      <c r="B8138" s="149" t="str">
        <f t="shared" si="254"/>
        <v>_4900</v>
      </c>
      <c r="E8138" s="149" t="str">
        <f t="shared" si="255"/>
        <v>_</v>
      </c>
      <c r="G8138" s="149">
        <f t="array" ref="G8138">SUM(IF(A8138=A$5:A8138,IF(C8138=C$5:C8138,1,0),0))</f>
        <v>4900</v>
      </c>
    </row>
    <row r="8139" spans="2:7" x14ac:dyDescent="0.25">
      <c r="B8139" s="149" t="str">
        <f t="shared" si="254"/>
        <v>_4901</v>
      </c>
      <c r="E8139" s="149" t="str">
        <f t="shared" si="255"/>
        <v>_</v>
      </c>
      <c r="G8139" s="149">
        <f t="array" ref="G8139">SUM(IF(A8139=A$5:A8139,IF(C8139=C$5:C8139,1,0),0))</f>
        <v>4901</v>
      </c>
    </row>
    <row r="8140" spans="2:7" x14ac:dyDescent="0.25">
      <c r="B8140" s="149" t="str">
        <f t="shared" si="254"/>
        <v>_4902</v>
      </c>
      <c r="E8140" s="149" t="str">
        <f t="shared" si="255"/>
        <v>_</v>
      </c>
      <c r="G8140" s="149">
        <f t="array" ref="G8140">SUM(IF(A8140=A$5:A8140,IF(C8140=C$5:C8140,1,0),0))</f>
        <v>4902</v>
      </c>
    </row>
    <row r="8141" spans="2:7" x14ac:dyDescent="0.25">
      <c r="B8141" s="149" t="str">
        <f t="shared" ref="B8141:B8204" si="256">A8141&amp;"_"&amp;C8141&amp;G8141</f>
        <v>_4903</v>
      </c>
      <c r="E8141" s="149" t="str">
        <f t="shared" si="255"/>
        <v>_</v>
      </c>
      <c r="G8141" s="149">
        <f t="array" ref="G8141">SUM(IF(A8141=A$5:A8141,IF(C8141=C$5:C8141,1,0),0))</f>
        <v>4903</v>
      </c>
    </row>
    <row r="8142" spans="2:7" x14ac:dyDescent="0.25">
      <c r="B8142" s="149" t="str">
        <f t="shared" si="256"/>
        <v>_4904</v>
      </c>
      <c r="E8142" s="149" t="str">
        <f t="shared" si="255"/>
        <v>_</v>
      </c>
      <c r="G8142" s="149">
        <f t="array" ref="G8142">SUM(IF(A8142=A$5:A8142,IF(C8142=C$5:C8142,1,0),0))</f>
        <v>4904</v>
      </c>
    </row>
    <row r="8143" spans="2:7" x14ac:dyDescent="0.25">
      <c r="B8143" s="149" t="str">
        <f t="shared" si="256"/>
        <v>_4905</v>
      </c>
      <c r="E8143" s="149" t="str">
        <f t="shared" si="255"/>
        <v>_</v>
      </c>
      <c r="G8143" s="149">
        <f t="array" ref="G8143">SUM(IF(A8143=A$5:A8143,IF(C8143=C$5:C8143,1,0),0))</f>
        <v>4905</v>
      </c>
    </row>
    <row r="8144" spans="2:7" x14ac:dyDescent="0.25">
      <c r="B8144" s="149" t="str">
        <f t="shared" si="256"/>
        <v>_4906</v>
      </c>
      <c r="E8144" s="149" t="str">
        <f t="shared" si="255"/>
        <v>_</v>
      </c>
      <c r="G8144" s="149">
        <f t="array" ref="G8144">SUM(IF(A8144=A$5:A8144,IF(C8144=C$5:C8144,1,0),0))</f>
        <v>4906</v>
      </c>
    </row>
    <row r="8145" spans="2:7" x14ac:dyDescent="0.25">
      <c r="B8145" s="149" t="str">
        <f t="shared" si="256"/>
        <v>_4907</v>
      </c>
      <c r="E8145" s="149" t="str">
        <f t="shared" si="255"/>
        <v>_</v>
      </c>
      <c r="G8145" s="149">
        <f t="array" ref="G8145">SUM(IF(A8145=A$5:A8145,IF(C8145=C$5:C8145,1,0),0))</f>
        <v>4907</v>
      </c>
    </row>
    <row r="8146" spans="2:7" x14ac:dyDescent="0.25">
      <c r="B8146" s="149" t="str">
        <f t="shared" si="256"/>
        <v>_4908</v>
      </c>
      <c r="E8146" s="149" t="str">
        <f t="shared" si="255"/>
        <v>_</v>
      </c>
      <c r="G8146" s="149">
        <f t="array" ref="G8146">SUM(IF(A8146=A$5:A8146,IF(C8146=C$5:C8146,1,0),0))</f>
        <v>4908</v>
      </c>
    </row>
    <row r="8147" spans="2:7" x14ac:dyDescent="0.25">
      <c r="B8147" s="149" t="str">
        <f t="shared" si="256"/>
        <v>_4909</v>
      </c>
      <c r="E8147" s="149" t="str">
        <f t="shared" si="255"/>
        <v>_</v>
      </c>
      <c r="G8147" s="149">
        <f t="array" ref="G8147">SUM(IF(A8147=A$5:A8147,IF(C8147=C$5:C8147,1,0),0))</f>
        <v>4909</v>
      </c>
    </row>
    <row r="8148" spans="2:7" x14ac:dyDescent="0.25">
      <c r="B8148" s="149" t="str">
        <f t="shared" si="256"/>
        <v>_4910</v>
      </c>
      <c r="E8148" s="149" t="str">
        <f t="shared" si="255"/>
        <v>_</v>
      </c>
      <c r="G8148" s="149">
        <f t="array" ref="G8148">SUM(IF(A8148=A$5:A8148,IF(C8148=C$5:C8148,1,0),0))</f>
        <v>4910</v>
      </c>
    </row>
    <row r="8149" spans="2:7" x14ac:dyDescent="0.25">
      <c r="B8149" s="149" t="str">
        <f t="shared" si="256"/>
        <v>_4911</v>
      </c>
      <c r="E8149" s="149" t="str">
        <f t="shared" si="255"/>
        <v>_</v>
      </c>
      <c r="G8149" s="149">
        <f t="array" ref="G8149">SUM(IF(A8149=A$5:A8149,IF(C8149=C$5:C8149,1,0),0))</f>
        <v>4911</v>
      </c>
    </row>
    <row r="8150" spans="2:7" x14ac:dyDescent="0.25">
      <c r="B8150" s="149" t="str">
        <f t="shared" si="256"/>
        <v>_4912</v>
      </c>
      <c r="E8150" s="149" t="str">
        <f t="shared" si="255"/>
        <v>_</v>
      </c>
      <c r="G8150" s="149">
        <f t="array" ref="G8150">SUM(IF(A8150=A$5:A8150,IF(C8150=C$5:C8150,1,0),0))</f>
        <v>4912</v>
      </c>
    </row>
    <row r="8151" spans="2:7" x14ac:dyDescent="0.25">
      <c r="B8151" s="149" t="str">
        <f t="shared" si="256"/>
        <v>_4913</v>
      </c>
      <c r="E8151" s="149" t="str">
        <f t="shared" si="255"/>
        <v>_</v>
      </c>
      <c r="G8151" s="149">
        <f t="array" ref="G8151">SUM(IF(A8151=A$5:A8151,IF(C8151=C$5:C8151,1,0),0))</f>
        <v>4913</v>
      </c>
    </row>
    <row r="8152" spans="2:7" x14ac:dyDescent="0.25">
      <c r="B8152" s="149" t="str">
        <f t="shared" si="256"/>
        <v>_4914</v>
      </c>
      <c r="E8152" s="149" t="str">
        <f t="shared" si="255"/>
        <v>_</v>
      </c>
      <c r="G8152" s="149">
        <f t="array" ref="G8152">SUM(IF(A8152=A$5:A8152,IF(C8152=C$5:C8152,1,0),0))</f>
        <v>4914</v>
      </c>
    </row>
    <row r="8153" spans="2:7" x14ac:dyDescent="0.25">
      <c r="B8153" s="149" t="str">
        <f t="shared" si="256"/>
        <v>_4915</v>
      </c>
      <c r="E8153" s="149" t="str">
        <f t="shared" si="255"/>
        <v>_</v>
      </c>
      <c r="G8153" s="149">
        <f t="array" ref="G8153">SUM(IF(A8153=A$5:A8153,IF(C8153=C$5:C8153,1,0),0))</f>
        <v>4915</v>
      </c>
    </row>
    <row r="8154" spans="2:7" x14ac:dyDescent="0.25">
      <c r="B8154" s="149" t="str">
        <f t="shared" si="256"/>
        <v>_4916</v>
      </c>
      <c r="E8154" s="149" t="str">
        <f t="shared" si="255"/>
        <v>_</v>
      </c>
      <c r="G8154" s="149">
        <f t="array" ref="G8154">SUM(IF(A8154=A$5:A8154,IF(C8154=C$5:C8154,1,0),0))</f>
        <v>4916</v>
      </c>
    </row>
    <row r="8155" spans="2:7" x14ac:dyDescent="0.25">
      <c r="B8155" s="149" t="str">
        <f t="shared" si="256"/>
        <v>_4917</v>
      </c>
      <c r="E8155" s="149" t="str">
        <f t="shared" si="255"/>
        <v>_</v>
      </c>
      <c r="G8155" s="149">
        <f t="array" ref="G8155">SUM(IF(A8155=A$5:A8155,IF(C8155=C$5:C8155,1,0),0))</f>
        <v>4917</v>
      </c>
    </row>
    <row r="8156" spans="2:7" x14ac:dyDescent="0.25">
      <c r="B8156" s="149" t="str">
        <f t="shared" si="256"/>
        <v>_4918</v>
      </c>
      <c r="E8156" s="149" t="str">
        <f t="shared" si="255"/>
        <v>_</v>
      </c>
      <c r="G8156" s="149">
        <f t="array" ref="G8156">SUM(IF(A8156=A$5:A8156,IF(C8156=C$5:C8156,1,0),0))</f>
        <v>4918</v>
      </c>
    </row>
    <row r="8157" spans="2:7" x14ac:dyDescent="0.25">
      <c r="B8157" s="149" t="str">
        <f t="shared" si="256"/>
        <v>_4919</v>
      </c>
      <c r="E8157" s="149" t="str">
        <f t="shared" si="255"/>
        <v>_</v>
      </c>
      <c r="G8157" s="149">
        <f t="array" ref="G8157">SUM(IF(A8157=A$5:A8157,IF(C8157=C$5:C8157,1,0),0))</f>
        <v>4919</v>
      </c>
    </row>
    <row r="8158" spans="2:7" x14ac:dyDescent="0.25">
      <c r="B8158" s="149" t="str">
        <f t="shared" si="256"/>
        <v>_4920</v>
      </c>
      <c r="E8158" s="149" t="str">
        <f t="shared" si="255"/>
        <v>_</v>
      </c>
      <c r="G8158" s="149">
        <f t="array" ref="G8158">SUM(IF(A8158=A$5:A8158,IF(C8158=C$5:C8158,1,0),0))</f>
        <v>4920</v>
      </c>
    </row>
    <row r="8159" spans="2:7" x14ac:dyDescent="0.25">
      <c r="B8159" s="149" t="str">
        <f t="shared" si="256"/>
        <v>_4921</v>
      </c>
      <c r="E8159" s="149" t="str">
        <f t="shared" si="255"/>
        <v>_</v>
      </c>
      <c r="G8159" s="149">
        <f t="array" ref="G8159">SUM(IF(A8159=A$5:A8159,IF(C8159=C$5:C8159,1,0),0))</f>
        <v>4921</v>
      </c>
    </row>
    <row r="8160" spans="2:7" x14ac:dyDescent="0.25">
      <c r="B8160" s="149" t="str">
        <f t="shared" si="256"/>
        <v>_4922</v>
      </c>
      <c r="E8160" s="149" t="str">
        <f t="shared" si="255"/>
        <v>_</v>
      </c>
      <c r="G8160" s="149">
        <f t="array" ref="G8160">SUM(IF(A8160=A$5:A8160,IF(C8160=C$5:C8160,1,0),0))</f>
        <v>4922</v>
      </c>
    </row>
    <row r="8161" spans="2:7" x14ac:dyDescent="0.25">
      <c r="B8161" s="149" t="str">
        <f t="shared" si="256"/>
        <v>_4923</v>
      </c>
      <c r="E8161" s="149" t="str">
        <f t="shared" si="255"/>
        <v>_</v>
      </c>
      <c r="G8161" s="149">
        <f t="array" ref="G8161">SUM(IF(A8161=A$5:A8161,IF(C8161=C$5:C8161,1,0),0))</f>
        <v>4923</v>
      </c>
    </row>
    <row r="8162" spans="2:7" x14ac:dyDescent="0.25">
      <c r="B8162" s="149" t="str">
        <f t="shared" si="256"/>
        <v>_4924</v>
      </c>
      <c r="E8162" s="149" t="str">
        <f t="shared" si="255"/>
        <v>_</v>
      </c>
      <c r="G8162" s="149">
        <f t="array" ref="G8162">SUM(IF(A8162=A$5:A8162,IF(C8162=C$5:C8162,1,0),0))</f>
        <v>4924</v>
      </c>
    </row>
    <row r="8163" spans="2:7" x14ac:dyDescent="0.25">
      <c r="B8163" s="149" t="str">
        <f t="shared" si="256"/>
        <v>_4925</v>
      </c>
      <c r="E8163" s="149" t="str">
        <f t="shared" si="255"/>
        <v>_</v>
      </c>
      <c r="G8163" s="149">
        <f t="array" ref="G8163">SUM(IF(A8163=A$5:A8163,IF(C8163=C$5:C8163,1,0),0))</f>
        <v>4925</v>
      </c>
    </row>
    <row r="8164" spans="2:7" x14ac:dyDescent="0.25">
      <c r="B8164" s="149" t="str">
        <f t="shared" si="256"/>
        <v>_4926</v>
      </c>
      <c r="E8164" s="149" t="str">
        <f t="shared" si="255"/>
        <v>_</v>
      </c>
      <c r="G8164" s="149">
        <f t="array" ref="G8164">SUM(IF(A8164=A$5:A8164,IF(C8164=C$5:C8164,1,0),0))</f>
        <v>4926</v>
      </c>
    </row>
    <row r="8165" spans="2:7" x14ac:dyDescent="0.25">
      <c r="B8165" s="149" t="str">
        <f t="shared" si="256"/>
        <v>_4927</v>
      </c>
      <c r="E8165" s="149" t="str">
        <f t="shared" si="255"/>
        <v>_</v>
      </c>
      <c r="G8165" s="149">
        <f t="array" ref="G8165">SUM(IF(A8165=A$5:A8165,IF(C8165=C$5:C8165,1,0),0))</f>
        <v>4927</v>
      </c>
    </row>
    <row r="8166" spans="2:7" x14ac:dyDescent="0.25">
      <c r="B8166" s="149" t="str">
        <f t="shared" si="256"/>
        <v>_4928</v>
      </c>
      <c r="E8166" s="149" t="str">
        <f t="shared" si="255"/>
        <v>_</v>
      </c>
      <c r="G8166" s="149">
        <f t="array" ref="G8166">SUM(IF(A8166=A$5:A8166,IF(C8166=C$5:C8166,1,0),0))</f>
        <v>4928</v>
      </c>
    </row>
    <row r="8167" spans="2:7" x14ac:dyDescent="0.25">
      <c r="B8167" s="149" t="str">
        <f t="shared" si="256"/>
        <v>_4929</v>
      </c>
      <c r="E8167" s="149" t="str">
        <f t="shared" si="255"/>
        <v>_</v>
      </c>
      <c r="G8167" s="149">
        <f t="array" ref="G8167">SUM(IF(A8167=A$5:A8167,IF(C8167=C$5:C8167,1,0),0))</f>
        <v>4929</v>
      </c>
    </row>
    <row r="8168" spans="2:7" x14ac:dyDescent="0.25">
      <c r="B8168" s="149" t="str">
        <f t="shared" si="256"/>
        <v>_4930</v>
      </c>
      <c r="E8168" s="149" t="str">
        <f t="shared" si="255"/>
        <v>_</v>
      </c>
      <c r="G8168" s="149">
        <f t="array" ref="G8168">SUM(IF(A8168=A$5:A8168,IF(C8168=C$5:C8168,1,0),0))</f>
        <v>4930</v>
      </c>
    </row>
    <row r="8169" spans="2:7" x14ac:dyDescent="0.25">
      <c r="B8169" s="149" t="str">
        <f t="shared" si="256"/>
        <v>_4931</v>
      </c>
      <c r="E8169" s="149" t="str">
        <f t="shared" si="255"/>
        <v>_</v>
      </c>
      <c r="G8169" s="149">
        <f t="array" ref="G8169">SUM(IF(A8169=A$5:A8169,IF(C8169=C$5:C8169,1,0),0))</f>
        <v>4931</v>
      </c>
    </row>
    <row r="8170" spans="2:7" x14ac:dyDescent="0.25">
      <c r="B8170" s="149" t="str">
        <f t="shared" si="256"/>
        <v>_4932</v>
      </c>
      <c r="E8170" s="149" t="str">
        <f t="shared" si="255"/>
        <v>_</v>
      </c>
      <c r="G8170" s="149">
        <f t="array" ref="G8170">SUM(IF(A8170=A$5:A8170,IF(C8170=C$5:C8170,1,0),0))</f>
        <v>4932</v>
      </c>
    </row>
    <row r="8171" spans="2:7" x14ac:dyDescent="0.25">
      <c r="B8171" s="149" t="str">
        <f t="shared" si="256"/>
        <v>_4933</v>
      </c>
      <c r="E8171" s="149" t="str">
        <f t="shared" si="255"/>
        <v>_</v>
      </c>
      <c r="G8171" s="149">
        <f t="array" ref="G8171">SUM(IF(A8171=A$5:A8171,IF(C8171=C$5:C8171,1,0),0))</f>
        <v>4933</v>
      </c>
    </row>
    <row r="8172" spans="2:7" x14ac:dyDescent="0.25">
      <c r="B8172" s="149" t="str">
        <f t="shared" si="256"/>
        <v>_4934</v>
      </c>
      <c r="E8172" s="149" t="str">
        <f t="shared" si="255"/>
        <v>_</v>
      </c>
      <c r="G8172" s="149">
        <f t="array" ref="G8172">SUM(IF(A8172=A$5:A8172,IF(C8172=C$5:C8172,1,0),0))</f>
        <v>4934</v>
      </c>
    </row>
    <row r="8173" spans="2:7" x14ac:dyDescent="0.25">
      <c r="B8173" s="149" t="str">
        <f t="shared" si="256"/>
        <v>_4935</v>
      </c>
      <c r="E8173" s="149" t="str">
        <f t="shared" si="255"/>
        <v>_</v>
      </c>
      <c r="G8173" s="149">
        <f t="array" ref="G8173">SUM(IF(A8173=A$5:A8173,IF(C8173=C$5:C8173,1,0),0))</f>
        <v>4935</v>
      </c>
    </row>
    <row r="8174" spans="2:7" x14ac:dyDescent="0.25">
      <c r="B8174" s="149" t="str">
        <f t="shared" si="256"/>
        <v>_4936</v>
      </c>
      <c r="E8174" s="149" t="str">
        <f t="shared" si="255"/>
        <v>_</v>
      </c>
      <c r="G8174" s="149">
        <f t="array" ref="G8174">SUM(IF(A8174=A$5:A8174,IF(C8174=C$5:C8174,1,0),0))</f>
        <v>4936</v>
      </c>
    </row>
    <row r="8175" spans="2:7" x14ac:dyDescent="0.25">
      <c r="B8175" s="149" t="str">
        <f t="shared" si="256"/>
        <v>_4937</v>
      </c>
      <c r="E8175" s="149" t="str">
        <f t="shared" si="255"/>
        <v>_</v>
      </c>
      <c r="G8175" s="149">
        <f t="array" ref="G8175">SUM(IF(A8175=A$5:A8175,IF(C8175=C$5:C8175,1,0),0))</f>
        <v>4937</v>
      </c>
    </row>
    <row r="8176" spans="2:7" x14ac:dyDescent="0.25">
      <c r="B8176" s="149" t="str">
        <f t="shared" si="256"/>
        <v>_4938</v>
      </c>
      <c r="E8176" s="149" t="str">
        <f t="shared" si="255"/>
        <v>_</v>
      </c>
      <c r="G8176" s="149">
        <f t="array" ref="G8176">SUM(IF(A8176=A$5:A8176,IF(C8176=C$5:C8176,1,0),0))</f>
        <v>4938</v>
      </c>
    </row>
    <row r="8177" spans="2:7" x14ac:dyDescent="0.25">
      <c r="B8177" s="149" t="str">
        <f t="shared" si="256"/>
        <v>_4939</v>
      </c>
      <c r="E8177" s="149" t="str">
        <f t="shared" ref="E8177:E8240" si="257">A8177&amp;"_"&amp;C8177&amp;D8177</f>
        <v>_</v>
      </c>
      <c r="G8177" s="149">
        <f t="array" ref="G8177">SUM(IF(A8177=A$5:A8177,IF(C8177=C$5:C8177,1,0),0))</f>
        <v>4939</v>
      </c>
    </row>
    <row r="8178" spans="2:7" x14ac:dyDescent="0.25">
      <c r="B8178" s="149" t="str">
        <f t="shared" si="256"/>
        <v>_4940</v>
      </c>
      <c r="E8178" s="149" t="str">
        <f t="shared" si="257"/>
        <v>_</v>
      </c>
      <c r="G8178" s="149">
        <f t="array" ref="G8178">SUM(IF(A8178=A$5:A8178,IF(C8178=C$5:C8178,1,0),0))</f>
        <v>4940</v>
      </c>
    </row>
    <row r="8179" spans="2:7" x14ac:dyDescent="0.25">
      <c r="B8179" s="149" t="str">
        <f t="shared" si="256"/>
        <v>_4941</v>
      </c>
      <c r="E8179" s="149" t="str">
        <f t="shared" si="257"/>
        <v>_</v>
      </c>
      <c r="G8179" s="149">
        <f t="array" ref="G8179">SUM(IF(A8179=A$5:A8179,IF(C8179=C$5:C8179,1,0),0))</f>
        <v>4941</v>
      </c>
    </row>
    <row r="8180" spans="2:7" x14ac:dyDescent="0.25">
      <c r="B8180" s="149" t="str">
        <f t="shared" si="256"/>
        <v>_4942</v>
      </c>
      <c r="E8180" s="149" t="str">
        <f t="shared" si="257"/>
        <v>_</v>
      </c>
      <c r="G8180" s="149">
        <f t="array" ref="G8180">SUM(IF(A8180=A$5:A8180,IF(C8180=C$5:C8180,1,0),0))</f>
        <v>4942</v>
      </c>
    </row>
    <row r="8181" spans="2:7" x14ac:dyDescent="0.25">
      <c r="B8181" s="149" t="str">
        <f t="shared" si="256"/>
        <v>_4943</v>
      </c>
      <c r="E8181" s="149" t="str">
        <f t="shared" si="257"/>
        <v>_</v>
      </c>
      <c r="G8181" s="149">
        <f t="array" ref="G8181">SUM(IF(A8181=A$5:A8181,IF(C8181=C$5:C8181,1,0),0))</f>
        <v>4943</v>
      </c>
    </row>
    <row r="8182" spans="2:7" x14ac:dyDescent="0.25">
      <c r="B8182" s="149" t="str">
        <f t="shared" si="256"/>
        <v>_4944</v>
      </c>
      <c r="E8182" s="149" t="str">
        <f t="shared" si="257"/>
        <v>_</v>
      </c>
      <c r="G8182" s="149">
        <f t="array" ref="G8182">SUM(IF(A8182=A$5:A8182,IF(C8182=C$5:C8182,1,0),0))</f>
        <v>4944</v>
      </c>
    </row>
    <row r="8183" spans="2:7" x14ac:dyDescent="0.25">
      <c r="B8183" s="149" t="str">
        <f t="shared" si="256"/>
        <v>_4945</v>
      </c>
      <c r="E8183" s="149" t="str">
        <f t="shared" si="257"/>
        <v>_</v>
      </c>
      <c r="G8183" s="149">
        <f t="array" ref="G8183">SUM(IF(A8183=A$5:A8183,IF(C8183=C$5:C8183,1,0),0))</f>
        <v>4945</v>
      </c>
    </row>
    <row r="8184" spans="2:7" x14ac:dyDescent="0.25">
      <c r="B8184" s="149" t="str">
        <f t="shared" si="256"/>
        <v>_4946</v>
      </c>
      <c r="E8184" s="149" t="str">
        <f t="shared" si="257"/>
        <v>_</v>
      </c>
      <c r="G8184" s="149">
        <f t="array" ref="G8184">SUM(IF(A8184=A$5:A8184,IF(C8184=C$5:C8184,1,0),0))</f>
        <v>4946</v>
      </c>
    </row>
    <row r="8185" spans="2:7" x14ac:dyDescent="0.25">
      <c r="B8185" s="149" t="str">
        <f t="shared" si="256"/>
        <v>_4947</v>
      </c>
      <c r="E8185" s="149" t="str">
        <f t="shared" si="257"/>
        <v>_</v>
      </c>
      <c r="G8185" s="149">
        <f t="array" ref="G8185">SUM(IF(A8185=A$5:A8185,IF(C8185=C$5:C8185,1,0),0))</f>
        <v>4947</v>
      </c>
    </row>
    <row r="8186" spans="2:7" x14ac:dyDescent="0.25">
      <c r="B8186" s="149" t="str">
        <f t="shared" si="256"/>
        <v>_4948</v>
      </c>
      <c r="E8186" s="149" t="str">
        <f t="shared" si="257"/>
        <v>_</v>
      </c>
      <c r="G8186" s="149">
        <f t="array" ref="G8186">SUM(IF(A8186=A$5:A8186,IF(C8186=C$5:C8186,1,0),0))</f>
        <v>4948</v>
      </c>
    </row>
    <row r="8187" spans="2:7" x14ac:dyDescent="0.25">
      <c r="B8187" s="149" t="str">
        <f t="shared" si="256"/>
        <v>_4949</v>
      </c>
      <c r="E8187" s="149" t="str">
        <f t="shared" si="257"/>
        <v>_</v>
      </c>
      <c r="G8187" s="149">
        <f t="array" ref="G8187">SUM(IF(A8187=A$5:A8187,IF(C8187=C$5:C8187,1,0),0))</f>
        <v>4949</v>
      </c>
    </row>
    <row r="8188" spans="2:7" x14ac:dyDescent="0.25">
      <c r="B8188" s="149" t="str">
        <f t="shared" si="256"/>
        <v>_4950</v>
      </c>
      <c r="E8188" s="149" t="str">
        <f t="shared" si="257"/>
        <v>_</v>
      </c>
      <c r="G8188" s="149">
        <f t="array" ref="G8188">SUM(IF(A8188=A$5:A8188,IF(C8188=C$5:C8188,1,0),0))</f>
        <v>4950</v>
      </c>
    </row>
    <row r="8189" spans="2:7" x14ac:dyDescent="0.25">
      <c r="B8189" s="149" t="str">
        <f t="shared" si="256"/>
        <v>_4951</v>
      </c>
      <c r="E8189" s="149" t="str">
        <f t="shared" si="257"/>
        <v>_</v>
      </c>
      <c r="G8189" s="149">
        <f t="array" ref="G8189">SUM(IF(A8189=A$5:A8189,IF(C8189=C$5:C8189,1,0),0))</f>
        <v>4951</v>
      </c>
    </row>
    <row r="8190" spans="2:7" x14ac:dyDescent="0.25">
      <c r="B8190" s="149" t="str">
        <f t="shared" si="256"/>
        <v>_4952</v>
      </c>
      <c r="E8190" s="149" t="str">
        <f t="shared" si="257"/>
        <v>_</v>
      </c>
      <c r="G8190" s="149">
        <f t="array" ref="G8190">SUM(IF(A8190=A$5:A8190,IF(C8190=C$5:C8190,1,0),0))</f>
        <v>4952</v>
      </c>
    </row>
    <row r="8191" spans="2:7" x14ac:dyDescent="0.25">
      <c r="B8191" s="149" t="str">
        <f t="shared" si="256"/>
        <v>_4953</v>
      </c>
      <c r="E8191" s="149" t="str">
        <f t="shared" si="257"/>
        <v>_</v>
      </c>
      <c r="G8191" s="149">
        <f t="array" ref="G8191">SUM(IF(A8191=A$5:A8191,IF(C8191=C$5:C8191,1,0),0))</f>
        <v>4953</v>
      </c>
    </row>
    <row r="8192" spans="2:7" x14ac:dyDescent="0.25">
      <c r="B8192" s="149" t="str">
        <f t="shared" si="256"/>
        <v>_4954</v>
      </c>
      <c r="E8192" s="149" t="str">
        <f t="shared" si="257"/>
        <v>_</v>
      </c>
      <c r="G8192" s="149">
        <f t="array" ref="G8192">SUM(IF(A8192=A$5:A8192,IF(C8192=C$5:C8192,1,0),0))</f>
        <v>4954</v>
      </c>
    </row>
    <row r="8193" spans="2:7" x14ac:dyDescent="0.25">
      <c r="B8193" s="149" t="str">
        <f t="shared" si="256"/>
        <v>_4955</v>
      </c>
      <c r="E8193" s="149" t="str">
        <f t="shared" si="257"/>
        <v>_</v>
      </c>
      <c r="G8193" s="149">
        <f t="array" ref="G8193">SUM(IF(A8193=A$5:A8193,IF(C8193=C$5:C8193,1,0),0))</f>
        <v>4955</v>
      </c>
    </row>
    <row r="8194" spans="2:7" x14ac:dyDescent="0.25">
      <c r="B8194" s="149" t="str">
        <f t="shared" si="256"/>
        <v>_4956</v>
      </c>
      <c r="E8194" s="149" t="str">
        <f t="shared" si="257"/>
        <v>_</v>
      </c>
      <c r="G8194" s="149">
        <f t="array" ref="G8194">SUM(IF(A8194=A$5:A8194,IF(C8194=C$5:C8194,1,0),0))</f>
        <v>4956</v>
      </c>
    </row>
    <row r="8195" spans="2:7" x14ac:dyDescent="0.25">
      <c r="B8195" s="149" t="str">
        <f t="shared" si="256"/>
        <v>_4957</v>
      </c>
      <c r="E8195" s="149" t="str">
        <f t="shared" si="257"/>
        <v>_</v>
      </c>
      <c r="G8195" s="149">
        <f t="array" ref="G8195">SUM(IF(A8195=A$5:A8195,IF(C8195=C$5:C8195,1,0),0))</f>
        <v>4957</v>
      </c>
    </row>
    <row r="8196" spans="2:7" x14ac:dyDescent="0.25">
      <c r="B8196" s="149" t="str">
        <f t="shared" si="256"/>
        <v>_4958</v>
      </c>
      <c r="E8196" s="149" t="str">
        <f t="shared" si="257"/>
        <v>_</v>
      </c>
      <c r="G8196" s="149">
        <f t="array" ref="G8196">SUM(IF(A8196=A$5:A8196,IF(C8196=C$5:C8196,1,0),0))</f>
        <v>4958</v>
      </c>
    </row>
    <row r="8197" spans="2:7" x14ac:dyDescent="0.25">
      <c r="B8197" s="149" t="str">
        <f t="shared" si="256"/>
        <v>_4959</v>
      </c>
      <c r="E8197" s="149" t="str">
        <f t="shared" si="257"/>
        <v>_</v>
      </c>
      <c r="G8197" s="149">
        <f t="array" ref="G8197">SUM(IF(A8197=A$5:A8197,IF(C8197=C$5:C8197,1,0),0))</f>
        <v>4959</v>
      </c>
    </row>
    <row r="8198" spans="2:7" x14ac:dyDescent="0.25">
      <c r="B8198" s="149" t="str">
        <f t="shared" si="256"/>
        <v>_4960</v>
      </c>
      <c r="E8198" s="149" t="str">
        <f t="shared" si="257"/>
        <v>_</v>
      </c>
      <c r="G8198" s="149">
        <f t="array" ref="G8198">SUM(IF(A8198=A$5:A8198,IF(C8198=C$5:C8198,1,0),0))</f>
        <v>4960</v>
      </c>
    </row>
    <row r="8199" spans="2:7" x14ac:dyDescent="0.25">
      <c r="B8199" s="149" t="str">
        <f t="shared" si="256"/>
        <v>_4961</v>
      </c>
      <c r="E8199" s="149" t="str">
        <f t="shared" si="257"/>
        <v>_</v>
      </c>
      <c r="G8199" s="149">
        <f t="array" ref="G8199">SUM(IF(A8199=A$5:A8199,IF(C8199=C$5:C8199,1,0),0))</f>
        <v>4961</v>
      </c>
    </row>
    <row r="8200" spans="2:7" x14ac:dyDescent="0.25">
      <c r="B8200" s="149" t="str">
        <f t="shared" si="256"/>
        <v>_4962</v>
      </c>
      <c r="E8200" s="149" t="str">
        <f t="shared" si="257"/>
        <v>_</v>
      </c>
      <c r="G8200" s="149">
        <f t="array" ref="G8200">SUM(IF(A8200=A$5:A8200,IF(C8200=C$5:C8200,1,0),0))</f>
        <v>4962</v>
      </c>
    </row>
    <row r="8201" spans="2:7" x14ac:dyDescent="0.25">
      <c r="B8201" s="149" t="str">
        <f t="shared" si="256"/>
        <v>_4963</v>
      </c>
      <c r="E8201" s="149" t="str">
        <f t="shared" si="257"/>
        <v>_</v>
      </c>
      <c r="G8201" s="149">
        <f t="array" ref="G8201">SUM(IF(A8201=A$5:A8201,IF(C8201=C$5:C8201,1,0),0))</f>
        <v>4963</v>
      </c>
    </row>
    <row r="8202" spans="2:7" x14ac:dyDescent="0.25">
      <c r="B8202" s="149" t="str">
        <f t="shared" si="256"/>
        <v>_4964</v>
      </c>
      <c r="E8202" s="149" t="str">
        <f t="shared" si="257"/>
        <v>_</v>
      </c>
      <c r="G8202" s="149">
        <f t="array" ref="G8202">SUM(IF(A8202=A$5:A8202,IF(C8202=C$5:C8202,1,0),0))</f>
        <v>4964</v>
      </c>
    </row>
    <row r="8203" spans="2:7" x14ac:dyDescent="0.25">
      <c r="B8203" s="149" t="str">
        <f t="shared" si="256"/>
        <v>_4965</v>
      </c>
      <c r="E8203" s="149" t="str">
        <f t="shared" si="257"/>
        <v>_</v>
      </c>
      <c r="G8203" s="149">
        <f t="array" ref="G8203">SUM(IF(A8203=A$5:A8203,IF(C8203=C$5:C8203,1,0),0))</f>
        <v>4965</v>
      </c>
    </row>
    <row r="8204" spans="2:7" x14ac:dyDescent="0.25">
      <c r="B8204" s="149" t="str">
        <f t="shared" si="256"/>
        <v>_4966</v>
      </c>
      <c r="E8204" s="149" t="str">
        <f t="shared" si="257"/>
        <v>_</v>
      </c>
      <c r="G8204" s="149">
        <f t="array" ref="G8204">SUM(IF(A8204=A$5:A8204,IF(C8204=C$5:C8204,1,0),0))</f>
        <v>4966</v>
      </c>
    </row>
    <row r="8205" spans="2:7" x14ac:dyDescent="0.25">
      <c r="B8205" s="149" t="str">
        <f t="shared" ref="B8205:B8268" si="258">A8205&amp;"_"&amp;C8205&amp;G8205</f>
        <v>_4967</v>
      </c>
      <c r="E8205" s="149" t="str">
        <f t="shared" si="257"/>
        <v>_</v>
      </c>
      <c r="G8205" s="149">
        <f t="array" ref="G8205">SUM(IF(A8205=A$5:A8205,IF(C8205=C$5:C8205,1,0),0))</f>
        <v>4967</v>
      </c>
    </row>
    <row r="8206" spans="2:7" x14ac:dyDescent="0.25">
      <c r="B8206" s="149" t="str">
        <f t="shared" si="258"/>
        <v>_4968</v>
      </c>
      <c r="E8206" s="149" t="str">
        <f t="shared" si="257"/>
        <v>_</v>
      </c>
      <c r="G8206" s="149">
        <f t="array" ref="G8206">SUM(IF(A8206=A$5:A8206,IF(C8206=C$5:C8206,1,0),0))</f>
        <v>4968</v>
      </c>
    </row>
    <row r="8207" spans="2:7" x14ac:dyDescent="0.25">
      <c r="B8207" s="149" t="str">
        <f t="shared" si="258"/>
        <v>_4969</v>
      </c>
      <c r="E8207" s="149" t="str">
        <f t="shared" si="257"/>
        <v>_</v>
      </c>
      <c r="G8207" s="149">
        <f t="array" ref="G8207">SUM(IF(A8207=A$5:A8207,IF(C8207=C$5:C8207,1,0),0))</f>
        <v>4969</v>
      </c>
    </row>
    <row r="8208" spans="2:7" x14ac:dyDescent="0.25">
      <c r="B8208" s="149" t="str">
        <f t="shared" si="258"/>
        <v>_4970</v>
      </c>
      <c r="E8208" s="149" t="str">
        <f t="shared" si="257"/>
        <v>_</v>
      </c>
      <c r="G8208" s="149">
        <f t="array" ref="G8208">SUM(IF(A8208=A$5:A8208,IF(C8208=C$5:C8208,1,0),0))</f>
        <v>4970</v>
      </c>
    </row>
    <row r="8209" spans="2:7" x14ac:dyDescent="0.25">
      <c r="B8209" s="149" t="str">
        <f t="shared" si="258"/>
        <v>_4971</v>
      </c>
      <c r="E8209" s="149" t="str">
        <f t="shared" si="257"/>
        <v>_</v>
      </c>
      <c r="G8209" s="149">
        <f t="array" ref="G8209">SUM(IF(A8209=A$5:A8209,IF(C8209=C$5:C8209,1,0),0))</f>
        <v>4971</v>
      </c>
    </row>
    <row r="8210" spans="2:7" x14ac:dyDescent="0.25">
      <c r="B8210" s="149" t="str">
        <f t="shared" si="258"/>
        <v>_4972</v>
      </c>
      <c r="E8210" s="149" t="str">
        <f t="shared" si="257"/>
        <v>_</v>
      </c>
      <c r="G8210" s="149">
        <f t="array" ref="G8210">SUM(IF(A8210=A$5:A8210,IF(C8210=C$5:C8210,1,0),0))</f>
        <v>4972</v>
      </c>
    </row>
    <row r="8211" spans="2:7" x14ac:dyDescent="0.25">
      <c r="B8211" s="149" t="str">
        <f t="shared" si="258"/>
        <v>_4973</v>
      </c>
      <c r="E8211" s="149" t="str">
        <f t="shared" si="257"/>
        <v>_</v>
      </c>
      <c r="G8211" s="149">
        <f t="array" ref="G8211">SUM(IF(A8211=A$5:A8211,IF(C8211=C$5:C8211,1,0),0))</f>
        <v>4973</v>
      </c>
    </row>
    <row r="8212" spans="2:7" x14ac:dyDescent="0.25">
      <c r="B8212" s="149" t="str">
        <f t="shared" si="258"/>
        <v>_4974</v>
      </c>
      <c r="E8212" s="149" t="str">
        <f t="shared" si="257"/>
        <v>_</v>
      </c>
      <c r="G8212" s="149">
        <f t="array" ref="G8212">SUM(IF(A8212=A$5:A8212,IF(C8212=C$5:C8212,1,0),0))</f>
        <v>4974</v>
      </c>
    </row>
    <row r="8213" spans="2:7" x14ac:dyDescent="0.25">
      <c r="B8213" s="149" t="str">
        <f t="shared" si="258"/>
        <v>_4975</v>
      </c>
      <c r="E8213" s="149" t="str">
        <f t="shared" si="257"/>
        <v>_</v>
      </c>
      <c r="G8213" s="149">
        <f t="array" ref="G8213">SUM(IF(A8213=A$5:A8213,IF(C8213=C$5:C8213,1,0),0))</f>
        <v>4975</v>
      </c>
    </row>
    <row r="8214" spans="2:7" x14ac:dyDescent="0.25">
      <c r="B8214" s="149" t="str">
        <f t="shared" si="258"/>
        <v>_4976</v>
      </c>
      <c r="E8214" s="149" t="str">
        <f t="shared" si="257"/>
        <v>_</v>
      </c>
      <c r="G8214" s="149">
        <f t="array" ref="G8214">SUM(IF(A8214=A$5:A8214,IF(C8214=C$5:C8214,1,0),0))</f>
        <v>4976</v>
      </c>
    </row>
    <row r="8215" spans="2:7" x14ac:dyDescent="0.25">
      <c r="B8215" s="149" t="str">
        <f t="shared" si="258"/>
        <v>_4977</v>
      </c>
      <c r="E8215" s="149" t="str">
        <f t="shared" si="257"/>
        <v>_</v>
      </c>
      <c r="G8215" s="149">
        <f t="array" ref="G8215">SUM(IF(A8215=A$5:A8215,IF(C8215=C$5:C8215,1,0),0))</f>
        <v>4977</v>
      </c>
    </row>
    <row r="8216" spans="2:7" x14ac:dyDescent="0.25">
      <c r="B8216" s="149" t="str">
        <f t="shared" si="258"/>
        <v>_4978</v>
      </c>
      <c r="E8216" s="149" t="str">
        <f t="shared" si="257"/>
        <v>_</v>
      </c>
      <c r="G8216" s="149">
        <f t="array" ref="G8216">SUM(IF(A8216=A$5:A8216,IF(C8216=C$5:C8216,1,0),0))</f>
        <v>4978</v>
      </c>
    </row>
    <row r="8217" spans="2:7" x14ac:dyDescent="0.25">
      <c r="B8217" s="149" t="str">
        <f t="shared" si="258"/>
        <v>_4979</v>
      </c>
      <c r="E8217" s="149" t="str">
        <f t="shared" si="257"/>
        <v>_</v>
      </c>
      <c r="G8217" s="149">
        <f t="array" ref="G8217">SUM(IF(A8217=A$5:A8217,IF(C8217=C$5:C8217,1,0),0))</f>
        <v>4979</v>
      </c>
    </row>
    <row r="8218" spans="2:7" x14ac:dyDescent="0.25">
      <c r="B8218" s="149" t="str">
        <f t="shared" si="258"/>
        <v>_4980</v>
      </c>
      <c r="E8218" s="149" t="str">
        <f t="shared" si="257"/>
        <v>_</v>
      </c>
      <c r="G8218" s="149">
        <f t="array" ref="G8218">SUM(IF(A8218=A$5:A8218,IF(C8218=C$5:C8218,1,0),0))</f>
        <v>4980</v>
      </c>
    </row>
    <row r="8219" spans="2:7" x14ac:dyDescent="0.25">
      <c r="B8219" s="149" t="str">
        <f t="shared" si="258"/>
        <v>_4981</v>
      </c>
      <c r="E8219" s="149" t="str">
        <f t="shared" si="257"/>
        <v>_</v>
      </c>
      <c r="G8219" s="149">
        <f t="array" ref="G8219">SUM(IF(A8219=A$5:A8219,IF(C8219=C$5:C8219,1,0),0))</f>
        <v>4981</v>
      </c>
    </row>
    <row r="8220" spans="2:7" x14ac:dyDescent="0.25">
      <c r="B8220" s="149" t="str">
        <f t="shared" si="258"/>
        <v>_4982</v>
      </c>
      <c r="E8220" s="149" t="str">
        <f t="shared" si="257"/>
        <v>_</v>
      </c>
      <c r="G8220" s="149">
        <f t="array" ref="G8220">SUM(IF(A8220=A$5:A8220,IF(C8220=C$5:C8220,1,0),0))</f>
        <v>4982</v>
      </c>
    </row>
    <row r="8221" spans="2:7" x14ac:dyDescent="0.25">
      <c r="B8221" s="149" t="str">
        <f t="shared" si="258"/>
        <v>_4983</v>
      </c>
      <c r="E8221" s="149" t="str">
        <f t="shared" si="257"/>
        <v>_</v>
      </c>
      <c r="G8221" s="149">
        <f t="array" ref="G8221">SUM(IF(A8221=A$5:A8221,IF(C8221=C$5:C8221,1,0),0))</f>
        <v>4983</v>
      </c>
    </row>
    <row r="8222" spans="2:7" x14ac:dyDescent="0.25">
      <c r="B8222" s="149" t="str">
        <f t="shared" si="258"/>
        <v>_4984</v>
      </c>
      <c r="E8222" s="149" t="str">
        <f t="shared" si="257"/>
        <v>_</v>
      </c>
      <c r="G8222" s="149">
        <f t="array" ref="G8222">SUM(IF(A8222=A$5:A8222,IF(C8222=C$5:C8222,1,0),0))</f>
        <v>4984</v>
      </c>
    </row>
    <row r="8223" spans="2:7" x14ac:dyDescent="0.25">
      <c r="B8223" s="149" t="str">
        <f t="shared" si="258"/>
        <v>_4985</v>
      </c>
      <c r="E8223" s="149" t="str">
        <f t="shared" si="257"/>
        <v>_</v>
      </c>
      <c r="G8223" s="149">
        <f t="array" ref="G8223">SUM(IF(A8223=A$5:A8223,IF(C8223=C$5:C8223,1,0),0))</f>
        <v>4985</v>
      </c>
    </row>
    <row r="8224" spans="2:7" x14ac:dyDescent="0.25">
      <c r="B8224" s="149" t="str">
        <f t="shared" si="258"/>
        <v>_4986</v>
      </c>
      <c r="E8224" s="149" t="str">
        <f t="shared" si="257"/>
        <v>_</v>
      </c>
      <c r="G8224" s="149">
        <f t="array" ref="G8224">SUM(IF(A8224=A$5:A8224,IF(C8224=C$5:C8224,1,0),0))</f>
        <v>4986</v>
      </c>
    </row>
    <row r="8225" spans="2:7" x14ac:dyDescent="0.25">
      <c r="B8225" s="149" t="str">
        <f t="shared" si="258"/>
        <v>_4987</v>
      </c>
      <c r="E8225" s="149" t="str">
        <f t="shared" si="257"/>
        <v>_</v>
      </c>
      <c r="G8225" s="149">
        <f t="array" ref="G8225">SUM(IF(A8225=A$5:A8225,IF(C8225=C$5:C8225,1,0),0))</f>
        <v>4987</v>
      </c>
    </row>
    <row r="8226" spans="2:7" x14ac:dyDescent="0.25">
      <c r="B8226" s="149" t="str">
        <f t="shared" si="258"/>
        <v>_4988</v>
      </c>
      <c r="E8226" s="149" t="str">
        <f t="shared" si="257"/>
        <v>_</v>
      </c>
      <c r="G8226" s="149">
        <f t="array" ref="G8226">SUM(IF(A8226=A$5:A8226,IF(C8226=C$5:C8226,1,0),0))</f>
        <v>4988</v>
      </c>
    </row>
    <row r="8227" spans="2:7" x14ac:dyDescent="0.25">
      <c r="B8227" s="149" t="str">
        <f t="shared" si="258"/>
        <v>_4989</v>
      </c>
      <c r="E8227" s="149" t="str">
        <f t="shared" si="257"/>
        <v>_</v>
      </c>
      <c r="G8227" s="149">
        <f t="array" ref="G8227">SUM(IF(A8227=A$5:A8227,IF(C8227=C$5:C8227,1,0),0))</f>
        <v>4989</v>
      </c>
    </row>
    <row r="8228" spans="2:7" x14ac:dyDescent="0.25">
      <c r="B8228" s="149" t="str">
        <f t="shared" si="258"/>
        <v>_4990</v>
      </c>
      <c r="E8228" s="149" t="str">
        <f t="shared" si="257"/>
        <v>_</v>
      </c>
      <c r="G8228" s="149">
        <f t="array" ref="G8228">SUM(IF(A8228=A$5:A8228,IF(C8228=C$5:C8228,1,0),0))</f>
        <v>4990</v>
      </c>
    </row>
    <row r="8229" spans="2:7" x14ac:dyDescent="0.25">
      <c r="B8229" s="149" t="str">
        <f t="shared" si="258"/>
        <v>_4991</v>
      </c>
      <c r="E8229" s="149" t="str">
        <f t="shared" si="257"/>
        <v>_</v>
      </c>
      <c r="G8229" s="149">
        <f t="array" ref="G8229">SUM(IF(A8229=A$5:A8229,IF(C8229=C$5:C8229,1,0),0))</f>
        <v>4991</v>
      </c>
    </row>
    <row r="8230" spans="2:7" x14ac:dyDescent="0.25">
      <c r="B8230" s="149" t="str">
        <f t="shared" si="258"/>
        <v>_4992</v>
      </c>
      <c r="E8230" s="149" t="str">
        <f t="shared" si="257"/>
        <v>_</v>
      </c>
      <c r="G8230" s="149">
        <f t="array" ref="G8230">SUM(IF(A8230=A$5:A8230,IF(C8230=C$5:C8230,1,0),0))</f>
        <v>4992</v>
      </c>
    </row>
    <row r="8231" spans="2:7" x14ac:dyDescent="0.25">
      <c r="B8231" s="149" t="str">
        <f t="shared" si="258"/>
        <v>_4993</v>
      </c>
      <c r="E8231" s="149" t="str">
        <f t="shared" si="257"/>
        <v>_</v>
      </c>
      <c r="G8231" s="149">
        <f t="array" ref="G8231">SUM(IF(A8231=A$5:A8231,IF(C8231=C$5:C8231,1,0),0))</f>
        <v>4993</v>
      </c>
    </row>
    <row r="8232" spans="2:7" x14ac:dyDescent="0.25">
      <c r="B8232" s="149" t="str">
        <f t="shared" si="258"/>
        <v>_4994</v>
      </c>
      <c r="E8232" s="149" t="str">
        <f t="shared" si="257"/>
        <v>_</v>
      </c>
      <c r="G8232" s="149">
        <f t="array" ref="G8232">SUM(IF(A8232=A$5:A8232,IF(C8232=C$5:C8232,1,0),0))</f>
        <v>4994</v>
      </c>
    </row>
    <row r="8233" spans="2:7" x14ac:dyDescent="0.25">
      <c r="B8233" s="149" t="str">
        <f t="shared" si="258"/>
        <v>_4995</v>
      </c>
      <c r="E8233" s="149" t="str">
        <f t="shared" si="257"/>
        <v>_</v>
      </c>
      <c r="G8233" s="149">
        <f t="array" ref="G8233">SUM(IF(A8233=A$5:A8233,IF(C8233=C$5:C8233,1,0),0))</f>
        <v>4995</v>
      </c>
    </row>
    <row r="8234" spans="2:7" x14ac:dyDescent="0.25">
      <c r="B8234" s="149" t="str">
        <f t="shared" si="258"/>
        <v>_4996</v>
      </c>
      <c r="E8234" s="149" t="str">
        <f t="shared" si="257"/>
        <v>_</v>
      </c>
      <c r="G8234" s="149">
        <f t="array" ref="G8234">SUM(IF(A8234=A$5:A8234,IF(C8234=C$5:C8234,1,0),0))</f>
        <v>4996</v>
      </c>
    </row>
    <row r="8235" spans="2:7" x14ac:dyDescent="0.25">
      <c r="B8235" s="149" t="str">
        <f t="shared" si="258"/>
        <v>_4997</v>
      </c>
      <c r="E8235" s="149" t="str">
        <f t="shared" si="257"/>
        <v>_</v>
      </c>
      <c r="G8235" s="149">
        <f t="array" ref="G8235">SUM(IF(A8235=A$5:A8235,IF(C8235=C$5:C8235,1,0),0))</f>
        <v>4997</v>
      </c>
    </row>
    <row r="8236" spans="2:7" x14ac:dyDescent="0.25">
      <c r="B8236" s="149" t="str">
        <f t="shared" si="258"/>
        <v>_4998</v>
      </c>
      <c r="E8236" s="149" t="str">
        <f t="shared" si="257"/>
        <v>_</v>
      </c>
      <c r="G8236" s="149">
        <f t="array" ref="G8236">SUM(IF(A8236=A$5:A8236,IF(C8236=C$5:C8236,1,0),0))</f>
        <v>4998</v>
      </c>
    </row>
    <row r="8237" spans="2:7" x14ac:dyDescent="0.25">
      <c r="B8237" s="149" t="str">
        <f t="shared" si="258"/>
        <v>_4999</v>
      </c>
      <c r="E8237" s="149" t="str">
        <f t="shared" si="257"/>
        <v>_</v>
      </c>
      <c r="G8237" s="149">
        <f t="array" ref="G8237">SUM(IF(A8237=A$5:A8237,IF(C8237=C$5:C8237,1,0),0))</f>
        <v>4999</v>
      </c>
    </row>
    <row r="8238" spans="2:7" x14ac:dyDescent="0.25">
      <c r="B8238" s="149" t="str">
        <f t="shared" si="258"/>
        <v>_5000</v>
      </c>
      <c r="E8238" s="149" t="str">
        <f t="shared" si="257"/>
        <v>_</v>
      </c>
      <c r="G8238" s="149">
        <f t="array" ref="G8238">SUM(IF(A8238=A$5:A8238,IF(C8238=C$5:C8238,1,0),0))</f>
        <v>5000</v>
      </c>
    </row>
    <row r="8239" spans="2:7" x14ac:dyDescent="0.25">
      <c r="B8239" s="149" t="str">
        <f t="shared" si="258"/>
        <v>_5001</v>
      </c>
      <c r="E8239" s="149" t="str">
        <f t="shared" si="257"/>
        <v>_</v>
      </c>
      <c r="G8239" s="149">
        <f t="array" ref="G8239">SUM(IF(A8239=A$5:A8239,IF(C8239=C$5:C8239,1,0),0))</f>
        <v>5001</v>
      </c>
    </row>
    <row r="8240" spans="2:7" x14ac:dyDescent="0.25">
      <c r="B8240" s="149" t="str">
        <f t="shared" si="258"/>
        <v>_5002</v>
      </c>
      <c r="E8240" s="149" t="str">
        <f t="shared" si="257"/>
        <v>_</v>
      </c>
      <c r="G8240" s="149">
        <f t="array" ref="G8240">SUM(IF(A8240=A$5:A8240,IF(C8240=C$5:C8240,1,0),0))</f>
        <v>5002</v>
      </c>
    </row>
    <row r="8241" spans="2:7" x14ac:dyDescent="0.25">
      <c r="B8241" s="149" t="str">
        <f t="shared" si="258"/>
        <v>_5003</v>
      </c>
      <c r="E8241" s="149" t="str">
        <f t="shared" ref="E8241:E8304" si="259">A8241&amp;"_"&amp;C8241&amp;D8241</f>
        <v>_</v>
      </c>
      <c r="G8241" s="149">
        <f t="array" ref="G8241">SUM(IF(A8241=A$5:A8241,IF(C8241=C$5:C8241,1,0),0))</f>
        <v>5003</v>
      </c>
    </row>
    <row r="8242" spans="2:7" x14ac:dyDescent="0.25">
      <c r="B8242" s="149" t="str">
        <f t="shared" si="258"/>
        <v>_5004</v>
      </c>
      <c r="E8242" s="149" t="str">
        <f t="shared" si="259"/>
        <v>_</v>
      </c>
      <c r="G8242" s="149">
        <f t="array" ref="G8242">SUM(IF(A8242=A$5:A8242,IF(C8242=C$5:C8242,1,0),0))</f>
        <v>5004</v>
      </c>
    </row>
    <row r="8243" spans="2:7" x14ac:dyDescent="0.25">
      <c r="B8243" s="149" t="str">
        <f t="shared" si="258"/>
        <v>_5005</v>
      </c>
      <c r="E8243" s="149" t="str">
        <f t="shared" si="259"/>
        <v>_</v>
      </c>
      <c r="G8243" s="149">
        <f t="array" ref="G8243">SUM(IF(A8243=A$5:A8243,IF(C8243=C$5:C8243,1,0),0))</f>
        <v>5005</v>
      </c>
    </row>
    <row r="8244" spans="2:7" x14ac:dyDescent="0.25">
      <c r="B8244" s="149" t="str">
        <f t="shared" si="258"/>
        <v>_5006</v>
      </c>
      <c r="E8244" s="149" t="str">
        <f t="shared" si="259"/>
        <v>_</v>
      </c>
      <c r="G8244" s="149">
        <f t="array" ref="G8244">SUM(IF(A8244=A$5:A8244,IF(C8244=C$5:C8244,1,0),0))</f>
        <v>5006</v>
      </c>
    </row>
    <row r="8245" spans="2:7" x14ac:dyDescent="0.25">
      <c r="B8245" s="149" t="str">
        <f t="shared" si="258"/>
        <v>_5007</v>
      </c>
      <c r="E8245" s="149" t="str">
        <f t="shared" si="259"/>
        <v>_</v>
      </c>
      <c r="G8245" s="149">
        <f t="array" ref="G8245">SUM(IF(A8245=A$5:A8245,IF(C8245=C$5:C8245,1,0),0))</f>
        <v>5007</v>
      </c>
    </row>
    <row r="8246" spans="2:7" x14ac:dyDescent="0.25">
      <c r="B8246" s="149" t="str">
        <f t="shared" si="258"/>
        <v>_5008</v>
      </c>
      <c r="E8246" s="149" t="str">
        <f t="shared" si="259"/>
        <v>_</v>
      </c>
      <c r="G8246" s="149">
        <f t="array" ref="G8246">SUM(IF(A8246=A$5:A8246,IF(C8246=C$5:C8246,1,0),0))</f>
        <v>5008</v>
      </c>
    </row>
    <row r="8247" spans="2:7" x14ac:dyDescent="0.25">
      <c r="B8247" s="149" t="str">
        <f t="shared" si="258"/>
        <v>_5009</v>
      </c>
      <c r="E8247" s="149" t="str">
        <f t="shared" si="259"/>
        <v>_</v>
      </c>
      <c r="G8247" s="149">
        <f t="array" ref="G8247">SUM(IF(A8247=A$5:A8247,IF(C8247=C$5:C8247,1,0),0))</f>
        <v>5009</v>
      </c>
    </row>
    <row r="8248" spans="2:7" x14ac:dyDescent="0.25">
      <c r="B8248" s="149" t="str">
        <f t="shared" si="258"/>
        <v>_5010</v>
      </c>
      <c r="E8248" s="149" t="str">
        <f t="shared" si="259"/>
        <v>_</v>
      </c>
      <c r="G8248" s="149">
        <f t="array" ref="G8248">SUM(IF(A8248=A$5:A8248,IF(C8248=C$5:C8248,1,0),0))</f>
        <v>5010</v>
      </c>
    </row>
    <row r="8249" spans="2:7" x14ac:dyDescent="0.25">
      <c r="B8249" s="149" t="str">
        <f t="shared" si="258"/>
        <v>_5011</v>
      </c>
      <c r="E8249" s="149" t="str">
        <f t="shared" si="259"/>
        <v>_</v>
      </c>
      <c r="G8249" s="149">
        <f t="array" ref="G8249">SUM(IF(A8249=A$5:A8249,IF(C8249=C$5:C8249,1,0),0))</f>
        <v>5011</v>
      </c>
    </row>
    <row r="8250" spans="2:7" x14ac:dyDescent="0.25">
      <c r="B8250" s="149" t="str">
        <f t="shared" si="258"/>
        <v>_5012</v>
      </c>
      <c r="E8250" s="149" t="str">
        <f t="shared" si="259"/>
        <v>_</v>
      </c>
      <c r="G8250" s="149">
        <f t="array" ref="G8250">SUM(IF(A8250=A$5:A8250,IF(C8250=C$5:C8250,1,0),0))</f>
        <v>5012</v>
      </c>
    </row>
    <row r="8251" spans="2:7" x14ac:dyDescent="0.25">
      <c r="B8251" s="149" t="str">
        <f t="shared" si="258"/>
        <v>_5013</v>
      </c>
      <c r="E8251" s="149" t="str">
        <f t="shared" si="259"/>
        <v>_</v>
      </c>
      <c r="G8251" s="149">
        <f t="array" ref="G8251">SUM(IF(A8251=A$5:A8251,IF(C8251=C$5:C8251,1,0),0))</f>
        <v>5013</v>
      </c>
    </row>
    <row r="8252" spans="2:7" x14ac:dyDescent="0.25">
      <c r="B8252" s="149" t="str">
        <f t="shared" si="258"/>
        <v>_5014</v>
      </c>
      <c r="E8252" s="149" t="str">
        <f t="shared" si="259"/>
        <v>_</v>
      </c>
      <c r="G8252" s="149">
        <f t="array" ref="G8252">SUM(IF(A8252=A$5:A8252,IF(C8252=C$5:C8252,1,0),0))</f>
        <v>5014</v>
      </c>
    </row>
    <row r="8253" spans="2:7" x14ac:dyDescent="0.25">
      <c r="B8253" s="149" t="str">
        <f t="shared" si="258"/>
        <v>_5015</v>
      </c>
      <c r="E8253" s="149" t="str">
        <f t="shared" si="259"/>
        <v>_</v>
      </c>
      <c r="G8253" s="149">
        <f t="array" ref="G8253">SUM(IF(A8253=A$5:A8253,IF(C8253=C$5:C8253,1,0),0))</f>
        <v>5015</v>
      </c>
    </row>
    <row r="8254" spans="2:7" x14ac:dyDescent="0.25">
      <c r="B8254" s="149" t="str">
        <f t="shared" si="258"/>
        <v>_5016</v>
      </c>
      <c r="E8254" s="149" t="str">
        <f t="shared" si="259"/>
        <v>_</v>
      </c>
      <c r="G8254" s="149">
        <f t="array" ref="G8254">SUM(IF(A8254=A$5:A8254,IF(C8254=C$5:C8254,1,0),0))</f>
        <v>5016</v>
      </c>
    </row>
    <row r="8255" spans="2:7" x14ac:dyDescent="0.25">
      <c r="B8255" s="149" t="str">
        <f t="shared" si="258"/>
        <v>_5017</v>
      </c>
      <c r="E8255" s="149" t="str">
        <f t="shared" si="259"/>
        <v>_</v>
      </c>
      <c r="G8255" s="149">
        <f t="array" ref="G8255">SUM(IF(A8255=A$5:A8255,IF(C8255=C$5:C8255,1,0),0))</f>
        <v>5017</v>
      </c>
    </row>
    <row r="8256" spans="2:7" x14ac:dyDescent="0.25">
      <c r="B8256" s="149" t="str">
        <f t="shared" si="258"/>
        <v>_5018</v>
      </c>
      <c r="E8256" s="149" t="str">
        <f t="shared" si="259"/>
        <v>_</v>
      </c>
      <c r="G8256" s="149">
        <f t="array" ref="G8256">SUM(IF(A8256=A$5:A8256,IF(C8256=C$5:C8256,1,0),0))</f>
        <v>5018</v>
      </c>
    </row>
    <row r="8257" spans="2:7" x14ac:dyDescent="0.25">
      <c r="B8257" s="149" t="str">
        <f t="shared" si="258"/>
        <v>_5019</v>
      </c>
      <c r="E8257" s="149" t="str">
        <f t="shared" si="259"/>
        <v>_</v>
      </c>
      <c r="G8257" s="149">
        <f t="array" ref="G8257">SUM(IF(A8257=A$5:A8257,IF(C8257=C$5:C8257,1,0),0))</f>
        <v>5019</v>
      </c>
    </row>
    <row r="8258" spans="2:7" x14ac:dyDescent="0.25">
      <c r="B8258" s="149" t="str">
        <f t="shared" si="258"/>
        <v>_5020</v>
      </c>
      <c r="E8258" s="149" t="str">
        <f t="shared" si="259"/>
        <v>_</v>
      </c>
      <c r="G8258" s="149">
        <f t="array" ref="G8258">SUM(IF(A8258=A$5:A8258,IF(C8258=C$5:C8258,1,0),0))</f>
        <v>5020</v>
      </c>
    </row>
    <row r="8259" spans="2:7" x14ac:dyDescent="0.25">
      <c r="B8259" s="149" t="str">
        <f t="shared" si="258"/>
        <v>_5021</v>
      </c>
      <c r="E8259" s="149" t="str">
        <f t="shared" si="259"/>
        <v>_</v>
      </c>
      <c r="G8259" s="149">
        <f t="array" ref="G8259">SUM(IF(A8259=A$5:A8259,IF(C8259=C$5:C8259,1,0),0))</f>
        <v>5021</v>
      </c>
    </row>
    <row r="8260" spans="2:7" x14ac:dyDescent="0.25">
      <c r="B8260" s="149" t="str">
        <f t="shared" si="258"/>
        <v>_5022</v>
      </c>
      <c r="E8260" s="149" t="str">
        <f t="shared" si="259"/>
        <v>_</v>
      </c>
      <c r="G8260" s="149">
        <f t="array" ref="G8260">SUM(IF(A8260=A$5:A8260,IF(C8260=C$5:C8260,1,0),0))</f>
        <v>5022</v>
      </c>
    </row>
    <row r="8261" spans="2:7" x14ac:dyDescent="0.25">
      <c r="B8261" s="149" t="str">
        <f t="shared" si="258"/>
        <v>_5023</v>
      </c>
      <c r="E8261" s="149" t="str">
        <f t="shared" si="259"/>
        <v>_</v>
      </c>
      <c r="G8261" s="149">
        <f t="array" ref="G8261">SUM(IF(A8261=A$5:A8261,IF(C8261=C$5:C8261,1,0),0))</f>
        <v>5023</v>
      </c>
    </row>
    <row r="8262" spans="2:7" x14ac:dyDescent="0.25">
      <c r="B8262" s="149" t="str">
        <f t="shared" si="258"/>
        <v>_5024</v>
      </c>
      <c r="E8262" s="149" t="str">
        <f t="shared" si="259"/>
        <v>_</v>
      </c>
      <c r="G8262" s="149">
        <f t="array" ref="G8262">SUM(IF(A8262=A$5:A8262,IF(C8262=C$5:C8262,1,0),0))</f>
        <v>5024</v>
      </c>
    </row>
    <row r="8263" spans="2:7" x14ac:dyDescent="0.25">
      <c r="B8263" s="149" t="str">
        <f t="shared" si="258"/>
        <v>_5025</v>
      </c>
      <c r="E8263" s="149" t="str">
        <f t="shared" si="259"/>
        <v>_</v>
      </c>
      <c r="G8263" s="149">
        <f t="array" ref="G8263">SUM(IF(A8263=A$5:A8263,IF(C8263=C$5:C8263,1,0),0))</f>
        <v>5025</v>
      </c>
    </row>
    <row r="8264" spans="2:7" x14ac:dyDescent="0.25">
      <c r="B8264" s="149" t="str">
        <f t="shared" si="258"/>
        <v>_5026</v>
      </c>
      <c r="E8264" s="149" t="str">
        <f t="shared" si="259"/>
        <v>_</v>
      </c>
      <c r="G8264" s="149">
        <f t="array" ref="G8264">SUM(IF(A8264=A$5:A8264,IF(C8264=C$5:C8264,1,0),0))</f>
        <v>5026</v>
      </c>
    </row>
    <row r="8265" spans="2:7" x14ac:dyDescent="0.25">
      <c r="B8265" s="149" t="str">
        <f t="shared" si="258"/>
        <v>_5027</v>
      </c>
      <c r="E8265" s="149" t="str">
        <f t="shared" si="259"/>
        <v>_</v>
      </c>
      <c r="G8265" s="149">
        <f t="array" ref="G8265">SUM(IF(A8265=A$5:A8265,IF(C8265=C$5:C8265,1,0),0))</f>
        <v>5027</v>
      </c>
    </row>
    <row r="8266" spans="2:7" x14ac:dyDescent="0.25">
      <c r="B8266" s="149" t="str">
        <f t="shared" si="258"/>
        <v>_5028</v>
      </c>
      <c r="E8266" s="149" t="str">
        <f t="shared" si="259"/>
        <v>_</v>
      </c>
      <c r="G8266" s="149">
        <f t="array" ref="G8266">SUM(IF(A8266=A$5:A8266,IF(C8266=C$5:C8266,1,0),0))</f>
        <v>5028</v>
      </c>
    </row>
    <row r="8267" spans="2:7" x14ac:dyDescent="0.25">
      <c r="B8267" s="149" t="str">
        <f t="shared" si="258"/>
        <v>_5029</v>
      </c>
      <c r="E8267" s="149" t="str">
        <f t="shared" si="259"/>
        <v>_</v>
      </c>
      <c r="G8267" s="149">
        <f t="array" ref="G8267">SUM(IF(A8267=A$5:A8267,IF(C8267=C$5:C8267,1,0),0))</f>
        <v>5029</v>
      </c>
    </row>
    <row r="8268" spans="2:7" x14ac:dyDescent="0.25">
      <c r="B8268" s="149" t="str">
        <f t="shared" si="258"/>
        <v>_5030</v>
      </c>
      <c r="E8268" s="149" t="str">
        <f t="shared" si="259"/>
        <v>_</v>
      </c>
      <c r="G8268" s="149">
        <f t="array" ref="G8268">SUM(IF(A8268=A$5:A8268,IF(C8268=C$5:C8268,1,0),0))</f>
        <v>5030</v>
      </c>
    </row>
    <row r="8269" spans="2:7" x14ac:dyDescent="0.25">
      <c r="B8269" s="149" t="str">
        <f t="shared" ref="B8269:B8332" si="260">A8269&amp;"_"&amp;C8269&amp;G8269</f>
        <v>_5031</v>
      </c>
      <c r="E8269" s="149" t="str">
        <f t="shared" si="259"/>
        <v>_</v>
      </c>
      <c r="G8269" s="149">
        <f t="array" ref="G8269">SUM(IF(A8269=A$5:A8269,IF(C8269=C$5:C8269,1,0),0))</f>
        <v>5031</v>
      </c>
    </row>
    <row r="8270" spans="2:7" x14ac:dyDescent="0.25">
      <c r="B8270" s="149" t="str">
        <f t="shared" si="260"/>
        <v>_5032</v>
      </c>
      <c r="E8270" s="149" t="str">
        <f t="shared" si="259"/>
        <v>_</v>
      </c>
      <c r="G8270" s="149">
        <f t="array" ref="G8270">SUM(IF(A8270=A$5:A8270,IF(C8270=C$5:C8270,1,0),0))</f>
        <v>5032</v>
      </c>
    </row>
    <row r="8271" spans="2:7" x14ac:dyDescent="0.25">
      <c r="B8271" s="149" t="str">
        <f t="shared" si="260"/>
        <v>_5033</v>
      </c>
      <c r="E8271" s="149" t="str">
        <f t="shared" si="259"/>
        <v>_</v>
      </c>
      <c r="G8271" s="149">
        <f t="array" ref="G8271">SUM(IF(A8271=A$5:A8271,IF(C8271=C$5:C8271,1,0),0))</f>
        <v>5033</v>
      </c>
    </row>
    <row r="8272" spans="2:7" x14ac:dyDescent="0.25">
      <c r="B8272" s="149" t="str">
        <f t="shared" si="260"/>
        <v>_5034</v>
      </c>
      <c r="E8272" s="149" t="str">
        <f t="shared" si="259"/>
        <v>_</v>
      </c>
      <c r="G8272" s="149">
        <f t="array" ref="G8272">SUM(IF(A8272=A$5:A8272,IF(C8272=C$5:C8272,1,0),0))</f>
        <v>5034</v>
      </c>
    </row>
    <row r="8273" spans="2:7" x14ac:dyDescent="0.25">
      <c r="B8273" s="149" t="str">
        <f t="shared" si="260"/>
        <v>_5035</v>
      </c>
      <c r="E8273" s="149" t="str">
        <f t="shared" si="259"/>
        <v>_</v>
      </c>
      <c r="G8273" s="149">
        <f t="array" ref="G8273">SUM(IF(A8273=A$5:A8273,IF(C8273=C$5:C8273,1,0),0))</f>
        <v>5035</v>
      </c>
    </row>
    <row r="8274" spans="2:7" x14ac:dyDescent="0.25">
      <c r="B8274" s="149" t="str">
        <f t="shared" si="260"/>
        <v>_5036</v>
      </c>
      <c r="E8274" s="149" t="str">
        <f t="shared" si="259"/>
        <v>_</v>
      </c>
      <c r="G8274" s="149">
        <f t="array" ref="G8274">SUM(IF(A8274=A$5:A8274,IF(C8274=C$5:C8274,1,0),0))</f>
        <v>5036</v>
      </c>
    </row>
    <row r="8275" spans="2:7" x14ac:dyDescent="0.25">
      <c r="B8275" s="149" t="str">
        <f t="shared" si="260"/>
        <v>_5037</v>
      </c>
      <c r="E8275" s="149" t="str">
        <f t="shared" si="259"/>
        <v>_</v>
      </c>
      <c r="G8275" s="149">
        <f t="array" ref="G8275">SUM(IF(A8275=A$5:A8275,IF(C8275=C$5:C8275,1,0),0))</f>
        <v>5037</v>
      </c>
    </row>
    <row r="8276" spans="2:7" x14ac:dyDescent="0.25">
      <c r="B8276" s="149" t="str">
        <f t="shared" si="260"/>
        <v>_5038</v>
      </c>
      <c r="E8276" s="149" t="str">
        <f t="shared" si="259"/>
        <v>_</v>
      </c>
      <c r="G8276" s="149">
        <f t="array" ref="G8276">SUM(IF(A8276=A$5:A8276,IF(C8276=C$5:C8276,1,0),0))</f>
        <v>5038</v>
      </c>
    </row>
    <row r="8277" spans="2:7" x14ac:dyDescent="0.25">
      <c r="B8277" s="149" t="str">
        <f t="shared" si="260"/>
        <v>_5039</v>
      </c>
      <c r="E8277" s="149" t="str">
        <f t="shared" si="259"/>
        <v>_</v>
      </c>
      <c r="G8277" s="149">
        <f t="array" ref="G8277">SUM(IF(A8277=A$5:A8277,IF(C8277=C$5:C8277,1,0),0))</f>
        <v>5039</v>
      </c>
    </row>
    <row r="8278" spans="2:7" x14ac:dyDescent="0.25">
      <c r="B8278" s="149" t="str">
        <f t="shared" si="260"/>
        <v>_5040</v>
      </c>
      <c r="E8278" s="149" t="str">
        <f t="shared" si="259"/>
        <v>_</v>
      </c>
      <c r="G8278" s="149">
        <f t="array" ref="G8278">SUM(IF(A8278=A$5:A8278,IF(C8278=C$5:C8278,1,0),0))</f>
        <v>5040</v>
      </c>
    </row>
    <row r="8279" spans="2:7" x14ac:dyDescent="0.25">
      <c r="B8279" s="149" t="str">
        <f t="shared" si="260"/>
        <v>_5041</v>
      </c>
      <c r="E8279" s="149" t="str">
        <f t="shared" si="259"/>
        <v>_</v>
      </c>
      <c r="G8279" s="149">
        <f t="array" ref="G8279">SUM(IF(A8279=A$5:A8279,IF(C8279=C$5:C8279,1,0),0))</f>
        <v>5041</v>
      </c>
    </row>
    <row r="8280" spans="2:7" x14ac:dyDescent="0.25">
      <c r="B8280" s="149" t="str">
        <f t="shared" si="260"/>
        <v>_5042</v>
      </c>
      <c r="E8280" s="149" t="str">
        <f t="shared" si="259"/>
        <v>_</v>
      </c>
      <c r="G8280" s="149">
        <f t="array" ref="G8280">SUM(IF(A8280=A$5:A8280,IF(C8280=C$5:C8280,1,0),0))</f>
        <v>5042</v>
      </c>
    </row>
    <row r="8281" spans="2:7" x14ac:dyDescent="0.25">
      <c r="B8281" s="149" t="str">
        <f t="shared" si="260"/>
        <v>_5043</v>
      </c>
      <c r="E8281" s="149" t="str">
        <f t="shared" si="259"/>
        <v>_</v>
      </c>
      <c r="G8281" s="149">
        <f t="array" ref="G8281">SUM(IF(A8281=A$5:A8281,IF(C8281=C$5:C8281,1,0),0))</f>
        <v>5043</v>
      </c>
    </row>
    <row r="8282" spans="2:7" x14ac:dyDescent="0.25">
      <c r="B8282" s="149" t="str">
        <f t="shared" si="260"/>
        <v>_5044</v>
      </c>
      <c r="E8282" s="149" t="str">
        <f t="shared" si="259"/>
        <v>_</v>
      </c>
      <c r="G8282" s="149">
        <f t="array" ref="G8282">SUM(IF(A8282=A$5:A8282,IF(C8282=C$5:C8282,1,0),0))</f>
        <v>5044</v>
      </c>
    </row>
    <row r="8283" spans="2:7" x14ac:dyDescent="0.25">
      <c r="B8283" s="149" t="str">
        <f t="shared" si="260"/>
        <v>_5045</v>
      </c>
      <c r="E8283" s="149" t="str">
        <f t="shared" si="259"/>
        <v>_</v>
      </c>
      <c r="G8283" s="149">
        <f t="array" ref="G8283">SUM(IF(A8283=A$5:A8283,IF(C8283=C$5:C8283,1,0),0))</f>
        <v>5045</v>
      </c>
    </row>
    <row r="8284" spans="2:7" x14ac:dyDescent="0.25">
      <c r="B8284" s="149" t="str">
        <f t="shared" si="260"/>
        <v>_5046</v>
      </c>
      <c r="E8284" s="149" t="str">
        <f t="shared" si="259"/>
        <v>_</v>
      </c>
      <c r="G8284" s="149">
        <f t="array" ref="G8284">SUM(IF(A8284=A$5:A8284,IF(C8284=C$5:C8284,1,0),0))</f>
        <v>5046</v>
      </c>
    </row>
    <row r="8285" spans="2:7" x14ac:dyDescent="0.25">
      <c r="B8285" s="149" t="str">
        <f t="shared" si="260"/>
        <v>_5047</v>
      </c>
      <c r="E8285" s="149" t="str">
        <f t="shared" si="259"/>
        <v>_</v>
      </c>
      <c r="G8285" s="149">
        <f t="array" ref="G8285">SUM(IF(A8285=A$5:A8285,IF(C8285=C$5:C8285,1,0),0))</f>
        <v>5047</v>
      </c>
    </row>
    <row r="8286" spans="2:7" x14ac:dyDescent="0.25">
      <c r="B8286" s="149" t="str">
        <f t="shared" si="260"/>
        <v>_5048</v>
      </c>
      <c r="E8286" s="149" t="str">
        <f t="shared" si="259"/>
        <v>_</v>
      </c>
      <c r="G8286" s="149">
        <f t="array" ref="G8286">SUM(IF(A8286=A$5:A8286,IF(C8286=C$5:C8286,1,0),0))</f>
        <v>5048</v>
      </c>
    </row>
    <row r="8287" spans="2:7" x14ac:dyDescent="0.25">
      <c r="B8287" s="149" t="str">
        <f t="shared" si="260"/>
        <v>_5049</v>
      </c>
      <c r="E8287" s="149" t="str">
        <f t="shared" si="259"/>
        <v>_</v>
      </c>
      <c r="G8287" s="149">
        <f t="array" ref="G8287">SUM(IF(A8287=A$5:A8287,IF(C8287=C$5:C8287,1,0),0))</f>
        <v>5049</v>
      </c>
    </row>
    <row r="8288" spans="2:7" x14ac:dyDescent="0.25">
      <c r="B8288" s="149" t="str">
        <f t="shared" si="260"/>
        <v>_5050</v>
      </c>
      <c r="E8288" s="149" t="str">
        <f t="shared" si="259"/>
        <v>_</v>
      </c>
      <c r="G8288" s="149">
        <f t="array" ref="G8288">SUM(IF(A8288=A$5:A8288,IF(C8288=C$5:C8288,1,0),0))</f>
        <v>5050</v>
      </c>
    </row>
    <row r="8289" spans="2:7" x14ac:dyDescent="0.25">
      <c r="B8289" s="149" t="str">
        <f t="shared" si="260"/>
        <v>_5051</v>
      </c>
      <c r="E8289" s="149" t="str">
        <f t="shared" si="259"/>
        <v>_</v>
      </c>
      <c r="G8289" s="149">
        <f t="array" ref="G8289">SUM(IF(A8289=A$5:A8289,IF(C8289=C$5:C8289,1,0),0))</f>
        <v>5051</v>
      </c>
    </row>
    <row r="8290" spans="2:7" x14ac:dyDescent="0.25">
      <c r="B8290" s="149" t="str">
        <f t="shared" si="260"/>
        <v>_5052</v>
      </c>
      <c r="E8290" s="149" t="str">
        <f t="shared" si="259"/>
        <v>_</v>
      </c>
      <c r="G8290" s="149">
        <f t="array" ref="G8290">SUM(IF(A8290=A$5:A8290,IF(C8290=C$5:C8290,1,0),0))</f>
        <v>5052</v>
      </c>
    </row>
    <row r="8291" spans="2:7" x14ac:dyDescent="0.25">
      <c r="B8291" s="149" t="str">
        <f t="shared" si="260"/>
        <v>_5053</v>
      </c>
      <c r="E8291" s="149" t="str">
        <f t="shared" si="259"/>
        <v>_</v>
      </c>
      <c r="G8291" s="149">
        <f t="array" ref="G8291">SUM(IF(A8291=A$5:A8291,IF(C8291=C$5:C8291,1,0),0))</f>
        <v>5053</v>
      </c>
    </row>
    <row r="8292" spans="2:7" x14ac:dyDescent="0.25">
      <c r="B8292" s="149" t="str">
        <f t="shared" si="260"/>
        <v>_5054</v>
      </c>
      <c r="E8292" s="149" t="str">
        <f t="shared" si="259"/>
        <v>_</v>
      </c>
      <c r="G8292" s="149">
        <f t="array" ref="G8292">SUM(IF(A8292=A$5:A8292,IF(C8292=C$5:C8292,1,0),0))</f>
        <v>5054</v>
      </c>
    </row>
    <row r="8293" spans="2:7" x14ac:dyDescent="0.25">
      <c r="B8293" s="149" t="str">
        <f t="shared" si="260"/>
        <v>_5055</v>
      </c>
      <c r="E8293" s="149" t="str">
        <f t="shared" si="259"/>
        <v>_</v>
      </c>
      <c r="G8293" s="149">
        <f t="array" ref="G8293">SUM(IF(A8293=A$5:A8293,IF(C8293=C$5:C8293,1,0),0))</f>
        <v>5055</v>
      </c>
    </row>
    <row r="8294" spans="2:7" x14ac:dyDescent="0.25">
      <c r="B8294" s="149" t="str">
        <f t="shared" si="260"/>
        <v>_5056</v>
      </c>
      <c r="E8294" s="149" t="str">
        <f t="shared" si="259"/>
        <v>_</v>
      </c>
      <c r="G8294" s="149">
        <f t="array" ref="G8294">SUM(IF(A8294=A$5:A8294,IF(C8294=C$5:C8294,1,0),0))</f>
        <v>5056</v>
      </c>
    </row>
    <row r="8295" spans="2:7" x14ac:dyDescent="0.25">
      <c r="B8295" s="149" t="str">
        <f t="shared" si="260"/>
        <v>_5057</v>
      </c>
      <c r="E8295" s="149" t="str">
        <f t="shared" si="259"/>
        <v>_</v>
      </c>
      <c r="G8295" s="149">
        <f t="array" ref="G8295">SUM(IF(A8295=A$5:A8295,IF(C8295=C$5:C8295,1,0),0))</f>
        <v>5057</v>
      </c>
    </row>
    <row r="8296" spans="2:7" x14ac:dyDescent="0.25">
      <c r="B8296" s="149" t="str">
        <f t="shared" si="260"/>
        <v>_5058</v>
      </c>
      <c r="E8296" s="149" t="str">
        <f t="shared" si="259"/>
        <v>_</v>
      </c>
      <c r="G8296" s="149">
        <f t="array" ref="G8296">SUM(IF(A8296=A$5:A8296,IF(C8296=C$5:C8296,1,0),0))</f>
        <v>5058</v>
      </c>
    </row>
    <row r="8297" spans="2:7" x14ac:dyDescent="0.25">
      <c r="B8297" s="149" t="str">
        <f t="shared" si="260"/>
        <v>_5059</v>
      </c>
      <c r="E8297" s="149" t="str">
        <f t="shared" si="259"/>
        <v>_</v>
      </c>
      <c r="G8297" s="149">
        <f t="array" ref="G8297">SUM(IF(A8297=A$5:A8297,IF(C8297=C$5:C8297,1,0),0))</f>
        <v>5059</v>
      </c>
    </row>
    <row r="8298" spans="2:7" x14ac:dyDescent="0.25">
      <c r="B8298" s="149" t="str">
        <f t="shared" si="260"/>
        <v>_5060</v>
      </c>
      <c r="E8298" s="149" t="str">
        <f t="shared" si="259"/>
        <v>_</v>
      </c>
      <c r="G8298" s="149">
        <f t="array" ref="G8298">SUM(IF(A8298=A$5:A8298,IF(C8298=C$5:C8298,1,0),0))</f>
        <v>5060</v>
      </c>
    </row>
    <row r="8299" spans="2:7" x14ac:dyDescent="0.25">
      <c r="B8299" s="149" t="str">
        <f t="shared" si="260"/>
        <v>_5061</v>
      </c>
      <c r="E8299" s="149" t="str">
        <f t="shared" si="259"/>
        <v>_</v>
      </c>
      <c r="G8299" s="149">
        <f t="array" ref="G8299">SUM(IF(A8299=A$5:A8299,IF(C8299=C$5:C8299,1,0),0))</f>
        <v>5061</v>
      </c>
    </row>
    <row r="8300" spans="2:7" x14ac:dyDescent="0.25">
      <c r="B8300" s="149" t="str">
        <f t="shared" si="260"/>
        <v>_5062</v>
      </c>
      <c r="E8300" s="149" t="str">
        <f t="shared" si="259"/>
        <v>_</v>
      </c>
      <c r="G8300" s="149">
        <f t="array" ref="G8300">SUM(IF(A8300=A$5:A8300,IF(C8300=C$5:C8300,1,0),0))</f>
        <v>5062</v>
      </c>
    </row>
    <row r="8301" spans="2:7" x14ac:dyDescent="0.25">
      <c r="B8301" s="149" t="str">
        <f t="shared" si="260"/>
        <v>_5063</v>
      </c>
      <c r="E8301" s="149" t="str">
        <f t="shared" si="259"/>
        <v>_</v>
      </c>
      <c r="G8301" s="149">
        <f t="array" ref="G8301">SUM(IF(A8301=A$5:A8301,IF(C8301=C$5:C8301,1,0),0))</f>
        <v>5063</v>
      </c>
    </row>
    <row r="8302" spans="2:7" x14ac:dyDescent="0.25">
      <c r="B8302" s="149" t="str">
        <f t="shared" si="260"/>
        <v>_5064</v>
      </c>
      <c r="E8302" s="149" t="str">
        <f t="shared" si="259"/>
        <v>_</v>
      </c>
      <c r="G8302" s="149">
        <f t="array" ref="G8302">SUM(IF(A8302=A$5:A8302,IF(C8302=C$5:C8302,1,0),0))</f>
        <v>5064</v>
      </c>
    </row>
    <row r="8303" spans="2:7" x14ac:dyDescent="0.25">
      <c r="B8303" s="149" t="str">
        <f t="shared" si="260"/>
        <v>_5065</v>
      </c>
      <c r="E8303" s="149" t="str">
        <f t="shared" si="259"/>
        <v>_</v>
      </c>
      <c r="G8303" s="149">
        <f t="array" ref="G8303">SUM(IF(A8303=A$5:A8303,IF(C8303=C$5:C8303,1,0),0))</f>
        <v>5065</v>
      </c>
    </row>
    <row r="8304" spans="2:7" x14ac:dyDescent="0.25">
      <c r="B8304" s="149" t="str">
        <f t="shared" si="260"/>
        <v>_5066</v>
      </c>
      <c r="E8304" s="149" t="str">
        <f t="shared" si="259"/>
        <v>_</v>
      </c>
      <c r="G8304" s="149">
        <f t="array" ref="G8304">SUM(IF(A8304=A$5:A8304,IF(C8304=C$5:C8304,1,0),0))</f>
        <v>5066</v>
      </c>
    </row>
    <row r="8305" spans="2:7" x14ac:dyDescent="0.25">
      <c r="B8305" s="149" t="str">
        <f t="shared" si="260"/>
        <v>_5067</v>
      </c>
      <c r="E8305" s="149" t="str">
        <f t="shared" ref="E8305:E8368" si="261">A8305&amp;"_"&amp;C8305&amp;D8305</f>
        <v>_</v>
      </c>
      <c r="G8305" s="149">
        <f t="array" ref="G8305">SUM(IF(A8305=A$5:A8305,IF(C8305=C$5:C8305,1,0),0))</f>
        <v>5067</v>
      </c>
    </row>
    <row r="8306" spans="2:7" x14ac:dyDescent="0.25">
      <c r="B8306" s="149" t="str">
        <f t="shared" si="260"/>
        <v>_5068</v>
      </c>
      <c r="E8306" s="149" t="str">
        <f t="shared" si="261"/>
        <v>_</v>
      </c>
      <c r="G8306" s="149">
        <f t="array" ref="G8306">SUM(IF(A8306=A$5:A8306,IF(C8306=C$5:C8306,1,0),0))</f>
        <v>5068</v>
      </c>
    </row>
    <row r="8307" spans="2:7" x14ac:dyDescent="0.25">
      <c r="B8307" s="149" t="str">
        <f t="shared" si="260"/>
        <v>_5069</v>
      </c>
      <c r="E8307" s="149" t="str">
        <f t="shared" si="261"/>
        <v>_</v>
      </c>
      <c r="G8307" s="149">
        <f t="array" ref="G8307">SUM(IF(A8307=A$5:A8307,IF(C8307=C$5:C8307,1,0),0))</f>
        <v>5069</v>
      </c>
    </row>
    <row r="8308" spans="2:7" x14ac:dyDescent="0.25">
      <c r="B8308" s="149" t="str">
        <f t="shared" si="260"/>
        <v>_5070</v>
      </c>
      <c r="E8308" s="149" t="str">
        <f t="shared" si="261"/>
        <v>_</v>
      </c>
      <c r="G8308" s="149">
        <f t="array" ref="G8308">SUM(IF(A8308=A$5:A8308,IF(C8308=C$5:C8308,1,0),0))</f>
        <v>5070</v>
      </c>
    </row>
    <row r="8309" spans="2:7" x14ac:dyDescent="0.25">
      <c r="B8309" s="149" t="str">
        <f t="shared" si="260"/>
        <v>_5071</v>
      </c>
      <c r="E8309" s="149" t="str">
        <f t="shared" si="261"/>
        <v>_</v>
      </c>
      <c r="G8309" s="149">
        <f t="array" ref="G8309">SUM(IF(A8309=A$5:A8309,IF(C8309=C$5:C8309,1,0),0))</f>
        <v>5071</v>
      </c>
    </row>
    <row r="8310" spans="2:7" x14ac:dyDescent="0.25">
      <c r="B8310" s="149" t="str">
        <f t="shared" si="260"/>
        <v>_5072</v>
      </c>
      <c r="E8310" s="149" t="str">
        <f t="shared" si="261"/>
        <v>_</v>
      </c>
      <c r="G8310" s="149">
        <f t="array" ref="G8310">SUM(IF(A8310=A$5:A8310,IF(C8310=C$5:C8310,1,0),0))</f>
        <v>5072</v>
      </c>
    </row>
    <row r="8311" spans="2:7" x14ac:dyDescent="0.25">
      <c r="B8311" s="149" t="str">
        <f t="shared" si="260"/>
        <v>_5073</v>
      </c>
      <c r="E8311" s="149" t="str">
        <f t="shared" si="261"/>
        <v>_</v>
      </c>
      <c r="G8311" s="149">
        <f t="array" ref="G8311">SUM(IF(A8311=A$5:A8311,IF(C8311=C$5:C8311,1,0),0))</f>
        <v>5073</v>
      </c>
    </row>
    <row r="8312" spans="2:7" x14ac:dyDescent="0.25">
      <c r="B8312" s="149" t="str">
        <f t="shared" si="260"/>
        <v>_5074</v>
      </c>
      <c r="E8312" s="149" t="str">
        <f t="shared" si="261"/>
        <v>_</v>
      </c>
      <c r="G8312" s="149">
        <f t="array" ref="G8312">SUM(IF(A8312=A$5:A8312,IF(C8312=C$5:C8312,1,0),0))</f>
        <v>5074</v>
      </c>
    </row>
    <row r="8313" spans="2:7" x14ac:dyDescent="0.25">
      <c r="B8313" s="149" t="str">
        <f t="shared" si="260"/>
        <v>_5075</v>
      </c>
      <c r="E8313" s="149" t="str">
        <f t="shared" si="261"/>
        <v>_</v>
      </c>
      <c r="G8313" s="149">
        <f t="array" ref="G8313">SUM(IF(A8313=A$5:A8313,IF(C8313=C$5:C8313,1,0),0))</f>
        <v>5075</v>
      </c>
    </row>
    <row r="8314" spans="2:7" x14ac:dyDescent="0.25">
      <c r="B8314" s="149" t="str">
        <f t="shared" si="260"/>
        <v>_5076</v>
      </c>
      <c r="E8314" s="149" t="str">
        <f t="shared" si="261"/>
        <v>_</v>
      </c>
      <c r="G8314" s="149">
        <f t="array" ref="G8314">SUM(IF(A8314=A$5:A8314,IF(C8314=C$5:C8314,1,0),0))</f>
        <v>5076</v>
      </c>
    </row>
    <row r="8315" spans="2:7" x14ac:dyDescent="0.25">
      <c r="B8315" s="149" t="str">
        <f t="shared" si="260"/>
        <v>_5077</v>
      </c>
      <c r="E8315" s="149" t="str">
        <f t="shared" si="261"/>
        <v>_</v>
      </c>
      <c r="G8315" s="149">
        <f t="array" ref="G8315">SUM(IF(A8315=A$5:A8315,IF(C8315=C$5:C8315,1,0),0))</f>
        <v>5077</v>
      </c>
    </row>
    <row r="8316" spans="2:7" x14ac:dyDescent="0.25">
      <c r="B8316" s="149" t="str">
        <f t="shared" si="260"/>
        <v>_5078</v>
      </c>
      <c r="E8316" s="149" t="str">
        <f t="shared" si="261"/>
        <v>_</v>
      </c>
      <c r="G8316" s="149">
        <f t="array" ref="G8316">SUM(IF(A8316=A$5:A8316,IF(C8316=C$5:C8316,1,0),0))</f>
        <v>5078</v>
      </c>
    </row>
    <row r="8317" spans="2:7" x14ac:dyDescent="0.25">
      <c r="B8317" s="149" t="str">
        <f t="shared" si="260"/>
        <v>_5079</v>
      </c>
      <c r="E8317" s="149" t="str">
        <f t="shared" si="261"/>
        <v>_</v>
      </c>
      <c r="G8317" s="149">
        <f t="array" ref="G8317">SUM(IF(A8317=A$5:A8317,IF(C8317=C$5:C8317,1,0),0))</f>
        <v>5079</v>
      </c>
    </row>
    <row r="8318" spans="2:7" x14ac:dyDescent="0.25">
      <c r="B8318" s="149" t="str">
        <f t="shared" si="260"/>
        <v>_5080</v>
      </c>
      <c r="E8318" s="149" t="str">
        <f t="shared" si="261"/>
        <v>_</v>
      </c>
      <c r="G8318" s="149">
        <f t="array" ref="G8318">SUM(IF(A8318=A$5:A8318,IF(C8318=C$5:C8318,1,0),0))</f>
        <v>5080</v>
      </c>
    </row>
    <row r="8319" spans="2:7" x14ac:dyDescent="0.25">
      <c r="B8319" s="149" t="str">
        <f t="shared" si="260"/>
        <v>_5081</v>
      </c>
      <c r="E8319" s="149" t="str">
        <f t="shared" si="261"/>
        <v>_</v>
      </c>
      <c r="G8319" s="149">
        <f t="array" ref="G8319">SUM(IF(A8319=A$5:A8319,IF(C8319=C$5:C8319,1,0),0))</f>
        <v>5081</v>
      </c>
    </row>
    <row r="8320" spans="2:7" x14ac:dyDescent="0.25">
      <c r="B8320" s="149" t="str">
        <f t="shared" si="260"/>
        <v>_5082</v>
      </c>
      <c r="E8320" s="149" t="str">
        <f t="shared" si="261"/>
        <v>_</v>
      </c>
      <c r="G8320" s="149">
        <f t="array" ref="G8320">SUM(IF(A8320=A$5:A8320,IF(C8320=C$5:C8320,1,0),0))</f>
        <v>5082</v>
      </c>
    </row>
    <row r="8321" spans="2:7" x14ac:dyDescent="0.25">
      <c r="B8321" s="149" t="str">
        <f t="shared" si="260"/>
        <v>_5083</v>
      </c>
      <c r="E8321" s="149" t="str">
        <f t="shared" si="261"/>
        <v>_</v>
      </c>
      <c r="G8321" s="149">
        <f t="array" ref="G8321">SUM(IF(A8321=A$5:A8321,IF(C8321=C$5:C8321,1,0),0))</f>
        <v>5083</v>
      </c>
    </row>
    <row r="8322" spans="2:7" x14ac:dyDescent="0.25">
      <c r="B8322" s="149" t="str">
        <f t="shared" si="260"/>
        <v>_5084</v>
      </c>
      <c r="E8322" s="149" t="str">
        <f t="shared" si="261"/>
        <v>_</v>
      </c>
      <c r="G8322" s="149">
        <f t="array" ref="G8322">SUM(IF(A8322=A$5:A8322,IF(C8322=C$5:C8322,1,0),0))</f>
        <v>5084</v>
      </c>
    </row>
    <row r="8323" spans="2:7" x14ac:dyDescent="0.25">
      <c r="B8323" s="149" t="str">
        <f t="shared" si="260"/>
        <v>_5085</v>
      </c>
      <c r="E8323" s="149" t="str">
        <f t="shared" si="261"/>
        <v>_</v>
      </c>
      <c r="G8323" s="149">
        <f t="array" ref="G8323">SUM(IF(A8323=A$5:A8323,IF(C8323=C$5:C8323,1,0),0))</f>
        <v>5085</v>
      </c>
    </row>
    <row r="8324" spans="2:7" x14ac:dyDescent="0.25">
      <c r="B8324" s="149" t="str">
        <f t="shared" si="260"/>
        <v>_5086</v>
      </c>
      <c r="E8324" s="149" t="str">
        <f t="shared" si="261"/>
        <v>_</v>
      </c>
      <c r="G8324" s="149">
        <f t="array" ref="G8324">SUM(IF(A8324=A$5:A8324,IF(C8324=C$5:C8324,1,0),0))</f>
        <v>5086</v>
      </c>
    </row>
    <row r="8325" spans="2:7" x14ac:dyDescent="0.25">
      <c r="B8325" s="149" t="str">
        <f t="shared" si="260"/>
        <v>_5087</v>
      </c>
      <c r="E8325" s="149" t="str">
        <f t="shared" si="261"/>
        <v>_</v>
      </c>
      <c r="G8325" s="149">
        <f t="array" ref="G8325">SUM(IF(A8325=A$5:A8325,IF(C8325=C$5:C8325,1,0),0))</f>
        <v>5087</v>
      </c>
    </row>
    <row r="8326" spans="2:7" x14ac:dyDescent="0.25">
      <c r="B8326" s="149" t="str">
        <f t="shared" si="260"/>
        <v>_5088</v>
      </c>
      <c r="E8326" s="149" t="str">
        <f t="shared" si="261"/>
        <v>_</v>
      </c>
      <c r="G8326" s="149">
        <f t="array" ref="G8326">SUM(IF(A8326=A$5:A8326,IF(C8326=C$5:C8326,1,0),0))</f>
        <v>5088</v>
      </c>
    </row>
    <row r="8327" spans="2:7" x14ac:dyDescent="0.25">
      <c r="B8327" s="149" t="str">
        <f t="shared" si="260"/>
        <v>_5089</v>
      </c>
      <c r="E8327" s="149" t="str">
        <f t="shared" si="261"/>
        <v>_</v>
      </c>
      <c r="G8327" s="149">
        <f t="array" ref="G8327">SUM(IF(A8327=A$5:A8327,IF(C8327=C$5:C8327,1,0),0))</f>
        <v>5089</v>
      </c>
    </row>
    <row r="8328" spans="2:7" x14ac:dyDescent="0.25">
      <c r="B8328" s="149" t="str">
        <f t="shared" si="260"/>
        <v>_5090</v>
      </c>
      <c r="E8328" s="149" t="str">
        <f t="shared" si="261"/>
        <v>_</v>
      </c>
      <c r="G8328" s="149">
        <f t="array" ref="G8328">SUM(IF(A8328=A$5:A8328,IF(C8328=C$5:C8328,1,0),0))</f>
        <v>5090</v>
      </c>
    </row>
    <row r="8329" spans="2:7" x14ac:dyDescent="0.25">
      <c r="B8329" s="149" t="str">
        <f t="shared" si="260"/>
        <v>_5091</v>
      </c>
      <c r="E8329" s="149" t="str">
        <f t="shared" si="261"/>
        <v>_</v>
      </c>
      <c r="G8329" s="149">
        <f t="array" ref="G8329">SUM(IF(A8329=A$5:A8329,IF(C8329=C$5:C8329,1,0),0))</f>
        <v>5091</v>
      </c>
    </row>
    <row r="8330" spans="2:7" x14ac:dyDescent="0.25">
      <c r="B8330" s="149" t="str">
        <f t="shared" si="260"/>
        <v>_5092</v>
      </c>
      <c r="E8330" s="149" t="str">
        <f t="shared" si="261"/>
        <v>_</v>
      </c>
      <c r="G8330" s="149">
        <f t="array" ref="G8330">SUM(IF(A8330=A$5:A8330,IF(C8330=C$5:C8330,1,0),0))</f>
        <v>5092</v>
      </c>
    </row>
    <row r="8331" spans="2:7" x14ac:dyDescent="0.25">
      <c r="B8331" s="149" t="str">
        <f t="shared" si="260"/>
        <v>_5093</v>
      </c>
      <c r="E8331" s="149" t="str">
        <f t="shared" si="261"/>
        <v>_</v>
      </c>
      <c r="G8331" s="149">
        <f t="array" ref="G8331">SUM(IF(A8331=A$5:A8331,IF(C8331=C$5:C8331,1,0),0))</f>
        <v>5093</v>
      </c>
    </row>
    <row r="8332" spans="2:7" x14ac:dyDescent="0.25">
      <c r="B8332" s="149" t="str">
        <f t="shared" si="260"/>
        <v>_5094</v>
      </c>
      <c r="E8332" s="149" t="str">
        <f t="shared" si="261"/>
        <v>_</v>
      </c>
      <c r="G8332" s="149">
        <f t="array" ref="G8332">SUM(IF(A8332=A$5:A8332,IF(C8332=C$5:C8332,1,0),0))</f>
        <v>5094</v>
      </c>
    </row>
    <row r="8333" spans="2:7" x14ac:dyDescent="0.25">
      <c r="B8333" s="149" t="str">
        <f t="shared" ref="B8333:B8396" si="262">A8333&amp;"_"&amp;C8333&amp;G8333</f>
        <v>_5095</v>
      </c>
      <c r="E8333" s="149" t="str">
        <f t="shared" si="261"/>
        <v>_</v>
      </c>
      <c r="G8333" s="149">
        <f t="array" ref="G8333">SUM(IF(A8333=A$5:A8333,IF(C8333=C$5:C8333,1,0),0))</f>
        <v>5095</v>
      </c>
    </row>
    <row r="8334" spans="2:7" x14ac:dyDescent="0.25">
      <c r="B8334" s="149" t="str">
        <f t="shared" si="262"/>
        <v>_5096</v>
      </c>
      <c r="E8334" s="149" t="str">
        <f t="shared" si="261"/>
        <v>_</v>
      </c>
      <c r="G8334" s="149">
        <f t="array" ref="G8334">SUM(IF(A8334=A$5:A8334,IF(C8334=C$5:C8334,1,0),0))</f>
        <v>5096</v>
      </c>
    </row>
    <row r="8335" spans="2:7" x14ac:dyDescent="0.25">
      <c r="B8335" s="149" t="str">
        <f t="shared" si="262"/>
        <v>_5097</v>
      </c>
      <c r="E8335" s="149" t="str">
        <f t="shared" si="261"/>
        <v>_</v>
      </c>
      <c r="G8335" s="149">
        <f t="array" ref="G8335">SUM(IF(A8335=A$5:A8335,IF(C8335=C$5:C8335,1,0),0))</f>
        <v>5097</v>
      </c>
    </row>
    <row r="8336" spans="2:7" x14ac:dyDescent="0.25">
      <c r="B8336" s="149" t="str">
        <f t="shared" si="262"/>
        <v>_5098</v>
      </c>
      <c r="E8336" s="149" t="str">
        <f t="shared" si="261"/>
        <v>_</v>
      </c>
      <c r="G8336" s="149">
        <f t="array" ref="G8336">SUM(IF(A8336=A$5:A8336,IF(C8336=C$5:C8336,1,0),0))</f>
        <v>5098</v>
      </c>
    </row>
    <row r="8337" spans="2:7" x14ac:dyDescent="0.25">
      <c r="B8337" s="149" t="str">
        <f t="shared" si="262"/>
        <v>_5099</v>
      </c>
      <c r="E8337" s="149" t="str">
        <f t="shared" si="261"/>
        <v>_</v>
      </c>
      <c r="G8337" s="149">
        <f t="array" ref="G8337">SUM(IF(A8337=A$5:A8337,IF(C8337=C$5:C8337,1,0),0))</f>
        <v>5099</v>
      </c>
    </row>
    <row r="8338" spans="2:7" x14ac:dyDescent="0.25">
      <c r="B8338" s="149" t="str">
        <f t="shared" si="262"/>
        <v>_5100</v>
      </c>
      <c r="E8338" s="149" t="str">
        <f t="shared" si="261"/>
        <v>_</v>
      </c>
      <c r="G8338" s="149">
        <f t="array" ref="G8338">SUM(IF(A8338=A$5:A8338,IF(C8338=C$5:C8338,1,0),0))</f>
        <v>5100</v>
      </c>
    </row>
    <row r="8339" spans="2:7" x14ac:dyDescent="0.25">
      <c r="B8339" s="149" t="str">
        <f t="shared" si="262"/>
        <v>_5101</v>
      </c>
      <c r="E8339" s="149" t="str">
        <f t="shared" si="261"/>
        <v>_</v>
      </c>
      <c r="G8339" s="149">
        <f t="array" ref="G8339">SUM(IF(A8339=A$5:A8339,IF(C8339=C$5:C8339,1,0),0))</f>
        <v>5101</v>
      </c>
    </row>
    <row r="8340" spans="2:7" x14ac:dyDescent="0.25">
      <c r="B8340" s="149" t="str">
        <f t="shared" si="262"/>
        <v>_5102</v>
      </c>
      <c r="E8340" s="149" t="str">
        <f t="shared" si="261"/>
        <v>_</v>
      </c>
      <c r="G8340" s="149">
        <f t="array" ref="G8340">SUM(IF(A8340=A$5:A8340,IF(C8340=C$5:C8340,1,0),0))</f>
        <v>5102</v>
      </c>
    </row>
    <row r="8341" spans="2:7" x14ac:dyDescent="0.25">
      <c r="B8341" s="149" t="str">
        <f t="shared" si="262"/>
        <v>_5103</v>
      </c>
      <c r="E8341" s="149" t="str">
        <f t="shared" si="261"/>
        <v>_</v>
      </c>
      <c r="G8341" s="149">
        <f t="array" ref="G8341">SUM(IF(A8341=A$5:A8341,IF(C8341=C$5:C8341,1,0),0))</f>
        <v>5103</v>
      </c>
    </row>
    <row r="8342" spans="2:7" x14ac:dyDescent="0.25">
      <c r="B8342" s="149" t="str">
        <f t="shared" si="262"/>
        <v>_5104</v>
      </c>
      <c r="E8342" s="149" t="str">
        <f t="shared" si="261"/>
        <v>_</v>
      </c>
      <c r="G8342" s="149">
        <f t="array" ref="G8342">SUM(IF(A8342=A$5:A8342,IF(C8342=C$5:C8342,1,0),0))</f>
        <v>5104</v>
      </c>
    </row>
    <row r="8343" spans="2:7" x14ac:dyDescent="0.25">
      <c r="B8343" s="149" t="str">
        <f t="shared" si="262"/>
        <v>_5105</v>
      </c>
      <c r="E8343" s="149" t="str">
        <f t="shared" si="261"/>
        <v>_</v>
      </c>
      <c r="G8343" s="149">
        <f t="array" ref="G8343">SUM(IF(A8343=A$5:A8343,IF(C8343=C$5:C8343,1,0),0))</f>
        <v>5105</v>
      </c>
    </row>
    <row r="8344" spans="2:7" x14ac:dyDescent="0.25">
      <c r="B8344" s="149" t="str">
        <f t="shared" si="262"/>
        <v>_5106</v>
      </c>
      <c r="E8344" s="149" t="str">
        <f t="shared" si="261"/>
        <v>_</v>
      </c>
      <c r="G8344" s="149">
        <f t="array" ref="G8344">SUM(IF(A8344=A$5:A8344,IF(C8344=C$5:C8344,1,0),0))</f>
        <v>5106</v>
      </c>
    </row>
    <row r="8345" spans="2:7" x14ac:dyDescent="0.25">
      <c r="B8345" s="149" t="str">
        <f t="shared" si="262"/>
        <v>_5107</v>
      </c>
      <c r="E8345" s="149" t="str">
        <f t="shared" si="261"/>
        <v>_</v>
      </c>
      <c r="G8345" s="149">
        <f t="array" ref="G8345">SUM(IF(A8345=A$5:A8345,IF(C8345=C$5:C8345,1,0),0))</f>
        <v>5107</v>
      </c>
    </row>
    <row r="8346" spans="2:7" x14ac:dyDescent="0.25">
      <c r="B8346" s="149" t="str">
        <f t="shared" si="262"/>
        <v>_5108</v>
      </c>
      <c r="E8346" s="149" t="str">
        <f t="shared" si="261"/>
        <v>_</v>
      </c>
      <c r="G8346" s="149">
        <f t="array" ref="G8346">SUM(IF(A8346=A$5:A8346,IF(C8346=C$5:C8346,1,0),0))</f>
        <v>5108</v>
      </c>
    </row>
    <row r="8347" spans="2:7" x14ac:dyDescent="0.25">
      <c r="B8347" s="149" t="str">
        <f t="shared" si="262"/>
        <v>_5109</v>
      </c>
      <c r="E8347" s="149" t="str">
        <f t="shared" si="261"/>
        <v>_</v>
      </c>
      <c r="G8347" s="149">
        <f t="array" ref="G8347">SUM(IF(A8347=A$5:A8347,IF(C8347=C$5:C8347,1,0),0))</f>
        <v>5109</v>
      </c>
    </row>
    <row r="8348" spans="2:7" x14ac:dyDescent="0.25">
      <c r="B8348" s="149" t="str">
        <f t="shared" si="262"/>
        <v>_5110</v>
      </c>
      <c r="E8348" s="149" t="str">
        <f t="shared" si="261"/>
        <v>_</v>
      </c>
      <c r="G8348" s="149">
        <f t="array" ref="G8348">SUM(IF(A8348=A$5:A8348,IF(C8348=C$5:C8348,1,0),0))</f>
        <v>5110</v>
      </c>
    </row>
    <row r="8349" spans="2:7" x14ac:dyDescent="0.25">
      <c r="B8349" s="149" t="str">
        <f t="shared" si="262"/>
        <v>_5111</v>
      </c>
      <c r="E8349" s="149" t="str">
        <f t="shared" si="261"/>
        <v>_</v>
      </c>
      <c r="G8349" s="149">
        <f t="array" ref="G8349">SUM(IF(A8349=A$5:A8349,IF(C8349=C$5:C8349,1,0),0))</f>
        <v>5111</v>
      </c>
    </row>
    <row r="8350" spans="2:7" x14ac:dyDescent="0.25">
      <c r="B8350" s="149" t="str">
        <f t="shared" si="262"/>
        <v>_5112</v>
      </c>
      <c r="E8350" s="149" t="str">
        <f t="shared" si="261"/>
        <v>_</v>
      </c>
      <c r="G8350" s="149">
        <f t="array" ref="G8350">SUM(IF(A8350=A$5:A8350,IF(C8350=C$5:C8350,1,0),0))</f>
        <v>5112</v>
      </c>
    </row>
    <row r="8351" spans="2:7" x14ac:dyDescent="0.25">
      <c r="B8351" s="149" t="str">
        <f t="shared" si="262"/>
        <v>_5113</v>
      </c>
      <c r="E8351" s="149" t="str">
        <f t="shared" si="261"/>
        <v>_</v>
      </c>
      <c r="G8351" s="149">
        <f t="array" ref="G8351">SUM(IF(A8351=A$5:A8351,IF(C8351=C$5:C8351,1,0),0))</f>
        <v>5113</v>
      </c>
    </row>
    <row r="8352" spans="2:7" x14ac:dyDescent="0.25">
      <c r="B8352" s="149" t="str">
        <f t="shared" si="262"/>
        <v>_5114</v>
      </c>
      <c r="E8352" s="149" t="str">
        <f t="shared" si="261"/>
        <v>_</v>
      </c>
      <c r="G8352" s="149">
        <f t="array" ref="G8352">SUM(IF(A8352=A$5:A8352,IF(C8352=C$5:C8352,1,0),0))</f>
        <v>5114</v>
      </c>
    </row>
    <row r="8353" spans="2:7" x14ac:dyDescent="0.25">
      <c r="B8353" s="149" t="str">
        <f t="shared" si="262"/>
        <v>_5115</v>
      </c>
      <c r="E8353" s="149" t="str">
        <f t="shared" si="261"/>
        <v>_</v>
      </c>
      <c r="G8353" s="149">
        <f t="array" ref="G8353">SUM(IF(A8353=A$5:A8353,IF(C8353=C$5:C8353,1,0),0))</f>
        <v>5115</v>
      </c>
    </row>
    <row r="8354" spans="2:7" x14ac:dyDescent="0.25">
      <c r="B8354" s="149" t="str">
        <f t="shared" si="262"/>
        <v>_5116</v>
      </c>
      <c r="E8354" s="149" t="str">
        <f t="shared" si="261"/>
        <v>_</v>
      </c>
      <c r="G8354" s="149">
        <f t="array" ref="G8354">SUM(IF(A8354=A$5:A8354,IF(C8354=C$5:C8354,1,0),0))</f>
        <v>5116</v>
      </c>
    </row>
    <row r="8355" spans="2:7" x14ac:dyDescent="0.25">
      <c r="B8355" s="149" t="str">
        <f t="shared" si="262"/>
        <v>_5117</v>
      </c>
      <c r="E8355" s="149" t="str">
        <f t="shared" si="261"/>
        <v>_</v>
      </c>
      <c r="G8355" s="149">
        <f t="array" ref="G8355">SUM(IF(A8355=A$5:A8355,IF(C8355=C$5:C8355,1,0),0))</f>
        <v>5117</v>
      </c>
    </row>
    <row r="8356" spans="2:7" x14ac:dyDescent="0.25">
      <c r="B8356" s="149" t="str">
        <f t="shared" si="262"/>
        <v>_5118</v>
      </c>
      <c r="E8356" s="149" t="str">
        <f t="shared" si="261"/>
        <v>_</v>
      </c>
      <c r="G8356" s="149">
        <f t="array" ref="G8356">SUM(IF(A8356=A$5:A8356,IF(C8356=C$5:C8356,1,0),0))</f>
        <v>5118</v>
      </c>
    </row>
    <row r="8357" spans="2:7" x14ac:dyDescent="0.25">
      <c r="B8357" s="149" t="str">
        <f t="shared" si="262"/>
        <v>_5119</v>
      </c>
      <c r="E8357" s="149" t="str">
        <f t="shared" si="261"/>
        <v>_</v>
      </c>
      <c r="G8357" s="149">
        <f t="array" ref="G8357">SUM(IF(A8357=A$5:A8357,IF(C8357=C$5:C8357,1,0),0))</f>
        <v>5119</v>
      </c>
    </row>
    <row r="8358" spans="2:7" x14ac:dyDescent="0.25">
      <c r="B8358" s="149" t="str">
        <f t="shared" si="262"/>
        <v>_5120</v>
      </c>
      <c r="E8358" s="149" t="str">
        <f t="shared" si="261"/>
        <v>_</v>
      </c>
      <c r="G8358" s="149">
        <f t="array" ref="G8358">SUM(IF(A8358=A$5:A8358,IF(C8358=C$5:C8358,1,0),0))</f>
        <v>5120</v>
      </c>
    </row>
    <row r="8359" spans="2:7" x14ac:dyDescent="0.25">
      <c r="B8359" s="149" t="str">
        <f t="shared" si="262"/>
        <v>_5121</v>
      </c>
      <c r="E8359" s="149" t="str">
        <f t="shared" si="261"/>
        <v>_</v>
      </c>
      <c r="G8359" s="149">
        <f t="array" ref="G8359">SUM(IF(A8359=A$5:A8359,IF(C8359=C$5:C8359,1,0),0))</f>
        <v>5121</v>
      </c>
    </row>
    <row r="8360" spans="2:7" x14ac:dyDescent="0.25">
      <c r="B8360" s="149" t="str">
        <f t="shared" si="262"/>
        <v>_5122</v>
      </c>
      <c r="E8360" s="149" t="str">
        <f t="shared" si="261"/>
        <v>_</v>
      </c>
      <c r="G8360" s="149">
        <f t="array" ref="G8360">SUM(IF(A8360=A$5:A8360,IF(C8360=C$5:C8360,1,0),0))</f>
        <v>5122</v>
      </c>
    </row>
    <row r="8361" spans="2:7" x14ac:dyDescent="0.25">
      <c r="B8361" s="149" t="str">
        <f t="shared" si="262"/>
        <v>_5123</v>
      </c>
      <c r="E8361" s="149" t="str">
        <f t="shared" si="261"/>
        <v>_</v>
      </c>
      <c r="G8361" s="149">
        <f t="array" ref="G8361">SUM(IF(A8361=A$5:A8361,IF(C8361=C$5:C8361,1,0),0))</f>
        <v>5123</v>
      </c>
    </row>
    <row r="8362" spans="2:7" x14ac:dyDescent="0.25">
      <c r="B8362" s="149" t="str">
        <f t="shared" si="262"/>
        <v>_5124</v>
      </c>
      <c r="E8362" s="149" t="str">
        <f t="shared" si="261"/>
        <v>_</v>
      </c>
      <c r="G8362" s="149">
        <f t="array" ref="G8362">SUM(IF(A8362=A$5:A8362,IF(C8362=C$5:C8362,1,0),0))</f>
        <v>5124</v>
      </c>
    </row>
    <row r="8363" spans="2:7" x14ac:dyDescent="0.25">
      <c r="B8363" s="149" t="str">
        <f t="shared" si="262"/>
        <v>_5125</v>
      </c>
      <c r="E8363" s="149" t="str">
        <f t="shared" si="261"/>
        <v>_</v>
      </c>
      <c r="G8363" s="149">
        <f t="array" ref="G8363">SUM(IF(A8363=A$5:A8363,IF(C8363=C$5:C8363,1,0),0))</f>
        <v>5125</v>
      </c>
    </row>
    <row r="8364" spans="2:7" x14ac:dyDescent="0.25">
      <c r="B8364" s="149" t="str">
        <f t="shared" si="262"/>
        <v>_5126</v>
      </c>
      <c r="E8364" s="149" t="str">
        <f t="shared" si="261"/>
        <v>_</v>
      </c>
      <c r="G8364" s="149">
        <f t="array" ref="G8364">SUM(IF(A8364=A$5:A8364,IF(C8364=C$5:C8364,1,0),0))</f>
        <v>5126</v>
      </c>
    </row>
    <row r="8365" spans="2:7" x14ac:dyDescent="0.25">
      <c r="B8365" s="149" t="str">
        <f t="shared" si="262"/>
        <v>_5127</v>
      </c>
      <c r="E8365" s="149" t="str">
        <f t="shared" si="261"/>
        <v>_</v>
      </c>
      <c r="G8365" s="149">
        <f t="array" ref="G8365">SUM(IF(A8365=A$5:A8365,IF(C8365=C$5:C8365,1,0),0))</f>
        <v>5127</v>
      </c>
    </row>
    <row r="8366" spans="2:7" x14ac:dyDescent="0.25">
      <c r="B8366" s="149" t="str">
        <f t="shared" si="262"/>
        <v>_5128</v>
      </c>
      <c r="E8366" s="149" t="str">
        <f t="shared" si="261"/>
        <v>_</v>
      </c>
      <c r="G8366" s="149">
        <f t="array" ref="G8366">SUM(IF(A8366=A$5:A8366,IF(C8366=C$5:C8366,1,0),0))</f>
        <v>5128</v>
      </c>
    </row>
    <row r="8367" spans="2:7" x14ac:dyDescent="0.25">
      <c r="B8367" s="149" t="str">
        <f t="shared" si="262"/>
        <v>_5129</v>
      </c>
      <c r="E8367" s="149" t="str">
        <f t="shared" si="261"/>
        <v>_</v>
      </c>
      <c r="G8367" s="149">
        <f t="array" ref="G8367">SUM(IF(A8367=A$5:A8367,IF(C8367=C$5:C8367,1,0),0))</f>
        <v>5129</v>
      </c>
    </row>
    <row r="8368" spans="2:7" x14ac:dyDescent="0.25">
      <c r="B8368" s="149" t="str">
        <f t="shared" si="262"/>
        <v>_5130</v>
      </c>
      <c r="E8368" s="149" t="str">
        <f t="shared" si="261"/>
        <v>_</v>
      </c>
      <c r="G8368" s="149">
        <f t="array" ref="G8368">SUM(IF(A8368=A$5:A8368,IF(C8368=C$5:C8368,1,0),0))</f>
        <v>5130</v>
      </c>
    </row>
    <row r="8369" spans="2:7" x14ac:dyDescent="0.25">
      <c r="B8369" s="149" t="str">
        <f t="shared" si="262"/>
        <v>_5131</v>
      </c>
      <c r="E8369" s="149" t="str">
        <f t="shared" ref="E8369:E8432" si="263">A8369&amp;"_"&amp;C8369&amp;D8369</f>
        <v>_</v>
      </c>
      <c r="G8369" s="149">
        <f t="array" ref="G8369">SUM(IF(A8369=A$5:A8369,IF(C8369=C$5:C8369,1,0),0))</f>
        <v>5131</v>
      </c>
    </row>
    <row r="8370" spans="2:7" x14ac:dyDescent="0.25">
      <c r="B8370" s="149" t="str">
        <f t="shared" si="262"/>
        <v>_5132</v>
      </c>
      <c r="E8370" s="149" t="str">
        <f t="shared" si="263"/>
        <v>_</v>
      </c>
      <c r="G8370" s="149">
        <f t="array" ref="G8370">SUM(IF(A8370=A$5:A8370,IF(C8370=C$5:C8370,1,0),0))</f>
        <v>5132</v>
      </c>
    </row>
    <row r="8371" spans="2:7" x14ac:dyDescent="0.25">
      <c r="B8371" s="149" t="str">
        <f t="shared" si="262"/>
        <v>_5133</v>
      </c>
      <c r="E8371" s="149" t="str">
        <f t="shared" si="263"/>
        <v>_</v>
      </c>
      <c r="G8371" s="149">
        <f t="array" ref="G8371">SUM(IF(A8371=A$5:A8371,IF(C8371=C$5:C8371,1,0),0))</f>
        <v>5133</v>
      </c>
    </row>
    <row r="8372" spans="2:7" x14ac:dyDescent="0.25">
      <c r="B8372" s="149" t="str">
        <f t="shared" si="262"/>
        <v>_5134</v>
      </c>
      <c r="E8372" s="149" t="str">
        <f t="shared" si="263"/>
        <v>_</v>
      </c>
      <c r="G8372" s="149">
        <f t="array" ref="G8372">SUM(IF(A8372=A$5:A8372,IF(C8372=C$5:C8372,1,0),0))</f>
        <v>5134</v>
      </c>
    </row>
    <row r="8373" spans="2:7" x14ac:dyDescent="0.25">
      <c r="B8373" s="149" t="str">
        <f t="shared" si="262"/>
        <v>_5135</v>
      </c>
      <c r="E8373" s="149" t="str">
        <f t="shared" si="263"/>
        <v>_</v>
      </c>
      <c r="G8373" s="149">
        <f t="array" ref="G8373">SUM(IF(A8373=A$5:A8373,IF(C8373=C$5:C8373,1,0),0))</f>
        <v>5135</v>
      </c>
    </row>
    <row r="8374" spans="2:7" x14ac:dyDescent="0.25">
      <c r="B8374" s="149" t="str">
        <f t="shared" si="262"/>
        <v>_5136</v>
      </c>
      <c r="E8374" s="149" t="str">
        <f t="shared" si="263"/>
        <v>_</v>
      </c>
      <c r="G8374" s="149">
        <f t="array" ref="G8374">SUM(IF(A8374=A$5:A8374,IF(C8374=C$5:C8374,1,0),0))</f>
        <v>5136</v>
      </c>
    </row>
    <row r="8375" spans="2:7" x14ac:dyDescent="0.25">
      <c r="B8375" s="149" t="str">
        <f t="shared" si="262"/>
        <v>_5137</v>
      </c>
      <c r="E8375" s="149" t="str">
        <f t="shared" si="263"/>
        <v>_</v>
      </c>
      <c r="G8375" s="149">
        <f t="array" ref="G8375">SUM(IF(A8375=A$5:A8375,IF(C8375=C$5:C8375,1,0),0))</f>
        <v>5137</v>
      </c>
    </row>
    <row r="8376" spans="2:7" x14ac:dyDescent="0.25">
      <c r="B8376" s="149" t="str">
        <f t="shared" si="262"/>
        <v>_5138</v>
      </c>
      <c r="E8376" s="149" t="str">
        <f t="shared" si="263"/>
        <v>_</v>
      </c>
      <c r="G8376" s="149">
        <f t="array" ref="G8376">SUM(IF(A8376=A$5:A8376,IF(C8376=C$5:C8376,1,0),0))</f>
        <v>5138</v>
      </c>
    </row>
    <row r="8377" spans="2:7" x14ac:dyDescent="0.25">
      <c r="B8377" s="149" t="str">
        <f t="shared" si="262"/>
        <v>_5139</v>
      </c>
      <c r="E8377" s="149" t="str">
        <f t="shared" si="263"/>
        <v>_</v>
      </c>
      <c r="G8377" s="149">
        <f t="array" ref="G8377">SUM(IF(A8377=A$5:A8377,IF(C8377=C$5:C8377,1,0),0))</f>
        <v>5139</v>
      </c>
    </row>
    <row r="8378" spans="2:7" x14ac:dyDescent="0.25">
      <c r="B8378" s="149" t="str">
        <f t="shared" si="262"/>
        <v>_5140</v>
      </c>
      <c r="E8378" s="149" t="str">
        <f t="shared" si="263"/>
        <v>_</v>
      </c>
      <c r="G8378" s="149">
        <f t="array" ref="G8378">SUM(IF(A8378=A$5:A8378,IF(C8378=C$5:C8378,1,0),0))</f>
        <v>5140</v>
      </c>
    </row>
    <row r="8379" spans="2:7" x14ac:dyDescent="0.25">
      <c r="B8379" s="149" t="str">
        <f t="shared" si="262"/>
        <v>_5141</v>
      </c>
      <c r="E8379" s="149" t="str">
        <f t="shared" si="263"/>
        <v>_</v>
      </c>
      <c r="G8379" s="149">
        <f t="array" ref="G8379">SUM(IF(A8379=A$5:A8379,IF(C8379=C$5:C8379,1,0),0))</f>
        <v>5141</v>
      </c>
    </row>
    <row r="8380" spans="2:7" x14ac:dyDescent="0.25">
      <c r="B8380" s="149" t="str">
        <f t="shared" si="262"/>
        <v>_5142</v>
      </c>
      <c r="E8380" s="149" t="str">
        <f t="shared" si="263"/>
        <v>_</v>
      </c>
      <c r="G8380" s="149">
        <f t="array" ref="G8380">SUM(IF(A8380=A$5:A8380,IF(C8380=C$5:C8380,1,0),0))</f>
        <v>5142</v>
      </c>
    </row>
    <row r="8381" spans="2:7" x14ac:dyDescent="0.25">
      <c r="B8381" s="149" t="str">
        <f t="shared" si="262"/>
        <v>_5143</v>
      </c>
      <c r="E8381" s="149" t="str">
        <f t="shared" si="263"/>
        <v>_</v>
      </c>
      <c r="G8381" s="149">
        <f t="array" ref="G8381">SUM(IF(A8381=A$5:A8381,IF(C8381=C$5:C8381,1,0),0))</f>
        <v>5143</v>
      </c>
    </row>
    <row r="8382" spans="2:7" x14ac:dyDescent="0.25">
      <c r="B8382" s="149" t="str">
        <f t="shared" si="262"/>
        <v>_5144</v>
      </c>
      <c r="E8382" s="149" t="str">
        <f t="shared" si="263"/>
        <v>_</v>
      </c>
      <c r="G8382" s="149">
        <f t="array" ref="G8382">SUM(IF(A8382=A$5:A8382,IF(C8382=C$5:C8382,1,0),0))</f>
        <v>5144</v>
      </c>
    </row>
    <row r="8383" spans="2:7" x14ac:dyDescent="0.25">
      <c r="B8383" s="149" t="str">
        <f t="shared" si="262"/>
        <v>_5145</v>
      </c>
      <c r="E8383" s="149" t="str">
        <f t="shared" si="263"/>
        <v>_</v>
      </c>
      <c r="G8383" s="149">
        <f t="array" ref="G8383">SUM(IF(A8383=A$5:A8383,IF(C8383=C$5:C8383,1,0),0))</f>
        <v>5145</v>
      </c>
    </row>
    <row r="8384" spans="2:7" x14ac:dyDescent="0.25">
      <c r="B8384" s="149" t="str">
        <f t="shared" si="262"/>
        <v>_5146</v>
      </c>
      <c r="E8384" s="149" t="str">
        <f t="shared" si="263"/>
        <v>_</v>
      </c>
      <c r="G8384" s="149">
        <f t="array" ref="G8384">SUM(IF(A8384=A$5:A8384,IF(C8384=C$5:C8384,1,0),0))</f>
        <v>5146</v>
      </c>
    </row>
    <row r="8385" spans="2:7" x14ac:dyDescent="0.25">
      <c r="B8385" s="149" t="str">
        <f t="shared" si="262"/>
        <v>_5147</v>
      </c>
      <c r="E8385" s="149" t="str">
        <f t="shared" si="263"/>
        <v>_</v>
      </c>
      <c r="G8385" s="149">
        <f t="array" ref="G8385">SUM(IF(A8385=A$5:A8385,IF(C8385=C$5:C8385,1,0),0))</f>
        <v>5147</v>
      </c>
    </row>
    <row r="8386" spans="2:7" x14ac:dyDescent="0.25">
      <c r="B8386" s="149" t="str">
        <f t="shared" si="262"/>
        <v>_5148</v>
      </c>
      <c r="E8386" s="149" t="str">
        <f t="shared" si="263"/>
        <v>_</v>
      </c>
      <c r="G8386" s="149">
        <f t="array" ref="G8386">SUM(IF(A8386=A$5:A8386,IF(C8386=C$5:C8386,1,0),0))</f>
        <v>5148</v>
      </c>
    </row>
    <row r="8387" spans="2:7" x14ac:dyDescent="0.25">
      <c r="B8387" s="149" t="str">
        <f t="shared" si="262"/>
        <v>_5149</v>
      </c>
      <c r="E8387" s="149" t="str">
        <f t="shared" si="263"/>
        <v>_</v>
      </c>
      <c r="G8387" s="149">
        <f t="array" ref="G8387">SUM(IF(A8387=A$5:A8387,IF(C8387=C$5:C8387,1,0),0))</f>
        <v>5149</v>
      </c>
    </row>
    <row r="8388" spans="2:7" x14ac:dyDescent="0.25">
      <c r="B8388" s="149" t="str">
        <f t="shared" si="262"/>
        <v>_5150</v>
      </c>
      <c r="E8388" s="149" t="str">
        <f t="shared" si="263"/>
        <v>_</v>
      </c>
      <c r="G8388" s="149">
        <f t="array" ref="G8388">SUM(IF(A8388=A$5:A8388,IF(C8388=C$5:C8388,1,0),0))</f>
        <v>5150</v>
      </c>
    </row>
    <row r="8389" spans="2:7" x14ac:dyDescent="0.25">
      <c r="B8389" s="149" t="str">
        <f t="shared" si="262"/>
        <v>_5151</v>
      </c>
      <c r="E8389" s="149" t="str">
        <f t="shared" si="263"/>
        <v>_</v>
      </c>
      <c r="G8389" s="149">
        <f t="array" ref="G8389">SUM(IF(A8389=A$5:A8389,IF(C8389=C$5:C8389,1,0),0))</f>
        <v>5151</v>
      </c>
    </row>
    <row r="8390" spans="2:7" x14ac:dyDescent="0.25">
      <c r="B8390" s="149" t="str">
        <f t="shared" si="262"/>
        <v>_5152</v>
      </c>
      <c r="E8390" s="149" t="str">
        <f t="shared" si="263"/>
        <v>_</v>
      </c>
      <c r="G8390" s="149">
        <f t="array" ref="G8390">SUM(IF(A8390=A$5:A8390,IF(C8390=C$5:C8390,1,0),0))</f>
        <v>5152</v>
      </c>
    </row>
    <row r="8391" spans="2:7" x14ac:dyDescent="0.25">
      <c r="B8391" s="149" t="str">
        <f t="shared" si="262"/>
        <v>_5153</v>
      </c>
      <c r="E8391" s="149" t="str">
        <f t="shared" si="263"/>
        <v>_</v>
      </c>
      <c r="G8391" s="149">
        <f t="array" ref="G8391">SUM(IF(A8391=A$5:A8391,IF(C8391=C$5:C8391,1,0),0))</f>
        <v>5153</v>
      </c>
    </row>
    <row r="8392" spans="2:7" x14ac:dyDescent="0.25">
      <c r="B8392" s="149" t="str">
        <f t="shared" si="262"/>
        <v>_5154</v>
      </c>
      <c r="E8392" s="149" t="str">
        <f t="shared" si="263"/>
        <v>_</v>
      </c>
      <c r="G8392" s="149">
        <f t="array" ref="G8392">SUM(IF(A8392=A$5:A8392,IF(C8392=C$5:C8392,1,0),0))</f>
        <v>5154</v>
      </c>
    </row>
    <row r="8393" spans="2:7" x14ac:dyDescent="0.25">
      <c r="B8393" s="149" t="str">
        <f t="shared" si="262"/>
        <v>_5155</v>
      </c>
      <c r="E8393" s="149" t="str">
        <f t="shared" si="263"/>
        <v>_</v>
      </c>
      <c r="G8393" s="149">
        <f t="array" ref="G8393">SUM(IF(A8393=A$5:A8393,IF(C8393=C$5:C8393,1,0),0))</f>
        <v>5155</v>
      </c>
    </row>
    <row r="8394" spans="2:7" x14ac:dyDescent="0.25">
      <c r="B8394" s="149" t="str">
        <f t="shared" si="262"/>
        <v>_5156</v>
      </c>
      <c r="E8394" s="149" t="str">
        <f t="shared" si="263"/>
        <v>_</v>
      </c>
      <c r="G8394" s="149">
        <f t="array" ref="G8394">SUM(IF(A8394=A$5:A8394,IF(C8394=C$5:C8394,1,0),0))</f>
        <v>5156</v>
      </c>
    </row>
    <row r="8395" spans="2:7" x14ac:dyDescent="0.25">
      <c r="B8395" s="149" t="str">
        <f t="shared" si="262"/>
        <v>_5157</v>
      </c>
      <c r="E8395" s="149" t="str">
        <f t="shared" si="263"/>
        <v>_</v>
      </c>
      <c r="G8395" s="149">
        <f t="array" ref="G8395">SUM(IF(A8395=A$5:A8395,IF(C8395=C$5:C8395,1,0),0))</f>
        <v>5157</v>
      </c>
    </row>
    <row r="8396" spans="2:7" x14ac:dyDescent="0.25">
      <c r="B8396" s="149" t="str">
        <f t="shared" si="262"/>
        <v>_5158</v>
      </c>
      <c r="E8396" s="149" t="str">
        <f t="shared" si="263"/>
        <v>_</v>
      </c>
      <c r="G8396" s="149">
        <f t="array" ref="G8396">SUM(IF(A8396=A$5:A8396,IF(C8396=C$5:C8396,1,0),0))</f>
        <v>5158</v>
      </c>
    </row>
    <row r="8397" spans="2:7" x14ac:dyDescent="0.25">
      <c r="B8397" s="149" t="str">
        <f t="shared" ref="B8397:B8460" si="264">A8397&amp;"_"&amp;C8397&amp;G8397</f>
        <v>_5159</v>
      </c>
      <c r="E8397" s="149" t="str">
        <f t="shared" si="263"/>
        <v>_</v>
      </c>
      <c r="G8397" s="149">
        <f t="array" ref="G8397">SUM(IF(A8397=A$5:A8397,IF(C8397=C$5:C8397,1,0),0))</f>
        <v>5159</v>
      </c>
    </row>
    <row r="8398" spans="2:7" x14ac:dyDescent="0.25">
      <c r="B8398" s="149" t="str">
        <f t="shared" si="264"/>
        <v>_5160</v>
      </c>
      <c r="E8398" s="149" t="str">
        <f t="shared" si="263"/>
        <v>_</v>
      </c>
      <c r="G8398" s="149">
        <f t="array" ref="G8398">SUM(IF(A8398=A$5:A8398,IF(C8398=C$5:C8398,1,0),0))</f>
        <v>5160</v>
      </c>
    </row>
    <row r="8399" spans="2:7" x14ac:dyDescent="0.25">
      <c r="B8399" s="149" t="str">
        <f t="shared" si="264"/>
        <v>_5161</v>
      </c>
      <c r="E8399" s="149" t="str">
        <f t="shared" si="263"/>
        <v>_</v>
      </c>
      <c r="G8399" s="149">
        <f t="array" ref="G8399">SUM(IF(A8399=A$5:A8399,IF(C8399=C$5:C8399,1,0),0))</f>
        <v>5161</v>
      </c>
    </row>
    <row r="8400" spans="2:7" x14ac:dyDescent="0.25">
      <c r="B8400" s="149" t="str">
        <f t="shared" si="264"/>
        <v>_5162</v>
      </c>
      <c r="E8400" s="149" t="str">
        <f t="shared" si="263"/>
        <v>_</v>
      </c>
      <c r="G8400" s="149">
        <f t="array" ref="G8400">SUM(IF(A8400=A$5:A8400,IF(C8400=C$5:C8400,1,0),0))</f>
        <v>5162</v>
      </c>
    </row>
    <row r="8401" spans="2:7" x14ac:dyDescent="0.25">
      <c r="B8401" s="149" t="str">
        <f t="shared" si="264"/>
        <v>_5163</v>
      </c>
      <c r="E8401" s="149" t="str">
        <f t="shared" si="263"/>
        <v>_</v>
      </c>
      <c r="G8401" s="149">
        <f t="array" ref="G8401">SUM(IF(A8401=A$5:A8401,IF(C8401=C$5:C8401,1,0),0))</f>
        <v>5163</v>
      </c>
    </row>
    <row r="8402" spans="2:7" x14ac:dyDescent="0.25">
      <c r="B8402" s="149" t="str">
        <f t="shared" si="264"/>
        <v>_5164</v>
      </c>
      <c r="E8402" s="149" t="str">
        <f t="shared" si="263"/>
        <v>_</v>
      </c>
      <c r="G8402" s="149">
        <f t="array" ref="G8402">SUM(IF(A8402=A$5:A8402,IF(C8402=C$5:C8402,1,0),0))</f>
        <v>5164</v>
      </c>
    </row>
    <row r="8403" spans="2:7" x14ac:dyDescent="0.25">
      <c r="B8403" s="149" t="str">
        <f t="shared" si="264"/>
        <v>_5165</v>
      </c>
      <c r="E8403" s="149" t="str">
        <f t="shared" si="263"/>
        <v>_</v>
      </c>
      <c r="G8403" s="149">
        <f t="array" ref="G8403">SUM(IF(A8403=A$5:A8403,IF(C8403=C$5:C8403,1,0),0))</f>
        <v>5165</v>
      </c>
    </row>
    <row r="8404" spans="2:7" x14ac:dyDescent="0.25">
      <c r="B8404" s="149" t="str">
        <f t="shared" si="264"/>
        <v>_5166</v>
      </c>
      <c r="E8404" s="149" t="str">
        <f t="shared" si="263"/>
        <v>_</v>
      </c>
      <c r="G8404" s="149">
        <f t="array" ref="G8404">SUM(IF(A8404=A$5:A8404,IF(C8404=C$5:C8404,1,0),0))</f>
        <v>5166</v>
      </c>
    </row>
    <row r="8405" spans="2:7" x14ac:dyDescent="0.25">
      <c r="B8405" s="149" t="str">
        <f t="shared" si="264"/>
        <v>_5167</v>
      </c>
      <c r="E8405" s="149" t="str">
        <f t="shared" si="263"/>
        <v>_</v>
      </c>
      <c r="G8405" s="149">
        <f t="array" ref="G8405">SUM(IF(A8405=A$5:A8405,IF(C8405=C$5:C8405,1,0),0))</f>
        <v>5167</v>
      </c>
    </row>
    <row r="8406" spans="2:7" x14ac:dyDescent="0.25">
      <c r="B8406" s="149" t="str">
        <f t="shared" si="264"/>
        <v>_5168</v>
      </c>
      <c r="E8406" s="149" t="str">
        <f t="shared" si="263"/>
        <v>_</v>
      </c>
      <c r="G8406" s="149">
        <f t="array" ref="G8406">SUM(IF(A8406=A$5:A8406,IF(C8406=C$5:C8406,1,0),0))</f>
        <v>5168</v>
      </c>
    </row>
    <row r="8407" spans="2:7" x14ac:dyDescent="0.25">
      <c r="B8407" s="149" t="str">
        <f t="shared" si="264"/>
        <v>_5169</v>
      </c>
      <c r="E8407" s="149" t="str">
        <f t="shared" si="263"/>
        <v>_</v>
      </c>
      <c r="G8407" s="149">
        <f t="array" ref="G8407">SUM(IF(A8407=A$5:A8407,IF(C8407=C$5:C8407,1,0),0))</f>
        <v>5169</v>
      </c>
    </row>
    <row r="8408" spans="2:7" x14ac:dyDescent="0.25">
      <c r="B8408" s="149" t="str">
        <f t="shared" si="264"/>
        <v>_5170</v>
      </c>
      <c r="E8408" s="149" t="str">
        <f t="shared" si="263"/>
        <v>_</v>
      </c>
      <c r="G8408" s="149">
        <f t="array" ref="G8408">SUM(IF(A8408=A$5:A8408,IF(C8408=C$5:C8408,1,0),0))</f>
        <v>5170</v>
      </c>
    </row>
    <row r="8409" spans="2:7" x14ac:dyDescent="0.25">
      <c r="B8409" s="149" t="str">
        <f t="shared" si="264"/>
        <v>_5171</v>
      </c>
      <c r="E8409" s="149" t="str">
        <f t="shared" si="263"/>
        <v>_</v>
      </c>
      <c r="G8409" s="149">
        <f t="array" ref="G8409">SUM(IF(A8409=A$5:A8409,IF(C8409=C$5:C8409,1,0),0))</f>
        <v>5171</v>
      </c>
    </row>
    <row r="8410" spans="2:7" x14ac:dyDescent="0.25">
      <c r="B8410" s="149" t="str">
        <f t="shared" si="264"/>
        <v>_5172</v>
      </c>
      <c r="E8410" s="149" t="str">
        <f t="shared" si="263"/>
        <v>_</v>
      </c>
      <c r="G8410" s="149">
        <f t="array" ref="G8410">SUM(IF(A8410=A$5:A8410,IF(C8410=C$5:C8410,1,0),0))</f>
        <v>5172</v>
      </c>
    </row>
    <row r="8411" spans="2:7" x14ac:dyDescent="0.25">
      <c r="B8411" s="149" t="str">
        <f t="shared" si="264"/>
        <v>_5173</v>
      </c>
      <c r="E8411" s="149" t="str">
        <f t="shared" si="263"/>
        <v>_</v>
      </c>
      <c r="G8411" s="149">
        <f t="array" ref="G8411">SUM(IF(A8411=A$5:A8411,IF(C8411=C$5:C8411,1,0),0))</f>
        <v>5173</v>
      </c>
    </row>
    <row r="8412" spans="2:7" x14ac:dyDescent="0.25">
      <c r="B8412" s="149" t="str">
        <f t="shared" si="264"/>
        <v>_5174</v>
      </c>
      <c r="E8412" s="149" t="str">
        <f t="shared" si="263"/>
        <v>_</v>
      </c>
      <c r="G8412" s="149">
        <f t="array" ref="G8412">SUM(IF(A8412=A$5:A8412,IF(C8412=C$5:C8412,1,0),0))</f>
        <v>5174</v>
      </c>
    </row>
    <row r="8413" spans="2:7" x14ac:dyDescent="0.25">
      <c r="B8413" s="149" t="str">
        <f t="shared" si="264"/>
        <v>_5175</v>
      </c>
      <c r="E8413" s="149" t="str">
        <f t="shared" si="263"/>
        <v>_</v>
      </c>
      <c r="G8413" s="149">
        <f t="array" ref="G8413">SUM(IF(A8413=A$5:A8413,IF(C8413=C$5:C8413,1,0),0))</f>
        <v>5175</v>
      </c>
    </row>
    <row r="8414" spans="2:7" x14ac:dyDescent="0.25">
      <c r="B8414" s="149" t="str">
        <f t="shared" si="264"/>
        <v>_5176</v>
      </c>
      <c r="E8414" s="149" t="str">
        <f t="shared" si="263"/>
        <v>_</v>
      </c>
      <c r="G8414" s="149">
        <f t="array" ref="G8414">SUM(IF(A8414=A$5:A8414,IF(C8414=C$5:C8414,1,0),0))</f>
        <v>5176</v>
      </c>
    </row>
    <row r="8415" spans="2:7" x14ac:dyDescent="0.25">
      <c r="B8415" s="149" t="str">
        <f t="shared" si="264"/>
        <v>_5177</v>
      </c>
      <c r="E8415" s="149" t="str">
        <f t="shared" si="263"/>
        <v>_</v>
      </c>
      <c r="G8415" s="149">
        <f t="array" ref="G8415">SUM(IF(A8415=A$5:A8415,IF(C8415=C$5:C8415,1,0),0))</f>
        <v>5177</v>
      </c>
    </row>
    <row r="8416" spans="2:7" x14ac:dyDescent="0.25">
      <c r="B8416" s="149" t="str">
        <f t="shared" si="264"/>
        <v>_5178</v>
      </c>
      <c r="E8416" s="149" t="str">
        <f t="shared" si="263"/>
        <v>_</v>
      </c>
      <c r="G8416" s="149">
        <f t="array" ref="G8416">SUM(IF(A8416=A$5:A8416,IF(C8416=C$5:C8416,1,0),0))</f>
        <v>5178</v>
      </c>
    </row>
    <row r="8417" spans="2:7" x14ac:dyDescent="0.25">
      <c r="B8417" s="149" t="str">
        <f t="shared" si="264"/>
        <v>_5179</v>
      </c>
      <c r="E8417" s="149" t="str">
        <f t="shared" si="263"/>
        <v>_</v>
      </c>
      <c r="G8417" s="149">
        <f t="array" ref="G8417">SUM(IF(A8417=A$5:A8417,IF(C8417=C$5:C8417,1,0),0))</f>
        <v>5179</v>
      </c>
    </row>
    <row r="8418" spans="2:7" x14ac:dyDescent="0.25">
      <c r="B8418" s="149" t="str">
        <f t="shared" si="264"/>
        <v>_5180</v>
      </c>
      <c r="E8418" s="149" t="str">
        <f t="shared" si="263"/>
        <v>_</v>
      </c>
      <c r="G8418" s="149">
        <f t="array" ref="G8418">SUM(IF(A8418=A$5:A8418,IF(C8418=C$5:C8418,1,0),0))</f>
        <v>5180</v>
      </c>
    </row>
    <row r="8419" spans="2:7" x14ac:dyDescent="0.25">
      <c r="B8419" s="149" t="str">
        <f t="shared" si="264"/>
        <v>_5181</v>
      </c>
      <c r="E8419" s="149" t="str">
        <f t="shared" si="263"/>
        <v>_</v>
      </c>
      <c r="G8419" s="149">
        <f t="array" ref="G8419">SUM(IF(A8419=A$5:A8419,IF(C8419=C$5:C8419,1,0),0))</f>
        <v>5181</v>
      </c>
    </row>
    <row r="8420" spans="2:7" x14ac:dyDescent="0.25">
      <c r="B8420" s="149" t="str">
        <f t="shared" si="264"/>
        <v>_5182</v>
      </c>
      <c r="E8420" s="149" t="str">
        <f t="shared" si="263"/>
        <v>_</v>
      </c>
      <c r="G8420" s="149">
        <f t="array" ref="G8420">SUM(IF(A8420=A$5:A8420,IF(C8420=C$5:C8420,1,0),0))</f>
        <v>5182</v>
      </c>
    </row>
    <row r="8421" spans="2:7" x14ac:dyDescent="0.25">
      <c r="B8421" s="149" t="str">
        <f t="shared" si="264"/>
        <v>_5183</v>
      </c>
      <c r="E8421" s="149" t="str">
        <f t="shared" si="263"/>
        <v>_</v>
      </c>
      <c r="G8421" s="149">
        <f t="array" ref="G8421">SUM(IF(A8421=A$5:A8421,IF(C8421=C$5:C8421,1,0),0))</f>
        <v>5183</v>
      </c>
    </row>
    <row r="8422" spans="2:7" x14ac:dyDescent="0.25">
      <c r="B8422" s="149" t="str">
        <f t="shared" si="264"/>
        <v>_5184</v>
      </c>
      <c r="E8422" s="149" t="str">
        <f t="shared" si="263"/>
        <v>_</v>
      </c>
      <c r="G8422" s="149">
        <f t="array" ref="G8422">SUM(IF(A8422=A$5:A8422,IF(C8422=C$5:C8422,1,0),0))</f>
        <v>5184</v>
      </c>
    </row>
    <row r="8423" spans="2:7" x14ac:dyDescent="0.25">
      <c r="B8423" s="149" t="str">
        <f t="shared" si="264"/>
        <v>_5185</v>
      </c>
      <c r="E8423" s="149" t="str">
        <f t="shared" si="263"/>
        <v>_</v>
      </c>
      <c r="G8423" s="149">
        <f t="array" ref="G8423">SUM(IF(A8423=A$5:A8423,IF(C8423=C$5:C8423,1,0),0))</f>
        <v>5185</v>
      </c>
    </row>
    <row r="8424" spans="2:7" x14ac:dyDescent="0.25">
      <c r="B8424" s="149" t="str">
        <f t="shared" si="264"/>
        <v>_5186</v>
      </c>
      <c r="E8424" s="149" t="str">
        <f t="shared" si="263"/>
        <v>_</v>
      </c>
      <c r="G8424" s="149">
        <f t="array" ref="G8424">SUM(IF(A8424=A$5:A8424,IF(C8424=C$5:C8424,1,0),0))</f>
        <v>5186</v>
      </c>
    </row>
    <row r="8425" spans="2:7" x14ac:dyDescent="0.25">
      <c r="B8425" s="149" t="str">
        <f t="shared" si="264"/>
        <v>_5187</v>
      </c>
      <c r="E8425" s="149" t="str">
        <f t="shared" si="263"/>
        <v>_</v>
      </c>
      <c r="G8425" s="149">
        <f t="array" ref="G8425">SUM(IF(A8425=A$5:A8425,IF(C8425=C$5:C8425,1,0),0))</f>
        <v>5187</v>
      </c>
    </row>
    <row r="8426" spans="2:7" x14ac:dyDescent="0.25">
      <c r="B8426" s="149" t="str">
        <f t="shared" si="264"/>
        <v>_5188</v>
      </c>
      <c r="E8426" s="149" t="str">
        <f t="shared" si="263"/>
        <v>_</v>
      </c>
      <c r="G8426" s="149">
        <f t="array" ref="G8426">SUM(IF(A8426=A$5:A8426,IF(C8426=C$5:C8426,1,0),0))</f>
        <v>5188</v>
      </c>
    </row>
    <row r="8427" spans="2:7" x14ac:dyDescent="0.25">
      <c r="B8427" s="149" t="str">
        <f t="shared" si="264"/>
        <v>_5189</v>
      </c>
      <c r="E8427" s="149" t="str">
        <f t="shared" si="263"/>
        <v>_</v>
      </c>
      <c r="G8427" s="149">
        <f t="array" ref="G8427">SUM(IF(A8427=A$5:A8427,IF(C8427=C$5:C8427,1,0),0))</f>
        <v>5189</v>
      </c>
    </row>
    <row r="8428" spans="2:7" x14ac:dyDescent="0.25">
      <c r="B8428" s="149" t="str">
        <f t="shared" si="264"/>
        <v>_5190</v>
      </c>
      <c r="E8428" s="149" t="str">
        <f t="shared" si="263"/>
        <v>_</v>
      </c>
      <c r="G8428" s="149">
        <f t="array" ref="G8428">SUM(IF(A8428=A$5:A8428,IF(C8428=C$5:C8428,1,0),0))</f>
        <v>5190</v>
      </c>
    </row>
    <row r="8429" spans="2:7" x14ac:dyDescent="0.25">
      <c r="B8429" s="149" t="str">
        <f t="shared" si="264"/>
        <v>_5191</v>
      </c>
      <c r="E8429" s="149" t="str">
        <f t="shared" si="263"/>
        <v>_</v>
      </c>
      <c r="G8429" s="149">
        <f t="array" ref="G8429">SUM(IF(A8429=A$5:A8429,IF(C8429=C$5:C8429,1,0),0))</f>
        <v>5191</v>
      </c>
    </row>
    <row r="8430" spans="2:7" x14ac:dyDescent="0.25">
      <c r="B8430" s="149" t="str">
        <f t="shared" si="264"/>
        <v>_5192</v>
      </c>
      <c r="E8430" s="149" t="str">
        <f t="shared" si="263"/>
        <v>_</v>
      </c>
      <c r="G8430" s="149">
        <f t="array" ref="G8430">SUM(IF(A8430=A$5:A8430,IF(C8430=C$5:C8430,1,0),0))</f>
        <v>5192</v>
      </c>
    </row>
    <row r="8431" spans="2:7" x14ac:dyDescent="0.25">
      <c r="B8431" s="149" t="str">
        <f t="shared" si="264"/>
        <v>_5193</v>
      </c>
      <c r="E8431" s="149" t="str">
        <f t="shared" si="263"/>
        <v>_</v>
      </c>
      <c r="G8431" s="149">
        <f t="array" ref="G8431">SUM(IF(A8431=A$5:A8431,IF(C8431=C$5:C8431,1,0),0))</f>
        <v>5193</v>
      </c>
    </row>
    <row r="8432" spans="2:7" x14ac:dyDescent="0.25">
      <c r="B8432" s="149" t="str">
        <f t="shared" si="264"/>
        <v>_5194</v>
      </c>
      <c r="E8432" s="149" t="str">
        <f t="shared" si="263"/>
        <v>_</v>
      </c>
      <c r="G8432" s="149">
        <f t="array" ref="G8432">SUM(IF(A8432=A$5:A8432,IF(C8432=C$5:C8432,1,0),0))</f>
        <v>5194</v>
      </c>
    </row>
    <row r="8433" spans="2:7" x14ac:dyDescent="0.25">
      <c r="B8433" s="149" t="str">
        <f t="shared" si="264"/>
        <v>_5195</v>
      </c>
      <c r="E8433" s="149" t="str">
        <f t="shared" ref="E8433:E8496" si="265">A8433&amp;"_"&amp;C8433&amp;D8433</f>
        <v>_</v>
      </c>
      <c r="G8433" s="149">
        <f t="array" ref="G8433">SUM(IF(A8433=A$5:A8433,IF(C8433=C$5:C8433,1,0),0))</f>
        <v>5195</v>
      </c>
    </row>
    <row r="8434" spans="2:7" x14ac:dyDescent="0.25">
      <c r="B8434" s="149" t="str">
        <f t="shared" si="264"/>
        <v>_5196</v>
      </c>
      <c r="E8434" s="149" t="str">
        <f t="shared" si="265"/>
        <v>_</v>
      </c>
      <c r="G8434" s="149">
        <f t="array" ref="G8434">SUM(IF(A8434=A$5:A8434,IF(C8434=C$5:C8434,1,0),0))</f>
        <v>5196</v>
      </c>
    </row>
    <row r="8435" spans="2:7" x14ac:dyDescent="0.25">
      <c r="B8435" s="149" t="str">
        <f t="shared" si="264"/>
        <v>_5197</v>
      </c>
      <c r="E8435" s="149" t="str">
        <f t="shared" si="265"/>
        <v>_</v>
      </c>
      <c r="G8435" s="149">
        <f t="array" ref="G8435">SUM(IF(A8435=A$5:A8435,IF(C8435=C$5:C8435,1,0),0))</f>
        <v>5197</v>
      </c>
    </row>
    <row r="8436" spans="2:7" x14ac:dyDescent="0.25">
      <c r="B8436" s="149" t="str">
        <f t="shared" si="264"/>
        <v>_5198</v>
      </c>
      <c r="E8436" s="149" t="str">
        <f t="shared" si="265"/>
        <v>_</v>
      </c>
      <c r="G8436" s="149">
        <f t="array" ref="G8436">SUM(IF(A8436=A$5:A8436,IF(C8436=C$5:C8436,1,0),0))</f>
        <v>5198</v>
      </c>
    </row>
    <row r="8437" spans="2:7" x14ac:dyDescent="0.25">
      <c r="B8437" s="149" t="str">
        <f t="shared" si="264"/>
        <v>_5199</v>
      </c>
      <c r="E8437" s="149" t="str">
        <f t="shared" si="265"/>
        <v>_</v>
      </c>
      <c r="G8437" s="149">
        <f t="array" ref="G8437">SUM(IF(A8437=A$5:A8437,IF(C8437=C$5:C8437,1,0),0))</f>
        <v>5199</v>
      </c>
    </row>
    <row r="8438" spans="2:7" x14ac:dyDescent="0.25">
      <c r="B8438" s="149" t="str">
        <f t="shared" si="264"/>
        <v>_5200</v>
      </c>
      <c r="E8438" s="149" t="str">
        <f t="shared" si="265"/>
        <v>_</v>
      </c>
      <c r="G8438" s="149">
        <f t="array" ref="G8438">SUM(IF(A8438=A$5:A8438,IF(C8438=C$5:C8438,1,0),0))</f>
        <v>5200</v>
      </c>
    </row>
    <row r="8439" spans="2:7" x14ac:dyDescent="0.25">
      <c r="B8439" s="149" t="str">
        <f t="shared" si="264"/>
        <v>_5201</v>
      </c>
      <c r="E8439" s="149" t="str">
        <f t="shared" si="265"/>
        <v>_</v>
      </c>
      <c r="G8439" s="149">
        <f t="array" ref="G8439">SUM(IF(A8439=A$5:A8439,IF(C8439=C$5:C8439,1,0),0))</f>
        <v>5201</v>
      </c>
    </row>
    <row r="8440" spans="2:7" x14ac:dyDescent="0.25">
      <c r="B8440" s="149" t="str">
        <f t="shared" si="264"/>
        <v>_5202</v>
      </c>
      <c r="E8440" s="149" t="str">
        <f t="shared" si="265"/>
        <v>_</v>
      </c>
      <c r="G8440" s="149">
        <f t="array" ref="G8440">SUM(IF(A8440=A$5:A8440,IF(C8440=C$5:C8440,1,0),0))</f>
        <v>5202</v>
      </c>
    </row>
    <row r="8441" spans="2:7" x14ac:dyDescent="0.25">
      <c r="B8441" s="149" t="str">
        <f t="shared" si="264"/>
        <v>_5203</v>
      </c>
      <c r="E8441" s="149" t="str">
        <f t="shared" si="265"/>
        <v>_</v>
      </c>
      <c r="G8441" s="149">
        <f t="array" ref="G8441">SUM(IF(A8441=A$5:A8441,IF(C8441=C$5:C8441,1,0),0))</f>
        <v>5203</v>
      </c>
    </row>
    <row r="8442" spans="2:7" x14ac:dyDescent="0.25">
      <c r="B8442" s="149" t="str">
        <f t="shared" si="264"/>
        <v>_5204</v>
      </c>
      <c r="E8442" s="149" t="str">
        <f t="shared" si="265"/>
        <v>_</v>
      </c>
      <c r="G8442" s="149">
        <f t="array" ref="G8442">SUM(IF(A8442=A$5:A8442,IF(C8442=C$5:C8442,1,0),0))</f>
        <v>5204</v>
      </c>
    </row>
    <row r="8443" spans="2:7" x14ac:dyDescent="0.25">
      <c r="B8443" s="149" t="str">
        <f t="shared" si="264"/>
        <v>_5205</v>
      </c>
      <c r="E8443" s="149" t="str">
        <f t="shared" si="265"/>
        <v>_</v>
      </c>
      <c r="G8443" s="149">
        <f t="array" ref="G8443">SUM(IF(A8443=A$5:A8443,IF(C8443=C$5:C8443,1,0),0))</f>
        <v>5205</v>
      </c>
    </row>
    <row r="8444" spans="2:7" x14ac:dyDescent="0.25">
      <c r="B8444" s="149" t="str">
        <f t="shared" si="264"/>
        <v>_5206</v>
      </c>
      <c r="E8444" s="149" t="str">
        <f t="shared" si="265"/>
        <v>_</v>
      </c>
      <c r="G8444" s="149">
        <f t="array" ref="G8444">SUM(IF(A8444=A$5:A8444,IF(C8444=C$5:C8444,1,0),0))</f>
        <v>5206</v>
      </c>
    </row>
    <row r="8445" spans="2:7" x14ac:dyDescent="0.25">
      <c r="B8445" s="149" t="str">
        <f t="shared" si="264"/>
        <v>_5207</v>
      </c>
      <c r="E8445" s="149" t="str">
        <f t="shared" si="265"/>
        <v>_</v>
      </c>
      <c r="G8445" s="149">
        <f t="array" ref="G8445">SUM(IF(A8445=A$5:A8445,IF(C8445=C$5:C8445,1,0),0))</f>
        <v>5207</v>
      </c>
    </row>
    <row r="8446" spans="2:7" x14ac:dyDescent="0.25">
      <c r="B8446" s="149" t="str">
        <f t="shared" si="264"/>
        <v>_5208</v>
      </c>
      <c r="E8446" s="149" t="str">
        <f t="shared" si="265"/>
        <v>_</v>
      </c>
      <c r="G8446" s="149">
        <f t="array" ref="G8446">SUM(IF(A8446=A$5:A8446,IF(C8446=C$5:C8446,1,0),0))</f>
        <v>5208</v>
      </c>
    </row>
    <row r="8447" spans="2:7" x14ac:dyDescent="0.25">
      <c r="B8447" s="149" t="str">
        <f t="shared" si="264"/>
        <v>_5209</v>
      </c>
      <c r="E8447" s="149" t="str">
        <f t="shared" si="265"/>
        <v>_</v>
      </c>
      <c r="G8447" s="149">
        <f t="array" ref="G8447">SUM(IF(A8447=A$5:A8447,IF(C8447=C$5:C8447,1,0),0))</f>
        <v>5209</v>
      </c>
    </row>
    <row r="8448" spans="2:7" x14ac:dyDescent="0.25">
      <c r="B8448" s="149" t="str">
        <f t="shared" si="264"/>
        <v>_5210</v>
      </c>
      <c r="E8448" s="149" t="str">
        <f t="shared" si="265"/>
        <v>_</v>
      </c>
      <c r="G8448" s="149">
        <f t="array" ref="G8448">SUM(IF(A8448=A$5:A8448,IF(C8448=C$5:C8448,1,0),0))</f>
        <v>5210</v>
      </c>
    </row>
    <row r="8449" spans="2:7" x14ac:dyDescent="0.25">
      <c r="B8449" s="149" t="str">
        <f t="shared" si="264"/>
        <v>_5211</v>
      </c>
      <c r="E8449" s="149" t="str">
        <f t="shared" si="265"/>
        <v>_</v>
      </c>
      <c r="G8449" s="149">
        <f t="array" ref="G8449">SUM(IF(A8449=A$5:A8449,IF(C8449=C$5:C8449,1,0),0))</f>
        <v>5211</v>
      </c>
    </row>
    <row r="8450" spans="2:7" x14ac:dyDescent="0.25">
      <c r="B8450" s="149" t="str">
        <f t="shared" si="264"/>
        <v>_5212</v>
      </c>
      <c r="E8450" s="149" t="str">
        <f t="shared" si="265"/>
        <v>_</v>
      </c>
      <c r="G8450" s="149">
        <f t="array" ref="G8450">SUM(IF(A8450=A$5:A8450,IF(C8450=C$5:C8450,1,0),0))</f>
        <v>5212</v>
      </c>
    </row>
    <row r="8451" spans="2:7" x14ac:dyDescent="0.25">
      <c r="B8451" s="149" t="str">
        <f t="shared" si="264"/>
        <v>_5213</v>
      </c>
      <c r="E8451" s="149" t="str">
        <f t="shared" si="265"/>
        <v>_</v>
      </c>
      <c r="G8451" s="149">
        <f t="array" ref="G8451">SUM(IF(A8451=A$5:A8451,IF(C8451=C$5:C8451,1,0),0))</f>
        <v>5213</v>
      </c>
    </row>
    <row r="8452" spans="2:7" x14ac:dyDescent="0.25">
      <c r="B8452" s="149" t="str">
        <f t="shared" si="264"/>
        <v>_5214</v>
      </c>
      <c r="E8452" s="149" t="str">
        <f t="shared" si="265"/>
        <v>_</v>
      </c>
      <c r="G8452" s="149">
        <f t="array" ref="G8452">SUM(IF(A8452=A$5:A8452,IF(C8452=C$5:C8452,1,0),0))</f>
        <v>5214</v>
      </c>
    </row>
    <row r="8453" spans="2:7" x14ac:dyDescent="0.25">
      <c r="B8453" s="149" t="str">
        <f t="shared" si="264"/>
        <v>_5215</v>
      </c>
      <c r="E8453" s="149" t="str">
        <f t="shared" si="265"/>
        <v>_</v>
      </c>
      <c r="G8453" s="149">
        <f t="array" ref="G8453">SUM(IF(A8453=A$5:A8453,IF(C8453=C$5:C8453,1,0),0))</f>
        <v>5215</v>
      </c>
    </row>
    <row r="8454" spans="2:7" x14ac:dyDescent="0.25">
      <c r="B8454" s="149" t="str">
        <f t="shared" si="264"/>
        <v>_5216</v>
      </c>
      <c r="E8454" s="149" t="str">
        <f t="shared" si="265"/>
        <v>_</v>
      </c>
      <c r="G8454" s="149">
        <f t="array" ref="G8454">SUM(IF(A8454=A$5:A8454,IF(C8454=C$5:C8454,1,0),0))</f>
        <v>5216</v>
      </c>
    </row>
    <row r="8455" spans="2:7" x14ac:dyDescent="0.25">
      <c r="B8455" s="149" t="str">
        <f t="shared" si="264"/>
        <v>_5217</v>
      </c>
      <c r="E8455" s="149" t="str">
        <f t="shared" si="265"/>
        <v>_</v>
      </c>
      <c r="G8455" s="149">
        <f t="array" ref="G8455">SUM(IF(A8455=A$5:A8455,IF(C8455=C$5:C8455,1,0),0))</f>
        <v>5217</v>
      </c>
    </row>
    <row r="8456" spans="2:7" x14ac:dyDescent="0.25">
      <c r="B8456" s="149" t="str">
        <f t="shared" si="264"/>
        <v>_5218</v>
      </c>
      <c r="E8456" s="149" t="str">
        <f t="shared" si="265"/>
        <v>_</v>
      </c>
      <c r="G8456" s="149">
        <f t="array" ref="G8456">SUM(IF(A8456=A$5:A8456,IF(C8456=C$5:C8456,1,0),0))</f>
        <v>5218</v>
      </c>
    </row>
    <row r="8457" spans="2:7" x14ac:dyDescent="0.25">
      <c r="B8457" s="149" t="str">
        <f t="shared" si="264"/>
        <v>_5219</v>
      </c>
      <c r="E8457" s="149" t="str">
        <f t="shared" si="265"/>
        <v>_</v>
      </c>
      <c r="G8457" s="149">
        <f t="array" ref="G8457">SUM(IF(A8457=A$5:A8457,IF(C8457=C$5:C8457,1,0),0))</f>
        <v>5219</v>
      </c>
    </row>
    <row r="8458" spans="2:7" x14ac:dyDescent="0.25">
      <c r="B8458" s="149" t="str">
        <f t="shared" si="264"/>
        <v>_5220</v>
      </c>
      <c r="E8458" s="149" t="str">
        <f t="shared" si="265"/>
        <v>_</v>
      </c>
      <c r="G8458" s="149">
        <f t="array" ref="G8458">SUM(IF(A8458=A$5:A8458,IF(C8458=C$5:C8458,1,0),0))</f>
        <v>5220</v>
      </c>
    </row>
    <row r="8459" spans="2:7" x14ac:dyDescent="0.25">
      <c r="B8459" s="149" t="str">
        <f t="shared" si="264"/>
        <v>_5221</v>
      </c>
      <c r="E8459" s="149" t="str">
        <f t="shared" si="265"/>
        <v>_</v>
      </c>
      <c r="G8459" s="149">
        <f t="array" ref="G8459">SUM(IF(A8459=A$5:A8459,IF(C8459=C$5:C8459,1,0),0))</f>
        <v>5221</v>
      </c>
    </row>
    <row r="8460" spans="2:7" x14ac:dyDescent="0.25">
      <c r="B8460" s="149" t="str">
        <f t="shared" si="264"/>
        <v>_5222</v>
      </c>
      <c r="E8460" s="149" t="str">
        <f t="shared" si="265"/>
        <v>_</v>
      </c>
      <c r="G8460" s="149">
        <f t="array" ref="G8460">SUM(IF(A8460=A$5:A8460,IF(C8460=C$5:C8460,1,0),0))</f>
        <v>5222</v>
      </c>
    </row>
    <row r="8461" spans="2:7" x14ac:dyDescent="0.25">
      <c r="B8461" s="149" t="str">
        <f t="shared" ref="B8461:B8524" si="266">A8461&amp;"_"&amp;C8461&amp;G8461</f>
        <v>_5223</v>
      </c>
      <c r="E8461" s="149" t="str">
        <f t="shared" si="265"/>
        <v>_</v>
      </c>
      <c r="G8461" s="149">
        <f t="array" ref="G8461">SUM(IF(A8461=A$5:A8461,IF(C8461=C$5:C8461,1,0),0))</f>
        <v>5223</v>
      </c>
    </row>
    <row r="8462" spans="2:7" x14ac:dyDescent="0.25">
      <c r="B8462" s="149" t="str">
        <f t="shared" si="266"/>
        <v>_5224</v>
      </c>
      <c r="E8462" s="149" t="str">
        <f t="shared" si="265"/>
        <v>_</v>
      </c>
      <c r="G8462" s="149">
        <f t="array" ref="G8462">SUM(IF(A8462=A$5:A8462,IF(C8462=C$5:C8462,1,0),0))</f>
        <v>5224</v>
      </c>
    </row>
    <row r="8463" spans="2:7" x14ac:dyDescent="0.25">
      <c r="B8463" s="149" t="str">
        <f t="shared" si="266"/>
        <v>_5225</v>
      </c>
      <c r="E8463" s="149" t="str">
        <f t="shared" si="265"/>
        <v>_</v>
      </c>
      <c r="G8463" s="149">
        <f t="array" ref="G8463">SUM(IF(A8463=A$5:A8463,IF(C8463=C$5:C8463,1,0),0))</f>
        <v>5225</v>
      </c>
    </row>
    <row r="8464" spans="2:7" x14ac:dyDescent="0.25">
      <c r="B8464" s="149" t="str">
        <f t="shared" si="266"/>
        <v>_5226</v>
      </c>
      <c r="E8464" s="149" t="str">
        <f t="shared" si="265"/>
        <v>_</v>
      </c>
      <c r="G8464" s="149">
        <f t="array" ref="G8464">SUM(IF(A8464=A$5:A8464,IF(C8464=C$5:C8464,1,0),0))</f>
        <v>5226</v>
      </c>
    </row>
    <row r="8465" spans="2:7" x14ac:dyDescent="0.25">
      <c r="B8465" s="149" t="str">
        <f t="shared" si="266"/>
        <v>_5227</v>
      </c>
      <c r="E8465" s="149" t="str">
        <f t="shared" si="265"/>
        <v>_</v>
      </c>
      <c r="G8465" s="149">
        <f t="array" ref="G8465">SUM(IF(A8465=A$5:A8465,IF(C8465=C$5:C8465,1,0),0))</f>
        <v>5227</v>
      </c>
    </row>
    <row r="8466" spans="2:7" x14ac:dyDescent="0.25">
      <c r="B8466" s="149" t="str">
        <f t="shared" si="266"/>
        <v>_5228</v>
      </c>
      <c r="E8466" s="149" t="str">
        <f t="shared" si="265"/>
        <v>_</v>
      </c>
      <c r="G8466" s="149">
        <f t="array" ref="G8466">SUM(IF(A8466=A$5:A8466,IF(C8466=C$5:C8466,1,0),0))</f>
        <v>5228</v>
      </c>
    </row>
    <row r="8467" spans="2:7" x14ac:dyDescent="0.25">
      <c r="B8467" s="149" t="str">
        <f t="shared" si="266"/>
        <v>_5229</v>
      </c>
      <c r="E8467" s="149" t="str">
        <f t="shared" si="265"/>
        <v>_</v>
      </c>
      <c r="G8467" s="149">
        <f t="array" ref="G8467">SUM(IF(A8467=A$5:A8467,IF(C8467=C$5:C8467,1,0),0))</f>
        <v>5229</v>
      </c>
    </row>
    <row r="8468" spans="2:7" x14ac:dyDescent="0.25">
      <c r="B8468" s="149" t="str">
        <f t="shared" si="266"/>
        <v>_5230</v>
      </c>
      <c r="E8468" s="149" t="str">
        <f t="shared" si="265"/>
        <v>_</v>
      </c>
      <c r="G8468" s="149">
        <f t="array" ref="G8468">SUM(IF(A8468=A$5:A8468,IF(C8468=C$5:C8468,1,0),0))</f>
        <v>5230</v>
      </c>
    </row>
    <row r="8469" spans="2:7" x14ac:dyDescent="0.25">
      <c r="B8469" s="149" t="str">
        <f t="shared" si="266"/>
        <v>_5231</v>
      </c>
      <c r="E8469" s="149" t="str">
        <f t="shared" si="265"/>
        <v>_</v>
      </c>
      <c r="G8469" s="149">
        <f t="array" ref="G8469">SUM(IF(A8469=A$5:A8469,IF(C8469=C$5:C8469,1,0),0))</f>
        <v>5231</v>
      </c>
    </row>
    <row r="8470" spans="2:7" x14ac:dyDescent="0.25">
      <c r="B8470" s="149" t="str">
        <f t="shared" si="266"/>
        <v>_5232</v>
      </c>
      <c r="E8470" s="149" t="str">
        <f t="shared" si="265"/>
        <v>_</v>
      </c>
      <c r="G8470" s="149">
        <f t="array" ref="G8470">SUM(IF(A8470=A$5:A8470,IF(C8470=C$5:C8470,1,0),0))</f>
        <v>5232</v>
      </c>
    </row>
    <row r="8471" spans="2:7" x14ac:dyDescent="0.25">
      <c r="B8471" s="149" t="str">
        <f t="shared" si="266"/>
        <v>_5233</v>
      </c>
      <c r="E8471" s="149" t="str">
        <f t="shared" si="265"/>
        <v>_</v>
      </c>
      <c r="G8471" s="149">
        <f t="array" ref="G8471">SUM(IF(A8471=A$5:A8471,IF(C8471=C$5:C8471,1,0),0))</f>
        <v>5233</v>
      </c>
    </row>
    <row r="8472" spans="2:7" x14ac:dyDescent="0.25">
      <c r="B8472" s="149" t="str">
        <f t="shared" si="266"/>
        <v>_5234</v>
      </c>
      <c r="E8472" s="149" t="str">
        <f t="shared" si="265"/>
        <v>_</v>
      </c>
      <c r="G8472" s="149">
        <f t="array" ref="G8472">SUM(IF(A8472=A$5:A8472,IF(C8472=C$5:C8472,1,0),0))</f>
        <v>5234</v>
      </c>
    </row>
    <row r="8473" spans="2:7" x14ac:dyDescent="0.25">
      <c r="B8473" s="149" t="str">
        <f t="shared" si="266"/>
        <v>_5235</v>
      </c>
      <c r="E8473" s="149" t="str">
        <f t="shared" si="265"/>
        <v>_</v>
      </c>
      <c r="G8473" s="149">
        <f t="array" ref="G8473">SUM(IF(A8473=A$5:A8473,IF(C8473=C$5:C8473,1,0),0))</f>
        <v>5235</v>
      </c>
    </row>
    <row r="8474" spans="2:7" x14ac:dyDescent="0.25">
      <c r="B8474" s="149" t="str">
        <f t="shared" si="266"/>
        <v>_5236</v>
      </c>
      <c r="E8474" s="149" t="str">
        <f t="shared" si="265"/>
        <v>_</v>
      </c>
      <c r="G8474" s="149">
        <f t="array" ref="G8474">SUM(IF(A8474=A$5:A8474,IF(C8474=C$5:C8474,1,0),0))</f>
        <v>5236</v>
      </c>
    </row>
    <row r="8475" spans="2:7" x14ac:dyDescent="0.25">
      <c r="B8475" s="149" t="str">
        <f t="shared" si="266"/>
        <v>_5237</v>
      </c>
      <c r="E8475" s="149" t="str">
        <f t="shared" si="265"/>
        <v>_</v>
      </c>
      <c r="G8475" s="149">
        <f t="array" ref="G8475">SUM(IF(A8475=A$5:A8475,IF(C8475=C$5:C8475,1,0),0))</f>
        <v>5237</v>
      </c>
    </row>
    <row r="8476" spans="2:7" x14ac:dyDescent="0.25">
      <c r="B8476" s="149" t="str">
        <f t="shared" si="266"/>
        <v>_5238</v>
      </c>
      <c r="E8476" s="149" t="str">
        <f t="shared" si="265"/>
        <v>_</v>
      </c>
      <c r="G8476" s="149">
        <f t="array" ref="G8476">SUM(IF(A8476=A$5:A8476,IF(C8476=C$5:C8476,1,0),0))</f>
        <v>5238</v>
      </c>
    </row>
    <row r="8477" spans="2:7" x14ac:dyDescent="0.25">
      <c r="B8477" s="149" t="str">
        <f t="shared" si="266"/>
        <v>_5239</v>
      </c>
      <c r="E8477" s="149" t="str">
        <f t="shared" si="265"/>
        <v>_</v>
      </c>
      <c r="G8477" s="149">
        <f t="array" ref="G8477">SUM(IF(A8477=A$5:A8477,IF(C8477=C$5:C8477,1,0),0))</f>
        <v>5239</v>
      </c>
    </row>
    <row r="8478" spans="2:7" x14ac:dyDescent="0.25">
      <c r="B8478" s="149" t="str">
        <f t="shared" si="266"/>
        <v>_5240</v>
      </c>
      <c r="E8478" s="149" t="str">
        <f t="shared" si="265"/>
        <v>_</v>
      </c>
      <c r="G8478" s="149">
        <f t="array" ref="G8478">SUM(IF(A8478=A$5:A8478,IF(C8478=C$5:C8478,1,0),0))</f>
        <v>5240</v>
      </c>
    </row>
    <row r="8479" spans="2:7" x14ac:dyDescent="0.25">
      <c r="B8479" s="149" t="str">
        <f t="shared" si="266"/>
        <v>_5241</v>
      </c>
      <c r="E8479" s="149" t="str">
        <f t="shared" si="265"/>
        <v>_</v>
      </c>
      <c r="G8479" s="149">
        <f t="array" ref="G8479">SUM(IF(A8479=A$5:A8479,IF(C8479=C$5:C8479,1,0),0))</f>
        <v>5241</v>
      </c>
    </row>
    <row r="8480" spans="2:7" x14ac:dyDescent="0.25">
      <c r="B8480" s="149" t="str">
        <f t="shared" si="266"/>
        <v>_5242</v>
      </c>
      <c r="E8480" s="149" t="str">
        <f t="shared" si="265"/>
        <v>_</v>
      </c>
      <c r="G8480" s="149">
        <f t="array" ref="G8480">SUM(IF(A8480=A$5:A8480,IF(C8480=C$5:C8480,1,0),0))</f>
        <v>5242</v>
      </c>
    </row>
    <row r="8481" spans="2:7" x14ac:dyDescent="0.25">
      <c r="B8481" s="149" t="str">
        <f t="shared" si="266"/>
        <v>_5243</v>
      </c>
      <c r="E8481" s="149" t="str">
        <f t="shared" si="265"/>
        <v>_</v>
      </c>
      <c r="G8481" s="149">
        <f t="array" ref="G8481">SUM(IF(A8481=A$5:A8481,IF(C8481=C$5:C8481,1,0),0))</f>
        <v>5243</v>
      </c>
    </row>
    <row r="8482" spans="2:7" x14ac:dyDescent="0.25">
      <c r="B8482" s="149" t="str">
        <f t="shared" si="266"/>
        <v>_5244</v>
      </c>
      <c r="E8482" s="149" t="str">
        <f t="shared" si="265"/>
        <v>_</v>
      </c>
      <c r="G8482" s="149">
        <f t="array" ref="G8482">SUM(IF(A8482=A$5:A8482,IF(C8482=C$5:C8482,1,0),0))</f>
        <v>5244</v>
      </c>
    </row>
    <row r="8483" spans="2:7" x14ac:dyDescent="0.25">
      <c r="B8483" s="149" t="str">
        <f t="shared" si="266"/>
        <v>_5245</v>
      </c>
      <c r="E8483" s="149" t="str">
        <f t="shared" si="265"/>
        <v>_</v>
      </c>
      <c r="G8483" s="149">
        <f t="array" ref="G8483">SUM(IF(A8483=A$5:A8483,IF(C8483=C$5:C8483,1,0),0))</f>
        <v>5245</v>
      </c>
    </row>
    <row r="8484" spans="2:7" x14ac:dyDescent="0.25">
      <c r="B8484" s="149" t="str">
        <f t="shared" si="266"/>
        <v>_5246</v>
      </c>
      <c r="E8484" s="149" t="str">
        <f t="shared" si="265"/>
        <v>_</v>
      </c>
      <c r="G8484" s="149">
        <f t="array" ref="G8484">SUM(IF(A8484=A$5:A8484,IF(C8484=C$5:C8484,1,0),0))</f>
        <v>5246</v>
      </c>
    </row>
    <row r="8485" spans="2:7" x14ac:dyDescent="0.25">
      <c r="B8485" s="149" t="str">
        <f t="shared" si="266"/>
        <v>_5247</v>
      </c>
      <c r="E8485" s="149" t="str">
        <f t="shared" si="265"/>
        <v>_</v>
      </c>
      <c r="G8485" s="149">
        <f t="array" ref="G8485">SUM(IF(A8485=A$5:A8485,IF(C8485=C$5:C8485,1,0),0))</f>
        <v>5247</v>
      </c>
    </row>
    <row r="8486" spans="2:7" x14ac:dyDescent="0.25">
      <c r="B8486" s="149" t="str">
        <f t="shared" si="266"/>
        <v>_5248</v>
      </c>
      <c r="E8486" s="149" t="str">
        <f t="shared" si="265"/>
        <v>_</v>
      </c>
      <c r="G8486" s="149">
        <f t="array" ref="G8486">SUM(IF(A8486=A$5:A8486,IF(C8486=C$5:C8486,1,0),0))</f>
        <v>5248</v>
      </c>
    </row>
    <row r="8487" spans="2:7" x14ac:dyDescent="0.25">
      <c r="B8487" s="149" t="str">
        <f t="shared" si="266"/>
        <v>_5249</v>
      </c>
      <c r="E8487" s="149" t="str">
        <f t="shared" si="265"/>
        <v>_</v>
      </c>
      <c r="G8487" s="149">
        <f t="array" ref="G8487">SUM(IF(A8487=A$5:A8487,IF(C8487=C$5:C8487,1,0),0))</f>
        <v>5249</v>
      </c>
    </row>
    <row r="8488" spans="2:7" x14ac:dyDescent="0.25">
      <c r="B8488" s="149" t="str">
        <f t="shared" si="266"/>
        <v>_5250</v>
      </c>
      <c r="E8488" s="149" t="str">
        <f t="shared" si="265"/>
        <v>_</v>
      </c>
      <c r="G8488" s="149">
        <f t="array" ref="G8488">SUM(IF(A8488=A$5:A8488,IF(C8488=C$5:C8488,1,0),0))</f>
        <v>5250</v>
      </c>
    </row>
    <row r="8489" spans="2:7" x14ac:dyDescent="0.25">
      <c r="B8489" s="149" t="str">
        <f t="shared" si="266"/>
        <v>_5251</v>
      </c>
      <c r="E8489" s="149" t="str">
        <f t="shared" si="265"/>
        <v>_</v>
      </c>
      <c r="G8489" s="149">
        <f t="array" ref="G8489">SUM(IF(A8489=A$5:A8489,IF(C8489=C$5:C8489,1,0),0))</f>
        <v>5251</v>
      </c>
    </row>
    <row r="8490" spans="2:7" x14ac:dyDescent="0.25">
      <c r="B8490" s="149" t="str">
        <f t="shared" si="266"/>
        <v>_5252</v>
      </c>
      <c r="E8490" s="149" t="str">
        <f t="shared" si="265"/>
        <v>_</v>
      </c>
      <c r="G8490" s="149">
        <f t="array" ref="G8490">SUM(IF(A8490=A$5:A8490,IF(C8490=C$5:C8490,1,0),0))</f>
        <v>5252</v>
      </c>
    </row>
    <row r="8491" spans="2:7" x14ac:dyDescent="0.25">
      <c r="B8491" s="149" t="str">
        <f t="shared" si="266"/>
        <v>_5253</v>
      </c>
      <c r="E8491" s="149" t="str">
        <f t="shared" si="265"/>
        <v>_</v>
      </c>
      <c r="G8491" s="149">
        <f t="array" ref="G8491">SUM(IF(A8491=A$5:A8491,IF(C8491=C$5:C8491,1,0),0))</f>
        <v>5253</v>
      </c>
    </row>
    <row r="8492" spans="2:7" x14ac:dyDescent="0.25">
      <c r="B8492" s="149" t="str">
        <f t="shared" si="266"/>
        <v>_5254</v>
      </c>
      <c r="E8492" s="149" t="str">
        <f t="shared" si="265"/>
        <v>_</v>
      </c>
      <c r="G8492" s="149">
        <f t="array" ref="G8492">SUM(IF(A8492=A$5:A8492,IF(C8492=C$5:C8492,1,0),0))</f>
        <v>5254</v>
      </c>
    </row>
    <row r="8493" spans="2:7" x14ac:dyDescent="0.25">
      <c r="B8493" s="149" t="str">
        <f t="shared" si="266"/>
        <v>_5255</v>
      </c>
      <c r="E8493" s="149" t="str">
        <f t="shared" si="265"/>
        <v>_</v>
      </c>
      <c r="G8493" s="149">
        <f t="array" ref="G8493">SUM(IF(A8493=A$5:A8493,IF(C8493=C$5:C8493,1,0),0))</f>
        <v>5255</v>
      </c>
    </row>
    <row r="8494" spans="2:7" x14ac:dyDescent="0.25">
      <c r="B8494" s="149" t="str">
        <f t="shared" si="266"/>
        <v>_5256</v>
      </c>
      <c r="E8494" s="149" t="str">
        <f t="shared" si="265"/>
        <v>_</v>
      </c>
      <c r="G8494" s="149">
        <f t="array" ref="G8494">SUM(IF(A8494=A$5:A8494,IF(C8494=C$5:C8494,1,0),0))</f>
        <v>5256</v>
      </c>
    </row>
    <row r="8495" spans="2:7" x14ac:dyDescent="0.25">
      <c r="B8495" s="149" t="str">
        <f t="shared" si="266"/>
        <v>_5257</v>
      </c>
      <c r="E8495" s="149" t="str">
        <f t="shared" si="265"/>
        <v>_</v>
      </c>
      <c r="G8495" s="149">
        <f t="array" ref="G8495">SUM(IF(A8495=A$5:A8495,IF(C8495=C$5:C8495,1,0),0))</f>
        <v>5257</v>
      </c>
    </row>
    <row r="8496" spans="2:7" x14ac:dyDescent="0.25">
      <c r="B8496" s="149" t="str">
        <f t="shared" si="266"/>
        <v>_5258</v>
      </c>
      <c r="E8496" s="149" t="str">
        <f t="shared" si="265"/>
        <v>_</v>
      </c>
      <c r="G8496" s="149">
        <f t="array" ref="G8496">SUM(IF(A8496=A$5:A8496,IF(C8496=C$5:C8496,1,0),0))</f>
        <v>5258</v>
      </c>
    </row>
    <row r="8497" spans="2:7" x14ac:dyDescent="0.25">
      <c r="B8497" s="149" t="str">
        <f t="shared" si="266"/>
        <v>_5259</v>
      </c>
      <c r="E8497" s="149" t="str">
        <f t="shared" ref="E8497:E8560" si="267">A8497&amp;"_"&amp;C8497&amp;D8497</f>
        <v>_</v>
      </c>
      <c r="G8497" s="149">
        <f t="array" ref="G8497">SUM(IF(A8497=A$5:A8497,IF(C8497=C$5:C8497,1,0),0))</f>
        <v>5259</v>
      </c>
    </row>
    <row r="8498" spans="2:7" x14ac:dyDescent="0.25">
      <c r="B8498" s="149" t="str">
        <f t="shared" si="266"/>
        <v>_5260</v>
      </c>
      <c r="E8498" s="149" t="str">
        <f t="shared" si="267"/>
        <v>_</v>
      </c>
      <c r="G8498" s="149">
        <f t="array" ref="G8498">SUM(IF(A8498=A$5:A8498,IF(C8498=C$5:C8498,1,0),0))</f>
        <v>5260</v>
      </c>
    </row>
    <row r="8499" spans="2:7" x14ac:dyDescent="0.25">
      <c r="B8499" s="149" t="str">
        <f t="shared" si="266"/>
        <v>_5261</v>
      </c>
      <c r="E8499" s="149" t="str">
        <f t="shared" si="267"/>
        <v>_</v>
      </c>
      <c r="G8499" s="149">
        <f t="array" ref="G8499">SUM(IF(A8499=A$5:A8499,IF(C8499=C$5:C8499,1,0),0))</f>
        <v>5261</v>
      </c>
    </row>
    <row r="8500" spans="2:7" x14ac:dyDescent="0.25">
      <c r="B8500" s="149" t="str">
        <f t="shared" si="266"/>
        <v>_5262</v>
      </c>
      <c r="E8500" s="149" t="str">
        <f t="shared" si="267"/>
        <v>_</v>
      </c>
      <c r="G8500" s="149">
        <f t="array" ref="G8500">SUM(IF(A8500=A$5:A8500,IF(C8500=C$5:C8500,1,0),0))</f>
        <v>5262</v>
      </c>
    </row>
    <row r="8501" spans="2:7" x14ac:dyDescent="0.25">
      <c r="B8501" s="149" t="str">
        <f t="shared" si="266"/>
        <v>_5263</v>
      </c>
      <c r="E8501" s="149" t="str">
        <f t="shared" si="267"/>
        <v>_</v>
      </c>
      <c r="G8501" s="149">
        <f t="array" ref="G8501">SUM(IF(A8501=A$5:A8501,IF(C8501=C$5:C8501,1,0),0))</f>
        <v>5263</v>
      </c>
    </row>
    <row r="8502" spans="2:7" x14ac:dyDescent="0.25">
      <c r="B8502" s="149" t="str">
        <f t="shared" si="266"/>
        <v>_5264</v>
      </c>
      <c r="E8502" s="149" t="str">
        <f t="shared" si="267"/>
        <v>_</v>
      </c>
      <c r="G8502" s="149">
        <f t="array" ref="G8502">SUM(IF(A8502=A$5:A8502,IF(C8502=C$5:C8502,1,0),0))</f>
        <v>5264</v>
      </c>
    </row>
    <row r="8503" spans="2:7" x14ac:dyDescent="0.25">
      <c r="B8503" s="149" t="str">
        <f t="shared" si="266"/>
        <v>_5265</v>
      </c>
      <c r="E8503" s="149" t="str">
        <f t="shared" si="267"/>
        <v>_</v>
      </c>
      <c r="G8503" s="149">
        <f t="array" ref="G8503">SUM(IF(A8503=A$5:A8503,IF(C8503=C$5:C8503,1,0),0))</f>
        <v>5265</v>
      </c>
    </row>
    <row r="8504" spans="2:7" x14ac:dyDescent="0.25">
      <c r="B8504" s="149" t="str">
        <f t="shared" si="266"/>
        <v>_5266</v>
      </c>
      <c r="E8504" s="149" t="str">
        <f t="shared" si="267"/>
        <v>_</v>
      </c>
      <c r="G8504" s="149">
        <f t="array" ref="G8504">SUM(IF(A8504=A$5:A8504,IF(C8504=C$5:C8504,1,0),0))</f>
        <v>5266</v>
      </c>
    </row>
    <row r="8505" spans="2:7" x14ac:dyDescent="0.25">
      <c r="B8505" s="149" t="str">
        <f t="shared" si="266"/>
        <v>_5267</v>
      </c>
      <c r="E8505" s="149" t="str">
        <f t="shared" si="267"/>
        <v>_</v>
      </c>
      <c r="G8505" s="149">
        <f t="array" ref="G8505">SUM(IF(A8505=A$5:A8505,IF(C8505=C$5:C8505,1,0),0))</f>
        <v>5267</v>
      </c>
    </row>
    <row r="8506" spans="2:7" x14ac:dyDescent="0.25">
      <c r="B8506" s="149" t="str">
        <f t="shared" si="266"/>
        <v>_5268</v>
      </c>
      <c r="E8506" s="149" t="str">
        <f t="shared" si="267"/>
        <v>_</v>
      </c>
      <c r="G8506" s="149">
        <f t="array" ref="G8506">SUM(IF(A8506=A$5:A8506,IF(C8506=C$5:C8506,1,0),0))</f>
        <v>5268</v>
      </c>
    </row>
    <row r="8507" spans="2:7" x14ac:dyDescent="0.25">
      <c r="B8507" s="149" t="str">
        <f t="shared" si="266"/>
        <v>_5269</v>
      </c>
      <c r="E8507" s="149" t="str">
        <f t="shared" si="267"/>
        <v>_</v>
      </c>
      <c r="G8507" s="149">
        <f t="array" ref="G8507">SUM(IF(A8507=A$5:A8507,IF(C8507=C$5:C8507,1,0),0))</f>
        <v>5269</v>
      </c>
    </row>
    <row r="8508" spans="2:7" x14ac:dyDescent="0.25">
      <c r="B8508" s="149" t="str">
        <f t="shared" si="266"/>
        <v>_5270</v>
      </c>
      <c r="E8508" s="149" t="str">
        <f t="shared" si="267"/>
        <v>_</v>
      </c>
      <c r="G8508" s="149">
        <f t="array" ref="G8508">SUM(IF(A8508=A$5:A8508,IF(C8508=C$5:C8508,1,0),0))</f>
        <v>5270</v>
      </c>
    </row>
    <row r="8509" spans="2:7" x14ac:dyDescent="0.25">
      <c r="B8509" s="149" t="str">
        <f t="shared" si="266"/>
        <v>_5271</v>
      </c>
      <c r="E8509" s="149" t="str">
        <f t="shared" si="267"/>
        <v>_</v>
      </c>
      <c r="G8509" s="149">
        <f t="array" ref="G8509">SUM(IF(A8509=A$5:A8509,IF(C8509=C$5:C8509,1,0),0))</f>
        <v>5271</v>
      </c>
    </row>
    <row r="8510" spans="2:7" x14ac:dyDescent="0.25">
      <c r="B8510" s="149" t="str">
        <f t="shared" si="266"/>
        <v>_5272</v>
      </c>
      <c r="E8510" s="149" t="str">
        <f t="shared" si="267"/>
        <v>_</v>
      </c>
      <c r="G8510" s="149">
        <f t="array" ref="G8510">SUM(IF(A8510=A$5:A8510,IF(C8510=C$5:C8510,1,0),0))</f>
        <v>5272</v>
      </c>
    </row>
    <row r="8511" spans="2:7" x14ac:dyDescent="0.25">
      <c r="B8511" s="149" t="str">
        <f t="shared" si="266"/>
        <v>_5273</v>
      </c>
      <c r="E8511" s="149" t="str">
        <f t="shared" si="267"/>
        <v>_</v>
      </c>
      <c r="G8511" s="149">
        <f t="array" ref="G8511">SUM(IF(A8511=A$5:A8511,IF(C8511=C$5:C8511,1,0),0))</f>
        <v>5273</v>
      </c>
    </row>
    <row r="8512" spans="2:7" x14ac:dyDescent="0.25">
      <c r="B8512" s="149" t="str">
        <f t="shared" si="266"/>
        <v>_5274</v>
      </c>
      <c r="E8512" s="149" t="str">
        <f t="shared" si="267"/>
        <v>_</v>
      </c>
      <c r="G8512" s="149">
        <f t="array" ref="G8512">SUM(IF(A8512=A$5:A8512,IF(C8512=C$5:C8512,1,0),0))</f>
        <v>5274</v>
      </c>
    </row>
    <row r="8513" spans="2:7" x14ac:dyDescent="0.25">
      <c r="B8513" s="149" t="str">
        <f t="shared" si="266"/>
        <v>_5275</v>
      </c>
      <c r="E8513" s="149" t="str">
        <f t="shared" si="267"/>
        <v>_</v>
      </c>
      <c r="G8513" s="149">
        <f t="array" ref="G8513">SUM(IF(A8513=A$5:A8513,IF(C8513=C$5:C8513,1,0),0))</f>
        <v>5275</v>
      </c>
    </row>
    <row r="8514" spans="2:7" x14ac:dyDescent="0.25">
      <c r="B8514" s="149" t="str">
        <f t="shared" si="266"/>
        <v>_5276</v>
      </c>
      <c r="E8514" s="149" t="str">
        <f t="shared" si="267"/>
        <v>_</v>
      </c>
      <c r="G8514" s="149">
        <f t="array" ref="G8514">SUM(IF(A8514=A$5:A8514,IF(C8514=C$5:C8514,1,0),0))</f>
        <v>5276</v>
      </c>
    </row>
    <row r="8515" spans="2:7" x14ac:dyDescent="0.25">
      <c r="B8515" s="149" t="str">
        <f t="shared" si="266"/>
        <v>_5277</v>
      </c>
      <c r="E8515" s="149" t="str">
        <f t="shared" si="267"/>
        <v>_</v>
      </c>
      <c r="G8515" s="149">
        <f t="array" ref="G8515">SUM(IF(A8515=A$5:A8515,IF(C8515=C$5:C8515,1,0),0))</f>
        <v>5277</v>
      </c>
    </row>
    <row r="8516" spans="2:7" x14ac:dyDescent="0.25">
      <c r="B8516" s="149" t="str">
        <f t="shared" si="266"/>
        <v>_5278</v>
      </c>
      <c r="E8516" s="149" t="str">
        <f t="shared" si="267"/>
        <v>_</v>
      </c>
      <c r="G8516" s="149">
        <f t="array" ref="G8516">SUM(IF(A8516=A$5:A8516,IF(C8516=C$5:C8516,1,0),0))</f>
        <v>5278</v>
      </c>
    </row>
    <row r="8517" spans="2:7" x14ac:dyDescent="0.25">
      <c r="B8517" s="149" t="str">
        <f t="shared" si="266"/>
        <v>_5279</v>
      </c>
      <c r="E8517" s="149" t="str">
        <f t="shared" si="267"/>
        <v>_</v>
      </c>
      <c r="G8517" s="149">
        <f t="array" ref="G8517">SUM(IF(A8517=A$5:A8517,IF(C8517=C$5:C8517,1,0),0))</f>
        <v>5279</v>
      </c>
    </row>
    <row r="8518" spans="2:7" x14ac:dyDescent="0.25">
      <c r="B8518" s="149" t="str">
        <f t="shared" si="266"/>
        <v>_5280</v>
      </c>
      <c r="E8518" s="149" t="str">
        <f t="shared" si="267"/>
        <v>_</v>
      </c>
      <c r="G8518" s="149">
        <f t="array" ref="G8518">SUM(IF(A8518=A$5:A8518,IF(C8518=C$5:C8518,1,0),0))</f>
        <v>5280</v>
      </c>
    </row>
    <row r="8519" spans="2:7" x14ac:dyDescent="0.25">
      <c r="B8519" s="149" t="str">
        <f t="shared" si="266"/>
        <v>_5281</v>
      </c>
      <c r="E8519" s="149" t="str">
        <f t="shared" si="267"/>
        <v>_</v>
      </c>
      <c r="G8519" s="149">
        <f t="array" ref="G8519">SUM(IF(A8519=A$5:A8519,IF(C8519=C$5:C8519,1,0),0))</f>
        <v>5281</v>
      </c>
    </row>
    <row r="8520" spans="2:7" x14ac:dyDescent="0.25">
      <c r="B8520" s="149" t="str">
        <f t="shared" si="266"/>
        <v>_5282</v>
      </c>
      <c r="E8520" s="149" t="str">
        <f t="shared" si="267"/>
        <v>_</v>
      </c>
      <c r="G8520" s="149">
        <f t="array" ref="G8520">SUM(IF(A8520=A$5:A8520,IF(C8520=C$5:C8520,1,0),0))</f>
        <v>5282</v>
      </c>
    </row>
    <row r="8521" spans="2:7" x14ac:dyDescent="0.25">
      <c r="B8521" s="149" t="str">
        <f t="shared" si="266"/>
        <v>_5283</v>
      </c>
      <c r="E8521" s="149" t="str">
        <f t="shared" si="267"/>
        <v>_</v>
      </c>
      <c r="G8521" s="149">
        <f t="array" ref="G8521">SUM(IF(A8521=A$5:A8521,IF(C8521=C$5:C8521,1,0),0))</f>
        <v>5283</v>
      </c>
    </row>
    <row r="8522" spans="2:7" x14ac:dyDescent="0.25">
      <c r="B8522" s="149" t="str">
        <f t="shared" si="266"/>
        <v>_5284</v>
      </c>
      <c r="E8522" s="149" t="str">
        <f t="shared" si="267"/>
        <v>_</v>
      </c>
      <c r="G8522" s="149">
        <f t="array" ref="G8522">SUM(IF(A8522=A$5:A8522,IF(C8522=C$5:C8522,1,0),0))</f>
        <v>5284</v>
      </c>
    </row>
    <row r="8523" spans="2:7" x14ac:dyDescent="0.25">
      <c r="B8523" s="149" t="str">
        <f t="shared" si="266"/>
        <v>_5285</v>
      </c>
      <c r="E8523" s="149" t="str">
        <f t="shared" si="267"/>
        <v>_</v>
      </c>
      <c r="G8523" s="149">
        <f t="array" ref="G8523">SUM(IF(A8523=A$5:A8523,IF(C8523=C$5:C8523,1,0),0))</f>
        <v>5285</v>
      </c>
    </row>
    <row r="8524" spans="2:7" x14ac:dyDescent="0.25">
      <c r="B8524" s="149" t="str">
        <f t="shared" si="266"/>
        <v>_5286</v>
      </c>
      <c r="E8524" s="149" t="str">
        <f t="shared" si="267"/>
        <v>_</v>
      </c>
      <c r="G8524" s="149">
        <f t="array" ref="G8524">SUM(IF(A8524=A$5:A8524,IF(C8524=C$5:C8524,1,0),0))</f>
        <v>5286</v>
      </c>
    </row>
    <row r="8525" spans="2:7" x14ac:dyDescent="0.25">
      <c r="B8525" s="149" t="str">
        <f t="shared" ref="B8525:B8588" si="268">A8525&amp;"_"&amp;C8525&amp;G8525</f>
        <v>_5287</v>
      </c>
      <c r="E8525" s="149" t="str">
        <f t="shared" si="267"/>
        <v>_</v>
      </c>
      <c r="G8525" s="149">
        <f t="array" ref="G8525">SUM(IF(A8525=A$5:A8525,IF(C8525=C$5:C8525,1,0),0))</f>
        <v>5287</v>
      </c>
    </row>
    <row r="8526" spans="2:7" x14ac:dyDescent="0.25">
      <c r="B8526" s="149" t="str">
        <f t="shared" si="268"/>
        <v>_5288</v>
      </c>
      <c r="E8526" s="149" t="str">
        <f t="shared" si="267"/>
        <v>_</v>
      </c>
      <c r="G8526" s="149">
        <f t="array" ref="G8526">SUM(IF(A8526=A$5:A8526,IF(C8526=C$5:C8526,1,0),0))</f>
        <v>5288</v>
      </c>
    </row>
    <row r="8527" spans="2:7" x14ac:dyDescent="0.25">
      <c r="B8527" s="149" t="str">
        <f t="shared" si="268"/>
        <v>_5289</v>
      </c>
      <c r="E8527" s="149" t="str">
        <f t="shared" si="267"/>
        <v>_</v>
      </c>
      <c r="G8527" s="149">
        <f t="array" ref="G8527">SUM(IF(A8527=A$5:A8527,IF(C8527=C$5:C8527,1,0),0))</f>
        <v>5289</v>
      </c>
    </row>
    <row r="8528" spans="2:7" x14ac:dyDescent="0.25">
      <c r="B8528" s="149" t="str">
        <f t="shared" si="268"/>
        <v>_5290</v>
      </c>
      <c r="E8528" s="149" t="str">
        <f t="shared" si="267"/>
        <v>_</v>
      </c>
      <c r="G8528" s="149">
        <f t="array" ref="G8528">SUM(IF(A8528=A$5:A8528,IF(C8528=C$5:C8528,1,0),0))</f>
        <v>5290</v>
      </c>
    </row>
    <row r="8529" spans="2:7" x14ac:dyDescent="0.25">
      <c r="B8529" s="149" t="str">
        <f t="shared" si="268"/>
        <v>_5291</v>
      </c>
      <c r="E8529" s="149" t="str">
        <f t="shared" si="267"/>
        <v>_</v>
      </c>
      <c r="G8529" s="149">
        <f t="array" ref="G8529">SUM(IF(A8529=A$5:A8529,IF(C8529=C$5:C8529,1,0),0))</f>
        <v>5291</v>
      </c>
    </row>
    <row r="8530" spans="2:7" x14ac:dyDescent="0.25">
      <c r="B8530" s="149" t="str">
        <f t="shared" si="268"/>
        <v>_5292</v>
      </c>
      <c r="E8530" s="149" t="str">
        <f t="shared" si="267"/>
        <v>_</v>
      </c>
      <c r="G8530" s="149">
        <f t="array" ref="G8530">SUM(IF(A8530=A$5:A8530,IF(C8530=C$5:C8530,1,0),0))</f>
        <v>5292</v>
      </c>
    </row>
    <row r="8531" spans="2:7" x14ac:dyDescent="0.25">
      <c r="B8531" s="149" t="str">
        <f t="shared" si="268"/>
        <v>_5293</v>
      </c>
      <c r="E8531" s="149" t="str">
        <f t="shared" si="267"/>
        <v>_</v>
      </c>
      <c r="G8531" s="149">
        <f t="array" ref="G8531">SUM(IF(A8531=A$5:A8531,IF(C8531=C$5:C8531,1,0),0))</f>
        <v>5293</v>
      </c>
    </row>
    <row r="8532" spans="2:7" x14ac:dyDescent="0.25">
      <c r="B8532" s="149" t="str">
        <f t="shared" si="268"/>
        <v>_5294</v>
      </c>
      <c r="E8532" s="149" t="str">
        <f t="shared" si="267"/>
        <v>_</v>
      </c>
      <c r="G8532" s="149">
        <f t="array" ref="G8532">SUM(IF(A8532=A$5:A8532,IF(C8532=C$5:C8532,1,0),0))</f>
        <v>5294</v>
      </c>
    </row>
    <row r="8533" spans="2:7" x14ac:dyDescent="0.25">
      <c r="B8533" s="149" t="str">
        <f t="shared" si="268"/>
        <v>_5295</v>
      </c>
      <c r="E8533" s="149" t="str">
        <f t="shared" si="267"/>
        <v>_</v>
      </c>
      <c r="G8533" s="149">
        <f t="array" ref="G8533">SUM(IF(A8533=A$5:A8533,IF(C8533=C$5:C8533,1,0),0))</f>
        <v>5295</v>
      </c>
    </row>
    <row r="8534" spans="2:7" x14ac:dyDescent="0.25">
      <c r="B8534" s="149" t="str">
        <f t="shared" si="268"/>
        <v>_5296</v>
      </c>
      <c r="E8534" s="149" t="str">
        <f t="shared" si="267"/>
        <v>_</v>
      </c>
      <c r="G8534" s="149">
        <f t="array" ref="G8534">SUM(IF(A8534=A$5:A8534,IF(C8534=C$5:C8534,1,0),0))</f>
        <v>5296</v>
      </c>
    </row>
    <row r="8535" spans="2:7" x14ac:dyDescent="0.25">
      <c r="B8535" s="149" t="str">
        <f t="shared" si="268"/>
        <v>_5297</v>
      </c>
      <c r="E8535" s="149" t="str">
        <f t="shared" si="267"/>
        <v>_</v>
      </c>
      <c r="G8535" s="149">
        <f t="array" ref="G8535">SUM(IF(A8535=A$5:A8535,IF(C8535=C$5:C8535,1,0),0))</f>
        <v>5297</v>
      </c>
    </row>
    <row r="8536" spans="2:7" x14ac:dyDescent="0.25">
      <c r="B8536" s="149" t="str">
        <f t="shared" si="268"/>
        <v>_5298</v>
      </c>
      <c r="E8536" s="149" t="str">
        <f t="shared" si="267"/>
        <v>_</v>
      </c>
      <c r="G8536" s="149">
        <f t="array" ref="G8536">SUM(IF(A8536=A$5:A8536,IF(C8536=C$5:C8536,1,0),0))</f>
        <v>5298</v>
      </c>
    </row>
    <row r="8537" spans="2:7" x14ac:dyDescent="0.25">
      <c r="B8537" s="149" t="str">
        <f t="shared" si="268"/>
        <v>_5299</v>
      </c>
      <c r="E8537" s="149" t="str">
        <f t="shared" si="267"/>
        <v>_</v>
      </c>
      <c r="G8537" s="149">
        <f t="array" ref="G8537">SUM(IF(A8537=A$5:A8537,IF(C8537=C$5:C8537,1,0),0))</f>
        <v>5299</v>
      </c>
    </row>
    <row r="8538" spans="2:7" x14ac:dyDescent="0.25">
      <c r="B8538" s="149" t="str">
        <f t="shared" si="268"/>
        <v>_5300</v>
      </c>
      <c r="E8538" s="149" t="str">
        <f t="shared" si="267"/>
        <v>_</v>
      </c>
      <c r="G8538" s="149">
        <f t="array" ref="G8538">SUM(IF(A8538=A$5:A8538,IF(C8538=C$5:C8538,1,0),0))</f>
        <v>5300</v>
      </c>
    </row>
    <row r="8539" spans="2:7" x14ac:dyDescent="0.25">
      <c r="B8539" s="149" t="str">
        <f t="shared" si="268"/>
        <v>_5301</v>
      </c>
      <c r="E8539" s="149" t="str">
        <f t="shared" si="267"/>
        <v>_</v>
      </c>
      <c r="G8539" s="149">
        <f t="array" ref="G8539">SUM(IF(A8539=A$5:A8539,IF(C8539=C$5:C8539,1,0),0))</f>
        <v>5301</v>
      </c>
    </row>
    <row r="8540" spans="2:7" x14ac:dyDescent="0.25">
      <c r="B8540" s="149" t="str">
        <f t="shared" si="268"/>
        <v>_5302</v>
      </c>
      <c r="E8540" s="149" t="str">
        <f t="shared" si="267"/>
        <v>_</v>
      </c>
      <c r="G8540" s="149">
        <f t="array" ref="G8540">SUM(IF(A8540=A$5:A8540,IF(C8540=C$5:C8540,1,0),0))</f>
        <v>5302</v>
      </c>
    </row>
    <row r="8541" spans="2:7" x14ac:dyDescent="0.25">
      <c r="B8541" s="149" t="str">
        <f t="shared" si="268"/>
        <v>_5303</v>
      </c>
      <c r="E8541" s="149" t="str">
        <f t="shared" si="267"/>
        <v>_</v>
      </c>
      <c r="G8541" s="149">
        <f t="array" ref="G8541">SUM(IF(A8541=A$5:A8541,IF(C8541=C$5:C8541,1,0),0))</f>
        <v>5303</v>
      </c>
    </row>
    <row r="8542" spans="2:7" x14ac:dyDescent="0.25">
      <c r="B8542" s="149" t="str">
        <f t="shared" si="268"/>
        <v>_5304</v>
      </c>
      <c r="E8542" s="149" t="str">
        <f t="shared" si="267"/>
        <v>_</v>
      </c>
      <c r="G8542" s="149">
        <f t="array" ref="G8542">SUM(IF(A8542=A$5:A8542,IF(C8542=C$5:C8542,1,0),0))</f>
        <v>5304</v>
      </c>
    </row>
    <row r="8543" spans="2:7" x14ac:dyDescent="0.25">
      <c r="B8543" s="149" t="str">
        <f t="shared" si="268"/>
        <v>_5305</v>
      </c>
      <c r="E8543" s="149" t="str">
        <f t="shared" si="267"/>
        <v>_</v>
      </c>
      <c r="G8543" s="149">
        <f t="array" ref="G8543">SUM(IF(A8543=A$5:A8543,IF(C8543=C$5:C8543,1,0),0))</f>
        <v>5305</v>
      </c>
    </row>
    <row r="8544" spans="2:7" x14ac:dyDescent="0.25">
      <c r="B8544" s="149" t="str">
        <f t="shared" si="268"/>
        <v>_5306</v>
      </c>
      <c r="E8544" s="149" t="str">
        <f t="shared" si="267"/>
        <v>_</v>
      </c>
      <c r="G8544" s="149">
        <f t="array" ref="G8544">SUM(IF(A8544=A$5:A8544,IF(C8544=C$5:C8544,1,0),0))</f>
        <v>5306</v>
      </c>
    </row>
    <row r="8545" spans="2:7" x14ac:dyDescent="0.25">
      <c r="B8545" s="149" t="str">
        <f t="shared" si="268"/>
        <v>_5307</v>
      </c>
      <c r="E8545" s="149" t="str">
        <f t="shared" si="267"/>
        <v>_</v>
      </c>
      <c r="G8545" s="149">
        <f t="array" ref="G8545">SUM(IF(A8545=A$5:A8545,IF(C8545=C$5:C8545,1,0),0))</f>
        <v>5307</v>
      </c>
    </row>
    <row r="8546" spans="2:7" x14ac:dyDescent="0.25">
      <c r="B8546" s="149" t="str">
        <f t="shared" si="268"/>
        <v>_5308</v>
      </c>
      <c r="E8546" s="149" t="str">
        <f t="shared" si="267"/>
        <v>_</v>
      </c>
      <c r="G8546" s="149">
        <f t="array" ref="G8546">SUM(IF(A8546=A$5:A8546,IF(C8546=C$5:C8546,1,0),0))</f>
        <v>5308</v>
      </c>
    </row>
    <row r="8547" spans="2:7" x14ac:dyDescent="0.25">
      <c r="B8547" s="149" t="str">
        <f t="shared" si="268"/>
        <v>_5309</v>
      </c>
      <c r="E8547" s="149" t="str">
        <f t="shared" si="267"/>
        <v>_</v>
      </c>
      <c r="G8547" s="149">
        <f t="array" ref="G8547">SUM(IF(A8547=A$5:A8547,IF(C8547=C$5:C8547,1,0),0))</f>
        <v>5309</v>
      </c>
    </row>
    <row r="8548" spans="2:7" x14ac:dyDescent="0.25">
      <c r="B8548" s="149" t="str">
        <f t="shared" si="268"/>
        <v>_5310</v>
      </c>
      <c r="E8548" s="149" t="str">
        <f t="shared" si="267"/>
        <v>_</v>
      </c>
      <c r="G8548" s="149">
        <f t="array" ref="G8548">SUM(IF(A8548=A$5:A8548,IF(C8548=C$5:C8548,1,0),0))</f>
        <v>5310</v>
      </c>
    </row>
    <row r="8549" spans="2:7" x14ac:dyDescent="0.25">
      <c r="B8549" s="149" t="str">
        <f t="shared" si="268"/>
        <v>_5311</v>
      </c>
      <c r="E8549" s="149" t="str">
        <f t="shared" si="267"/>
        <v>_</v>
      </c>
      <c r="G8549" s="149">
        <f t="array" ref="G8549">SUM(IF(A8549=A$5:A8549,IF(C8549=C$5:C8549,1,0),0))</f>
        <v>5311</v>
      </c>
    </row>
    <row r="8550" spans="2:7" x14ac:dyDescent="0.25">
      <c r="B8550" s="149" t="str">
        <f t="shared" si="268"/>
        <v>_5312</v>
      </c>
      <c r="E8550" s="149" t="str">
        <f t="shared" si="267"/>
        <v>_</v>
      </c>
      <c r="G8550" s="149">
        <f t="array" ref="G8550">SUM(IF(A8550=A$5:A8550,IF(C8550=C$5:C8550,1,0),0))</f>
        <v>5312</v>
      </c>
    </row>
    <row r="8551" spans="2:7" x14ac:dyDescent="0.25">
      <c r="B8551" s="149" t="str">
        <f t="shared" si="268"/>
        <v>_5313</v>
      </c>
      <c r="E8551" s="149" t="str">
        <f t="shared" si="267"/>
        <v>_</v>
      </c>
      <c r="G8551" s="149">
        <f t="array" ref="G8551">SUM(IF(A8551=A$5:A8551,IF(C8551=C$5:C8551,1,0),0))</f>
        <v>5313</v>
      </c>
    </row>
    <row r="8552" spans="2:7" x14ac:dyDescent="0.25">
      <c r="B8552" s="149" t="str">
        <f t="shared" si="268"/>
        <v>_5314</v>
      </c>
      <c r="E8552" s="149" t="str">
        <f t="shared" si="267"/>
        <v>_</v>
      </c>
      <c r="G8552" s="149">
        <f t="array" ref="G8552">SUM(IF(A8552=A$5:A8552,IF(C8552=C$5:C8552,1,0),0))</f>
        <v>5314</v>
      </c>
    </row>
    <row r="8553" spans="2:7" x14ac:dyDescent="0.25">
      <c r="B8553" s="149" t="str">
        <f t="shared" si="268"/>
        <v>_5315</v>
      </c>
      <c r="E8553" s="149" t="str">
        <f t="shared" si="267"/>
        <v>_</v>
      </c>
      <c r="G8553" s="149">
        <f t="array" ref="G8553">SUM(IF(A8553=A$5:A8553,IF(C8553=C$5:C8553,1,0),0))</f>
        <v>5315</v>
      </c>
    </row>
    <row r="8554" spans="2:7" x14ac:dyDescent="0.25">
      <c r="B8554" s="149" t="str">
        <f t="shared" si="268"/>
        <v>_5316</v>
      </c>
      <c r="E8554" s="149" t="str">
        <f t="shared" si="267"/>
        <v>_</v>
      </c>
      <c r="G8554" s="149">
        <f t="array" ref="G8554">SUM(IF(A8554=A$5:A8554,IF(C8554=C$5:C8554,1,0),0))</f>
        <v>5316</v>
      </c>
    </row>
    <row r="8555" spans="2:7" x14ac:dyDescent="0.25">
      <c r="B8555" s="149" t="str">
        <f t="shared" si="268"/>
        <v>_5317</v>
      </c>
      <c r="E8555" s="149" t="str">
        <f t="shared" si="267"/>
        <v>_</v>
      </c>
      <c r="G8555" s="149">
        <f t="array" ref="G8555">SUM(IF(A8555=A$5:A8555,IF(C8555=C$5:C8555,1,0),0))</f>
        <v>5317</v>
      </c>
    </row>
    <row r="8556" spans="2:7" x14ac:dyDescent="0.25">
      <c r="B8556" s="149" t="str">
        <f t="shared" si="268"/>
        <v>_5318</v>
      </c>
      <c r="E8556" s="149" t="str">
        <f t="shared" si="267"/>
        <v>_</v>
      </c>
      <c r="G8556" s="149">
        <f t="array" ref="G8556">SUM(IF(A8556=A$5:A8556,IF(C8556=C$5:C8556,1,0),0))</f>
        <v>5318</v>
      </c>
    </row>
    <row r="8557" spans="2:7" x14ac:dyDescent="0.25">
      <c r="B8557" s="149" t="str">
        <f t="shared" si="268"/>
        <v>_5319</v>
      </c>
      <c r="E8557" s="149" t="str">
        <f t="shared" si="267"/>
        <v>_</v>
      </c>
      <c r="G8557" s="149">
        <f t="array" ref="G8557">SUM(IF(A8557=A$5:A8557,IF(C8557=C$5:C8557,1,0),0))</f>
        <v>5319</v>
      </c>
    </row>
    <row r="8558" spans="2:7" x14ac:dyDescent="0.25">
      <c r="B8558" s="149" t="str">
        <f t="shared" si="268"/>
        <v>_5320</v>
      </c>
      <c r="E8558" s="149" t="str">
        <f t="shared" si="267"/>
        <v>_</v>
      </c>
      <c r="G8558" s="149">
        <f t="array" ref="G8558">SUM(IF(A8558=A$5:A8558,IF(C8558=C$5:C8558,1,0),0))</f>
        <v>5320</v>
      </c>
    </row>
    <row r="8559" spans="2:7" x14ac:dyDescent="0.25">
      <c r="B8559" s="149" t="str">
        <f t="shared" si="268"/>
        <v>_5321</v>
      </c>
      <c r="E8559" s="149" t="str">
        <f t="shared" si="267"/>
        <v>_</v>
      </c>
      <c r="G8559" s="149">
        <f t="array" ref="G8559">SUM(IF(A8559=A$5:A8559,IF(C8559=C$5:C8559,1,0),0))</f>
        <v>5321</v>
      </c>
    </row>
    <row r="8560" spans="2:7" x14ac:dyDescent="0.25">
      <c r="B8560" s="149" t="str">
        <f t="shared" si="268"/>
        <v>_5322</v>
      </c>
      <c r="E8560" s="149" t="str">
        <f t="shared" si="267"/>
        <v>_</v>
      </c>
      <c r="G8560" s="149">
        <f t="array" ref="G8560">SUM(IF(A8560=A$5:A8560,IF(C8560=C$5:C8560,1,0),0))</f>
        <v>5322</v>
      </c>
    </row>
    <row r="8561" spans="2:7" x14ac:dyDescent="0.25">
      <c r="B8561" s="149" t="str">
        <f t="shared" si="268"/>
        <v>_5323</v>
      </c>
      <c r="E8561" s="149" t="str">
        <f t="shared" ref="E8561:E8624" si="269">A8561&amp;"_"&amp;C8561&amp;D8561</f>
        <v>_</v>
      </c>
      <c r="G8561" s="149">
        <f t="array" ref="G8561">SUM(IF(A8561=A$5:A8561,IF(C8561=C$5:C8561,1,0),0))</f>
        <v>5323</v>
      </c>
    </row>
    <row r="8562" spans="2:7" x14ac:dyDescent="0.25">
      <c r="B8562" s="149" t="str">
        <f t="shared" si="268"/>
        <v>_5324</v>
      </c>
      <c r="E8562" s="149" t="str">
        <f t="shared" si="269"/>
        <v>_</v>
      </c>
      <c r="G8562" s="149">
        <f t="array" ref="G8562">SUM(IF(A8562=A$5:A8562,IF(C8562=C$5:C8562,1,0),0))</f>
        <v>5324</v>
      </c>
    </row>
    <row r="8563" spans="2:7" x14ac:dyDescent="0.25">
      <c r="B8563" s="149" t="str">
        <f t="shared" si="268"/>
        <v>_5325</v>
      </c>
      <c r="E8563" s="149" t="str">
        <f t="shared" si="269"/>
        <v>_</v>
      </c>
      <c r="G8563" s="149">
        <f t="array" ref="G8563">SUM(IF(A8563=A$5:A8563,IF(C8563=C$5:C8563,1,0),0))</f>
        <v>5325</v>
      </c>
    </row>
    <row r="8564" spans="2:7" x14ac:dyDescent="0.25">
      <c r="B8564" s="149" t="str">
        <f t="shared" si="268"/>
        <v>_5326</v>
      </c>
      <c r="E8564" s="149" t="str">
        <f t="shared" si="269"/>
        <v>_</v>
      </c>
      <c r="G8564" s="149">
        <f t="array" ref="G8564">SUM(IF(A8564=A$5:A8564,IF(C8564=C$5:C8564,1,0),0))</f>
        <v>5326</v>
      </c>
    </row>
    <row r="8565" spans="2:7" x14ac:dyDescent="0.25">
      <c r="B8565" s="149" t="str">
        <f t="shared" si="268"/>
        <v>_5327</v>
      </c>
      <c r="E8565" s="149" t="str">
        <f t="shared" si="269"/>
        <v>_</v>
      </c>
      <c r="G8565" s="149">
        <f t="array" ref="G8565">SUM(IF(A8565=A$5:A8565,IF(C8565=C$5:C8565,1,0),0))</f>
        <v>5327</v>
      </c>
    </row>
    <row r="8566" spans="2:7" x14ac:dyDescent="0.25">
      <c r="B8566" s="149" t="str">
        <f t="shared" si="268"/>
        <v>_5328</v>
      </c>
      <c r="E8566" s="149" t="str">
        <f t="shared" si="269"/>
        <v>_</v>
      </c>
      <c r="G8566" s="149">
        <f t="array" ref="G8566">SUM(IF(A8566=A$5:A8566,IF(C8566=C$5:C8566,1,0),0))</f>
        <v>5328</v>
      </c>
    </row>
    <row r="8567" spans="2:7" x14ac:dyDescent="0.25">
      <c r="B8567" s="149" t="str">
        <f t="shared" si="268"/>
        <v>_5329</v>
      </c>
      <c r="E8567" s="149" t="str">
        <f t="shared" si="269"/>
        <v>_</v>
      </c>
      <c r="G8567" s="149">
        <f t="array" ref="G8567">SUM(IF(A8567=A$5:A8567,IF(C8567=C$5:C8567,1,0),0))</f>
        <v>5329</v>
      </c>
    </row>
    <row r="8568" spans="2:7" x14ac:dyDescent="0.25">
      <c r="B8568" s="149" t="str">
        <f t="shared" si="268"/>
        <v>_5330</v>
      </c>
      <c r="E8568" s="149" t="str">
        <f t="shared" si="269"/>
        <v>_</v>
      </c>
      <c r="G8568" s="149">
        <f t="array" ref="G8568">SUM(IF(A8568=A$5:A8568,IF(C8568=C$5:C8568,1,0),0))</f>
        <v>5330</v>
      </c>
    </row>
    <row r="8569" spans="2:7" x14ac:dyDescent="0.25">
      <c r="B8569" s="149" t="str">
        <f t="shared" si="268"/>
        <v>_5331</v>
      </c>
      <c r="E8569" s="149" t="str">
        <f t="shared" si="269"/>
        <v>_</v>
      </c>
      <c r="G8569" s="149">
        <f t="array" ref="G8569">SUM(IF(A8569=A$5:A8569,IF(C8569=C$5:C8569,1,0),0))</f>
        <v>5331</v>
      </c>
    </row>
    <row r="8570" spans="2:7" x14ac:dyDescent="0.25">
      <c r="B8570" s="149" t="str">
        <f t="shared" si="268"/>
        <v>_5332</v>
      </c>
      <c r="E8570" s="149" t="str">
        <f t="shared" si="269"/>
        <v>_</v>
      </c>
      <c r="G8570" s="149">
        <f t="array" ref="G8570">SUM(IF(A8570=A$5:A8570,IF(C8570=C$5:C8570,1,0),0))</f>
        <v>5332</v>
      </c>
    </row>
    <row r="8571" spans="2:7" x14ac:dyDescent="0.25">
      <c r="B8571" s="149" t="str">
        <f t="shared" si="268"/>
        <v>_5333</v>
      </c>
      <c r="E8571" s="149" t="str">
        <f t="shared" si="269"/>
        <v>_</v>
      </c>
      <c r="G8571" s="149">
        <f t="array" ref="G8571">SUM(IF(A8571=A$5:A8571,IF(C8571=C$5:C8571,1,0),0))</f>
        <v>5333</v>
      </c>
    </row>
    <row r="8572" spans="2:7" x14ac:dyDescent="0.25">
      <c r="B8572" s="149" t="str">
        <f t="shared" si="268"/>
        <v>_5334</v>
      </c>
      <c r="E8572" s="149" t="str">
        <f t="shared" si="269"/>
        <v>_</v>
      </c>
      <c r="G8572" s="149">
        <f t="array" ref="G8572">SUM(IF(A8572=A$5:A8572,IF(C8572=C$5:C8572,1,0),0))</f>
        <v>5334</v>
      </c>
    </row>
    <row r="8573" spans="2:7" x14ac:dyDescent="0.25">
      <c r="B8573" s="149" t="str">
        <f t="shared" si="268"/>
        <v>_5335</v>
      </c>
      <c r="E8573" s="149" t="str">
        <f t="shared" si="269"/>
        <v>_</v>
      </c>
      <c r="G8573" s="149">
        <f t="array" ref="G8573">SUM(IF(A8573=A$5:A8573,IF(C8573=C$5:C8573,1,0),0))</f>
        <v>5335</v>
      </c>
    </row>
    <row r="8574" spans="2:7" x14ac:dyDescent="0.25">
      <c r="B8574" s="149" t="str">
        <f t="shared" si="268"/>
        <v>_5336</v>
      </c>
      <c r="E8574" s="149" t="str">
        <f t="shared" si="269"/>
        <v>_</v>
      </c>
      <c r="G8574" s="149">
        <f t="array" ref="G8574">SUM(IF(A8574=A$5:A8574,IF(C8574=C$5:C8574,1,0),0))</f>
        <v>5336</v>
      </c>
    </row>
    <row r="8575" spans="2:7" x14ac:dyDescent="0.25">
      <c r="B8575" s="149" t="str">
        <f t="shared" si="268"/>
        <v>_5337</v>
      </c>
      <c r="E8575" s="149" t="str">
        <f t="shared" si="269"/>
        <v>_</v>
      </c>
      <c r="G8575" s="149">
        <f t="array" ref="G8575">SUM(IF(A8575=A$5:A8575,IF(C8575=C$5:C8575,1,0),0))</f>
        <v>5337</v>
      </c>
    </row>
    <row r="8576" spans="2:7" x14ac:dyDescent="0.25">
      <c r="B8576" s="149" t="str">
        <f t="shared" si="268"/>
        <v>_5338</v>
      </c>
      <c r="E8576" s="149" t="str">
        <f t="shared" si="269"/>
        <v>_</v>
      </c>
      <c r="G8576" s="149">
        <f t="array" ref="G8576">SUM(IF(A8576=A$5:A8576,IF(C8576=C$5:C8576,1,0),0))</f>
        <v>5338</v>
      </c>
    </row>
    <row r="8577" spans="2:7" x14ac:dyDescent="0.25">
      <c r="B8577" s="149" t="str">
        <f t="shared" si="268"/>
        <v>_5339</v>
      </c>
      <c r="E8577" s="149" t="str">
        <f t="shared" si="269"/>
        <v>_</v>
      </c>
      <c r="G8577" s="149">
        <f t="array" ref="G8577">SUM(IF(A8577=A$5:A8577,IF(C8577=C$5:C8577,1,0),0))</f>
        <v>5339</v>
      </c>
    </row>
    <row r="8578" spans="2:7" x14ac:dyDescent="0.25">
      <c r="B8578" s="149" t="str">
        <f t="shared" si="268"/>
        <v>_5340</v>
      </c>
      <c r="E8578" s="149" t="str">
        <f t="shared" si="269"/>
        <v>_</v>
      </c>
      <c r="G8578" s="149">
        <f t="array" ref="G8578">SUM(IF(A8578=A$5:A8578,IF(C8578=C$5:C8578,1,0),0))</f>
        <v>5340</v>
      </c>
    </row>
    <row r="8579" spans="2:7" x14ac:dyDescent="0.25">
      <c r="B8579" s="149" t="str">
        <f t="shared" si="268"/>
        <v>_5341</v>
      </c>
      <c r="E8579" s="149" t="str">
        <f t="shared" si="269"/>
        <v>_</v>
      </c>
      <c r="G8579" s="149">
        <f t="array" ref="G8579">SUM(IF(A8579=A$5:A8579,IF(C8579=C$5:C8579,1,0),0))</f>
        <v>5341</v>
      </c>
    </row>
    <row r="8580" spans="2:7" x14ac:dyDescent="0.25">
      <c r="B8580" s="149" t="str">
        <f t="shared" si="268"/>
        <v>_5342</v>
      </c>
      <c r="E8580" s="149" t="str">
        <f t="shared" si="269"/>
        <v>_</v>
      </c>
      <c r="G8580" s="149">
        <f t="array" ref="G8580">SUM(IF(A8580=A$5:A8580,IF(C8580=C$5:C8580,1,0),0))</f>
        <v>5342</v>
      </c>
    </row>
    <row r="8581" spans="2:7" x14ac:dyDescent="0.25">
      <c r="B8581" s="149" t="str">
        <f t="shared" si="268"/>
        <v>_5343</v>
      </c>
      <c r="E8581" s="149" t="str">
        <f t="shared" si="269"/>
        <v>_</v>
      </c>
      <c r="G8581" s="149">
        <f t="array" ref="G8581">SUM(IF(A8581=A$5:A8581,IF(C8581=C$5:C8581,1,0),0))</f>
        <v>5343</v>
      </c>
    </row>
    <row r="8582" spans="2:7" x14ac:dyDescent="0.25">
      <c r="B8582" s="149" t="str">
        <f t="shared" si="268"/>
        <v>_5344</v>
      </c>
      <c r="E8582" s="149" t="str">
        <f t="shared" si="269"/>
        <v>_</v>
      </c>
      <c r="G8582" s="149">
        <f t="array" ref="G8582">SUM(IF(A8582=A$5:A8582,IF(C8582=C$5:C8582,1,0),0))</f>
        <v>5344</v>
      </c>
    </row>
    <row r="8583" spans="2:7" x14ac:dyDescent="0.25">
      <c r="B8583" s="149" t="str">
        <f t="shared" si="268"/>
        <v>_5345</v>
      </c>
      <c r="E8583" s="149" t="str">
        <f t="shared" si="269"/>
        <v>_</v>
      </c>
      <c r="G8583" s="149">
        <f t="array" ref="G8583">SUM(IF(A8583=A$5:A8583,IF(C8583=C$5:C8583,1,0),0))</f>
        <v>5345</v>
      </c>
    </row>
    <row r="8584" spans="2:7" x14ac:dyDescent="0.25">
      <c r="B8584" s="149" t="str">
        <f t="shared" si="268"/>
        <v>_5346</v>
      </c>
      <c r="E8584" s="149" t="str">
        <f t="shared" si="269"/>
        <v>_</v>
      </c>
      <c r="G8584" s="149">
        <f t="array" ref="G8584">SUM(IF(A8584=A$5:A8584,IF(C8584=C$5:C8584,1,0),0))</f>
        <v>5346</v>
      </c>
    </row>
    <row r="8585" spans="2:7" x14ac:dyDescent="0.25">
      <c r="B8585" s="149" t="str">
        <f t="shared" si="268"/>
        <v>_5347</v>
      </c>
      <c r="E8585" s="149" t="str">
        <f t="shared" si="269"/>
        <v>_</v>
      </c>
      <c r="G8585" s="149">
        <f t="array" ref="G8585">SUM(IF(A8585=A$5:A8585,IF(C8585=C$5:C8585,1,0),0))</f>
        <v>5347</v>
      </c>
    </row>
    <row r="8586" spans="2:7" x14ac:dyDescent="0.25">
      <c r="B8586" s="149" t="str">
        <f t="shared" si="268"/>
        <v>_5348</v>
      </c>
      <c r="E8586" s="149" t="str">
        <f t="shared" si="269"/>
        <v>_</v>
      </c>
      <c r="G8586" s="149">
        <f t="array" ref="G8586">SUM(IF(A8586=A$5:A8586,IF(C8586=C$5:C8586,1,0),0))</f>
        <v>5348</v>
      </c>
    </row>
    <row r="8587" spans="2:7" x14ac:dyDescent="0.25">
      <c r="B8587" s="149" t="str">
        <f t="shared" si="268"/>
        <v>_5349</v>
      </c>
      <c r="E8587" s="149" t="str">
        <f t="shared" si="269"/>
        <v>_</v>
      </c>
      <c r="G8587" s="149">
        <f t="array" ref="G8587">SUM(IF(A8587=A$5:A8587,IF(C8587=C$5:C8587,1,0),0))</f>
        <v>5349</v>
      </c>
    </row>
    <row r="8588" spans="2:7" x14ac:dyDescent="0.25">
      <c r="B8588" s="149" t="str">
        <f t="shared" si="268"/>
        <v>_5350</v>
      </c>
      <c r="E8588" s="149" t="str">
        <f t="shared" si="269"/>
        <v>_</v>
      </c>
      <c r="G8588" s="149">
        <f t="array" ref="G8588">SUM(IF(A8588=A$5:A8588,IF(C8588=C$5:C8588,1,0),0))</f>
        <v>5350</v>
      </c>
    </row>
    <row r="8589" spans="2:7" x14ac:dyDescent="0.25">
      <c r="B8589" s="149" t="str">
        <f t="shared" ref="B8589:B8652" si="270">A8589&amp;"_"&amp;C8589&amp;G8589</f>
        <v>_5351</v>
      </c>
      <c r="E8589" s="149" t="str">
        <f t="shared" si="269"/>
        <v>_</v>
      </c>
      <c r="G8589" s="149">
        <f t="array" ref="G8589">SUM(IF(A8589=A$5:A8589,IF(C8589=C$5:C8589,1,0),0))</f>
        <v>5351</v>
      </c>
    </row>
    <row r="8590" spans="2:7" x14ac:dyDescent="0.25">
      <c r="B8590" s="149" t="str">
        <f t="shared" si="270"/>
        <v>_5352</v>
      </c>
      <c r="E8590" s="149" t="str">
        <f t="shared" si="269"/>
        <v>_</v>
      </c>
      <c r="G8590" s="149">
        <f t="array" ref="G8590">SUM(IF(A8590=A$5:A8590,IF(C8590=C$5:C8590,1,0),0))</f>
        <v>5352</v>
      </c>
    </row>
    <row r="8591" spans="2:7" x14ac:dyDescent="0.25">
      <c r="B8591" s="149" t="str">
        <f t="shared" si="270"/>
        <v>_5353</v>
      </c>
      <c r="E8591" s="149" t="str">
        <f t="shared" si="269"/>
        <v>_</v>
      </c>
      <c r="G8591" s="149">
        <f t="array" ref="G8591">SUM(IF(A8591=A$5:A8591,IF(C8591=C$5:C8591,1,0),0))</f>
        <v>5353</v>
      </c>
    </row>
    <row r="8592" spans="2:7" x14ac:dyDescent="0.25">
      <c r="B8592" s="149" t="str">
        <f t="shared" si="270"/>
        <v>_5354</v>
      </c>
      <c r="E8592" s="149" t="str">
        <f t="shared" si="269"/>
        <v>_</v>
      </c>
      <c r="G8592" s="149">
        <f t="array" ref="G8592">SUM(IF(A8592=A$5:A8592,IF(C8592=C$5:C8592,1,0),0))</f>
        <v>5354</v>
      </c>
    </row>
    <row r="8593" spans="2:7" x14ac:dyDescent="0.25">
      <c r="B8593" s="149" t="str">
        <f t="shared" si="270"/>
        <v>_5355</v>
      </c>
      <c r="E8593" s="149" t="str">
        <f t="shared" si="269"/>
        <v>_</v>
      </c>
      <c r="G8593" s="149">
        <f t="array" ref="G8593">SUM(IF(A8593=A$5:A8593,IF(C8593=C$5:C8593,1,0),0))</f>
        <v>5355</v>
      </c>
    </row>
    <row r="8594" spans="2:7" x14ac:dyDescent="0.25">
      <c r="B8594" s="149" t="str">
        <f t="shared" si="270"/>
        <v>_5356</v>
      </c>
      <c r="E8594" s="149" t="str">
        <f t="shared" si="269"/>
        <v>_</v>
      </c>
      <c r="G8594" s="149">
        <f t="array" ref="G8594">SUM(IF(A8594=A$5:A8594,IF(C8594=C$5:C8594,1,0),0))</f>
        <v>5356</v>
      </c>
    </row>
    <row r="8595" spans="2:7" x14ac:dyDescent="0.25">
      <c r="B8595" s="149" t="str">
        <f t="shared" si="270"/>
        <v>_5357</v>
      </c>
      <c r="E8595" s="149" t="str">
        <f t="shared" si="269"/>
        <v>_</v>
      </c>
      <c r="G8595" s="149">
        <f t="array" ref="G8595">SUM(IF(A8595=A$5:A8595,IF(C8595=C$5:C8595,1,0),0))</f>
        <v>5357</v>
      </c>
    </row>
    <row r="8596" spans="2:7" x14ac:dyDescent="0.25">
      <c r="B8596" s="149" t="str">
        <f t="shared" si="270"/>
        <v>_5358</v>
      </c>
      <c r="E8596" s="149" t="str">
        <f t="shared" si="269"/>
        <v>_</v>
      </c>
      <c r="G8596" s="149">
        <f t="array" ref="G8596">SUM(IF(A8596=A$5:A8596,IF(C8596=C$5:C8596,1,0),0))</f>
        <v>5358</v>
      </c>
    </row>
    <row r="8597" spans="2:7" x14ac:dyDescent="0.25">
      <c r="B8597" s="149" t="str">
        <f t="shared" si="270"/>
        <v>_5359</v>
      </c>
      <c r="E8597" s="149" t="str">
        <f t="shared" si="269"/>
        <v>_</v>
      </c>
      <c r="G8597" s="149">
        <f t="array" ref="G8597">SUM(IF(A8597=A$5:A8597,IF(C8597=C$5:C8597,1,0),0))</f>
        <v>5359</v>
      </c>
    </row>
    <row r="8598" spans="2:7" x14ac:dyDescent="0.25">
      <c r="B8598" s="149" t="str">
        <f t="shared" si="270"/>
        <v>_5360</v>
      </c>
      <c r="E8598" s="149" t="str">
        <f t="shared" si="269"/>
        <v>_</v>
      </c>
      <c r="G8598" s="149">
        <f t="array" ref="G8598">SUM(IF(A8598=A$5:A8598,IF(C8598=C$5:C8598,1,0),0))</f>
        <v>5360</v>
      </c>
    </row>
    <row r="8599" spans="2:7" x14ac:dyDescent="0.25">
      <c r="B8599" s="149" t="str">
        <f t="shared" si="270"/>
        <v>_5361</v>
      </c>
      <c r="E8599" s="149" t="str">
        <f t="shared" si="269"/>
        <v>_</v>
      </c>
      <c r="G8599" s="149">
        <f t="array" ref="G8599">SUM(IF(A8599=A$5:A8599,IF(C8599=C$5:C8599,1,0),0))</f>
        <v>5361</v>
      </c>
    </row>
    <row r="8600" spans="2:7" x14ac:dyDescent="0.25">
      <c r="B8600" s="149" t="str">
        <f t="shared" si="270"/>
        <v>_5362</v>
      </c>
      <c r="E8600" s="149" t="str">
        <f t="shared" si="269"/>
        <v>_</v>
      </c>
      <c r="G8600" s="149">
        <f t="array" ref="G8600">SUM(IF(A8600=A$5:A8600,IF(C8600=C$5:C8600,1,0),0))</f>
        <v>5362</v>
      </c>
    </row>
    <row r="8601" spans="2:7" x14ac:dyDescent="0.25">
      <c r="B8601" s="149" t="str">
        <f t="shared" si="270"/>
        <v>_5363</v>
      </c>
      <c r="E8601" s="149" t="str">
        <f t="shared" si="269"/>
        <v>_</v>
      </c>
      <c r="G8601" s="149">
        <f t="array" ref="G8601">SUM(IF(A8601=A$5:A8601,IF(C8601=C$5:C8601,1,0),0))</f>
        <v>5363</v>
      </c>
    </row>
    <row r="8602" spans="2:7" x14ac:dyDescent="0.25">
      <c r="B8602" s="149" t="str">
        <f t="shared" si="270"/>
        <v>_5364</v>
      </c>
      <c r="E8602" s="149" t="str">
        <f t="shared" si="269"/>
        <v>_</v>
      </c>
      <c r="G8602" s="149">
        <f t="array" ref="G8602">SUM(IF(A8602=A$5:A8602,IF(C8602=C$5:C8602,1,0),0))</f>
        <v>5364</v>
      </c>
    </row>
    <row r="8603" spans="2:7" x14ac:dyDescent="0.25">
      <c r="B8603" s="149" t="str">
        <f t="shared" si="270"/>
        <v>_5365</v>
      </c>
      <c r="E8603" s="149" t="str">
        <f t="shared" si="269"/>
        <v>_</v>
      </c>
      <c r="G8603" s="149">
        <f t="array" ref="G8603">SUM(IF(A8603=A$5:A8603,IF(C8603=C$5:C8603,1,0),0))</f>
        <v>5365</v>
      </c>
    </row>
    <row r="8604" spans="2:7" x14ac:dyDescent="0.25">
      <c r="B8604" s="149" t="str">
        <f t="shared" si="270"/>
        <v>_5366</v>
      </c>
      <c r="E8604" s="149" t="str">
        <f t="shared" si="269"/>
        <v>_</v>
      </c>
      <c r="G8604" s="149">
        <f t="array" ref="G8604">SUM(IF(A8604=A$5:A8604,IF(C8604=C$5:C8604,1,0),0))</f>
        <v>5366</v>
      </c>
    </row>
    <row r="8605" spans="2:7" x14ac:dyDescent="0.25">
      <c r="B8605" s="149" t="str">
        <f t="shared" si="270"/>
        <v>_5367</v>
      </c>
      <c r="E8605" s="149" t="str">
        <f t="shared" si="269"/>
        <v>_</v>
      </c>
      <c r="G8605" s="149">
        <f t="array" ref="G8605">SUM(IF(A8605=A$5:A8605,IF(C8605=C$5:C8605,1,0),0))</f>
        <v>5367</v>
      </c>
    </row>
    <row r="8606" spans="2:7" x14ac:dyDescent="0.25">
      <c r="B8606" s="149" t="str">
        <f t="shared" si="270"/>
        <v>_5368</v>
      </c>
      <c r="E8606" s="149" t="str">
        <f t="shared" si="269"/>
        <v>_</v>
      </c>
      <c r="G8606" s="149">
        <f t="array" ref="G8606">SUM(IF(A8606=A$5:A8606,IF(C8606=C$5:C8606,1,0),0))</f>
        <v>5368</v>
      </c>
    </row>
    <row r="8607" spans="2:7" x14ac:dyDescent="0.25">
      <c r="B8607" s="149" t="str">
        <f t="shared" si="270"/>
        <v>_5369</v>
      </c>
      <c r="E8607" s="149" t="str">
        <f t="shared" si="269"/>
        <v>_</v>
      </c>
      <c r="G8607" s="149">
        <f t="array" ref="G8607">SUM(IF(A8607=A$5:A8607,IF(C8607=C$5:C8607,1,0),0))</f>
        <v>5369</v>
      </c>
    </row>
    <row r="8608" spans="2:7" x14ac:dyDescent="0.25">
      <c r="B8608" s="149" t="str">
        <f t="shared" si="270"/>
        <v>_5370</v>
      </c>
      <c r="E8608" s="149" t="str">
        <f t="shared" si="269"/>
        <v>_</v>
      </c>
      <c r="G8608" s="149">
        <f t="array" ref="G8608">SUM(IF(A8608=A$5:A8608,IF(C8608=C$5:C8608,1,0),0))</f>
        <v>5370</v>
      </c>
    </row>
    <row r="8609" spans="2:7" x14ac:dyDescent="0.25">
      <c r="B8609" s="149" t="str">
        <f t="shared" si="270"/>
        <v>_5371</v>
      </c>
      <c r="E8609" s="149" t="str">
        <f t="shared" si="269"/>
        <v>_</v>
      </c>
      <c r="G8609" s="149">
        <f t="array" ref="G8609">SUM(IF(A8609=A$5:A8609,IF(C8609=C$5:C8609,1,0),0))</f>
        <v>5371</v>
      </c>
    </row>
    <row r="8610" spans="2:7" x14ac:dyDescent="0.25">
      <c r="B8610" s="149" t="str">
        <f t="shared" si="270"/>
        <v>_5372</v>
      </c>
      <c r="E8610" s="149" t="str">
        <f t="shared" si="269"/>
        <v>_</v>
      </c>
      <c r="G8610" s="149">
        <f t="array" ref="G8610">SUM(IF(A8610=A$5:A8610,IF(C8610=C$5:C8610,1,0),0))</f>
        <v>5372</v>
      </c>
    </row>
    <row r="8611" spans="2:7" x14ac:dyDescent="0.25">
      <c r="B8611" s="149" t="str">
        <f t="shared" si="270"/>
        <v>_5373</v>
      </c>
      <c r="E8611" s="149" t="str">
        <f t="shared" si="269"/>
        <v>_</v>
      </c>
      <c r="G8611" s="149">
        <f t="array" ref="G8611">SUM(IF(A8611=A$5:A8611,IF(C8611=C$5:C8611,1,0),0))</f>
        <v>5373</v>
      </c>
    </row>
    <row r="8612" spans="2:7" x14ac:dyDescent="0.25">
      <c r="B8612" s="149" t="str">
        <f t="shared" si="270"/>
        <v>_5374</v>
      </c>
      <c r="E8612" s="149" t="str">
        <f t="shared" si="269"/>
        <v>_</v>
      </c>
      <c r="G8612" s="149">
        <f t="array" ref="G8612">SUM(IF(A8612=A$5:A8612,IF(C8612=C$5:C8612,1,0),0))</f>
        <v>5374</v>
      </c>
    </row>
    <row r="8613" spans="2:7" x14ac:dyDescent="0.25">
      <c r="B8613" s="149" t="str">
        <f t="shared" si="270"/>
        <v>_5375</v>
      </c>
      <c r="E8613" s="149" t="str">
        <f t="shared" si="269"/>
        <v>_</v>
      </c>
      <c r="G8613" s="149">
        <f t="array" ref="G8613">SUM(IF(A8613=A$5:A8613,IF(C8613=C$5:C8613,1,0),0))</f>
        <v>5375</v>
      </c>
    </row>
    <row r="8614" spans="2:7" x14ac:dyDescent="0.25">
      <c r="B8614" s="149" t="str">
        <f t="shared" si="270"/>
        <v>_5376</v>
      </c>
      <c r="E8614" s="149" t="str">
        <f t="shared" si="269"/>
        <v>_</v>
      </c>
      <c r="G8614" s="149">
        <f t="array" ref="G8614">SUM(IF(A8614=A$5:A8614,IF(C8614=C$5:C8614,1,0),0))</f>
        <v>5376</v>
      </c>
    </row>
    <row r="8615" spans="2:7" x14ac:dyDescent="0.25">
      <c r="B8615" s="149" t="str">
        <f t="shared" si="270"/>
        <v>_5377</v>
      </c>
      <c r="E8615" s="149" t="str">
        <f t="shared" si="269"/>
        <v>_</v>
      </c>
      <c r="G8615" s="149">
        <f t="array" ref="G8615">SUM(IF(A8615=A$5:A8615,IF(C8615=C$5:C8615,1,0),0))</f>
        <v>5377</v>
      </c>
    </row>
    <row r="8616" spans="2:7" x14ac:dyDescent="0.25">
      <c r="B8616" s="149" t="str">
        <f t="shared" si="270"/>
        <v>_5378</v>
      </c>
      <c r="E8616" s="149" t="str">
        <f t="shared" si="269"/>
        <v>_</v>
      </c>
      <c r="G8616" s="149">
        <f t="array" ref="G8616">SUM(IF(A8616=A$5:A8616,IF(C8616=C$5:C8616,1,0),0))</f>
        <v>5378</v>
      </c>
    </row>
    <row r="8617" spans="2:7" x14ac:dyDescent="0.25">
      <c r="B8617" s="149" t="str">
        <f t="shared" si="270"/>
        <v>_5379</v>
      </c>
      <c r="E8617" s="149" t="str">
        <f t="shared" si="269"/>
        <v>_</v>
      </c>
      <c r="G8617" s="149">
        <f t="array" ref="G8617">SUM(IF(A8617=A$5:A8617,IF(C8617=C$5:C8617,1,0),0))</f>
        <v>5379</v>
      </c>
    </row>
    <row r="8618" spans="2:7" x14ac:dyDescent="0.25">
      <c r="B8618" s="149" t="str">
        <f t="shared" si="270"/>
        <v>_5380</v>
      </c>
      <c r="E8618" s="149" t="str">
        <f t="shared" si="269"/>
        <v>_</v>
      </c>
      <c r="G8618" s="149">
        <f t="array" ref="G8618">SUM(IF(A8618=A$5:A8618,IF(C8618=C$5:C8618,1,0),0))</f>
        <v>5380</v>
      </c>
    </row>
    <row r="8619" spans="2:7" x14ac:dyDescent="0.25">
      <c r="B8619" s="149" t="str">
        <f t="shared" si="270"/>
        <v>_5381</v>
      </c>
      <c r="E8619" s="149" t="str">
        <f t="shared" si="269"/>
        <v>_</v>
      </c>
      <c r="G8619" s="149">
        <f t="array" ref="G8619">SUM(IF(A8619=A$5:A8619,IF(C8619=C$5:C8619,1,0),0))</f>
        <v>5381</v>
      </c>
    </row>
    <row r="8620" spans="2:7" x14ac:dyDescent="0.25">
      <c r="B8620" s="149" t="str">
        <f t="shared" si="270"/>
        <v>_5382</v>
      </c>
      <c r="E8620" s="149" t="str">
        <f t="shared" si="269"/>
        <v>_</v>
      </c>
      <c r="G8620" s="149">
        <f t="array" ref="G8620">SUM(IF(A8620=A$5:A8620,IF(C8620=C$5:C8620,1,0),0))</f>
        <v>5382</v>
      </c>
    </row>
    <row r="8621" spans="2:7" x14ac:dyDescent="0.25">
      <c r="B8621" s="149" t="str">
        <f t="shared" si="270"/>
        <v>_5383</v>
      </c>
      <c r="E8621" s="149" t="str">
        <f t="shared" si="269"/>
        <v>_</v>
      </c>
      <c r="G8621" s="149">
        <f t="array" ref="G8621">SUM(IF(A8621=A$5:A8621,IF(C8621=C$5:C8621,1,0),0))</f>
        <v>5383</v>
      </c>
    </row>
    <row r="8622" spans="2:7" x14ac:dyDescent="0.25">
      <c r="B8622" s="149" t="str">
        <f t="shared" si="270"/>
        <v>_5384</v>
      </c>
      <c r="E8622" s="149" t="str">
        <f t="shared" si="269"/>
        <v>_</v>
      </c>
      <c r="G8622" s="149">
        <f t="array" ref="G8622">SUM(IF(A8622=A$5:A8622,IF(C8622=C$5:C8622,1,0),0))</f>
        <v>5384</v>
      </c>
    </row>
    <row r="8623" spans="2:7" x14ac:dyDescent="0.25">
      <c r="B8623" s="149" t="str">
        <f t="shared" si="270"/>
        <v>_5385</v>
      </c>
      <c r="E8623" s="149" t="str">
        <f t="shared" si="269"/>
        <v>_</v>
      </c>
      <c r="G8623" s="149">
        <f t="array" ref="G8623">SUM(IF(A8623=A$5:A8623,IF(C8623=C$5:C8623,1,0),0))</f>
        <v>5385</v>
      </c>
    </row>
    <row r="8624" spans="2:7" x14ac:dyDescent="0.25">
      <c r="B8624" s="149" t="str">
        <f t="shared" si="270"/>
        <v>_5386</v>
      </c>
      <c r="E8624" s="149" t="str">
        <f t="shared" si="269"/>
        <v>_</v>
      </c>
      <c r="G8624" s="149">
        <f t="array" ref="G8624">SUM(IF(A8624=A$5:A8624,IF(C8624=C$5:C8624,1,0),0))</f>
        <v>5386</v>
      </c>
    </row>
    <row r="8625" spans="2:7" x14ac:dyDescent="0.25">
      <c r="B8625" s="149" t="str">
        <f t="shared" si="270"/>
        <v>_5387</v>
      </c>
      <c r="E8625" s="149" t="str">
        <f t="shared" ref="E8625:E8688" si="271">A8625&amp;"_"&amp;C8625&amp;D8625</f>
        <v>_</v>
      </c>
      <c r="G8625" s="149">
        <f t="array" ref="G8625">SUM(IF(A8625=A$5:A8625,IF(C8625=C$5:C8625,1,0),0))</f>
        <v>5387</v>
      </c>
    </row>
    <row r="8626" spans="2:7" x14ac:dyDescent="0.25">
      <c r="B8626" s="149" t="str">
        <f t="shared" si="270"/>
        <v>_5388</v>
      </c>
      <c r="E8626" s="149" t="str">
        <f t="shared" si="271"/>
        <v>_</v>
      </c>
      <c r="G8626" s="149">
        <f t="array" ref="G8626">SUM(IF(A8626=A$5:A8626,IF(C8626=C$5:C8626,1,0),0))</f>
        <v>5388</v>
      </c>
    </row>
    <row r="8627" spans="2:7" x14ac:dyDescent="0.25">
      <c r="B8627" s="149" t="str">
        <f t="shared" si="270"/>
        <v>_5389</v>
      </c>
      <c r="E8627" s="149" t="str">
        <f t="shared" si="271"/>
        <v>_</v>
      </c>
      <c r="G8627" s="149">
        <f t="array" ref="G8627">SUM(IF(A8627=A$5:A8627,IF(C8627=C$5:C8627,1,0),0))</f>
        <v>5389</v>
      </c>
    </row>
    <row r="8628" spans="2:7" x14ac:dyDescent="0.25">
      <c r="B8628" s="149" t="str">
        <f t="shared" si="270"/>
        <v>_5390</v>
      </c>
      <c r="E8628" s="149" t="str">
        <f t="shared" si="271"/>
        <v>_</v>
      </c>
      <c r="G8628" s="149">
        <f t="array" ref="G8628">SUM(IF(A8628=A$5:A8628,IF(C8628=C$5:C8628,1,0),0))</f>
        <v>5390</v>
      </c>
    </row>
    <row r="8629" spans="2:7" x14ac:dyDescent="0.25">
      <c r="B8629" s="149" t="str">
        <f t="shared" si="270"/>
        <v>_5391</v>
      </c>
      <c r="E8629" s="149" t="str">
        <f t="shared" si="271"/>
        <v>_</v>
      </c>
      <c r="G8629" s="149">
        <f t="array" ref="G8629">SUM(IF(A8629=A$5:A8629,IF(C8629=C$5:C8629,1,0),0))</f>
        <v>5391</v>
      </c>
    </row>
    <row r="8630" spans="2:7" x14ac:dyDescent="0.25">
      <c r="B8630" s="149" t="str">
        <f t="shared" si="270"/>
        <v>_5392</v>
      </c>
      <c r="E8630" s="149" t="str">
        <f t="shared" si="271"/>
        <v>_</v>
      </c>
      <c r="G8630" s="149">
        <f t="array" ref="G8630">SUM(IF(A8630=A$5:A8630,IF(C8630=C$5:C8630,1,0),0))</f>
        <v>5392</v>
      </c>
    </row>
    <row r="8631" spans="2:7" x14ac:dyDescent="0.25">
      <c r="B8631" s="149" t="str">
        <f t="shared" si="270"/>
        <v>_5393</v>
      </c>
      <c r="E8631" s="149" t="str">
        <f t="shared" si="271"/>
        <v>_</v>
      </c>
      <c r="G8631" s="149">
        <f t="array" ref="G8631">SUM(IF(A8631=A$5:A8631,IF(C8631=C$5:C8631,1,0),0))</f>
        <v>5393</v>
      </c>
    </row>
    <row r="8632" spans="2:7" x14ac:dyDescent="0.25">
      <c r="B8632" s="149" t="str">
        <f t="shared" si="270"/>
        <v>_5394</v>
      </c>
      <c r="E8632" s="149" t="str">
        <f t="shared" si="271"/>
        <v>_</v>
      </c>
      <c r="G8632" s="149">
        <f t="array" ref="G8632">SUM(IF(A8632=A$5:A8632,IF(C8632=C$5:C8632,1,0),0))</f>
        <v>5394</v>
      </c>
    </row>
    <row r="8633" spans="2:7" x14ac:dyDescent="0.25">
      <c r="B8633" s="149" t="str">
        <f t="shared" si="270"/>
        <v>_5395</v>
      </c>
      <c r="E8633" s="149" t="str">
        <f t="shared" si="271"/>
        <v>_</v>
      </c>
      <c r="G8633" s="149">
        <f t="array" ref="G8633">SUM(IF(A8633=A$5:A8633,IF(C8633=C$5:C8633,1,0),0))</f>
        <v>5395</v>
      </c>
    </row>
    <row r="8634" spans="2:7" x14ac:dyDescent="0.25">
      <c r="B8634" s="149" t="str">
        <f t="shared" si="270"/>
        <v>_5396</v>
      </c>
      <c r="E8634" s="149" t="str">
        <f t="shared" si="271"/>
        <v>_</v>
      </c>
      <c r="G8634" s="149">
        <f t="array" ref="G8634">SUM(IF(A8634=A$5:A8634,IF(C8634=C$5:C8634,1,0),0))</f>
        <v>5396</v>
      </c>
    </row>
    <row r="8635" spans="2:7" x14ac:dyDescent="0.25">
      <c r="B8635" s="149" t="str">
        <f t="shared" si="270"/>
        <v>_5397</v>
      </c>
      <c r="E8635" s="149" t="str">
        <f t="shared" si="271"/>
        <v>_</v>
      </c>
      <c r="G8635" s="149">
        <f t="array" ref="G8635">SUM(IF(A8635=A$5:A8635,IF(C8635=C$5:C8635,1,0),0))</f>
        <v>5397</v>
      </c>
    </row>
    <row r="8636" spans="2:7" x14ac:dyDescent="0.25">
      <c r="B8636" s="149" t="str">
        <f t="shared" si="270"/>
        <v>_5398</v>
      </c>
      <c r="E8636" s="149" t="str">
        <f t="shared" si="271"/>
        <v>_</v>
      </c>
      <c r="G8636" s="149">
        <f t="array" ref="G8636">SUM(IF(A8636=A$5:A8636,IF(C8636=C$5:C8636,1,0),0))</f>
        <v>5398</v>
      </c>
    </row>
    <row r="8637" spans="2:7" x14ac:dyDescent="0.25">
      <c r="B8637" s="149" t="str">
        <f t="shared" si="270"/>
        <v>_5399</v>
      </c>
      <c r="E8637" s="149" t="str">
        <f t="shared" si="271"/>
        <v>_</v>
      </c>
      <c r="G8637" s="149">
        <f t="array" ref="G8637">SUM(IF(A8637=A$5:A8637,IF(C8637=C$5:C8637,1,0),0))</f>
        <v>5399</v>
      </c>
    </row>
    <row r="8638" spans="2:7" x14ac:dyDescent="0.25">
      <c r="B8638" s="149" t="str">
        <f t="shared" si="270"/>
        <v>_5400</v>
      </c>
      <c r="E8638" s="149" t="str">
        <f t="shared" si="271"/>
        <v>_</v>
      </c>
      <c r="G8638" s="149">
        <f t="array" ref="G8638">SUM(IF(A8638=A$5:A8638,IF(C8638=C$5:C8638,1,0),0))</f>
        <v>5400</v>
      </c>
    </row>
    <row r="8639" spans="2:7" x14ac:dyDescent="0.25">
      <c r="B8639" s="149" t="str">
        <f t="shared" si="270"/>
        <v>_5401</v>
      </c>
      <c r="E8639" s="149" t="str">
        <f t="shared" si="271"/>
        <v>_</v>
      </c>
      <c r="G8639" s="149">
        <f t="array" ref="G8639">SUM(IF(A8639=A$5:A8639,IF(C8639=C$5:C8639,1,0),0))</f>
        <v>5401</v>
      </c>
    </row>
    <row r="8640" spans="2:7" x14ac:dyDescent="0.25">
      <c r="B8640" s="149" t="str">
        <f t="shared" si="270"/>
        <v>_5402</v>
      </c>
      <c r="E8640" s="149" t="str">
        <f t="shared" si="271"/>
        <v>_</v>
      </c>
      <c r="G8640" s="149">
        <f t="array" ref="G8640">SUM(IF(A8640=A$5:A8640,IF(C8640=C$5:C8640,1,0),0))</f>
        <v>5402</v>
      </c>
    </row>
    <row r="8641" spans="2:7" x14ac:dyDescent="0.25">
      <c r="B8641" s="149" t="str">
        <f t="shared" si="270"/>
        <v>_5403</v>
      </c>
      <c r="E8641" s="149" t="str">
        <f t="shared" si="271"/>
        <v>_</v>
      </c>
      <c r="G8641" s="149">
        <f t="array" ref="G8641">SUM(IF(A8641=A$5:A8641,IF(C8641=C$5:C8641,1,0),0))</f>
        <v>5403</v>
      </c>
    </row>
    <row r="8642" spans="2:7" x14ac:dyDescent="0.25">
      <c r="B8642" s="149" t="str">
        <f t="shared" si="270"/>
        <v>_5404</v>
      </c>
      <c r="E8642" s="149" t="str">
        <f t="shared" si="271"/>
        <v>_</v>
      </c>
      <c r="G8642" s="149">
        <f t="array" ref="G8642">SUM(IF(A8642=A$5:A8642,IF(C8642=C$5:C8642,1,0),0))</f>
        <v>5404</v>
      </c>
    </row>
    <row r="8643" spans="2:7" x14ac:dyDescent="0.25">
      <c r="B8643" s="149" t="str">
        <f t="shared" si="270"/>
        <v>_5405</v>
      </c>
      <c r="E8643" s="149" t="str">
        <f t="shared" si="271"/>
        <v>_</v>
      </c>
      <c r="G8643" s="149">
        <f t="array" ref="G8643">SUM(IF(A8643=A$5:A8643,IF(C8643=C$5:C8643,1,0),0))</f>
        <v>5405</v>
      </c>
    </row>
    <row r="8644" spans="2:7" x14ac:dyDescent="0.25">
      <c r="B8644" s="149" t="str">
        <f t="shared" si="270"/>
        <v>_5406</v>
      </c>
      <c r="E8644" s="149" t="str">
        <f t="shared" si="271"/>
        <v>_</v>
      </c>
      <c r="G8644" s="149">
        <f t="array" ref="G8644">SUM(IF(A8644=A$5:A8644,IF(C8644=C$5:C8644,1,0),0))</f>
        <v>5406</v>
      </c>
    </row>
    <row r="8645" spans="2:7" x14ac:dyDescent="0.25">
      <c r="B8645" s="149" t="str">
        <f t="shared" si="270"/>
        <v>_5407</v>
      </c>
      <c r="E8645" s="149" t="str">
        <f t="shared" si="271"/>
        <v>_</v>
      </c>
      <c r="G8645" s="149">
        <f t="array" ref="G8645">SUM(IF(A8645=A$5:A8645,IF(C8645=C$5:C8645,1,0),0))</f>
        <v>5407</v>
      </c>
    </row>
    <row r="8646" spans="2:7" x14ac:dyDescent="0.25">
      <c r="B8646" s="149" t="str">
        <f t="shared" si="270"/>
        <v>_5408</v>
      </c>
      <c r="E8646" s="149" t="str">
        <f t="shared" si="271"/>
        <v>_</v>
      </c>
      <c r="G8646" s="149">
        <f t="array" ref="G8646">SUM(IF(A8646=A$5:A8646,IF(C8646=C$5:C8646,1,0),0))</f>
        <v>5408</v>
      </c>
    </row>
    <row r="8647" spans="2:7" x14ac:dyDescent="0.25">
      <c r="B8647" s="149" t="str">
        <f t="shared" si="270"/>
        <v>_5409</v>
      </c>
      <c r="E8647" s="149" t="str">
        <f t="shared" si="271"/>
        <v>_</v>
      </c>
      <c r="G8647" s="149">
        <f t="array" ref="G8647">SUM(IF(A8647=A$5:A8647,IF(C8647=C$5:C8647,1,0),0))</f>
        <v>5409</v>
      </c>
    </row>
    <row r="8648" spans="2:7" x14ac:dyDescent="0.25">
      <c r="B8648" s="149" t="str">
        <f t="shared" si="270"/>
        <v>_5410</v>
      </c>
      <c r="E8648" s="149" t="str">
        <f t="shared" si="271"/>
        <v>_</v>
      </c>
      <c r="G8648" s="149">
        <f t="array" ref="G8648">SUM(IF(A8648=A$5:A8648,IF(C8648=C$5:C8648,1,0),0))</f>
        <v>5410</v>
      </c>
    </row>
    <row r="8649" spans="2:7" x14ac:dyDescent="0.25">
      <c r="B8649" s="149" t="str">
        <f t="shared" si="270"/>
        <v>_5411</v>
      </c>
      <c r="E8649" s="149" t="str">
        <f t="shared" si="271"/>
        <v>_</v>
      </c>
      <c r="G8649" s="149">
        <f t="array" ref="G8649">SUM(IF(A8649=A$5:A8649,IF(C8649=C$5:C8649,1,0),0))</f>
        <v>5411</v>
      </c>
    </row>
    <row r="8650" spans="2:7" x14ac:dyDescent="0.25">
      <c r="B8650" s="149" t="str">
        <f t="shared" si="270"/>
        <v>_5412</v>
      </c>
      <c r="E8650" s="149" t="str">
        <f t="shared" si="271"/>
        <v>_</v>
      </c>
      <c r="G8650" s="149">
        <f t="array" ref="G8650">SUM(IF(A8650=A$5:A8650,IF(C8650=C$5:C8650,1,0),0))</f>
        <v>5412</v>
      </c>
    </row>
    <row r="8651" spans="2:7" x14ac:dyDescent="0.25">
      <c r="B8651" s="149" t="str">
        <f t="shared" si="270"/>
        <v>_5413</v>
      </c>
      <c r="E8651" s="149" t="str">
        <f t="shared" si="271"/>
        <v>_</v>
      </c>
      <c r="G8651" s="149">
        <f t="array" ref="G8651">SUM(IF(A8651=A$5:A8651,IF(C8651=C$5:C8651,1,0),0))</f>
        <v>5413</v>
      </c>
    </row>
    <row r="8652" spans="2:7" x14ac:dyDescent="0.25">
      <c r="B8652" s="149" t="str">
        <f t="shared" si="270"/>
        <v>_5414</v>
      </c>
      <c r="E8652" s="149" t="str">
        <f t="shared" si="271"/>
        <v>_</v>
      </c>
      <c r="G8652" s="149">
        <f t="array" ref="G8652">SUM(IF(A8652=A$5:A8652,IF(C8652=C$5:C8652,1,0),0))</f>
        <v>5414</v>
      </c>
    </row>
    <row r="8653" spans="2:7" x14ac:dyDescent="0.25">
      <c r="B8653" s="149" t="str">
        <f t="shared" ref="B8653:B8716" si="272">A8653&amp;"_"&amp;C8653&amp;G8653</f>
        <v>_5415</v>
      </c>
      <c r="E8653" s="149" t="str">
        <f t="shared" si="271"/>
        <v>_</v>
      </c>
      <c r="G8653" s="149">
        <f t="array" ref="G8653">SUM(IF(A8653=A$5:A8653,IF(C8653=C$5:C8653,1,0),0))</f>
        <v>5415</v>
      </c>
    </row>
    <row r="8654" spans="2:7" x14ac:dyDescent="0.25">
      <c r="B8654" s="149" t="str">
        <f t="shared" si="272"/>
        <v>_5416</v>
      </c>
      <c r="E8654" s="149" t="str">
        <f t="shared" si="271"/>
        <v>_</v>
      </c>
      <c r="G8654" s="149">
        <f t="array" ref="G8654">SUM(IF(A8654=A$5:A8654,IF(C8654=C$5:C8654,1,0),0))</f>
        <v>5416</v>
      </c>
    </row>
    <row r="8655" spans="2:7" x14ac:dyDescent="0.25">
      <c r="B8655" s="149" t="str">
        <f t="shared" si="272"/>
        <v>_5417</v>
      </c>
      <c r="E8655" s="149" t="str">
        <f t="shared" si="271"/>
        <v>_</v>
      </c>
      <c r="G8655" s="149">
        <f t="array" ref="G8655">SUM(IF(A8655=A$5:A8655,IF(C8655=C$5:C8655,1,0),0))</f>
        <v>5417</v>
      </c>
    </row>
    <row r="8656" spans="2:7" x14ac:dyDescent="0.25">
      <c r="B8656" s="149" t="str">
        <f t="shared" si="272"/>
        <v>_5418</v>
      </c>
      <c r="E8656" s="149" t="str">
        <f t="shared" si="271"/>
        <v>_</v>
      </c>
      <c r="G8656" s="149">
        <f t="array" ref="G8656">SUM(IF(A8656=A$5:A8656,IF(C8656=C$5:C8656,1,0),0))</f>
        <v>5418</v>
      </c>
    </row>
    <row r="8657" spans="2:7" x14ac:dyDescent="0.25">
      <c r="B8657" s="149" t="str">
        <f t="shared" si="272"/>
        <v>_5419</v>
      </c>
      <c r="E8657" s="149" t="str">
        <f t="shared" si="271"/>
        <v>_</v>
      </c>
      <c r="G8657" s="149">
        <f t="array" ref="G8657">SUM(IF(A8657=A$5:A8657,IF(C8657=C$5:C8657,1,0),0))</f>
        <v>5419</v>
      </c>
    </row>
    <row r="8658" spans="2:7" x14ac:dyDescent="0.25">
      <c r="B8658" s="149" t="str">
        <f t="shared" si="272"/>
        <v>_5420</v>
      </c>
      <c r="E8658" s="149" t="str">
        <f t="shared" si="271"/>
        <v>_</v>
      </c>
      <c r="G8658" s="149">
        <f t="array" ref="G8658">SUM(IF(A8658=A$5:A8658,IF(C8658=C$5:C8658,1,0),0))</f>
        <v>5420</v>
      </c>
    </row>
    <row r="8659" spans="2:7" x14ac:dyDescent="0.25">
      <c r="B8659" s="149" t="str">
        <f t="shared" si="272"/>
        <v>_5421</v>
      </c>
      <c r="E8659" s="149" t="str">
        <f t="shared" si="271"/>
        <v>_</v>
      </c>
      <c r="G8659" s="149">
        <f t="array" ref="G8659">SUM(IF(A8659=A$5:A8659,IF(C8659=C$5:C8659,1,0),0))</f>
        <v>5421</v>
      </c>
    </row>
    <row r="8660" spans="2:7" x14ac:dyDescent="0.25">
      <c r="B8660" s="149" t="str">
        <f t="shared" si="272"/>
        <v>_5422</v>
      </c>
      <c r="E8660" s="149" t="str">
        <f t="shared" si="271"/>
        <v>_</v>
      </c>
      <c r="G8660" s="149">
        <f t="array" ref="G8660">SUM(IF(A8660=A$5:A8660,IF(C8660=C$5:C8660,1,0),0))</f>
        <v>5422</v>
      </c>
    </row>
    <row r="8661" spans="2:7" x14ac:dyDescent="0.25">
      <c r="B8661" s="149" t="str">
        <f t="shared" si="272"/>
        <v>_5423</v>
      </c>
      <c r="E8661" s="149" t="str">
        <f t="shared" si="271"/>
        <v>_</v>
      </c>
      <c r="G8661" s="149">
        <f t="array" ref="G8661">SUM(IF(A8661=A$5:A8661,IF(C8661=C$5:C8661,1,0),0))</f>
        <v>5423</v>
      </c>
    </row>
    <row r="8662" spans="2:7" x14ac:dyDescent="0.25">
      <c r="B8662" s="149" t="str">
        <f t="shared" si="272"/>
        <v>_5424</v>
      </c>
      <c r="E8662" s="149" t="str">
        <f t="shared" si="271"/>
        <v>_</v>
      </c>
      <c r="G8662" s="149">
        <f t="array" ref="G8662">SUM(IF(A8662=A$5:A8662,IF(C8662=C$5:C8662,1,0),0))</f>
        <v>5424</v>
      </c>
    </row>
    <row r="8663" spans="2:7" x14ac:dyDescent="0.25">
      <c r="B8663" s="149" t="str">
        <f t="shared" si="272"/>
        <v>_5425</v>
      </c>
      <c r="E8663" s="149" t="str">
        <f t="shared" si="271"/>
        <v>_</v>
      </c>
      <c r="G8663" s="149">
        <f t="array" ref="G8663">SUM(IF(A8663=A$5:A8663,IF(C8663=C$5:C8663,1,0),0))</f>
        <v>5425</v>
      </c>
    </row>
    <row r="8664" spans="2:7" x14ac:dyDescent="0.25">
      <c r="B8664" s="149" t="str">
        <f t="shared" si="272"/>
        <v>_5426</v>
      </c>
      <c r="E8664" s="149" t="str">
        <f t="shared" si="271"/>
        <v>_</v>
      </c>
      <c r="G8664" s="149">
        <f t="array" ref="G8664">SUM(IF(A8664=A$5:A8664,IF(C8664=C$5:C8664,1,0),0))</f>
        <v>5426</v>
      </c>
    </row>
    <row r="8665" spans="2:7" x14ac:dyDescent="0.25">
      <c r="B8665" s="149" t="str">
        <f t="shared" si="272"/>
        <v>_5427</v>
      </c>
      <c r="E8665" s="149" t="str">
        <f t="shared" si="271"/>
        <v>_</v>
      </c>
      <c r="G8665" s="149">
        <f t="array" ref="G8665">SUM(IF(A8665=A$5:A8665,IF(C8665=C$5:C8665,1,0),0))</f>
        <v>5427</v>
      </c>
    </row>
    <row r="8666" spans="2:7" x14ac:dyDescent="0.25">
      <c r="B8666" s="149" t="str">
        <f t="shared" si="272"/>
        <v>_5428</v>
      </c>
      <c r="E8666" s="149" t="str">
        <f t="shared" si="271"/>
        <v>_</v>
      </c>
      <c r="G8666" s="149">
        <f t="array" ref="G8666">SUM(IF(A8666=A$5:A8666,IF(C8666=C$5:C8666,1,0),0))</f>
        <v>5428</v>
      </c>
    </row>
    <row r="8667" spans="2:7" x14ac:dyDescent="0.25">
      <c r="B8667" s="149" t="str">
        <f t="shared" si="272"/>
        <v>_5429</v>
      </c>
      <c r="E8667" s="149" t="str">
        <f t="shared" si="271"/>
        <v>_</v>
      </c>
      <c r="G8667" s="149">
        <f t="array" ref="G8667">SUM(IF(A8667=A$5:A8667,IF(C8667=C$5:C8667,1,0),0))</f>
        <v>5429</v>
      </c>
    </row>
    <row r="8668" spans="2:7" x14ac:dyDescent="0.25">
      <c r="B8668" s="149" t="str">
        <f t="shared" si="272"/>
        <v>_5430</v>
      </c>
      <c r="E8668" s="149" t="str">
        <f t="shared" si="271"/>
        <v>_</v>
      </c>
      <c r="G8668" s="149">
        <f t="array" ref="G8668">SUM(IF(A8668=A$5:A8668,IF(C8668=C$5:C8668,1,0),0))</f>
        <v>5430</v>
      </c>
    </row>
    <row r="8669" spans="2:7" x14ac:dyDescent="0.25">
      <c r="B8669" s="149" t="str">
        <f t="shared" si="272"/>
        <v>_5431</v>
      </c>
      <c r="E8669" s="149" t="str">
        <f t="shared" si="271"/>
        <v>_</v>
      </c>
      <c r="G8669" s="149">
        <f t="array" ref="G8669">SUM(IF(A8669=A$5:A8669,IF(C8669=C$5:C8669,1,0),0))</f>
        <v>5431</v>
      </c>
    </row>
    <row r="8670" spans="2:7" x14ac:dyDescent="0.25">
      <c r="B8670" s="149" t="str">
        <f t="shared" si="272"/>
        <v>_5432</v>
      </c>
      <c r="E8670" s="149" t="str">
        <f t="shared" si="271"/>
        <v>_</v>
      </c>
      <c r="G8670" s="149">
        <f t="array" ref="G8670">SUM(IF(A8670=A$5:A8670,IF(C8670=C$5:C8670,1,0),0))</f>
        <v>5432</v>
      </c>
    </row>
    <row r="8671" spans="2:7" x14ac:dyDescent="0.25">
      <c r="B8671" s="149" t="str">
        <f t="shared" si="272"/>
        <v>_5433</v>
      </c>
      <c r="E8671" s="149" t="str">
        <f t="shared" si="271"/>
        <v>_</v>
      </c>
      <c r="G8671" s="149">
        <f t="array" ref="G8671">SUM(IF(A8671=A$5:A8671,IF(C8671=C$5:C8671,1,0),0))</f>
        <v>5433</v>
      </c>
    </row>
    <row r="8672" spans="2:7" x14ac:dyDescent="0.25">
      <c r="B8672" s="149" t="str">
        <f t="shared" si="272"/>
        <v>_5434</v>
      </c>
      <c r="E8672" s="149" t="str">
        <f t="shared" si="271"/>
        <v>_</v>
      </c>
      <c r="G8672" s="149">
        <f t="array" ref="G8672">SUM(IF(A8672=A$5:A8672,IF(C8672=C$5:C8672,1,0),0))</f>
        <v>5434</v>
      </c>
    </row>
    <row r="8673" spans="2:7" x14ac:dyDescent="0.25">
      <c r="B8673" s="149" t="str">
        <f t="shared" si="272"/>
        <v>_5435</v>
      </c>
      <c r="E8673" s="149" t="str">
        <f t="shared" si="271"/>
        <v>_</v>
      </c>
      <c r="G8673" s="149">
        <f t="array" ref="G8673">SUM(IF(A8673=A$5:A8673,IF(C8673=C$5:C8673,1,0),0))</f>
        <v>5435</v>
      </c>
    </row>
    <row r="8674" spans="2:7" x14ac:dyDescent="0.25">
      <c r="B8674" s="149" t="str">
        <f t="shared" si="272"/>
        <v>_5436</v>
      </c>
      <c r="E8674" s="149" t="str">
        <f t="shared" si="271"/>
        <v>_</v>
      </c>
      <c r="G8674" s="149">
        <f t="array" ref="G8674">SUM(IF(A8674=A$5:A8674,IF(C8674=C$5:C8674,1,0),0))</f>
        <v>5436</v>
      </c>
    </row>
    <row r="8675" spans="2:7" x14ac:dyDescent="0.25">
      <c r="B8675" s="149" t="str">
        <f t="shared" si="272"/>
        <v>_5437</v>
      </c>
      <c r="E8675" s="149" t="str">
        <f t="shared" si="271"/>
        <v>_</v>
      </c>
      <c r="G8675" s="149">
        <f t="array" ref="G8675">SUM(IF(A8675=A$5:A8675,IF(C8675=C$5:C8675,1,0),0))</f>
        <v>5437</v>
      </c>
    </row>
    <row r="8676" spans="2:7" x14ac:dyDescent="0.25">
      <c r="B8676" s="149" t="str">
        <f t="shared" si="272"/>
        <v>_5438</v>
      </c>
      <c r="E8676" s="149" t="str">
        <f t="shared" si="271"/>
        <v>_</v>
      </c>
      <c r="G8676" s="149">
        <f t="array" ref="G8676">SUM(IF(A8676=A$5:A8676,IF(C8676=C$5:C8676,1,0),0))</f>
        <v>5438</v>
      </c>
    </row>
    <row r="8677" spans="2:7" x14ac:dyDescent="0.25">
      <c r="B8677" s="149" t="str">
        <f t="shared" si="272"/>
        <v>_5439</v>
      </c>
      <c r="E8677" s="149" t="str">
        <f t="shared" si="271"/>
        <v>_</v>
      </c>
      <c r="G8677" s="149">
        <f t="array" ref="G8677">SUM(IF(A8677=A$5:A8677,IF(C8677=C$5:C8677,1,0),0))</f>
        <v>5439</v>
      </c>
    </row>
    <row r="8678" spans="2:7" x14ac:dyDescent="0.25">
      <c r="B8678" s="149" t="str">
        <f t="shared" si="272"/>
        <v>_5440</v>
      </c>
      <c r="E8678" s="149" t="str">
        <f t="shared" si="271"/>
        <v>_</v>
      </c>
      <c r="G8678" s="149">
        <f t="array" ref="G8678">SUM(IF(A8678=A$5:A8678,IF(C8678=C$5:C8678,1,0),0))</f>
        <v>5440</v>
      </c>
    </row>
    <row r="8679" spans="2:7" x14ac:dyDescent="0.25">
      <c r="B8679" s="149" t="str">
        <f t="shared" si="272"/>
        <v>_5441</v>
      </c>
      <c r="E8679" s="149" t="str">
        <f t="shared" si="271"/>
        <v>_</v>
      </c>
      <c r="G8679" s="149">
        <f t="array" ref="G8679">SUM(IF(A8679=A$5:A8679,IF(C8679=C$5:C8679,1,0),0))</f>
        <v>5441</v>
      </c>
    </row>
    <row r="8680" spans="2:7" x14ac:dyDescent="0.25">
      <c r="B8680" s="149" t="str">
        <f t="shared" si="272"/>
        <v>_5442</v>
      </c>
      <c r="E8680" s="149" t="str">
        <f t="shared" si="271"/>
        <v>_</v>
      </c>
      <c r="G8680" s="149">
        <f t="array" ref="G8680">SUM(IF(A8680=A$5:A8680,IF(C8680=C$5:C8680,1,0),0))</f>
        <v>5442</v>
      </c>
    </row>
    <row r="8681" spans="2:7" x14ac:dyDescent="0.25">
      <c r="B8681" s="149" t="str">
        <f t="shared" si="272"/>
        <v>_5443</v>
      </c>
      <c r="E8681" s="149" t="str">
        <f t="shared" si="271"/>
        <v>_</v>
      </c>
      <c r="G8681" s="149">
        <f t="array" ref="G8681">SUM(IF(A8681=A$5:A8681,IF(C8681=C$5:C8681,1,0),0))</f>
        <v>5443</v>
      </c>
    </row>
    <row r="8682" spans="2:7" x14ac:dyDescent="0.25">
      <c r="B8682" s="149" t="str">
        <f t="shared" si="272"/>
        <v>_5444</v>
      </c>
      <c r="E8682" s="149" t="str">
        <f t="shared" si="271"/>
        <v>_</v>
      </c>
      <c r="G8682" s="149">
        <f t="array" ref="G8682">SUM(IF(A8682=A$5:A8682,IF(C8682=C$5:C8682,1,0),0))</f>
        <v>5444</v>
      </c>
    </row>
    <row r="8683" spans="2:7" x14ac:dyDescent="0.25">
      <c r="B8683" s="149" t="str">
        <f t="shared" si="272"/>
        <v>_5445</v>
      </c>
      <c r="E8683" s="149" t="str">
        <f t="shared" si="271"/>
        <v>_</v>
      </c>
      <c r="G8683" s="149">
        <f t="array" ref="G8683">SUM(IF(A8683=A$5:A8683,IF(C8683=C$5:C8683,1,0),0))</f>
        <v>5445</v>
      </c>
    </row>
    <row r="8684" spans="2:7" x14ac:dyDescent="0.25">
      <c r="B8684" s="149" t="str">
        <f t="shared" si="272"/>
        <v>_5446</v>
      </c>
      <c r="E8684" s="149" t="str">
        <f t="shared" si="271"/>
        <v>_</v>
      </c>
      <c r="G8684" s="149">
        <f t="array" ref="G8684">SUM(IF(A8684=A$5:A8684,IF(C8684=C$5:C8684,1,0),0))</f>
        <v>5446</v>
      </c>
    </row>
    <row r="8685" spans="2:7" x14ac:dyDescent="0.25">
      <c r="B8685" s="149" t="str">
        <f t="shared" si="272"/>
        <v>_5447</v>
      </c>
      <c r="E8685" s="149" t="str">
        <f t="shared" si="271"/>
        <v>_</v>
      </c>
      <c r="G8685" s="149">
        <f t="array" ref="G8685">SUM(IF(A8685=A$5:A8685,IF(C8685=C$5:C8685,1,0),0))</f>
        <v>5447</v>
      </c>
    </row>
    <row r="8686" spans="2:7" x14ac:dyDescent="0.25">
      <c r="B8686" s="149" t="str">
        <f t="shared" si="272"/>
        <v>_5448</v>
      </c>
      <c r="E8686" s="149" t="str">
        <f t="shared" si="271"/>
        <v>_</v>
      </c>
      <c r="G8686" s="149">
        <f t="array" ref="G8686">SUM(IF(A8686=A$5:A8686,IF(C8686=C$5:C8686,1,0),0))</f>
        <v>5448</v>
      </c>
    </row>
    <row r="8687" spans="2:7" x14ac:dyDescent="0.25">
      <c r="B8687" s="149" t="str">
        <f t="shared" si="272"/>
        <v>_5449</v>
      </c>
      <c r="E8687" s="149" t="str">
        <f t="shared" si="271"/>
        <v>_</v>
      </c>
      <c r="G8687" s="149">
        <f t="array" ref="G8687">SUM(IF(A8687=A$5:A8687,IF(C8687=C$5:C8687,1,0),0))</f>
        <v>5449</v>
      </c>
    </row>
    <row r="8688" spans="2:7" x14ac:dyDescent="0.25">
      <c r="B8688" s="149" t="str">
        <f t="shared" si="272"/>
        <v>_5450</v>
      </c>
      <c r="E8688" s="149" t="str">
        <f t="shared" si="271"/>
        <v>_</v>
      </c>
      <c r="G8688" s="149">
        <f t="array" ref="G8688">SUM(IF(A8688=A$5:A8688,IF(C8688=C$5:C8688,1,0),0))</f>
        <v>5450</v>
      </c>
    </row>
    <row r="8689" spans="2:7" x14ac:dyDescent="0.25">
      <c r="B8689" s="149" t="str">
        <f t="shared" si="272"/>
        <v>_5451</v>
      </c>
      <c r="E8689" s="149" t="str">
        <f t="shared" ref="E8689:E8752" si="273">A8689&amp;"_"&amp;C8689&amp;D8689</f>
        <v>_</v>
      </c>
      <c r="G8689" s="149">
        <f t="array" ref="G8689">SUM(IF(A8689=A$5:A8689,IF(C8689=C$5:C8689,1,0),0))</f>
        <v>5451</v>
      </c>
    </row>
    <row r="8690" spans="2:7" x14ac:dyDescent="0.25">
      <c r="B8690" s="149" t="str">
        <f t="shared" si="272"/>
        <v>_5452</v>
      </c>
      <c r="E8690" s="149" t="str">
        <f t="shared" si="273"/>
        <v>_</v>
      </c>
      <c r="G8690" s="149">
        <f t="array" ref="G8690">SUM(IF(A8690=A$5:A8690,IF(C8690=C$5:C8690,1,0),0))</f>
        <v>5452</v>
      </c>
    </row>
    <row r="8691" spans="2:7" x14ac:dyDescent="0.25">
      <c r="B8691" s="149" t="str">
        <f t="shared" si="272"/>
        <v>_5453</v>
      </c>
      <c r="E8691" s="149" t="str">
        <f t="shared" si="273"/>
        <v>_</v>
      </c>
      <c r="G8691" s="149">
        <f t="array" ref="G8691">SUM(IF(A8691=A$5:A8691,IF(C8691=C$5:C8691,1,0),0))</f>
        <v>5453</v>
      </c>
    </row>
    <row r="8692" spans="2:7" x14ac:dyDescent="0.25">
      <c r="B8692" s="149" t="str">
        <f t="shared" si="272"/>
        <v>_5454</v>
      </c>
      <c r="E8692" s="149" t="str">
        <f t="shared" si="273"/>
        <v>_</v>
      </c>
      <c r="G8692" s="149">
        <f t="array" ref="G8692">SUM(IF(A8692=A$5:A8692,IF(C8692=C$5:C8692,1,0),0))</f>
        <v>5454</v>
      </c>
    </row>
    <row r="8693" spans="2:7" x14ac:dyDescent="0.25">
      <c r="B8693" s="149" t="str">
        <f t="shared" si="272"/>
        <v>_5455</v>
      </c>
      <c r="E8693" s="149" t="str">
        <f t="shared" si="273"/>
        <v>_</v>
      </c>
      <c r="G8693" s="149">
        <f t="array" ref="G8693">SUM(IF(A8693=A$5:A8693,IF(C8693=C$5:C8693,1,0),0))</f>
        <v>5455</v>
      </c>
    </row>
    <row r="8694" spans="2:7" x14ac:dyDescent="0.25">
      <c r="B8694" s="149" t="str">
        <f t="shared" si="272"/>
        <v>_5456</v>
      </c>
      <c r="E8694" s="149" t="str">
        <f t="shared" si="273"/>
        <v>_</v>
      </c>
      <c r="G8694" s="149">
        <f t="array" ref="G8694">SUM(IF(A8694=A$5:A8694,IF(C8694=C$5:C8694,1,0),0))</f>
        <v>5456</v>
      </c>
    </row>
    <row r="8695" spans="2:7" x14ac:dyDescent="0.25">
      <c r="B8695" s="149" t="str">
        <f t="shared" si="272"/>
        <v>_5457</v>
      </c>
      <c r="E8695" s="149" t="str">
        <f t="shared" si="273"/>
        <v>_</v>
      </c>
      <c r="G8695" s="149">
        <f t="array" ref="G8695">SUM(IF(A8695=A$5:A8695,IF(C8695=C$5:C8695,1,0),0))</f>
        <v>5457</v>
      </c>
    </row>
    <row r="8696" spans="2:7" x14ac:dyDescent="0.25">
      <c r="B8696" s="149" t="str">
        <f t="shared" si="272"/>
        <v>_5458</v>
      </c>
      <c r="E8696" s="149" t="str">
        <f t="shared" si="273"/>
        <v>_</v>
      </c>
      <c r="G8696" s="149">
        <f t="array" ref="G8696">SUM(IF(A8696=A$5:A8696,IF(C8696=C$5:C8696,1,0),0))</f>
        <v>5458</v>
      </c>
    </row>
    <row r="8697" spans="2:7" x14ac:dyDescent="0.25">
      <c r="B8697" s="149" t="str">
        <f t="shared" si="272"/>
        <v>_5459</v>
      </c>
      <c r="E8697" s="149" t="str">
        <f t="shared" si="273"/>
        <v>_</v>
      </c>
      <c r="G8697" s="149">
        <f t="array" ref="G8697">SUM(IF(A8697=A$5:A8697,IF(C8697=C$5:C8697,1,0),0))</f>
        <v>5459</v>
      </c>
    </row>
    <row r="8698" spans="2:7" x14ac:dyDescent="0.25">
      <c r="B8698" s="149" t="str">
        <f t="shared" si="272"/>
        <v>_5460</v>
      </c>
      <c r="E8698" s="149" t="str">
        <f t="shared" si="273"/>
        <v>_</v>
      </c>
      <c r="G8698" s="149">
        <f t="array" ref="G8698">SUM(IF(A8698=A$5:A8698,IF(C8698=C$5:C8698,1,0),0))</f>
        <v>5460</v>
      </c>
    </row>
    <row r="8699" spans="2:7" x14ac:dyDescent="0.25">
      <c r="B8699" s="149" t="str">
        <f t="shared" si="272"/>
        <v>_5461</v>
      </c>
      <c r="E8699" s="149" t="str">
        <f t="shared" si="273"/>
        <v>_</v>
      </c>
      <c r="G8699" s="149">
        <f t="array" ref="G8699">SUM(IF(A8699=A$5:A8699,IF(C8699=C$5:C8699,1,0),0))</f>
        <v>5461</v>
      </c>
    </row>
    <row r="8700" spans="2:7" x14ac:dyDescent="0.25">
      <c r="B8700" s="149" t="str">
        <f t="shared" si="272"/>
        <v>_5462</v>
      </c>
      <c r="E8700" s="149" t="str">
        <f t="shared" si="273"/>
        <v>_</v>
      </c>
      <c r="G8700" s="149">
        <f t="array" ref="G8700">SUM(IF(A8700=A$5:A8700,IF(C8700=C$5:C8700,1,0),0))</f>
        <v>5462</v>
      </c>
    </row>
    <row r="8701" spans="2:7" x14ac:dyDescent="0.25">
      <c r="B8701" s="149" t="str">
        <f t="shared" si="272"/>
        <v>_5463</v>
      </c>
      <c r="E8701" s="149" t="str">
        <f t="shared" si="273"/>
        <v>_</v>
      </c>
      <c r="G8701" s="149">
        <f t="array" ref="G8701">SUM(IF(A8701=A$5:A8701,IF(C8701=C$5:C8701,1,0),0))</f>
        <v>5463</v>
      </c>
    </row>
    <row r="8702" spans="2:7" x14ac:dyDescent="0.25">
      <c r="B8702" s="149" t="str">
        <f t="shared" si="272"/>
        <v>_5464</v>
      </c>
      <c r="E8702" s="149" t="str">
        <f t="shared" si="273"/>
        <v>_</v>
      </c>
      <c r="G8702" s="149">
        <f t="array" ref="G8702">SUM(IF(A8702=A$5:A8702,IF(C8702=C$5:C8702,1,0),0))</f>
        <v>5464</v>
      </c>
    </row>
    <row r="8703" spans="2:7" x14ac:dyDescent="0.25">
      <c r="B8703" s="149" t="str">
        <f t="shared" si="272"/>
        <v>_5465</v>
      </c>
      <c r="E8703" s="149" t="str">
        <f t="shared" si="273"/>
        <v>_</v>
      </c>
      <c r="G8703" s="149">
        <f t="array" ref="G8703">SUM(IF(A8703=A$5:A8703,IF(C8703=C$5:C8703,1,0),0))</f>
        <v>5465</v>
      </c>
    </row>
    <row r="8704" spans="2:7" x14ac:dyDescent="0.25">
      <c r="B8704" s="149" t="str">
        <f t="shared" si="272"/>
        <v>_5466</v>
      </c>
      <c r="E8704" s="149" t="str">
        <f t="shared" si="273"/>
        <v>_</v>
      </c>
      <c r="G8704" s="149">
        <f t="array" ref="G8704">SUM(IF(A8704=A$5:A8704,IF(C8704=C$5:C8704,1,0),0))</f>
        <v>5466</v>
      </c>
    </row>
    <row r="8705" spans="2:7" x14ac:dyDescent="0.25">
      <c r="B8705" s="149" t="str">
        <f t="shared" si="272"/>
        <v>_5467</v>
      </c>
      <c r="E8705" s="149" t="str">
        <f t="shared" si="273"/>
        <v>_</v>
      </c>
      <c r="G8705" s="149">
        <f t="array" ref="G8705">SUM(IF(A8705=A$5:A8705,IF(C8705=C$5:C8705,1,0),0))</f>
        <v>5467</v>
      </c>
    </row>
    <row r="8706" spans="2:7" x14ac:dyDescent="0.25">
      <c r="B8706" s="149" t="str">
        <f t="shared" si="272"/>
        <v>_5468</v>
      </c>
      <c r="E8706" s="149" t="str">
        <f t="shared" si="273"/>
        <v>_</v>
      </c>
      <c r="G8706" s="149">
        <f t="array" ref="G8706">SUM(IF(A8706=A$5:A8706,IF(C8706=C$5:C8706,1,0),0))</f>
        <v>5468</v>
      </c>
    </row>
    <row r="8707" spans="2:7" x14ac:dyDescent="0.25">
      <c r="B8707" s="149" t="str">
        <f t="shared" si="272"/>
        <v>_5469</v>
      </c>
      <c r="E8707" s="149" t="str">
        <f t="shared" si="273"/>
        <v>_</v>
      </c>
      <c r="G8707" s="149">
        <f t="array" ref="G8707">SUM(IF(A8707=A$5:A8707,IF(C8707=C$5:C8707,1,0),0))</f>
        <v>5469</v>
      </c>
    </row>
    <row r="8708" spans="2:7" x14ac:dyDescent="0.25">
      <c r="B8708" s="149" t="str">
        <f t="shared" si="272"/>
        <v>_5470</v>
      </c>
      <c r="E8708" s="149" t="str">
        <f t="shared" si="273"/>
        <v>_</v>
      </c>
      <c r="G8708" s="149">
        <f t="array" ref="G8708">SUM(IF(A8708=A$5:A8708,IF(C8708=C$5:C8708,1,0),0))</f>
        <v>5470</v>
      </c>
    </row>
    <row r="8709" spans="2:7" x14ac:dyDescent="0.25">
      <c r="B8709" s="149" t="str">
        <f t="shared" si="272"/>
        <v>_5471</v>
      </c>
      <c r="E8709" s="149" t="str">
        <f t="shared" si="273"/>
        <v>_</v>
      </c>
      <c r="G8709" s="149">
        <f t="array" ref="G8709">SUM(IF(A8709=A$5:A8709,IF(C8709=C$5:C8709,1,0),0))</f>
        <v>5471</v>
      </c>
    </row>
    <row r="8710" spans="2:7" x14ac:dyDescent="0.25">
      <c r="B8710" s="149" t="str">
        <f t="shared" si="272"/>
        <v>_5472</v>
      </c>
      <c r="E8710" s="149" t="str">
        <f t="shared" si="273"/>
        <v>_</v>
      </c>
      <c r="G8710" s="149">
        <f t="array" ref="G8710">SUM(IF(A8710=A$5:A8710,IF(C8710=C$5:C8710,1,0),0))</f>
        <v>5472</v>
      </c>
    </row>
    <row r="8711" spans="2:7" x14ac:dyDescent="0.25">
      <c r="B8711" s="149" t="str">
        <f t="shared" si="272"/>
        <v>_5473</v>
      </c>
      <c r="E8711" s="149" t="str">
        <f t="shared" si="273"/>
        <v>_</v>
      </c>
      <c r="G8711" s="149">
        <f t="array" ref="G8711">SUM(IF(A8711=A$5:A8711,IF(C8711=C$5:C8711,1,0),0))</f>
        <v>5473</v>
      </c>
    </row>
    <row r="8712" spans="2:7" x14ac:dyDescent="0.25">
      <c r="B8712" s="149" t="str">
        <f t="shared" si="272"/>
        <v>_5474</v>
      </c>
      <c r="E8712" s="149" t="str">
        <f t="shared" si="273"/>
        <v>_</v>
      </c>
      <c r="G8712" s="149">
        <f t="array" ref="G8712">SUM(IF(A8712=A$5:A8712,IF(C8712=C$5:C8712,1,0),0))</f>
        <v>5474</v>
      </c>
    </row>
    <row r="8713" spans="2:7" x14ac:dyDescent="0.25">
      <c r="B8713" s="149" t="str">
        <f t="shared" si="272"/>
        <v>_5475</v>
      </c>
      <c r="E8713" s="149" t="str">
        <f t="shared" si="273"/>
        <v>_</v>
      </c>
      <c r="G8713" s="149">
        <f t="array" ref="G8713">SUM(IF(A8713=A$5:A8713,IF(C8713=C$5:C8713,1,0),0))</f>
        <v>5475</v>
      </c>
    </row>
    <row r="8714" spans="2:7" x14ac:dyDescent="0.25">
      <c r="B8714" s="149" t="str">
        <f t="shared" si="272"/>
        <v>_5476</v>
      </c>
      <c r="E8714" s="149" t="str">
        <f t="shared" si="273"/>
        <v>_</v>
      </c>
      <c r="G8714" s="149">
        <f t="array" ref="G8714">SUM(IF(A8714=A$5:A8714,IF(C8714=C$5:C8714,1,0),0))</f>
        <v>5476</v>
      </c>
    </row>
    <row r="8715" spans="2:7" x14ac:dyDescent="0.25">
      <c r="B8715" s="149" t="str">
        <f t="shared" si="272"/>
        <v>_5477</v>
      </c>
      <c r="E8715" s="149" t="str">
        <f t="shared" si="273"/>
        <v>_</v>
      </c>
      <c r="G8715" s="149">
        <f t="array" ref="G8715">SUM(IF(A8715=A$5:A8715,IF(C8715=C$5:C8715,1,0),0))</f>
        <v>5477</v>
      </c>
    </row>
    <row r="8716" spans="2:7" x14ac:dyDescent="0.25">
      <c r="B8716" s="149" t="str">
        <f t="shared" si="272"/>
        <v>_5478</v>
      </c>
      <c r="E8716" s="149" t="str">
        <f t="shared" si="273"/>
        <v>_</v>
      </c>
      <c r="G8716" s="149">
        <f t="array" ref="G8716">SUM(IF(A8716=A$5:A8716,IF(C8716=C$5:C8716,1,0),0))</f>
        <v>5478</v>
      </c>
    </row>
    <row r="8717" spans="2:7" x14ac:dyDescent="0.25">
      <c r="B8717" s="149" t="str">
        <f t="shared" ref="B8717:B8780" si="274">A8717&amp;"_"&amp;C8717&amp;G8717</f>
        <v>_5479</v>
      </c>
      <c r="E8717" s="149" t="str">
        <f t="shared" si="273"/>
        <v>_</v>
      </c>
      <c r="G8717" s="149">
        <f t="array" ref="G8717">SUM(IF(A8717=A$5:A8717,IF(C8717=C$5:C8717,1,0),0))</f>
        <v>5479</v>
      </c>
    </row>
    <row r="8718" spans="2:7" x14ac:dyDescent="0.25">
      <c r="B8718" s="149" t="str">
        <f t="shared" si="274"/>
        <v>_5480</v>
      </c>
      <c r="E8718" s="149" t="str">
        <f t="shared" si="273"/>
        <v>_</v>
      </c>
      <c r="G8718" s="149">
        <f t="array" ref="G8718">SUM(IF(A8718=A$5:A8718,IF(C8718=C$5:C8718,1,0),0))</f>
        <v>5480</v>
      </c>
    </row>
    <row r="8719" spans="2:7" x14ac:dyDescent="0.25">
      <c r="B8719" s="149" t="str">
        <f t="shared" si="274"/>
        <v>_5481</v>
      </c>
      <c r="E8719" s="149" t="str">
        <f t="shared" si="273"/>
        <v>_</v>
      </c>
      <c r="G8719" s="149">
        <f t="array" ref="G8719">SUM(IF(A8719=A$5:A8719,IF(C8719=C$5:C8719,1,0),0))</f>
        <v>5481</v>
      </c>
    </row>
    <row r="8720" spans="2:7" x14ac:dyDescent="0.25">
      <c r="B8720" s="149" t="str">
        <f t="shared" si="274"/>
        <v>_5482</v>
      </c>
      <c r="E8720" s="149" t="str">
        <f t="shared" si="273"/>
        <v>_</v>
      </c>
      <c r="G8720" s="149">
        <f t="array" ref="G8720">SUM(IF(A8720=A$5:A8720,IF(C8720=C$5:C8720,1,0),0))</f>
        <v>5482</v>
      </c>
    </row>
    <row r="8721" spans="2:7" x14ac:dyDescent="0.25">
      <c r="B8721" s="149" t="str">
        <f t="shared" si="274"/>
        <v>_5483</v>
      </c>
      <c r="E8721" s="149" t="str">
        <f t="shared" si="273"/>
        <v>_</v>
      </c>
      <c r="G8721" s="149">
        <f t="array" ref="G8721">SUM(IF(A8721=A$5:A8721,IF(C8721=C$5:C8721,1,0),0))</f>
        <v>5483</v>
      </c>
    </row>
    <row r="8722" spans="2:7" x14ac:dyDescent="0.25">
      <c r="B8722" s="149" t="str">
        <f t="shared" si="274"/>
        <v>_5484</v>
      </c>
      <c r="E8722" s="149" t="str">
        <f t="shared" si="273"/>
        <v>_</v>
      </c>
      <c r="G8722" s="149">
        <f t="array" ref="G8722">SUM(IF(A8722=A$5:A8722,IF(C8722=C$5:C8722,1,0),0))</f>
        <v>5484</v>
      </c>
    </row>
    <row r="8723" spans="2:7" x14ac:dyDescent="0.25">
      <c r="B8723" s="149" t="str">
        <f t="shared" si="274"/>
        <v>_5485</v>
      </c>
      <c r="E8723" s="149" t="str">
        <f t="shared" si="273"/>
        <v>_</v>
      </c>
      <c r="G8723" s="149">
        <f t="array" ref="G8723">SUM(IF(A8723=A$5:A8723,IF(C8723=C$5:C8723,1,0),0))</f>
        <v>5485</v>
      </c>
    </row>
    <row r="8724" spans="2:7" x14ac:dyDescent="0.25">
      <c r="B8724" s="149" t="str">
        <f t="shared" si="274"/>
        <v>_5486</v>
      </c>
      <c r="E8724" s="149" t="str">
        <f t="shared" si="273"/>
        <v>_</v>
      </c>
      <c r="G8724" s="149">
        <f t="array" ref="G8724">SUM(IF(A8724=A$5:A8724,IF(C8724=C$5:C8724,1,0),0))</f>
        <v>5486</v>
      </c>
    </row>
    <row r="8725" spans="2:7" x14ac:dyDescent="0.25">
      <c r="B8725" s="149" t="str">
        <f t="shared" si="274"/>
        <v>_5487</v>
      </c>
      <c r="E8725" s="149" t="str">
        <f t="shared" si="273"/>
        <v>_</v>
      </c>
      <c r="G8725" s="149">
        <f t="array" ref="G8725">SUM(IF(A8725=A$5:A8725,IF(C8725=C$5:C8725,1,0),0))</f>
        <v>5487</v>
      </c>
    </row>
    <row r="8726" spans="2:7" x14ac:dyDescent="0.25">
      <c r="B8726" s="149" t="str">
        <f t="shared" si="274"/>
        <v>_5488</v>
      </c>
      <c r="E8726" s="149" t="str">
        <f t="shared" si="273"/>
        <v>_</v>
      </c>
      <c r="G8726" s="149">
        <f t="array" ref="G8726">SUM(IF(A8726=A$5:A8726,IF(C8726=C$5:C8726,1,0),0))</f>
        <v>5488</v>
      </c>
    </row>
    <row r="8727" spans="2:7" x14ac:dyDescent="0.25">
      <c r="B8727" s="149" t="str">
        <f t="shared" si="274"/>
        <v>_5489</v>
      </c>
      <c r="E8727" s="149" t="str">
        <f t="shared" si="273"/>
        <v>_</v>
      </c>
      <c r="G8727" s="149">
        <f t="array" ref="G8727">SUM(IF(A8727=A$5:A8727,IF(C8727=C$5:C8727,1,0),0))</f>
        <v>5489</v>
      </c>
    </row>
    <row r="8728" spans="2:7" x14ac:dyDescent="0.25">
      <c r="B8728" s="149" t="str">
        <f t="shared" si="274"/>
        <v>_5490</v>
      </c>
      <c r="E8728" s="149" t="str">
        <f t="shared" si="273"/>
        <v>_</v>
      </c>
      <c r="G8728" s="149">
        <f t="array" ref="G8728">SUM(IF(A8728=A$5:A8728,IF(C8728=C$5:C8728,1,0),0))</f>
        <v>5490</v>
      </c>
    </row>
    <row r="8729" spans="2:7" x14ac:dyDescent="0.25">
      <c r="B8729" s="149" t="str">
        <f t="shared" si="274"/>
        <v>_5491</v>
      </c>
      <c r="E8729" s="149" t="str">
        <f t="shared" si="273"/>
        <v>_</v>
      </c>
      <c r="G8729" s="149">
        <f t="array" ref="G8729">SUM(IF(A8729=A$5:A8729,IF(C8729=C$5:C8729,1,0),0))</f>
        <v>5491</v>
      </c>
    </row>
    <row r="8730" spans="2:7" x14ac:dyDescent="0.25">
      <c r="B8730" s="149" t="str">
        <f t="shared" si="274"/>
        <v>_5492</v>
      </c>
      <c r="E8730" s="149" t="str">
        <f t="shared" si="273"/>
        <v>_</v>
      </c>
      <c r="G8730" s="149">
        <f t="array" ref="G8730">SUM(IF(A8730=A$5:A8730,IF(C8730=C$5:C8730,1,0),0))</f>
        <v>5492</v>
      </c>
    </row>
    <row r="8731" spans="2:7" x14ac:dyDescent="0.25">
      <c r="B8731" s="149" t="str">
        <f t="shared" si="274"/>
        <v>_5493</v>
      </c>
      <c r="E8731" s="149" t="str">
        <f t="shared" si="273"/>
        <v>_</v>
      </c>
      <c r="G8731" s="149">
        <f t="array" ref="G8731">SUM(IF(A8731=A$5:A8731,IF(C8731=C$5:C8731,1,0),0))</f>
        <v>5493</v>
      </c>
    </row>
    <row r="8732" spans="2:7" x14ac:dyDescent="0.25">
      <c r="B8732" s="149" t="str">
        <f t="shared" si="274"/>
        <v>_5494</v>
      </c>
      <c r="E8732" s="149" t="str">
        <f t="shared" si="273"/>
        <v>_</v>
      </c>
      <c r="G8732" s="149">
        <f t="array" ref="G8732">SUM(IF(A8732=A$5:A8732,IF(C8732=C$5:C8732,1,0),0))</f>
        <v>5494</v>
      </c>
    </row>
    <row r="8733" spans="2:7" x14ac:dyDescent="0.25">
      <c r="B8733" s="149" t="str">
        <f t="shared" si="274"/>
        <v>_5495</v>
      </c>
      <c r="E8733" s="149" t="str">
        <f t="shared" si="273"/>
        <v>_</v>
      </c>
      <c r="G8733" s="149">
        <f t="array" ref="G8733">SUM(IF(A8733=A$5:A8733,IF(C8733=C$5:C8733,1,0),0))</f>
        <v>5495</v>
      </c>
    </row>
    <row r="8734" spans="2:7" x14ac:dyDescent="0.25">
      <c r="B8734" s="149" t="str">
        <f t="shared" si="274"/>
        <v>_5496</v>
      </c>
      <c r="E8734" s="149" t="str">
        <f t="shared" si="273"/>
        <v>_</v>
      </c>
      <c r="G8734" s="149">
        <f t="array" ref="G8734">SUM(IF(A8734=A$5:A8734,IF(C8734=C$5:C8734,1,0),0))</f>
        <v>5496</v>
      </c>
    </row>
    <row r="8735" spans="2:7" x14ac:dyDescent="0.25">
      <c r="B8735" s="149" t="str">
        <f t="shared" si="274"/>
        <v>_5497</v>
      </c>
      <c r="E8735" s="149" t="str">
        <f t="shared" si="273"/>
        <v>_</v>
      </c>
      <c r="G8735" s="149">
        <f t="array" ref="G8735">SUM(IF(A8735=A$5:A8735,IF(C8735=C$5:C8735,1,0),0))</f>
        <v>5497</v>
      </c>
    </row>
    <row r="8736" spans="2:7" x14ac:dyDescent="0.25">
      <c r="B8736" s="149" t="str">
        <f t="shared" si="274"/>
        <v>_5498</v>
      </c>
      <c r="E8736" s="149" t="str">
        <f t="shared" si="273"/>
        <v>_</v>
      </c>
      <c r="G8736" s="149">
        <f t="array" ref="G8736">SUM(IF(A8736=A$5:A8736,IF(C8736=C$5:C8736,1,0),0))</f>
        <v>5498</v>
      </c>
    </row>
    <row r="8737" spans="2:7" x14ac:dyDescent="0.25">
      <c r="B8737" s="149" t="str">
        <f t="shared" si="274"/>
        <v>_5499</v>
      </c>
      <c r="E8737" s="149" t="str">
        <f t="shared" si="273"/>
        <v>_</v>
      </c>
      <c r="G8737" s="149">
        <f t="array" ref="G8737">SUM(IF(A8737=A$5:A8737,IF(C8737=C$5:C8737,1,0),0))</f>
        <v>5499</v>
      </c>
    </row>
    <row r="8738" spans="2:7" x14ac:dyDescent="0.25">
      <c r="B8738" s="149" t="str">
        <f t="shared" si="274"/>
        <v>_5500</v>
      </c>
      <c r="E8738" s="149" t="str">
        <f t="shared" si="273"/>
        <v>_</v>
      </c>
      <c r="G8738" s="149">
        <f t="array" ref="G8738">SUM(IF(A8738=A$5:A8738,IF(C8738=C$5:C8738,1,0),0))</f>
        <v>5500</v>
      </c>
    </row>
    <row r="8739" spans="2:7" x14ac:dyDescent="0.25">
      <c r="B8739" s="149" t="str">
        <f t="shared" si="274"/>
        <v>_5501</v>
      </c>
      <c r="E8739" s="149" t="str">
        <f t="shared" si="273"/>
        <v>_</v>
      </c>
      <c r="G8739" s="149">
        <f t="array" ref="G8739">SUM(IF(A8739=A$5:A8739,IF(C8739=C$5:C8739,1,0),0))</f>
        <v>5501</v>
      </c>
    </row>
    <row r="8740" spans="2:7" x14ac:dyDescent="0.25">
      <c r="B8740" s="149" t="str">
        <f t="shared" si="274"/>
        <v>_5502</v>
      </c>
      <c r="E8740" s="149" t="str">
        <f t="shared" si="273"/>
        <v>_</v>
      </c>
      <c r="G8740" s="149">
        <f t="array" ref="G8740">SUM(IF(A8740=A$5:A8740,IF(C8740=C$5:C8740,1,0),0))</f>
        <v>5502</v>
      </c>
    </row>
    <row r="8741" spans="2:7" x14ac:dyDescent="0.25">
      <c r="B8741" s="149" t="str">
        <f t="shared" si="274"/>
        <v>_5503</v>
      </c>
      <c r="E8741" s="149" t="str">
        <f t="shared" si="273"/>
        <v>_</v>
      </c>
      <c r="G8741" s="149">
        <f t="array" ref="G8741">SUM(IF(A8741=A$5:A8741,IF(C8741=C$5:C8741,1,0),0))</f>
        <v>5503</v>
      </c>
    </row>
    <row r="8742" spans="2:7" x14ac:dyDescent="0.25">
      <c r="B8742" s="149" t="str">
        <f t="shared" si="274"/>
        <v>_5504</v>
      </c>
      <c r="E8742" s="149" t="str">
        <f t="shared" si="273"/>
        <v>_</v>
      </c>
      <c r="G8742" s="149">
        <f t="array" ref="G8742">SUM(IF(A8742=A$5:A8742,IF(C8742=C$5:C8742,1,0),0))</f>
        <v>5504</v>
      </c>
    </row>
    <row r="8743" spans="2:7" x14ac:dyDescent="0.25">
      <c r="B8743" s="149" t="str">
        <f t="shared" si="274"/>
        <v>_5505</v>
      </c>
      <c r="E8743" s="149" t="str">
        <f t="shared" si="273"/>
        <v>_</v>
      </c>
      <c r="G8743" s="149">
        <f t="array" ref="G8743">SUM(IF(A8743=A$5:A8743,IF(C8743=C$5:C8743,1,0),0))</f>
        <v>5505</v>
      </c>
    </row>
    <row r="8744" spans="2:7" x14ac:dyDescent="0.25">
      <c r="B8744" s="149" t="str">
        <f t="shared" si="274"/>
        <v>_5506</v>
      </c>
      <c r="E8744" s="149" t="str">
        <f t="shared" si="273"/>
        <v>_</v>
      </c>
      <c r="G8744" s="149">
        <f t="array" ref="G8744">SUM(IF(A8744=A$5:A8744,IF(C8744=C$5:C8744,1,0),0))</f>
        <v>5506</v>
      </c>
    </row>
    <row r="8745" spans="2:7" x14ac:dyDescent="0.25">
      <c r="B8745" s="149" t="str">
        <f t="shared" si="274"/>
        <v>_5507</v>
      </c>
      <c r="E8745" s="149" t="str">
        <f t="shared" si="273"/>
        <v>_</v>
      </c>
      <c r="G8745" s="149">
        <f t="array" ref="G8745">SUM(IF(A8745=A$5:A8745,IF(C8745=C$5:C8745,1,0),0))</f>
        <v>5507</v>
      </c>
    </row>
    <row r="8746" spans="2:7" x14ac:dyDescent="0.25">
      <c r="B8746" s="149" t="str">
        <f t="shared" si="274"/>
        <v>_5508</v>
      </c>
      <c r="E8746" s="149" t="str">
        <f t="shared" si="273"/>
        <v>_</v>
      </c>
      <c r="G8746" s="149">
        <f t="array" ref="G8746">SUM(IF(A8746=A$5:A8746,IF(C8746=C$5:C8746,1,0),0))</f>
        <v>5508</v>
      </c>
    </row>
    <row r="8747" spans="2:7" x14ac:dyDescent="0.25">
      <c r="B8747" s="149" t="str">
        <f t="shared" si="274"/>
        <v>_5509</v>
      </c>
      <c r="E8747" s="149" t="str">
        <f t="shared" si="273"/>
        <v>_</v>
      </c>
      <c r="G8747" s="149">
        <f t="array" ref="G8747">SUM(IF(A8747=A$5:A8747,IF(C8747=C$5:C8747,1,0),0))</f>
        <v>5509</v>
      </c>
    </row>
    <row r="8748" spans="2:7" x14ac:dyDescent="0.25">
      <c r="B8748" s="149" t="str">
        <f t="shared" si="274"/>
        <v>_5510</v>
      </c>
      <c r="E8748" s="149" t="str">
        <f t="shared" si="273"/>
        <v>_</v>
      </c>
      <c r="G8748" s="149">
        <f t="array" ref="G8748">SUM(IF(A8748=A$5:A8748,IF(C8748=C$5:C8748,1,0),0))</f>
        <v>5510</v>
      </c>
    </row>
    <row r="8749" spans="2:7" x14ac:dyDescent="0.25">
      <c r="B8749" s="149" t="str">
        <f t="shared" si="274"/>
        <v>_5511</v>
      </c>
      <c r="E8749" s="149" t="str">
        <f t="shared" si="273"/>
        <v>_</v>
      </c>
      <c r="G8749" s="149">
        <f t="array" ref="G8749">SUM(IF(A8749=A$5:A8749,IF(C8749=C$5:C8749,1,0),0))</f>
        <v>5511</v>
      </c>
    </row>
    <row r="8750" spans="2:7" x14ac:dyDescent="0.25">
      <c r="B8750" s="149" t="str">
        <f t="shared" si="274"/>
        <v>_5512</v>
      </c>
      <c r="E8750" s="149" t="str">
        <f t="shared" si="273"/>
        <v>_</v>
      </c>
      <c r="G8750" s="149">
        <f t="array" ref="G8750">SUM(IF(A8750=A$5:A8750,IF(C8750=C$5:C8750,1,0),0))</f>
        <v>5512</v>
      </c>
    </row>
    <row r="8751" spans="2:7" x14ac:dyDescent="0.25">
      <c r="B8751" s="149" t="str">
        <f t="shared" si="274"/>
        <v>_5513</v>
      </c>
      <c r="E8751" s="149" t="str">
        <f t="shared" si="273"/>
        <v>_</v>
      </c>
      <c r="G8751" s="149">
        <f t="array" ref="G8751">SUM(IF(A8751=A$5:A8751,IF(C8751=C$5:C8751,1,0),0))</f>
        <v>5513</v>
      </c>
    </row>
    <row r="8752" spans="2:7" x14ac:dyDescent="0.25">
      <c r="B8752" s="149" t="str">
        <f t="shared" si="274"/>
        <v>_5514</v>
      </c>
      <c r="E8752" s="149" t="str">
        <f t="shared" si="273"/>
        <v>_</v>
      </c>
      <c r="G8752" s="149">
        <f t="array" ref="G8752">SUM(IF(A8752=A$5:A8752,IF(C8752=C$5:C8752,1,0),0))</f>
        <v>5514</v>
      </c>
    </row>
    <row r="8753" spans="2:7" x14ac:dyDescent="0.25">
      <c r="B8753" s="149" t="str">
        <f t="shared" si="274"/>
        <v>_5515</v>
      </c>
      <c r="E8753" s="149" t="str">
        <f t="shared" ref="E8753:E8816" si="275">A8753&amp;"_"&amp;C8753&amp;D8753</f>
        <v>_</v>
      </c>
      <c r="G8753" s="149">
        <f t="array" ref="G8753">SUM(IF(A8753=A$5:A8753,IF(C8753=C$5:C8753,1,0),0))</f>
        <v>5515</v>
      </c>
    </row>
    <row r="8754" spans="2:7" x14ac:dyDescent="0.25">
      <c r="B8754" s="149" t="str">
        <f t="shared" si="274"/>
        <v>_5516</v>
      </c>
      <c r="E8754" s="149" t="str">
        <f t="shared" si="275"/>
        <v>_</v>
      </c>
      <c r="G8754" s="149">
        <f t="array" ref="G8754">SUM(IF(A8754=A$5:A8754,IF(C8754=C$5:C8754,1,0),0))</f>
        <v>5516</v>
      </c>
    </row>
    <row r="8755" spans="2:7" x14ac:dyDescent="0.25">
      <c r="B8755" s="149" t="str">
        <f t="shared" si="274"/>
        <v>_5517</v>
      </c>
      <c r="E8755" s="149" t="str">
        <f t="shared" si="275"/>
        <v>_</v>
      </c>
      <c r="G8755" s="149">
        <f t="array" ref="G8755">SUM(IF(A8755=A$5:A8755,IF(C8755=C$5:C8755,1,0),0))</f>
        <v>5517</v>
      </c>
    </row>
    <row r="8756" spans="2:7" x14ac:dyDescent="0.25">
      <c r="B8756" s="149" t="str">
        <f t="shared" si="274"/>
        <v>_5518</v>
      </c>
      <c r="E8756" s="149" t="str">
        <f t="shared" si="275"/>
        <v>_</v>
      </c>
      <c r="G8756" s="149">
        <f t="array" ref="G8756">SUM(IF(A8756=A$5:A8756,IF(C8756=C$5:C8756,1,0),0))</f>
        <v>5518</v>
      </c>
    </row>
    <row r="8757" spans="2:7" x14ac:dyDescent="0.25">
      <c r="B8757" s="149" t="str">
        <f t="shared" si="274"/>
        <v>_5519</v>
      </c>
      <c r="E8757" s="149" t="str">
        <f t="shared" si="275"/>
        <v>_</v>
      </c>
      <c r="G8757" s="149">
        <f t="array" ref="G8757">SUM(IF(A8757=A$5:A8757,IF(C8757=C$5:C8757,1,0),0))</f>
        <v>5519</v>
      </c>
    </row>
    <row r="8758" spans="2:7" x14ac:dyDescent="0.25">
      <c r="B8758" s="149" t="str">
        <f t="shared" si="274"/>
        <v>_5520</v>
      </c>
      <c r="E8758" s="149" t="str">
        <f t="shared" si="275"/>
        <v>_</v>
      </c>
      <c r="G8758" s="149">
        <f t="array" ref="G8758">SUM(IF(A8758=A$5:A8758,IF(C8758=C$5:C8758,1,0),0))</f>
        <v>5520</v>
      </c>
    </row>
    <row r="8759" spans="2:7" x14ac:dyDescent="0.25">
      <c r="B8759" s="149" t="str">
        <f t="shared" si="274"/>
        <v>_5521</v>
      </c>
      <c r="E8759" s="149" t="str">
        <f t="shared" si="275"/>
        <v>_</v>
      </c>
      <c r="G8759" s="149">
        <f t="array" ref="G8759">SUM(IF(A8759=A$5:A8759,IF(C8759=C$5:C8759,1,0),0))</f>
        <v>5521</v>
      </c>
    </row>
    <row r="8760" spans="2:7" x14ac:dyDescent="0.25">
      <c r="B8760" s="149" t="str">
        <f t="shared" si="274"/>
        <v>_5522</v>
      </c>
      <c r="E8760" s="149" t="str">
        <f t="shared" si="275"/>
        <v>_</v>
      </c>
      <c r="G8760" s="149">
        <f t="array" ref="G8760">SUM(IF(A8760=A$5:A8760,IF(C8760=C$5:C8760,1,0),0))</f>
        <v>5522</v>
      </c>
    </row>
    <row r="8761" spans="2:7" x14ac:dyDescent="0.25">
      <c r="B8761" s="149" t="str">
        <f t="shared" si="274"/>
        <v>_5523</v>
      </c>
      <c r="E8761" s="149" t="str">
        <f t="shared" si="275"/>
        <v>_</v>
      </c>
      <c r="G8761" s="149">
        <f t="array" ref="G8761">SUM(IF(A8761=A$5:A8761,IF(C8761=C$5:C8761,1,0),0))</f>
        <v>5523</v>
      </c>
    </row>
    <row r="8762" spans="2:7" x14ac:dyDescent="0.25">
      <c r="B8762" s="149" t="str">
        <f t="shared" si="274"/>
        <v>_5524</v>
      </c>
      <c r="E8762" s="149" t="str">
        <f t="shared" si="275"/>
        <v>_</v>
      </c>
      <c r="G8762" s="149">
        <f t="array" ref="G8762">SUM(IF(A8762=A$5:A8762,IF(C8762=C$5:C8762,1,0),0))</f>
        <v>5524</v>
      </c>
    </row>
    <row r="8763" spans="2:7" x14ac:dyDescent="0.25">
      <c r="B8763" s="149" t="str">
        <f t="shared" si="274"/>
        <v>_5525</v>
      </c>
      <c r="E8763" s="149" t="str">
        <f t="shared" si="275"/>
        <v>_</v>
      </c>
      <c r="G8763" s="149">
        <f t="array" ref="G8763">SUM(IF(A8763=A$5:A8763,IF(C8763=C$5:C8763,1,0),0))</f>
        <v>5525</v>
      </c>
    </row>
    <row r="8764" spans="2:7" x14ac:dyDescent="0.25">
      <c r="B8764" s="149" t="str">
        <f t="shared" si="274"/>
        <v>_5526</v>
      </c>
      <c r="E8764" s="149" t="str">
        <f t="shared" si="275"/>
        <v>_</v>
      </c>
      <c r="G8764" s="149">
        <f t="array" ref="G8764">SUM(IF(A8764=A$5:A8764,IF(C8764=C$5:C8764,1,0),0))</f>
        <v>5526</v>
      </c>
    </row>
    <row r="8765" spans="2:7" x14ac:dyDescent="0.25">
      <c r="B8765" s="149" t="str">
        <f t="shared" si="274"/>
        <v>_5527</v>
      </c>
      <c r="E8765" s="149" t="str">
        <f t="shared" si="275"/>
        <v>_</v>
      </c>
      <c r="G8765" s="149">
        <f t="array" ref="G8765">SUM(IF(A8765=A$5:A8765,IF(C8765=C$5:C8765,1,0),0))</f>
        <v>5527</v>
      </c>
    </row>
    <row r="8766" spans="2:7" x14ac:dyDescent="0.25">
      <c r="B8766" s="149" t="str">
        <f t="shared" si="274"/>
        <v>_5528</v>
      </c>
      <c r="E8766" s="149" t="str">
        <f t="shared" si="275"/>
        <v>_</v>
      </c>
      <c r="G8766" s="149">
        <f t="array" ref="G8766">SUM(IF(A8766=A$5:A8766,IF(C8766=C$5:C8766,1,0),0))</f>
        <v>5528</v>
      </c>
    </row>
    <row r="8767" spans="2:7" x14ac:dyDescent="0.25">
      <c r="B8767" s="149" t="str">
        <f t="shared" si="274"/>
        <v>_5529</v>
      </c>
      <c r="E8767" s="149" t="str">
        <f t="shared" si="275"/>
        <v>_</v>
      </c>
      <c r="G8767" s="149">
        <f t="array" ref="G8767">SUM(IF(A8767=A$5:A8767,IF(C8767=C$5:C8767,1,0),0))</f>
        <v>5529</v>
      </c>
    </row>
    <row r="8768" spans="2:7" x14ac:dyDescent="0.25">
      <c r="B8768" s="149" t="str">
        <f t="shared" si="274"/>
        <v>_5530</v>
      </c>
      <c r="E8768" s="149" t="str">
        <f t="shared" si="275"/>
        <v>_</v>
      </c>
      <c r="G8768" s="149">
        <f t="array" ref="G8768">SUM(IF(A8768=A$5:A8768,IF(C8768=C$5:C8768,1,0),0))</f>
        <v>5530</v>
      </c>
    </row>
    <row r="8769" spans="2:7" x14ac:dyDescent="0.25">
      <c r="B8769" s="149" t="str">
        <f t="shared" si="274"/>
        <v>_5531</v>
      </c>
      <c r="E8769" s="149" t="str">
        <f t="shared" si="275"/>
        <v>_</v>
      </c>
      <c r="G8769" s="149">
        <f t="array" ref="G8769">SUM(IF(A8769=A$5:A8769,IF(C8769=C$5:C8769,1,0),0))</f>
        <v>5531</v>
      </c>
    </row>
    <row r="8770" spans="2:7" x14ac:dyDescent="0.25">
      <c r="B8770" s="149" t="str">
        <f t="shared" si="274"/>
        <v>_5532</v>
      </c>
      <c r="E8770" s="149" t="str">
        <f t="shared" si="275"/>
        <v>_</v>
      </c>
      <c r="G8770" s="149">
        <f t="array" ref="G8770">SUM(IF(A8770=A$5:A8770,IF(C8770=C$5:C8770,1,0),0))</f>
        <v>5532</v>
      </c>
    </row>
    <row r="8771" spans="2:7" x14ac:dyDescent="0.25">
      <c r="B8771" s="149" t="str">
        <f t="shared" si="274"/>
        <v>_5533</v>
      </c>
      <c r="E8771" s="149" t="str">
        <f t="shared" si="275"/>
        <v>_</v>
      </c>
      <c r="G8771" s="149">
        <f t="array" ref="G8771">SUM(IF(A8771=A$5:A8771,IF(C8771=C$5:C8771,1,0),0))</f>
        <v>5533</v>
      </c>
    </row>
    <row r="8772" spans="2:7" x14ac:dyDescent="0.25">
      <c r="B8772" s="149" t="str">
        <f t="shared" si="274"/>
        <v>_5534</v>
      </c>
      <c r="E8772" s="149" t="str">
        <f t="shared" si="275"/>
        <v>_</v>
      </c>
      <c r="G8772" s="149">
        <f t="array" ref="G8772">SUM(IF(A8772=A$5:A8772,IF(C8772=C$5:C8772,1,0),0))</f>
        <v>5534</v>
      </c>
    </row>
    <row r="8773" spans="2:7" x14ac:dyDescent="0.25">
      <c r="B8773" s="149" t="str">
        <f t="shared" si="274"/>
        <v>_5535</v>
      </c>
      <c r="E8773" s="149" t="str">
        <f t="shared" si="275"/>
        <v>_</v>
      </c>
      <c r="G8773" s="149">
        <f t="array" ref="G8773">SUM(IF(A8773=A$5:A8773,IF(C8773=C$5:C8773,1,0),0))</f>
        <v>5535</v>
      </c>
    </row>
    <row r="8774" spans="2:7" x14ac:dyDescent="0.25">
      <c r="B8774" s="149" t="str">
        <f t="shared" si="274"/>
        <v>_5536</v>
      </c>
      <c r="E8774" s="149" t="str">
        <f t="shared" si="275"/>
        <v>_</v>
      </c>
      <c r="G8774" s="149">
        <f t="array" ref="G8774">SUM(IF(A8774=A$5:A8774,IF(C8774=C$5:C8774,1,0),0))</f>
        <v>5536</v>
      </c>
    </row>
    <row r="8775" spans="2:7" x14ac:dyDescent="0.25">
      <c r="B8775" s="149" t="str">
        <f t="shared" si="274"/>
        <v>_5537</v>
      </c>
      <c r="E8775" s="149" t="str">
        <f t="shared" si="275"/>
        <v>_</v>
      </c>
      <c r="G8775" s="149">
        <f t="array" ref="G8775">SUM(IF(A8775=A$5:A8775,IF(C8775=C$5:C8775,1,0),0))</f>
        <v>5537</v>
      </c>
    </row>
    <row r="8776" spans="2:7" x14ac:dyDescent="0.25">
      <c r="B8776" s="149" t="str">
        <f t="shared" si="274"/>
        <v>_5538</v>
      </c>
      <c r="E8776" s="149" t="str">
        <f t="shared" si="275"/>
        <v>_</v>
      </c>
      <c r="G8776" s="149">
        <f t="array" ref="G8776">SUM(IF(A8776=A$5:A8776,IF(C8776=C$5:C8776,1,0),0))</f>
        <v>5538</v>
      </c>
    </row>
    <row r="8777" spans="2:7" x14ac:dyDescent="0.25">
      <c r="B8777" s="149" t="str">
        <f t="shared" si="274"/>
        <v>_5539</v>
      </c>
      <c r="E8777" s="149" t="str">
        <f t="shared" si="275"/>
        <v>_</v>
      </c>
      <c r="G8777" s="149">
        <f t="array" ref="G8777">SUM(IF(A8777=A$5:A8777,IF(C8777=C$5:C8777,1,0),0))</f>
        <v>5539</v>
      </c>
    </row>
    <row r="8778" spans="2:7" x14ac:dyDescent="0.25">
      <c r="B8778" s="149" t="str">
        <f t="shared" si="274"/>
        <v>_5540</v>
      </c>
      <c r="E8778" s="149" t="str">
        <f t="shared" si="275"/>
        <v>_</v>
      </c>
      <c r="G8778" s="149">
        <f t="array" ref="G8778">SUM(IF(A8778=A$5:A8778,IF(C8778=C$5:C8778,1,0),0))</f>
        <v>5540</v>
      </c>
    </row>
    <row r="8779" spans="2:7" x14ac:dyDescent="0.25">
      <c r="B8779" s="149" t="str">
        <f t="shared" si="274"/>
        <v>_5541</v>
      </c>
      <c r="E8779" s="149" t="str">
        <f t="shared" si="275"/>
        <v>_</v>
      </c>
      <c r="G8779" s="149">
        <f t="array" ref="G8779">SUM(IF(A8779=A$5:A8779,IF(C8779=C$5:C8779,1,0),0))</f>
        <v>5541</v>
      </c>
    </row>
    <row r="8780" spans="2:7" x14ac:dyDescent="0.25">
      <c r="B8780" s="149" t="str">
        <f t="shared" si="274"/>
        <v>_5542</v>
      </c>
      <c r="E8780" s="149" t="str">
        <f t="shared" si="275"/>
        <v>_</v>
      </c>
      <c r="G8780" s="149">
        <f t="array" ref="G8780">SUM(IF(A8780=A$5:A8780,IF(C8780=C$5:C8780,1,0),0))</f>
        <v>5542</v>
      </c>
    </row>
    <row r="8781" spans="2:7" x14ac:dyDescent="0.25">
      <c r="B8781" s="149" t="str">
        <f t="shared" ref="B8781:B8844" si="276">A8781&amp;"_"&amp;C8781&amp;G8781</f>
        <v>_5543</v>
      </c>
      <c r="E8781" s="149" t="str">
        <f t="shared" si="275"/>
        <v>_</v>
      </c>
      <c r="G8781" s="149">
        <f t="array" ref="G8781">SUM(IF(A8781=A$5:A8781,IF(C8781=C$5:C8781,1,0),0))</f>
        <v>5543</v>
      </c>
    </row>
    <row r="8782" spans="2:7" x14ac:dyDescent="0.25">
      <c r="B8782" s="149" t="str">
        <f t="shared" si="276"/>
        <v>_5544</v>
      </c>
      <c r="E8782" s="149" t="str">
        <f t="shared" si="275"/>
        <v>_</v>
      </c>
      <c r="G8782" s="149">
        <f t="array" ref="G8782">SUM(IF(A8782=A$5:A8782,IF(C8782=C$5:C8782,1,0),0))</f>
        <v>5544</v>
      </c>
    </row>
    <row r="8783" spans="2:7" x14ac:dyDescent="0.25">
      <c r="B8783" s="149" t="str">
        <f t="shared" si="276"/>
        <v>_5545</v>
      </c>
      <c r="E8783" s="149" t="str">
        <f t="shared" si="275"/>
        <v>_</v>
      </c>
      <c r="G8783" s="149">
        <f t="array" ref="G8783">SUM(IF(A8783=A$5:A8783,IF(C8783=C$5:C8783,1,0),0))</f>
        <v>5545</v>
      </c>
    </row>
    <row r="8784" spans="2:7" x14ac:dyDescent="0.25">
      <c r="B8784" s="149" t="str">
        <f t="shared" si="276"/>
        <v>_5546</v>
      </c>
      <c r="E8784" s="149" t="str">
        <f t="shared" si="275"/>
        <v>_</v>
      </c>
      <c r="G8784" s="149">
        <f t="array" ref="G8784">SUM(IF(A8784=A$5:A8784,IF(C8784=C$5:C8784,1,0),0))</f>
        <v>5546</v>
      </c>
    </row>
    <row r="8785" spans="2:7" x14ac:dyDescent="0.25">
      <c r="B8785" s="149" t="str">
        <f t="shared" si="276"/>
        <v>_5547</v>
      </c>
      <c r="E8785" s="149" t="str">
        <f t="shared" si="275"/>
        <v>_</v>
      </c>
      <c r="G8785" s="149">
        <f t="array" ref="G8785">SUM(IF(A8785=A$5:A8785,IF(C8785=C$5:C8785,1,0),0))</f>
        <v>5547</v>
      </c>
    </row>
    <row r="8786" spans="2:7" x14ac:dyDescent="0.25">
      <c r="B8786" s="149" t="str">
        <f t="shared" si="276"/>
        <v>_5548</v>
      </c>
      <c r="E8786" s="149" t="str">
        <f t="shared" si="275"/>
        <v>_</v>
      </c>
      <c r="G8786" s="149">
        <f t="array" ref="G8786">SUM(IF(A8786=A$5:A8786,IF(C8786=C$5:C8786,1,0),0))</f>
        <v>5548</v>
      </c>
    </row>
    <row r="8787" spans="2:7" x14ac:dyDescent="0.25">
      <c r="B8787" s="149" t="str">
        <f t="shared" si="276"/>
        <v>_5549</v>
      </c>
      <c r="E8787" s="149" t="str">
        <f t="shared" si="275"/>
        <v>_</v>
      </c>
      <c r="G8787" s="149">
        <f t="array" ref="G8787">SUM(IF(A8787=A$5:A8787,IF(C8787=C$5:C8787,1,0),0))</f>
        <v>5549</v>
      </c>
    </row>
    <row r="8788" spans="2:7" x14ac:dyDescent="0.25">
      <c r="B8788" s="149" t="str">
        <f t="shared" si="276"/>
        <v>_5550</v>
      </c>
      <c r="E8788" s="149" t="str">
        <f t="shared" si="275"/>
        <v>_</v>
      </c>
      <c r="G8788" s="149">
        <f t="array" ref="G8788">SUM(IF(A8788=A$5:A8788,IF(C8788=C$5:C8788,1,0),0))</f>
        <v>5550</v>
      </c>
    </row>
    <row r="8789" spans="2:7" x14ac:dyDescent="0.25">
      <c r="B8789" s="149" t="str">
        <f t="shared" si="276"/>
        <v>_5551</v>
      </c>
      <c r="E8789" s="149" t="str">
        <f t="shared" si="275"/>
        <v>_</v>
      </c>
      <c r="G8789" s="149">
        <f t="array" ref="G8789">SUM(IF(A8789=A$5:A8789,IF(C8789=C$5:C8789,1,0),0))</f>
        <v>5551</v>
      </c>
    </row>
    <row r="8790" spans="2:7" x14ac:dyDescent="0.25">
      <c r="B8790" s="149" t="str">
        <f t="shared" si="276"/>
        <v>_5552</v>
      </c>
      <c r="E8790" s="149" t="str">
        <f t="shared" si="275"/>
        <v>_</v>
      </c>
      <c r="G8790" s="149">
        <f t="array" ref="G8790">SUM(IF(A8790=A$5:A8790,IF(C8790=C$5:C8790,1,0),0))</f>
        <v>5552</v>
      </c>
    </row>
    <row r="8791" spans="2:7" x14ac:dyDescent="0.25">
      <c r="B8791" s="149" t="str">
        <f t="shared" si="276"/>
        <v>_5553</v>
      </c>
      <c r="E8791" s="149" t="str">
        <f t="shared" si="275"/>
        <v>_</v>
      </c>
      <c r="G8791" s="149">
        <f t="array" ref="G8791">SUM(IF(A8791=A$5:A8791,IF(C8791=C$5:C8791,1,0),0))</f>
        <v>5553</v>
      </c>
    </row>
    <row r="8792" spans="2:7" x14ac:dyDescent="0.25">
      <c r="B8792" s="149" t="str">
        <f t="shared" si="276"/>
        <v>_5554</v>
      </c>
      <c r="E8792" s="149" t="str">
        <f t="shared" si="275"/>
        <v>_</v>
      </c>
      <c r="G8792" s="149">
        <f t="array" ref="G8792">SUM(IF(A8792=A$5:A8792,IF(C8792=C$5:C8792,1,0),0))</f>
        <v>5554</v>
      </c>
    </row>
    <row r="8793" spans="2:7" x14ac:dyDescent="0.25">
      <c r="B8793" s="149" t="str">
        <f t="shared" si="276"/>
        <v>_5555</v>
      </c>
      <c r="E8793" s="149" t="str">
        <f t="shared" si="275"/>
        <v>_</v>
      </c>
      <c r="G8793" s="149">
        <f t="array" ref="G8793">SUM(IF(A8793=A$5:A8793,IF(C8793=C$5:C8793,1,0),0))</f>
        <v>5555</v>
      </c>
    </row>
    <row r="8794" spans="2:7" x14ac:dyDescent="0.25">
      <c r="B8794" s="149" t="str">
        <f t="shared" si="276"/>
        <v>_5556</v>
      </c>
      <c r="E8794" s="149" t="str">
        <f t="shared" si="275"/>
        <v>_</v>
      </c>
      <c r="G8794" s="149">
        <f t="array" ref="G8794">SUM(IF(A8794=A$5:A8794,IF(C8794=C$5:C8794,1,0),0))</f>
        <v>5556</v>
      </c>
    </row>
    <row r="8795" spans="2:7" x14ac:dyDescent="0.25">
      <c r="B8795" s="149" t="str">
        <f t="shared" si="276"/>
        <v>_5557</v>
      </c>
      <c r="E8795" s="149" t="str">
        <f t="shared" si="275"/>
        <v>_</v>
      </c>
      <c r="G8795" s="149">
        <f t="array" ref="G8795">SUM(IF(A8795=A$5:A8795,IF(C8795=C$5:C8795,1,0),0))</f>
        <v>5557</v>
      </c>
    </row>
    <row r="8796" spans="2:7" x14ac:dyDescent="0.25">
      <c r="B8796" s="149" t="str">
        <f t="shared" si="276"/>
        <v>_5558</v>
      </c>
      <c r="E8796" s="149" t="str">
        <f t="shared" si="275"/>
        <v>_</v>
      </c>
      <c r="G8796" s="149">
        <f t="array" ref="G8796">SUM(IF(A8796=A$5:A8796,IF(C8796=C$5:C8796,1,0),0))</f>
        <v>5558</v>
      </c>
    </row>
    <row r="8797" spans="2:7" x14ac:dyDescent="0.25">
      <c r="B8797" s="149" t="str">
        <f t="shared" si="276"/>
        <v>_5559</v>
      </c>
      <c r="E8797" s="149" t="str">
        <f t="shared" si="275"/>
        <v>_</v>
      </c>
      <c r="G8797" s="149">
        <f t="array" ref="G8797">SUM(IF(A8797=A$5:A8797,IF(C8797=C$5:C8797,1,0),0))</f>
        <v>5559</v>
      </c>
    </row>
    <row r="8798" spans="2:7" x14ac:dyDescent="0.25">
      <c r="B8798" s="149" t="str">
        <f t="shared" si="276"/>
        <v>_5560</v>
      </c>
      <c r="E8798" s="149" t="str">
        <f t="shared" si="275"/>
        <v>_</v>
      </c>
      <c r="G8798" s="149">
        <f t="array" ref="G8798">SUM(IF(A8798=A$5:A8798,IF(C8798=C$5:C8798,1,0),0))</f>
        <v>5560</v>
      </c>
    </row>
    <row r="8799" spans="2:7" x14ac:dyDescent="0.25">
      <c r="B8799" s="149" t="str">
        <f t="shared" si="276"/>
        <v>_5561</v>
      </c>
      <c r="E8799" s="149" t="str">
        <f t="shared" si="275"/>
        <v>_</v>
      </c>
      <c r="G8799" s="149">
        <f t="array" ref="G8799">SUM(IF(A8799=A$5:A8799,IF(C8799=C$5:C8799,1,0),0))</f>
        <v>5561</v>
      </c>
    </row>
    <row r="8800" spans="2:7" x14ac:dyDescent="0.25">
      <c r="B8800" s="149" t="str">
        <f t="shared" si="276"/>
        <v>_5562</v>
      </c>
      <c r="E8800" s="149" t="str">
        <f t="shared" si="275"/>
        <v>_</v>
      </c>
      <c r="G8800" s="149">
        <f t="array" ref="G8800">SUM(IF(A8800=A$5:A8800,IF(C8800=C$5:C8800,1,0),0))</f>
        <v>5562</v>
      </c>
    </row>
    <row r="8801" spans="2:7" x14ac:dyDescent="0.25">
      <c r="B8801" s="149" t="str">
        <f t="shared" si="276"/>
        <v>_5563</v>
      </c>
      <c r="E8801" s="149" t="str">
        <f t="shared" si="275"/>
        <v>_</v>
      </c>
      <c r="G8801" s="149">
        <f t="array" ref="G8801">SUM(IF(A8801=A$5:A8801,IF(C8801=C$5:C8801,1,0),0))</f>
        <v>5563</v>
      </c>
    </row>
    <row r="8802" spans="2:7" x14ac:dyDescent="0.25">
      <c r="B8802" s="149" t="str">
        <f t="shared" si="276"/>
        <v>_5564</v>
      </c>
      <c r="E8802" s="149" t="str">
        <f t="shared" si="275"/>
        <v>_</v>
      </c>
      <c r="G8802" s="149">
        <f t="array" ref="G8802">SUM(IF(A8802=A$5:A8802,IF(C8802=C$5:C8802,1,0),0))</f>
        <v>5564</v>
      </c>
    </row>
    <row r="8803" spans="2:7" x14ac:dyDescent="0.25">
      <c r="B8803" s="149" t="str">
        <f t="shared" si="276"/>
        <v>_5565</v>
      </c>
      <c r="E8803" s="149" t="str">
        <f t="shared" si="275"/>
        <v>_</v>
      </c>
      <c r="G8803" s="149">
        <f t="array" ref="G8803">SUM(IF(A8803=A$5:A8803,IF(C8803=C$5:C8803,1,0),0))</f>
        <v>5565</v>
      </c>
    </row>
    <row r="8804" spans="2:7" x14ac:dyDescent="0.25">
      <c r="B8804" s="149" t="str">
        <f t="shared" si="276"/>
        <v>_5566</v>
      </c>
      <c r="E8804" s="149" t="str">
        <f t="shared" si="275"/>
        <v>_</v>
      </c>
      <c r="G8804" s="149">
        <f t="array" ref="G8804">SUM(IF(A8804=A$5:A8804,IF(C8804=C$5:C8804,1,0),0))</f>
        <v>5566</v>
      </c>
    </row>
    <row r="8805" spans="2:7" x14ac:dyDescent="0.25">
      <c r="B8805" s="149" t="str">
        <f t="shared" si="276"/>
        <v>_5567</v>
      </c>
      <c r="E8805" s="149" t="str">
        <f t="shared" si="275"/>
        <v>_</v>
      </c>
      <c r="G8805" s="149">
        <f t="array" ref="G8805">SUM(IF(A8805=A$5:A8805,IF(C8805=C$5:C8805,1,0),0))</f>
        <v>5567</v>
      </c>
    </row>
    <row r="8806" spans="2:7" x14ac:dyDescent="0.25">
      <c r="B8806" s="149" t="str">
        <f t="shared" si="276"/>
        <v>_5568</v>
      </c>
      <c r="E8806" s="149" t="str">
        <f t="shared" si="275"/>
        <v>_</v>
      </c>
      <c r="G8806" s="149">
        <f t="array" ref="G8806">SUM(IF(A8806=A$5:A8806,IF(C8806=C$5:C8806,1,0),0))</f>
        <v>5568</v>
      </c>
    </row>
    <row r="8807" spans="2:7" x14ac:dyDescent="0.25">
      <c r="B8807" s="149" t="str">
        <f t="shared" si="276"/>
        <v>_5569</v>
      </c>
      <c r="E8807" s="149" t="str">
        <f t="shared" si="275"/>
        <v>_</v>
      </c>
      <c r="G8807" s="149">
        <f t="array" ref="G8807">SUM(IF(A8807=A$5:A8807,IF(C8807=C$5:C8807,1,0),0))</f>
        <v>5569</v>
      </c>
    </row>
    <row r="8808" spans="2:7" x14ac:dyDescent="0.25">
      <c r="B8808" s="149" t="str">
        <f t="shared" si="276"/>
        <v>_5570</v>
      </c>
      <c r="E8808" s="149" t="str">
        <f t="shared" si="275"/>
        <v>_</v>
      </c>
      <c r="G8808" s="149">
        <f t="array" ref="G8808">SUM(IF(A8808=A$5:A8808,IF(C8808=C$5:C8808,1,0),0))</f>
        <v>5570</v>
      </c>
    </row>
    <row r="8809" spans="2:7" x14ac:dyDescent="0.25">
      <c r="B8809" s="149" t="str">
        <f t="shared" si="276"/>
        <v>_5571</v>
      </c>
      <c r="E8809" s="149" t="str">
        <f t="shared" si="275"/>
        <v>_</v>
      </c>
      <c r="G8809" s="149">
        <f t="array" ref="G8809">SUM(IF(A8809=A$5:A8809,IF(C8809=C$5:C8809,1,0),0))</f>
        <v>5571</v>
      </c>
    </row>
    <row r="8810" spans="2:7" x14ac:dyDescent="0.25">
      <c r="B8810" s="149" t="str">
        <f t="shared" si="276"/>
        <v>_5572</v>
      </c>
      <c r="E8810" s="149" t="str">
        <f t="shared" si="275"/>
        <v>_</v>
      </c>
      <c r="G8810" s="149">
        <f t="array" ref="G8810">SUM(IF(A8810=A$5:A8810,IF(C8810=C$5:C8810,1,0),0))</f>
        <v>5572</v>
      </c>
    </row>
    <row r="8811" spans="2:7" x14ac:dyDescent="0.25">
      <c r="B8811" s="149" t="str">
        <f t="shared" si="276"/>
        <v>_5573</v>
      </c>
      <c r="E8811" s="149" t="str">
        <f t="shared" si="275"/>
        <v>_</v>
      </c>
      <c r="G8811" s="149">
        <f t="array" ref="G8811">SUM(IF(A8811=A$5:A8811,IF(C8811=C$5:C8811,1,0),0))</f>
        <v>5573</v>
      </c>
    </row>
    <row r="8812" spans="2:7" x14ac:dyDescent="0.25">
      <c r="B8812" s="149" t="str">
        <f t="shared" si="276"/>
        <v>_5574</v>
      </c>
      <c r="E8812" s="149" t="str">
        <f t="shared" si="275"/>
        <v>_</v>
      </c>
      <c r="G8812" s="149">
        <f t="array" ref="G8812">SUM(IF(A8812=A$5:A8812,IF(C8812=C$5:C8812,1,0),0))</f>
        <v>5574</v>
      </c>
    </row>
    <row r="8813" spans="2:7" x14ac:dyDescent="0.25">
      <c r="B8813" s="149" t="str">
        <f t="shared" si="276"/>
        <v>_5575</v>
      </c>
      <c r="E8813" s="149" t="str">
        <f t="shared" si="275"/>
        <v>_</v>
      </c>
      <c r="G8813" s="149">
        <f t="array" ref="G8813">SUM(IF(A8813=A$5:A8813,IF(C8813=C$5:C8813,1,0),0))</f>
        <v>5575</v>
      </c>
    </row>
    <row r="8814" spans="2:7" x14ac:dyDescent="0.25">
      <c r="B8814" s="149" t="str">
        <f t="shared" si="276"/>
        <v>_5576</v>
      </c>
      <c r="E8814" s="149" t="str">
        <f t="shared" si="275"/>
        <v>_</v>
      </c>
      <c r="G8814" s="149">
        <f t="array" ref="G8814">SUM(IF(A8814=A$5:A8814,IF(C8814=C$5:C8814,1,0),0))</f>
        <v>5576</v>
      </c>
    </row>
    <row r="8815" spans="2:7" x14ac:dyDescent="0.25">
      <c r="B8815" s="149" t="str">
        <f t="shared" si="276"/>
        <v>_5577</v>
      </c>
      <c r="E8815" s="149" t="str">
        <f t="shared" si="275"/>
        <v>_</v>
      </c>
      <c r="G8815" s="149">
        <f t="array" ref="G8815">SUM(IF(A8815=A$5:A8815,IF(C8815=C$5:C8815,1,0),0))</f>
        <v>5577</v>
      </c>
    </row>
    <row r="8816" spans="2:7" x14ac:dyDescent="0.25">
      <c r="B8816" s="149" t="str">
        <f t="shared" si="276"/>
        <v>_5578</v>
      </c>
      <c r="E8816" s="149" t="str">
        <f t="shared" si="275"/>
        <v>_</v>
      </c>
      <c r="G8816" s="149">
        <f t="array" ref="G8816">SUM(IF(A8816=A$5:A8816,IF(C8816=C$5:C8816,1,0),0))</f>
        <v>5578</v>
      </c>
    </row>
    <row r="8817" spans="2:7" x14ac:dyDescent="0.25">
      <c r="B8817" s="149" t="str">
        <f t="shared" si="276"/>
        <v>_5579</v>
      </c>
      <c r="E8817" s="149" t="str">
        <f t="shared" ref="E8817:E8880" si="277">A8817&amp;"_"&amp;C8817&amp;D8817</f>
        <v>_</v>
      </c>
      <c r="G8817" s="149">
        <f t="array" ref="G8817">SUM(IF(A8817=A$5:A8817,IF(C8817=C$5:C8817,1,0),0))</f>
        <v>5579</v>
      </c>
    </row>
    <row r="8818" spans="2:7" x14ac:dyDescent="0.25">
      <c r="B8818" s="149" t="str">
        <f t="shared" si="276"/>
        <v>_5580</v>
      </c>
      <c r="E8818" s="149" t="str">
        <f t="shared" si="277"/>
        <v>_</v>
      </c>
      <c r="G8818" s="149">
        <f t="array" ref="G8818">SUM(IF(A8818=A$5:A8818,IF(C8818=C$5:C8818,1,0),0))</f>
        <v>5580</v>
      </c>
    </row>
    <row r="8819" spans="2:7" x14ac:dyDescent="0.25">
      <c r="B8819" s="149" t="str">
        <f t="shared" si="276"/>
        <v>_5581</v>
      </c>
      <c r="E8819" s="149" t="str">
        <f t="shared" si="277"/>
        <v>_</v>
      </c>
      <c r="G8819" s="149">
        <f t="array" ref="G8819">SUM(IF(A8819=A$5:A8819,IF(C8819=C$5:C8819,1,0),0))</f>
        <v>5581</v>
      </c>
    </row>
    <row r="8820" spans="2:7" x14ac:dyDescent="0.25">
      <c r="B8820" s="149" t="str">
        <f t="shared" si="276"/>
        <v>_5582</v>
      </c>
      <c r="E8820" s="149" t="str">
        <f t="shared" si="277"/>
        <v>_</v>
      </c>
      <c r="G8820" s="149">
        <f t="array" ref="G8820">SUM(IF(A8820=A$5:A8820,IF(C8820=C$5:C8820,1,0),0))</f>
        <v>5582</v>
      </c>
    </row>
    <row r="8821" spans="2:7" x14ac:dyDescent="0.25">
      <c r="B8821" s="149" t="str">
        <f t="shared" si="276"/>
        <v>_5583</v>
      </c>
      <c r="E8821" s="149" t="str">
        <f t="shared" si="277"/>
        <v>_</v>
      </c>
      <c r="G8821" s="149">
        <f t="array" ref="G8821">SUM(IF(A8821=A$5:A8821,IF(C8821=C$5:C8821,1,0),0))</f>
        <v>5583</v>
      </c>
    </row>
    <row r="8822" spans="2:7" x14ac:dyDescent="0.25">
      <c r="B8822" s="149" t="str">
        <f t="shared" si="276"/>
        <v>_5584</v>
      </c>
      <c r="E8822" s="149" t="str">
        <f t="shared" si="277"/>
        <v>_</v>
      </c>
      <c r="G8822" s="149">
        <f t="array" ref="G8822">SUM(IF(A8822=A$5:A8822,IF(C8822=C$5:C8822,1,0),0))</f>
        <v>5584</v>
      </c>
    </row>
    <row r="8823" spans="2:7" x14ac:dyDescent="0.25">
      <c r="B8823" s="149" t="str">
        <f t="shared" si="276"/>
        <v>_5585</v>
      </c>
      <c r="E8823" s="149" t="str">
        <f t="shared" si="277"/>
        <v>_</v>
      </c>
      <c r="G8823" s="149">
        <f t="array" ref="G8823">SUM(IF(A8823=A$5:A8823,IF(C8823=C$5:C8823,1,0),0))</f>
        <v>5585</v>
      </c>
    </row>
    <row r="8824" spans="2:7" x14ac:dyDescent="0.25">
      <c r="B8824" s="149" t="str">
        <f t="shared" si="276"/>
        <v>_5586</v>
      </c>
      <c r="E8824" s="149" t="str">
        <f t="shared" si="277"/>
        <v>_</v>
      </c>
      <c r="G8824" s="149">
        <f t="array" ref="G8824">SUM(IF(A8824=A$5:A8824,IF(C8824=C$5:C8824,1,0),0))</f>
        <v>5586</v>
      </c>
    </row>
    <row r="8825" spans="2:7" x14ac:dyDescent="0.25">
      <c r="B8825" s="149" t="str">
        <f t="shared" si="276"/>
        <v>_5587</v>
      </c>
      <c r="E8825" s="149" t="str">
        <f t="shared" si="277"/>
        <v>_</v>
      </c>
      <c r="G8825" s="149">
        <f t="array" ref="G8825">SUM(IF(A8825=A$5:A8825,IF(C8825=C$5:C8825,1,0),0))</f>
        <v>5587</v>
      </c>
    </row>
    <row r="8826" spans="2:7" x14ac:dyDescent="0.25">
      <c r="B8826" s="149" t="str">
        <f t="shared" si="276"/>
        <v>_5588</v>
      </c>
      <c r="E8826" s="149" t="str">
        <f t="shared" si="277"/>
        <v>_</v>
      </c>
      <c r="G8826" s="149">
        <f t="array" ref="G8826">SUM(IF(A8826=A$5:A8826,IF(C8826=C$5:C8826,1,0),0))</f>
        <v>5588</v>
      </c>
    </row>
    <row r="8827" spans="2:7" x14ac:dyDescent="0.25">
      <c r="B8827" s="149" t="str">
        <f t="shared" si="276"/>
        <v>_5589</v>
      </c>
      <c r="E8827" s="149" t="str">
        <f t="shared" si="277"/>
        <v>_</v>
      </c>
      <c r="G8827" s="149">
        <f t="array" ref="G8827">SUM(IF(A8827=A$5:A8827,IF(C8827=C$5:C8827,1,0),0))</f>
        <v>5589</v>
      </c>
    </row>
    <row r="8828" spans="2:7" x14ac:dyDescent="0.25">
      <c r="B8828" s="149" t="str">
        <f t="shared" si="276"/>
        <v>_5590</v>
      </c>
      <c r="E8828" s="149" t="str">
        <f t="shared" si="277"/>
        <v>_</v>
      </c>
      <c r="G8828" s="149">
        <f t="array" ref="G8828">SUM(IF(A8828=A$5:A8828,IF(C8828=C$5:C8828,1,0),0))</f>
        <v>5590</v>
      </c>
    </row>
    <row r="8829" spans="2:7" x14ac:dyDescent="0.25">
      <c r="B8829" s="149" t="str">
        <f t="shared" si="276"/>
        <v>_5591</v>
      </c>
      <c r="E8829" s="149" t="str">
        <f t="shared" si="277"/>
        <v>_</v>
      </c>
      <c r="G8829" s="149">
        <f t="array" ref="G8829">SUM(IF(A8829=A$5:A8829,IF(C8829=C$5:C8829,1,0),0))</f>
        <v>5591</v>
      </c>
    </row>
    <row r="8830" spans="2:7" x14ac:dyDescent="0.25">
      <c r="B8830" s="149" t="str">
        <f t="shared" si="276"/>
        <v>_5592</v>
      </c>
      <c r="E8830" s="149" t="str">
        <f t="shared" si="277"/>
        <v>_</v>
      </c>
      <c r="G8830" s="149">
        <f t="array" ref="G8830">SUM(IF(A8830=A$5:A8830,IF(C8830=C$5:C8830,1,0),0))</f>
        <v>5592</v>
      </c>
    </row>
    <row r="8831" spans="2:7" x14ac:dyDescent="0.25">
      <c r="B8831" s="149" t="str">
        <f t="shared" si="276"/>
        <v>_5593</v>
      </c>
      <c r="E8831" s="149" t="str">
        <f t="shared" si="277"/>
        <v>_</v>
      </c>
      <c r="G8831" s="149">
        <f t="array" ref="G8831">SUM(IF(A8831=A$5:A8831,IF(C8831=C$5:C8831,1,0),0))</f>
        <v>5593</v>
      </c>
    </row>
    <row r="8832" spans="2:7" x14ac:dyDescent="0.25">
      <c r="B8832" s="149" t="str">
        <f t="shared" si="276"/>
        <v>_5594</v>
      </c>
      <c r="E8832" s="149" t="str">
        <f t="shared" si="277"/>
        <v>_</v>
      </c>
      <c r="G8832" s="149">
        <f t="array" ref="G8832">SUM(IF(A8832=A$5:A8832,IF(C8832=C$5:C8832,1,0),0))</f>
        <v>5594</v>
      </c>
    </row>
    <row r="8833" spans="2:7" x14ac:dyDescent="0.25">
      <c r="B8833" s="149" t="str">
        <f t="shared" si="276"/>
        <v>_5595</v>
      </c>
      <c r="E8833" s="149" t="str">
        <f t="shared" si="277"/>
        <v>_</v>
      </c>
      <c r="G8833" s="149">
        <f t="array" ref="G8833">SUM(IF(A8833=A$5:A8833,IF(C8833=C$5:C8833,1,0),0))</f>
        <v>5595</v>
      </c>
    </row>
    <row r="8834" spans="2:7" x14ac:dyDescent="0.25">
      <c r="B8834" s="149" t="str">
        <f t="shared" si="276"/>
        <v>_5596</v>
      </c>
      <c r="E8834" s="149" t="str">
        <f t="shared" si="277"/>
        <v>_</v>
      </c>
      <c r="G8834" s="149">
        <f t="array" ref="G8834">SUM(IF(A8834=A$5:A8834,IF(C8834=C$5:C8834,1,0),0))</f>
        <v>5596</v>
      </c>
    </row>
    <row r="8835" spans="2:7" x14ac:dyDescent="0.25">
      <c r="B8835" s="149" t="str">
        <f t="shared" si="276"/>
        <v>_5597</v>
      </c>
      <c r="E8835" s="149" t="str">
        <f t="shared" si="277"/>
        <v>_</v>
      </c>
      <c r="G8835" s="149">
        <f t="array" ref="G8835">SUM(IF(A8835=A$5:A8835,IF(C8835=C$5:C8835,1,0),0))</f>
        <v>5597</v>
      </c>
    </row>
    <row r="8836" spans="2:7" x14ac:dyDescent="0.25">
      <c r="B8836" s="149" t="str">
        <f t="shared" si="276"/>
        <v>_5598</v>
      </c>
      <c r="E8836" s="149" t="str">
        <f t="shared" si="277"/>
        <v>_</v>
      </c>
      <c r="G8836" s="149">
        <f t="array" ref="G8836">SUM(IF(A8836=A$5:A8836,IF(C8836=C$5:C8836,1,0),0))</f>
        <v>5598</v>
      </c>
    </row>
    <row r="8837" spans="2:7" x14ac:dyDescent="0.25">
      <c r="B8837" s="149" t="str">
        <f t="shared" si="276"/>
        <v>_5599</v>
      </c>
      <c r="E8837" s="149" t="str">
        <f t="shared" si="277"/>
        <v>_</v>
      </c>
      <c r="G8837" s="149">
        <f t="array" ref="G8837">SUM(IF(A8837=A$5:A8837,IF(C8837=C$5:C8837,1,0),0))</f>
        <v>5599</v>
      </c>
    </row>
    <row r="8838" spans="2:7" x14ac:dyDescent="0.25">
      <c r="B8838" s="149" t="str">
        <f t="shared" si="276"/>
        <v>_5600</v>
      </c>
      <c r="E8838" s="149" t="str">
        <f t="shared" si="277"/>
        <v>_</v>
      </c>
      <c r="G8838" s="149">
        <f t="array" ref="G8838">SUM(IF(A8838=A$5:A8838,IF(C8838=C$5:C8838,1,0),0))</f>
        <v>5600</v>
      </c>
    </row>
    <row r="8839" spans="2:7" x14ac:dyDescent="0.25">
      <c r="B8839" s="149" t="str">
        <f t="shared" si="276"/>
        <v>_5601</v>
      </c>
      <c r="E8839" s="149" t="str">
        <f t="shared" si="277"/>
        <v>_</v>
      </c>
      <c r="G8839" s="149">
        <f t="array" ref="G8839">SUM(IF(A8839=A$5:A8839,IF(C8839=C$5:C8839,1,0),0))</f>
        <v>5601</v>
      </c>
    </row>
    <row r="8840" spans="2:7" x14ac:dyDescent="0.25">
      <c r="B8840" s="149" t="str">
        <f t="shared" si="276"/>
        <v>_5602</v>
      </c>
      <c r="E8840" s="149" t="str">
        <f t="shared" si="277"/>
        <v>_</v>
      </c>
      <c r="G8840" s="149">
        <f t="array" ref="G8840">SUM(IF(A8840=A$5:A8840,IF(C8840=C$5:C8840,1,0),0))</f>
        <v>5602</v>
      </c>
    </row>
    <row r="8841" spans="2:7" x14ac:dyDescent="0.25">
      <c r="B8841" s="149" t="str">
        <f t="shared" si="276"/>
        <v>_5603</v>
      </c>
      <c r="E8841" s="149" t="str">
        <f t="shared" si="277"/>
        <v>_</v>
      </c>
      <c r="G8841" s="149">
        <f t="array" ref="G8841">SUM(IF(A8841=A$5:A8841,IF(C8841=C$5:C8841,1,0),0))</f>
        <v>5603</v>
      </c>
    </row>
    <row r="8842" spans="2:7" x14ac:dyDescent="0.25">
      <c r="B8842" s="149" t="str">
        <f t="shared" si="276"/>
        <v>_5604</v>
      </c>
      <c r="E8842" s="149" t="str">
        <f t="shared" si="277"/>
        <v>_</v>
      </c>
      <c r="G8842" s="149">
        <f t="array" ref="G8842">SUM(IF(A8842=A$5:A8842,IF(C8842=C$5:C8842,1,0),0))</f>
        <v>5604</v>
      </c>
    </row>
    <row r="8843" spans="2:7" x14ac:dyDescent="0.25">
      <c r="B8843" s="149" t="str">
        <f t="shared" si="276"/>
        <v>_5605</v>
      </c>
      <c r="E8843" s="149" t="str">
        <f t="shared" si="277"/>
        <v>_</v>
      </c>
      <c r="G8843" s="149">
        <f t="array" ref="G8843">SUM(IF(A8843=A$5:A8843,IF(C8843=C$5:C8843,1,0),0))</f>
        <v>5605</v>
      </c>
    </row>
    <row r="8844" spans="2:7" x14ac:dyDescent="0.25">
      <c r="B8844" s="149" t="str">
        <f t="shared" si="276"/>
        <v>_5606</v>
      </c>
      <c r="E8844" s="149" t="str">
        <f t="shared" si="277"/>
        <v>_</v>
      </c>
      <c r="G8844" s="149">
        <f t="array" ref="G8844">SUM(IF(A8844=A$5:A8844,IF(C8844=C$5:C8844,1,0),0))</f>
        <v>5606</v>
      </c>
    </row>
    <row r="8845" spans="2:7" x14ac:dyDescent="0.25">
      <c r="B8845" s="149" t="str">
        <f t="shared" ref="B8845:B8908" si="278">A8845&amp;"_"&amp;C8845&amp;G8845</f>
        <v>_5607</v>
      </c>
      <c r="E8845" s="149" t="str">
        <f t="shared" si="277"/>
        <v>_</v>
      </c>
      <c r="G8845" s="149">
        <f t="array" ref="G8845">SUM(IF(A8845=A$5:A8845,IF(C8845=C$5:C8845,1,0),0))</f>
        <v>5607</v>
      </c>
    </row>
    <row r="8846" spans="2:7" x14ac:dyDescent="0.25">
      <c r="B8846" s="149" t="str">
        <f t="shared" si="278"/>
        <v>_5608</v>
      </c>
      <c r="E8846" s="149" t="str">
        <f t="shared" si="277"/>
        <v>_</v>
      </c>
      <c r="G8846" s="149">
        <f t="array" ref="G8846">SUM(IF(A8846=A$5:A8846,IF(C8846=C$5:C8846,1,0),0))</f>
        <v>5608</v>
      </c>
    </row>
    <row r="8847" spans="2:7" x14ac:dyDescent="0.25">
      <c r="B8847" s="149" t="str">
        <f t="shared" si="278"/>
        <v>_5609</v>
      </c>
      <c r="E8847" s="149" t="str">
        <f t="shared" si="277"/>
        <v>_</v>
      </c>
      <c r="G8847" s="149">
        <f t="array" ref="G8847">SUM(IF(A8847=A$5:A8847,IF(C8847=C$5:C8847,1,0),0))</f>
        <v>5609</v>
      </c>
    </row>
    <row r="8848" spans="2:7" x14ac:dyDescent="0.25">
      <c r="B8848" s="149" t="str">
        <f t="shared" si="278"/>
        <v>_5610</v>
      </c>
      <c r="E8848" s="149" t="str">
        <f t="shared" si="277"/>
        <v>_</v>
      </c>
      <c r="G8848" s="149">
        <f t="array" ref="G8848">SUM(IF(A8848=A$5:A8848,IF(C8848=C$5:C8848,1,0),0))</f>
        <v>5610</v>
      </c>
    </row>
    <row r="8849" spans="2:7" x14ac:dyDescent="0.25">
      <c r="B8849" s="149" t="str">
        <f t="shared" si="278"/>
        <v>_5611</v>
      </c>
      <c r="E8849" s="149" t="str">
        <f t="shared" si="277"/>
        <v>_</v>
      </c>
      <c r="G8849" s="149">
        <f t="array" ref="G8849">SUM(IF(A8849=A$5:A8849,IF(C8849=C$5:C8849,1,0),0))</f>
        <v>5611</v>
      </c>
    </row>
    <row r="8850" spans="2:7" x14ac:dyDescent="0.25">
      <c r="B8850" s="149" t="str">
        <f t="shared" si="278"/>
        <v>_5612</v>
      </c>
      <c r="E8850" s="149" t="str">
        <f t="shared" si="277"/>
        <v>_</v>
      </c>
      <c r="G8850" s="149">
        <f t="array" ref="G8850">SUM(IF(A8850=A$5:A8850,IF(C8850=C$5:C8850,1,0),0))</f>
        <v>5612</v>
      </c>
    </row>
    <row r="8851" spans="2:7" x14ac:dyDescent="0.25">
      <c r="B8851" s="149" t="str">
        <f t="shared" si="278"/>
        <v>_5613</v>
      </c>
      <c r="E8851" s="149" t="str">
        <f t="shared" si="277"/>
        <v>_</v>
      </c>
      <c r="G8851" s="149">
        <f t="array" ref="G8851">SUM(IF(A8851=A$5:A8851,IF(C8851=C$5:C8851,1,0),0))</f>
        <v>5613</v>
      </c>
    </row>
    <row r="8852" spans="2:7" x14ac:dyDescent="0.25">
      <c r="B8852" s="149" t="str">
        <f t="shared" si="278"/>
        <v>_5614</v>
      </c>
      <c r="E8852" s="149" t="str">
        <f t="shared" si="277"/>
        <v>_</v>
      </c>
      <c r="G8852" s="149">
        <f t="array" ref="G8852">SUM(IF(A8852=A$5:A8852,IF(C8852=C$5:C8852,1,0),0))</f>
        <v>5614</v>
      </c>
    </row>
    <row r="8853" spans="2:7" x14ac:dyDescent="0.25">
      <c r="B8853" s="149" t="str">
        <f t="shared" si="278"/>
        <v>_5615</v>
      </c>
      <c r="E8853" s="149" t="str">
        <f t="shared" si="277"/>
        <v>_</v>
      </c>
      <c r="G8853" s="149">
        <f t="array" ref="G8853">SUM(IF(A8853=A$5:A8853,IF(C8853=C$5:C8853,1,0),0))</f>
        <v>5615</v>
      </c>
    </row>
    <row r="8854" spans="2:7" x14ac:dyDescent="0.25">
      <c r="B8854" s="149" t="str">
        <f t="shared" si="278"/>
        <v>_5616</v>
      </c>
      <c r="E8854" s="149" t="str">
        <f t="shared" si="277"/>
        <v>_</v>
      </c>
      <c r="G8854" s="149">
        <f t="array" ref="G8854">SUM(IF(A8854=A$5:A8854,IF(C8854=C$5:C8854,1,0),0))</f>
        <v>5616</v>
      </c>
    </row>
    <row r="8855" spans="2:7" x14ac:dyDescent="0.25">
      <c r="B8855" s="149" t="str">
        <f t="shared" si="278"/>
        <v>_5617</v>
      </c>
      <c r="E8855" s="149" t="str">
        <f t="shared" si="277"/>
        <v>_</v>
      </c>
      <c r="G8855" s="149">
        <f t="array" ref="G8855">SUM(IF(A8855=A$5:A8855,IF(C8855=C$5:C8855,1,0),0))</f>
        <v>5617</v>
      </c>
    </row>
    <row r="8856" spans="2:7" x14ac:dyDescent="0.25">
      <c r="B8856" s="149" t="str">
        <f t="shared" si="278"/>
        <v>_5618</v>
      </c>
      <c r="E8856" s="149" t="str">
        <f t="shared" si="277"/>
        <v>_</v>
      </c>
      <c r="G8856" s="149">
        <f t="array" ref="G8856">SUM(IF(A8856=A$5:A8856,IF(C8856=C$5:C8856,1,0),0))</f>
        <v>5618</v>
      </c>
    </row>
    <row r="8857" spans="2:7" x14ac:dyDescent="0.25">
      <c r="B8857" s="149" t="str">
        <f t="shared" si="278"/>
        <v>_5619</v>
      </c>
      <c r="E8857" s="149" t="str">
        <f t="shared" si="277"/>
        <v>_</v>
      </c>
      <c r="G8857" s="149">
        <f t="array" ref="G8857">SUM(IF(A8857=A$5:A8857,IF(C8857=C$5:C8857,1,0),0))</f>
        <v>5619</v>
      </c>
    </row>
    <row r="8858" spans="2:7" x14ac:dyDescent="0.25">
      <c r="B8858" s="149" t="str">
        <f t="shared" si="278"/>
        <v>_5620</v>
      </c>
      <c r="E8858" s="149" t="str">
        <f t="shared" si="277"/>
        <v>_</v>
      </c>
      <c r="G8858" s="149">
        <f t="array" ref="G8858">SUM(IF(A8858=A$5:A8858,IF(C8858=C$5:C8858,1,0),0))</f>
        <v>5620</v>
      </c>
    </row>
    <row r="8859" spans="2:7" x14ac:dyDescent="0.25">
      <c r="B8859" s="149" t="str">
        <f t="shared" si="278"/>
        <v>_5621</v>
      </c>
      <c r="E8859" s="149" t="str">
        <f t="shared" si="277"/>
        <v>_</v>
      </c>
      <c r="G8859" s="149">
        <f t="array" ref="G8859">SUM(IF(A8859=A$5:A8859,IF(C8859=C$5:C8859,1,0),0))</f>
        <v>5621</v>
      </c>
    </row>
    <row r="8860" spans="2:7" x14ac:dyDescent="0.25">
      <c r="B8860" s="149" t="str">
        <f t="shared" si="278"/>
        <v>_5622</v>
      </c>
      <c r="E8860" s="149" t="str">
        <f t="shared" si="277"/>
        <v>_</v>
      </c>
      <c r="G8860" s="149">
        <f t="array" ref="G8860">SUM(IF(A8860=A$5:A8860,IF(C8860=C$5:C8860,1,0),0))</f>
        <v>5622</v>
      </c>
    </row>
    <row r="8861" spans="2:7" x14ac:dyDescent="0.25">
      <c r="B8861" s="149" t="str">
        <f t="shared" si="278"/>
        <v>_5623</v>
      </c>
      <c r="E8861" s="149" t="str">
        <f t="shared" si="277"/>
        <v>_</v>
      </c>
      <c r="G8861" s="149">
        <f t="array" ref="G8861">SUM(IF(A8861=A$5:A8861,IF(C8861=C$5:C8861,1,0),0))</f>
        <v>5623</v>
      </c>
    </row>
    <row r="8862" spans="2:7" x14ac:dyDescent="0.25">
      <c r="B8862" s="149" t="str">
        <f t="shared" si="278"/>
        <v>_5624</v>
      </c>
      <c r="E8862" s="149" t="str">
        <f t="shared" si="277"/>
        <v>_</v>
      </c>
      <c r="G8862" s="149">
        <f t="array" ref="G8862">SUM(IF(A8862=A$5:A8862,IF(C8862=C$5:C8862,1,0),0))</f>
        <v>5624</v>
      </c>
    </row>
    <row r="8863" spans="2:7" x14ac:dyDescent="0.25">
      <c r="B8863" s="149" t="str">
        <f t="shared" si="278"/>
        <v>_5625</v>
      </c>
      <c r="E8863" s="149" t="str">
        <f t="shared" si="277"/>
        <v>_</v>
      </c>
      <c r="G8863" s="149">
        <f t="array" ref="G8863">SUM(IF(A8863=A$5:A8863,IF(C8863=C$5:C8863,1,0),0))</f>
        <v>5625</v>
      </c>
    </row>
    <row r="8864" spans="2:7" x14ac:dyDescent="0.25">
      <c r="B8864" s="149" t="str">
        <f t="shared" si="278"/>
        <v>_5626</v>
      </c>
      <c r="E8864" s="149" t="str">
        <f t="shared" si="277"/>
        <v>_</v>
      </c>
      <c r="G8864" s="149">
        <f t="array" ref="G8864">SUM(IF(A8864=A$5:A8864,IF(C8864=C$5:C8864,1,0),0))</f>
        <v>5626</v>
      </c>
    </row>
    <row r="8865" spans="2:7" x14ac:dyDescent="0.25">
      <c r="B8865" s="149" t="str">
        <f t="shared" si="278"/>
        <v>_5627</v>
      </c>
      <c r="E8865" s="149" t="str">
        <f t="shared" si="277"/>
        <v>_</v>
      </c>
      <c r="G8865" s="149">
        <f t="array" ref="G8865">SUM(IF(A8865=A$5:A8865,IF(C8865=C$5:C8865,1,0),0))</f>
        <v>5627</v>
      </c>
    </row>
    <row r="8866" spans="2:7" x14ac:dyDescent="0.25">
      <c r="B8866" s="149" t="str">
        <f t="shared" si="278"/>
        <v>_5628</v>
      </c>
      <c r="E8866" s="149" t="str">
        <f t="shared" si="277"/>
        <v>_</v>
      </c>
      <c r="G8866" s="149">
        <f t="array" ref="G8866">SUM(IF(A8866=A$5:A8866,IF(C8866=C$5:C8866,1,0),0))</f>
        <v>5628</v>
      </c>
    </row>
    <row r="8867" spans="2:7" x14ac:dyDescent="0.25">
      <c r="B8867" s="149" t="str">
        <f t="shared" si="278"/>
        <v>_5629</v>
      </c>
      <c r="E8867" s="149" t="str">
        <f t="shared" si="277"/>
        <v>_</v>
      </c>
      <c r="G8867" s="149">
        <f t="array" ref="G8867">SUM(IF(A8867=A$5:A8867,IF(C8867=C$5:C8867,1,0),0))</f>
        <v>5629</v>
      </c>
    </row>
    <row r="8868" spans="2:7" x14ac:dyDescent="0.25">
      <c r="B8868" s="149" t="str">
        <f t="shared" si="278"/>
        <v>_5630</v>
      </c>
      <c r="E8868" s="149" t="str">
        <f t="shared" si="277"/>
        <v>_</v>
      </c>
      <c r="G8868" s="149">
        <f t="array" ref="G8868">SUM(IF(A8868=A$5:A8868,IF(C8868=C$5:C8868,1,0),0))</f>
        <v>5630</v>
      </c>
    </row>
    <row r="8869" spans="2:7" x14ac:dyDescent="0.25">
      <c r="B8869" s="149" t="str">
        <f t="shared" si="278"/>
        <v>_5631</v>
      </c>
      <c r="E8869" s="149" t="str">
        <f t="shared" si="277"/>
        <v>_</v>
      </c>
      <c r="G8869" s="149">
        <f t="array" ref="G8869">SUM(IF(A8869=A$5:A8869,IF(C8869=C$5:C8869,1,0),0))</f>
        <v>5631</v>
      </c>
    </row>
    <row r="8870" spans="2:7" x14ac:dyDescent="0.25">
      <c r="B8870" s="149" t="str">
        <f t="shared" si="278"/>
        <v>_5632</v>
      </c>
      <c r="E8870" s="149" t="str">
        <f t="shared" si="277"/>
        <v>_</v>
      </c>
      <c r="G8870" s="149">
        <f t="array" ref="G8870">SUM(IF(A8870=A$5:A8870,IF(C8870=C$5:C8870,1,0),0))</f>
        <v>5632</v>
      </c>
    </row>
    <row r="8871" spans="2:7" x14ac:dyDescent="0.25">
      <c r="B8871" s="149" t="str">
        <f t="shared" si="278"/>
        <v>_5633</v>
      </c>
      <c r="E8871" s="149" t="str">
        <f t="shared" si="277"/>
        <v>_</v>
      </c>
      <c r="G8871" s="149">
        <f t="array" ref="G8871">SUM(IF(A8871=A$5:A8871,IF(C8871=C$5:C8871,1,0),0))</f>
        <v>5633</v>
      </c>
    </row>
    <row r="8872" spans="2:7" x14ac:dyDescent="0.25">
      <c r="B8872" s="149" t="str">
        <f t="shared" si="278"/>
        <v>_5634</v>
      </c>
      <c r="E8872" s="149" t="str">
        <f t="shared" si="277"/>
        <v>_</v>
      </c>
      <c r="G8872" s="149">
        <f t="array" ref="G8872">SUM(IF(A8872=A$5:A8872,IF(C8872=C$5:C8872,1,0),0))</f>
        <v>5634</v>
      </c>
    </row>
    <row r="8873" spans="2:7" x14ac:dyDescent="0.25">
      <c r="B8873" s="149" t="str">
        <f t="shared" si="278"/>
        <v>_5635</v>
      </c>
      <c r="E8873" s="149" t="str">
        <f t="shared" si="277"/>
        <v>_</v>
      </c>
      <c r="G8873" s="149">
        <f t="array" ref="G8873">SUM(IF(A8873=A$5:A8873,IF(C8873=C$5:C8873,1,0),0))</f>
        <v>5635</v>
      </c>
    </row>
    <row r="8874" spans="2:7" x14ac:dyDescent="0.25">
      <c r="B8874" s="149" t="str">
        <f t="shared" si="278"/>
        <v>_5636</v>
      </c>
      <c r="E8874" s="149" t="str">
        <f t="shared" si="277"/>
        <v>_</v>
      </c>
      <c r="G8874" s="149">
        <f t="array" ref="G8874">SUM(IF(A8874=A$5:A8874,IF(C8874=C$5:C8874,1,0),0))</f>
        <v>5636</v>
      </c>
    </row>
    <row r="8875" spans="2:7" x14ac:dyDescent="0.25">
      <c r="B8875" s="149" t="str">
        <f t="shared" si="278"/>
        <v>_5637</v>
      </c>
      <c r="E8875" s="149" t="str">
        <f t="shared" si="277"/>
        <v>_</v>
      </c>
      <c r="G8875" s="149">
        <f t="array" ref="G8875">SUM(IF(A8875=A$5:A8875,IF(C8875=C$5:C8875,1,0),0))</f>
        <v>5637</v>
      </c>
    </row>
    <row r="8876" spans="2:7" x14ac:dyDescent="0.25">
      <c r="B8876" s="149" t="str">
        <f t="shared" si="278"/>
        <v>_5638</v>
      </c>
      <c r="E8876" s="149" t="str">
        <f t="shared" si="277"/>
        <v>_</v>
      </c>
      <c r="G8876" s="149">
        <f t="array" ref="G8876">SUM(IF(A8876=A$5:A8876,IF(C8876=C$5:C8876,1,0),0))</f>
        <v>5638</v>
      </c>
    </row>
    <row r="8877" spans="2:7" x14ac:dyDescent="0.25">
      <c r="B8877" s="149" t="str">
        <f t="shared" si="278"/>
        <v>_5639</v>
      </c>
      <c r="E8877" s="149" t="str">
        <f t="shared" si="277"/>
        <v>_</v>
      </c>
      <c r="G8877" s="149">
        <f t="array" ref="G8877">SUM(IF(A8877=A$5:A8877,IF(C8877=C$5:C8877,1,0),0))</f>
        <v>5639</v>
      </c>
    </row>
    <row r="8878" spans="2:7" x14ac:dyDescent="0.25">
      <c r="B8878" s="149" t="str">
        <f t="shared" si="278"/>
        <v>_5640</v>
      </c>
      <c r="E8878" s="149" t="str">
        <f t="shared" si="277"/>
        <v>_</v>
      </c>
      <c r="G8878" s="149">
        <f t="array" ref="G8878">SUM(IF(A8878=A$5:A8878,IF(C8878=C$5:C8878,1,0),0))</f>
        <v>5640</v>
      </c>
    </row>
    <row r="8879" spans="2:7" x14ac:dyDescent="0.25">
      <c r="B8879" s="149" t="str">
        <f t="shared" si="278"/>
        <v>_5641</v>
      </c>
      <c r="E8879" s="149" t="str">
        <f t="shared" si="277"/>
        <v>_</v>
      </c>
      <c r="G8879" s="149">
        <f t="array" ref="G8879">SUM(IF(A8879=A$5:A8879,IF(C8879=C$5:C8879,1,0),0))</f>
        <v>5641</v>
      </c>
    </row>
    <row r="8880" spans="2:7" x14ac:dyDescent="0.25">
      <c r="B8880" s="149" t="str">
        <f t="shared" si="278"/>
        <v>_5642</v>
      </c>
      <c r="E8880" s="149" t="str">
        <f t="shared" si="277"/>
        <v>_</v>
      </c>
      <c r="G8880" s="149">
        <f t="array" ref="G8880">SUM(IF(A8880=A$5:A8880,IF(C8880=C$5:C8880,1,0),0))</f>
        <v>5642</v>
      </c>
    </row>
    <row r="8881" spans="2:7" x14ac:dyDescent="0.25">
      <c r="B8881" s="149" t="str">
        <f t="shared" si="278"/>
        <v>_5643</v>
      </c>
      <c r="E8881" s="149" t="str">
        <f t="shared" ref="E8881:E8944" si="279">A8881&amp;"_"&amp;C8881&amp;D8881</f>
        <v>_</v>
      </c>
      <c r="G8881" s="149">
        <f t="array" ref="G8881">SUM(IF(A8881=A$5:A8881,IF(C8881=C$5:C8881,1,0),0))</f>
        <v>5643</v>
      </c>
    </row>
    <row r="8882" spans="2:7" x14ac:dyDescent="0.25">
      <c r="B8882" s="149" t="str">
        <f t="shared" si="278"/>
        <v>_5644</v>
      </c>
      <c r="E8882" s="149" t="str">
        <f t="shared" si="279"/>
        <v>_</v>
      </c>
      <c r="G8882" s="149">
        <f t="array" ref="G8882">SUM(IF(A8882=A$5:A8882,IF(C8882=C$5:C8882,1,0),0))</f>
        <v>5644</v>
      </c>
    </row>
    <row r="8883" spans="2:7" x14ac:dyDescent="0.25">
      <c r="B8883" s="149" t="str">
        <f t="shared" si="278"/>
        <v>_5645</v>
      </c>
      <c r="E8883" s="149" t="str">
        <f t="shared" si="279"/>
        <v>_</v>
      </c>
      <c r="G8883" s="149">
        <f t="array" ref="G8883">SUM(IF(A8883=A$5:A8883,IF(C8883=C$5:C8883,1,0),0))</f>
        <v>5645</v>
      </c>
    </row>
    <row r="8884" spans="2:7" x14ac:dyDescent="0.25">
      <c r="B8884" s="149" t="str">
        <f t="shared" si="278"/>
        <v>_5646</v>
      </c>
      <c r="E8884" s="149" t="str">
        <f t="shared" si="279"/>
        <v>_</v>
      </c>
      <c r="G8884" s="149">
        <f t="array" ref="G8884">SUM(IF(A8884=A$5:A8884,IF(C8884=C$5:C8884,1,0),0))</f>
        <v>5646</v>
      </c>
    </row>
    <row r="8885" spans="2:7" x14ac:dyDescent="0.25">
      <c r="B8885" s="149" t="str">
        <f t="shared" si="278"/>
        <v>_5647</v>
      </c>
      <c r="E8885" s="149" t="str">
        <f t="shared" si="279"/>
        <v>_</v>
      </c>
      <c r="G8885" s="149">
        <f t="array" ref="G8885">SUM(IF(A8885=A$5:A8885,IF(C8885=C$5:C8885,1,0),0))</f>
        <v>5647</v>
      </c>
    </row>
    <row r="8886" spans="2:7" x14ac:dyDescent="0.25">
      <c r="B8886" s="149" t="str">
        <f t="shared" si="278"/>
        <v>_5648</v>
      </c>
      <c r="E8886" s="149" t="str">
        <f t="shared" si="279"/>
        <v>_</v>
      </c>
      <c r="G8886" s="149">
        <f t="array" ref="G8886">SUM(IF(A8886=A$5:A8886,IF(C8886=C$5:C8886,1,0),0))</f>
        <v>5648</v>
      </c>
    </row>
    <row r="8887" spans="2:7" x14ac:dyDescent="0.25">
      <c r="B8887" s="149" t="str">
        <f t="shared" si="278"/>
        <v>_5649</v>
      </c>
      <c r="E8887" s="149" t="str">
        <f t="shared" si="279"/>
        <v>_</v>
      </c>
      <c r="G8887" s="149">
        <f t="array" ref="G8887">SUM(IF(A8887=A$5:A8887,IF(C8887=C$5:C8887,1,0),0))</f>
        <v>5649</v>
      </c>
    </row>
    <row r="8888" spans="2:7" x14ac:dyDescent="0.25">
      <c r="B8888" s="149" t="str">
        <f t="shared" si="278"/>
        <v>_5650</v>
      </c>
      <c r="E8888" s="149" t="str">
        <f t="shared" si="279"/>
        <v>_</v>
      </c>
      <c r="G8888" s="149">
        <f t="array" ref="G8888">SUM(IF(A8888=A$5:A8888,IF(C8888=C$5:C8888,1,0),0))</f>
        <v>5650</v>
      </c>
    </row>
    <row r="8889" spans="2:7" x14ac:dyDescent="0.25">
      <c r="B8889" s="149" t="str">
        <f t="shared" si="278"/>
        <v>_5651</v>
      </c>
      <c r="E8889" s="149" t="str">
        <f t="shared" si="279"/>
        <v>_</v>
      </c>
      <c r="G8889" s="149">
        <f t="array" ref="G8889">SUM(IF(A8889=A$5:A8889,IF(C8889=C$5:C8889,1,0),0))</f>
        <v>5651</v>
      </c>
    </row>
    <row r="8890" spans="2:7" x14ac:dyDescent="0.25">
      <c r="B8890" s="149" t="str">
        <f t="shared" si="278"/>
        <v>_5652</v>
      </c>
      <c r="E8890" s="149" t="str">
        <f t="shared" si="279"/>
        <v>_</v>
      </c>
      <c r="G8890" s="149">
        <f t="array" ref="G8890">SUM(IF(A8890=A$5:A8890,IF(C8890=C$5:C8890,1,0),0))</f>
        <v>5652</v>
      </c>
    </row>
    <row r="8891" spans="2:7" x14ac:dyDescent="0.25">
      <c r="B8891" s="149" t="str">
        <f t="shared" si="278"/>
        <v>_5653</v>
      </c>
      <c r="E8891" s="149" t="str">
        <f t="shared" si="279"/>
        <v>_</v>
      </c>
      <c r="G8891" s="149">
        <f t="array" ref="G8891">SUM(IF(A8891=A$5:A8891,IF(C8891=C$5:C8891,1,0),0))</f>
        <v>5653</v>
      </c>
    </row>
    <row r="8892" spans="2:7" x14ac:dyDescent="0.25">
      <c r="B8892" s="149" t="str">
        <f t="shared" si="278"/>
        <v>_5654</v>
      </c>
      <c r="E8892" s="149" t="str">
        <f t="shared" si="279"/>
        <v>_</v>
      </c>
      <c r="G8892" s="149">
        <f t="array" ref="G8892">SUM(IF(A8892=A$5:A8892,IF(C8892=C$5:C8892,1,0),0))</f>
        <v>5654</v>
      </c>
    </row>
    <row r="8893" spans="2:7" x14ac:dyDescent="0.25">
      <c r="B8893" s="149" t="str">
        <f t="shared" si="278"/>
        <v>_5655</v>
      </c>
      <c r="E8893" s="149" t="str">
        <f t="shared" si="279"/>
        <v>_</v>
      </c>
      <c r="G8893" s="149">
        <f t="array" ref="G8893">SUM(IF(A8893=A$5:A8893,IF(C8893=C$5:C8893,1,0),0))</f>
        <v>5655</v>
      </c>
    </row>
    <row r="8894" spans="2:7" x14ac:dyDescent="0.25">
      <c r="B8894" s="149" t="str">
        <f t="shared" si="278"/>
        <v>_5656</v>
      </c>
      <c r="E8894" s="149" t="str">
        <f t="shared" si="279"/>
        <v>_</v>
      </c>
      <c r="G8894" s="149">
        <f t="array" ref="G8894">SUM(IF(A8894=A$5:A8894,IF(C8894=C$5:C8894,1,0),0))</f>
        <v>5656</v>
      </c>
    </row>
    <row r="8895" spans="2:7" x14ac:dyDescent="0.25">
      <c r="B8895" s="149" t="str">
        <f t="shared" si="278"/>
        <v>_5657</v>
      </c>
      <c r="E8895" s="149" t="str">
        <f t="shared" si="279"/>
        <v>_</v>
      </c>
      <c r="G8895" s="149">
        <f t="array" ref="G8895">SUM(IF(A8895=A$5:A8895,IF(C8895=C$5:C8895,1,0),0))</f>
        <v>5657</v>
      </c>
    </row>
    <row r="8896" spans="2:7" x14ac:dyDescent="0.25">
      <c r="B8896" s="149" t="str">
        <f t="shared" si="278"/>
        <v>_5658</v>
      </c>
      <c r="E8896" s="149" t="str">
        <f t="shared" si="279"/>
        <v>_</v>
      </c>
      <c r="G8896" s="149">
        <f t="array" ref="G8896">SUM(IF(A8896=A$5:A8896,IF(C8896=C$5:C8896,1,0),0))</f>
        <v>5658</v>
      </c>
    </row>
    <row r="8897" spans="2:7" x14ac:dyDescent="0.25">
      <c r="B8897" s="149" t="str">
        <f t="shared" si="278"/>
        <v>_5659</v>
      </c>
      <c r="E8897" s="149" t="str">
        <f t="shared" si="279"/>
        <v>_</v>
      </c>
      <c r="G8897" s="149">
        <f t="array" ref="G8897">SUM(IF(A8897=A$5:A8897,IF(C8897=C$5:C8897,1,0),0))</f>
        <v>5659</v>
      </c>
    </row>
    <row r="8898" spans="2:7" x14ac:dyDescent="0.25">
      <c r="B8898" s="149" t="str">
        <f t="shared" si="278"/>
        <v>_5660</v>
      </c>
      <c r="E8898" s="149" t="str">
        <f t="shared" si="279"/>
        <v>_</v>
      </c>
      <c r="G8898" s="149">
        <f t="array" ref="G8898">SUM(IF(A8898=A$5:A8898,IF(C8898=C$5:C8898,1,0),0))</f>
        <v>5660</v>
      </c>
    </row>
    <row r="8899" spans="2:7" x14ac:dyDescent="0.25">
      <c r="B8899" s="149" t="str">
        <f t="shared" si="278"/>
        <v>_5661</v>
      </c>
      <c r="E8899" s="149" t="str">
        <f t="shared" si="279"/>
        <v>_</v>
      </c>
      <c r="G8899" s="149">
        <f t="array" ref="G8899">SUM(IF(A8899=A$5:A8899,IF(C8899=C$5:C8899,1,0),0))</f>
        <v>5661</v>
      </c>
    </row>
    <row r="8900" spans="2:7" x14ac:dyDescent="0.25">
      <c r="B8900" s="149" t="str">
        <f t="shared" si="278"/>
        <v>_5662</v>
      </c>
      <c r="E8900" s="149" t="str">
        <f t="shared" si="279"/>
        <v>_</v>
      </c>
      <c r="G8900" s="149">
        <f t="array" ref="G8900">SUM(IF(A8900=A$5:A8900,IF(C8900=C$5:C8900,1,0),0))</f>
        <v>5662</v>
      </c>
    </row>
    <row r="8901" spans="2:7" x14ac:dyDescent="0.25">
      <c r="B8901" s="149" t="str">
        <f t="shared" si="278"/>
        <v>_5663</v>
      </c>
      <c r="E8901" s="149" t="str">
        <f t="shared" si="279"/>
        <v>_</v>
      </c>
      <c r="G8901" s="149">
        <f t="array" ref="G8901">SUM(IF(A8901=A$5:A8901,IF(C8901=C$5:C8901,1,0),0))</f>
        <v>5663</v>
      </c>
    </row>
    <row r="8902" spans="2:7" x14ac:dyDescent="0.25">
      <c r="B8902" s="149" t="str">
        <f t="shared" si="278"/>
        <v>_5664</v>
      </c>
      <c r="E8902" s="149" t="str">
        <f t="shared" si="279"/>
        <v>_</v>
      </c>
      <c r="G8902" s="149">
        <f t="array" ref="G8902">SUM(IF(A8902=A$5:A8902,IF(C8902=C$5:C8902,1,0),0))</f>
        <v>5664</v>
      </c>
    </row>
    <row r="8903" spans="2:7" x14ac:dyDescent="0.25">
      <c r="B8903" s="149" t="str">
        <f t="shared" si="278"/>
        <v>_5665</v>
      </c>
      <c r="E8903" s="149" t="str">
        <f t="shared" si="279"/>
        <v>_</v>
      </c>
      <c r="G8903" s="149">
        <f t="array" ref="G8903">SUM(IF(A8903=A$5:A8903,IF(C8903=C$5:C8903,1,0),0))</f>
        <v>5665</v>
      </c>
    </row>
    <row r="8904" spans="2:7" x14ac:dyDescent="0.25">
      <c r="B8904" s="149" t="str">
        <f t="shared" si="278"/>
        <v>_5666</v>
      </c>
      <c r="E8904" s="149" t="str">
        <f t="shared" si="279"/>
        <v>_</v>
      </c>
      <c r="G8904" s="149">
        <f t="array" ref="G8904">SUM(IF(A8904=A$5:A8904,IF(C8904=C$5:C8904,1,0),0))</f>
        <v>5666</v>
      </c>
    </row>
    <row r="8905" spans="2:7" x14ac:dyDescent="0.25">
      <c r="B8905" s="149" t="str">
        <f t="shared" si="278"/>
        <v>_5667</v>
      </c>
      <c r="E8905" s="149" t="str">
        <f t="shared" si="279"/>
        <v>_</v>
      </c>
      <c r="G8905" s="149">
        <f t="array" ref="G8905">SUM(IF(A8905=A$5:A8905,IF(C8905=C$5:C8905,1,0),0))</f>
        <v>5667</v>
      </c>
    </row>
    <row r="8906" spans="2:7" x14ac:dyDescent="0.25">
      <c r="B8906" s="149" t="str">
        <f t="shared" si="278"/>
        <v>_5668</v>
      </c>
      <c r="E8906" s="149" t="str">
        <f t="shared" si="279"/>
        <v>_</v>
      </c>
      <c r="G8906" s="149">
        <f t="array" ref="G8906">SUM(IF(A8906=A$5:A8906,IF(C8906=C$5:C8906,1,0),0))</f>
        <v>5668</v>
      </c>
    </row>
    <row r="8907" spans="2:7" x14ac:dyDescent="0.25">
      <c r="B8907" s="149" t="str">
        <f t="shared" si="278"/>
        <v>_5669</v>
      </c>
      <c r="E8907" s="149" t="str">
        <f t="shared" si="279"/>
        <v>_</v>
      </c>
      <c r="G8907" s="149">
        <f t="array" ref="G8907">SUM(IF(A8907=A$5:A8907,IF(C8907=C$5:C8907,1,0),0))</f>
        <v>5669</v>
      </c>
    </row>
    <row r="8908" spans="2:7" x14ac:dyDescent="0.25">
      <c r="B8908" s="149" t="str">
        <f t="shared" si="278"/>
        <v>_5670</v>
      </c>
      <c r="E8908" s="149" t="str">
        <f t="shared" si="279"/>
        <v>_</v>
      </c>
      <c r="G8908" s="149">
        <f t="array" ref="G8908">SUM(IF(A8908=A$5:A8908,IF(C8908=C$5:C8908,1,0),0))</f>
        <v>5670</v>
      </c>
    </row>
    <row r="8909" spans="2:7" x14ac:dyDescent="0.25">
      <c r="B8909" s="149" t="str">
        <f t="shared" ref="B8909:B8972" si="280">A8909&amp;"_"&amp;C8909&amp;G8909</f>
        <v>_5671</v>
      </c>
      <c r="E8909" s="149" t="str">
        <f t="shared" si="279"/>
        <v>_</v>
      </c>
      <c r="G8909" s="149">
        <f t="array" ref="G8909">SUM(IF(A8909=A$5:A8909,IF(C8909=C$5:C8909,1,0),0))</f>
        <v>5671</v>
      </c>
    </row>
    <row r="8910" spans="2:7" x14ac:dyDescent="0.25">
      <c r="B8910" s="149" t="str">
        <f t="shared" si="280"/>
        <v>_5672</v>
      </c>
      <c r="E8910" s="149" t="str">
        <f t="shared" si="279"/>
        <v>_</v>
      </c>
      <c r="G8910" s="149">
        <f t="array" ref="G8910">SUM(IF(A8910=A$5:A8910,IF(C8910=C$5:C8910,1,0),0))</f>
        <v>5672</v>
      </c>
    </row>
    <row r="8911" spans="2:7" x14ac:dyDescent="0.25">
      <c r="B8911" s="149" t="str">
        <f t="shared" si="280"/>
        <v>_5673</v>
      </c>
      <c r="E8911" s="149" t="str">
        <f t="shared" si="279"/>
        <v>_</v>
      </c>
      <c r="G8911" s="149">
        <f t="array" ref="G8911">SUM(IF(A8911=A$5:A8911,IF(C8911=C$5:C8911,1,0),0))</f>
        <v>5673</v>
      </c>
    </row>
    <row r="8912" spans="2:7" x14ac:dyDescent="0.25">
      <c r="B8912" s="149" t="str">
        <f t="shared" si="280"/>
        <v>_5674</v>
      </c>
      <c r="E8912" s="149" t="str">
        <f t="shared" si="279"/>
        <v>_</v>
      </c>
      <c r="G8912" s="149">
        <f t="array" ref="G8912">SUM(IF(A8912=A$5:A8912,IF(C8912=C$5:C8912,1,0),0))</f>
        <v>5674</v>
      </c>
    </row>
    <row r="8913" spans="2:7" x14ac:dyDescent="0.25">
      <c r="B8913" s="149" t="str">
        <f t="shared" si="280"/>
        <v>_5675</v>
      </c>
      <c r="E8913" s="149" t="str">
        <f t="shared" si="279"/>
        <v>_</v>
      </c>
      <c r="G8913" s="149">
        <f t="array" ref="G8913">SUM(IF(A8913=A$5:A8913,IF(C8913=C$5:C8913,1,0),0))</f>
        <v>5675</v>
      </c>
    </row>
    <row r="8914" spans="2:7" x14ac:dyDescent="0.25">
      <c r="B8914" s="149" t="str">
        <f t="shared" si="280"/>
        <v>_5676</v>
      </c>
      <c r="E8914" s="149" t="str">
        <f t="shared" si="279"/>
        <v>_</v>
      </c>
      <c r="G8914" s="149">
        <f t="array" ref="G8914">SUM(IF(A8914=A$5:A8914,IF(C8914=C$5:C8914,1,0),0))</f>
        <v>5676</v>
      </c>
    </row>
    <row r="8915" spans="2:7" x14ac:dyDescent="0.25">
      <c r="B8915" s="149" t="str">
        <f t="shared" si="280"/>
        <v>_5677</v>
      </c>
      <c r="E8915" s="149" t="str">
        <f t="shared" si="279"/>
        <v>_</v>
      </c>
      <c r="G8915" s="149">
        <f t="array" ref="G8915">SUM(IF(A8915=A$5:A8915,IF(C8915=C$5:C8915,1,0),0))</f>
        <v>5677</v>
      </c>
    </row>
    <row r="8916" spans="2:7" x14ac:dyDescent="0.25">
      <c r="B8916" s="149" t="str">
        <f t="shared" si="280"/>
        <v>_5678</v>
      </c>
      <c r="E8916" s="149" t="str">
        <f t="shared" si="279"/>
        <v>_</v>
      </c>
      <c r="G8916" s="149">
        <f t="array" ref="G8916">SUM(IF(A8916=A$5:A8916,IF(C8916=C$5:C8916,1,0),0))</f>
        <v>5678</v>
      </c>
    </row>
    <row r="8917" spans="2:7" x14ac:dyDescent="0.25">
      <c r="B8917" s="149" t="str">
        <f t="shared" si="280"/>
        <v>_5679</v>
      </c>
      <c r="E8917" s="149" t="str">
        <f t="shared" si="279"/>
        <v>_</v>
      </c>
      <c r="G8917" s="149">
        <f t="array" ref="G8917">SUM(IF(A8917=A$5:A8917,IF(C8917=C$5:C8917,1,0),0))</f>
        <v>5679</v>
      </c>
    </row>
    <row r="8918" spans="2:7" x14ac:dyDescent="0.25">
      <c r="B8918" s="149" t="str">
        <f t="shared" si="280"/>
        <v>_5680</v>
      </c>
      <c r="E8918" s="149" t="str">
        <f t="shared" si="279"/>
        <v>_</v>
      </c>
      <c r="G8918" s="149">
        <f t="array" ref="G8918">SUM(IF(A8918=A$5:A8918,IF(C8918=C$5:C8918,1,0),0))</f>
        <v>5680</v>
      </c>
    </row>
    <row r="8919" spans="2:7" x14ac:dyDescent="0.25">
      <c r="B8919" s="149" t="str">
        <f t="shared" si="280"/>
        <v>_5681</v>
      </c>
      <c r="E8919" s="149" t="str">
        <f t="shared" si="279"/>
        <v>_</v>
      </c>
      <c r="G8919" s="149">
        <f t="array" ref="G8919">SUM(IF(A8919=A$5:A8919,IF(C8919=C$5:C8919,1,0),0))</f>
        <v>5681</v>
      </c>
    </row>
    <row r="8920" spans="2:7" x14ac:dyDescent="0.25">
      <c r="B8920" s="149" t="str">
        <f t="shared" si="280"/>
        <v>_5682</v>
      </c>
      <c r="E8920" s="149" t="str">
        <f t="shared" si="279"/>
        <v>_</v>
      </c>
      <c r="G8920" s="149">
        <f t="array" ref="G8920">SUM(IF(A8920=A$5:A8920,IF(C8920=C$5:C8920,1,0),0))</f>
        <v>5682</v>
      </c>
    </row>
    <row r="8921" spans="2:7" x14ac:dyDescent="0.25">
      <c r="B8921" s="149" t="str">
        <f t="shared" si="280"/>
        <v>_5683</v>
      </c>
      <c r="E8921" s="149" t="str">
        <f t="shared" si="279"/>
        <v>_</v>
      </c>
      <c r="G8921" s="149">
        <f t="array" ref="G8921">SUM(IF(A8921=A$5:A8921,IF(C8921=C$5:C8921,1,0),0))</f>
        <v>5683</v>
      </c>
    </row>
    <row r="8922" spans="2:7" x14ac:dyDescent="0.25">
      <c r="B8922" s="149" t="str">
        <f t="shared" si="280"/>
        <v>_5684</v>
      </c>
      <c r="E8922" s="149" t="str">
        <f t="shared" si="279"/>
        <v>_</v>
      </c>
      <c r="G8922" s="149">
        <f t="array" ref="G8922">SUM(IF(A8922=A$5:A8922,IF(C8922=C$5:C8922,1,0),0))</f>
        <v>5684</v>
      </c>
    </row>
    <row r="8923" spans="2:7" x14ac:dyDescent="0.25">
      <c r="B8923" s="149" t="str">
        <f t="shared" si="280"/>
        <v>_5685</v>
      </c>
      <c r="E8923" s="149" t="str">
        <f t="shared" si="279"/>
        <v>_</v>
      </c>
      <c r="G8923" s="149">
        <f t="array" ref="G8923">SUM(IF(A8923=A$5:A8923,IF(C8923=C$5:C8923,1,0),0))</f>
        <v>5685</v>
      </c>
    </row>
    <row r="8924" spans="2:7" x14ac:dyDescent="0.25">
      <c r="B8924" s="149" t="str">
        <f t="shared" si="280"/>
        <v>_5686</v>
      </c>
      <c r="E8924" s="149" t="str">
        <f t="shared" si="279"/>
        <v>_</v>
      </c>
      <c r="G8924" s="149">
        <f t="array" ref="G8924">SUM(IF(A8924=A$5:A8924,IF(C8924=C$5:C8924,1,0),0))</f>
        <v>5686</v>
      </c>
    </row>
    <row r="8925" spans="2:7" x14ac:dyDescent="0.25">
      <c r="B8925" s="149" t="str">
        <f t="shared" si="280"/>
        <v>_5687</v>
      </c>
      <c r="E8925" s="149" t="str">
        <f t="shared" si="279"/>
        <v>_</v>
      </c>
      <c r="G8925" s="149">
        <f t="array" ref="G8925">SUM(IF(A8925=A$5:A8925,IF(C8925=C$5:C8925,1,0),0))</f>
        <v>5687</v>
      </c>
    </row>
    <row r="8926" spans="2:7" x14ac:dyDescent="0.25">
      <c r="B8926" s="149" t="str">
        <f t="shared" si="280"/>
        <v>_5688</v>
      </c>
      <c r="E8926" s="149" t="str">
        <f t="shared" si="279"/>
        <v>_</v>
      </c>
      <c r="G8926" s="149">
        <f t="array" ref="G8926">SUM(IF(A8926=A$5:A8926,IF(C8926=C$5:C8926,1,0),0))</f>
        <v>5688</v>
      </c>
    </row>
    <row r="8927" spans="2:7" x14ac:dyDescent="0.25">
      <c r="B8927" s="149" t="str">
        <f t="shared" si="280"/>
        <v>_5689</v>
      </c>
      <c r="E8927" s="149" t="str">
        <f t="shared" si="279"/>
        <v>_</v>
      </c>
      <c r="G8927" s="149">
        <f t="array" ref="G8927">SUM(IF(A8927=A$5:A8927,IF(C8927=C$5:C8927,1,0),0))</f>
        <v>5689</v>
      </c>
    </row>
    <row r="8928" spans="2:7" x14ac:dyDescent="0.25">
      <c r="B8928" s="149" t="str">
        <f t="shared" si="280"/>
        <v>_5690</v>
      </c>
      <c r="E8928" s="149" t="str">
        <f t="shared" si="279"/>
        <v>_</v>
      </c>
      <c r="G8928" s="149">
        <f t="array" ref="G8928">SUM(IF(A8928=A$5:A8928,IF(C8928=C$5:C8928,1,0),0))</f>
        <v>5690</v>
      </c>
    </row>
    <row r="8929" spans="2:7" x14ac:dyDescent="0.25">
      <c r="B8929" s="149" t="str">
        <f t="shared" si="280"/>
        <v>_5691</v>
      </c>
      <c r="E8929" s="149" t="str">
        <f t="shared" si="279"/>
        <v>_</v>
      </c>
      <c r="G8929" s="149">
        <f t="array" ref="G8929">SUM(IF(A8929=A$5:A8929,IF(C8929=C$5:C8929,1,0),0))</f>
        <v>5691</v>
      </c>
    </row>
    <row r="8930" spans="2:7" x14ac:dyDescent="0.25">
      <c r="B8930" s="149" t="str">
        <f t="shared" si="280"/>
        <v>_5692</v>
      </c>
      <c r="E8930" s="149" t="str">
        <f t="shared" si="279"/>
        <v>_</v>
      </c>
      <c r="G8930" s="149">
        <f t="array" ref="G8930">SUM(IF(A8930=A$5:A8930,IF(C8930=C$5:C8930,1,0),0))</f>
        <v>5692</v>
      </c>
    </row>
    <row r="8931" spans="2:7" x14ac:dyDescent="0.25">
      <c r="B8931" s="149" t="str">
        <f t="shared" si="280"/>
        <v>_5693</v>
      </c>
      <c r="E8931" s="149" t="str">
        <f t="shared" si="279"/>
        <v>_</v>
      </c>
      <c r="G8931" s="149">
        <f t="array" ref="G8931">SUM(IF(A8931=A$5:A8931,IF(C8931=C$5:C8931,1,0),0))</f>
        <v>5693</v>
      </c>
    </row>
    <row r="8932" spans="2:7" x14ac:dyDescent="0.25">
      <c r="B8932" s="149" t="str">
        <f t="shared" si="280"/>
        <v>_5694</v>
      </c>
      <c r="E8932" s="149" t="str">
        <f t="shared" si="279"/>
        <v>_</v>
      </c>
      <c r="G8932" s="149">
        <f t="array" ref="G8932">SUM(IF(A8932=A$5:A8932,IF(C8932=C$5:C8932,1,0),0))</f>
        <v>5694</v>
      </c>
    </row>
    <row r="8933" spans="2:7" x14ac:dyDescent="0.25">
      <c r="B8933" s="149" t="str">
        <f t="shared" si="280"/>
        <v>_5695</v>
      </c>
      <c r="E8933" s="149" t="str">
        <f t="shared" si="279"/>
        <v>_</v>
      </c>
      <c r="G8933" s="149">
        <f t="array" ref="G8933">SUM(IF(A8933=A$5:A8933,IF(C8933=C$5:C8933,1,0),0))</f>
        <v>5695</v>
      </c>
    </row>
    <row r="8934" spans="2:7" x14ac:dyDescent="0.25">
      <c r="B8934" s="149" t="str">
        <f t="shared" si="280"/>
        <v>_5696</v>
      </c>
      <c r="E8934" s="149" t="str">
        <f t="shared" si="279"/>
        <v>_</v>
      </c>
      <c r="G8934" s="149">
        <f t="array" ref="G8934">SUM(IF(A8934=A$5:A8934,IF(C8934=C$5:C8934,1,0),0))</f>
        <v>5696</v>
      </c>
    </row>
    <row r="8935" spans="2:7" x14ac:dyDescent="0.25">
      <c r="B8935" s="149" t="str">
        <f t="shared" si="280"/>
        <v>_5697</v>
      </c>
      <c r="E8935" s="149" t="str">
        <f t="shared" si="279"/>
        <v>_</v>
      </c>
      <c r="G8935" s="149">
        <f t="array" ref="G8935">SUM(IF(A8935=A$5:A8935,IF(C8935=C$5:C8935,1,0),0))</f>
        <v>5697</v>
      </c>
    </row>
    <row r="8936" spans="2:7" x14ac:dyDescent="0.25">
      <c r="B8936" s="149" t="str">
        <f t="shared" si="280"/>
        <v>_5698</v>
      </c>
      <c r="E8936" s="149" t="str">
        <f t="shared" si="279"/>
        <v>_</v>
      </c>
      <c r="G8936" s="149">
        <f t="array" ref="G8936">SUM(IF(A8936=A$5:A8936,IF(C8936=C$5:C8936,1,0),0))</f>
        <v>5698</v>
      </c>
    </row>
    <row r="8937" spans="2:7" x14ac:dyDescent="0.25">
      <c r="B8937" s="149" t="str">
        <f t="shared" si="280"/>
        <v>_5699</v>
      </c>
      <c r="E8937" s="149" t="str">
        <f t="shared" si="279"/>
        <v>_</v>
      </c>
      <c r="G8937" s="149">
        <f t="array" ref="G8937">SUM(IF(A8937=A$5:A8937,IF(C8937=C$5:C8937,1,0),0))</f>
        <v>5699</v>
      </c>
    </row>
    <row r="8938" spans="2:7" x14ac:dyDescent="0.25">
      <c r="B8938" s="149" t="str">
        <f t="shared" si="280"/>
        <v>_5700</v>
      </c>
      <c r="E8938" s="149" t="str">
        <f t="shared" si="279"/>
        <v>_</v>
      </c>
      <c r="G8938" s="149">
        <f t="array" ref="G8938">SUM(IF(A8938=A$5:A8938,IF(C8938=C$5:C8938,1,0),0))</f>
        <v>5700</v>
      </c>
    </row>
    <row r="8939" spans="2:7" x14ac:dyDescent="0.25">
      <c r="B8939" s="149" t="str">
        <f t="shared" si="280"/>
        <v>_5701</v>
      </c>
      <c r="E8939" s="149" t="str">
        <f t="shared" si="279"/>
        <v>_</v>
      </c>
      <c r="G8939" s="149">
        <f t="array" ref="G8939">SUM(IF(A8939=A$5:A8939,IF(C8939=C$5:C8939,1,0),0))</f>
        <v>5701</v>
      </c>
    </row>
    <row r="8940" spans="2:7" x14ac:dyDescent="0.25">
      <c r="B8940" s="149" t="str">
        <f t="shared" si="280"/>
        <v>_5702</v>
      </c>
      <c r="E8940" s="149" t="str">
        <f t="shared" si="279"/>
        <v>_</v>
      </c>
      <c r="G8940" s="149">
        <f t="array" ref="G8940">SUM(IF(A8940=A$5:A8940,IF(C8940=C$5:C8940,1,0),0))</f>
        <v>5702</v>
      </c>
    </row>
    <row r="8941" spans="2:7" x14ac:dyDescent="0.25">
      <c r="B8941" s="149" t="str">
        <f t="shared" si="280"/>
        <v>_5703</v>
      </c>
      <c r="E8941" s="149" t="str">
        <f t="shared" si="279"/>
        <v>_</v>
      </c>
      <c r="G8941" s="149">
        <f t="array" ref="G8941">SUM(IF(A8941=A$5:A8941,IF(C8941=C$5:C8941,1,0),0))</f>
        <v>5703</v>
      </c>
    </row>
    <row r="8942" spans="2:7" x14ac:dyDescent="0.25">
      <c r="B8942" s="149" t="str">
        <f t="shared" si="280"/>
        <v>_5704</v>
      </c>
      <c r="E8942" s="149" t="str">
        <f t="shared" si="279"/>
        <v>_</v>
      </c>
      <c r="G8942" s="149">
        <f t="array" ref="G8942">SUM(IF(A8942=A$5:A8942,IF(C8942=C$5:C8942,1,0),0))</f>
        <v>5704</v>
      </c>
    </row>
    <row r="8943" spans="2:7" x14ac:dyDescent="0.25">
      <c r="B8943" s="149" t="str">
        <f t="shared" si="280"/>
        <v>_5705</v>
      </c>
      <c r="E8943" s="149" t="str">
        <f t="shared" si="279"/>
        <v>_</v>
      </c>
      <c r="G8943" s="149">
        <f t="array" ref="G8943">SUM(IF(A8943=A$5:A8943,IF(C8943=C$5:C8943,1,0),0))</f>
        <v>5705</v>
      </c>
    </row>
    <row r="8944" spans="2:7" x14ac:dyDescent="0.25">
      <c r="B8944" s="149" t="str">
        <f t="shared" si="280"/>
        <v>_5706</v>
      </c>
      <c r="E8944" s="149" t="str">
        <f t="shared" si="279"/>
        <v>_</v>
      </c>
      <c r="G8944" s="149">
        <f t="array" ref="G8944">SUM(IF(A8944=A$5:A8944,IF(C8944=C$5:C8944,1,0),0))</f>
        <v>5706</v>
      </c>
    </row>
    <row r="8945" spans="2:7" x14ac:dyDescent="0.25">
      <c r="B8945" s="149" t="str">
        <f t="shared" si="280"/>
        <v>_5707</v>
      </c>
      <c r="E8945" s="149" t="str">
        <f t="shared" ref="E8945:E9008" si="281">A8945&amp;"_"&amp;C8945&amp;D8945</f>
        <v>_</v>
      </c>
      <c r="G8945" s="149">
        <f t="array" ref="G8945">SUM(IF(A8945=A$5:A8945,IF(C8945=C$5:C8945,1,0),0))</f>
        <v>5707</v>
      </c>
    </row>
    <row r="8946" spans="2:7" x14ac:dyDescent="0.25">
      <c r="B8946" s="149" t="str">
        <f t="shared" si="280"/>
        <v>_5708</v>
      </c>
      <c r="E8946" s="149" t="str">
        <f t="shared" si="281"/>
        <v>_</v>
      </c>
      <c r="G8946" s="149">
        <f t="array" ref="G8946">SUM(IF(A8946=A$5:A8946,IF(C8946=C$5:C8946,1,0),0))</f>
        <v>5708</v>
      </c>
    </row>
    <row r="8947" spans="2:7" x14ac:dyDescent="0.25">
      <c r="B8947" s="149" t="str">
        <f t="shared" si="280"/>
        <v>_5709</v>
      </c>
      <c r="E8947" s="149" t="str">
        <f t="shared" si="281"/>
        <v>_</v>
      </c>
      <c r="G8947" s="149">
        <f t="array" ref="G8947">SUM(IF(A8947=A$5:A8947,IF(C8947=C$5:C8947,1,0),0))</f>
        <v>5709</v>
      </c>
    </row>
    <row r="8948" spans="2:7" x14ac:dyDescent="0.25">
      <c r="B8948" s="149" t="str">
        <f t="shared" si="280"/>
        <v>_5710</v>
      </c>
      <c r="E8948" s="149" t="str">
        <f t="shared" si="281"/>
        <v>_</v>
      </c>
      <c r="G8948" s="149">
        <f t="array" ref="G8948">SUM(IF(A8948=A$5:A8948,IF(C8948=C$5:C8948,1,0),0))</f>
        <v>5710</v>
      </c>
    </row>
    <row r="8949" spans="2:7" x14ac:dyDescent="0.25">
      <c r="B8949" s="149" t="str">
        <f t="shared" si="280"/>
        <v>_5711</v>
      </c>
      <c r="E8949" s="149" t="str">
        <f t="shared" si="281"/>
        <v>_</v>
      </c>
      <c r="G8949" s="149">
        <f t="array" ref="G8949">SUM(IF(A8949=A$5:A8949,IF(C8949=C$5:C8949,1,0),0))</f>
        <v>5711</v>
      </c>
    </row>
    <row r="8950" spans="2:7" x14ac:dyDescent="0.25">
      <c r="B8950" s="149" t="str">
        <f t="shared" si="280"/>
        <v>_5712</v>
      </c>
      <c r="E8950" s="149" t="str">
        <f t="shared" si="281"/>
        <v>_</v>
      </c>
      <c r="G8950" s="149">
        <f t="array" ref="G8950">SUM(IF(A8950=A$5:A8950,IF(C8950=C$5:C8950,1,0),0))</f>
        <v>5712</v>
      </c>
    </row>
    <row r="8951" spans="2:7" x14ac:dyDescent="0.25">
      <c r="B8951" s="149" t="str">
        <f t="shared" si="280"/>
        <v>_5713</v>
      </c>
      <c r="E8951" s="149" t="str">
        <f t="shared" si="281"/>
        <v>_</v>
      </c>
      <c r="G8951" s="149">
        <f t="array" ref="G8951">SUM(IF(A8951=A$5:A8951,IF(C8951=C$5:C8951,1,0),0))</f>
        <v>5713</v>
      </c>
    </row>
    <row r="8952" spans="2:7" x14ac:dyDescent="0.25">
      <c r="B8952" s="149" t="str">
        <f t="shared" si="280"/>
        <v>_5714</v>
      </c>
      <c r="E8952" s="149" t="str">
        <f t="shared" si="281"/>
        <v>_</v>
      </c>
      <c r="G8952" s="149">
        <f t="array" ref="G8952">SUM(IF(A8952=A$5:A8952,IF(C8952=C$5:C8952,1,0),0))</f>
        <v>5714</v>
      </c>
    </row>
    <row r="8953" spans="2:7" x14ac:dyDescent="0.25">
      <c r="B8953" s="149" t="str">
        <f t="shared" si="280"/>
        <v>_5715</v>
      </c>
      <c r="E8953" s="149" t="str">
        <f t="shared" si="281"/>
        <v>_</v>
      </c>
      <c r="G8953" s="149">
        <f t="array" ref="G8953">SUM(IF(A8953=A$5:A8953,IF(C8953=C$5:C8953,1,0),0))</f>
        <v>5715</v>
      </c>
    </row>
    <row r="8954" spans="2:7" x14ac:dyDescent="0.25">
      <c r="B8954" s="149" t="str">
        <f t="shared" si="280"/>
        <v>_5716</v>
      </c>
      <c r="E8954" s="149" t="str">
        <f t="shared" si="281"/>
        <v>_</v>
      </c>
      <c r="G8954" s="149">
        <f t="array" ref="G8954">SUM(IF(A8954=A$5:A8954,IF(C8954=C$5:C8954,1,0),0))</f>
        <v>5716</v>
      </c>
    </row>
    <row r="8955" spans="2:7" x14ac:dyDescent="0.25">
      <c r="B8955" s="149" t="str">
        <f t="shared" si="280"/>
        <v>_5717</v>
      </c>
      <c r="E8955" s="149" t="str">
        <f t="shared" si="281"/>
        <v>_</v>
      </c>
      <c r="G8955" s="149">
        <f t="array" ref="G8955">SUM(IF(A8955=A$5:A8955,IF(C8955=C$5:C8955,1,0),0))</f>
        <v>5717</v>
      </c>
    </row>
    <row r="8956" spans="2:7" x14ac:dyDescent="0.25">
      <c r="B8956" s="149" t="str">
        <f t="shared" si="280"/>
        <v>_5718</v>
      </c>
      <c r="E8956" s="149" t="str">
        <f t="shared" si="281"/>
        <v>_</v>
      </c>
      <c r="G8956" s="149">
        <f t="array" ref="G8956">SUM(IF(A8956=A$5:A8956,IF(C8956=C$5:C8956,1,0),0))</f>
        <v>5718</v>
      </c>
    </row>
    <row r="8957" spans="2:7" x14ac:dyDescent="0.25">
      <c r="B8957" s="149" t="str">
        <f t="shared" si="280"/>
        <v>_5719</v>
      </c>
      <c r="E8957" s="149" t="str">
        <f t="shared" si="281"/>
        <v>_</v>
      </c>
      <c r="G8957" s="149">
        <f t="array" ref="G8957">SUM(IF(A8957=A$5:A8957,IF(C8957=C$5:C8957,1,0),0))</f>
        <v>5719</v>
      </c>
    </row>
    <row r="8958" spans="2:7" x14ac:dyDescent="0.25">
      <c r="B8958" s="149" t="str">
        <f t="shared" si="280"/>
        <v>_5720</v>
      </c>
      <c r="E8958" s="149" t="str">
        <f t="shared" si="281"/>
        <v>_</v>
      </c>
      <c r="G8958" s="149">
        <f t="array" ref="G8958">SUM(IF(A8958=A$5:A8958,IF(C8958=C$5:C8958,1,0),0))</f>
        <v>5720</v>
      </c>
    </row>
    <row r="8959" spans="2:7" x14ac:dyDescent="0.25">
      <c r="B8959" s="149" t="str">
        <f t="shared" si="280"/>
        <v>_5721</v>
      </c>
      <c r="E8959" s="149" t="str">
        <f t="shared" si="281"/>
        <v>_</v>
      </c>
      <c r="G8959" s="149">
        <f t="array" ref="G8959">SUM(IF(A8959=A$5:A8959,IF(C8959=C$5:C8959,1,0),0))</f>
        <v>5721</v>
      </c>
    </row>
    <row r="8960" spans="2:7" x14ac:dyDescent="0.25">
      <c r="B8960" s="149" t="str">
        <f t="shared" si="280"/>
        <v>_5722</v>
      </c>
      <c r="E8960" s="149" t="str">
        <f t="shared" si="281"/>
        <v>_</v>
      </c>
      <c r="G8960" s="149">
        <f t="array" ref="G8960">SUM(IF(A8960=A$5:A8960,IF(C8960=C$5:C8960,1,0),0))</f>
        <v>5722</v>
      </c>
    </row>
    <row r="8961" spans="2:7" x14ac:dyDescent="0.25">
      <c r="B8961" s="149" t="str">
        <f t="shared" si="280"/>
        <v>_5723</v>
      </c>
      <c r="E8961" s="149" t="str">
        <f t="shared" si="281"/>
        <v>_</v>
      </c>
      <c r="G8961" s="149">
        <f t="array" ref="G8961">SUM(IF(A8961=A$5:A8961,IF(C8961=C$5:C8961,1,0),0))</f>
        <v>5723</v>
      </c>
    </row>
    <row r="8962" spans="2:7" x14ac:dyDescent="0.25">
      <c r="B8962" s="149" t="str">
        <f t="shared" si="280"/>
        <v>_5724</v>
      </c>
      <c r="E8962" s="149" t="str">
        <f t="shared" si="281"/>
        <v>_</v>
      </c>
      <c r="G8962" s="149">
        <f t="array" ref="G8962">SUM(IF(A8962=A$5:A8962,IF(C8962=C$5:C8962,1,0),0))</f>
        <v>5724</v>
      </c>
    </row>
    <row r="8963" spans="2:7" x14ac:dyDescent="0.25">
      <c r="B8963" s="149" t="str">
        <f t="shared" si="280"/>
        <v>_5725</v>
      </c>
      <c r="E8963" s="149" t="str">
        <f t="shared" si="281"/>
        <v>_</v>
      </c>
      <c r="G8963" s="149">
        <f t="array" ref="G8963">SUM(IF(A8963=A$5:A8963,IF(C8963=C$5:C8963,1,0),0))</f>
        <v>5725</v>
      </c>
    </row>
    <row r="8964" spans="2:7" x14ac:dyDescent="0.25">
      <c r="B8964" s="149" t="str">
        <f t="shared" si="280"/>
        <v>_5726</v>
      </c>
      <c r="E8964" s="149" t="str">
        <f t="shared" si="281"/>
        <v>_</v>
      </c>
      <c r="G8964" s="149">
        <f t="array" ref="G8964">SUM(IF(A8964=A$5:A8964,IF(C8964=C$5:C8964,1,0),0))</f>
        <v>5726</v>
      </c>
    </row>
    <row r="8965" spans="2:7" x14ac:dyDescent="0.25">
      <c r="B8965" s="149" t="str">
        <f t="shared" si="280"/>
        <v>_5727</v>
      </c>
      <c r="E8965" s="149" t="str">
        <f t="shared" si="281"/>
        <v>_</v>
      </c>
      <c r="G8965" s="149">
        <f t="array" ref="G8965">SUM(IF(A8965=A$5:A8965,IF(C8965=C$5:C8965,1,0),0))</f>
        <v>5727</v>
      </c>
    </row>
    <row r="8966" spans="2:7" x14ac:dyDescent="0.25">
      <c r="B8966" s="149" t="str">
        <f t="shared" si="280"/>
        <v>_5728</v>
      </c>
      <c r="E8966" s="149" t="str">
        <f t="shared" si="281"/>
        <v>_</v>
      </c>
      <c r="G8966" s="149">
        <f t="array" ref="G8966">SUM(IF(A8966=A$5:A8966,IF(C8966=C$5:C8966,1,0),0))</f>
        <v>5728</v>
      </c>
    </row>
    <row r="8967" spans="2:7" x14ac:dyDescent="0.25">
      <c r="B8967" s="149" t="str">
        <f t="shared" si="280"/>
        <v>_5729</v>
      </c>
      <c r="E8967" s="149" t="str">
        <f t="shared" si="281"/>
        <v>_</v>
      </c>
      <c r="G8967" s="149">
        <f t="array" ref="G8967">SUM(IF(A8967=A$5:A8967,IF(C8967=C$5:C8967,1,0),0))</f>
        <v>5729</v>
      </c>
    </row>
    <row r="8968" spans="2:7" x14ac:dyDescent="0.25">
      <c r="B8968" s="149" t="str">
        <f t="shared" si="280"/>
        <v>_5730</v>
      </c>
      <c r="E8968" s="149" t="str">
        <f t="shared" si="281"/>
        <v>_</v>
      </c>
      <c r="G8968" s="149">
        <f t="array" ref="G8968">SUM(IF(A8968=A$5:A8968,IF(C8968=C$5:C8968,1,0),0))</f>
        <v>5730</v>
      </c>
    </row>
    <row r="8969" spans="2:7" x14ac:dyDescent="0.25">
      <c r="B8969" s="149" t="str">
        <f t="shared" si="280"/>
        <v>_5731</v>
      </c>
      <c r="E8969" s="149" t="str">
        <f t="shared" si="281"/>
        <v>_</v>
      </c>
      <c r="G8969" s="149">
        <f t="array" ref="G8969">SUM(IF(A8969=A$5:A8969,IF(C8969=C$5:C8969,1,0),0))</f>
        <v>5731</v>
      </c>
    </row>
    <row r="8970" spans="2:7" x14ac:dyDescent="0.25">
      <c r="B8970" s="149" t="str">
        <f t="shared" si="280"/>
        <v>_5732</v>
      </c>
      <c r="E8970" s="149" t="str">
        <f t="shared" si="281"/>
        <v>_</v>
      </c>
      <c r="G8970" s="149">
        <f t="array" ref="G8970">SUM(IF(A8970=A$5:A8970,IF(C8970=C$5:C8970,1,0),0))</f>
        <v>5732</v>
      </c>
    </row>
    <row r="8971" spans="2:7" x14ac:dyDescent="0.25">
      <c r="B8971" s="149" t="str">
        <f t="shared" si="280"/>
        <v>_5733</v>
      </c>
      <c r="E8971" s="149" t="str">
        <f t="shared" si="281"/>
        <v>_</v>
      </c>
      <c r="G8971" s="149">
        <f t="array" ref="G8971">SUM(IF(A8971=A$5:A8971,IF(C8971=C$5:C8971,1,0),0))</f>
        <v>5733</v>
      </c>
    </row>
    <row r="8972" spans="2:7" x14ac:dyDescent="0.25">
      <c r="B8972" s="149" t="str">
        <f t="shared" si="280"/>
        <v>_5734</v>
      </c>
      <c r="E8972" s="149" t="str">
        <f t="shared" si="281"/>
        <v>_</v>
      </c>
      <c r="G8972" s="149">
        <f t="array" ref="G8972">SUM(IF(A8972=A$5:A8972,IF(C8972=C$5:C8972,1,0),0))</f>
        <v>5734</v>
      </c>
    </row>
    <row r="8973" spans="2:7" x14ac:dyDescent="0.25">
      <c r="B8973" s="149" t="str">
        <f t="shared" ref="B8973:B9036" si="282">A8973&amp;"_"&amp;C8973&amp;G8973</f>
        <v>_5735</v>
      </c>
      <c r="E8973" s="149" t="str">
        <f t="shared" si="281"/>
        <v>_</v>
      </c>
      <c r="G8973" s="149">
        <f t="array" ref="G8973">SUM(IF(A8973=A$5:A8973,IF(C8973=C$5:C8973,1,0),0))</f>
        <v>5735</v>
      </c>
    </row>
    <row r="8974" spans="2:7" x14ac:dyDescent="0.25">
      <c r="B8974" s="149" t="str">
        <f t="shared" si="282"/>
        <v>_5736</v>
      </c>
      <c r="E8974" s="149" t="str">
        <f t="shared" si="281"/>
        <v>_</v>
      </c>
      <c r="G8974" s="149">
        <f t="array" ref="G8974">SUM(IF(A8974=A$5:A8974,IF(C8974=C$5:C8974,1,0),0))</f>
        <v>5736</v>
      </c>
    </row>
    <row r="8975" spans="2:7" x14ac:dyDescent="0.25">
      <c r="B8975" s="149" t="str">
        <f t="shared" si="282"/>
        <v>_5737</v>
      </c>
      <c r="E8975" s="149" t="str">
        <f t="shared" si="281"/>
        <v>_</v>
      </c>
      <c r="G8975" s="149">
        <f t="array" ref="G8975">SUM(IF(A8975=A$5:A8975,IF(C8975=C$5:C8975,1,0),0))</f>
        <v>5737</v>
      </c>
    </row>
    <row r="8976" spans="2:7" x14ac:dyDescent="0.25">
      <c r="B8976" s="149" t="str">
        <f t="shared" si="282"/>
        <v>_5738</v>
      </c>
      <c r="E8976" s="149" t="str">
        <f t="shared" si="281"/>
        <v>_</v>
      </c>
      <c r="G8976" s="149">
        <f t="array" ref="G8976">SUM(IF(A8976=A$5:A8976,IF(C8976=C$5:C8976,1,0),0))</f>
        <v>5738</v>
      </c>
    </row>
    <row r="8977" spans="2:7" x14ac:dyDescent="0.25">
      <c r="B8977" s="149" t="str">
        <f t="shared" si="282"/>
        <v>_5739</v>
      </c>
      <c r="E8977" s="149" t="str">
        <f t="shared" si="281"/>
        <v>_</v>
      </c>
      <c r="G8977" s="149">
        <f t="array" ref="G8977">SUM(IF(A8977=A$5:A8977,IF(C8977=C$5:C8977,1,0),0))</f>
        <v>5739</v>
      </c>
    </row>
    <row r="8978" spans="2:7" x14ac:dyDescent="0.25">
      <c r="B8978" s="149" t="str">
        <f t="shared" si="282"/>
        <v>_5740</v>
      </c>
      <c r="E8978" s="149" t="str">
        <f t="shared" si="281"/>
        <v>_</v>
      </c>
      <c r="G8978" s="149">
        <f t="array" ref="G8978">SUM(IF(A8978=A$5:A8978,IF(C8978=C$5:C8978,1,0),0))</f>
        <v>5740</v>
      </c>
    </row>
    <row r="8979" spans="2:7" x14ac:dyDescent="0.25">
      <c r="B8979" s="149" t="str">
        <f t="shared" si="282"/>
        <v>_5741</v>
      </c>
      <c r="E8979" s="149" t="str">
        <f t="shared" si="281"/>
        <v>_</v>
      </c>
      <c r="G8979" s="149">
        <f t="array" ref="G8979">SUM(IF(A8979=A$5:A8979,IF(C8979=C$5:C8979,1,0),0))</f>
        <v>5741</v>
      </c>
    </row>
    <row r="8980" spans="2:7" x14ac:dyDescent="0.25">
      <c r="B8980" s="149" t="str">
        <f t="shared" si="282"/>
        <v>_5742</v>
      </c>
      <c r="E8980" s="149" t="str">
        <f t="shared" si="281"/>
        <v>_</v>
      </c>
      <c r="G8980" s="149">
        <f t="array" ref="G8980">SUM(IF(A8980=A$5:A8980,IF(C8980=C$5:C8980,1,0),0))</f>
        <v>5742</v>
      </c>
    </row>
    <row r="8981" spans="2:7" x14ac:dyDescent="0.25">
      <c r="B8981" s="149" t="str">
        <f t="shared" si="282"/>
        <v>_5743</v>
      </c>
      <c r="E8981" s="149" t="str">
        <f t="shared" si="281"/>
        <v>_</v>
      </c>
      <c r="G8981" s="149">
        <f t="array" ref="G8981">SUM(IF(A8981=A$5:A8981,IF(C8981=C$5:C8981,1,0),0))</f>
        <v>5743</v>
      </c>
    </row>
    <row r="8982" spans="2:7" x14ac:dyDescent="0.25">
      <c r="B8982" s="149" t="str">
        <f t="shared" si="282"/>
        <v>_5744</v>
      </c>
      <c r="E8982" s="149" t="str">
        <f t="shared" si="281"/>
        <v>_</v>
      </c>
      <c r="G8982" s="149">
        <f t="array" ref="G8982">SUM(IF(A8982=A$5:A8982,IF(C8982=C$5:C8982,1,0),0))</f>
        <v>5744</v>
      </c>
    </row>
    <row r="8983" spans="2:7" x14ac:dyDescent="0.25">
      <c r="B8983" s="149" t="str">
        <f t="shared" si="282"/>
        <v>_5745</v>
      </c>
      <c r="E8983" s="149" t="str">
        <f t="shared" si="281"/>
        <v>_</v>
      </c>
      <c r="G8983" s="149">
        <f t="array" ref="G8983">SUM(IF(A8983=A$5:A8983,IF(C8983=C$5:C8983,1,0),0))</f>
        <v>5745</v>
      </c>
    </row>
    <row r="8984" spans="2:7" x14ac:dyDescent="0.25">
      <c r="B8984" s="149" t="str">
        <f t="shared" si="282"/>
        <v>_5746</v>
      </c>
      <c r="E8984" s="149" t="str">
        <f t="shared" si="281"/>
        <v>_</v>
      </c>
      <c r="G8984" s="149">
        <f t="array" ref="G8984">SUM(IF(A8984=A$5:A8984,IF(C8984=C$5:C8984,1,0),0))</f>
        <v>5746</v>
      </c>
    </row>
    <row r="8985" spans="2:7" x14ac:dyDescent="0.25">
      <c r="B8985" s="149" t="str">
        <f t="shared" si="282"/>
        <v>_5747</v>
      </c>
      <c r="E8985" s="149" t="str">
        <f t="shared" si="281"/>
        <v>_</v>
      </c>
      <c r="G8985" s="149">
        <f t="array" ref="G8985">SUM(IF(A8985=A$5:A8985,IF(C8985=C$5:C8985,1,0),0))</f>
        <v>5747</v>
      </c>
    </row>
    <row r="8986" spans="2:7" x14ac:dyDescent="0.25">
      <c r="B8986" s="149" t="str">
        <f t="shared" si="282"/>
        <v>_5748</v>
      </c>
      <c r="E8986" s="149" t="str">
        <f t="shared" si="281"/>
        <v>_</v>
      </c>
      <c r="G8986" s="149">
        <f t="array" ref="G8986">SUM(IF(A8986=A$5:A8986,IF(C8986=C$5:C8986,1,0),0))</f>
        <v>5748</v>
      </c>
    </row>
    <row r="8987" spans="2:7" x14ac:dyDescent="0.25">
      <c r="B8987" s="149" t="str">
        <f t="shared" si="282"/>
        <v>_5749</v>
      </c>
      <c r="E8987" s="149" t="str">
        <f t="shared" si="281"/>
        <v>_</v>
      </c>
      <c r="G8987" s="149">
        <f t="array" ref="G8987">SUM(IF(A8987=A$5:A8987,IF(C8987=C$5:C8987,1,0),0))</f>
        <v>5749</v>
      </c>
    </row>
    <row r="8988" spans="2:7" x14ac:dyDescent="0.25">
      <c r="B8988" s="149" t="str">
        <f t="shared" si="282"/>
        <v>_5750</v>
      </c>
      <c r="E8988" s="149" t="str">
        <f t="shared" si="281"/>
        <v>_</v>
      </c>
      <c r="G8988" s="149">
        <f t="array" ref="G8988">SUM(IF(A8988=A$5:A8988,IF(C8988=C$5:C8988,1,0),0))</f>
        <v>5750</v>
      </c>
    </row>
    <row r="8989" spans="2:7" x14ac:dyDescent="0.25">
      <c r="B8989" s="149" t="str">
        <f t="shared" si="282"/>
        <v>_5751</v>
      </c>
      <c r="E8989" s="149" t="str">
        <f t="shared" si="281"/>
        <v>_</v>
      </c>
      <c r="G8989" s="149">
        <f t="array" ref="G8989">SUM(IF(A8989=A$5:A8989,IF(C8989=C$5:C8989,1,0),0))</f>
        <v>5751</v>
      </c>
    </row>
    <row r="8990" spans="2:7" x14ac:dyDescent="0.25">
      <c r="B8990" s="149" t="str">
        <f t="shared" si="282"/>
        <v>_5752</v>
      </c>
      <c r="E8990" s="149" t="str">
        <f t="shared" si="281"/>
        <v>_</v>
      </c>
      <c r="G8990" s="149">
        <f t="array" ref="G8990">SUM(IF(A8990=A$5:A8990,IF(C8990=C$5:C8990,1,0),0))</f>
        <v>5752</v>
      </c>
    </row>
    <row r="8991" spans="2:7" x14ac:dyDescent="0.25">
      <c r="B8991" s="149" t="str">
        <f t="shared" si="282"/>
        <v>_5753</v>
      </c>
      <c r="E8991" s="149" t="str">
        <f t="shared" si="281"/>
        <v>_</v>
      </c>
      <c r="G8991" s="149">
        <f t="array" ref="G8991">SUM(IF(A8991=A$5:A8991,IF(C8991=C$5:C8991,1,0),0))</f>
        <v>5753</v>
      </c>
    </row>
    <row r="8992" spans="2:7" x14ac:dyDescent="0.25">
      <c r="B8992" s="149" t="str">
        <f t="shared" si="282"/>
        <v>_5754</v>
      </c>
      <c r="E8992" s="149" t="str">
        <f t="shared" si="281"/>
        <v>_</v>
      </c>
      <c r="G8992" s="149">
        <f t="array" ref="G8992">SUM(IF(A8992=A$5:A8992,IF(C8992=C$5:C8992,1,0),0))</f>
        <v>5754</v>
      </c>
    </row>
    <row r="8993" spans="2:7" x14ac:dyDescent="0.25">
      <c r="B8993" s="149" t="str">
        <f t="shared" si="282"/>
        <v>_5755</v>
      </c>
      <c r="E8993" s="149" t="str">
        <f t="shared" si="281"/>
        <v>_</v>
      </c>
      <c r="G8993" s="149">
        <f t="array" ref="G8993">SUM(IF(A8993=A$5:A8993,IF(C8993=C$5:C8993,1,0),0))</f>
        <v>5755</v>
      </c>
    </row>
    <row r="8994" spans="2:7" x14ac:dyDescent="0.25">
      <c r="B8994" s="149" t="str">
        <f t="shared" si="282"/>
        <v>_5756</v>
      </c>
      <c r="E8994" s="149" t="str">
        <f t="shared" si="281"/>
        <v>_</v>
      </c>
      <c r="G8994" s="149">
        <f t="array" ref="G8994">SUM(IF(A8994=A$5:A8994,IF(C8994=C$5:C8994,1,0),0))</f>
        <v>5756</v>
      </c>
    </row>
    <row r="8995" spans="2:7" x14ac:dyDescent="0.25">
      <c r="B8995" s="149" t="str">
        <f t="shared" si="282"/>
        <v>_5757</v>
      </c>
      <c r="E8995" s="149" t="str">
        <f t="shared" si="281"/>
        <v>_</v>
      </c>
      <c r="G8995" s="149">
        <f t="array" ref="G8995">SUM(IF(A8995=A$5:A8995,IF(C8995=C$5:C8995,1,0),0))</f>
        <v>5757</v>
      </c>
    </row>
    <row r="8996" spans="2:7" x14ac:dyDescent="0.25">
      <c r="B8996" s="149" t="str">
        <f t="shared" si="282"/>
        <v>_5758</v>
      </c>
      <c r="E8996" s="149" t="str">
        <f t="shared" si="281"/>
        <v>_</v>
      </c>
      <c r="G8996" s="149">
        <f t="array" ref="G8996">SUM(IF(A8996=A$5:A8996,IF(C8996=C$5:C8996,1,0),0))</f>
        <v>5758</v>
      </c>
    </row>
    <row r="8997" spans="2:7" x14ac:dyDescent="0.25">
      <c r="B8997" s="149" t="str">
        <f t="shared" si="282"/>
        <v>_5759</v>
      </c>
      <c r="E8997" s="149" t="str">
        <f t="shared" si="281"/>
        <v>_</v>
      </c>
      <c r="G8997" s="149">
        <f t="array" ref="G8997">SUM(IF(A8997=A$5:A8997,IF(C8997=C$5:C8997,1,0),0))</f>
        <v>5759</v>
      </c>
    </row>
    <row r="8998" spans="2:7" x14ac:dyDescent="0.25">
      <c r="B8998" s="149" t="str">
        <f t="shared" si="282"/>
        <v>_5760</v>
      </c>
      <c r="E8998" s="149" t="str">
        <f t="shared" si="281"/>
        <v>_</v>
      </c>
      <c r="G8998" s="149">
        <f t="array" ref="G8998">SUM(IF(A8998=A$5:A8998,IF(C8998=C$5:C8998,1,0),0))</f>
        <v>5760</v>
      </c>
    </row>
    <row r="8999" spans="2:7" x14ac:dyDescent="0.25">
      <c r="B8999" s="149" t="str">
        <f t="shared" si="282"/>
        <v>_5761</v>
      </c>
      <c r="E8999" s="149" t="str">
        <f t="shared" si="281"/>
        <v>_</v>
      </c>
      <c r="G8999" s="149">
        <f t="array" ref="G8999">SUM(IF(A8999=A$5:A8999,IF(C8999=C$5:C8999,1,0),0))</f>
        <v>5761</v>
      </c>
    </row>
    <row r="9000" spans="2:7" x14ac:dyDescent="0.25">
      <c r="B9000" s="149" t="str">
        <f t="shared" si="282"/>
        <v>_5762</v>
      </c>
      <c r="E9000" s="149" t="str">
        <f t="shared" si="281"/>
        <v>_</v>
      </c>
      <c r="G9000" s="149">
        <f t="array" ref="G9000">SUM(IF(A9000=A$5:A9000,IF(C9000=C$5:C9000,1,0),0))</f>
        <v>5762</v>
      </c>
    </row>
    <row r="9001" spans="2:7" x14ac:dyDescent="0.25">
      <c r="B9001" s="149" t="str">
        <f t="shared" si="282"/>
        <v>_5763</v>
      </c>
      <c r="E9001" s="149" t="str">
        <f t="shared" si="281"/>
        <v>_</v>
      </c>
      <c r="G9001" s="149">
        <f t="array" ref="G9001">SUM(IF(A9001=A$5:A9001,IF(C9001=C$5:C9001,1,0),0))</f>
        <v>5763</v>
      </c>
    </row>
    <row r="9002" spans="2:7" x14ac:dyDescent="0.25">
      <c r="B9002" s="149" t="str">
        <f t="shared" si="282"/>
        <v>_5764</v>
      </c>
      <c r="E9002" s="149" t="str">
        <f t="shared" si="281"/>
        <v>_</v>
      </c>
      <c r="G9002" s="149">
        <f t="array" ref="G9002">SUM(IF(A9002=A$5:A9002,IF(C9002=C$5:C9002,1,0),0))</f>
        <v>5764</v>
      </c>
    </row>
    <row r="9003" spans="2:7" x14ac:dyDescent="0.25">
      <c r="B9003" s="149" t="str">
        <f t="shared" si="282"/>
        <v>_5765</v>
      </c>
      <c r="E9003" s="149" t="str">
        <f t="shared" si="281"/>
        <v>_</v>
      </c>
      <c r="G9003" s="149">
        <f t="array" ref="G9003">SUM(IF(A9003=A$5:A9003,IF(C9003=C$5:C9003,1,0),0))</f>
        <v>5765</v>
      </c>
    </row>
    <row r="9004" spans="2:7" x14ac:dyDescent="0.25">
      <c r="B9004" s="149" t="str">
        <f t="shared" si="282"/>
        <v>_5766</v>
      </c>
      <c r="E9004" s="149" t="str">
        <f t="shared" si="281"/>
        <v>_</v>
      </c>
      <c r="G9004" s="149">
        <f t="array" ref="G9004">SUM(IF(A9004=A$5:A9004,IF(C9004=C$5:C9004,1,0),0))</f>
        <v>5766</v>
      </c>
    </row>
    <row r="9005" spans="2:7" x14ac:dyDescent="0.25">
      <c r="B9005" s="149" t="str">
        <f t="shared" si="282"/>
        <v>_5767</v>
      </c>
      <c r="E9005" s="149" t="str">
        <f t="shared" si="281"/>
        <v>_</v>
      </c>
      <c r="G9005" s="149">
        <f t="array" ref="G9005">SUM(IF(A9005=A$5:A9005,IF(C9005=C$5:C9005,1,0),0))</f>
        <v>5767</v>
      </c>
    </row>
    <row r="9006" spans="2:7" x14ac:dyDescent="0.25">
      <c r="B9006" s="149" t="str">
        <f t="shared" si="282"/>
        <v>_5768</v>
      </c>
      <c r="E9006" s="149" t="str">
        <f t="shared" si="281"/>
        <v>_</v>
      </c>
      <c r="G9006" s="149">
        <f t="array" ref="G9006">SUM(IF(A9006=A$5:A9006,IF(C9006=C$5:C9006,1,0),0))</f>
        <v>5768</v>
      </c>
    </row>
    <row r="9007" spans="2:7" x14ac:dyDescent="0.25">
      <c r="B9007" s="149" t="str">
        <f t="shared" si="282"/>
        <v>_5769</v>
      </c>
      <c r="E9007" s="149" t="str">
        <f t="shared" si="281"/>
        <v>_</v>
      </c>
      <c r="G9007" s="149">
        <f t="array" ref="G9007">SUM(IF(A9007=A$5:A9007,IF(C9007=C$5:C9007,1,0),0))</f>
        <v>5769</v>
      </c>
    </row>
    <row r="9008" spans="2:7" x14ac:dyDescent="0.25">
      <c r="B9008" s="149" t="str">
        <f t="shared" si="282"/>
        <v>_5770</v>
      </c>
      <c r="E9008" s="149" t="str">
        <f t="shared" si="281"/>
        <v>_</v>
      </c>
      <c r="G9008" s="149">
        <f t="array" ref="G9008">SUM(IF(A9008=A$5:A9008,IF(C9008=C$5:C9008,1,0),0))</f>
        <v>5770</v>
      </c>
    </row>
    <row r="9009" spans="2:7" x14ac:dyDescent="0.25">
      <c r="B9009" s="149" t="str">
        <f t="shared" si="282"/>
        <v>_5771</v>
      </c>
      <c r="E9009" s="149" t="str">
        <f t="shared" ref="E9009:E9072" si="283">A9009&amp;"_"&amp;C9009&amp;D9009</f>
        <v>_</v>
      </c>
      <c r="G9009" s="149">
        <f t="array" ref="G9009">SUM(IF(A9009=A$5:A9009,IF(C9009=C$5:C9009,1,0),0))</f>
        <v>5771</v>
      </c>
    </row>
    <row r="9010" spans="2:7" x14ac:dyDescent="0.25">
      <c r="B9010" s="149" t="str">
        <f t="shared" si="282"/>
        <v>_5772</v>
      </c>
      <c r="E9010" s="149" t="str">
        <f t="shared" si="283"/>
        <v>_</v>
      </c>
      <c r="G9010" s="149">
        <f t="array" ref="G9010">SUM(IF(A9010=A$5:A9010,IF(C9010=C$5:C9010,1,0),0))</f>
        <v>5772</v>
      </c>
    </row>
    <row r="9011" spans="2:7" x14ac:dyDescent="0.25">
      <c r="B9011" s="149" t="str">
        <f t="shared" si="282"/>
        <v>_5773</v>
      </c>
      <c r="E9011" s="149" t="str">
        <f t="shared" si="283"/>
        <v>_</v>
      </c>
      <c r="G9011" s="149">
        <f t="array" ref="G9011">SUM(IF(A9011=A$5:A9011,IF(C9011=C$5:C9011,1,0),0))</f>
        <v>5773</v>
      </c>
    </row>
    <row r="9012" spans="2:7" x14ac:dyDescent="0.25">
      <c r="B9012" s="149" t="str">
        <f t="shared" si="282"/>
        <v>_5774</v>
      </c>
      <c r="E9012" s="149" t="str">
        <f t="shared" si="283"/>
        <v>_</v>
      </c>
      <c r="G9012" s="149">
        <f t="array" ref="G9012">SUM(IF(A9012=A$5:A9012,IF(C9012=C$5:C9012,1,0),0))</f>
        <v>5774</v>
      </c>
    </row>
    <row r="9013" spans="2:7" x14ac:dyDescent="0.25">
      <c r="B9013" s="149" t="str">
        <f t="shared" si="282"/>
        <v>_5775</v>
      </c>
      <c r="E9013" s="149" t="str">
        <f t="shared" si="283"/>
        <v>_</v>
      </c>
      <c r="G9013" s="149">
        <f t="array" ref="G9013">SUM(IF(A9013=A$5:A9013,IF(C9013=C$5:C9013,1,0),0))</f>
        <v>5775</v>
      </c>
    </row>
    <row r="9014" spans="2:7" x14ac:dyDescent="0.25">
      <c r="B9014" s="149" t="str">
        <f t="shared" si="282"/>
        <v>_5776</v>
      </c>
      <c r="E9014" s="149" t="str">
        <f t="shared" si="283"/>
        <v>_</v>
      </c>
      <c r="G9014" s="149">
        <f t="array" ref="G9014">SUM(IF(A9014=A$5:A9014,IF(C9014=C$5:C9014,1,0),0))</f>
        <v>5776</v>
      </c>
    </row>
    <row r="9015" spans="2:7" x14ac:dyDescent="0.25">
      <c r="B9015" s="149" t="str">
        <f t="shared" si="282"/>
        <v>_5777</v>
      </c>
      <c r="E9015" s="149" t="str">
        <f t="shared" si="283"/>
        <v>_</v>
      </c>
      <c r="G9015" s="149">
        <f t="array" ref="G9015">SUM(IF(A9015=A$5:A9015,IF(C9015=C$5:C9015,1,0),0))</f>
        <v>5777</v>
      </c>
    </row>
    <row r="9016" spans="2:7" x14ac:dyDescent="0.25">
      <c r="B9016" s="149" t="str">
        <f t="shared" si="282"/>
        <v>_5778</v>
      </c>
      <c r="E9016" s="149" t="str">
        <f t="shared" si="283"/>
        <v>_</v>
      </c>
      <c r="G9016" s="149">
        <f t="array" ref="G9016">SUM(IF(A9016=A$5:A9016,IF(C9016=C$5:C9016,1,0),0))</f>
        <v>5778</v>
      </c>
    </row>
    <row r="9017" spans="2:7" x14ac:dyDescent="0.25">
      <c r="B9017" s="149" t="str">
        <f t="shared" si="282"/>
        <v>_5779</v>
      </c>
      <c r="E9017" s="149" t="str">
        <f t="shared" si="283"/>
        <v>_</v>
      </c>
      <c r="G9017" s="149">
        <f t="array" ref="G9017">SUM(IF(A9017=A$5:A9017,IF(C9017=C$5:C9017,1,0),0))</f>
        <v>5779</v>
      </c>
    </row>
    <row r="9018" spans="2:7" x14ac:dyDescent="0.25">
      <c r="B9018" s="149" t="str">
        <f t="shared" si="282"/>
        <v>_5780</v>
      </c>
      <c r="E9018" s="149" t="str">
        <f t="shared" si="283"/>
        <v>_</v>
      </c>
      <c r="G9018" s="149">
        <f t="array" ref="G9018">SUM(IF(A9018=A$5:A9018,IF(C9018=C$5:C9018,1,0),0))</f>
        <v>5780</v>
      </c>
    </row>
    <row r="9019" spans="2:7" x14ac:dyDescent="0.25">
      <c r="B9019" s="149" t="str">
        <f t="shared" si="282"/>
        <v>_5781</v>
      </c>
      <c r="E9019" s="149" t="str">
        <f t="shared" si="283"/>
        <v>_</v>
      </c>
      <c r="G9019" s="149">
        <f t="array" ref="G9019">SUM(IF(A9019=A$5:A9019,IF(C9019=C$5:C9019,1,0),0))</f>
        <v>5781</v>
      </c>
    </row>
    <row r="9020" spans="2:7" x14ac:dyDescent="0.25">
      <c r="B9020" s="149" t="str">
        <f t="shared" si="282"/>
        <v>_5782</v>
      </c>
      <c r="E9020" s="149" t="str">
        <f t="shared" si="283"/>
        <v>_</v>
      </c>
      <c r="G9020" s="149">
        <f t="array" ref="G9020">SUM(IF(A9020=A$5:A9020,IF(C9020=C$5:C9020,1,0),0))</f>
        <v>5782</v>
      </c>
    </row>
    <row r="9021" spans="2:7" x14ac:dyDescent="0.25">
      <c r="B9021" s="149" t="str">
        <f t="shared" si="282"/>
        <v>_5783</v>
      </c>
      <c r="E9021" s="149" t="str">
        <f t="shared" si="283"/>
        <v>_</v>
      </c>
      <c r="G9021" s="149">
        <f t="array" ref="G9021">SUM(IF(A9021=A$5:A9021,IF(C9021=C$5:C9021,1,0),0))</f>
        <v>5783</v>
      </c>
    </row>
    <row r="9022" spans="2:7" x14ac:dyDescent="0.25">
      <c r="B9022" s="149" t="str">
        <f t="shared" si="282"/>
        <v>_5784</v>
      </c>
      <c r="E9022" s="149" t="str">
        <f t="shared" si="283"/>
        <v>_</v>
      </c>
      <c r="G9022" s="149">
        <f t="array" ref="G9022">SUM(IF(A9022=A$5:A9022,IF(C9022=C$5:C9022,1,0),0))</f>
        <v>5784</v>
      </c>
    </row>
    <row r="9023" spans="2:7" x14ac:dyDescent="0.25">
      <c r="B9023" s="149" t="str">
        <f t="shared" si="282"/>
        <v>_5785</v>
      </c>
      <c r="E9023" s="149" t="str">
        <f t="shared" si="283"/>
        <v>_</v>
      </c>
      <c r="G9023" s="149">
        <f t="array" ref="G9023">SUM(IF(A9023=A$5:A9023,IF(C9023=C$5:C9023,1,0),0))</f>
        <v>5785</v>
      </c>
    </row>
    <row r="9024" spans="2:7" x14ac:dyDescent="0.25">
      <c r="B9024" s="149" t="str">
        <f t="shared" si="282"/>
        <v>_5786</v>
      </c>
      <c r="E9024" s="149" t="str">
        <f t="shared" si="283"/>
        <v>_</v>
      </c>
      <c r="G9024" s="149">
        <f t="array" ref="G9024">SUM(IF(A9024=A$5:A9024,IF(C9024=C$5:C9024,1,0),0))</f>
        <v>5786</v>
      </c>
    </row>
    <row r="9025" spans="2:7" x14ac:dyDescent="0.25">
      <c r="B9025" s="149" t="str">
        <f t="shared" si="282"/>
        <v>_5787</v>
      </c>
      <c r="E9025" s="149" t="str">
        <f t="shared" si="283"/>
        <v>_</v>
      </c>
      <c r="G9025" s="149">
        <f t="array" ref="G9025">SUM(IF(A9025=A$5:A9025,IF(C9025=C$5:C9025,1,0),0))</f>
        <v>5787</v>
      </c>
    </row>
    <row r="9026" spans="2:7" x14ac:dyDescent="0.25">
      <c r="B9026" s="149" t="str">
        <f t="shared" si="282"/>
        <v>_5788</v>
      </c>
      <c r="E9026" s="149" t="str">
        <f t="shared" si="283"/>
        <v>_</v>
      </c>
      <c r="G9026" s="149">
        <f t="array" ref="G9026">SUM(IF(A9026=A$5:A9026,IF(C9026=C$5:C9026,1,0),0))</f>
        <v>5788</v>
      </c>
    </row>
    <row r="9027" spans="2:7" x14ac:dyDescent="0.25">
      <c r="B9027" s="149" t="str">
        <f t="shared" si="282"/>
        <v>_5789</v>
      </c>
      <c r="E9027" s="149" t="str">
        <f t="shared" si="283"/>
        <v>_</v>
      </c>
      <c r="G9027" s="149">
        <f t="array" ref="G9027">SUM(IF(A9027=A$5:A9027,IF(C9027=C$5:C9027,1,0),0))</f>
        <v>5789</v>
      </c>
    </row>
    <row r="9028" spans="2:7" x14ac:dyDescent="0.25">
      <c r="B9028" s="149" t="str">
        <f t="shared" si="282"/>
        <v>_5790</v>
      </c>
      <c r="E9028" s="149" t="str">
        <f t="shared" si="283"/>
        <v>_</v>
      </c>
      <c r="G9028" s="149">
        <f t="array" ref="G9028">SUM(IF(A9028=A$5:A9028,IF(C9028=C$5:C9028,1,0),0))</f>
        <v>5790</v>
      </c>
    </row>
    <row r="9029" spans="2:7" x14ac:dyDescent="0.25">
      <c r="B9029" s="149" t="str">
        <f t="shared" si="282"/>
        <v>_5791</v>
      </c>
      <c r="E9029" s="149" t="str">
        <f t="shared" si="283"/>
        <v>_</v>
      </c>
      <c r="G9029" s="149">
        <f t="array" ref="G9029">SUM(IF(A9029=A$5:A9029,IF(C9029=C$5:C9029,1,0),0))</f>
        <v>5791</v>
      </c>
    </row>
    <row r="9030" spans="2:7" x14ac:dyDescent="0.25">
      <c r="B9030" s="149" t="str">
        <f t="shared" si="282"/>
        <v>_5792</v>
      </c>
      <c r="E9030" s="149" t="str">
        <f t="shared" si="283"/>
        <v>_</v>
      </c>
      <c r="G9030" s="149">
        <f t="array" ref="G9030">SUM(IF(A9030=A$5:A9030,IF(C9030=C$5:C9030,1,0),0))</f>
        <v>5792</v>
      </c>
    </row>
    <row r="9031" spans="2:7" x14ac:dyDescent="0.25">
      <c r="B9031" s="149" t="str">
        <f t="shared" si="282"/>
        <v>_5793</v>
      </c>
      <c r="E9031" s="149" t="str">
        <f t="shared" si="283"/>
        <v>_</v>
      </c>
      <c r="G9031" s="149">
        <f t="array" ref="G9031">SUM(IF(A9031=A$5:A9031,IF(C9031=C$5:C9031,1,0),0))</f>
        <v>5793</v>
      </c>
    </row>
    <row r="9032" spans="2:7" x14ac:dyDescent="0.25">
      <c r="B9032" s="149" t="str">
        <f t="shared" si="282"/>
        <v>_5794</v>
      </c>
      <c r="E9032" s="149" t="str">
        <f t="shared" si="283"/>
        <v>_</v>
      </c>
      <c r="G9032" s="149">
        <f t="array" ref="G9032">SUM(IF(A9032=A$5:A9032,IF(C9032=C$5:C9032,1,0),0))</f>
        <v>5794</v>
      </c>
    </row>
    <row r="9033" spans="2:7" x14ac:dyDescent="0.25">
      <c r="B9033" s="149" t="str">
        <f t="shared" si="282"/>
        <v>_5795</v>
      </c>
      <c r="E9033" s="149" t="str">
        <f t="shared" si="283"/>
        <v>_</v>
      </c>
      <c r="G9033" s="149">
        <f t="array" ref="G9033">SUM(IF(A9033=A$5:A9033,IF(C9033=C$5:C9033,1,0),0))</f>
        <v>5795</v>
      </c>
    </row>
    <row r="9034" spans="2:7" x14ac:dyDescent="0.25">
      <c r="B9034" s="149" t="str">
        <f t="shared" si="282"/>
        <v>_5796</v>
      </c>
      <c r="E9034" s="149" t="str">
        <f t="shared" si="283"/>
        <v>_</v>
      </c>
      <c r="G9034" s="149">
        <f t="array" ref="G9034">SUM(IF(A9034=A$5:A9034,IF(C9034=C$5:C9034,1,0),0))</f>
        <v>5796</v>
      </c>
    </row>
    <row r="9035" spans="2:7" x14ac:dyDescent="0.25">
      <c r="B9035" s="149" t="str">
        <f t="shared" si="282"/>
        <v>_5797</v>
      </c>
      <c r="E9035" s="149" t="str">
        <f t="shared" si="283"/>
        <v>_</v>
      </c>
      <c r="G9035" s="149">
        <f t="array" ref="G9035">SUM(IF(A9035=A$5:A9035,IF(C9035=C$5:C9035,1,0),0))</f>
        <v>5797</v>
      </c>
    </row>
    <row r="9036" spans="2:7" x14ac:dyDescent="0.25">
      <c r="B9036" s="149" t="str">
        <f t="shared" si="282"/>
        <v>_5798</v>
      </c>
      <c r="E9036" s="149" t="str">
        <f t="shared" si="283"/>
        <v>_</v>
      </c>
      <c r="G9036" s="149">
        <f t="array" ref="G9036">SUM(IF(A9036=A$5:A9036,IF(C9036=C$5:C9036,1,0),0))</f>
        <v>5798</v>
      </c>
    </row>
    <row r="9037" spans="2:7" x14ac:dyDescent="0.25">
      <c r="B9037" s="149" t="str">
        <f t="shared" ref="B9037:B9100" si="284">A9037&amp;"_"&amp;C9037&amp;G9037</f>
        <v>_5799</v>
      </c>
      <c r="E9037" s="149" t="str">
        <f t="shared" si="283"/>
        <v>_</v>
      </c>
      <c r="G9037" s="149">
        <f t="array" ref="G9037">SUM(IF(A9037=A$5:A9037,IF(C9037=C$5:C9037,1,0),0))</f>
        <v>5799</v>
      </c>
    </row>
    <row r="9038" spans="2:7" x14ac:dyDescent="0.25">
      <c r="B9038" s="149" t="str">
        <f t="shared" si="284"/>
        <v>_5800</v>
      </c>
      <c r="E9038" s="149" t="str">
        <f t="shared" si="283"/>
        <v>_</v>
      </c>
      <c r="G9038" s="149">
        <f t="array" ref="G9038">SUM(IF(A9038=A$5:A9038,IF(C9038=C$5:C9038,1,0),0))</f>
        <v>5800</v>
      </c>
    </row>
    <row r="9039" spans="2:7" x14ac:dyDescent="0.25">
      <c r="B9039" s="149" t="str">
        <f t="shared" si="284"/>
        <v>_5801</v>
      </c>
      <c r="E9039" s="149" t="str">
        <f t="shared" si="283"/>
        <v>_</v>
      </c>
      <c r="G9039" s="149">
        <f t="array" ref="G9039">SUM(IF(A9039=A$5:A9039,IF(C9039=C$5:C9039,1,0),0))</f>
        <v>5801</v>
      </c>
    </row>
    <row r="9040" spans="2:7" x14ac:dyDescent="0.25">
      <c r="B9040" s="149" t="str">
        <f t="shared" si="284"/>
        <v>_5802</v>
      </c>
      <c r="E9040" s="149" t="str">
        <f t="shared" si="283"/>
        <v>_</v>
      </c>
      <c r="G9040" s="149">
        <f t="array" ref="G9040">SUM(IF(A9040=A$5:A9040,IF(C9040=C$5:C9040,1,0),0))</f>
        <v>5802</v>
      </c>
    </row>
    <row r="9041" spans="2:7" x14ac:dyDescent="0.25">
      <c r="B9041" s="149" t="str">
        <f t="shared" si="284"/>
        <v>_5803</v>
      </c>
      <c r="E9041" s="149" t="str">
        <f t="shared" si="283"/>
        <v>_</v>
      </c>
      <c r="G9041" s="149">
        <f t="array" ref="G9041">SUM(IF(A9041=A$5:A9041,IF(C9041=C$5:C9041,1,0),0))</f>
        <v>5803</v>
      </c>
    </row>
    <row r="9042" spans="2:7" x14ac:dyDescent="0.25">
      <c r="B9042" s="149" t="str">
        <f t="shared" si="284"/>
        <v>_5804</v>
      </c>
      <c r="E9042" s="149" t="str">
        <f t="shared" si="283"/>
        <v>_</v>
      </c>
      <c r="G9042" s="149">
        <f t="array" ref="G9042">SUM(IF(A9042=A$5:A9042,IF(C9042=C$5:C9042,1,0),0))</f>
        <v>5804</v>
      </c>
    </row>
    <row r="9043" spans="2:7" x14ac:dyDescent="0.25">
      <c r="B9043" s="149" t="str">
        <f t="shared" si="284"/>
        <v>_5805</v>
      </c>
      <c r="E9043" s="149" t="str">
        <f t="shared" si="283"/>
        <v>_</v>
      </c>
      <c r="G9043" s="149">
        <f t="array" ref="G9043">SUM(IF(A9043=A$5:A9043,IF(C9043=C$5:C9043,1,0),0))</f>
        <v>5805</v>
      </c>
    </row>
    <row r="9044" spans="2:7" x14ac:dyDescent="0.25">
      <c r="B9044" s="149" t="str">
        <f t="shared" si="284"/>
        <v>_5806</v>
      </c>
      <c r="E9044" s="149" t="str">
        <f t="shared" si="283"/>
        <v>_</v>
      </c>
      <c r="G9044" s="149">
        <f t="array" ref="G9044">SUM(IF(A9044=A$5:A9044,IF(C9044=C$5:C9044,1,0),0))</f>
        <v>5806</v>
      </c>
    </row>
    <row r="9045" spans="2:7" x14ac:dyDescent="0.25">
      <c r="B9045" s="149" t="str">
        <f t="shared" si="284"/>
        <v>_5807</v>
      </c>
      <c r="E9045" s="149" t="str">
        <f t="shared" si="283"/>
        <v>_</v>
      </c>
      <c r="G9045" s="149">
        <f t="array" ref="G9045">SUM(IF(A9045=A$5:A9045,IF(C9045=C$5:C9045,1,0),0))</f>
        <v>5807</v>
      </c>
    </row>
    <row r="9046" spans="2:7" x14ac:dyDescent="0.25">
      <c r="B9046" s="149" t="str">
        <f t="shared" si="284"/>
        <v>_5808</v>
      </c>
      <c r="E9046" s="149" t="str">
        <f t="shared" si="283"/>
        <v>_</v>
      </c>
      <c r="G9046" s="149">
        <f t="array" ref="G9046">SUM(IF(A9046=A$5:A9046,IF(C9046=C$5:C9046,1,0),0))</f>
        <v>5808</v>
      </c>
    </row>
    <row r="9047" spans="2:7" x14ac:dyDescent="0.25">
      <c r="B9047" s="149" t="str">
        <f t="shared" si="284"/>
        <v>_5809</v>
      </c>
      <c r="E9047" s="149" t="str">
        <f t="shared" si="283"/>
        <v>_</v>
      </c>
      <c r="G9047" s="149">
        <f t="array" ref="G9047">SUM(IF(A9047=A$5:A9047,IF(C9047=C$5:C9047,1,0),0))</f>
        <v>5809</v>
      </c>
    </row>
    <row r="9048" spans="2:7" x14ac:dyDescent="0.25">
      <c r="B9048" s="149" t="str">
        <f t="shared" si="284"/>
        <v>_5810</v>
      </c>
      <c r="E9048" s="149" t="str">
        <f t="shared" si="283"/>
        <v>_</v>
      </c>
      <c r="G9048" s="149">
        <f t="array" ref="G9048">SUM(IF(A9048=A$5:A9048,IF(C9048=C$5:C9048,1,0),0))</f>
        <v>5810</v>
      </c>
    </row>
    <row r="9049" spans="2:7" x14ac:dyDescent="0.25">
      <c r="B9049" s="149" t="str">
        <f t="shared" si="284"/>
        <v>_5811</v>
      </c>
      <c r="E9049" s="149" t="str">
        <f t="shared" si="283"/>
        <v>_</v>
      </c>
      <c r="G9049" s="149">
        <f t="array" ref="G9049">SUM(IF(A9049=A$5:A9049,IF(C9049=C$5:C9049,1,0),0))</f>
        <v>5811</v>
      </c>
    </row>
    <row r="9050" spans="2:7" x14ac:dyDescent="0.25">
      <c r="B9050" s="149" t="str">
        <f t="shared" si="284"/>
        <v>_5812</v>
      </c>
      <c r="E9050" s="149" t="str">
        <f t="shared" si="283"/>
        <v>_</v>
      </c>
      <c r="G9050" s="149">
        <f t="array" ref="G9050">SUM(IF(A9050=A$5:A9050,IF(C9050=C$5:C9050,1,0),0))</f>
        <v>5812</v>
      </c>
    </row>
    <row r="9051" spans="2:7" x14ac:dyDescent="0.25">
      <c r="B9051" s="149" t="str">
        <f t="shared" si="284"/>
        <v>_5813</v>
      </c>
      <c r="E9051" s="149" t="str">
        <f t="shared" si="283"/>
        <v>_</v>
      </c>
      <c r="G9051" s="149">
        <f t="array" ref="G9051">SUM(IF(A9051=A$5:A9051,IF(C9051=C$5:C9051,1,0),0))</f>
        <v>5813</v>
      </c>
    </row>
    <row r="9052" spans="2:7" x14ac:dyDescent="0.25">
      <c r="B9052" s="149" t="str">
        <f t="shared" si="284"/>
        <v>_5814</v>
      </c>
      <c r="E9052" s="149" t="str">
        <f t="shared" si="283"/>
        <v>_</v>
      </c>
      <c r="G9052" s="149">
        <f t="array" ref="G9052">SUM(IF(A9052=A$5:A9052,IF(C9052=C$5:C9052,1,0),0))</f>
        <v>5814</v>
      </c>
    </row>
    <row r="9053" spans="2:7" x14ac:dyDescent="0.25">
      <c r="B9053" s="149" t="str">
        <f t="shared" si="284"/>
        <v>_5815</v>
      </c>
      <c r="E9053" s="149" t="str">
        <f t="shared" si="283"/>
        <v>_</v>
      </c>
      <c r="G9053" s="149">
        <f t="array" ref="G9053">SUM(IF(A9053=A$5:A9053,IF(C9053=C$5:C9053,1,0),0))</f>
        <v>5815</v>
      </c>
    </row>
    <row r="9054" spans="2:7" x14ac:dyDescent="0.25">
      <c r="B9054" s="149" t="str">
        <f t="shared" si="284"/>
        <v>_5816</v>
      </c>
      <c r="E9054" s="149" t="str">
        <f t="shared" si="283"/>
        <v>_</v>
      </c>
      <c r="G9054" s="149">
        <f t="array" ref="G9054">SUM(IF(A9054=A$5:A9054,IF(C9054=C$5:C9054,1,0),0))</f>
        <v>5816</v>
      </c>
    </row>
    <row r="9055" spans="2:7" x14ac:dyDescent="0.25">
      <c r="B9055" s="149" t="str">
        <f t="shared" si="284"/>
        <v>_5817</v>
      </c>
      <c r="E9055" s="149" t="str">
        <f t="shared" si="283"/>
        <v>_</v>
      </c>
      <c r="G9055" s="149">
        <f t="array" ref="G9055">SUM(IF(A9055=A$5:A9055,IF(C9055=C$5:C9055,1,0),0))</f>
        <v>5817</v>
      </c>
    </row>
    <row r="9056" spans="2:7" x14ac:dyDescent="0.25">
      <c r="B9056" s="149" t="str">
        <f t="shared" si="284"/>
        <v>_5818</v>
      </c>
      <c r="E9056" s="149" t="str">
        <f t="shared" si="283"/>
        <v>_</v>
      </c>
      <c r="G9056" s="149">
        <f t="array" ref="G9056">SUM(IF(A9056=A$5:A9056,IF(C9056=C$5:C9056,1,0),0))</f>
        <v>5818</v>
      </c>
    </row>
    <row r="9057" spans="2:7" x14ac:dyDescent="0.25">
      <c r="B9057" s="149" t="str">
        <f t="shared" si="284"/>
        <v>_5819</v>
      </c>
      <c r="E9057" s="149" t="str">
        <f t="shared" si="283"/>
        <v>_</v>
      </c>
      <c r="G9057" s="149">
        <f t="array" ref="G9057">SUM(IF(A9057=A$5:A9057,IF(C9057=C$5:C9057,1,0),0))</f>
        <v>5819</v>
      </c>
    </row>
    <row r="9058" spans="2:7" x14ac:dyDescent="0.25">
      <c r="B9058" s="149" t="str">
        <f t="shared" si="284"/>
        <v>_5820</v>
      </c>
      <c r="E9058" s="149" t="str">
        <f t="shared" si="283"/>
        <v>_</v>
      </c>
      <c r="G9058" s="149">
        <f t="array" ref="G9058">SUM(IF(A9058=A$5:A9058,IF(C9058=C$5:C9058,1,0),0))</f>
        <v>5820</v>
      </c>
    </row>
    <row r="9059" spans="2:7" x14ac:dyDescent="0.25">
      <c r="B9059" s="149" t="str">
        <f t="shared" si="284"/>
        <v>_5821</v>
      </c>
      <c r="E9059" s="149" t="str">
        <f t="shared" si="283"/>
        <v>_</v>
      </c>
      <c r="G9059" s="149">
        <f t="array" ref="G9059">SUM(IF(A9059=A$5:A9059,IF(C9059=C$5:C9059,1,0),0))</f>
        <v>5821</v>
      </c>
    </row>
    <row r="9060" spans="2:7" x14ac:dyDescent="0.25">
      <c r="B9060" s="149" t="str">
        <f t="shared" si="284"/>
        <v>_5822</v>
      </c>
      <c r="E9060" s="149" t="str">
        <f t="shared" si="283"/>
        <v>_</v>
      </c>
      <c r="G9060" s="149">
        <f t="array" ref="G9060">SUM(IF(A9060=A$5:A9060,IF(C9060=C$5:C9060,1,0),0))</f>
        <v>5822</v>
      </c>
    </row>
    <row r="9061" spans="2:7" x14ac:dyDescent="0.25">
      <c r="B9061" s="149" t="str">
        <f t="shared" si="284"/>
        <v>_5823</v>
      </c>
      <c r="E9061" s="149" t="str">
        <f t="shared" si="283"/>
        <v>_</v>
      </c>
      <c r="G9061" s="149">
        <f t="array" ref="G9061">SUM(IF(A9061=A$5:A9061,IF(C9061=C$5:C9061,1,0),0))</f>
        <v>5823</v>
      </c>
    </row>
    <row r="9062" spans="2:7" x14ac:dyDescent="0.25">
      <c r="B9062" s="149" t="str">
        <f t="shared" si="284"/>
        <v>_5824</v>
      </c>
      <c r="E9062" s="149" t="str">
        <f t="shared" si="283"/>
        <v>_</v>
      </c>
      <c r="G9062" s="149">
        <f t="array" ref="G9062">SUM(IF(A9062=A$5:A9062,IF(C9062=C$5:C9062,1,0),0))</f>
        <v>5824</v>
      </c>
    </row>
    <row r="9063" spans="2:7" x14ac:dyDescent="0.25">
      <c r="B9063" s="149" t="str">
        <f t="shared" si="284"/>
        <v>_5825</v>
      </c>
      <c r="E9063" s="149" t="str">
        <f t="shared" si="283"/>
        <v>_</v>
      </c>
      <c r="G9063" s="149">
        <f t="array" ref="G9063">SUM(IF(A9063=A$5:A9063,IF(C9063=C$5:C9063,1,0),0))</f>
        <v>5825</v>
      </c>
    </row>
    <row r="9064" spans="2:7" x14ac:dyDescent="0.25">
      <c r="B9064" s="149" t="str">
        <f t="shared" si="284"/>
        <v>_5826</v>
      </c>
      <c r="E9064" s="149" t="str">
        <f t="shared" si="283"/>
        <v>_</v>
      </c>
      <c r="G9064" s="149">
        <f t="array" ref="G9064">SUM(IF(A9064=A$5:A9064,IF(C9064=C$5:C9064,1,0),0))</f>
        <v>5826</v>
      </c>
    </row>
    <row r="9065" spans="2:7" x14ac:dyDescent="0.25">
      <c r="B9065" s="149" t="str">
        <f t="shared" si="284"/>
        <v>_5827</v>
      </c>
      <c r="E9065" s="149" t="str">
        <f t="shared" si="283"/>
        <v>_</v>
      </c>
      <c r="G9065" s="149">
        <f t="array" ref="G9065">SUM(IF(A9065=A$5:A9065,IF(C9065=C$5:C9065,1,0),0))</f>
        <v>5827</v>
      </c>
    </row>
    <row r="9066" spans="2:7" x14ac:dyDescent="0.25">
      <c r="B9066" s="149" t="str">
        <f t="shared" si="284"/>
        <v>_5828</v>
      </c>
      <c r="E9066" s="149" t="str">
        <f t="shared" si="283"/>
        <v>_</v>
      </c>
      <c r="G9066" s="149">
        <f t="array" ref="G9066">SUM(IF(A9066=A$5:A9066,IF(C9066=C$5:C9066,1,0),0))</f>
        <v>5828</v>
      </c>
    </row>
    <row r="9067" spans="2:7" x14ac:dyDescent="0.25">
      <c r="B9067" s="149" t="str">
        <f t="shared" si="284"/>
        <v>_5829</v>
      </c>
      <c r="E9067" s="149" t="str">
        <f t="shared" si="283"/>
        <v>_</v>
      </c>
      <c r="G9067" s="149">
        <f t="array" ref="G9067">SUM(IF(A9067=A$5:A9067,IF(C9067=C$5:C9067,1,0),0))</f>
        <v>5829</v>
      </c>
    </row>
    <row r="9068" spans="2:7" x14ac:dyDescent="0.25">
      <c r="B9068" s="149" t="str">
        <f t="shared" si="284"/>
        <v>_5830</v>
      </c>
      <c r="E9068" s="149" t="str">
        <f t="shared" si="283"/>
        <v>_</v>
      </c>
      <c r="G9068" s="149">
        <f t="array" ref="G9068">SUM(IF(A9068=A$5:A9068,IF(C9068=C$5:C9068,1,0),0))</f>
        <v>5830</v>
      </c>
    </row>
    <row r="9069" spans="2:7" x14ac:dyDescent="0.25">
      <c r="B9069" s="149" t="str">
        <f t="shared" si="284"/>
        <v>_5831</v>
      </c>
      <c r="E9069" s="149" t="str">
        <f t="shared" si="283"/>
        <v>_</v>
      </c>
      <c r="G9069" s="149">
        <f t="array" ref="G9069">SUM(IF(A9069=A$5:A9069,IF(C9069=C$5:C9069,1,0),0))</f>
        <v>5831</v>
      </c>
    </row>
    <row r="9070" spans="2:7" x14ac:dyDescent="0.25">
      <c r="B9070" s="149" t="str">
        <f t="shared" si="284"/>
        <v>_5832</v>
      </c>
      <c r="E9070" s="149" t="str">
        <f t="shared" si="283"/>
        <v>_</v>
      </c>
      <c r="G9070" s="149">
        <f t="array" ref="G9070">SUM(IF(A9070=A$5:A9070,IF(C9070=C$5:C9070,1,0),0))</f>
        <v>5832</v>
      </c>
    </row>
    <row r="9071" spans="2:7" x14ac:dyDescent="0.25">
      <c r="B9071" s="149" t="str">
        <f t="shared" si="284"/>
        <v>_5833</v>
      </c>
      <c r="E9071" s="149" t="str">
        <f t="shared" si="283"/>
        <v>_</v>
      </c>
      <c r="G9071" s="149">
        <f t="array" ref="G9071">SUM(IF(A9071=A$5:A9071,IF(C9071=C$5:C9071,1,0),0))</f>
        <v>5833</v>
      </c>
    </row>
    <row r="9072" spans="2:7" x14ac:dyDescent="0.25">
      <c r="B9072" s="149" t="str">
        <f t="shared" si="284"/>
        <v>_5834</v>
      </c>
      <c r="E9072" s="149" t="str">
        <f t="shared" si="283"/>
        <v>_</v>
      </c>
      <c r="G9072" s="149">
        <f t="array" ref="G9072">SUM(IF(A9072=A$5:A9072,IF(C9072=C$5:C9072,1,0),0))</f>
        <v>5834</v>
      </c>
    </row>
    <row r="9073" spans="2:7" x14ac:dyDescent="0.25">
      <c r="B9073" s="149" t="str">
        <f t="shared" si="284"/>
        <v>_5835</v>
      </c>
      <c r="E9073" s="149" t="str">
        <f t="shared" ref="E9073:E9136" si="285">A9073&amp;"_"&amp;C9073&amp;D9073</f>
        <v>_</v>
      </c>
      <c r="G9073" s="149">
        <f t="array" ref="G9073">SUM(IF(A9073=A$5:A9073,IF(C9073=C$5:C9073,1,0),0))</f>
        <v>5835</v>
      </c>
    </row>
    <row r="9074" spans="2:7" x14ac:dyDescent="0.25">
      <c r="B9074" s="149" t="str">
        <f t="shared" si="284"/>
        <v>_5836</v>
      </c>
      <c r="E9074" s="149" t="str">
        <f t="shared" si="285"/>
        <v>_</v>
      </c>
      <c r="G9074" s="149">
        <f t="array" ref="G9074">SUM(IF(A9074=A$5:A9074,IF(C9074=C$5:C9074,1,0),0))</f>
        <v>5836</v>
      </c>
    </row>
    <row r="9075" spans="2:7" x14ac:dyDescent="0.25">
      <c r="B9075" s="149" t="str">
        <f t="shared" si="284"/>
        <v>_5837</v>
      </c>
      <c r="E9075" s="149" t="str">
        <f t="shared" si="285"/>
        <v>_</v>
      </c>
      <c r="G9075" s="149">
        <f t="array" ref="G9075">SUM(IF(A9075=A$5:A9075,IF(C9075=C$5:C9075,1,0),0))</f>
        <v>5837</v>
      </c>
    </row>
    <row r="9076" spans="2:7" x14ac:dyDescent="0.25">
      <c r="B9076" s="149" t="str">
        <f t="shared" si="284"/>
        <v>_5838</v>
      </c>
      <c r="E9076" s="149" t="str">
        <f t="shared" si="285"/>
        <v>_</v>
      </c>
      <c r="G9076" s="149">
        <f t="array" ref="G9076">SUM(IF(A9076=A$5:A9076,IF(C9076=C$5:C9076,1,0),0))</f>
        <v>5838</v>
      </c>
    </row>
    <row r="9077" spans="2:7" x14ac:dyDescent="0.25">
      <c r="B9077" s="149" t="str">
        <f t="shared" si="284"/>
        <v>_5839</v>
      </c>
      <c r="E9077" s="149" t="str">
        <f t="shared" si="285"/>
        <v>_</v>
      </c>
      <c r="G9077" s="149">
        <f t="array" ref="G9077">SUM(IF(A9077=A$5:A9077,IF(C9077=C$5:C9077,1,0),0))</f>
        <v>5839</v>
      </c>
    </row>
    <row r="9078" spans="2:7" x14ac:dyDescent="0.25">
      <c r="B9078" s="149" t="str">
        <f t="shared" si="284"/>
        <v>_5840</v>
      </c>
      <c r="E9078" s="149" t="str">
        <f t="shared" si="285"/>
        <v>_</v>
      </c>
      <c r="G9078" s="149">
        <f t="array" ref="G9078">SUM(IF(A9078=A$5:A9078,IF(C9078=C$5:C9078,1,0),0))</f>
        <v>5840</v>
      </c>
    </row>
    <row r="9079" spans="2:7" x14ac:dyDescent="0.25">
      <c r="B9079" s="149" t="str">
        <f t="shared" si="284"/>
        <v>_5841</v>
      </c>
      <c r="E9079" s="149" t="str">
        <f t="shared" si="285"/>
        <v>_</v>
      </c>
      <c r="G9079" s="149">
        <f t="array" ref="G9079">SUM(IF(A9079=A$5:A9079,IF(C9079=C$5:C9079,1,0),0))</f>
        <v>5841</v>
      </c>
    </row>
    <row r="9080" spans="2:7" x14ac:dyDescent="0.25">
      <c r="B9080" s="149" t="str">
        <f t="shared" si="284"/>
        <v>_5842</v>
      </c>
      <c r="E9080" s="149" t="str">
        <f t="shared" si="285"/>
        <v>_</v>
      </c>
      <c r="G9080" s="149">
        <f t="array" ref="G9080">SUM(IF(A9080=A$5:A9080,IF(C9080=C$5:C9080,1,0),0))</f>
        <v>5842</v>
      </c>
    </row>
    <row r="9081" spans="2:7" x14ac:dyDescent="0.25">
      <c r="B9081" s="149" t="str">
        <f t="shared" si="284"/>
        <v>_5843</v>
      </c>
      <c r="E9081" s="149" t="str">
        <f t="shared" si="285"/>
        <v>_</v>
      </c>
      <c r="G9081" s="149">
        <f t="array" ref="G9081">SUM(IF(A9081=A$5:A9081,IF(C9081=C$5:C9081,1,0),0))</f>
        <v>5843</v>
      </c>
    </row>
    <row r="9082" spans="2:7" x14ac:dyDescent="0.25">
      <c r="B9082" s="149" t="str">
        <f t="shared" si="284"/>
        <v>_5844</v>
      </c>
      <c r="E9082" s="149" t="str">
        <f t="shared" si="285"/>
        <v>_</v>
      </c>
      <c r="G9082" s="149">
        <f t="array" ref="G9082">SUM(IF(A9082=A$5:A9082,IF(C9082=C$5:C9082,1,0),0))</f>
        <v>5844</v>
      </c>
    </row>
    <row r="9083" spans="2:7" x14ac:dyDescent="0.25">
      <c r="B9083" s="149" t="str">
        <f t="shared" si="284"/>
        <v>_5845</v>
      </c>
      <c r="E9083" s="149" t="str">
        <f t="shared" si="285"/>
        <v>_</v>
      </c>
      <c r="G9083" s="149">
        <f t="array" ref="G9083">SUM(IF(A9083=A$5:A9083,IF(C9083=C$5:C9083,1,0),0))</f>
        <v>5845</v>
      </c>
    </row>
    <row r="9084" spans="2:7" x14ac:dyDescent="0.25">
      <c r="B9084" s="149" t="str">
        <f t="shared" si="284"/>
        <v>_5846</v>
      </c>
      <c r="E9084" s="149" t="str">
        <f t="shared" si="285"/>
        <v>_</v>
      </c>
      <c r="G9084" s="149">
        <f t="array" ref="G9084">SUM(IF(A9084=A$5:A9084,IF(C9084=C$5:C9084,1,0),0))</f>
        <v>5846</v>
      </c>
    </row>
    <row r="9085" spans="2:7" x14ac:dyDescent="0.25">
      <c r="B9085" s="149" t="str">
        <f t="shared" si="284"/>
        <v>_5847</v>
      </c>
      <c r="E9085" s="149" t="str">
        <f t="shared" si="285"/>
        <v>_</v>
      </c>
      <c r="G9085" s="149">
        <f t="array" ref="G9085">SUM(IF(A9085=A$5:A9085,IF(C9085=C$5:C9085,1,0),0))</f>
        <v>5847</v>
      </c>
    </row>
    <row r="9086" spans="2:7" x14ac:dyDescent="0.25">
      <c r="B9086" s="149" t="str">
        <f t="shared" si="284"/>
        <v>_5848</v>
      </c>
      <c r="E9086" s="149" t="str">
        <f t="shared" si="285"/>
        <v>_</v>
      </c>
      <c r="G9086" s="149">
        <f t="array" ref="G9086">SUM(IF(A9086=A$5:A9086,IF(C9086=C$5:C9086,1,0),0))</f>
        <v>5848</v>
      </c>
    </row>
    <row r="9087" spans="2:7" x14ac:dyDescent="0.25">
      <c r="B9087" s="149" t="str">
        <f t="shared" si="284"/>
        <v>_5849</v>
      </c>
      <c r="E9087" s="149" t="str">
        <f t="shared" si="285"/>
        <v>_</v>
      </c>
      <c r="G9087" s="149">
        <f t="array" ref="G9087">SUM(IF(A9087=A$5:A9087,IF(C9087=C$5:C9087,1,0),0))</f>
        <v>5849</v>
      </c>
    </row>
    <row r="9088" spans="2:7" x14ac:dyDescent="0.25">
      <c r="B9088" s="149" t="str">
        <f t="shared" si="284"/>
        <v>_5850</v>
      </c>
      <c r="E9088" s="149" t="str">
        <f t="shared" si="285"/>
        <v>_</v>
      </c>
      <c r="G9088" s="149">
        <f t="array" ref="G9088">SUM(IF(A9088=A$5:A9088,IF(C9088=C$5:C9088,1,0),0))</f>
        <v>5850</v>
      </c>
    </row>
    <row r="9089" spans="2:7" x14ac:dyDescent="0.25">
      <c r="B9089" s="149" t="str">
        <f t="shared" si="284"/>
        <v>_5851</v>
      </c>
      <c r="E9089" s="149" t="str">
        <f t="shared" si="285"/>
        <v>_</v>
      </c>
      <c r="G9089" s="149">
        <f t="array" ref="G9089">SUM(IF(A9089=A$5:A9089,IF(C9089=C$5:C9089,1,0),0))</f>
        <v>5851</v>
      </c>
    </row>
    <row r="9090" spans="2:7" x14ac:dyDescent="0.25">
      <c r="B9090" s="149" t="str">
        <f t="shared" si="284"/>
        <v>_5852</v>
      </c>
      <c r="E9090" s="149" t="str">
        <f t="shared" si="285"/>
        <v>_</v>
      </c>
      <c r="G9090" s="149">
        <f t="array" ref="G9090">SUM(IF(A9090=A$5:A9090,IF(C9090=C$5:C9090,1,0),0))</f>
        <v>5852</v>
      </c>
    </row>
    <row r="9091" spans="2:7" x14ac:dyDescent="0.25">
      <c r="B9091" s="149" t="str">
        <f t="shared" si="284"/>
        <v>_5853</v>
      </c>
      <c r="E9091" s="149" t="str">
        <f t="shared" si="285"/>
        <v>_</v>
      </c>
      <c r="G9091" s="149">
        <f t="array" ref="G9091">SUM(IF(A9091=A$5:A9091,IF(C9091=C$5:C9091,1,0),0))</f>
        <v>5853</v>
      </c>
    </row>
    <row r="9092" spans="2:7" x14ac:dyDescent="0.25">
      <c r="B9092" s="149" t="str">
        <f t="shared" si="284"/>
        <v>_5854</v>
      </c>
      <c r="E9092" s="149" t="str">
        <f t="shared" si="285"/>
        <v>_</v>
      </c>
      <c r="G9092" s="149">
        <f t="array" ref="G9092">SUM(IF(A9092=A$5:A9092,IF(C9092=C$5:C9092,1,0),0))</f>
        <v>5854</v>
      </c>
    </row>
    <row r="9093" spans="2:7" x14ac:dyDescent="0.25">
      <c r="B9093" s="149" t="str">
        <f t="shared" si="284"/>
        <v>_5855</v>
      </c>
      <c r="E9093" s="149" t="str">
        <f t="shared" si="285"/>
        <v>_</v>
      </c>
      <c r="G9093" s="149">
        <f t="array" ref="G9093">SUM(IF(A9093=A$5:A9093,IF(C9093=C$5:C9093,1,0),0))</f>
        <v>5855</v>
      </c>
    </row>
    <row r="9094" spans="2:7" x14ac:dyDescent="0.25">
      <c r="B9094" s="149" t="str">
        <f t="shared" si="284"/>
        <v>_5856</v>
      </c>
      <c r="E9094" s="149" t="str">
        <f t="shared" si="285"/>
        <v>_</v>
      </c>
      <c r="G9094" s="149">
        <f t="array" ref="G9094">SUM(IF(A9094=A$5:A9094,IF(C9094=C$5:C9094,1,0),0))</f>
        <v>5856</v>
      </c>
    </row>
    <row r="9095" spans="2:7" x14ac:dyDescent="0.25">
      <c r="B9095" s="149" t="str">
        <f t="shared" si="284"/>
        <v>_5857</v>
      </c>
      <c r="E9095" s="149" t="str">
        <f t="shared" si="285"/>
        <v>_</v>
      </c>
      <c r="G9095" s="149">
        <f t="array" ref="G9095">SUM(IF(A9095=A$5:A9095,IF(C9095=C$5:C9095,1,0),0))</f>
        <v>5857</v>
      </c>
    </row>
    <row r="9096" spans="2:7" x14ac:dyDescent="0.25">
      <c r="B9096" s="149" t="str">
        <f t="shared" si="284"/>
        <v>_5858</v>
      </c>
      <c r="E9096" s="149" t="str">
        <f t="shared" si="285"/>
        <v>_</v>
      </c>
      <c r="G9096" s="149">
        <f t="array" ref="G9096">SUM(IF(A9096=A$5:A9096,IF(C9096=C$5:C9096,1,0),0))</f>
        <v>5858</v>
      </c>
    </row>
    <row r="9097" spans="2:7" x14ac:dyDescent="0.25">
      <c r="B9097" s="149" t="str">
        <f t="shared" si="284"/>
        <v>_5859</v>
      </c>
      <c r="E9097" s="149" t="str">
        <f t="shared" si="285"/>
        <v>_</v>
      </c>
      <c r="G9097" s="149">
        <f t="array" ref="G9097">SUM(IF(A9097=A$5:A9097,IF(C9097=C$5:C9097,1,0),0))</f>
        <v>5859</v>
      </c>
    </row>
    <row r="9098" spans="2:7" x14ac:dyDescent="0.25">
      <c r="B9098" s="149" t="str">
        <f t="shared" si="284"/>
        <v>_5860</v>
      </c>
      <c r="E9098" s="149" t="str">
        <f t="shared" si="285"/>
        <v>_</v>
      </c>
      <c r="G9098" s="149">
        <f t="array" ref="G9098">SUM(IF(A9098=A$5:A9098,IF(C9098=C$5:C9098,1,0),0))</f>
        <v>5860</v>
      </c>
    </row>
    <row r="9099" spans="2:7" x14ac:dyDescent="0.25">
      <c r="B9099" s="149" t="str">
        <f t="shared" si="284"/>
        <v>_5861</v>
      </c>
      <c r="E9099" s="149" t="str">
        <f t="shared" si="285"/>
        <v>_</v>
      </c>
      <c r="G9099" s="149">
        <f t="array" ref="G9099">SUM(IF(A9099=A$5:A9099,IF(C9099=C$5:C9099,1,0),0))</f>
        <v>5861</v>
      </c>
    </row>
    <row r="9100" spans="2:7" x14ac:dyDescent="0.25">
      <c r="B9100" s="149" t="str">
        <f t="shared" si="284"/>
        <v>_5862</v>
      </c>
      <c r="E9100" s="149" t="str">
        <f t="shared" si="285"/>
        <v>_</v>
      </c>
      <c r="G9100" s="149">
        <f t="array" ref="G9100">SUM(IF(A9100=A$5:A9100,IF(C9100=C$5:C9100,1,0),0))</f>
        <v>5862</v>
      </c>
    </row>
    <row r="9101" spans="2:7" x14ac:dyDescent="0.25">
      <c r="B9101" s="149" t="str">
        <f t="shared" ref="B9101:B9164" si="286">A9101&amp;"_"&amp;C9101&amp;G9101</f>
        <v>_5863</v>
      </c>
      <c r="E9101" s="149" t="str">
        <f t="shared" si="285"/>
        <v>_</v>
      </c>
      <c r="G9101" s="149">
        <f t="array" ref="G9101">SUM(IF(A9101=A$5:A9101,IF(C9101=C$5:C9101,1,0),0))</f>
        <v>5863</v>
      </c>
    </row>
    <row r="9102" spans="2:7" x14ac:dyDescent="0.25">
      <c r="B9102" s="149" t="str">
        <f t="shared" si="286"/>
        <v>_5864</v>
      </c>
      <c r="E9102" s="149" t="str">
        <f t="shared" si="285"/>
        <v>_</v>
      </c>
      <c r="G9102" s="149">
        <f t="array" ref="G9102">SUM(IF(A9102=A$5:A9102,IF(C9102=C$5:C9102,1,0),0))</f>
        <v>5864</v>
      </c>
    </row>
    <row r="9103" spans="2:7" x14ac:dyDescent="0.25">
      <c r="B9103" s="149" t="str">
        <f t="shared" si="286"/>
        <v>_5865</v>
      </c>
      <c r="E9103" s="149" t="str">
        <f t="shared" si="285"/>
        <v>_</v>
      </c>
      <c r="G9103" s="149">
        <f t="array" ref="G9103">SUM(IF(A9103=A$5:A9103,IF(C9103=C$5:C9103,1,0),0))</f>
        <v>5865</v>
      </c>
    </row>
    <row r="9104" spans="2:7" x14ac:dyDescent="0.25">
      <c r="B9104" s="149" t="str">
        <f t="shared" si="286"/>
        <v>_5866</v>
      </c>
      <c r="E9104" s="149" t="str">
        <f t="shared" si="285"/>
        <v>_</v>
      </c>
      <c r="G9104" s="149">
        <f t="array" ref="G9104">SUM(IF(A9104=A$5:A9104,IF(C9104=C$5:C9104,1,0),0))</f>
        <v>5866</v>
      </c>
    </row>
    <row r="9105" spans="2:7" x14ac:dyDescent="0.25">
      <c r="B9105" s="149" t="str">
        <f t="shared" si="286"/>
        <v>_5867</v>
      </c>
      <c r="E9105" s="149" t="str">
        <f t="shared" si="285"/>
        <v>_</v>
      </c>
      <c r="G9105" s="149">
        <f t="array" ref="G9105">SUM(IF(A9105=A$5:A9105,IF(C9105=C$5:C9105,1,0),0))</f>
        <v>5867</v>
      </c>
    </row>
    <row r="9106" spans="2:7" x14ac:dyDescent="0.25">
      <c r="B9106" s="149" t="str">
        <f t="shared" si="286"/>
        <v>_5868</v>
      </c>
      <c r="E9106" s="149" t="str">
        <f t="shared" si="285"/>
        <v>_</v>
      </c>
      <c r="G9106" s="149">
        <f t="array" ref="G9106">SUM(IF(A9106=A$5:A9106,IF(C9106=C$5:C9106,1,0),0))</f>
        <v>5868</v>
      </c>
    </row>
    <row r="9107" spans="2:7" x14ac:dyDescent="0.25">
      <c r="B9107" s="149" t="str">
        <f t="shared" si="286"/>
        <v>_5869</v>
      </c>
      <c r="E9107" s="149" t="str">
        <f t="shared" si="285"/>
        <v>_</v>
      </c>
      <c r="G9107" s="149">
        <f t="array" ref="G9107">SUM(IF(A9107=A$5:A9107,IF(C9107=C$5:C9107,1,0),0))</f>
        <v>5869</v>
      </c>
    </row>
    <row r="9108" spans="2:7" x14ac:dyDescent="0.25">
      <c r="B9108" s="149" t="str">
        <f t="shared" si="286"/>
        <v>_5870</v>
      </c>
      <c r="E9108" s="149" t="str">
        <f t="shared" si="285"/>
        <v>_</v>
      </c>
      <c r="G9108" s="149">
        <f t="array" ref="G9108">SUM(IF(A9108=A$5:A9108,IF(C9108=C$5:C9108,1,0),0))</f>
        <v>5870</v>
      </c>
    </row>
    <row r="9109" spans="2:7" x14ac:dyDescent="0.25">
      <c r="B9109" s="149" t="str">
        <f t="shared" si="286"/>
        <v>_5871</v>
      </c>
      <c r="E9109" s="149" t="str">
        <f t="shared" si="285"/>
        <v>_</v>
      </c>
      <c r="G9109" s="149">
        <f t="array" ref="G9109">SUM(IF(A9109=A$5:A9109,IF(C9109=C$5:C9109,1,0),0))</f>
        <v>5871</v>
      </c>
    </row>
    <row r="9110" spans="2:7" x14ac:dyDescent="0.25">
      <c r="B9110" s="149" t="str">
        <f t="shared" si="286"/>
        <v>_5872</v>
      </c>
      <c r="E9110" s="149" t="str">
        <f t="shared" si="285"/>
        <v>_</v>
      </c>
      <c r="G9110" s="149">
        <f t="array" ref="G9110">SUM(IF(A9110=A$5:A9110,IF(C9110=C$5:C9110,1,0),0))</f>
        <v>5872</v>
      </c>
    </row>
    <row r="9111" spans="2:7" x14ac:dyDescent="0.25">
      <c r="B9111" s="149" t="str">
        <f t="shared" si="286"/>
        <v>_5873</v>
      </c>
      <c r="E9111" s="149" t="str">
        <f t="shared" si="285"/>
        <v>_</v>
      </c>
      <c r="G9111" s="149">
        <f t="array" ref="G9111">SUM(IF(A9111=A$5:A9111,IF(C9111=C$5:C9111,1,0),0))</f>
        <v>5873</v>
      </c>
    </row>
    <row r="9112" spans="2:7" x14ac:dyDescent="0.25">
      <c r="B9112" s="149" t="str">
        <f t="shared" si="286"/>
        <v>_5874</v>
      </c>
      <c r="E9112" s="149" t="str">
        <f t="shared" si="285"/>
        <v>_</v>
      </c>
      <c r="G9112" s="149">
        <f t="array" ref="G9112">SUM(IF(A9112=A$5:A9112,IF(C9112=C$5:C9112,1,0),0))</f>
        <v>5874</v>
      </c>
    </row>
    <row r="9113" spans="2:7" x14ac:dyDescent="0.25">
      <c r="B9113" s="149" t="str">
        <f t="shared" si="286"/>
        <v>_5875</v>
      </c>
      <c r="E9113" s="149" t="str">
        <f t="shared" si="285"/>
        <v>_</v>
      </c>
      <c r="G9113" s="149">
        <f t="array" ref="G9113">SUM(IF(A9113=A$5:A9113,IF(C9113=C$5:C9113,1,0),0))</f>
        <v>5875</v>
      </c>
    </row>
    <row r="9114" spans="2:7" x14ac:dyDescent="0.25">
      <c r="B9114" s="149" t="str">
        <f t="shared" si="286"/>
        <v>_5876</v>
      </c>
      <c r="E9114" s="149" t="str">
        <f t="shared" si="285"/>
        <v>_</v>
      </c>
      <c r="G9114" s="149">
        <f t="array" ref="G9114">SUM(IF(A9114=A$5:A9114,IF(C9114=C$5:C9114,1,0),0))</f>
        <v>5876</v>
      </c>
    </row>
    <row r="9115" spans="2:7" x14ac:dyDescent="0.25">
      <c r="B9115" s="149" t="str">
        <f t="shared" si="286"/>
        <v>_5877</v>
      </c>
      <c r="E9115" s="149" t="str">
        <f t="shared" si="285"/>
        <v>_</v>
      </c>
      <c r="G9115" s="149">
        <f t="array" ref="G9115">SUM(IF(A9115=A$5:A9115,IF(C9115=C$5:C9115,1,0),0))</f>
        <v>5877</v>
      </c>
    </row>
    <row r="9116" spans="2:7" x14ac:dyDescent="0.25">
      <c r="B9116" s="149" t="str">
        <f t="shared" si="286"/>
        <v>_5878</v>
      </c>
      <c r="E9116" s="149" t="str">
        <f t="shared" si="285"/>
        <v>_</v>
      </c>
      <c r="G9116" s="149">
        <f t="array" ref="G9116">SUM(IF(A9116=A$5:A9116,IF(C9116=C$5:C9116,1,0),0))</f>
        <v>5878</v>
      </c>
    </row>
    <row r="9117" spans="2:7" x14ac:dyDescent="0.25">
      <c r="B9117" s="149" t="str">
        <f t="shared" si="286"/>
        <v>_5879</v>
      </c>
      <c r="E9117" s="149" t="str">
        <f t="shared" si="285"/>
        <v>_</v>
      </c>
      <c r="G9117" s="149">
        <f t="array" ref="G9117">SUM(IF(A9117=A$5:A9117,IF(C9117=C$5:C9117,1,0),0))</f>
        <v>5879</v>
      </c>
    </row>
    <row r="9118" spans="2:7" x14ac:dyDescent="0.25">
      <c r="B9118" s="149" t="str">
        <f t="shared" si="286"/>
        <v>_5880</v>
      </c>
      <c r="E9118" s="149" t="str">
        <f t="shared" si="285"/>
        <v>_</v>
      </c>
      <c r="G9118" s="149">
        <f t="array" ref="G9118">SUM(IF(A9118=A$5:A9118,IF(C9118=C$5:C9118,1,0),0))</f>
        <v>5880</v>
      </c>
    </row>
    <row r="9119" spans="2:7" x14ac:dyDescent="0.25">
      <c r="B9119" s="149" t="str">
        <f t="shared" si="286"/>
        <v>_5881</v>
      </c>
      <c r="E9119" s="149" t="str">
        <f t="shared" si="285"/>
        <v>_</v>
      </c>
      <c r="G9119" s="149">
        <f t="array" ref="G9119">SUM(IF(A9119=A$5:A9119,IF(C9119=C$5:C9119,1,0),0))</f>
        <v>5881</v>
      </c>
    </row>
    <row r="9120" spans="2:7" x14ac:dyDescent="0.25">
      <c r="B9120" s="149" t="str">
        <f t="shared" si="286"/>
        <v>_5882</v>
      </c>
      <c r="E9120" s="149" t="str">
        <f t="shared" si="285"/>
        <v>_</v>
      </c>
      <c r="G9120" s="149">
        <f t="array" ref="G9120">SUM(IF(A9120=A$5:A9120,IF(C9120=C$5:C9120,1,0),0))</f>
        <v>5882</v>
      </c>
    </row>
    <row r="9121" spans="2:7" x14ac:dyDescent="0.25">
      <c r="B9121" s="149" t="str">
        <f t="shared" si="286"/>
        <v>_5883</v>
      </c>
      <c r="E9121" s="149" t="str">
        <f t="shared" si="285"/>
        <v>_</v>
      </c>
      <c r="G9121" s="149">
        <f t="array" ref="G9121">SUM(IF(A9121=A$5:A9121,IF(C9121=C$5:C9121,1,0),0))</f>
        <v>5883</v>
      </c>
    </row>
    <row r="9122" spans="2:7" x14ac:dyDescent="0.25">
      <c r="B9122" s="149" t="str">
        <f t="shared" si="286"/>
        <v>_5884</v>
      </c>
      <c r="E9122" s="149" t="str">
        <f t="shared" si="285"/>
        <v>_</v>
      </c>
      <c r="G9122" s="149">
        <f t="array" ref="G9122">SUM(IF(A9122=A$5:A9122,IF(C9122=C$5:C9122,1,0),0))</f>
        <v>5884</v>
      </c>
    </row>
    <row r="9123" spans="2:7" x14ac:dyDescent="0.25">
      <c r="B9123" s="149" t="str">
        <f t="shared" si="286"/>
        <v>_5885</v>
      </c>
      <c r="E9123" s="149" t="str">
        <f t="shared" si="285"/>
        <v>_</v>
      </c>
      <c r="G9123" s="149">
        <f t="array" ref="G9123">SUM(IF(A9123=A$5:A9123,IF(C9123=C$5:C9123,1,0),0))</f>
        <v>5885</v>
      </c>
    </row>
    <row r="9124" spans="2:7" x14ac:dyDescent="0.25">
      <c r="B9124" s="149" t="str">
        <f t="shared" si="286"/>
        <v>_5886</v>
      </c>
      <c r="E9124" s="149" t="str">
        <f t="shared" si="285"/>
        <v>_</v>
      </c>
      <c r="G9124" s="149">
        <f t="array" ref="G9124">SUM(IF(A9124=A$5:A9124,IF(C9124=C$5:C9124,1,0),0))</f>
        <v>5886</v>
      </c>
    </row>
    <row r="9125" spans="2:7" x14ac:dyDescent="0.25">
      <c r="B9125" s="149" t="str">
        <f t="shared" si="286"/>
        <v>_5887</v>
      </c>
      <c r="E9125" s="149" t="str">
        <f t="shared" si="285"/>
        <v>_</v>
      </c>
      <c r="G9125" s="149">
        <f t="array" ref="G9125">SUM(IF(A9125=A$5:A9125,IF(C9125=C$5:C9125,1,0),0))</f>
        <v>5887</v>
      </c>
    </row>
    <row r="9126" spans="2:7" x14ac:dyDescent="0.25">
      <c r="B9126" s="149" t="str">
        <f t="shared" si="286"/>
        <v>_5888</v>
      </c>
      <c r="E9126" s="149" t="str">
        <f t="shared" si="285"/>
        <v>_</v>
      </c>
      <c r="G9126" s="149">
        <f t="array" ref="G9126">SUM(IF(A9126=A$5:A9126,IF(C9126=C$5:C9126,1,0),0))</f>
        <v>5888</v>
      </c>
    </row>
    <row r="9127" spans="2:7" x14ac:dyDescent="0.25">
      <c r="B9127" s="149" t="str">
        <f t="shared" si="286"/>
        <v>_5889</v>
      </c>
      <c r="E9127" s="149" t="str">
        <f t="shared" si="285"/>
        <v>_</v>
      </c>
      <c r="G9127" s="149">
        <f t="array" ref="G9127">SUM(IF(A9127=A$5:A9127,IF(C9127=C$5:C9127,1,0),0))</f>
        <v>5889</v>
      </c>
    </row>
    <row r="9128" spans="2:7" x14ac:dyDescent="0.25">
      <c r="B9128" s="149" t="str">
        <f t="shared" si="286"/>
        <v>_5890</v>
      </c>
      <c r="E9128" s="149" t="str">
        <f t="shared" si="285"/>
        <v>_</v>
      </c>
      <c r="G9128" s="149">
        <f t="array" ref="G9128">SUM(IF(A9128=A$5:A9128,IF(C9128=C$5:C9128,1,0),0))</f>
        <v>5890</v>
      </c>
    </row>
    <row r="9129" spans="2:7" x14ac:dyDescent="0.25">
      <c r="B9129" s="149" t="str">
        <f t="shared" si="286"/>
        <v>_5891</v>
      </c>
      <c r="E9129" s="149" t="str">
        <f t="shared" si="285"/>
        <v>_</v>
      </c>
      <c r="G9129" s="149">
        <f t="array" ref="G9129">SUM(IF(A9129=A$5:A9129,IF(C9129=C$5:C9129,1,0),0))</f>
        <v>5891</v>
      </c>
    </row>
    <row r="9130" spans="2:7" x14ac:dyDescent="0.25">
      <c r="B9130" s="149" t="str">
        <f t="shared" si="286"/>
        <v>_5892</v>
      </c>
      <c r="E9130" s="149" t="str">
        <f t="shared" si="285"/>
        <v>_</v>
      </c>
      <c r="G9130" s="149">
        <f t="array" ref="G9130">SUM(IF(A9130=A$5:A9130,IF(C9130=C$5:C9130,1,0),0))</f>
        <v>5892</v>
      </c>
    </row>
    <row r="9131" spans="2:7" x14ac:dyDescent="0.25">
      <c r="B9131" s="149" t="str">
        <f t="shared" si="286"/>
        <v>_5893</v>
      </c>
      <c r="E9131" s="149" t="str">
        <f t="shared" si="285"/>
        <v>_</v>
      </c>
      <c r="G9131" s="149">
        <f t="array" ref="G9131">SUM(IF(A9131=A$5:A9131,IF(C9131=C$5:C9131,1,0),0))</f>
        <v>5893</v>
      </c>
    </row>
    <row r="9132" spans="2:7" x14ac:dyDescent="0.25">
      <c r="B9132" s="149" t="str">
        <f t="shared" si="286"/>
        <v>_5894</v>
      </c>
      <c r="E9132" s="149" t="str">
        <f t="shared" si="285"/>
        <v>_</v>
      </c>
      <c r="G9132" s="149">
        <f t="array" ref="G9132">SUM(IF(A9132=A$5:A9132,IF(C9132=C$5:C9132,1,0),0))</f>
        <v>5894</v>
      </c>
    </row>
    <row r="9133" spans="2:7" x14ac:dyDescent="0.25">
      <c r="B9133" s="149" t="str">
        <f t="shared" si="286"/>
        <v>_5895</v>
      </c>
      <c r="E9133" s="149" t="str">
        <f t="shared" si="285"/>
        <v>_</v>
      </c>
      <c r="G9133" s="149">
        <f t="array" ref="G9133">SUM(IF(A9133=A$5:A9133,IF(C9133=C$5:C9133,1,0),0))</f>
        <v>5895</v>
      </c>
    </row>
    <row r="9134" spans="2:7" x14ac:dyDescent="0.25">
      <c r="B9134" s="149" t="str">
        <f t="shared" si="286"/>
        <v>_5896</v>
      </c>
      <c r="E9134" s="149" t="str">
        <f t="shared" si="285"/>
        <v>_</v>
      </c>
      <c r="G9134" s="149">
        <f t="array" ref="G9134">SUM(IF(A9134=A$5:A9134,IF(C9134=C$5:C9134,1,0),0))</f>
        <v>5896</v>
      </c>
    </row>
    <row r="9135" spans="2:7" x14ac:dyDescent="0.25">
      <c r="B9135" s="149" t="str">
        <f t="shared" si="286"/>
        <v>_5897</v>
      </c>
      <c r="E9135" s="149" t="str">
        <f t="shared" si="285"/>
        <v>_</v>
      </c>
      <c r="G9135" s="149">
        <f t="array" ref="G9135">SUM(IF(A9135=A$5:A9135,IF(C9135=C$5:C9135,1,0),0))</f>
        <v>5897</v>
      </c>
    </row>
    <row r="9136" spans="2:7" x14ac:dyDescent="0.25">
      <c r="B9136" s="149" t="str">
        <f t="shared" si="286"/>
        <v>_5898</v>
      </c>
      <c r="E9136" s="149" t="str">
        <f t="shared" si="285"/>
        <v>_</v>
      </c>
      <c r="G9136" s="149">
        <f t="array" ref="G9136">SUM(IF(A9136=A$5:A9136,IF(C9136=C$5:C9136,1,0),0))</f>
        <v>5898</v>
      </c>
    </row>
    <row r="9137" spans="2:7" x14ac:dyDescent="0.25">
      <c r="B9137" s="149" t="str">
        <f t="shared" si="286"/>
        <v>_5899</v>
      </c>
      <c r="E9137" s="149" t="str">
        <f t="shared" ref="E9137:E9200" si="287">A9137&amp;"_"&amp;C9137&amp;D9137</f>
        <v>_</v>
      </c>
      <c r="G9137" s="149">
        <f t="array" ref="G9137">SUM(IF(A9137=A$5:A9137,IF(C9137=C$5:C9137,1,0),0))</f>
        <v>5899</v>
      </c>
    </row>
    <row r="9138" spans="2:7" x14ac:dyDescent="0.25">
      <c r="B9138" s="149" t="str">
        <f t="shared" si="286"/>
        <v>_5900</v>
      </c>
      <c r="E9138" s="149" t="str">
        <f t="shared" si="287"/>
        <v>_</v>
      </c>
      <c r="G9138" s="149">
        <f t="array" ref="G9138">SUM(IF(A9138=A$5:A9138,IF(C9138=C$5:C9138,1,0),0))</f>
        <v>5900</v>
      </c>
    </row>
    <row r="9139" spans="2:7" x14ac:dyDescent="0.25">
      <c r="B9139" s="149" t="str">
        <f t="shared" si="286"/>
        <v>_5901</v>
      </c>
      <c r="E9139" s="149" t="str">
        <f t="shared" si="287"/>
        <v>_</v>
      </c>
      <c r="G9139" s="149">
        <f t="array" ref="G9139">SUM(IF(A9139=A$5:A9139,IF(C9139=C$5:C9139,1,0),0))</f>
        <v>5901</v>
      </c>
    </row>
    <row r="9140" spans="2:7" x14ac:dyDescent="0.25">
      <c r="B9140" s="149" t="str">
        <f t="shared" si="286"/>
        <v>_5902</v>
      </c>
      <c r="E9140" s="149" t="str">
        <f t="shared" si="287"/>
        <v>_</v>
      </c>
      <c r="G9140" s="149">
        <f t="array" ref="G9140">SUM(IF(A9140=A$5:A9140,IF(C9140=C$5:C9140,1,0),0))</f>
        <v>5902</v>
      </c>
    </row>
    <row r="9141" spans="2:7" x14ac:dyDescent="0.25">
      <c r="B9141" s="149" t="str">
        <f t="shared" si="286"/>
        <v>_5903</v>
      </c>
      <c r="E9141" s="149" t="str">
        <f t="shared" si="287"/>
        <v>_</v>
      </c>
      <c r="G9141" s="149">
        <f t="array" ref="G9141">SUM(IF(A9141=A$5:A9141,IF(C9141=C$5:C9141,1,0),0))</f>
        <v>5903</v>
      </c>
    </row>
    <row r="9142" spans="2:7" x14ac:dyDescent="0.25">
      <c r="B9142" s="149" t="str">
        <f t="shared" si="286"/>
        <v>_5904</v>
      </c>
      <c r="E9142" s="149" t="str">
        <f t="shared" si="287"/>
        <v>_</v>
      </c>
      <c r="G9142" s="149">
        <f t="array" ref="G9142">SUM(IF(A9142=A$5:A9142,IF(C9142=C$5:C9142,1,0),0))</f>
        <v>5904</v>
      </c>
    </row>
    <row r="9143" spans="2:7" x14ac:dyDescent="0.25">
      <c r="B9143" s="149" t="str">
        <f t="shared" si="286"/>
        <v>_5905</v>
      </c>
      <c r="E9143" s="149" t="str">
        <f t="shared" si="287"/>
        <v>_</v>
      </c>
      <c r="G9143" s="149">
        <f t="array" ref="G9143">SUM(IF(A9143=A$5:A9143,IF(C9143=C$5:C9143,1,0),0))</f>
        <v>5905</v>
      </c>
    </row>
    <row r="9144" spans="2:7" x14ac:dyDescent="0.25">
      <c r="B9144" s="149" t="str">
        <f t="shared" si="286"/>
        <v>_5906</v>
      </c>
      <c r="E9144" s="149" t="str">
        <f t="shared" si="287"/>
        <v>_</v>
      </c>
      <c r="G9144" s="149">
        <f t="array" ref="G9144">SUM(IF(A9144=A$5:A9144,IF(C9144=C$5:C9144,1,0),0))</f>
        <v>5906</v>
      </c>
    </row>
    <row r="9145" spans="2:7" x14ac:dyDescent="0.25">
      <c r="B9145" s="149" t="str">
        <f t="shared" si="286"/>
        <v>_5907</v>
      </c>
      <c r="E9145" s="149" t="str">
        <f t="shared" si="287"/>
        <v>_</v>
      </c>
      <c r="G9145" s="149">
        <f t="array" ref="G9145">SUM(IF(A9145=A$5:A9145,IF(C9145=C$5:C9145,1,0),0))</f>
        <v>5907</v>
      </c>
    </row>
    <row r="9146" spans="2:7" x14ac:dyDescent="0.25">
      <c r="B9146" s="149" t="str">
        <f t="shared" si="286"/>
        <v>_5908</v>
      </c>
      <c r="E9146" s="149" t="str">
        <f t="shared" si="287"/>
        <v>_</v>
      </c>
      <c r="G9146" s="149">
        <f t="array" ref="G9146">SUM(IF(A9146=A$5:A9146,IF(C9146=C$5:C9146,1,0),0))</f>
        <v>5908</v>
      </c>
    </row>
    <row r="9147" spans="2:7" x14ac:dyDescent="0.25">
      <c r="B9147" s="149" t="str">
        <f t="shared" si="286"/>
        <v>_5909</v>
      </c>
      <c r="E9147" s="149" t="str">
        <f t="shared" si="287"/>
        <v>_</v>
      </c>
      <c r="G9147" s="149">
        <f t="array" ref="G9147">SUM(IF(A9147=A$5:A9147,IF(C9147=C$5:C9147,1,0),0))</f>
        <v>5909</v>
      </c>
    </row>
    <row r="9148" spans="2:7" x14ac:dyDescent="0.25">
      <c r="B9148" s="149" t="str">
        <f t="shared" si="286"/>
        <v>_5910</v>
      </c>
      <c r="E9148" s="149" t="str">
        <f t="shared" si="287"/>
        <v>_</v>
      </c>
      <c r="G9148" s="149">
        <f t="array" ref="G9148">SUM(IF(A9148=A$5:A9148,IF(C9148=C$5:C9148,1,0),0))</f>
        <v>5910</v>
      </c>
    </row>
    <row r="9149" spans="2:7" x14ac:dyDescent="0.25">
      <c r="B9149" s="149" t="str">
        <f t="shared" si="286"/>
        <v>_5911</v>
      </c>
      <c r="E9149" s="149" t="str">
        <f t="shared" si="287"/>
        <v>_</v>
      </c>
      <c r="G9149" s="149">
        <f t="array" ref="G9149">SUM(IF(A9149=A$5:A9149,IF(C9149=C$5:C9149,1,0),0))</f>
        <v>5911</v>
      </c>
    </row>
    <row r="9150" spans="2:7" x14ac:dyDescent="0.25">
      <c r="B9150" s="149" t="str">
        <f t="shared" si="286"/>
        <v>_5912</v>
      </c>
      <c r="E9150" s="149" t="str">
        <f t="shared" si="287"/>
        <v>_</v>
      </c>
      <c r="G9150" s="149">
        <f t="array" ref="G9150">SUM(IF(A9150=A$5:A9150,IF(C9150=C$5:C9150,1,0),0))</f>
        <v>5912</v>
      </c>
    </row>
    <row r="9151" spans="2:7" x14ac:dyDescent="0.25">
      <c r="B9151" s="149" t="str">
        <f t="shared" si="286"/>
        <v>_5913</v>
      </c>
      <c r="E9151" s="149" t="str">
        <f t="shared" si="287"/>
        <v>_</v>
      </c>
      <c r="G9151" s="149">
        <f t="array" ref="G9151">SUM(IF(A9151=A$5:A9151,IF(C9151=C$5:C9151,1,0),0))</f>
        <v>5913</v>
      </c>
    </row>
    <row r="9152" spans="2:7" x14ac:dyDescent="0.25">
      <c r="B9152" s="149" t="str">
        <f t="shared" si="286"/>
        <v>_5914</v>
      </c>
      <c r="E9152" s="149" t="str">
        <f t="shared" si="287"/>
        <v>_</v>
      </c>
      <c r="G9152" s="149">
        <f t="array" ref="G9152">SUM(IF(A9152=A$5:A9152,IF(C9152=C$5:C9152,1,0),0))</f>
        <v>5914</v>
      </c>
    </row>
    <row r="9153" spans="2:7" x14ac:dyDescent="0.25">
      <c r="B9153" s="149" t="str">
        <f t="shared" si="286"/>
        <v>_5915</v>
      </c>
      <c r="E9153" s="149" t="str">
        <f t="shared" si="287"/>
        <v>_</v>
      </c>
      <c r="G9153" s="149">
        <f t="array" ref="G9153">SUM(IF(A9153=A$5:A9153,IF(C9153=C$5:C9153,1,0),0))</f>
        <v>5915</v>
      </c>
    </row>
    <row r="9154" spans="2:7" x14ac:dyDescent="0.25">
      <c r="B9154" s="149" t="str">
        <f t="shared" si="286"/>
        <v>_5916</v>
      </c>
      <c r="E9154" s="149" t="str">
        <f t="shared" si="287"/>
        <v>_</v>
      </c>
      <c r="G9154" s="149">
        <f t="array" ref="G9154">SUM(IF(A9154=A$5:A9154,IF(C9154=C$5:C9154,1,0),0))</f>
        <v>5916</v>
      </c>
    </row>
    <row r="9155" spans="2:7" x14ac:dyDescent="0.25">
      <c r="B9155" s="149" t="str">
        <f t="shared" si="286"/>
        <v>_5917</v>
      </c>
      <c r="E9155" s="149" t="str">
        <f t="shared" si="287"/>
        <v>_</v>
      </c>
      <c r="G9155" s="149">
        <f t="array" ref="G9155">SUM(IF(A9155=A$5:A9155,IF(C9155=C$5:C9155,1,0),0))</f>
        <v>5917</v>
      </c>
    </row>
    <row r="9156" spans="2:7" x14ac:dyDescent="0.25">
      <c r="B9156" s="149" t="str">
        <f t="shared" si="286"/>
        <v>_5918</v>
      </c>
      <c r="E9156" s="149" t="str">
        <f t="shared" si="287"/>
        <v>_</v>
      </c>
      <c r="G9156" s="149">
        <f t="array" ref="G9156">SUM(IF(A9156=A$5:A9156,IF(C9156=C$5:C9156,1,0),0))</f>
        <v>5918</v>
      </c>
    </row>
    <row r="9157" spans="2:7" x14ac:dyDescent="0.25">
      <c r="B9157" s="149" t="str">
        <f t="shared" si="286"/>
        <v>_5919</v>
      </c>
      <c r="E9157" s="149" t="str">
        <f t="shared" si="287"/>
        <v>_</v>
      </c>
      <c r="G9157" s="149">
        <f t="array" ref="G9157">SUM(IF(A9157=A$5:A9157,IF(C9157=C$5:C9157,1,0),0))</f>
        <v>5919</v>
      </c>
    </row>
    <row r="9158" spans="2:7" x14ac:dyDescent="0.25">
      <c r="B9158" s="149" t="str">
        <f t="shared" si="286"/>
        <v>_5920</v>
      </c>
      <c r="E9158" s="149" t="str">
        <f t="shared" si="287"/>
        <v>_</v>
      </c>
      <c r="G9158" s="149">
        <f t="array" ref="G9158">SUM(IF(A9158=A$5:A9158,IF(C9158=C$5:C9158,1,0),0))</f>
        <v>5920</v>
      </c>
    </row>
    <row r="9159" spans="2:7" x14ac:dyDescent="0.25">
      <c r="B9159" s="149" t="str">
        <f t="shared" si="286"/>
        <v>_5921</v>
      </c>
      <c r="E9159" s="149" t="str">
        <f t="shared" si="287"/>
        <v>_</v>
      </c>
      <c r="G9159" s="149">
        <f t="array" ref="G9159">SUM(IF(A9159=A$5:A9159,IF(C9159=C$5:C9159,1,0),0))</f>
        <v>5921</v>
      </c>
    </row>
    <row r="9160" spans="2:7" x14ac:dyDescent="0.25">
      <c r="B9160" s="149" t="str">
        <f t="shared" si="286"/>
        <v>_5922</v>
      </c>
      <c r="E9160" s="149" t="str">
        <f t="shared" si="287"/>
        <v>_</v>
      </c>
      <c r="G9160" s="149">
        <f t="array" ref="G9160">SUM(IF(A9160=A$5:A9160,IF(C9160=C$5:C9160,1,0),0))</f>
        <v>5922</v>
      </c>
    </row>
    <row r="9161" spans="2:7" x14ac:dyDescent="0.25">
      <c r="B9161" s="149" t="str">
        <f t="shared" si="286"/>
        <v>_5923</v>
      </c>
      <c r="E9161" s="149" t="str">
        <f t="shared" si="287"/>
        <v>_</v>
      </c>
      <c r="G9161" s="149">
        <f t="array" ref="G9161">SUM(IF(A9161=A$5:A9161,IF(C9161=C$5:C9161,1,0),0))</f>
        <v>5923</v>
      </c>
    </row>
    <row r="9162" spans="2:7" x14ac:dyDescent="0.25">
      <c r="B9162" s="149" t="str">
        <f t="shared" si="286"/>
        <v>_5924</v>
      </c>
      <c r="E9162" s="149" t="str">
        <f t="shared" si="287"/>
        <v>_</v>
      </c>
      <c r="G9162" s="149">
        <f t="array" ref="G9162">SUM(IF(A9162=A$5:A9162,IF(C9162=C$5:C9162,1,0),0))</f>
        <v>5924</v>
      </c>
    </row>
    <row r="9163" spans="2:7" x14ac:dyDescent="0.25">
      <c r="B9163" s="149" t="str">
        <f t="shared" si="286"/>
        <v>_5925</v>
      </c>
      <c r="E9163" s="149" t="str">
        <f t="shared" si="287"/>
        <v>_</v>
      </c>
      <c r="G9163" s="149">
        <f t="array" ref="G9163">SUM(IF(A9163=A$5:A9163,IF(C9163=C$5:C9163,1,0),0))</f>
        <v>5925</v>
      </c>
    </row>
    <row r="9164" spans="2:7" x14ac:dyDescent="0.25">
      <c r="B9164" s="149" t="str">
        <f t="shared" si="286"/>
        <v>_5926</v>
      </c>
      <c r="E9164" s="149" t="str">
        <f t="shared" si="287"/>
        <v>_</v>
      </c>
      <c r="G9164" s="149">
        <f t="array" ref="G9164">SUM(IF(A9164=A$5:A9164,IF(C9164=C$5:C9164,1,0),0))</f>
        <v>5926</v>
      </c>
    </row>
    <row r="9165" spans="2:7" x14ac:dyDescent="0.25">
      <c r="B9165" s="149" t="str">
        <f t="shared" ref="B9165:B9228" si="288">A9165&amp;"_"&amp;C9165&amp;G9165</f>
        <v>_5927</v>
      </c>
      <c r="E9165" s="149" t="str">
        <f t="shared" si="287"/>
        <v>_</v>
      </c>
      <c r="G9165" s="149">
        <f t="array" ref="G9165">SUM(IF(A9165=A$5:A9165,IF(C9165=C$5:C9165,1,0),0))</f>
        <v>5927</v>
      </c>
    </row>
    <row r="9166" spans="2:7" x14ac:dyDescent="0.25">
      <c r="B9166" s="149" t="str">
        <f t="shared" si="288"/>
        <v>_5928</v>
      </c>
      <c r="E9166" s="149" t="str">
        <f t="shared" si="287"/>
        <v>_</v>
      </c>
      <c r="G9166" s="149">
        <f t="array" ref="G9166">SUM(IF(A9166=A$5:A9166,IF(C9166=C$5:C9166,1,0),0))</f>
        <v>5928</v>
      </c>
    </row>
    <row r="9167" spans="2:7" x14ac:dyDescent="0.25">
      <c r="B9167" s="149" t="str">
        <f t="shared" si="288"/>
        <v>_5929</v>
      </c>
      <c r="E9167" s="149" t="str">
        <f t="shared" si="287"/>
        <v>_</v>
      </c>
      <c r="G9167" s="149">
        <f t="array" ref="G9167">SUM(IF(A9167=A$5:A9167,IF(C9167=C$5:C9167,1,0),0))</f>
        <v>5929</v>
      </c>
    </row>
    <row r="9168" spans="2:7" x14ac:dyDescent="0.25">
      <c r="B9168" s="149" t="str">
        <f t="shared" si="288"/>
        <v>_5930</v>
      </c>
      <c r="E9168" s="149" t="str">
        <f t="shared" si="287"/>
        <v>_</v>
      </c>
      <c r="G9168" s="149">
        <f t="array" ref="G9168">SUM(IF(A9168=A$5:A9168,IF(C9168=C$5:C9168,1,0),0))</f>
        <v>5930</v>
      </c>
    </row>
    <row r="9169" spans="2:7" x14ac:dyDescent="0.25">
      <c r="B9169" s="149" t="str">
        <f t="shared" si="288"/>
        <v>_5931</v>
      </c>
      <c r="E9169" s="149" t="str">
        <f t="shared" si="287"/>
        <v>_</v>
      </c>
      <c r="G9169" s="149">
        <f t="array" ref="G9169">SUM(IF(A9169=A$5:A9169,IF(C9169=C$5:C9169,1,0),0))</f>
        <v>5931</v>
      </c>
    </row>
    <row r="9170" spans="2:7" x14ac:dyDescent="0.25">
      <c r="B9170" s="149" t="str">
        <f t="shared" si="288"/>
        <v>_5932</v>
      </c>
      <c r="E9170" s="149" t="str">
        <f t="shared" si="287"/>
        <v>_</v>
      </c>
      <c r="G9170" s="149">
        <f t="array" ref="G9170">SUM(IF(A9170=A$5:A9170,IF(C9170=C$5:C9170,1,0),0))</f>
        <v>5932</v>
      </c>
    </row>
    <row r="9171" spans="2:7" x14ac:dyDescent="0.25">
      <c r="B9171" s="149" t="str">
        <f t="shared" si="288"/>
        <v>_5933</v>
      </c>
      <c r="E9171" s="149" t="str">
        <f t="shared" si="287"/>
        <v>_</v>
      </c>
      <c r="G9171" s="149">
        <f t="array" ref="G9171">SUM(IF(A9171=A$5:A9171,IF(C9171=C$5:C9171,1,0),0))</f>
        <v>5933</v>
      </c>
    </row>
    <row r="9172" spans="2:7" x14ac:dyDescent="0.25">
      <c r="B9172" s="149" t="str">
        <f t="shared" si="288"/>
        <v>_5934</v>
      </c>
      <c r="E9172" s="149" t="str">
        <f t="shared" si="287"/>
        <v>_</v>
      </c>
      <c r="G9172" s="149">
        <f t="array" ref="G9172">SUM(IF(A9172=A$5:A9172,IF(C9172=C$5:C9172,1,0),0))</f>
        <v>5934</v>
      </c>
    </row>
    <row r="9173" spans="2:7" x14ac:dyDescent="0.25">
      <c r="B9173" s="149" t="str">
        <f t="shared" si="288"/>
        <v>_5935</v>
      </c>
      <c r="E9173" s="149" t="str">
        <f t="shared" si="287"/>
        <v>_</v>
      </c>
      <c r="G9173" s="149">
        <f t="array" ref="G9173">SUM(IF(A9173=A$5:A9173,IF(C9173=C$5:C9173,1,0),0))</f>
        <v>5935</v>
      </c>
    </row>
    <row r="9174" spans="2:7" x14ac:dyDescent="0.25">
      <c r="B9174" s="149" t="str">
        <f t="shared" si="288"/>
        <v>_5936</v>
      </c>
      <c r="E9174" s="149" t="str">
        <f t="shared" si="287"/>
        <v>_</v>
      </c>
      <c r="G9174" s="149">
        <f t="array" ref="G9174">SUM(IF(A9174=A$5:A9174,IF(C9174=C$5:C9174,1,0),0))</f>
        <v>5936</v>
      </c>
    </row>
    <row r="9175" spans="2:7" x14ac:dyDescent="0.25">
      <c r="B9175" s="149" t="str">
        <f t="shared" si="288"/>
        <v>_5937</v>
      </c>
      <c r="E9175" s="149" t="str">
        <f t="shared" si="287"/>
        <v>_</v>
      </c>
      <c r="G9175" s="149">
        <f t="array" ref="G9175">SUM(IF(A9175=A$5:A9175,IF(C9175=C$5:C9175,1,0),0))</f>
        <v>5937</v>
      </c>
    </row>
    <row r="9176" spans="2:7" x14ac:dyDescent="0.25">
      <c r="B9176" s="149" t="str">
        <f t="shared" si="288"/>
        <v>_5938</v>
      </c>
      <c r="E9176" s="149" t="str">
        <f t="shared" si="287"/>
        <v>_</v>
      </c>
      <c r="G9176" s="149">
        <f t="array" ref="G9176">SUM(IF(A9176=A$5:A9176,IF(C9176=C$5:C9176,1,0),0))</f>
        <v>5938</v>
      </c>
    </row>
    <row r="9177" spans="2:7" x14ac:dyDescent="0.25">
      <c r="B9177" s="149" t="str">
        <f t="shared" si="288"/>
        <v>_5939</v>
      </c>
      <c r="E9177" s="149" t="str">
        <f t="shared" si="287"/>
        <v>_</v>
      </c>
      <c r="G9177" s="149">
        <f t="array" ref="G9177">SUM(IF(A9177=A$5:A9177,IF(C9177=C$5:C9177,1,0),0))</f>
        <v>5939</v>
      </c>
    </row>
    <row r="9178" spans="2:7" x14ac:dyDescent="0.25">
      <c r="B9178" s="149" t="str">
        <f t="shared" si="288"/>
        <v>_5940</v>
      </c>
      <c r="E9178" s="149" t="str">
        <f t="shared" si="287"/>
        <v>_</v>
      </c>
      <c r="G9178" s="149">
        <f t="array" ref="G9178">SUM(IF(A9178=A$5:A9178,IF(C9178=C$5:C9178,1,0),0))</f>
        <v>5940</v>
      </c>
    </row>
    <row r="9179" spans="2:7" x14ac:dyDescent="0.25">
      <c r="B9179" s="149" t="str">
        <f t="shared" si="288"/>
        <v>_5941</v>
      </c>
      <c r="E9179" s="149" t="str">
        <f t="shared" si="287"/>
        <v>_</v>
      </c>
      <c r="G9179" s="149">
        <f t="array" ref="G9179">SUM(IF(A9179=A$5:A9179,IF(C9179=C$5:C9179,1,0),0))</f>
        <v>5941</v>
      </c>
    </row>
    <row r="9180" spans="2:7" x14ac:dyDescent="0.25">
      <c r="B9180" s="149" t="str">
        <f t="shared" si="288"/>
        <v>_5942</v>
      </c>
      <c r="E9180" s="149" t="str">
        <f t="shared" si="287"/>
        <v>_</v>
      </c>
      <c r="G9180" s="149">
        <f t="array" ref="G9180">SUM(IF(A9180=A$5:A9180,IF(C9180=C$5:C9180,1,0),0))</f>
        <v>5942</v>
      </c>
    </row>
    <row r="9181" spans="2:7" x14ac:dyDescent="0.25">
      <c r="B9181" s="149" t="str">
        <f t="shared" si="288"/>
        <v>_5943</v>
      </c>
      <c r="E9181" s="149" t="str">
        <f t="shared" si="287"/>
        <v>_</v>
      </c>
      <c r="G9181" s="149">
        <f t="array" ref="G9181">SUM(IF(A9181=A$5:A9181,IF(C9181=C$5:C9181,1,0),0))</f>
        <v>5943</v>
      </c>
    </row>
    <row r="9182" spans="2:7" x14ac:dyDescent="0.25">
      <c r="B9182" s="149" t="str">
        <f t="shared" si="288"/>
        <v>_5944</v>
      </c>
      <c r="E9182" s="149" t="str">
        <f t="shared" si="287"/>
        <v>_</v>
      </c>
      <c r="G9182" s="149">
        <f t="array" ref="G9182">SUM(IF(A9182=A$5:A9182,IF(C9182=C$5:C9182,1,0),0))</f>
        <v>5944</v>
      </c>
    </row>
    <row r="9183" spans="2:7" x14ac:dyDescent="0.25">
      <c r="B9183" s="149" t="str">
        <f t="shared" si="288"/>
        <v>_5945</v>
      </c>
      <c r="E9183" s="149" t="str">
        <f t="shared" si="287"/>
        <v>_</v>
      </c>
      <c r="G9183" s="149">
        <f t="array" ref="G9183">SUM(IF(A9183=A$5:A9183,IF(C9183=C$5:C9183,1,0),0))</f>
        <v>5945</v>
      </c>
    </row>
    <row r="9184" spans="2:7" x14ac:dyDescent="0.25">
      <c r="B9184" s="149" t="str">
        <f t="shared" si="288"/>
        <v>_5946</v>
      </c>
      <c r="E9184" s="149" t="str">
        <f t="shared" si="287"/>
        <v>_</v>
      </c>
      <c r="G9184" s="149">
        <f t="array" ref="G9184">SUM(IF(A9184=A$5:A9184,IF(C9184=C$5:C9184,1,0),0))</f>
        <v>5946</v>
      </c>
    </row>
    <row r="9185" spans="2:7" x14ac:dyDescent="0.25">
      <c r="B9185" s="149" t="str">
        <f t="shared" si="288"/>
        <v>_5947</v>
      </c>
      <c r="E9185" s="149" t="str">
        <f t="shared" si="287"/>
        <v>_</v>
      </c>
      <c r="G9185" s="149">
        <f t="array" ref="G9185">SUM(IF(A9185=A$5:A9185,IF(C9185=C$5:C9185,1,0),0))</f>
        <v>5947</v>
      </c>
    </row>
    <row r="9186" spans="2:7" x14ac:dyDescent="0.25">
      <c r="B9186" s="149" t="str">
        <f t="shared" si="288"/>
        <v>_5948</v>
      </c>
      <c r="E9186" s="149" t="str">
        <f t="shared" si="287"/>
        <v>_</v>
      </c>
      <c r="G9186" s="149">
        <f t="array" ref="G9186">SUM(IF(A9186=A$5:A9186,IF(C9186=C$5:C9186,1,0),0))</f>
        <v>5948</v>
      </c>
    </row>
    <row r="9187" spans="2:7" x14ac:dyDescent="0.25">
      <c r="B9187" s="149" t="str">
        <f t="shared" si="288"/>
        <v>_5949</v>
      </c>
      <c r="E9187" s="149" t="str">
        <f t="shared" si="287"/>
        <v>_</v>
      </c>
      <c r="G9187" s="149">
        <f t="array" ref="G9187">SUM(IF(A9187=A$5:A9187,IF(C9187=C$5:C9187,1,0),0))</f>
        <v>5949</v>
      </c>
    </row>
    <row r="9188" spans="2:7" x14ac:dyDescent="0.25">
      <c r="B9188" s="149" t="str">
        <f t="shared" si="288"/>
        <v>_5950</v>
      </c>
      <c r="E9188" s="149" t="str">
        <f t="shared" si="287"/>
        <v>_</v>
      </c>
      <c r="G9188" s="149">
        <f t="array" ref="G9188">SUM(IF(A9188=A$5:A9188,IF(C9188=C$5:C9188,1,0),0))</f>
        <v>5950</v>
      </c>
    </row>
    <row r="9189" spans="2:7" x14ac:dyDescent="0.25">
      <c r="B9189" s="149" t="str">
        <f t="shared" si="288"/>
        <v>_5951</v>
      </c>
      <c r="E9189" s="149" t="str">
        <f t="shared" si="287"/>
        <v>_</v>
      </c>
      <c r="G9189" s="149">
        <f t="array" ref="G9189">SUM(IF(A9189=A$5:A9189,IF(C9189=C$5:C9189,1,0),0))</f>
        <v>5951</v>
      </c>
    </row>
    <row r="9190" spans="2:7" x14ac:dyDescent="0.25">
      <c r="B9190" s="149" t="str">
        <f t="shared" si="288"/>
        <v>_5952</v>
      </c>
      <c r="E9190" s="149" t="str">
        <f t="shared" si="287"/>
        <v>_</v>
      </c>
      <c r="G9190" s="149">
        <f t="array" ref="G9190">SUM(IF(A9190=A$5:A9190,IF(C9190=C$5:C9190,1,0),0))</f>
        <v>5952</v>
      </c>
    </row>
    <row r="9191" spans="2:7" x14ac:dyDescent="0.25">
      <c r="B9191" s="149" t="str">
        <f t="shared" si="288"/>
        <v>_5953</v>
      </c>
      <c r="E9191" s="149" t="str">
        <f t="shared" si="287"/>
        <v>_</v>
      </c>
      <c r="G9191" s="149">
        <f t="array" ref="G9191">SUM(IF(A9191=A$5:A9191,IF(C9191=C$5:C9191,1,0),0))</f>
        <v>5953</v>
      </c>
    </row>
    <row r="9192" spans="2:7" x14ac:dyDescent="0.25">
      <c r="B9192" s="149" t="str">
        <f t="shared" si="288"/>
        <v>_5954</v>
      </c>
      <c r="E9192" s="149" t="str">
        <f t="shared" si="287"/>
        <v>_</v>
      </c>
      <c r="G9192" s="149">
        <f t="array" ref="G9192">SUM(IF(A9192=A$5:A9192,IF(C9192=C$5:C9192,1,0),0))</f>
        <v>5954</v>
      </c>
    </row>
    <row r="9193" spans="2:7" x14ac:dyDescent="0.25">
      <c r="B9193" s="149" t="str">
        <f t="shared" si="288"/>
        <v>_5955</v>
      </c>
      <c r="E9193" s="149" t="str">
        <f t="shared" si="287"/>
        <v>_</v>
      </c>
      <c r="G9193" s="149">
        <f t="array" ref="G9193">SUM(IF(A9193=A$5:A9193,IF(C9193=C$5:C9193,1,0),0))</f>
        <v>5955</v>
      </c>
    </row>
    <row r="9194" spans="2:7" x14ac:dyDescent="0.25">
      <c r="B9194" s="149" t="str">
        <f t="shared" si="288"/>
        <v>_5956</v>
      </c>
      <c r="E9194" s="149" t="str">
        <f t="shared" si="287"/>
        <v>_</v>
      </c>
      <c r="G9194" s="149">
        <f t="array" ref="G9194">SUM(IF(A9194=A$5:A9194,IF(C9194=C$5:C9194,1,0),0))</f>
        <v>5956</v>
      </c>
    </row>
    <row r="9195" spans="2:7" x14ac:dyDescent="0.25">
      <c r="B9195" s="149" t="str">
        <f t="shared" si="288"/>
        <v>_5957</v>
      </c>
      <c r="E9195" s="149" t="str">
        <f t="shared" si="287"/>
        <v>_</v>
      </c>
      <c r="G9195" s="149">
        <f t="array" ref="G9195">SUM(IF(A9195=A$5:A9195,IF(C9195=C$5:C9195,1,0),0))</f>
        <v>5957</v>
      </c>
    </row>
    <row r="9196" spans="2:7" x14ac:dyDescent="0.25">
      <c r="B9196" s="149" t="str">
        <f t="shared" si="288"/>
        <v>_5958</v>
      </c>
      <c r="E9196" s="149" t="str">
        <f t="shared" si="287"/>
        <v>_</v>
      </c>
      <c r="G9196" s="149">
        <f t="array" ref="G9196">SUM(IF(A9196=A$5:A9196,IF(C9196=C$5:C9196,1,0),0))</f>
        <v>5958</v>
      </c>
    </row>
    <row r="9197" spans="2:7" x14ac:dyDescent="0.25">
      <c r="B9197" s="149" t="str">
        <f t="shared" si="288"/>
        <v>_5959</v>
      </c>
      <c r="E9197" s="149" t="str">
        <f t="shared" si="287"/>
        <v>_</v>
      </c>
      <c r="G9197" s="149">
        <f t="array" ref="G9197">SUM(IF(A9197=A$5:A9197,IF(C9197=C$5:C9197,1,0),0))</f>
        <v>5959</v>
      </c>
    </row>
    <row r="9198" spans="2:7" x14ac:dyDescent="0.25">
      <c r="B9198" s="149" t="str">
        <f t="shared" si="288"/>
        <v>_5960</v>
      </c>
      <c r="E9198" s="149" t="str">
        <f t="shared" si="287"/>
        <v>_</v>
      </c>
      <c r="G9198" s="149">
        <f t="array" ref="G9198">SUM(IF(A9198=A$5:A9198,IF(C9198=C$5:C9198,1,0),0))</f>
        <v>5960</v>
      </c>
    </row>
    <row r="9199" spans="2:7" x14ac:dyDescent="0.25">
      <c r="B9199" s="149" t="str">
        <f t="shared" si="288"/>
        <v>_5961</v>
      </c>
      <c r="E9199" s="149" t="str">
        <f t="shared" si="287"/>
        <v>_</v>
      </c>
      <c r="G9199" s="149">
        <f t="array" ref="G9199">SUM(IF(A9199=A$5:A9199,IF(C9199=C$5:C9199,1,0),0))</f>
        <v>5961</v>
      </c>
    </row>
    <row r="9200" spans="2:7" x14ac:dyDescent="0.25">
      <c r="B9200" s="149" t="str">
        <f t="shared" si="288"/>
        <v>_5962</v>
      </c>
      <c r="E9200" s="149" t="str">
        <f t="shared" si="287"/>
        <v>_</v>
      </c>
      <c r="G9200" s="149">
        <f t="array" ref="G9200">SUM(IF(A9200=A$5:A9200,IF(C9200=C$5:C9200,1,0),0))</f>
        <v>5962</v>
      </c>
    </row>
    <row r="9201" spans="2:7" x14ac:dyDescent="0.25">
      <c r="B9201" s="149" t="str">
        <f t="shared" si="288"/>
        <v>_5963</v>
      </c>
      <c r="E9201" s="149" t="str">
        <f t="shared" ref="E9201:E9264" si="289">A9201&amp;"_"&amp;C9201&amp;D9201</f>
        <v>_</v>
      </c>
      <c r="G9201" s="149">
        <f t="array" ref="G9201">SUM(IF(A9201=A$5:A9201,IF(C9201=C$5:C9201,1,0),0))</f>
        <v>5963</v>
      </c>
    </row>
    <row r="9202" spans="2:7" x14ac:dyDescent="0.25">
      <c r="B9202" s="149" t="str">
        <f t="shared" si="288"/>
        <v>_5964</v>
      </c>
      <c r="E9202" s="149" t="str">
        <f t="shared" si="289"/>
        <v>_</v>
      </c>
      <c r="G9202" s="149">
        <f t="array" ref="G9202">SUM(IF(A9202=A$5:A9202,IF(C9202=C$5:C9202,1,0),0))</f>
        <v>5964</v>
      </c>
    </row>
    <row r="9203" spans="2:7" x14ac:dyDescent="0.25">
      <c r="B9203" s="149" t="str">
        <f t="shared" si="288"/>
        <v>_5965</v>
      </c>
      <c r="E9203" s="149" t="str">
        <f t="shared" si="289"/>
        <v>_</v>
      </c>
      <c r="G9203" s="149">
        <f t="array" ref="G9203">SUM(IF(A9203=A$5:A9203,IF(C9203=C$5:C9203,1,0),0))</f>
        <v>5965</v>
      </c>
    </row>
    <row r="9204" spans="2:7" x14ac:dyDescent="0.25">
      <c r="B9204" s="149" t="str">
        <f t="shared" si="288"/>
        <v>_5966</v>
      </c>
      <c r="E9204" s="149" t="str">
        <f t="shared" si="289"/>
        <v>_</v>
      </c>
      <c r="G9204" s="149">
        <f t="array" ref="G9204">SUM(IF(A9204=A$5:A9204,IF(C9204=C$5:C9204,1,0),0))</f>
        <v>5966</v>
      </c>
    </row>
    <row r="9205" spans="2:7" x14ac:dyDescent="0.25">
      <c r="B9205" s="149" t="str">
        <f t="shared" si="288"/>
        <v>_5967</v>
      </c>
      <c r="E9205" s="149" t="str">
        <f t="shared" si="289"/>
        <v>_</v>
      </c>
      <c r="G9205" s="149">
        <f t="array" ref="G9205">SUM(IF(A9205=A$5:A9205,IF(C9205=C$5:C9205,1,0),0))</f>
        <v>5967</v>
      </c>
    </row>
    <row r="9206" spans="2:7" x14ac:dyDescent="0.25">
      <c r="B9206" s="149" t="str">
        <f t="shared" si="288"/>
        <v>_5968</v>
      </c>
      <c r="E9206" s="149" t="str">
        <f t="shared" si="289"/>
        <v>_</v>
      </c>
      <c r="G9206" s="149">
        <f t="array" ref="G9206">SUM(IF(A9206=A$5:A9206,IF(C9206=C$5:C9206,1,0),0))</f>
        <v>5968</v>
      </c>
    </row>
    <row r="9207" spans="2:7" x14ac:dyDescent="0.25">
      <c r="B9207" s="149" t="str">
        <f t="shared" si="288"/>
        <v>_5969</v>
      </c>
      <c r="E9207" s="149" t="str">
        <f t="shared" si="289"/>
        <v>_</v>
      </c>
      <c r="G9207" s="149">
        <f t="array" ref="G9207">SUM(IF(A9207=A$5:A9207,IF(C9207=C$5:C9207,1,0),0))</f>
        <v>5969</v>
      </c>
    </row>
    <row r="9208" spans="2:7" x14ac:dyDescent="0.25">
      <c r="B9208" s="149" t="str">
        <f t="shared" si="288"/>
        <v>_5970</v>
      </c>
      <c r="E9208" s="149" t="str">
        <f t="shared" si="289"/>
        <v>_</v>
      </c>
      <c r="G9208" s="149">
        <f t="array" ref="G9208">SUM(IF(A9208=A$5:A9208,IF(C9208=C$5:C9208,1,0),0))</f>
        <v>5970</v>
      </c>
    </row>
    <row r="9209" spans="2:7" x14ac:dyDescent="0.25">
      <c r="B9209" s="149" t="str">
        <f t="shared" si="288"/>
        <v>_5971</v>
      </c>
      <c r="E9209" s="149" t="str">
        <f t="shared" si="289"/>
        <v>_</v>
      </c>
      <c r="G9209" s="149">
        <f t="array" ref="G9209">SUM(IF(A9209=A$5:A9209,IF(C9209=C$5:C9209,1,0),0))</f>
        <v>5971</v>
      </c>
    </row>
    <row r="9210" spans="2:7" x14ac:dyDescent="0.25">
      <c r="B9210" s="149" t="str">
        <f t="shared" si="288"/>
        <v>_5972</v>
      </c>
      <c r="E9210" s="149" t="str">
        <f t="shared" si="289"/>
        <v>_</v>
      </c>
      <c r="G9210" s="149">
        <f t="array" ref="G9210">SUM(IF(A9210=A$5:A9210,IF(C9210=C$5:C9210,1,0),0))</f>
        <v>5972</v>
      </c>
    </row>
    <row r="9211" spans="2:7" x14ac:dyDescent="0.25">
      <c r="B9211" s="149" t="str">
        <f t="shared" si="288"/>
        <v>_5973</v>
      </c>
      <c r="E9211" s="149" t="str">
        <f t="shared" si="289"/>
        <v>_</v>
      </c>
      <c r="G9211" s="149">
        <f t="array" ref="G9211">SUM(IF(A9211=A$5:A9211,IF(C9211=C$5:C9211,1,0),0))</f>
        <v>5973</v>
      </c>
    </row>
    <row r="9212" spans="2:7" x14ac:dyDescent="0.25">
      <c r="B9212" s="149" t="str">
        <f t="shared" si="288"/>
        <v>_5974</v>
      </c>
      <c r="E9212" s="149" t="str">
        <f t="shared" si="289"/>
        <v>_</v>
      </c>
      <c r="G9212" s="149">
        <f t="array" ref="G9212">SUM(IF(A9212=A$5:A9212,IF(C9212=C$5:C9212,1,0),0))</f>
        <v>5974</v>
      </c>
    </row>
    <row r="9213" spans="2:7" x14ac:dyDescent="0.25">
      <c r="B9213" s="149" t="str">
        <f t="shared" si="288"/>
        <v>_5975</v>
      </c>
      <c r="E9213" s="149" t="str">
        <f t="shared" si="289"/>
        <v>_</v>
      </c>
      <c r="G9213" s="149">
        <f t="array" ref="G9213">SUM(IF(A9213=A$5:A9213,IF(C9213=C$5:C9213,1,0),0))</f>
        <v>5975</v>
      </c>
    </row>
    <row r="9214" spans="2:7" x14ac:dyDescent="0.25">
      <c r="B9214" s="149" t="str">
        <f t="shared" si="288"/>
        <v>_5976</v>
      </c>
      <c r="E9214" s="149" t="str">
        <f t="shared" si="289"/>
        <v>_</v>
      </c>
      <c r="G9214" s="149">
        <f t="array" ref="G9214">SUM(IF(A9214=A$5:A9214,IF(C9214=C$5:C9214,1,0),0))</f>
        <v>5976</v>
      </c>
    </row>
    <row r="9215" spans="2:7" x14ac:dyDescent="0.25">
      <c r="B9215" s="149" t="str">
        <f t="shared" si="288"/>
        <v>_5977</v>
      </c>
      <c r="E9215" s="149" t="str">
        <f t="shared" si="289"/>
        <v>_</v>
      </c>
      <c r="G9215" s="149">
        <f t="array" ref="G9215">SUM(IF(A9215=A$5:A9215,IF(C9215=C$5:C9215,1,0),0))</f>
        <v>5977</v>
      </c>
    </row>
    <row r="9216" spans="2:7" x14ac:dyDescent="0.25">
      <c r="B9216" s="149" t="str">
        <f t="shared" si="288"/>
        <v>_5978</v>
      </c>
      <c r="E9216" s="149" t="str">
        <f t="shared" si="289"/>
        <v>_</v>
      </c>
      <c r="G9216" s="149">
        <f t="array" ref="G9216">SUM(IF(A9216=A$5:A9216,IF(C9216=C$5:C9216,1,0),0))</f>
        <v>5978</v>
      </c>
    </row>
    <row r="9217" spans="2:7" x14ac:dyDescent="0.25">
      <c r="B9217" s="149" t="str">
        <f t="shared" si="288"/>
        <v>_5979</v>
      </c>
      <c r="E9217" s="149" t="str">
        <f t="shared" si="289"/>
        <v>_</v>
      </c>
      <c r="G9217" s="149">
        <f t="array" ref="G9217">SUM(IF(A9217=A$5:A9217,IF(C9217=C$5:C9217,1,0),0))</f>
        <v>5979</v>
      </c>
    </row>
    <row r="9218" spans="2:7" x14ac:dyDescent="0.25">
      <c r="B9218" s="149" t="str">
        <f t="shared" si="288"/>
        <v>_5980</v>
      </c>
      <c r="E9218" s="149" t="str">
        <f t="shared" si="289"/>
        <v>_</v>
      </c>
      <c r="G9218" s="149">
        <f t="array" ref="G9218">SUM(IF(A9218=A$5:A9218,IF(C9218=C$5:C9218,1,0),0))</f>
        <v>5980</v>
      </c>
    </row>
    <row r="9219" spans="2:7" x14ac:dyDescent="0.25">
      <c r="B9219" s="149" t="str">
        <f t="shared" si="288"/>
        <v>_5981</v>
      </c>
      <c r="E9219" s="149" t="str">
        <f t="shared" si="289"/>
        <v>_</v>
      </c>
      <c r="G9219" s="149">
        <f t="array" ref="G9219">SUM(IF(A9219=A$5:A9219,IF(C9219=C$5:C9219,1,0),0))</f>
        <v>5981</v>
      </c>
    </row>
    <row r="9220" spans="2:7" x14ac:dyDescent="0.25">
      <c r="B9220" s="149" t="str">
        <f t="shared" si="288"/>
        <v>_5982</v>
      </c>
      <c r="E9220" s="149" t="str">
        <f t="shared" si="289"/>
        <v>_</v>
      </c>
      <c r="G9220" s="149">
        <f t="array" ref="G9220">SUM(IF(A9220=A$5:A9220,IF(C9220=C$5:C9220,1,0),0))</f>
        <v>5982</v>
      </c>
    </row>
    <row r="9221" spans="2:7" x14ac:dyDescent="0.25">
      <c r="B9221" s="149" t="str">
        <f t="shared" si="288"/>
        <v>_5983</v>
      </c>
      <c r="E9221" s="149" t="str">
        <f t="shared" si="289"/>
        <v>_</v>
      </c>
      <c r="G9221" s="149">
        <f t="array" ref="G9221">SUM(IF(A9221=A$5:A9221,IF(C9221=C$5:C9221,1,0),0))</f>
        <v>5983</v>
      </c>
    </row>
    <row r="9222" spans="2:7" x14ac:dyDescent="0.25">
      <c r="B9222" s="149" t="str">
        <f t="shared" si="288"/>
        <v>_5984</v>
      </c>
      <c r="E9222" s="149" t="str">
        <f t="shared" si="289"/>
        <v>_</v>
      </c>
      <c r="G9222" s="149">
        <f t="array" ref="G9222">SUM(IF(A9222=A$5:A9222,IF(C9222=C$5:C9222,1,0),0))</f>
        <v>5984</v>
      </c>
    </row>
    <row r="9223" spans="2:7" x14ac:dyDescent="0.25">
      <c r="B9223" s="149" t="str">
        <f t="shared" si="288"/>
        <v>_5985</v>
      </c>
      <c r="E9223" s="149" t="str">
        <f t="shared" si="289"/>
        <v>_</v>
      </c>
      <c r="G9223" s="149">
        <f t="array" ref="G9223">SUM(IF(A9223=A$5:A9223,IF(C9223=C$5:C9223,1,0),0))</f>
        <v>5985</v>
      </c>
    </row>
    <row r="9224" spans="2:7" x14ac:dyDescent="0.25">
      <c r="B9224" s="149" t="str">
        <f t="shared" si="288"/>
        <v>_5986</v>
      </c>
      <c r="E9224" s="149" t="str">
        <f t="shared" si="289"/>
        <v>_</v>
      </c>
      <c r="G9224" s="149">
        <f t="array" ref="G9224">SUM(IF(A9224=A$5:A9224,IF(C9224=C$5:C9224,1,0),0))</f>
        <v>5986</v>
      </c>
    </row>
    <row r="9225" spans="2:7" x14ac:dyDescent="0.25">
      <c r="B9225" s="149" t="str">
        <f t="shared" si="288"/>
        <v>_5987</v>
      </c>
      <c r="E9225" s="149" t="str">
        <f t="shared" si="289"/>
        <v>_</v>
      </c>
      <c r="G9225" s="149">
        <f t="array" ref="G9225">SUM(IF(A9225=A$5:A9225,IF(C9225=C$5:C9225,1,0),0))</f>
        <v>5987</v>
      </c>
    </row>
    <row r="9226" spans="2:7" x14ac:dyDescent="0.25">
      <c r="B9226" s="149" t="str">
        <f t="shared" si="288"/>
        <v>_5988</v>
      </c>
      <c r="E9226" s="149" t="str">
        <f t="shared" si="289"/>
        <v>_</v>
      </c>
      <c r="G9226" s="149">
        <f t="array" ref="G9226">SUM(IF(A9226=A$5:A9226,IF(C9226=C$5:C9226,1,0),0))</f>
        <v>5988</v>
      </c>
    </row>
    <row r="9227" spans="2:7" x14ac:dyDescent="0.25">
      <c r="B9227" s="149" t="str">
        <f t="shared" si="288"/>
        <v>_5989</v>
      </c>
      <c r="E9227" s="149" t="str">
        <f t="shared" si="289"/>
        <v>_</v>
      </c>
      <c r="G9227" s="149">
        <f t="array" ref="G9227">SUM(IF(A9227=A$5:A9227,IF(C9227=C$5:C9227,1,0),0))</f>
        <v>5989</v>
      </c>
    </row>
    <row r="9228" spans="2:7" x14ac:dyDescent="0.25">
      <c r="B9228" s="149" t="str">
        <f t="shared" si="288"/>
        <v>_5990</v>
      </c>
      <c r="E9228" s="149" t="str">
        <f t="shared" si="289"/>
        <v>_</v>
      </c>
      <c r="G9228" s="149">
        <f t="array" ref="G9228">SUM(IF(A9228=A$5:A9228,IF(C9228=C$5:C9228,1,0),0))</f>
        <v>5990</v>
      </c>
    </row>
    <row r="9229" spans="2:7" x14ac:dyDescent="0.25">
      <c r="B9229" s="149" t="str">
        <f t="shared" ref="B9229:B9292" si="290">A9229&amp;"_"&amp;C9229&amp;G9229</f>
        <v>_5991</v>
      </c>
      <c r="E9229" s="149" t="str">
        <f t="shared" si="289"/>
        <v>_</v>
      </c>
      <c r="G9229" s="149">
        <f t="array" ref="G9229">SUM(IF(A9229=A$5:A9229,IF(C9229=C$5:C9229,1,0),0))</f>
        <v>5991</v>
      </c>
    </row>
    <row r="9230" spans="2:7" x14ac:dyDescent="0.25">
      <c r="B9230" s="149" t="str">
        <f t="shared" si="290"/>
        <v>_5992</v>
      </c>
      <c r="E9230" s="149" t="str">
        <f t="shared" si="289"/>
        <v>_</v>
      </c>
      <c r="G9230" s="149">
        <f t="array" ref="G9230">SUM(IF(A9230=A$5:A9230,IF(C9230=C$5:C9230,1,0),0))</f>
        <v>5992</v>
      </c>
    </row>
    <row r="9231" spans="2:7" x14ac:dyDescent="0.25">
      <c r="B9231" s="149" t="str">
        <f t="shared" si="290"/>
        <v>_5993</v>
      </c>
      <c r="E9231" s="149" t="str">
        <f t="shared" si="289"/>
        <v>_</v>
      </c>
      <c r="G9231" s="149">
        <f t="array" ref="G9231">SUM(IF(A9231=A$5:A9231,IF(C9231=C$5:C9231,1,0),0))</f>
        <v>5993</v>
      </c>
    </row>
    <row r="9232" spans="2:7" x14ac:dyDescent="0.25">
      <c r="B9232" s="149" t="str">
        <f t="shared" si="290"/>
        <v>_5994</v>
      </c>
      <c r="E9232" s="149" t="str">
        <f t="shared" si="289"/>
        <v>_</v>
      </c>
      <c r="G9232" s="149">
        <f t="array" ref="G9232">SUM(IF(A9232=A$5:A9232,IF(C9232=C$5:C9232,1,0),0))</f>
        <v>5994</v>
      </c>
    </row>
    <row r="9233" spans="2:7" x14ac:dyDescent="0.25">
      <c r="B9233" s="149" t="str">
        <f t="shared" si="290"/>
        <v>_5995</v>
      </c>
      <c r="E9233" s="149" t="str">
        <f t="shared" si="289"/>
        <v>_</v>
      </c>
      <c r="G9233" s="149">
        <f t="array" ref="G9233">SUM(IF(A9233=A$5:A9233,IF(C9233=C$5:C9233,1,0),0))</f>
        <v>5995</v>
      </c>
    </row>
    <row r="9234" spans="2:7" x14ac:dyDescent="0.25">
      <c r="B9234" s="149" t="str">
        <f t="shared" si="290"/>
        <v>_5996</v>
      </c>
      <c r="E9234" s="149" t="str">
        <f t="shared" si="289"/>
        <v>_</v>
      </c>
      <c r="G9234" s="149">
        <f t="array" ref="G9234">SUM(IF(A9234=A$5:A9234,IF(C9234=C$5:C9234,1,0),0))</f>
        <v>5996</v>
      </c>
    </row>
    <row r="9235" spans="2:7" x14ac:dyDescent="0.25">
      <c r="B9235" s="149" t="str">
        <f t="shared" si="290"/>
        <v>_5997</v>
      </c>
      <c r="E9235" s="149" t="str">
        <f t="shared" si="289"/>
        <v>_</v>
      </c>
      <c r="G9235" s="149">
        <f t="array" ref="G9235">SUM(IF(A9235=A$5:A9235,IF(C9235=C$5:C9235,1,0),0))</f>
        <v>5997</v>
      </c>
    </row>
    <row r="9236" spans="2:7" x14ac:dyDescent="0.25">
      <c r="B9236" s="149" t="str">
        <f t="shared" si="290"/>
        <v>_5998</v>
      </c>
      <c r="E9236" s="149" t="str">
        <f t="shared" si="289"/>
        <v>_</v>
      </c>
      <c r="G9236" s="149">
        <f t="array" ref="G9236">SUM(IF(A9236=A$5:A9236,IF(C9236=C$5:C9236,1,0),0))</f>
        <v>5998</v>
      </c>
    </row>
    <row r="9237" spans="2:7" x14ac:dyDescent="0.25">
      <c r="B9237" s="149" t="str">
        <f t="shared" si="290"/>
        <v>_5999</v>
      </c>
      <c r="E9237" s="149" t="str">
        <f t="shared" si="289"/>
        <v>_</v>
      </c>
      <c r="G9237" s="149">
        <f t="array" ref="G9237">SUM(IF(A9237=A$5:A9237,IF(C9237=C$5:C9237,1,0),0))</f>
        <v>5999</v>
      </c>
    </row>
    <row r="9238" spans="2:7" x14ac:dyDescent="0.25">
      <c r="B9238" s="149" t="str">
        <f t="shared" si="290"/>
        <v>_6000</v>
      </c>
      <c r="E9238" s="149" t="str">
        <f t="shared" si="289"/>
        <v>_</v>
      </c>
      <c r="G9238" s="149">
        <f t="array" ref="G9238">SUM(IF(A9238=A$5:A9238,IF(C9238=C$5:C9238,1,0),0))</f>
        <v>6000</v>
      </c>
    </row>
    <row r="9239" spans="2:7" x14ac:dyDescent="0.25">
      <c r="B9239" s="149" t="str">
        <f t="shared" si="290"/>
        <v>_6001</v>
      </c>
      <c r="E9239" s="149" t="str">
        <f t="shared" si="289"/>
        <v>_</v>
      </c>
      <c r="G9239" s="149">
        <f t="array" ref="G9239">SUM(IF(A9239=A$5:A9239,IF(C9239=C$5:C9239,1,0),0))</f>
        <v>6001</v>
      </c>
    </row>
    <row r="9240" spans="2:7" x14ac:dyDescent="0.25">
      <c r="B9240" s="149" t="str">
        <f t="shared" si="290"/>
        <v>_6002</v>
      </c>
      <c r="E9240" s="149" t="str">
        <f t="shared" si="289"/>
        <v>_</v>
      </c>
      <c r="G9240" s="149">
        <f t="array" ref="G9240">SUM(IF(A9240=A$5:A9240,IF(C9240=C$5:C9240,1,0),0))</f>
        <v>6002</v>
      </c>
    </row>
    <row r="9241" spans="2:7" x14ac:dyDescent="0.25">
      <c r="B9241" s="149" t="str">
        <f t="shared" si="290"/>
        <v>_6003</v>
      </c>
      <c r="E9241" s="149" t="str">
        <f t="shared" si="289"/>
        <v>_</v>
      </c>
      <c r="G9241" s="149">
        <f t="array" ref="G9241">SUM(IF(A9241=A$5:A9241,IF(C9241=C$5:C9241,1,0),0))</f>
        <v>6003</v>
      </c>
    </row>
    <row r="9242" spans="2:7" x14ac:dyDescent="0.25">
      <c r="B9242" s="149" t="str">
        <f t="shared" si="290"/>
        <v>_6004</v>
      </c>
      <c r="E9242" s="149" t="str">
        <f t="shared" si="289"/>
        <v>_</v>
      </c>
      <c r="G9242" s="149">
        <f t="array" ref="G9242">SUM(IF(A9242=A$5:A9242,IF(C9242=C$5:C9242,1,0),0))</f>
        <v>6004</v>
      </c>
    </row>
    <row r="9243" spans="2:7" x14ac:dyDescent="0.25">
      <c r="B9243" s="149" t="str">
        <f t="shared" si="290"/>
        <v>_6005</v>
      </c>
      <c r="E9243" s="149" t="str">
        <f t="shared" si="289"/>
        <v>_</v>
      </c>
      <c r="G9243" s="149">
        <f t="array" ref="G9243">SUM(IF(A9243=A$5:A9243,IF(C9243=C$5:C9243,1,0),0))</f>
        <v>6005</v>
      </c>
    </row>
    <row r="9244" spans="2:7" x14ac:dyDescent="0.25">
      <c r="B9244" s="149" t="str">
        <f t="shared" si="290"/>
        <v>_6006</v>
      </c>
      <c r="E9244" s="149" t="str">
        <f t="shared" si="289"/>
        <v>_</v>
      </c>
      <c r="G9244" s="149">
        <f t="array" ref="G9244">SUM(IF(A9244=A$5:A9244,IF(C9244=C$5:C9244,1,0),0))</f>
        <v>6006</v>
      </c>
    </row>
    <row r="9245" spans="2:7" x14ac:dyDescent="0.25">
      <c r="B9245" s="149" t="str">
        <f t="shared" si="290"/>
        <v>_6007</v>
      </c>
      <c r="E9245" s="149" t="str">
        <f t="shared" si="289"/>
        <v>_</v>
      </c>
      <c r="G9245" s="149">
        <f t="array" ref="G9245">SUM(IF(A9245=A$5:A9245,IF(C9245=C$5:C9245,1,0),0))</f>
        <v>6007</v>
      </c>
    </row>
    <row r="9246" spans="2:7" x14ac:dyDescent="0.25">
      <c r="B9246" s="149" t="str">
        <f t="shared" si="290"/>
        <v>_6008</v>
      </c>
      <c r="E9246" s="149" t="str">
        <f t="shared" si="289"/>
        <v>_</v>
      </c>
      <c r="G9246" s="149">
        <f t="array" ref="G9246">SUM(IF(A9246=A$5:A9246,IF(C9246=C$5:C9246,1,0),0))</f>
        <v>6008</v>
      </c>
    </row>
    <row r="9247" spans="2:7" x14ac:dyDescent="0.25">
      <c r="B9247" s="149" t="str">
        <f t="shared" si="290"/>
        <v>_6009</v>
      </c>
      <c r="E9247" s="149" t="str">
        <f t="shared" si="289"/>
        <v>_</v>
      </c>
      <c r="G9247" s="149">
        <f t="array" ref="G9247">SUM(IF(A9247=A$5:A9247,IF(C9247=C$5:C9247,1,0),0))</f>
        <v>6009</v>
      </c>
    </row>
    <row r="9248" spans="2:7" x14ac:dyDescent="0.25">
      <c r="B9248" s="149" t="str">
        <f t="shared" si="290"/>
        <v>_6010</v>
      </c>
      <c r="E9248" s="149" t="str">
        <f t="shared" si="289"/>
        <v>_</v>
      </c>
      <c r="G9248" s="149">
        <f t="array" ref="G9248">SUM(IF(A9248=A$5:A9248,IF(C9248=C$5:C9248,1,0),0))</f>
        <v>6010</v>
      </c>
    </row>
    <row r="9249" spans="2:7" x14ac:dyDescent="0.25">
      <c r="B9249" s="149" t="str">
        <f t="shared" si="290"/>
        <v>_6011</v>
      </c>
      <c r="E9249" s="149" t="str">
        <f t="shared" si="289"/>
        <v>_</v>
      </c>
      <c r="G9249" s="149">
        <f t="array" ref="G9249">SUM(IF(A9249=A$5:A9249,IF(C9249=C$5:C9249,1,0),0))</f>
        <v>6011</v>
      </c>
    </row>
    <row r="9250" spans="2:7" x14ac:dyDescent="0.25">
      <c r="B9250" s="149" t="str">
        <f t="shared" si="290"/>
        <v>_6012</v>
      </c>
      <c r="E9250" s="149" t="str">
        <f t="shared" si="289"/>
        <v>_</v>
      </c>
      <c r="G9250" s="149">
        <f t="array" ref="G9250">SUM(IF(A9250=A$5:A9250,IF(C9250=C$5:C9250,1,0),0))</f>
        <v>6012</v>
      </c>
    </row>
    <row r="9251" spans="2:7" x14ac:dyDescent="0.25">
      <c r="B9251" s="149" t="str">
        <f t="shared" si="290"/>
        <v>_6013</v>
      </c>
      <c r="E9251" s="149" t="str">
        <f t="shared" si="289"/>
        <v>_</v>
      </c>
      <c r="G9251" s="149">
        <f t="array" ref="G9251">SUM(IF(A9251=A$5:A9251,IF(C9251=C$5:C9251,1,0),0))</f>
        <v>6013</v>
      </c>
    </row>
    <row r="9252" spans="2:7" x14ac:dyDescent="0.25">
      <c r="B9252" s="149" t="str">
        <f t="shared" si="290"/>
        <v>_6014</v>
      </c>
      <c r="E9252" s="149" t="str">
        <f t="shared" si="289"/>
        <v>_</v>
      </c>
      <c r="G9252" s="149">
        <f t="array" ref="G9252">SUM(IF(A9252=A$5:A9252,IF(C9252=C$5:C9252,1,0),0))</f>
        <v>6014</v>
      </c>
    </row>
    <row r="9253" spans="2:7" x14ac:dyDescent="0.25">
      <c r="B9253" s="149" t="str">
        <f t="shared" si="290"/>
        <v>_6015</v>
      </c>
      <c r="E9253" s="149" t="str">
        <f t="shared" si="289"/>
        <v>_</v>
      </c>
      <c r="G9253" s="149">
        <f t="array" ref="G9253">SUM(IF(A9253=A$5:A9253,IF(C9253=C$5:C9253,1,0),0))</f>
        <v>6015</v>
      </c>
    </row>
    <row r="9254" spans="2:7" x14ac:dyDescent="0.25">
      <c r="B9254" s="149" t="str">
        <f t="shared" si="290"/>
        <v>_6016</v>
      </c>
      <c r="E9254" s="149" t="str">
        <f t="shared" si="289"/>
        <v>_</v>
      </c>
      <c r="G9254" s="149">
        <f t="array" ref="G9254">SUM(IF(A9254=A$5:A9254,IF(C9254=C$5:C9254,1,0),0))</f>
        <v>6016</v>
      </c>
    </row>
    <row r="9255" spans="2:7" x14ac:dyDescent="0.25">
      <c r="B9255" s="149" t="str">
        <f t="shared" si="290"/>
        <v>_6017</v>
      </c>
      <c r="E9255" s="149" t="str">
        <f t="shared" si="289"/>
        <v>_</v>
      </c>
      <c r="G9255" s="149">
        <f t="array" ref="G9255">SUM(IF(A9255=A$5:A9255,IF(C9255=C$5:C9255,1,0),0))</f>
        <v>6017</v>
      </c>
    </row>
    <row r="9256" spans="2:7" x14ac:dyDescent="0.25">
      <c r="B9256" s="149" t="str">
        <f t="shared" si="290"/>
        <v>_6018</v>
      </c>
      <c r="E9256" s="149" t="str">
        <f t="shared" si="289"/>
        <v>_</v>
      </c>
      <c r="G9256" s="149">
        <f t="array" ref="G9256">SUM(IF(A9256=A$5:A9256,IF(C9256=C$5:C9256,1,0),0))</f>
        <v>6018</v>
      </c>
    </row>
    <row r="9257" spans="2:7" x14ac:dyDescent="0.25">
      <c r="B9257" s="149" t="str">
        <f t="shared" si="290"/>
        <v>_6019</v>
      </c>
      <c r="E9257" s="149" t="str">
        <f t="shared" si="289"/>
        <v>_</v>
      </c>
      <c r="G9257" s="149">
        <f t="array" ref="G9257">SUM(IF(A9257=A$5:A9257,IF(C9257=C$5:C9257,1,0),0))</f>
        <v>6019</v>
      </c>
    </row>
    <row r="9258" spans="2:7" x14ac:dyDescent="0.25">
      <c r="B9258" s="149" t="str">
        <f t="shared" si="290"/>
        <v>_6020</v>
      </c>
      <c r="E9258" s="149" t="str">
        <f t="shared" si="289"/>
        <v>_</v>
      </c>
      <c r="G9258" s="149">
        <f t="array" ref="G9258">SUM(IF(A9258=A$5:A9258,IF(C9258=C$5:C9258,1,0),0))</f>
        <v>6020</v>
      </c>
    </row>
    <row r="9259" spans="2:7" x14ac:dyDescent="0.25">
      <c r="B9259" s="149" t="str">
        <f t="shared" si="290"/>
        <v>_6021</v>
      </c>
      <c r="E9259" s="149" t="str">
        <f t="shared" si="289"/>
        <v>_</v>
      </c>
      <c r="G9259" s="149">
        <f t="array" ref="G9259">SUM(IF(A9259=A$5:A9259,IF(C9259=C$5:C9259,1,0),0))</f>
        <v>6021</v>
      </c>
    </row>
    <row r="9260" spans="2:7" x14ac:dyDescent="0.25">
      <c r="B9260" s="149" t="str">
        <f t="shared" si="290"/>
        <v>_6022</v>
      </c>
      <c r="E9260" s="149" t="str">
        <f t="shared" si="289"/>
        <v>_</v>
      </c>
      <c r="G9260" s="149">
        <f t="array" ref="G9260">SUM(IF(A9260=A$5:A9260,IF(C9260=C$5:C9260,1,0),0))</f>
        <v>6022</v>
      </c>
    </row>
    <row r="9261" spans="2:7" x14ac:dyDescent="0.25">
      <c r="B9261" s="149" t="str">
        <f t="shared" si="290"/>
        <v>_6023</v>
      </c>
      <c r="E9261" s="149" t="str">
        <f t="shared" si="289"/>
        <v>_</v>
      </c>
      <c r="G9261" s="149">
        <f t="array" ref="G9261">SUM(IF(A9261=A$5:A9261,IF(C9261=C$5:C9261,1,0),0))</f>
        <v>6023</v>
      </c>
    </row>
    <row r="9262" spans="2:7" x14ac:dyDescent="0.25">
      <c r="B9262" s="149" t="str">
        <f t="shared" si="290"/>
        <v>_6024</v>
      </c>
      <c r="E9262" s="149" t="str">
        <f t="shared" si="289"/>
        <v>_</v>
      </c>
      <c r="G9262" s="149">
        <f t="array" ref="G9262">SUM(IF(A9262=A$5:A9262,IF(C9262=C$5:C9262,1,0),0))</f>
        <v>6024</v>
      </c>
    </row>
    <row r="9263" spans="2:7" x14ac:dyDescent="0.25">
      <c r="B9263" s="149" t="str">
        <f t="shared" si="290"/>
        <v>_6025</v>
      </c>
      <c r="E9263" s="149" t="str">
        <f t="shared" si="289"/>
        <v>_</v>
      </c>
      <c r="G9263" s="149">
        <f t="array" ref="G9263">SUM(IF(A9263=A$5:A9263,IF(C9263=C$5:C9263,1,0),0))</f>
        <v>6025</v>
      </c>
    </row>
    <row r="9264" spans="2:7" x14ac:dyDescent="0.25">
      <c r="B9264" s="149" t="str">
        <f t="shared" si="290"/>
        <v>_6026</v>
      </c>
      <c r="E9264" s="149" t="str">
        <f t="shared" si="289"/>
        <v>_</v>
      </c>
      <c r="G9264" s="149">
        <f t="array" ref="G9264">SUM(IF(A9264=A$5:A9264,IF(C9264=C$5:C9264,1,0),0))</f>
        <v>6026</v>
      </c>
    </row>
    <row r="9265" spans="2:7" x14ac:dyDescent="0.25">
      <c r="B9265" s="149" t="str">
        <f t="shared" si="290"/>
        <v>_6027</v>
      </c>
      <c r="E9265" s="149" t="str">
        <f t="shared" ref="E9265:E9328" si="291">A9265&amp;"_"&amp;C9265&amp;D9265</f>
        <v>_</v>
      </c>
      <c r="G9265" s="149">
        <f t="array" ref="G9265">SUM(IF(A9265=A$5:A9265,IF(C9265=C$5:C9265,1,0),0))</f>
        <v>6027</v>
      </c>
    </row>
    <row r="9266" spans="2:7" x14ac:dyDescent="0.25">
      <c r="B9266" s="149" t="str">
        <f t="shared" si="290"/>
        <v>_6028</v>
      </c>
      <c r="E9266" s="149" t="str">
        <f t="shared" si="291"/>
        <v>_</v>
      </c>
      <c r="G9266" s="149">
        <f t="array" ref="G9266">SUM(IF(A9266=A$5:A9266,IF(C9266=C$5:C9266,1,0),0))</f>
        <v>6028</v>
      </c>
    </row>
    <row r="9267" spans="2:7" x14ac:dyDescent="0.25">
      <c r="B9267" s="149" t="str">
        <f t="shared" si="290"/>
        <v>_6029</v>
      </c>
      <c r="E9267" s="149" t="str">
        <f t="shared" si="291"/>
        <v>_</v>
      </c>
      <c r="G9267" s="149">
        <f t="array" ref="G9267">SUM(IF(A9267=A$5:A9267,IF(C9267=C$5:C9267,1,0),0))</f>
        <v>6029</v>
      </c>
    </row>
    <row r="9268" spans="2:7" x14ac:dyDescent="0.25">
      <c r="B9268" s="149" t="str">
        <f t="shared" si="290"/>
        <v>_6030</v>
      </c>
      <c r="E9268" s="149" t="str">
        <f t="shared" si="291"/>
        <v>_</v>
      </c>
      <c r="G9268" s="149">
        <f t="array" ref="G9268">SUM(IF(A9268=A$5:A9268,IF(C9268=C$5:C9268,1,0),0))</f>
        <v>6030</v>
      </c>
    </row>
    <row r="9269" spans="2:7" x14ac:dyDescent="0.25">
      <c r="B9269" s="149" t="str">
        <f t="shared" si="290"/>
        <v>_6031</v>
      </c>
      <c r="E9269" s="149" t="str">
        <f t="shared" si="291"/>
        <v>_</v>
      </c>
      <c r="G9269" s="149">
        <f t="array" ref="G9269">SUM(IF(A9269=A$5:A9269,IF(C9269=C$5:C9269,1,0),0))</f>
        <v>6031</v>
      </c>
    </row>
    <row r="9270" spans="2:7" x14ac:dyDescent="0.25">
      <c r="B9270" s="149" t="str">
        <f t="shared" si="290"/>
        <v>_6032</v>
      </c>
      <c r="E9270" s="149" t="str">
        <f t="shared" si="291"/>
        <v>_</v>
      </c>
      <c r="G9270" s="149">
        <f t="array" ref="G9270">SUM(IF(A9270=A$5:A9270,IF(C9270=C$5:C9270,1,0),0))</f>
        <v>6032</v>
      </c>
    </row>
    <row r="9271" spans="2:7" x14ac:dyDescent="0.25">
      <c r="B9271" s="149" t="str">
        <f t="shared" si="290"/>
        <v>_6033</v>
      </c>
      <c r="E9271" s="149" t="str">
        <f t="shared" si="291"/>
        <v>_</v>
      </c>
      <c r="G9271" s="149">
        <f t="array" ref="G9271">SUM(IF(A9271=A$5:A9271,IF(C9271=C$5:C9271,1,0),0))</f>
        <v>6033</v>
      </c>
    </row>
    <row r="9272" spans="2:7" x14ac:dyDescent="0.25">
      <c r="B9272" s="149" t="str">
        <f t="shared" si="290"/>
        <v>_6034</v>
      </c>
      <c r="E9272" s="149" t="str">
        <f t="shared" si="291"/>
        <v>_</v>
      </c>
      <c r="G9272" s="149">
        <f t="array" ref="G9272">SUM(IF(A9272=A$5:A9272,IF(C9272=C$5:C9272,1,0),0))</f>
        <v>6034</v>
      </c>
    </row>
    <row r="9273" spans="2:7" x14ac:dyDescent="0.25">
      <c r="B9273" s="149" t="str">
        <f t="shared" si="290"/>
        <v>_6035</v>
      </c>
      <c r="E9273" s="149" t="str">
        <f t="shared" si="291"/>
        <v>_</v>
      </c>
      <c r="G9273" s="149">
        <f t="array" ref="G9273">SUM(IF(A9273=A$5:A9273,IF(C9273=C$5:C9273,1,0),0))</f>
        <v>6035</v>
      </c>
    </row>
    <row r="9274" spans="2:7" x14ac:dyDescent="0.25">
      <c r="B9274" s="149" t="str">
        <f t="shared" si="290"/>
        <v>_6036</v>
      </c>
      <c r="E9274" s="149" t="str">
        <f t="shared" si="291"/>
        <v>_</v>
      </c>
      <c r="G9274" s="149">
        <f t="array" ref="G9274">SUM(IF(A9274=A$5:A9274,IF(C9274=C$5:C9274,1,0),0))</f>
        <v>6036</v>
      </c>
    </row>
    <row r="9275" spans="2:7" x14ac:dyDescent="0.25">
      <c r="B9275" s="149" t="str">
        <f t="shared" si="290"/>
        <v>_6037</v>
      </c>
      <c r="E9275" s="149" t="str">
        <f t="shared" si="291"/>
        <v>_</v>
      </c>
      <c r="G9275" s="149">
        <f t="array" ref="G9275">SUM(IF(A9275=A$5:A9275,IF(C9275=C$5:C9275,1,0),0))</f>
        <v>6037</v>
      </c>
    </row>
    <row r="9276" spans="2:7" x14ac:dyDescent="0.25">
      <c r="B9276" s="149" t="str">
        <f t="shared" si="290"/>
        <v>_6038</v>
      </c>
      <c r="E9276" s="149" t="str">
        <f t="shared" si="291"/>
        <v>_</v>
      </c>
      <c r="G9276" s="149">
        <f t="array" ref="G9276">SUM(IF(A9276=A$5:A9276,IF(C9276=C$5:C9276,1,0),0))</f>
        <v>6038</v>
      </c>
    </row>
    <row r="9277" spans="2:7" x14ac:dyDescent="0.25">
      <c r="B9277" s="149" t="str">
        <f t="shared" si="290"/>
        <v>_6039</v>
      </c>
      <c r="E9277" s="149" t="str">
        <f t="shared" si="291"/>
        <v>_</v>
      </c>
      <c r="G9277" s="149">
        <f t="array" ref="G9277">SUM(IF(A9277=A$5:A9277,IF(C9277=C$5:C9277,1,0),0))</f>
        <v>6039</v>
      </c>
    </row>
    <row r="9278" spans="2:7" x14ac:dyDescent="0.25">
      <c r="B9278" s="149" t="str">
        <f t="shared" si="290"/>
        <v>_6040</v>
      </c>
      <c r="E9278" s="149" t="str">
        <f t="shared" si="291"/>
        <v>_</v>
      </c>
      <c r="G9278" s="149">
        <f t="array" ref="G9278">SUM(IF(A9278=A$5:A9278,IF(C9278=C$5:C9278,1,0),0))</f>
        <v>6040</v>
      </c>
    </row>
    <row r="9279" spans="2:7" x14ac:dyDescent="0.25">
      <c r="B9279" s="149" t="str">
        <f t="shared" si="290"/>
        <v>_6041</v>
      </c>
      <c r="E9279" s="149" t="str">
        <f t="shared" si="291"/>
        <v>_</v>
      </c>
      <c r="G9279" s="149">
        <f t="array" ref="G9279">SUM(IF(A9279=A$5:A9279,IF(C9279=C$5:C9279,1,0),0))</f>
        <v>6041</v>
      </c>
    </row>
    <row r="9280" spans="2:7" x14ac:dyDescent="0.25">
      <c r="B9280" s="149" t="str">
        <f t="shared" si="290"/>
        <v>_6042</v>
      </c>
      <c r="E9280" s="149" t="str">
        <f t="shared" si="291"/>
        <v>_</v>
      </c>
      <c r="G9280" s="149">
        <f t="array" ref="G9280">SUM(IF(A9280=A$5:A9280,IF(C9280=C$5:C9280,1,0),0))</f>
        <v>6042</v>
      </c>
    </row>
    <row r="9281" spans="2:7" x14ac:dyDescent="0.25">
      <c r="B9281" s="149" t="str">
        <f t="shared" si="290"/>
        <v>_6043</v>
      </c>
      <c r="E9281" s="149" t="str">
        <f t="shared" si="291"/>
        <v>_</v>
      </c>
      <c r="G9281" s="149">
        <f t="array" ref="G9281">SUM(IF(A9281=A$5:A9281,IF(C9281=C$5:C9281,1,0),0))</f>
        <v>6043</v>
      </c>
    </row>
    <row r="9282" spans="2:7" x14ac:dyDescent="0.25">
      <c r="B9282" s="149" t="str">
        <f t="shared" si="290"/>
        <v>_6044</v>
      </c>
      <c r="E9282" s="149" t="str">
        <f t="shared" si="291"/>
        <v>_</v>
      </c>
      <c r="G9282" s="149">
        <f t="array" ref="G9282">SUM(IF(A9282=A$5:A9282,IF(C9282=C$5:C9282,1,0),0))</f>
        <v>6044</v>
      </c>
    </row>
    <row r="9283" spans="2:7" x14ac:dyDescent="0.25">
      <c r="B9283" s="149" t="str">
        <f t="shared" si="290"/>
        <v>_6045</v>
      </c>
      <c r="E9283" s="149" t="str">
        <f t="shared" si="291"/>
        <v>_</v>
      </c>
      <c r="G9283" s="149">
        <f t="array" ref="G9283">SUM(IF(A9283=A$5:A9283,IF(C9283=C$5:C9283,1,0),0))</f>
        <v>6045</v>
      </c>
    </row>
    <row r="9284" spans="2:7" x14ac:dyDescent="0.25">
      <c r="B9284" s="149" t="str">
        <f t="shared" si="290"/>
        <v>_6046</v>
      </c>
      <c r="E9284" s="149" t="str">
        <f t="shared" si="291"/>
        <v>_</v>
      </c>
      <c r="G9284" s="149">
        <f t="array" ref="G9284">SUM(IF(A9284=A$5:A9284,IF(C9284=C$5:C9284,1,0),0))</f>
        <v>6046</v>
      </c>
    </row>
    <row r="9285" spans="2:7" x14ac:dyDescent="0.25">
      <c r="B9285" s="149" t="str">
        <f t="shared" si="290"/>
        <v>_6047</v>
      </c>
      <c r="E9285" s="149" t="str">
        <f t="shared" si="291"/>
        <v>_</v>
      </c>
      <c r="G9285" s="149">
        <f t="array" ref="G9285">SUM(IF(A9285=A$5:A9285,IF(C9285=C$5:C9285,1,0),0))</f>
        <v>6047</v>
      </c>
    </row>
    <row r="9286" spans="2:7" x14ac:dyDescent="0.25">
      <c r="B9286" s="149" t="str">
        <f t="shared" si="290"/>
        <v>_6048</v>
      </c>
      <c r="E9286" s="149" t="str">
        <f t="shared" si="291"/>
        <v>_</v>
      </c>
      <c r="G9286" s="149">
        <f t="array" ref="G9286">SUM(IF(A9286=A$5:A9286,IF(C9286=C$5:C9286,1,0),0))</f>
        <v>6048</v>
      </c>
    </row>
    <row r="9287" spans="2:7" x14ac:dyDescent="0.25">
      <c r="B9287" s="149" t="str">
        <f t="shared" si="290"/>
        <v>_6049</v>
      </c>
      <c r="E9287" s="149" t="str">
        <f t="shared" si="291"/>
        <v>_</v>
      </c>
      <c r="G9287" s="149">
        <f t="array" ref="G9287">SUM(IF(A9287=A$5:A9287,IF(C9287=C$5:C9287,1,0),0))</f>
        <v>6049</v>
      </c>
    </row>
    <row r="9288" spans="2:7" x14ac:dyDescent="0.25">
      <c r="B9288" s="149" t="str">
        <f t="shared" si="290"/>
        <v>_6050</v>
      </c>
      <c r="E9288" s="149" t="str">
        <f t="shared" si="291"/>
        <v>_</v>
      </c>
      <c r="G9288" s="149">
        <f t="array" ref="G9288">SUM(IF(A9288=A$5:A9288,IF(C9288=C$5:C9288,1,0),0))</f>
        <v>6050</v>
      </c>
    </row>
    <row r="9289" spans="2:7" x14ac:dyDescent="0.25">
      <c r="B9289" s="149" t="str">
        <f t="shared" si="290"/>
        <v>_6051</v>
      </c>
      <c r="E9289" s="149" t="str">
        <f t="shared" si="291"/>
        <v>_</v>
      </c>
      <c r="G9289" s="149">
        <f t="array" ref="G9289">SUM(IF(A9289=A$5:A9289,IF(C9289=C$5:C9289,1,0),0))</f>
        <v>6051</v>
      </c>
    </row>
    <row r="9290" spans="2:7" x14ac:dyDescent="0.25">
      <c r="B9290" s="149" t="str">
        <f t="shared" si="290"/>
        <v>_6052</v>
      </c>
      <c r="E9290" s="149" t="str">
        <f t="shared" si="291"/>
        <v>_</v>
      </c>
      <c r="G9290" s="149">
        <f t="array" ref="G9290">SUM(IF(A9290=A$5:A9290,IF(C9290=C$5:C9290,1,0),0))</f>
        <v>6052</v>
      </c>
    </row>
    <row r="9291" spans="2:7" x14ac:dyDescent="0.25">
      <c r="B9291" s="149" t="str">
        <f t="shared" si="290"/>
        <v>_6053</v>
      </c>
      <c r="E9291" s="149" t="str">
        <f t="shared" si="291"/>
        <v>_</v>
      </c>
      <c r="G9291" s="149">
        <f t="array" ref="G9291">SUM(IF(A9291=A$5:A9291,IF(C9291=C$5:C9291,1,0),0))</f>
        <v>6053</v>
      </c>
    </row>
    <row r="9292" spans="2:7" x14ac:dyDescent="0.25">
      <c r="B9292" s="149" t="str">
        <f t="shared" si="290"/>
        <v>_6054</v>
      </c>
      <c r="E9292" s="149" t="str">
        <f t="shared" si="291"/>
        <v>_</v>
      </c>
      <c r="G9292" s="149">
        <f t="array" ref="G9292">SUM(IF(A9292=A$5:A9292,IF(C9292=C$5:C9292,1,0),0))</f>
        <v>6054</v>
      </c>
    </row>
    <row r="9293" spans="2:7" x14ac:dyDescent="0.25">
      <c r="B9293" s="149" t="str">
        <f t="shared" ref="B9293:B9356" si="292">A9293&amp;"_"&amp;C9293&amp;G9293</f>
        <v>_6055</v>
      </c>
      <c r="E9293" s="149" t="str">
        <f t="shared" si="291"/>
        <v>_</v>
      </c>
      <c r="G9293" s="149">
        <f t="array" ref="G9293">SUM(IF(A9293=A$5:A9293,IF(C9293=C$5:C9293,1,0),0))</f>
        <v>6055</v>
      </c>
    </row>
    <row r="9294" spans="2:7" x14ac:dyDescent="0.25">
      <c r="B9294" s="149" t="str">
        <f t="shared" si="292"/>
        <v>_6056</v>
      </c>
      <c r="E9294" s="149" t="str">
        <f t="shared" si="291"/>
        <v>_</v>
      </c>
      <c r="G9294" s="149">
        <f t="array" ref="G9294">SUM(IF(A9294=A$5:A9294,IF(C9294=C$5:C9294,1,0),0))</f>
        <v>6056</v>
      </c>
    </row>
    <row r="9295" spans="2:7" x14ac:dyDescent="0.25">
      <c r="B9295" s="149" t="str">
        <f t="shared" si="292"/>
        <v>_6057</v>
      </c>
      <c r="E9295" s="149" t="str">
        <f t="shared" si="291"/>
        <v>_</v>
      </c>
      <c r="G9295" s="149">
        <f t="array" ref="G9295">SUM(IF(A9295=A$5:A9295,IF(C9295=C$5:C9295,1,0),0))</f>
        <v>6057</v>
      </c>
    </row>
    <row r="9296" spans="2:7" x14ac:dyDescent="0.25">
      <c r="B9296" s="149" t="str">
        <f t="shared" si="292"/>
        <v>_6058</v>
      </c>
      <c r="E9296" s="149" t="str">
        <f t="shared" si="291"/>
        <v>_</v>
      </c>
      <c r="G9296" s="149">
        <f t="array" ref="G9296">SUM(IF(A9296=A$5:A9296,IF(C9296=C$5:C9296,1,0),0))</f>
        <v>6058</v>
      </c>
    </row>
    <row r="9297" spans="2:7" x14ac:dyDescent="0.25">
      <c r="B9297" s="149" t="str">
        <f t="shared" si="292"/>
        <v>_6059</v>
      </c>
      <c r="E9297" s="149" t="str">
        <f t="shared" si="291"/>
        <v>_</v>
      </c>
      <c r="G9297" s="149">
        <f t="array" ref="G9297">SUM(IF(A9297=A$5:A9297,IF(C9297=C$5:C9297,1,0),0))</f>
        <v>6059</v>
      </c>
    </row>
    <row r="9298" spans="2:7" x14ac:dyDescent="0.25">
      <c r="B9298" s="149" t="str">
        <f t="shared" si="292"/>
        <v>_6060</v>
      </c>
      <c r="E9298" s="149" t="str">
        <f t="shared" si="291"/>
        <v>_</v>
      </c>
      <c r="G9298" s="149">
        <f t="array" ref="G9298">SUM(IF(A9298=A$5:A9298,IF(C9298=C$5:C9298,1,0),0))</f>
        <v>6060</v>
      </c>
    </row>
    <row r="9299" spans="2:7" x14ac:dyDescent="0.25">
      <c r="B9299" s="149" t="str">
        <f t="shared" si="292"/>
        <v>_6061</v>
      </c>
      <c r="E9299" s="149" t="str">
        <f t="shared" si="291"/>
        <v>_</v>
      </c>
      <c r="G9299" s="149">
        <f t="array" ref="G9299">SUM(IF(A9299=A$5:A9299,IF(C9299=C$5:C9299,1,0),0))</f>
        <v>6061</v>
      </c>
    </row>
    <row r="9300" spans="2:7" x14ac:dyDescent="0.25">
      <c r="B9300" s="149" t="str">
        <f t="shared" si="292"/>
        <v>_6062</v>
      </c>
      <c r="E9300" s="149" t="str">
        <f t="shared" si="291"/>
        <v>_</v>
      </c>
      <c r="G9300" s="149">
        <f t="array" ref="G9300">SUM(IF(A9300=A$5:A9300,IF(C9300=C$5:C9300,1,0),0))</f>
        <v>6062</v>
      </c>
    </row>
    <row r="9301" spans="2:7" x14ac:dyDescent="0.25">
      <c r="B9301" s="149" t="str">
        <f t="shared" si="292"/>
        <v>_6063</v>
      </c>
      <c r="E9301" s="149" t="str">
        <f t="shared" si="291"/>
        <v>_</v>
      </c>
      <c r="G9301" s="149">
        <f t="array" ref="G9301">SUM(IF(A9301=A$5:A9301,IF(C9301=C$5:C9301,1,0),0))</f>
        <v>6063</v>
      </c>
    </row>
    <row r="9302" spans="2:7" x14ac:dyDescent="0.25">
      <c r="B9302" s="149" t="str">
        <f t="shared" si="292"/>
        <v>_6064</v>
      </c>
      <c r="E9302" s="149" t="str">
        <f t="shared" si="291"/>
        <v>_</v>
      </c>
      <c r="G9302" s="149">
        <f t="array" ref="G9302">SUM(IF(A9302=A$5:A9302,IF(C9302=C$5:C9302,1,0),0))</f>
        <v>6064</v>
      </c>
    </row>
    <row r="9303" spans="2:7" x14ac:dyDescent="0.25">
      <c r="B9303" s="149" t="str">
        <f t="shared" si="292"/>
        <v>_6065</v>
      </c>
      <c r="E9303" s="149" t="str">
        <f t="shared" si="291"/>
        <v>_</v>
      </c>
      <c r="G9303" s="149">
        <f t="array" ref="G9303">SUM(IF(A9303=A$5:A9303,IF(C9303=C$5:C9303,1,0),0))</f>
        <v>6065</v>
      </c>
    </row>
    <row r="9304" spans="2:7" x14ac:dyDescent="0.25">
      <c r="B9304" s="149" t="str">
        <f t="shared" si="292"/>
        <v>_6066</v>
      </c>
      <c r="E9304" s="149" t="str">
        <f t="shared" si="291"/>
        <v>_</v>
      </c>
      <c r="G9304" s="149">
        <f t="array" ref="G9304">SUM(IF(A9304=A$5:A9304,IF(C9304=C$5:C9304,1,0),0))</f>
        <v>6066</v>
      </c>
    </row>
    <row r="9305" spans="2:7" x14ac:dyDescent="0.25">
      <c r="B9305" s="149" t="str">
        <f t="shared" si="292"/>
        <v>_6067</v>
      </c>
      <c r="E9305" s="149" t="str">
        <f t="shared" si="291"/>
        <v>_</v>
      </c>
      <c r="G9305" s="149">
        <f t="array" ref="G9305">SUM(IF(A9305=A$5:A9305,IF(C9305=C$5:C9305,1,0),0))</f>
        <v>6067</v>
      </c>
    </row>
    <row r="9306" spans="2:7" x14ac:dyDescent="0.25">
      <c r="B9306" s="149" t="str">
        <f t="shared" si="292"/>
        <v>_6068</v>
      </c>
      <c r="E9306" s="149" t="str">
        <f t="shared" si="291"/>
        <v>_</v>
      </c>
      <c r="G9306" s="149">
        <f t="array" ref="G9306">SUM(IF(A9306=A$5:A9306,IF(C9306=C$5:C9306,1,0),0))</f>
        <v>6068</v>
      </c>
    </row>
    <row r="9307" spans="2:7" x14ac:dyDescent="0.25">
      <c r="B9307" s="149" t="str">
        <f t="shared" si="292"/>
        <v>_6069</v>
      </c>
      <c r="E9307" s="149" t="str">
        <f t="shared" si="291"/>
        <v>_</v>
      </c>
      <c r="G9307" s="149">
        <f t="array" ref="G9307">SUM(IF(A9307=A$5:A9307,IF(C9307=C$5:C9307,1,0),0))</f>
        <v>6069</v>
      </c>
    </row>
    <row r="9308" spans="2:7" x14ac:dyDescent="0.25">
      <c r="B9308" s="149" t="str">
        <f t="shared" si="292"/>
        <v>_6070</v>
      </c>
      <c r="E9308" s="149" t="str">
        <f t="shared" si="291"/>
        <v>_</v>
      </c>
      <c r="G9308" s="149">
        <f t="array" ref="G9308">SUM(IF(A9308=A$5:A9308,IF(C9308=C$5:C9308,1,0),0))</f>
        <v>6070</v>
      </c>
    </row>
    <row r="9309" spans="2:7" x14ac:dyDescent="0.25">
      <c r="B9309" s="149" t="str">
        <f t="shared" si="292"/>
        <v>_6071</v>
      </c>
      <c r="E9309" s="149" t="str">
        <f t="shared" si="291"/>
        <v>_</v>
      </c>
      <c r="G9309" s="149">
        <f t="array" ref="G9309">SUM(IF(A9309=A$5:A9309,IF(C9309=C$5:C9309,1,0),0))</f>
        <v>6071</v>
      </c>
    </row>
    <row r="9310" spans="2:7" x14ac:dyDescent="0.25">
      <c r="B9310" s="149" t="str">
        <f t="shared" si="292"/>
        <v>_6072</v>
      </c>
      <c r="E9310" s="149" t="str">
        <f t="shared" si="291"/>
        <v>_</v>
      </c>
      <c r="G9310" s="149">
        <f t="array" ref="G9310">SUM(IF(A9310=A$5:A9310,IF(C9310=C$5:C9310,1,0),0))</f>
        <v>6072</v>
      </c>
    </row>
    <row r="9311" spans="2:7" x14ac:dyDescent="0.25">
      <c r="B9311" s="149" t="str">
        <f t="shared" si="292"/>
        <v>_6073</v>
      </c>
      <c r="E9311" s="149" t="str">
        <f t="shared" si="291"/>
        <v>_</v>
      </c>
      <c r="G9311" s="149">
        <f t="array" ref="G9311">SUM(IF(A9311=A$5:A9311,IF(C9311=C$5:C9311,1,0),0))</f>
        <v>6073</v>
      </c>
    </row>
    <row r="9312" spans="2:7" x14ac:dyDescent="0.25">
      <c r="B9312" s="149" t="str">
        <f t="shared" si="292"/>
        <v>_6074</v>
      </c>
      <c r="E9312" s="149" t="str">
        <f t="shared" si="291"/>
        <v>_</v>
      </c>
      <c r="G9312" s="149">
        <f t="array" ref="G9312">SUM(IF(A9312=A$5:A9312,IF(C9312=C$5:C9312,1,0),0))</f>
        <v>6074</v>
      </c>
    </row>
    <row r="9313" spans="2:7" x14ac:dyDescent="0.25">
      <c r="B9313" s="149" t="str">
        <f t="shared" si="292"/>
        <v>_6075</v>
      </c>
      <c r="E9313" s="149" t="str">
        <f t="shared" si="291"/>
        <v>_</v>
      </c>
      <c r="G9313" s="149">
        <f t="array" ref="G9313">SUM(IF(A9313=A$5:A9313,IF(C9313=C$5:C9313,1,0),0))</f>
        <v>6075</v>
      </c>
    </row>
    <row r="9314" spans="2:7" x14ac:dyDescent="0.25">
      <c r="B9314" s="149" t="str">
        <f t="shared" si="292"/>
        <v>_6076</v>
      </c>
      <c r="E9314" s="149" t="str">
        <f t="shared" si="291"/>
        <v>_</v>
      </c>
      <c r="G9314" s="149">
        <f t="array" ref="G9314">SUM(IF(A9314=A$5:A9314,IF(C9314=C$5:C9314,1,0),0))</f>
        <v>6076</v>
      </c>
    </row>
    <row r="9315" spans="2:7" x14ac:dyDescent="0.25">
      <c r="B9315" s="149" t="str">
        <f t="shared" si="292"/>
        <v>_6077</v>
      </c>
      <c r="E9315" s="149" t="str">
        <f t="shared" si="291"/>
        <v>_</v>
      </c>
      <c r="G9315" s="149">
        <f t="array" ref="G9315">SUM(IF(A9315=A$5:A9315,IF(C9315=C$5:C9315,1,0),0))</f>
        <v>6077</v>
      </c>
    </row>
    <row r="9316" spans="2:7" x14ac:dyDescent="0.25">
      <c r="B9316" s="149" t="str">
        <f t="shared" si="292"/>
        <v>_6078</v>
      </c>
      <c r="E9316" s="149" t="str">
        <f t="shared" si="291"/>
        <v>_</v>
      </c>
      <c r="G9316" s="149">
        <f t="array" ref="G9316">SUM(IF(A9316=A$5:A9316,IF(C9316=C$5:C9316,1,0),0))</f>
        <v>6078</v>
      </c>
    </row>
    <row r="9317" spans="2:7" x14ac:dyDescent="0.25">
      <c r="B9317" s="149" t="str">
        <f t="shared" si="292"/>
        <v>_6079</v>
      </c>
      <c r="E9317" s="149" t="str">
        <f t="shared" si="291"/>
        <v>_</v>
      </c>
      <c r="G9317" s="149">
        <f t="array" ref="G9317">SUM(IF(A9317=A$5:A9317,IF(C9317=C$5:C9317,1,0),0))</f>
        <v>6079</v>
      </c>
    </row>
    <row r="9318" spans="2:7" x14ac:dyDescent="0.25">
      <c r="B9318" s="149" t="str">
        <f t="shared" si="292"/>
        <v>_6080</v>
      </c>
      <c r="E9318" s="149" t="str">
        <f t="shared" si="291"/>
        <v>_</v>
      </c>
      <c r="G9318" s="149">
        <f t="array" ref="G9318">SUM(IF(A9318=A$5:A9318,IF(C9318=C$5:C9318,1,0),0))</f>
        <v>6080</v>
      </c>
    </row>
    <row r="9319" spans="2:7" x14ac:dyDescent="0.25">
      <c r="B9319" s="149" t="str">
        <f t="shared" si="292"/>
        <v>_6081</v>
      </c>
      <c r="E9319" s="149" t="str">
        <f t="shared" si="291"/>
        <v>_</v>
      </c>
      <c r="G9319" s="149">
        <f t="array" ref="G9319">SUM(IF(A9319=A$5:A9319,IF(C9319=C$5:C9319,1,0),0))</f>
        <v>6081</v>
      </c>
    </row>
    <row r="9320" spans="2:7" x14ac:dyDescent="0.25">
      <c r="B9320" s="149" t="str">
        <f t="shared" si="292"/>
        <v>_6082</v>
      </c>
      <c r="E9320" s="149" t="str">
        <f t="shared" si="291"/>
        <v>_</v>
      </c>
      <c r="G9320" s="149">
        <f t="array" ref="G9320">SUM(IF(A9320=A$5:A9320,IF(C9320=C$5:C9320,1,0),0))</f>
        <v>6082</v>
      </c>
    </row>
    <row r="9321" spans="2:7" x14ac:dyDescent="0.25">
      <c r="B9321" s="149" t="str">
        <f t="shared" si="292"/>
        <v>_6083</v>
      </c>
      <c r="E9321" s="149" t="str">
        <f t="shared" si="291"/>
        <v>_</v>
      </c>
      <c r="G9321" s="149">
        <f t="array" ref="G9321">SUM(IF(A9321=A$5:A9321,IF(C9321=C$5:C9321,1,0),0))</f>
        <v>6083</v>
      </c>
    </row>
    <row r="9322" spans="2:7" x14ac:dyDescent="0.25">
      <c r="B9322" s="149" t="str">
        <f t="shared" si="292"/>
        <v>_6084</v>
      </c>
      <c r="E9322" s="149" t="str">
        <f t="shared" si="291"/>
        <v>_</v>
      </c>
      <c r="G9322" s="149">
        <f t="array" ref="G9322">SUM(IF(A9322=A$5:A9322,IF(C9322=C$5:C9322,1,0),0))</f>
        <v>6084</v>
      </c>
    </row>
    <row r="9323" spans="2:7" x14ac:dyDescent="0.25">
      <c r="B9323" s="149" t="str">
        <f t="shared" si="292"/>
        <v>_6085</v>
      </c>
      <c r="E9323" s="149" t="str">
        <f t="shared" si="291"/>
        <v>_</v>
      </c>
      <c r="G9323" s="149">
        <f t="array" ref="G9323">SUM(IF(A9323=A$5:A9323,IF(C9323=C$5:C9323,1,0),0))</f>
        <v>6085</v>
      </c>
    </row>
    <row r="9324" spans="2:7" x14ac:dyDescent="0.25">
      <c r="B9324" s="149" t="str">
        <f t="shared" si="292"/>
        <v>_6086</v>
      </c>
      <c r="E9324" s="149" t="str">
        <f t="shared" si="291"/>
        <v>_</v>
      </c>
      <c r="G9324" s="149">
        <f t="array" ref="G9324">SUM(IF(A9324=A$5:A9324,IF(C9324=C$5:C9324,1,0),0))</f>
        <v>6086</v>
      </c>
    </row>
    <row r="9325" spans="2:7" x14ac:dyDescent="0.25">
      <c r="B9325" s="149" t="str">
        <f t="shared" si="292"/>
        <v>_6087</v>
      </c>
      <c r="E9325" s="149" t="str">
        <f t="shared" si="291"/>
        <v>_</v>
      </c>
      <c r="G9325" s="149">
        <f t="array" ref="G9325">SUM(IF(A9325=A$5:A9325,IF(C9325=C$5:C9325,1,0),0))</f>
        <v>6087</v>
      </c>
    </row>
    <row r="9326" spans="2:7" x14ac:dyDescent="0.25">
      <c r="B9326" s="149" t="str">
        <f t="shared" si="292"/>
        <v>_6088</v>
      </c>
      <c r="E9326" s="149" t="str">
        <f t="shared" si="291"/>
        <v>_</v>
      </c>
      <c r="G9326" s="149">
        <f t="array" ref="G9326">SUM(IF(A9326=A$5:A9326,IF(C9326=C$5:C9326,1,0),0))</f>
        <v>6088</v>
      </c>
    </row>
    <row r="9327" spans="2:7" x14ac:dyDescent="0.25">
      <c r="B9327" s="149" t="str">
        <f t="shared" si="292"/>
        <v>_6089</v>
      </c>
      <c r="E9327" s="149" t="str">
        <f t="shared" si="291"/>
        <v>_</v>
      </c>
      <c r="G9327" s="149">
        <f t="array" ref="G9327">SUM(IF(A9327=A$5:A9327,IF(C9327=C$5:C9327,1,0),0))</f>
        <v>6089</v>
      </c>
    </row>
    <row r="9328" spans="2:7" x14ac:dyDescent="0.25">
      <c r="B9328" s="149" t="str">
        <f t="shared" si="292"/>
        <v>_6090</v>
      </c>
      <c r="E9328" s="149" t="str">
        <f t="shared" si="291"/>
        <v>_</v>
      </c>
      <c r="G9328" s="149">
        <f t="array" ref="G9328">SUM(IF(A9328=A$5:A9328,IF(C9328=C$5:C9328,1,0),0))</f>
        <v>6090</v>
      </c>
    </row>
    <row r="9329" spans="2:7" x14ac:dyDescent="0.25">
      <c r="B9329" s="149" t="str">
        <f t="shared" si="292"/>
        <v>_6091</v>
      </c>
      <c r="E9329" s="149" t="str">
        <f t="shared" ref="E9329:E9392" si="293">A9329&amp;"_"&amp;C9329&amp;D9329</f>
        <v>_</v>
      </c>
      <c r="G9329" s="149">
        <f t="array" ref="G9329">SUM(IF(A9329=A$5:A9329,IF(C9329=C$5:C9329,1,0),0))</f>
        <v>6091</v>
      </c>
    </row>
    <row r="9330" spans="2:7" x14ac:dyDescent="0.25">
      <c r="B9330" s="149" t="str">
        <f t="shared" si="292"/>
        <v>_6092</v>
      </c>
      <c r="E9330" s="149" t="str">
        <f t="shared" si="293"/>
        <v>_</v>
      </c>
      <c r="G9330" s="149">
        <f t="array" ref="G9330">SUM(IF(A9330=A$5:A9330,IF(C9330=C$5:C9330,1,0),0))</f>
        <v>6092</v>
      </c>
    </row>
    <row r="9331" spans="2:7" x14ac:dyDescent="0.25">
      <c r="B9331" s="149" t="str">
        <f t="shared" si="292"/>
        <v>_6093</v>
      </c>
      <c r="E9331" s="149" t="str">
        <f t="shared" si="293"/>
        <v>_</v>
      </c>
      <c r="G9331" s="149">
        <f t="array" ref="G9331">SUM(IF(A9331=A$5:A9331,IF(C9331=C$5:C9331,1,0),0))</f>
        <v>6093</v>
      </c>
    </row>
    <row r="9332" spans="2:7" x14ac:dyDescent="0.25">
      <c r="B9332" s="149" t="str">
        <f t="shared" si="292"/>
        <v>_6094</v>
      </c>
      <c r="E9332" s="149" t="str">
        <f t="shared" si="293"/>
        <v>_</v>
      </c>
      <c r="G9332" s="149">
        <f t="array" ref="G9332">SUM(IF(A9332=A$5:A9332,IF(C9332=C$5:C9332,1,0),0))</f>
        <v>6094</v>
      </c>
    </row>
    <row r="9333" spans="2:7" x14ac:dyDescent="0.25">
      <c r="B9333" s="149" t="str">
        <f t="shared" si="292"/>
        <v>_6095</v>
      </c>
      <c r="E9333" s="149" t="str">
        <f t="shared" si="293"/>
        <v>_</v>
      </c>
      <c r="G9333" s="149">
        <f t="array" ref="G9333">SUM(IF(A9333=A$5:A9333,IF(C9333=C$5:C9333,1,0),0))</f>
        <v>6095</v>
      </c>
    </row>
    <row r="9334" spans="2:7" x14ac:dyDescent="0.25">
      <c r="B9334" s="149" t="str">
        <f t="shared" si="292"/>
        <v>_6096</v>
      </c>
      <c r="E9334" s="149" t="str">
        <f t="shared" si="293"/>
        <v>_</v>
      </c>
      <c r="G9334" s="149">
        <f t="array" ref="G9334">SUM(IF(A9334=A$5:A9334,IF(C9334=C$5:C9334,1,0),0))</f>
        <v>6096</v>
      </c>
    </row>
    <row r="9335" spans="2:7" x14ac:dyDescent="0.25">
      <c r="B9335" s="149" t="str">
        <f t="shared" si="292"/>
        <v>_6097</v>
      </c>
      <c r="E9335" s="149" t="str">
        <f t="shared" si="293"/>
        <v>_</v>
      </c>
      <c r="G9335" s="149">
        <f t="array" ref="G9335">SUM(IF(A9335=A$5:A9335,IF(C9335=C$5:C9335,1,0),0))</f>
        <v>6097</v>
      </c>
    </row>
    <row r="9336" spans="2:7" x14ac:dyDescent="0.25">
      <c r="B9336" s="149" t="str">
        <f t="shared" si="292"/>
        <v>_6098</v>
      </c>
      <c r="E9336" s="149" t="str">
        <f t="shared" si="293"/>
        <v>_</v>
      </c>
      <c r="G9336" s="149">
        <f t="array" ref="G9336">SUM(IF(A9336=A$5:A9336,IF(C9336=C$5:C9336,1,0),0))</f>
        <v>6098</v>
      </c>
    </row>
    <row r="9337" spans="2:7" x14ac:dyDescent="0.25">
      <c r="B9337" s="149" t="str">
        <f t="shared" si="292"/>
        <v>_6099</v>
      </c>
      <c r="E9337" s="149" t="str">
        <f t="shared" si="293"/>
        <v>_</v>
      </c>
      <c r="G9337" s="149">
        <f t="array" ref="G9337">SUM(IF(A9337=A$5:A9337,IF(C9337=C$5:C9337,1,0),0))</f>
        <v>6099</v>
      </c>
    </row>
    <row r="9338" spans="2:7" x14ac:dyDescent="0.25">
      <c r="B9338" s="149" t="str">
        <f t="shared" si="292"/>
        <v>_6100</v>
      </c>
      <c r="E9338" s="149" t="str">
        <f t="shared" si="293"/>
        <v>_</v>
      </c>
      <c r="G9338" s="149">
        <f t="array" ref="G9338">SUM(IF(A9338=A$5:A9338,IF(C9338=C$5:C9338,1,0),0))</f>
        <v>6100</v>
      </c>
    </row>
    <row r="9339" spans="2:7" x14ac:dyDescent="0.25">
      <c r="B9339" s="149" t="str">
        <f t="shared" si="292"/>
        <v>_6101</v>
      </c>
      <c r="E9339" s="149" t="str">
        <f t="shared" si="293"/>
        <v>_</v>
      </c>
      <c r="G9339" s="149">
        <f t="array" ref="G9339">SUM(IF(A9339=A$5:A9339,IF(C9339=C$5:C9339,1,0),0))</f>
        <v>6101</v>
      </c>
    </row>
    <row r="9340" spans="2:7" x14ac:dyDescent="0.25">
      <c r="B9340" s="149" t="str">
        <f t="shared" si="292"/>
        <v>_6102</v>
      </c>
      <c r="E9340" s="149" t="str">
        <f t="shared" si="293"/>
        <v>_</v>
      </c>
      <c r="G9340" s="149">
        <f t="array" ref="G9340">SUM(IF(A9340=A$5:A9340,IF(C9340=C$5:C9340,1,0),0))</f>
        <v>6102</v>
      </c>
    </row>
    <row r="9341" spans="2:7" x14ac:dyDescent="0.25">
      <c r="B9341" s="149" t="str">
        <f t="shared" si="292"/>
        <v>_6103</v>
      </c>
      <c r="E9341" s="149" t="str">
        <f t="shared" si="293"/>
        <v>_</v>
      </c>
      <c r="G9341" s="149">
        <f t="array" ref="G9341">SUM(IF(A9341=A$5:A9341,IF(C9341=C$5:C9341,1,0),0))</f>
        <v>6103</v>
      </c>
    </row>
    <row r="9342" spans="2:7" x14ac:dyDescent="0.25">
      <c r="B9342" s="149" t="str">
        <f t="shared" si="292"/>
        <v>_6104</v>
      </c>
      <c r="E9342" s="149" t="str">
        <f t="shared" si="293"/>
        <v>_</v>
      </c>
      <c r="G9342" s="149">
        <f t="array" ref="G9342">SUM(IF(A9342=A$5:A9342,IF(C9342=C$5:C9342,1,0),0))</f>
        <v>6104</v>
      </c>
    </row>
    <row r="9343" spans="2:7" x14ac:dyDescent="0.25">
      <c r="B9343" s="149" t="str">
        <f t="shared" si="292"/>
        <v>_6105</v>
      </c>
      <c r="E9343" s="149" t="str">
        <f t="shared" si="293"/>
        <v>_</v>
      </c>
      <c r="G9343" s="149">
        <f t="array" ref="G9343">SUM(IF(A9343=A$5:A9343,IF(C9343=C$5:C9343,1,0),0))</f>
        <v>6105</v>
      </c>
    </row>
    <row r="9344" spans="2:7" x14ac:dyDescent="0.25">
      <c r="B9344" s="149" t="str">
        <f t="shared" si="292"/>
        <v>_6106</v>
      </c>
      <c r="E9344" s="149" t="str">
        <f t="shared" si="293"/>
        <v>_</v>
      </c>
      <c r="G9344" s="149">
        <f t="array" ref="G9344">SUM(IF(A9344=A$5:A9344,IF(C9344=C$5:C9344,1,0),0))</f>
        <v>6106</v>
      </c>
    </row>
    <row r="9345" spans="2:7" x14ac:dyDescent="0.25">
      <c r="B9345" s="149" t="str">
        <f t="shared" si="292"/>
        <v>_6107</v>
      </c>
      <c r="E9345" s="149" t="str">
        <f t="shared" si="293"/>
        <v>_</v>
      </c>
      <c r="G9345" s="149">
        <f t="array" ref="G9345">SUM(IF(A9345=A$5:A9345,IF(C9345=C$5:C9345,1,0),0))</f>
        <v>6107</v>
      </c>
    </row>
    <row r="9346" spans="2:7" x14ac:dyDescent="0.25">
      <c r="B9346" s="149" t="str">
        <f t="shared" si="292"/>
        <v>_6108</v>
      </c>
      <c r="E9346" s="149" t="str">
        <f t="shared" si="293"/>
        <v>_</v>
      </c>
      <c r="G9346" s="149">
        <f t="array" ref="G9346">SUM(IF(A9346=A$5:A9346,IF(C9346=C$5:C9346,1,0),0))</f>
        <v>6108</v>
      </c>
    </row>
    <row r="9347" spans="2:7" x14ac:dyDescent="0.25">
      <c r="B9347" s="149" t="str">
        <f t="shared" si="292"/>
        <v>_6109</v>
      </c>
      <c r="E9347" s="149" t="str">
        <f t="shared" si="293"/>
        <v>_</v>
      </c>
      <c r="G9347" s="149">
        <f t="array" ref="G9347">SUM(IF(A9347=A$5:A9347,IF(C9347=C$5:C9347,1,0),0))</f>
        <v>6109</v>
      </c>
    </row>
    <row r="9348" spans="2:7" x14ac:dyDescent="0.25">
      <c r="B9348" s="149" t="str">
        <f t="shared" si="292"/>
        <v>_6110</v>
      </c>
      <c r="E9348" s="149" t="str">
        <f t="shared" si="293"/>
        <v>_</v>
      </c>
      <c r="G9348" s="149">
        <f t="array" ref="G9348">SUM(IF(A9348=A$5:A9348,IF(C9348=C$5:C9348,1,0),0))</f>
        <v>6110</v>
      </c>
    </row>
    <row r="9349" spans="2:7" x14ac:dyDescent="0.25">
      <c r="B9349" s="149" t="str">
        <f t="shared" si="292"/>
        <v>_6111</v>
      </c>
      <c r="E9349" s="149" t="str">
        <f t="shared" si="293"/>
        <v>_</v>
      </c>
      <c r="G9349" s="149">
        <f t="array" ref="G9349">SUM(IF(A9349=A$5:A9349,IF(C9349=C$5:C9349,1,0),0))</f>
        <v>6111</v>
      </c>
    </row>
    <row r="9350" spans="2:7" x14ac:dyDescent="0.25">
      <c r="B9350" s="149" t="str">
        <f t="shared" si="292"/>
        <v>_6112</v>
      </c>
      <c r="E9350" s="149" t="str">
        <f t="shared" si="293"/>
        <v>_</v>
      </c>
      <c r="G9350" s="149">
        <f t="array" ref="G9350">SUM(IF(A9350=A$5:A9350,IF(C9350=C$5:C9350,1,0),0))</f>
        <v>6112</v>
      </c>
    </row>
    <row r="9351" spans="2:7" x14ac:dyDescent="0.25">
      <c r="B9351" s="149" t="str">
        <f t="shared" si="292"/>
        <v>_6113</v>
      </c>
      <c r="E9351" s="149" t="str">
        <f t="shared" si="293"/>
        <v>_</v>
      </c>
      <c r="G9351" s="149">
        <f t="array" ref="G9351">SUM(IF(A9351=A$5:A9351,IF(C9351=C$5:C9351,1,0),0))</f>
        <v>6113</v>
      </c>
    </row>
    <row r="9352" spans="2:7" x14ac:dyDescent="0.25">
      <c r="B9352" s="149" t="str">
        <f t="shared" si="292"/>
        <v>_6114</v>
      </c>
      <c r="E9352" s="149" t="str">
        <f t="shared" si="293"/>
        <v>_</v>
      </c>
      <c r="G9352" s="149">
        <f t="array" ref="G9352">SUM(IF(A9352=A$5:A9352,IF(C9352=C$5:C9352,1,0),0))</f>
        <v>6114</v>
      </c>
    </row>
    <row r="9353" spans="2:7" x14ac:dyDescent="0.25">
      <c r="B9353" s="149" t="str">
        <f t="shared" si="292"/>
        <v>_6115</v>
      </c>
      <c r="E9353" s="149" t="str">
        <f t="shared" si="293"/>
        <v>_</v>
      </c>
      <c r="G9353" s="149">
        <f t="array" ref="G9353">SUM(IF(A9353=A$5:A9353,IF(C9353=C$5:C9353,1,0),0))</f>
        <v>6115</v>
      </c>
    </row>
    <row r="9354" spans="2:7" x14ac:dyDescent="0.25">
      <c r="B9354" s="149" t="str">
        <f t="shared" si="292"/>
        <v>_6116</v>
      </c>
      <c r="E9354" s="149" t="str">
        <f t="shared" si="293"/>
        <v>_</v>
      </c>
      <c r="G9354" s="149">
        <f t="array" ref="G9354">SUM(IF(A9354=A$5:A9354,IF(C9354=C$5:C9354,1,0),0))</f>
        <v>6116</v>
      </c>
    </row>
    <row r="9355" spans="2:7" x14ac:dyDescent="0.25">
      <c r="B9355" s="149" t="str">
        <f t="shared" si="292"/>
        <v>_6117</v>
      </c>
      <c r="E9355" s="149" t="str">
        <f t="shared" si="293"/>
        <v>_</v>
      </c>
      <c r="G9355" s="149">
        <f t="array" ref="G9355">SUM(IF(A9355=A$5:A9355,IF(C9355=C$5:C9355,1,0),0))</f>
        <v>6117</v>
      </c>
    </row>
    <row r="9356" spans="2:7" x14ac:dyDescent="0.25">
      <c r="B9356" s="149" t="str">
        <f t="shared" si="292"/>
        <v>_6118</v>
      </c>
      <c r="E9356" s="149" t="str">
        <f t="shared" si="293"/>
        <v>_</v>
      </c>
      <c r="G9356" s="149">
        <f t="array" ref="G9356">SUM(IF(A9356=A$5:A9356,IF(C9356=C$5:C9356,1,0),0))</f>
        <v>6118</v>
      </c>
    </row>
    <row r="9357" spans="2:7" x14ac:dyDescent="0.25">
      <c r="B9357" s="149" t="str">
        <f t="shared" ref="B9357:B9420" si="294">A9357&amp;"_"&amp;C9357&amp;G9357</f>
        <v>_6119</v>
      </c>
      <c r="E9357" s="149" t="str">
        <f t="shared" si="293"/>
        <v>_</v>
      </c>
      <c r="G9357" s="149">
        <f t="array" ref="G9357">SUM(IF(A9357=A$5:A9357,IF(C9357=C$5:C9357,1,0),0))</f>
        <v>6119</v>
      </c>
    </row>
    <row r="9358" spans="2:7" x14ac:dyDescent="0.25">
      <c r="B9358" s="149" t="str">
        <f t="shared" si="294"/>
        <v>_6120</v>
      </c>
      <c r="E9358" s="149" t="str">
        <f t="shared" si="293"/>
        <v>_</v>
      </c>
      <c r="G9358" s="149">
        <f t="array" ref="G9358">SUM(IF(A9358=A$5:A9358,IF(C9358=C$5:C9358,1,0),0))</f>
        <v>6120</v>
      </c>
    </row>
    <row r="9359" spans="2:7" x14ac:dyDescent="0.25">
      <c r="B9359" s="149" t="str">
        <f t="shared" si="294"/>
        <v>_6121</v>
      </c>
      <c r="E9359" s="149" t="str">
        <f t="shared" si="293"/>
        <v>_</v>
      </c>
      <c r="G9359" s="149">
        <f t="array" ref="G9359">SUM(IF(A9359=A$5:A9359,IF(C9359=C$5:C9359,1,0),0))</f>
        <v>6121</v>
      </c>
    </row>
    <row r="9360" spans="2:7" x14ac:dyDescent="0.25">
      <c r="B9360" s="149" t="str">
        <f t="shared" si="294"/>
        <v>_6122</v>
      </c>
      <c r="E9360" s="149" t="str">
        <f t="shared" si="293"/>
        <v>_</v>
      </c>
      <c r="G9360" s="149">
        <f t="array" ref="G9360">SUM(IF(A9360=A$5:A9360,IF(C9360=C$5:C9360,1,0),0))</f>
        <v>6122</v>
      </c>
    </row>
    <row r="9361" spans="2:7" x14ac:dyDescent="0.25">
      <c r="B9361" s="149" t="str">
        <f t="shared" si="294"/>
        <v>_6123</v>
      </c>
      <c r="E9361" s="149" t="str">
        <f t="shared" si="293"/>
        <v>_</v>
      </c>
      <c r="G9361" s="149">
        <f t="array" ref="G9361">SUM(IF(A9361=A$5:A9361,IF(C9361=C$5:C9361,1,0),0))</f>
        <v>6123</v>
      </c>
    </row>
    <row r="9362" spans="2:7" x14ac:dyDescent="0.25">
      <c r="B9362" s="149" t="str">
        <f t="shared" si="294"/>
        <v>_6124</v>
      </c>
      <c r="E9362" s="149" t="str">
        <f t="shared" si="293"/>
        <v>_</v>
      </c>
      <c r="G9362" s="149">
        <f t="array" ref="G9362">SUM(IF(A9362=A$5:A9362,IF(C9362=C$5:C9362,1,0),0))</f>
        <v>6124</v>
      </c>
    </row>
    <row r="9363" spans="2:7" x14ac:dyDescent="0.25">
      <c r="B9363" s="149" t="str">
        <f t="shared" si="294"/>
        <v>_6125</v>
      </c>
      <c r="E9363" s="149" t="str">
        <f t="shared" si="293"/>
        <v>_</v>
      </c>
      <c r="G9363" s="149">
        <f t="array" ref="G9363">SUM(IF(A9363=A$5:A9363,IF(C9363=C$5:C9363,1,0),0))</f>
        <v>6125</v>
      </c>
    </row>
    <row r="9364" spans="2:7" x14ac:dyDescent="0.25">
      <c r="B9364" s="149" t="str">
        <f t="shared" si="294"/>
        <v>_6126</v>
      </c>
      <c r="E9364" s="149" t="str">
        <f t="shared" si="293"/>
        <v>_</v>
      </c>
      <c r="G9364" s="149">
        <f t="array" ref="G9364">SUM(IF(A9364=A$5:A9364,IF(C9364=C$5:C9364,1,0),0))</f>
        <v>6126</v>
      </c>
    </row>
    <row r="9365" spans="2:7" x14ac:dyDescent="0.25">
      <c r="B9365" s="149" t="str">
        <f t="shared" si="294"/>
        <v>_6127</v>
      </c>
      <c r="E9365" s="149" t="str">
        <f t="shared" si="293"/>
        <v>_</v>
      </c>
      <c r="G9365" s="149">
        <f t="array" ref="G9365">SUM(IF(A9365=A$5:A9365,IF(C9365=C$5:C9365,1,0),0))</f>
        <v>6127</v>
      </c>
    </row>
    <row r="9366" spans="2:7" x14ac:dyDescent="0.25">
      <c r="B9366" s="149" t="str">
        <f t="shared" si="294"/>
        <v>_6128</v>
      </c>
      <c r="E9366" s="149" t="str">
        <f t="shared" si="293"/>
        <v>_</v>
      </c>
      <c r="G9366" s="149">
        <f t="array" ref="G9366">SUM(IF(A9366=A$5:A9366,IF(C9366=C$5:C9366,1,0),0))</f>
        <v>6128</v>
      </c>
    </row>
    <row r="9367" spans="2:7" x14ac:dyDescent="0.25">
      <c r="B9367" s="149" t="str">
        <f t="shared" si="294"/>
        <v>_6129</v>
      </c>
      <c r="E9367" s="149" t="str">
        <f t="shared" si="293"/>
        <v>_</v>
      </c>
      <c r="G9367" s="149">
        <f t="array" ref="G9367">SUM(IF(A9367=A$5:A9367,IF(C9367=C$5:C9367,1,0),0))</f>
        <v>6129</v>
      </c>
    </row>
    <row r="9368" spans="2:7" x14ac:dyDescent="0.25">
      <c r="B9368" s="149" t="str">
        <f t="shared" si="294"/>
        <v>_6130</v>
      </c>
      <c r="E9368" s="149" t="str">
        <f t="shared" si="293"/>
        <v>_</v>
      </c>
      <c r="G9368" s="149">
        <f t="array" ref="G9368">SUM(IF(A9368=A$5:A9368,IF(C9368=C$5:C9368,1,0),0))</f>
        <v>6130</v>
      </c>
    </row>
    <row r="9369" spans="2:7" x14ac:dyDescent="0.25">
      <c r="B9369" s="149" t="str">
        <f t="shared" si="294"/>
        <v>_6131</v>
      </c>
      <c r="E9369" s="149" t="str">
        <f t="shared" si="293"/>
        <v>_</v>
      </c>
      <c r="G9369" s="149">
        <f t="array" ref="G9369">SUM(IF(A9369=A$5:A9369,IF(C9369=C$5:C9369,1,0),0))</f>
        <v>6131</v>
      </c>
    </row>
    <row r="9370" spans="2:7" x14ac:dyDescent="0.25">
      <c r="B9370" s="149" t="str">
        <f t="shared" si="294"/>
        <v>_6132</v>
      </c>
      <c r="E9370" s="149" t="str">
        <f t="shared" si="293"/>
        <v>_</v>
      </c>
      <c r="G9370" s="149">
        <f t="array" ref="G9370">SUM(IF(A9370=A$5:A9370,IF(C9370=C$5:C9370,1,0),0))</f>
        <v>6132</v>
      </c>
    </row>
    <row r="9371" spans="2:7" x14ac:dyDescent="0.25">
      <c r="B9371" s="149" t="str">
        <f t="shared" si="294"/>
        <v>_6133</v>
      </c>
      <c r="E9371" s="149" t="str">
        <f t="shared" si="293"/>
        <v>_</v>
      </c>
      <c r="G9371" s="149">
        <f t="array" ref="G9371">SUM(IF(A9371=A$5:A9371,IF(C9371=C$5:C9371,1,0),0))</f>
        <v>6133</v>
      </c>
    </row>
    <row r="9372" spans="2:7" x14ac:dyDescent="0.25">
      <c r="B9372" s="149" t="str">
        <f t="shared" si="294"/>
        <v>_6134</v>
      </c>
      <c r="E9372" s="149" t="str">
        <f t="shared" si="293"/>
        <v>_</v>
      </c>
      <c r="G9372" s="149">
        <f t="array" ref="G9372">SUM(IF(A9372=A$5:A9372,IF(C9372=C$5:C9372,1,0),0))</f>
        <v>6134</v>
      </c>
    </row>
    <row r="9373" spans="2:7" x14ac:dyDescent="0.25">
      <c r="B9373" s="149" t="str">
        <f t="shared" si="294"/>
        <v>_6135</v>
      </c>
      <c r="E9373" s="149" t="str">
        <f t="shared" si="293"/>
        <v>_</v>
      </c>
      <c r="G9373" s="149">
        <f t="array" ref="G9373">SUM(IF(A9373=A$5:A9373,IF(C9373=C$5:C9373,1,0),0))</f>
        <v>6135</v>
      </c>
    </row>
    <row r="9374" spans="2:7" x14ac:dyDescent="0.25">
      <c r="B9374" s="149" t="str">
        <f t="shared" si="294"/>
        <v>_6136</v>
      </c>
      <c r="E9374" s="149" t="str">
        <f t="shared" si="293"/>
        <v>_</v>
      </c>
      <c r="G9374" s="149">
        <f t="array" ref="G9374">SUM(IF(A9374=A$5:A9374,IF(C9374=C$5:C9374,1,0),0))</f>
        <v>6136</v>
      </c>
    </row>
    <row r="9375" spans="2:7" x14ac:dyDescent="0.25">
      <c r="B9375" s="149" t="str">
        <f t="shared" si="294"/>
        <v>_6137</v>
      </c>
      <c r="E9375" s="149" t="str">
        <f t="shared" si="293"/>
        <v>_</v>
      </c>
      <c r="G9375" s="149">
        <f t="array" ref="G9375">SUM(IF(A9375=A$5:A9375,IF(C9375=C$5:C9375,1,0),0))</f>
        <v>6137</v>
      </c>
    </row>
    <row r="9376" spans="2:7" x14ac:dyDescent="0.25">
      <c r="B9376" s="149" t="str">
        <f t="shared" si="294"/>
        <v>_6138</v>
      </c>
      <c r="E9376" s="149" t="str">
        <f t="shared" si="293"/>
        <v>_</v>
      </c>
      <c r="G9376" s="149">
        <f t="array" ref="G9376">SUM(IF(A9376=A$5:A9376,IF(C9376=C$5:C9376,1,0),0))</f>
        <v>6138</v>
      </c>
    </row>
    <row r="9377" spans="2:7" x14ac:dyDescent="0.25">
      <c r="B9377" s="149" t="str">
        <f t="shared" si="294"/>
        <v>_6139</v>
      </c>
      <c r="E9377" s="149" t="str">
        <f t="shared" si="293"/>
        <v>_</v>
      </c>
      <c r="G9377" s="149">
        <f t="array" ref="G9377">SUM(IF(A9377=A$5:A9377,IF(C9377=C$5:C9377,1,0),0))</f>
        <v>6139</v>
      </c>
    </row>
    <row r="9378" spans="2:7" x14ac:dyDescent="0.25">
      <c r="B9378" s="149" t="str">
        <f t="shared" si="294"/>
        <v>_6140</v>
      </c>
      <c r="E9378" s="149" t="str">
        <f t="shared" si="293"/>
        <v>_</v>
      </c>
      <c r="G9378" s="149">
        <f t="array" ref="G9378">SUM(IF(A9378=A$5:A9378,IF(C9378=C$5:C9378,1,0),0))</f>
        <v>6140</v>
      </c>
    </row>
    <row r="9379" spans="2:7" x14ac:dyDescent="0.25">
      <c r="B9379" s="149" t="str">
        <f t="shared" si="294"/>
        <v>_6141</v>
      </c>
      <c r="E9379" s="149" t="str">
        <f t="shared" si="293"/>
        <v>_</v>
      </c>
      <c r="G9379" s="149">
        <f t="array" ref="G9379">SUM(IF(A9379=A$5:A9379,IF(C9379=C$5:C9379,1,0),0))</f>
        <v>6141</v>
      </c>
    </row>
    <row r="9380" spans="2:7" x14ac:dyDescent="0.25">
      <c r="B9380" s="149" t="str">
        <f t="shared" si="294"/>
        <v>_6142</v>
      </c>
      <c r="E9380" s="149" t="str">
        <f t="shared" si="293"/>
        <v>_</v>
      </c>
      <c r="G9380" s="149">
        <f t="array" ref="G9380">SUM(IF(A9380=A$5:A9380,IF(C9380=C$5:C9380,1,0),0))</f>
        <v>6142</v>
      </c>
    </row>
    <row r="9381" spans="2:7" x14ac:dyDescent="0.25">
      <c r="B9381" s="149" t="str">
        <f t="shared" si="294"/>
        <v>_6143</v>
      </c>
      <c r="E9381" s="149" t="str">
        <f t="shared" si="293"/>
        <v>_</v>
      </c>
      <c r="G9381" s="149">
        <f t="array" ref="G9381">SUM(IF(A9381=A$5:A9381,IF(C9381=C$5:C9381,1,0),0))</f>
        <v>6143</v>
      </c>
    </row>
    <row r="9382" spans="2:7" x14ac:dyDescent="0.25">
      <c r="B9382" s="149" t="str">
        <f t="shared" si="294"/>
        <v>_6144</v>
      </c>
      <c r="E9382" s="149" t="str">
        <f t="shared" si="293"/>
        <v>_</v>
      </c>
      <c r="G9382" s="149">
        <f t="array" ref="G9382">SUM(IF(A9382=A$5:A9382,IF(C9382=C$5:C9382,1,0),0))</f>
        <v>6144</v>
      </c>
    </row>
    <row r="9383" spans="2:7" x14ac:dyDescent="0.25">
      <c r="B9383" s="149" t="str">
        <f t="shared" si="294"/>
        <v>_6145</v>
      </c>
      <c r="E9383" s="149" t="str">
        <f t="shared" si="293"/>
        <v>_</v>
      </c>
      <c r="G9383" s="149">
        <f t="array" ref="G9383">SUM(IF(A9383=A$5:A9383,IF(C9383=C$5:C9383,1,0),0))</f>
        <v>6145</v>
      </c>
    </row>
    <row r="9384" spans="2:7" x14ac:dyDescent="0.25">
      <c r="B9384" s="149" t="str">
        <f t="shared" si="294"/>
        <v>_6146</v>
      </c>
      <c r="E9384" s="149" t="str">
        <f t="shared" si="293"/>
        <v>_</v>
      </c>
      <c r="G9384" s="149">
        <f t="array" ref="G9384">SUM(IF(A9384=A$5:A9384,IF(C9384=C$5:C9384,1,0),0))</f>
        <v>6146</v>
      </c>
    </row>
    <row r="9385" spans="2:7" x14ac:dyDescent="0.25">
      <c r="B9385" s="149" t="str">
        <f t="shared" si="294"/>
        <v>_6147</v>
      </c>
      <c r="E9385" s="149" t="str">
        <f t="shared" si="293"/>
        <v>_</v>
      </c>
      <c r="G9385" s="149">
        <f t="array" ref="G9385">SUM(IF(A9385=A$5:A9385,IF(C9385=C$5:C9385,1,0),0))</f>
        <v>6147</v>
      </c>
    </row>
    <row r="9386" spans="2:7" x14ac:dyDescent="0.25">
      <c r="B9386" s="149" t="str">
        <f t="shared" si="294"/>
        <v>_6148</v>
      </c>
      <c r="E9386" s="149" t="str">
        <f t="shared" si="293"/>
        <v>_</v>
      </c>
      <c r="G9386" s="149">
        <f t="array" ref="G9386">SUM(IF(A9386=A$5:A9386,IF(C9386=C$5:C9386,1,0),0))</f>
        <v>6148</v>
      </c>
    </row>
    <row r="9387" spans="2:7" x14ac:dyDescent="0.25">
      <c r="B9387" s="149" t="str">
        <f t="shared" si="294"/>
        <v>_6149</v>
      </c>
      <c r="E9387" s="149" t="str">
        <f t="shared" si="293"/>
        <v>_</v>
      </c>
      <c r="G9387" s="149">
        <f t="array" ref="G9387">SUM(IF(A9387=A$5:A9387,IF(C9387=C$5:C9387,1,0),0))</f>
        <v>6149</v>
      </c>
    </row>
    <row r="9388" spans="2:7" x14ac:dyDescent="0.25">
      <c r="B9388" s="149" t="str">
        <f t="shared" si="294"/>
        <v>_6150</v>
      </c>
      <c r="E9388" s="149" t="str">
        <f t="shared" si="293"/>
        <v>_</v>
      </c>
      <c r="G9388" s="149">
        <f t="array" ref="G9388">SUM(IF(A9388=A$5:A9388,IF(C9388=C$5:C9388,1,0),0))</f>
        <v>6150</v>
      </c>
    </row>
    <row r="9389" spans="2:7" x14ac:dyDescent="0.25">
      <c r="B9389" s="149" t="str">
        <f t="shared" si="294"/>
        <v>_6151</v>
      </c>
      <c r="E9389" s="149" t="str">
        <f t="shared" si="293"/>
        <v>_</v>
      </c>
      <c r="G9389" s="149">
        <f t="array" ref="G9389">SUM(IF(A9389=A$5:A9389,IF(C9389=C$5:C9389,1,0),0))</f>
        <v>6151</v>
      </c>
    </row>
    <row r="9390" spans="2:7" x14ac:dyDescent="0.25">
      <c r="B9390" s="149" t="str">
        <f t="shared" si="294"/>
        <v>_6152</v>
      </c>
      <c r="E9390" s="149" t="str">
        <f t="shared" si="293"/>
        <v>_</v>
      </c>
      <c r="G9390" s="149">
        <f t="array" ref="G9390">SUM(IF(A9390=A$5:A9390,IF(C9390=C$5:C9390,1,0),0))</f>
        <v>6152</v>
      </c>
    </row>
    <row r="9391" spans="2:7" x14ac:dyDescent="0.25">
      <c r="B9391" s="149" t="str">
        <f t="shared" si="294"/>
        <v>_6153</v>
      </c>
      <c r="E9391" s="149" t="str">
        <f t="shared" si="293"/>
        <v>_</v>
      </c>
      <c r="G9391" s="149">
        <f t="array" ref="G9391">SUM(IF(A9391=A$5:A9391,IF(C9391=C$5:C9391,1,0),0))</f>
        <v>6153</v>
      </c>
    </row>
    <row r="9392" spans="2:7" x14ac:dyDescent="0.25">
      <c r="B9392" s="149" t="str">
        <f t="shared" si="294"/>
        <v>_6154</v>
      </c>
      <c r="E9392" s="149" t="str">
        <f t="shared" si="293"/>
        <v>_</v>
      </c>
      <c r="G9392" s="149">
        <f t="array" ref="G9392">SUM(IF(A9392=A$5:A9392,IF(C9392=C$5:C9392,1,0),0))</f>
        <v>6154</v>
      </c>
    </row>
    <row r="9393" spans="2:7" x14ac:dyDescent="0.25">
      <c r="B9393" s="149" t="str">
        <f t="shared" si="294"/>
        <v>_6155</v>
      </c>
      <c r="E9393" s="149" t="str">
        <f t="shared" ref="E9393:E9456" si="295">A9393&amp;"_"&amp;C9393&amp;D9393</f>
        <v>_</v>
      </c>
      <c r="G9393" s="149">
        <f t="array" ref="G9393">SUM(IF(A9393=A$5:A9393,IF(C9393=C$5:C9393,1,0),0))</f>
        <v>6155</v>
      </c>
    </row>
    <row r="9394" spans="2:7" x14ac:dyDescent="0.25">
      <c r="B9394" s="149" t="str">
        <f t="shared" si="294"/>
        <v>_6156</v>
      </c>
      <c r="E9394" s="149" t="str">
        <f t="shared" si="295"/>
        <v>_</v>
      </c>
      <c r="G9394" s="149">
        <f t="array" ref="G9394">SUM(IF(A9394=A$5:A9394,IF(C9394=C$5:C9394,1,0),0))</f>
        <v>6156</v>
      </c>
    </row>
    <row r="9395" spans="2:7" x14ac:dyDescent="0.25">
      <c r="B9395" s="149" t="str">
        <f t="shared" si="294"/>
        <v>_6157</v>
      </c>
      <c r="E9395" s="149" t="str">
        <f t="shared" si="295"/>
        <v>_</v>
      </c>
      <c r="G9395" s="149">
        <f t="array" ref="G9395">SUM(IF(A9395=A$5:A9395,IF(C9395=C$5:C9395,1,0),0))</f>
        <v>6157</v>
      </c>
    </row>
    <row r="9396" spans="2:7" x14ac:dyDescent="0.25">
      <c r="B9396" s="149" t="str">
        <f t="shared" si="294"/>
        <v>_6158</v>
      </c>
      <c r="E9396" s="149" t="str">
        <f t="shared" si="295"/>
        <v>_</v>
      </c>
      <c r="G9396" s="149">
        <f t="array" ref="G9396">SUM(IF(A9396=A$5:A9396,IF(C9396=C$5:C9396,1,0),0))</f>
        <v>6158</v>
      </c>
    </row>
    <row r="9397" spans="2:7" x14ac:dyDescent="0.25">
      <c r="B9397" s="149" t="str">
        <f t="shared" si="294"/>
        <v>_6159</v>
      </c>
      <c r="E9397" s="149" t="str">
        <f t="shared" si="295"/>
        <v>_</v>
      </c>
      <c r="G9397" s="149">
        <f t="array" ref="G9397">SUM(IF(A9397=A$5:A9397,IF(C9397=C$5:C9397,1,0),0))</f>
        <v>6159</v>
      </c>
    </row>
    <row r="9398" spans="2:7" x14ac:dyDescent="0.25">
      <c r="B9398" s="149" t="str">
        <f t="shared" si="294"/>
        <v>_6160</v>
      </c>
      <c r="E9398" s="149" t="str">
        <f t="shared" si="295"/>
        <v>_</v>
      </c>
      <c r="G9398" s="149">
        <f t="array" ref="G9398">SUM(IF(A9398=A$5:A9398,IF(C9398=C$5:C9398,1,0),0))</f>
        <v>6160</v>
      </c>
    </row>
    <row r="9399" spans="2:7" x14ac:dyDescent="0.25">
      <c r="B9399" s="149" t="str">
        <f t="shared" si="294"/>
        <v>_6161</v>
      </c>
      <c r="E9399" s="149" t="str">
        <f t="shared" si="295"/>
        <v>_</v>
      </c>
      <c r="G9399" s="149">
        <f t="array" ref="G9399">SUM(IF(A9399=A$5:A9399,IF(C9399=C$5:C9399,1,0),0))</f>
        <v>6161</v>
      </c>
    </row>
    <row r="9400" spans="2:7" x14ac:dyDescent="0.25">
      <c r="B9400" s="149" t="str">
        <f t="shared" si="294"/>
        <v>_6162</v>
      </c>
      <c r="E9400" s="149" t="str">
        <f t="shared" si="295"/>
        <v>_</v>
      </c>
      <c r="G9400" s="149">
        <f t="array" ref="G9400">SUM(IF(A9400=A$5:A9400,IF(C9400=C$5:C9400,1,0),0))</f>
        <v>6162</v>
      </c>
    </row>
    <row r="9401" spans="2:7" x14ac:dyDescent="0.25">
      <c r="B9401" s="149" t="str">
        <f t="shared" si="294"/>
        <v>_6163</v>
      </c>
      <c r="E9401" s="149" t="str">
        <f t="shared" si="295"/>
        <v>_</v>
      </c>
      <c r="G9401" s="149">
        <f t="array" ref="G9401">SUM(IF(A9401=A$5:A9401,IF(C9401=C$5:C9401,1,0),0))</f>
        <v>6163</v>
      </c>
    </row>
    <row r="9402" spans="2:7" x14ac:dyDescent="0.25">
      <c r="B9402" s="149" t="str">
        <f t="shared" si="294"/>
        <v>_6164</v>
      </c>
      <c r="E9402" s="149" t="str">
        <f t="shared" si="295"/>
        <v>_</v>
      </c>
      <c r="G9402" s="149">
        <f t="array" ref="G9402">SUM(IF(A9402=A$5:A9402,IF(C9402=C$5:C9402,1,0),0))</f>
        <v>6164</v>
      </c>
    </row>
    <row r="9403" spans="2:7" x14ac:dyDescent="0.25">
      <c r="B9403" s="149" t="str">
        <f t="shared" si="294"/>
        <v>_6165</v>
      </c>
      <c r="E9403" s="149" t="str">
        <f t="shared" si="295"/>
        <v>_</v>
      </c>
      <c r="G9403" s="149">
        <f t="array" ref="G9403">SUM(IF(A9403=A$5:A9403,IF(C9403=C$5:C9403,1,0),0))</f>
        <v>6165</v>
      </c>
    </row>
    <row r="9404" spans="2:7" x14ac:dyDescent="0.25">
      <c r="B9404" s="149" t="str">
        <f t="shared" si="294"/>
        <v>_6166</v>
      </c>
      <c r="E9404" s="149" t="str">
        <f t="shared" si="295"/>
        <v>_</v>
      </c>
      <c r="G9404" s="149">
        <f t="array" ref="G9404">SUM(IF(A9404=A$5:A9404,IF(C9404=C$5:C9404,1,0),0))</f>
        <v>6166</v>
      </c>
    </row>
    <row r="9405" spans="2:7" x14ac:dyDescent="0.25">
      <c r="B9405" s="149" t="str">
        <f t="shared" si="294"/>
        <v>_6167</v>
      </c>
      <c r="E9405" s="149" t="str">
        <f t="shared" si="295"/>
        <v>_</v>
      </c>
      <c r="G9405" s="149">
        <f t="array" ref="G9405">SUM(IF(A9405=A$5:A9405,IF(C9405=C$5:C9405,1,0),0))</f>
        <v>6167</v>
      </c>
    </row>
    <row r="9406" spans="2:7" x14ac:dyDescent="0.25">
      <c r="B9406" s="149" t="str">
        <f t="shared" si="294"/>
        <v>_6168</v>
      </c>
      <c r="E9406" s="149" t="str">
        <f t="shared" si="295"/>
        <v>_</v>
      </c>
      <c r="G9406" s="149">
        <f t="array" ref="G9406">SUM(IF(A9406=A$5:A9406,IF(C9406=C$5:C9406,1,0),0))</f>
        <v>6168</v>
      </c>
    </row>
    <row r="9407" spans="2:7" x14ac:dyDescent="0.25">
      <c r="B9407" s="149" t="str">
        <f t="shared" si="294"/>
        <v>_6169</v>
      </c>
      <c r="E9407" s="149" t="str">
        <f t="shared" si="295"/>
        <v>_</v>
      </c>
      <c r="G9407" s="149">
        <f t="array" ref="G9407">SUM(IF(A9407=A$5:A9407,IF(C9407=C$5:C9407,1,0),0))</f>
        <v>6169</v>
      </c>
    </row>
    <row r="9408" spans="2:7" x14ac:dyDescent="0.25">
      <c r="B9408" s="149" t="str">
        <f t="shared" si="294"/>
        <v>_6170</v>
      </c>
      <c r="E9408" s="149" t="str">
        <f t="shared" si="295"/>
        <v>_</v>
      </c>
      <c r="G9408" s="149">
        <f t="array" ref="G9408">SUM(IF(A9408=A$5:A9408,IF(C9408=C$5:C9408,1,0),0))</f>
        <v>6170</v>
      </c>
    </row>
    <row r="9409" spans="2:7" x14ac:dyDescent="0.25">
      <c r="B9409" s="149" t="str">
        <f t="shared" si="294"/>
        <v>_6171</v>
      </c>
      <c r="E9409" s="149" t="str">
        <f t="shared" si="295"/>
        <v>_</v>
      </c>
      <c r="G9409" s="149">
        <f t="array" ref="G9409">SUM(IF(A9409=A$5:A9409,IF(C9409=C$5:C9409,1,0),0))</f>
        <v>6171</v>
      </c>
    </row>
    <row r="9410" spans="2:7" x14ac:dyDescent="0.25">
      <c r="B9410" s="149" t="str">
        <f t="shared" si="294"/>
        <v>_6172</v>
      </c>
      <c r="E9410" s="149" t="str">
        <f t="shared" si="295"/>
        <v>_</v>
      </c>
      <c r="G9410" s="149">
        <f t="array" ref="G9410">SUM(IF(A9410=A$5:A9410,IF(C9410=C$5:C9410,1,0),0))</f>
        <v>6172</v>
      </c>
    </row>
    <row r="9411" spans="2:7" x14ac:dyDescent="0.25">
      <c r="B9411" s="149" t="str">
        <f t="shared" si="294"/>
        <v>_6173</v>
      </c>
      <c r="E9411" s="149" t="str">
        <f t="shared" si="295"/>
        <v>_</v>
      </c>
      <c r="G9411" s="149">
        <f t="array" ref="G9411">SUM(IF(A9411=A$5:A9411,IF(C9411=C$5:C9411,1,0),0))</f>
        <v>6173</v>
      </c>
    </row>
    <row r="9412" spans="2:7" x14ac:dyDescent="0.25">
      <c r="B9412" s="149" t="str">
        <f t="shared" si="294"/>
        <v>_6174</v>
      </c>
      <c r="E9412" s="149" t="str">
        <f t="shared" si="295"/>
        <v>_</v>
      </c>
      <c r="G9412" s="149">
        <f t="array" ref="G9412">SUM(IF(A9412=A$5:A9412,IF(C9412=C$5:C9412,1,0),0))</f>
        <v>6174</v>
      </c>
    </row>
    <row r="9413" spans="2:7" x14ac:dyDescent="0.25">
      <c r="B9413" s="149" t="str">
        <f t="shared" si="294"/>
        <v>_6175</v>
      </c>
      <c r="E9413" s="149" t="str">
        <f t="shared" si="295"/>
        <v>_</v>
      </c>
      <c r="G9413" s="149">
        <f t="array" ref="G9413">SUM(IF(A9413=A$5:A9413,IF(C9413=C$5:C9413,1,0),0))</f>
        <v>6175</v>
      </c>
    </row>
    <row r="9414" spans="2:7" x14ac:dyDescent="0.25">
      <c r="B9414" s="149" t="str">
        <f t="shared" si="294"/>
        <v>_6176</v>
      </c>
      <c r="E9414" s="149" t="str">
        <f t="shared" si="295"/>
        <v>_</v>
      </c>
      <c r="G9414" s="149">
        <f t="array" ref="G9414">SUM(IF(A9414=A$5:A9414,IF(C9414=C$5:C9414,1,0),0))</f>
        <v>6176</v>
      </c>
    </row>
    <row r="9415" spans="2:7" x14ac:dyDescent="0.25">
      <c r="B9415" s="149" t="str">
        <f t="shared" si="294"/>
        <v>_6177</v>
      </c>
      <c r="E9415" s="149" t="str">
        <f t="shared" si="295"/>
        <v>_</v>
      </c>
      <c r="G9415" s="149">
        <f t="array" ref="G9415">SUM(IF(A9415=A$5:A9415,IF(C9415=C$5:C9415,1,0),0))</f>
        <v>6177</v>
      </c>
    </row>
    <row r="9416" spans="2:7" x14ac:dyDescent="0.25">
      <c r="B9416" s="149" t="str">
        <f t="shared" si="294"/>
        <v>_6178</v>
      </c>
      <c r="E9416" s="149" t="str">
        <f t="shared" si="295"/>
        <v>_</v>
      </c>
      <c r="G9416" s="149">
        <f t="array" ref="G9416">SUM(IF(A9416=A$5:A9416,IF(C9416=C$5:C9416,1,0),0))</f>
        <v>6178</v>
      </c>
    </row>
    <row r="9417" spans="2:7" x14ac:dyDescent="0.25">
      <c r="B9417" s="149" t="str">
        <f t="shared" si="294"/>
        <v>_6179</v>
      </c>
      <c r="E9417" s="149" t="str">
        <f t="shared" si="295"/>
        <v>_</v>
      </c>
      <c r="G9417" s="149">
        <f t="array" ref="G9417">SUM(IF(A9417=A$5:A9417,IF(C9417=C$5:C9417,1,0),0))</f>
        <v>6179</v>
      </c>
    </row>
    <row r="9418" spans="2:7" x14ac:dyDescent="0.25">
      <c r="B9418" s="149" t="str">
        <f t="shared" si="294"/>
        <v>_6180</v>
      </c>
      <c r="E9418" s="149" t="str">
        <f t="shared" si="295"/>
        <v>_</v>
      </c>
      <c r="G9418" s="149">
        <f t="array" ref="G9418">SUM(IF(A9418=A$5:A9418,IF(C9418=C$5:C9418,1,0),0))</f>
        <v>6180</v>
      </c>
    </row>
    <row r="9419" spans="2:7" x14ac:dyDescent="0.25">
      <c r="B9419" s="149" t="str">
        <f t="shared" si="294"/>
        <v>_6181</v>
      </c>
      <c r="E9419" s="149" t="str">
        <f t="shared" si="295"/>
        <v>_</v>
      </c>
      <c r="G9419" s="149">
        <f t="array" ref="G9419">SUM(IF(A9419=A$5:A9419,IF(C9419=C$5:C9419,1,0),0))</f>
        <v>6181</v>
      </c>
    </row>
    <row r="9420" spans="2:7" x14ac:dyDescent="0.25">
      <c r="B9420" s="149" t="str">
        <f t="shared" si="294"/>
        <v>_6182</v>
      </c>
      <c r="E9420" s="149" t="str">
        <f t="shared" si="295"/>
        <v>_</v>
      </c>
      <c r="G9420" s="149">
        <f t="array" ref="G9420">SUM(IF(A9420=A$5:A9420,IF(C9420=C$5:C9420,1,0),0))</f>
        <v>6182</v>
      </c>
    </row>
    <row r="9421" spans="2:7" x14ac:dyDescent="0.25">
      <c r="B9421" s="149" t="str">
        <f t="shared" ref="B9421:B9484" si="296">A9421&amp;"_"&amp;C9421&amp;G9421</f>
        <v>_6183</v>
      </c>
      <c r="E9421" s="149" t="str">
        <f t="shared" si="295"/>
        <v>_</v>
      </c>
      <c r="G9421" s="149">
        <f t="array" ref="G9421">SUM(IF(A9421=A$5:A9421,IF(C9421=C$5:C9421,1,0),0))</f>
        <v>6183</v>
      </c>
    </row>
    <row r="9422" spans="2:7" x14ac:dyDescent="0.25">
      <c r="B9422" s="149" t="str">
        <f t="shared" si="296"/>
        <v>_6184</v>
      </c>
      <c r="E9422" s="149" t="str">
        <f t="shared" si="295"/>
        <v>_</v>
      </c>
      <c r="G9422" s="149">
        <f t="array" ref="G9422">SUM(IF(A9422=A$5:A9422,IF(C9422=C$5:C9422,1,0),0))</f>
        <v>6184</v>
      </c>
    </row>
    <row r="9423" spans="2:7" x14ac:dyDescent="0.25">
      <c r="B9423" s="149" t="str">
        <f t="shared" si="296"/>
        <v>_6185</v>
      </c>
      <c r="E9423" s="149" t="str">
        <f t="shared" si="295"/>
        <v>_</v>
      </c>
      <c r="G9423" s="149">
        <f t="array" ref="G9423">SUM(IF(A9423=A$5:A9423,IF(C9423=C$5:C9423,1,0),0))</f>
        <v>6185</v>
      </c>
    </row>
    <row r="9424" spans="2:7" x14ac:dyDescent="0.25">
      <c r="B9424" s="149" t="str">
        <f t="shared" si="296"/>
        <v>_6186</v>
      </c>
      <c r="E9424" s="149" t="str">
        <f t="shared" si="295"/>
        <v>_</v>
      </c>
      <c r="G9424" s="149">
        <f t="array" ref="G9424">SUM(IF(A9424=A$5:A9424,IF(C9424=C$5:C9424,1,0),0))</f>
        <v>6186</v>
      </c>
    </row>
    <row r="9425" spans="2:7" x14ac:dyDescent="0.25">
      <c r="B9425" s="149" t="str">
        <f t="shared" si="296"/>
        <v>_6187</v>
      </c>
      <c r="E9425" s="149" t="str">
        <f t="shared" si="295"/>
        <v>_</v>
      </c>
      <c r="G9425" s="149">
        <f t="array" ref="G9425">SUM(IF(A9425=A$5:A9425,IF(C9425=C$5:C9425,1,0),0))</f>
        <v>6187</v>
      </c>
    </row>
    <row r="9426" spans="2:7" x14ac:dyDescent="0.25">
      <c r="B9426" s="149" t="str">
        <f t="shared" si="296"/>
        <v>_6188</v>
      </c>
      <c r="E9426" s="149" t="str">
        <f t="shared" si="295"/>
        <v>_</v>
      </c>
      <c r="G9426" s="149">
        <f t="array" ref="G9426">SUM(IF(A9426=A$5:A9426,IF(C9426=C$5:C9426,1,0),0))</f>
        <v>6188</v>
      </c>
    </row>
    <row r="9427" spans="2:7" x14ac:dyDescent="0.25">
      <c r="B9427" s="149" t="str">
        <f t="shared" si="296"/>
        <v>_6189</v>
      </c>
      <c r="E9427" s="149" t="str">
        <f t="shared" si="295"/>
        <v>_</v>
      </c>
      <c r="G9427" s="149">
        <f t="array" ref="G9427">SUM(IF(A9427=A$5:A9427,IF(C9427=C$5:C9427,1,0),0))</f>
        <v>6189</v>
      </c>
    </row>
    <row r="9428" spans="2:7" x14ac:dyDescent="0.25">
      <c r="B9428" s="149" t="str">
        <f t="shared" si="296"/>
        <v>_6190</v>
      </c>
      <c r="E9428" s="149" t="str">
        <f t="shared" si="295"/>
        <v>_</v>
      </c>
      <c r="G9428" s="149">
        <f t="array" ref="G9428">SUM(IF(A9428=A$5:A9428,IF(C9428=C$5:C9428,1,0),0))</f>
        <v>6190</v>
      </c>
    </row>
    <row r="9429" spans="2:7" x14ac:dyDescent="0.25">
      <c r="B9429" s="149" t="str">
        <f t="shared" si="296"/>
        <v>_6191</v>
      </c>
      <c r="E9429" s="149" t="str">
        <f t="shared" si="295"/>
        <v>_</v>
      </c>
      <c r="G9429" s="149">
        <f t="array" ref="G9429">SUM(IF(A9429=A$5:A9429,IF(C9429=C$5:C9429,1,0),0))</f>
        <v>6191</v>
      </c>
    </row>
    <row r="9430" spans="2:7" x14ac:dyDescent="0.25">
      <c r="B9430" s="149" t="str">
        <f t="shared" si="296"/>
        <v>_6192</v>
      </c>
      <c r="E9430" s="149" t="str">
        <f t="shared" si="295"/>
        <v>_</v>
      </c>
      <c r="G9430" s="149">
        <f t="array" ref="G9430">SUM(IF(A9430=A$5:A9430,IF(C9430=C$5:C9430,1,0),0))</f>
        <v>6192</v>
      </c>
    </row>
    <row r="9431" spans="2:7" x14ac:dyDescent="0.25">
      <c r="B9431" s="149" t="str">
        <f t="shared" si="296"/>
        <v>_6193</v>
      </c>
      <c r="E9431" s="149" t="str">
        <f t="shared" si="295"/>
        <v>_</v>
      </c>
      <c r="G9431" s="149">
        <f t="array" ref="G9431">SUM(IF(A9431=A$5:A9431,IF(C9431=C$5:C9431,1,0),0))</f>
        <v>6193</v>
      </c>
    </row>
    <row r="9432" spans="2:7" x14ac:dyDescent="0.25">
      <c r="B9432" s="149" t="str">
        <f t="shared" si="296"/>
        <v>_6194</v>
      </c>
      <c r="E9432" s="149" t="str">
        <f t="shared" si="295"/>
        <v>_</v>
      </c>
      <c r="G9432" s="149">
        <f t="array" ref="G9432">SUM(IF(A9432=A$5:A9432,IF(C9432=C$5:C9432,1,0),0))</f>
        <v>6194</v>
      </c>
    </row>
    <row r="9433" spans="2:7" x14ac:dyDescent="0.25">
      <c r="B9433" s="149" t="str">
        <f t="shared" si="296"/>
        <v>_6195</v>
      </c>
      <c r="E9433" s="149" t="str">
        <f t="shared" si="295"/>
        <v>_</v>
      </c>
      <c r="G9433" s="149">
        <f t="array" ref="G9433">SUM(IF(A9433=A$5:A9433,IF(C9433=C$5:C9433,1,0),0))</f>
        <v>6195</v>
      </c>
    </row>
    <row r="9434" spans="2:7" x14ac:dyDescent="0.25">
      <c r="B9434" s="149" t="str">
        <f t="shared" si="296"/>
        <v>_6196</v>
      </c>
      <c r="E9434" s="149" t="str">
        <f t="shared" si="295"/>
        <v>_</v>
      </c>
      <c r="G9434" s="149">
        <f t="array" ref="G9434">SUM(IF(A9434=A$5:A9434,IF(C9434=C$5:C9434,1,0),0))</f>
        <v>6196</v>
      </c>
    </row>
    <row r="9435" spans="2:7" x14ac:dyDescent="0.25">
      <c r="B9435" s="149" t="str">
        <f t="shared" si="296"/>
        <v>_6197</v>
      </c>
      <c r="E9435" s="149" t="str">
        <f t="shared" si="295"/>
        <v>_</v>
      </c>
      <c r="G9435" s="149">
        <f t="array" ref="G9435">SUM(IF(A9435=A$5:A9435,IF(C9435=C$5:C9435,1,0),0))</f>
        <v>6197</v>
      </c>
    </row>
    <row r="9436" spans="2:7" x14ac:dyDescent="0.25">
      <c r="B9436" s="149" t="str">
        <f t="shared" si="296"/>
        <v>_6198</v>
      </c>
      <c r="E9436" s="149" t="str">
        <f t="shared" si="295"/>
        <v>_</v>
      </c>
      <c r="G9436" s="149">
        <f t="array" ref="G9436">SUM(IF(A9436=A$5:A9436,IF(C9436=C$5:C9436,1,0),0))</f>
        <v>6198</v>
      </c>
    </row>
    <row r="9437" spans="2:7" x14ac:dyDescent="0.25">
      <c r="B9437" s="149" t="str">
        <f t="shared" si="296"/>
        <v>_6199</v>
      </c>
      <c r="E9437" s="149" t="str">
        <f t="shared" si="295"/>
        <v>_</v>
      </c>
      <c r="G9437" s="149">
        <f t="array" ref="G9437">SUM(IF(A9437=A$5:A9437,IF(C9437=C$5:C9437,1,0),0))</f>
        <v>6199</v>
      </c>
    </row>
    <row r="9438" spans="2:7" x14ac:dyDescent="0.25">
      <c r="B9438" s="149" t="str">
        <f t="shared" si="296"/>
        <v>_6200</v>
      </c>
      <c r="E9438" s="149" t="str">
        <f t="shared" si="295"/>
        <v>_</v>
      </c>
      <c r="G9438" s="149">
        <f t="array" ref="G9438">SUM(IF(A9438=A$5:A9438,IF(C9438=C$5:C9438,1,0),0))</f>
        <v>6200</v>
      </c>
    </row>
    <row r="9439" spans="2:7" x14ac:dyDescent="0.25">
      <c r="B9439" s="149" t="str">
        <f t="shared" si="296"/>
        <v>_6201</v>
      </c>
      <c r="E9439" s="149" t="str">
        <f t="shared" si="295"/>
        <v>_</v>
      </c>
      <c r="G9439" s="149">
        <f t="array" ref="G9439">SUM(IF(A9439=A$5:A9439,IF(C9439=C$5:C9439,1,0),0))</f>
        <v>6201</v>
      </c>
    </row>
    <row r="9440" spans="2:7" x14ac:dyDescent="0.25">
      <c r="B9440" s="149" t="str">
        <f t="shared" si="296"/>
        <v>_6202</v>
      </c>
      <c r="E9440" s="149" t="str">
        <f t="shared" si="295"/>
        <v>_</v>
      </c>
      <c r="G9440" s="149">
        <f t="array" ref="G9440">SUM(IF(A9440=A$5:A9440,IF(C9440=C$5:C9440,1,0),0))</f>
        <v>6202</v>
      </c>
    </row>
    <row r="9441" spans="2:7" x14ac:dyDescent="0.25">
      <c r="B9441" s="149" t="str">
        <f t="shared" si="296"/>
        <v>_6203</v>
      </c>
      <c r="E9441" s="149" t="str">
        <f t="shared" si="295"/>
        <v>_</v>
      </c>
      <c r="G9441" s="149">
        <f t="array" ref="G9441">SUM(IF(A9441=A$5:A9441,IF(C9441=C$5:C9441,1,0),0))</f>
        <v>6203</v>
      </c>
    </row>
    <row r="9442" spans="2:7" x14ac:dyDescent="0.25">
      <c r="B9442" s="149" t="str">
        <f t="shared" si="296"/>
        <v>_6204</v>
      </c>
      <c r="E9442" s="149" t="str">
        <f t="shared" si="295"/>
        <v>_</v>
      </c>
      <c r="G9442" s="149">
        <f t="array" ref="G9442">SUM(IF(A9442=A$5:A9442,IF(C9442=C$5:C9442,1,0),0))</f>
        <v>6204</v>
      </c>
    </row>
    <row r="9443" spans="2:7" x14ac:dyDescent="0.25">
      <c r="B9443" s="149" t="str">
        <f t="shared" si="296"/>
        <v>_6205</v>
      </c>
      <c r="E9443" s="149" t="str">
        <f t="shared" si="295"/>
        <v>_</v>
      </c>
      <c r="G9443" s="149">
        <f t="array" ref="G9443">SUM(IF(A9443=A$5:A9443,IF(C9443=C$5:C9443,1,0),0))</f>
        <v>6205</v>
      </c>
    </row>
    <row r="9444" spans="2:7" x14ac:dyDescent="0.25">
      <c r="B9444" s="149" t="str">
        <f t="shared" si="296"/>
        <v>_6206</v>
      </c>
      <c r="E9444" s="149" t="str">
        <f t="shared" si="295"/>
        <v>_</v>
      </c>
      <c r="G9444" s="149">
        <f t="array" ref="G9444">SUM(IF(A9444=A$5:A9444,IF(C9444=C$5:C9444,1,0),0))</f>
        <v>6206</v>
      </c>
    </row>
    <row r="9445" spans="2:7" x14ac:dyDescent="0.25">
      <c r="B9445" s="149" t="str">
        <f t="shared" si="296"/>
        <v>_6207</v>
      </c>
      <c r="E9445" s="149" t="str">
        <f t="shared" si="295"/>
        <v>_</v>
      </c>
      <c r="G9445" s="149">
        <f t="array" ref="G9445">SUM(IF(A9445=A$5:A9445,IF(C9445=C$5:C9445,1,0),0))</f>
        <v>6207</v>
      </c>
    </row>
    <row r="9446" spans="2:7" x14ac:dyDescent="0.25">
      <c r="B9446" s="149" t="str">
        <f t="shared" si="296"/>
        <v>_6208</v>
      </c>
      <c r="E9446" s="149" t="str">
        <f t="shared" si="295"/>
        <v>_</v>
      </c>
      <c r="G9446" s="149">
        <f t="array" ref="G9446">SUM(IF(A9446=A$5:A9446,IF(C9446=C$5:C9446,1,0),0))</f>
        <v>6208</v>
      </c>
    </row>
    <row r="9447" spans="2:7" x14ac:dyDescent="0.25">
      <c r="B9447" s="149" t="str">
        <f t="shared" si="296"/>
        <v>_6209</v>
      </c>
      <c r="E9447" s="149" t="str">
        <f t="shared" si="295"/>
        <v>_</v>
      </c>
      <c r="G9447" s="149">
        <f t="array" ref="G9447">SUM(IF(A9447=A$5:A9447,IF(C9447=C$5:C9447,1,0),0))</f>
        <v>6209</v>
      </c>
    </row>
    <row r="9448" spans="2:7" x14ac:dyDescent="0.25">
      <c r="B9448" s="149" t="str">
        <f t="shared" si="296"/>
        <v>_6210</v>
      </c>
      <c r="E9448" s="149" t="str">
        <f t="shared" si="295"/>
        <v>_</v>
      </c>
      <c r="G9448" s="149">
        <f t="array" ref="G9448">SUM(IF(A9448=A$5:A9448,IF(C9448=C$5:C9448,1,0),0))</f>
        <v>6210</v>
      </c>
    </row>
    <row r="9449" spans="2:7" x14ac:dyDescent="0.25">
      <c r="B9449" s="149" t="str">
        <f t="shared" si="296"/>
        <v>_6211</v>
      </c>
      <c r="E9449" s="149" t="str">
        <f t="shared" si="295"/>
        <v>_</v>
      </c>
      <c r="G9449" s="149">
        <f t="array" ref="G9449">SUM(IF(A9449=A$5:A9449,IF(C9449=C$5:C9449,1,0),0))</f>
        <v>6211</v>
      </c>
    </row>
    <row r="9450" spans="2:7" x14ac:dyDescent="0.25">
      <c r="B9450" s="149" t="str">
        <f t="shared" si="296"/>
        <v>_6212</v>
      </c>
      <c r="E9450" s="149" t="str">
        <f t="shared" si="295"/>
        <v>_</v>
      </c>
      <c r="G9450" s="149">
        <f t="array" ref="G9450">SUM(IF(A9450=A$5:A9450,IF(C9450=C$5:C9450,1,0),0))</f>
        <v>6212</v>
      </c>
    </row>
    <row r="9451" spans="2:7" x14ac:dyDescent="0.25">
      <c r="B9451" s="149" t="str">
        <f t="shared" si="296"/>
        <v>_6213</v>
      </c>
      <c r="E9451" s="149" t="str">
        <f t="shared" si="295"/>
        <v>_</v>
      </c>
      <c r="G9451" s="149">
        <f t="array" ref="G9451">SUM(IF(A9451=A$5:A9451,IF(C9451=C$5:C9451,1,0),0))</f>
        <v>6213</v>
      </c>
    </row>
    <row r="9452" spans="2:7" x14ac:dyDescent="0.25">
      <c r="B9452" s="149" t="str">
        <f t="shared" si="296"/>
        <v>_6214</v>
      </c>
      <c r="E9452" s="149" t="str">
        <f t="shared" si="295"/>
        <v>_</v>
      </c>
      <c r="G9452" s="149">
        <f t="array" ref="G9452">SUM(IF(A9452=A$5:A9452,IF(C9452=C$5:C9452,1,0),0))</f>
        <v>6214</v>
      </c>
    </row>
    <row r="9453" spans="2:7" x14ac:dyDescent="0.25">
      <c r="B9453" s="149" t="str">
        <f t="shared" si="296"/>
        <v>_6215</v>
      </c>
      <c r="E9453" s="149" t="str">
        <f t="shared" si="295"/>
        <v>_</v>
      </c>
      <c r="G9453" s="149">
        <f t="array" ref="G9453">SUM(IF(A9453=A$5:A9453,IF(C9453=C$5:C9453,1,0),0))</f>
        <v>6215</v>
      </c>
    </row>
    <row r="9454" spans="2:7" x14ac:dyDescent="0.25">
      <c r="B9454" s="149" t="str">
        <f t="shared" si="296"/>
        <v>_6216</v>
      </c>
      <c r="E9454" s="149" t="str">
        <f t="shared" si="295"/>
        <v>_</v>
      </c>
      <c r="G9454" s="149">
        <f t="array" ref="G9454">SUM(IF(A9454=A$5:A9454,IF(C9454=C$5:C9454,1,0),0))</f>
        <v>6216</v>
      </c>
    </row>
    <row r="9455" spans="2:7" x14ac:dyDescent="0.25">
      <c r="B9455" s="149" t="str">
        <f t="shared" si="296"/>
        <v>_6217</v>
      </c>
      <c r="E9455" s="149" t="str">
        <f t="shared" si="295"/>
        <v>_</v>
      </c>
      <c r="G9455" s="149">
        <f t="array" ref="G9455">SUM(IF(A9455=A$5:A9455,IF(C9455=C$5:C9455,1,0),0))</f>
        <v>6217</v>
      </c>
    </row>
    <row r="9456" spans="2:7" x14ac:dyDescent="0.25">
      <c r="B9456" s="149" t="str">
        <f t="shared" si="296"/>
        <v>_6218</v>
      </c>
      <c r="E9456" s="149" t="str">
        <f t="shared" si="295"/>
        <v>_</v>
      </c>
      <c r="G9456" s="149">
        <f t="array" ref="G9456">SUM(IF(A9456=A$5:A9456,IF(C9456=C$5:C9456,1,0),0))</f>
        <v>6218</v>
      </c>
    </row>
    <row r="9457" spans="2:7" x14ac:dyDescent="0.25">
      <c r="B9457" s="149" t="str">
        <f t="shared" si="296"/>
        <v>_6219</v>
      </c>
      <c r="E9457" s="149" t="str">
        <f t="shared" ref="E9457:E9520" si="297">A9457&amp;"_"&amp;C9457&amp;D9457</f>
        <v>_</v>
      </c>
      <c r="G9457" s="149">
        <f t="array" ref="G9457">SUM(IF(A9457=A$5:A9457,IF(C9457=C$5:C9457,1,0),0))</f>
        <v>6219</v>
      </c>
    </row>
    <row r="9458" spans="2:7" x14ac:dyDescent="0.25">
      <c r="B9458" s="149" t="str">
        <f t="shared" si="296"/>
        <v>_6220</v>
      </c>
      <c r="E9458" s="149" t="str">
        <f t="shared" si="297"/>
        <v>_</v>
      </c>
      <c r="G9458" s="149">
        <f t="array" ref="G9458">SUM(IF(A9458=A$5:A9458,IF(C9458=C$5:C9458,1,0),0))</f>
        <v>6220</v>
      </c>
    </row>
    <row r="9459" spans="2:7" x14ac:dyDescent="0.25">
      <c r="B9459" s="149" t="str">
        <f t="shared" si="296"/>
        <v>_6221</v>
      </c>
      <c r="E9459" s="149" t="str">
        <f t="shared" si="297"/>
        <v>_</v>
      </c>
      <c r="G9459" s="149">
        <f t="array" ref="G9459">SUM(IF(A9459=A$5:A9459,IF(C9459=C$5:C9459,1,0),0))</f>
        <v>6221</v>
      </c>
    </row>
    <row r="9460" spans="2:7" x14ac:dyDescent="0.25">
      <c r="B9460" s="149" t="str">
        <f t="shared" si="296"/>
        <v>_6222</v>
      </c>
      <c r="E9460" s="149" t="str">
        <f t="shared" si="297"/>
        <v>_</v>
      </c>
      <c r="G9460" s="149">
        <f t="array" ref="G9460">SUM(IF(A9460=A$5:A9460,IF(C9460=C$5:C9460,1,0),0))</f>
        <v>6222</v>
      </c>
    </row>
    <row r="9461" spans="2:7" x14ac:dyDescent="0.25">
      <c r="B9461" s="149" t="str">
        <f t="shared" si="296"/>
        <v>_6223</v>
      </c>
      <c r="E9461" s="149" t="str">
        <f t="shared" si="297"/>
        <v>_</v>
      </c>
      <c r="G9461" s="149">
        <f t="array" ref="G9461">SUM(IF(A9461=A$5:A9461,IF(C9461=C$5:C9461,1,0),0))</f>
        <v>6223</v>
      </c>
    </row>
    <row r="9462" spans="2:7" x14ac:dyDescent="0.25">
      <c r="B9462" s="149" t="str">
        <f t="shared" si="296"/>
        <v>_6224</v>
      </c>
      <c r="E9462" s="149" t="str">
        <f t="shared" si="297"/>
        <v>_</v>
      </c>
      <c r="G9462" s="149">
        <f t="array" ref="G9462">SUM(IF(A9462=A$5:A9462,IF(C9462=C$5:C9462,1,0),0))</f>
        <v>6224</v>
      </c>
    </row>
    <row r="9463" spans="2:7" x14ac:dyDescent="0.25">
      <c r="B9463" s="149" t="str">
        <f t="shared" si="296"/>
        <v>_6225</v>
      </c>
      <c r="E9463" s="149" t="str">
        <f t="shared" si="297"/>
        <v>_</v>
      </c>
      <c r="G9463" s="149">
        <f t="array" ref="G9463">SUM(IF(A9463=A$5:A9463,IF(C9463=C$5:C9463,1,0),0))</f>
        <v>6225</v>
      </c>
    </row>
    <row r="9464" spans="2:7" x14ac:dyDescent="0.25">
      <c r="B9464" s="149" t="str">
        <f t="shared" si="296"/>
        <v>_6226</v>
      </c>
      <c r="E9464" s="149" t="str">
        <f t="shared" si="297"/>
        <v>_</v>
      </c>
      <c r="G9464" s="149">
        <f t="array" ref="G9464">SUM(IF(A9464=A$5:A9464,IF(C9464=C$5:C9464,1,0),0))</f>
        <v>6226</v>
      </c>
    </row>
    <row r="9465" spans="2:7" x14ac:dyDescent="0.25">
      <c r="B9465" s="149" t="str">
        <f t="shared" si="296"/>
        <v>_6227</v>
      </c>
      <c r="E9465" s="149" t="str">
        <f t="shared" si="297"/>
        <v>_</v>
      </c>
      <c r="G9465" s="149">
        <f t="array" ref="G9465">SUM(IF(A9465=A$5:A9465,IF(C9465=C$5:C9465,1,0),0))</f>
        <v>6227</v>
      </c>
    </row>
    <row r="9466" spans="2:7" x14ac:dyDescent="0.25">
      <c r="B9466" s="149" t="str">
        <f t="shared" si="296"/>
        <v>_6228</v>
      </c>
      <c r="E9466" s="149" t="str">
        <f t="shared" si="297"/>
        <v>_</v>
      </c>
      <c r="G9466" s="149">
        <f t="array" ref="G9466">SUM(IF(A9466=A$5:A9466,IF(C9466=C$5:C9466,1,0),0))</f>
        <v>6228</v>
      </c>
    </row>
    <row r="9467" spans="2:7" x14ac:dyDescent="0.25">
      <c r="B9467" s="149" t="str">
        <f t="shared" si="296"/>
        <v>_6229</v>
      </c>
      <c r="E9467" s="149" t="str">
        <f t="shared" si="297"/>
        <v>_</v>
      </c>
      <c r="G9467" s="149">
        <f t="array" ref="G9467">SUM(IF(A9467=A$5:A9467,IF(C9467=C$5:C9467,1,0),0))</f>
        <v>6229</v>
      </c>
    </row>
    <row r="9468" spans="2:7" x14ac:dyDescent="0.25">
      <c r="B9468" s="149" t="str">
        <f t="shared" si="296"/>
        <v>_6230</v>
      </c>
      <c r="E9468" s="149" t="str">
        <f t="shared" si="297"/>
        <v>_</v>
      </c>
      <c r="G9468" s="149">
        <f t="array" ref="G9468">SUM(IF(A9468=A$5:A9468,IF(C9468=C$5:C9468,1,0),0))</f>
        <v>6230</v>
      </c>
    </row>
    <row r="9469" spans="2:7" x14ac:dyDescent="0.25">
      <c r="B9469" s="149" t="str">
        <f t="shared" si="296"/>
        <v>_6231</v>
      </c>
      <c r="E9469" s="149" t="str">
        <f t="shared" si="297"/>
        <v>_</v>
      </c>
      <c r="G9469" s="149">
        <f t="array" ref="G9469">SUM(IF(A9469=A$5:A9469,IF(C9469=C$5:C9469,1,0),0))</f>
        <v>6231</v>
      </c>
    </row>
    <row r="9470" spans="2:7" x14ac:dyDescent="0.25">
      <c r="B9470" s="149" t="str">
        <f t="shared" si="296"/>
        <v>_6232</v>
      </c>
      <c r="E9470" s="149" t="str">
        <f t="shared" si="297"/>
        <v>_</v>
      </c>
      <c r="G9470" s="149">
        <f t="array" ref="G9470">SUM(IF(A9470=A$5:A9470,IF(C9470=C$5:C9470,1,0),0))</f>
        <v>6232</v>
      </c>
    </row>
    <row r="9471" spans="2:7" x14ac:dyDescent="0.25">
      <c r="B9471" s="149" t="str">
        <f t="shared" si="296"/>
        <v>_6233</v>
      </c>
      <c r="E9471" s="149" t="str">
        <f t="shared" si="297"/>
        <v>_</v>
      </c>
      <c r="G9471" s="149">
        <f t="array" ref="G9471">SUM(IF(A9471=A$5:A9471,IF(C9471=C$5:C9471,1,0),0))</f>
        <v>6233</v>
      </c>
    </row>
    <row r="9472" spans="2:7" x14ac:dyDescent="0.25">
      <c r="B9472" s="149" t="str">
        <f t="shared" si="296"/>
        <v>_6234</v>
      </c>
      <c r="E9472" s="149" t="str">
        <f t="shared" si="297"/>
        <v>_</v>
      </c>
      <c r="G9472" s="149">
        <f t="array" ref="G9472">SUM(IF(A9472=A$5:A9472,IF(C9472=C$5:C9472,1,0),0))</f>
        <v>6234</v>
      </c>
    </row>
    <row r="9473" spans="2:7" x14ac:dyDescent="0.25">
      <c r="B9473" s="149" t="str">
        <f t="shared" si="296"/>
        <v>_6235</v>
      </c>
      <c r="E9473" s="149" t="str">
        <f t="shared" si="297"/>
        <v>_</v>
      </c>
      <c r="G9473" s="149">
        <f t="array" ref="G9473">SUM(IF(A9473=A$5:A9473,IF(C9473=C$5:C9473,1,0),0))</f>
        <v>6235</v>
      </c>
    </row>
    <row r="9474" spans="2:7" x14ac:dyDescent="0.25">
      <c r="B9474" s="149" t="str">
        <f t="shared" si="296"/>
        <v>_6236</v>
      </c>
      <c r="E9474" s="149" t="str">
        <f t="shared" si="297"/>
        <v>_</v>
      </c>
      <c r="G9474" s="149">
        <f t="array" ref="G9474">SUM(IF(A9474=A$5:A9474,IF(C9474=C$5:C9474,1,0),0))</f>
        <v>6236</v>
      </c>
    </row>
    <row r="9475" spans="2:7" x14ac:dyDescent="0.25">
      <c r="B9475" s="149" t="str">
        <f t="shared" si="296"/>
        <v>_6237</v>
      </c>
      <c r="E9475" s="149" t="str">
        <f t="shared" si="297"/>
        <v>_</v>
      </c>
      <c r="G9475" s="149">
        <f t="array" ref="G9475">SUM(IF(A9475=A$5:A9475,IF(C9475=C$5:C9475,1,0),0))</f>
        <v>6237</v>
      </c>
    </row>
    <row r="9476" spans="2:7" x14ac:dyDescent="0.25">
      <c r="B9476" s="149" t="str">
        <f t="shared" si="296"/>
        <v>_6238</v>
      </c>
      <c r="E9476" s="149" t="str">
        <f t="shared" si="297"/>
        <v>_</v>
      </c>
      <c r="G9476" s="149">
        <f t="array" ref="G9476">SUM(IF(A9476=A$5:A9476,IF(C9476=C$5:C9476,1,0),0))</f>
        <v>6238</v>
      </c>
    </row>
    <row r="9477" spans="2:7" x14ac:dyDescent="0.25">
      <c r="B9477" s="149" t="str">
        <f t="shared" si="296"/>
        <v>_6239</v>
      </c>
      <c r="E9477" s="149" t="str">
        <f t="shared" si="297"/>
        <v>_</v>
      </c>
      <c r="G9477" s="149">
        <f t="array" ref="G9477">SUM(IF(A9477=A$5:A9477,IF(C9477=C$5:C9477,1,0),0))</f>
        <v>6239</v>
      </c>
    </row>
    <row r="9478" spans="2:7" x14ac:dyDescent="0.25">
      <c r="B9478" s="149" t="str">
        <f t="shared" si="296"/>
        <v>_6240</v>
      </c>
      <c r="E9478" s="149" t="str">
        <f t="shared" si="297"/>
        <v>_</v>
      </c>
      <c r="G9478" s="149">
        <f t="array" ref="G9478">SUM(IF(A9478=A$5:A9478,IF(C9478=C$5:C9478,1,0),0))</f>
        <v>6240</v>
      </c>
    </row>
    <row r="9479" spans="2:7" x14ac:dyDescent="0.25">
      <c r="B9479" s="149" t="str">
        <f t="shared" si="296"/>
        <v>_6241</v>
      </c>
      <c r="E9479" s="149" t="str">
        <f t="shared" si="297"/>
        <v>_</v>
      </c>
      <c r="G9479" s="149">
        <f t="array" ref="G9479">SUM(IF(A9479=A$5:A9479,IF(C9479=C$5:C9479,1,0),0))</f>
        <v>6241</v>
      </c>
    </row>
    <row r="9480" spans="2:7" x14ac:dyDescent="0.25">
      <c r="B9480" s="149" t="str">
        <f t="shared" si="296"/>
        <v>_6242</v>
      </c>
      <c r="E9480" s="149" t="str">
        <f t="shared" si="297"/>
        <v>_</v>
      </c>
      <c r="G9480" s="149">
        <f t="array" ref="G9480">SUM(IF(A9480=A$5:A9480,IF(C9480=C$5:C9480,1,0),0))</f>
        <v>6242</v>
      </c>
    </row>
    <row r="9481" spans="2:7" x14ac:dyDescent="0.25">
      <c r="B9481" s="149" t="str">
        <f t="shared" si="296"/>
        <v>_6243</v>
      </c>
      <c r="E9481" s="149" t="str">
        <f t="shared" si="297"/>
        <v>_</v>
      </c>
      <c r="G9481" s="149">
        <f t="array" ref="G9481">SUM(IF(A9481=A$5:A9481,IF(C9481=C$5:C9481,1,0),0))</f>
        <v>6243</v>
      </c>
    </row>
    <row r="9482" spans="2:7" x14ac:dyDescent="0.25">
      <c r="B9482" s="149" t="str">
        <f t="shared" si="296"/>
        <v>_6244</v>
      </c>
      <c r="E9482" s="149" t="str">
        <f t="shared" si="297"/>
        <v>_</v>
      </c>
      <c r="G9482" s="149">
        <f t="array" ref="G9482">SUM(IF(A9482=A$5:A9482,IF(C9482=C$5:C9482,1,0),0))</f>
        <v>6244</v>
      </c>
    </row>
    <row r="9483" spans="2:7" x14ac:dyDescent="0.25">
      <c r="B9483" s="149" t="str">
        <f t="shared" si="296"/>
        <v>_6245</v>
      </c>
      <c r="E9483" s="149" t="str">
        <f t="shared" si="297"/>
        <v>_</v>
      </c>
      <c r="G9483" s="149">
        <f t="array" ref="G9483">SUM(IF(A9483=A$5:A9483,IF(C9483=C$5:C9483,1,0),0))</f>
        <v>6245</v>
      </c>
    </row>
    <row r="9484" spans="2:7" x14ac:dyDescent="0.25">
      <c r="B9484" s="149" t="str">
        <f t="shared" si="296"/>
        <v>_6246</v>
      </c>
      <c r="E9484" s="149" t="str">
        <f t="shared" si="297"/>
        <v>_</v>
      </c>
      <c r="G9484" s="149">
        <f t="array" ref="G9484">SUM(IF(A9484=A$5:A9484,IF(C9484=C$5:C9484,1,0),0))</f>
        <v>6246</v>
      </c>
    </row>
    <row r="9485" spans="2:7" x14ac:dyDescent="0.25">
      <c r="B9485" s="149" t="str">
        <f t="shared" ref="B9485:B9548" si="298">A9485&amp;"_"&amp;C9485&amp;G9485</f>
        <v>_6247</v>
      </c>
      <c r="E9485" s="149" t="str">
        <f t="shared" si="297"/>
        <v>_</v>
      </c>
      <c r="G9485" s="149">
        <f t="array" ref="G9485">SUM(IF(A9485=A$5:A9485,IF(C9485=C$5:C9485,1,0),0))</f>
        <v>6247</v>
      </c>
    </row>
    <row r="9486" spans="2:7" x14ac:dyDescent="0.25">
      <c r="B9486" s="149" t="str">
        <f t="shared" si="298"/>
        <v>_6248</v>
      </c>
      <c r="E9486" s="149" t="str">
        <f t="shared" si="297"/>
        <v>_</v>
      </c>
      <c r="G9486" s="149">
        <f t="array" ref="G9486">SUM(IF(A9486=A$5:A9486,IF(C9486=C$5:C9486,1,0),0))</f>
        <v>6248</v>
      </c>
    </row>
    <row r="9487" spans="2:7" x14ac:dyDescent="0.25">
      <c r="B9487" s="149" t="str">
        <f t="shared" si="298"/>
        <v>_6249</v>
      </c>
      <c r="E9487" s="149" t="str">
        <f t="shared" si="297"/>
        <v>_</v>
      </c>
      <c r="G9487" s="149">
        <f t="array" ref="G9487">SUM(IF(A9487=A$5:A9487,IF(C9487=C$5:C9487,1,0),0))</f>
        <v>6249</v>
      </c>
    </row>
    <row r="9488" spans="2:7" x14ac:dyDescent="0.25">
      <c r="B9488" s="149" t="str">
        <f t="shared" si="298"/>
        <v>_6250</v>
      </c>
      <c r="E9488" s="149" t="str">
        <f t="shared" si="297"/>
        <v>_</v>
      </c>
      <c r="G9488" s="149">
        <f t="array" ref="G9488">SUM(IF(A9488=A$5:A9488,IF(C9488=C$5:C9488,1,0),0))</f>
        <v>6250</v>
      </c>
    </row>
    <row r="9489" spans="2:7" x14ac:dyDescent="0.25">
      <c r="B9489" s="149" t="str">
        <f t="shared" si="298"/>
        <v>_6251</v>
      </c>
      <c r="E9489" s="149" t="str">
        <f t="shared" si="297"/>
        <v>_</v>
      </c>
      <c r="G9489" s="149">
        <f t="array" ref="G9489">SUM(IF(A9489=A$5:A9489,IF(C9489=C$5:C9489,1,0),0))</f>
        <v>6251</v>
      </c>
    </row>
    <row r="9490" spans="2:7" x14ac:dyDescent="0.25">
      <c r="B9490" s="149" t="str">
        <f t="shared" si="298"/>
        <v>_6252</v>
      </c>
      <c r="E9490" s="149" t="str">
        <f t="shared" si="297"/>
        <v>_</v>
      </c>
      <c r="G9490" s="149">
        <f t="array" ref="G9490">SUM(IF(A9490=A$5:A9490,IF(C9490=C$5:C9490,1,0),0))</f>
        <v>6252</v>
      </c>
    </row>
    <row r="9491" spans="2:7" x14ac:dyDescent="0.25">
      <c r="B9491" s="149" t="str">
        <f t="shared" si="298"/>
        <v>_6253</v>
      </c>
      <c r="E9491" s="149" t="str">
        <f t="shared" si="297"/>
        <v>_</v>
      </c>
      <c r="G9491" s="149">
        <f t="array" ref="G9491">SUM(IF(A9491=A$5:A9491,IF(C9491=C$5:C9491,1,0),0))</f>
        <v>6253</v>
      </c>
    </row>
    <row r="9492" spans="2:7" x14ac:dyDescent="0.25">
      <c r="B9492" s="149" t="str">
        <f t="shared" si="298"/>
        <v>_6254</v>
      </c>
      <c r="E9492" s="149" t="str">
        <f t="shared" si="297"/>
        <v>_</v>
      </c>
      <c r="G9492" s="149">
        <f t="array" ref="G9492">SUM(IF(A9492=A$5:A9492,IF(C9492=C$5:C9492,1,0),0))</f>
        <v>6254</v>
      </c>
    </row>
    <row r="9493" spans="2:7" x14ac:dyDescent="0.25">
      <c r="B9493" s="149" t="str">
        <f t="shared" si="298"/>
        <v>_6255</v>
      </c>
      <c r="E9493" s="149" t="str">
        <f t="shared" si="297"/>
        <v>_</v>
      </c>
      <c r="G9493" s="149">
        <f t="array" ref="G9493">SUM(IF(A9493=A$5:A9493,IF(C9493=C$5:C9493,1,0),0))</f>
        <v>6255</v>
      </c>
    </row>
    <row r="9494" spans="2:7" x14ac:dyDescent="0.25">
      <c r="B9494" s="149" t="str">
        <f t="shared" si="298"/>
        <v>_6256</v>
      </c>
      <c r="E9494" s="149" t="str">
        <f t="shared" si="297"/>
        <v>_</v>
      </c>
      <c r="G9494" s="149">
        <f t="array" ref="G9494">SUM(IF(A9494=A$5:A9494,IF(C9494=C$5:C9494,1,0),0))</f>
        <v>6256</v>
      </c>
    </row>
    <row r="9495" spans="2:7" x14ac:dyDescent="0.25">
      <c r="B9495" s="149" t="str">
        <f t="shared" si="298"/>
        <v>_6257</v>
      </c>
      <c r="E9495" s="149" t="str">
        <f t="shared" si="297"/>
        <v>_</v>
      </c>
      <c r="G9495" s="149">
        <f t="array" ref="G9495">SUM(IF(A9495=A$5:A9495,IF(C9495=C$5:C9495,1,0),0))</f>
        <v>6257</v>
      </c>
    </row>
    <row r="9496" spans="2:7" x14ac:dyDescent="0.25">
      <c r="B9496" s="149" t="str">
        <f t="shared" si="298"/>
        <v>_6258</v>
      </c>
      <c r="E9496" s="149" t="str">
        <f t="shared" si="297"/>
        <v>_</v>
      </c>
      <c r="G9496" s="149">
        <f t="array" ref="G9496">SUM(IF(A9496=A$5:A9496,IF(C9496=C$5:C9496,1,0),0))</f>
        <v>6258</v>
      </c>
    </row>
    <row r="9497" spans="2:7" x14ac:dyDescent="0.25">
      <c r="B9497" s="149" t="str">
        <f t="shared" si="298"/>
        <v>_6259</v>
      </c>
      <c r="E9497" s="149" t="str">
        <f t="shared" si="297"/>
        <v>_</v>
      </c>
      <c r="G9497" s="149">
        <f t="array" ref="G9497">SUM(IF(A9497=A$5:A9497,IF(C9497=C$5:C9497,1,0),0))</f>
        <v>6259</v>
      </c>
    </row>
    <row r="9498" spans="2:7" x14ac:dyDescent="0.25">
      <c r="B9498" s="149" t="str">
        <f t="shared" si="298"/>
        <v>_6260</v>
      </c>
      <c r="E9498" s="149" t="str">
        <f t="shared" si="297"/>
        <v>_</v>
      </c>
      <c r="G9498" s="149">
        <f t="array" ref="G9498">SUM(IF(A9498=A$5:A9498,IF(C9498=C$5:C9498,1,0),0))</f>
        <v>6260</v>
      </c>
    </row>
    <row r="9499" spans="2:7" x14ac:dyDescent="0.25">
      <c r="B9499" s="149" t="str">
        <f t="shared" si="298"/>
        <v>_6261</v>
      </c>
      <c r="E9499" s="149" t="str">
        <f t="shared" si="297"/>
        <v>_</v>
      </c>
      <c r="G9499" s="149">
        <f t="array" ref="G9499">SUM(IF(A9499=A$5:A9499,IF(C9499=C$5:C9499,1,0),0))</f>
        <v>6261</v>
      </c>
    </row>
    <row r="9500" spans="2:7" x14ac:dyDescent="0.25">
      <c r="B9500" s="149" t="str">
        <f t="shared" si="298"/>
        <v>_6262</v>
      </c>
      <c r="E9500" s="149" t="str">
        <f t="shared" si="297"/>
        <v>_</v>
      </c>
      <c r="G9500" s="149">
        <f t="array" ref="G9500">SUM(IF(A9500=A$5:A9500,IF(C9500=C$5:C9500,1,0),0))</f>
        <v>6262</v>
      </c>
    </row>
    <row r="9501" spans="2:7" x14ac:dyDescent="0.25">
      <c r="B9501" s="149" t="str">
        <f t="shared" si="298"/>
        <v>_6263</v>
      </c>
      <c r="E9501" s="149" t="str">
        <f t="shared" si="297"/>
        <v>_</v>
      </c>
      <c r="G9501" s="149">
        <f t="array" ref="G9501">SUM(IF(A9501=A$5:A9501,IF(C9501=C$5:C9501,1,0),0))</f>
        <v>6263</v>
      </c>
    </row>
    <row r="9502" spans="2:7" x14ac:dyDescent="0.25">
      <c r="B9502" s="149" t="str">
        <f t="shared" si="298"/>
        <v>_6264</v>
      </c>
      <c r="E9502" s="149" t="str">
        <f t="shared" si="297"/>
        <v>_</v>
      </c>
      <c r="G9502" s="149">
        <f t="array" ref="G9502">SUM(IF(A9502=A$5:A9502,IF(C9502=C$5:C9502,1,0),0))</f>
        <v>6264</v>
      </c>
    </row>
    <row r="9503" spans="2:7" x14ac:dyDescent="0.25">
      <c r="B9503" s="149" t="str">
        <f t="shared" si="298"/>
        <v>_6265</v>
      </c>
      <c r="E9503" s="149" t="str">
        <f t="shared" si="297"/>
        <v>_</v>
      </c>
      <c r="G9503" s="149">
        <f t="array" ref="G9503">SUM(IF(A9503=A$5:A9503,IF(C9503=C$5:C9503,1,0),0))</f>
        <v>6265</v>
      </c>
    </row>
    <row r="9504" spans="2:7" x14ac:dyDescent="0.25">
      <c r="B9504" s="149" t="str">
        <f t="shared" si="298"/>
        <v>_6266</v>
      </c>
      <c r="E9504" s="149" t="str">
        <f t="shared" si="297"/>
        <v>_</v>
      </c>
      <c r="G9504" s="149">
        <f t="array" ref="G9504">SUM(IF(A9504=A$5:A9504,IF(C9504=C$5:C9504,1,0),0))</f>
        <v>6266</v>
      </c>
    </row>
    <row r="9505" spans="2:7" x14ac:dyDescent="0.25">
      <c r="B9505" s="149" t="str">
        <f t="shared" si="298"/>
        <v>_6267</v>
      </c>
      <c r="E9505" s="149" t="str">
        <f t="shared" si="297"/>
        <v>_</v>
      </c>
      <c r="G9505" s="149">
        <f t="array" ref="G9505">SUM(IF(A9505=A$5:A9505,IF(C9505=C$5:C9505,1,0),0))</f>
        <v>6267</v>
      </c>
    </row>
    <row r="9506" spans="2:7" x14ac:dyDescent="0.25">
      <c r="B9506" s="149" t="str">
        <f t="shared" si="298"/>
        <v>_6268</v>
      </c>
      <c r="E9506" s="149" t="str">
        <f t="shared" si="297"/>
        <v>_</v>
      </c>
      <c r="G9506" s="149">
        <f t="array" ref="G9506">SUM(IF(A9506=A$5:A9506,IF(C9506=C$5:C9506,1,0),0))</f>
        <v>6268</v>
      </c>
    </row>
    <row r="9507" spans="2:7" x14ac:dyDescent="0.25">
      <c r="B9507" s="149" t="str">
        <f t="shared" si="298"/>
        <v>_6269</v>
      </c>
      <c r="E9507" s="149" t="str">
        <f t="shared" si="297"/>
        <v>_</v>
      </c>
      <c r="G9507" s="149">
        <f t="array" ref="G9507">SUM(IF(A9507=A$5:A9507,IF(C9507=C$5:C9507,1,0),0))</f>
        <v>6269</v>
      </c>
    </row>
    <row r="9508" spans="2:7" x14ac:dyDescent="0.25">
      <c r="B9508" s="149" t="str">
        <f t="shared" si="298"/>
        <v>_6270</v>
      </c>
      <c r="E9508" s="149" t="str">
        <f t="shared" si="297"/>
        <v>_</v>
      </c>
      <c r="G9508" s="149">
        <f t="array" ref="G9508">SUM(IF(A9508=A$5:A9508,IF(C9508=C$5:C9508,1,0),0))</f>
        <v>6270</v>
      </c>
    </row>
    <row r="9509" spans="2:7" x14ac:dyDescent="0.25">
      <c r="B9509" s="149" t="str">
        <f t="shared" si="298"/>
        <v>_6271</v>
      </c>
      <c r="E9509" s="149" t="str">
        <f t="shared" si="297"/>
        <v>_</v>
      </c>
      <c r="G9509" s="149">
        <f t="array" ref="G9509">SUM(IF(A9509=A$5:A9509,IF(C9509=C$5:C9509,1,0),0))</f>
        <v>6271</v>
      </c>
    </row>
    <row r="9510" spans="2:7" x14ac:dyDescent="0.25">
      <c r="B9510" s="149" t="str">
        <f t="shared" si="298"/>
        <v>_6272</v>
      </c>
      <c r="E9510" s="149" t="str">
        <f t="shared" si="297"/>
        <v>_</v>
      </c>
      <c r="G9510" s="149">
        <f t="array" ref="G9510">SUM(IF(A9510=A$5:A9510,IF(C9510=C$5:C9510,1,0),0))</f>
        <v>6272</v>
      </c>
    </row>
    <row r="9511" spans="2:7" x14ac:dyDescent="0.25">
      <c r="B9511" s="149" t="str">
        <f t="shared" si="298"/>
        <v>_6273</v>
      </c>
      <c r="E9511" s="149" t="str">
        <f t="shared" si="297"/>
        <v>_</v>
      </c>
      <c r="G9511" s="149">
        <f t="array" ref="G9511">SUM(IF(A9511=A$5:A9511,IF(C9511=C$5:C9511,1,0),0))</f>
        <v>6273</v>
      </c>
    </row>
    <row r="9512" spans="2:7" x14ac:dyDescent="0.25">
      <c r="B9512" s="149" t="str">
        <f t="shared" si="298"/>
        <v>_6274</v>
      </c>
      <c r="E9512" s="149" t="str">
        <f t="shared" si="297"/>
        <v>_</v>
      </c>
      <c r="G9512" s="149">
        <f t="array" ref="G9512">SUM(IF(A9512=A$5:A9512,IF(C9512=C$5:C9512,1,0),0))</f>
        <v>6274</v>
      </c>
    </row>
    <row r="9513" spans="2:7" x14ac:dyDescent="0.25">
      <c r="B9513" s="149" t="str">
        <f t="shared" si="298"/>
        <v>_6275</v>
      </c>
      <c r="E9513" s="149" t="str">
        <f t="shared" si="297"/>
        <v>_</v>
      </c>
      <c r="G9513" s="149">
        <f t="array" ref="G9513">SUM(IF(A9513=A$5:A9513,IF(C9513=C$5:C9513,1,0),0))</f>
        <v>6275</v>
      </c>
    </row>
    <row r="9514" spans="2:7" x14ac:dyDescent="0.25">
      <c r="B9514" s="149" t="str">
        <f t="shared" si="298"/>
        <v>_6276</v>
      </c>
      <c r="E9514" s="149" t="str">
        <f t="shared" si="297"/>
        <v>_</v>
      </c>
      <c r="G9514" s="149">
        <f t="array" ref="G9514">SUM(IF(A9514=A$5:A9514,IF(C9514=C$5:C9514,1,0),0))</f>
        <v>6276</v>
      </c>
    </row>
    <row r="9515" spans="2:7" x14ac:dyDescent="0.25">
      <c r="B9515" s="149" t="str">
        <f t="shared" si="298"/>
        <v>_6277</v>
      </c>
      <c r="E9515" s="149" t="str">
        <f t="shared" si="297"/>
        <v>_</v>
      </c>
      <c r="G9515" s="149">
        <f t="array" ref="G9515">SUM(IF(A9515=A$5:A9515,IF(C9515=C$5:C9515,1,0),0))</f>
        <v>6277</v>
      </c>
    </row>
    <row r="9516" spans="2:7" x14ac:dyDescent="0.25">
      <c r="B9516" s="149" t="str">
        <f t="shared" si="298"/>
        <v>_6278</v>
      </c>
      <c r="E9516" s="149" t="str">
        <f t="shared" si="297"/>
        <v>_</v>
      </c>
      <c r="G9516" s="149">
        <f t="array" ref="G9516">SUM(IF(A9516=A$5:A9516,IF(C9516=C$5:C9516,1,0),0))</f>
        <v>6278</v>
      </c>
    </row>
    <row r="9517" spans="2:7" x14ac:dyDescent="0.25">
      <c r="B9517" s="149" t="str">
        <f t="shared" si="298"/>
        <v>_6279</v>
      </c>
      <c r="E9517" s="149" t="str">
        <f t="shared" si="297"/>
        <v>_</v>
      </c>
      <c r="G9517" s="149">
        <f t="array" ref="G9517">SUM(IF(A9517=A$5:A9517,IF(C9517=C$5:C9517,1,0),0))</f>
        <v>6279</v>
      </c>
    </row>
    <row r="9518" spans="2:7" x14ac:dyDescent="0.25">
      <c r="B9518" s="149" t="str">
        <f t="shared" si="298"/>
        <v>_6280</v>
      </c>
      <c r="E9518" s="149" t="str">
        <f t="shared" si="297"/>
        <v>_</v>
      </c>
      <c r="G9518" s="149">
        <f t="array" ref="G9518">SUM(IF(A9518=A$5:A9518,IF(C9518=C$5:C9518,1,0),0))</f>
        <v>6280</v>
      </c>
    </row>
    <row r="9519" spans="2:7" x14ac:dyDescent="0.25">
      <c r="B9519" s="149" t="str">
        <f t="shared" si="298"/>
        <v>_6281</v>
      </c>
      <c r="E9519" s="149" t="str">
        <f t="shared" si="297"/>
        <v>_</v>
      </c>
      <c r="G9519" s="149">
        <f t="array" ref="G9519">SUM(IF(A9519=A$5:A9519,IF(C9519=C$5:C9519,1,0),0))</f>
        <v>6281</v>
      </c>
    </row>
    <row r="9520" spans="2:7" x14ac:dyDescent="0.25">
      <c r="B9520" s="149" t="str">
        <f t="shared" si="298"/>
        <v>_6282</v>
      </c>
      <c r="E9520" s="149" t="str">
        <f t="shared" si="297"/>
        <v>_</v>
      </c>
      <c r="G9520" s="149">
        <f t="array" ref="G9520">SUM(IF(A9520=A$5:A9520,IF(C9520=C$5:C9520,1,0),0))</f>
        <v>6282</v>
      </c>
    </row>
    <row r="9521" spans="2:7" x14ac:dyDescent="0.25">
      <c r="B9521" s="149" t="str">
        <f t="shared" si="298"/>
        <v>_6283</v>
      </c>
      <c r="E9521" s="149" t="str">
        <f t="shared" ref="E9521:E9584" si="299">A9521&amp;"_"&amp;C9521&amp;D9521</f>
        <v>_</v>
      </c>
      <c r="G9521" s="149">
        <f t="array" ref="G9521">SUM(IF(A9521=A$5:A9521,IF(C9521=C$5:C9521,1,0),0))</f>
        <v>6283</v>
      </c>
    </row>
    <row r="9522" spans="2:7" x14ac:dyDescent="0.25">
      <c r="B9522" s="149" t="str">
        <f t="shared" si="298"/>
        <v>_6284</v>
      </c>
      <c r="E9522" s="149" t="str">
        <f t="shared" si="299"/>
        <v>_</v>
      </c>
      <c r="G9522" s="149">
        <f t="array" ref="G9522">SUM(IF(A9522=A$5:A9522,IF(C9522=C$5:C9522,1,0),0))</f>
        <v>6284</v>
      </c>
    </row>
    <row r="9523" spans="2:7" x14ac:dyDescent="0.25">
      <c r="B9523" s="149" t="str">
        <f t="shared" si="298"/>
        <v>_6285</v>
      </c>
      <c r="E9523" s="149" t="str">
        <f t="shared" si="299"/>
        <v>_</v>
      </c>
      <c r="G9523" s="149">
        <f t="array" ref="G9523">SUM(IF(A9523=A$5:A9523,IF(C9523=C$5:C9523,1,0),0))</f>
        <v>6285</v>
      </c>
    </row>
    <row r="9524" spans="2:7" x14ac:dyDescent="0.25">
      <c r="B9524" s="149" t="str">
        <f t="shared" si="298"/>
        <v>_6286</v>
      </c>
      <c r="E9524" s="149" t="str">
        <f t="shared" si="299"/>
        <v>_</v>
      </c>
      <c r="G9524" s="149">
        <f t="array" ref="G9524">SUM(IF(A9524=A$5:A9524,IF(C9524=C$5:C9524,1,0),0))</f>
        <v>6286</v>
      </c>
    </row>
    <row r="9525" spans="2:7" x14ac:dyDescent="0.25">
      <c r="B9525" s="149" t="str">
        <f t="shared" si="298"/>
        <v>_6287</v>
      </c>
      <c r="E9525" s="149" t="str">
        <f t="shared" si="299"/>
        <v>_</v>
      </c>
      <c r="G9525" s="149">
        <f t="array" ref="G9525">SUM(IF(A9525=A$5:A9525,IF(C9525=C$5:C9525,1,0),0))</f>
        <v>6287</v>
      </c>
    </row>
    <row r="9526" spans="2:7" x14ac:dyDescent="0.25">
      <c r="B9526" s="149" t="str">
        <f t="shared" si="298"/>
        <v>_6288</v>
      </c>
      <c r="E9526" s="149" t="str">
        <f t="shared" si="299"/>
        <v>_</v>
      </c>
      <c r="G9526" s="149">
        <f t="array" ref="G9526">SUM(IF(A9526=A$5:A9526,IF(C9526=C$5:C9526,1,0),0))</f>
        <v>6288</v>
      </c>
    </row>
    <row r="9527" spans="2:7" x14ac:dyDescent="0.25">
      <c r="B9527" s="149" t="str">
        <f t="shared" si="298"/>
        <v>_6289</v>
      </c>
      <c r="E9527" s="149" t="str">
        <f t="shared" si="299"/>
        <v>_</v>
      </c>
      <c r="G9527" s="149">
        <f t="array" ref="G9527">SUM(IF(A9527=A$5:A9527,IF(C9527=C$5:C9527,1,0),0))</f>
        <v>6289</v>
      </c>
    </row>
    <row r="9528" spans="2:7" x14ac:dyDescent="0.25">
      <c r="B9528" s="149" t="str">
        <f t="shared" si="298"/>
        <v>_6290</v>
      </c>
      <c r="E9528" s="149" t="str">
        <f t="shared" si="299"/>
        <v>_</v>
      </c>
      <c r="G9528" s="149">
        <f t="array" ref="G9528">SUM(IF(A9528=A$5:A9528,IF(C9528=C$5:C9528,1,0),0))</f>
        <v>6290</v>
      </c>
    </row>
    <row r="9529" spans="2:7" x14ac:dyDescent="0.25">
      <c r="B9529" s="149" t="str">
        <f t="shared" si="298"/>
        <v>_6291</v>
      </c>
      <c r="E9529" s="149" t="str">
        <f t="shared" si="299"/>
        <v>_</v>
      </c>
      <c r="G9529" s="149">
        <f t="array" ref="G9529">SUM(IF(A9529=A$5:A9529,IF(C9529=C$5:C9529,1,0),0))</f>
        <v>6291</v>
      </c>
    </row>
    <row r="9530" spans="2:7" x14ac:dyDescent="0.25">
      <c r="B9530" s="149" t="str">
        <f t="shared" si="298"/>
        <v>_6292</v>
      </c>
      <c r="E9530" s="149" t="str">
        <f t="shared" si="299"/>
        <v>_</v>
      </c>
      <c r="G9530" s="149">
        <f t="array" ref="G9530">SUM(IF(A9530=A$5:A9530,IF(C9530=C$5:C9530,1,0),0))</f>
        <v>6292</v>
      </c>
    </row>
    <row r="9531" spans="2:7" x14ac:dyDescent="0.25">
      <c r="B9531" s="149" t="str">
        <f t="shared" si="298"/>
        <v>_6293</v>
      </c>
      <c r="E9531" s="149" t="str">
        <f t="shared" si="299"/>
        <v>_</v>
      </c>
      <c r="G9531" s="149">
        <f t="array" ref="G9531">SUM(IF(A9531=A$5:A9531,IF(C9531=C$5:C9531,1,0),0))</f>
        <v>6293</v>
      </c>
    </row>
    <row r="9532" spans="2:7" x14ac:dyDescent="0.25">
      <c r="B9532" s="149" t="str">
        <f t="shared" si="298"/>
        <v>_6294</v>
      </c>
      <c r="E9532" s="149" t="str">
        <f t="shared" si="299"/>
        <v>_</v>
      </c>
      <c r="G9532" s="149">
        <f t="array" ref="G9532">SUM(IF(A9532=A$5:A9532,IF(C9532=C$5:C9532,1,0),0))</f>
        <v>6294</v>
      </c>
    </row>
    <row r="9533" spans="2:7" x14ac:dyDescent="0.25">
      <c r="B9533" s="149" t="str">
        <f t="shared" si="298"/>
        <v>_6295</v>
      </c>
      <c r="E9533" s="149" t="str">
        <f t="shared" si="299"/>
        <v>_</v>
      </c>
      <c r="G9533" s="149">
        <f t="array" ref="G9533">SUM(IF(A9533=A$5:A9533,IF(C9533=C$5:C9533,1,0),0))</f>
        <v>6295</v>
      </c>
    </row>
    <row r="9534" spans="2:7" x14ac:dyDescent="0.25">
      <c r="B9534" s="149" t="str">
        <f t="shared" si="298"/>
        <v>_6296</v>
      </c>
      <c r="E9534" s="149" t="str">
        <f t="shared" si="299"/>
        <v>_</v>
      </c>
      <c r="G9534" s="149">
        <f t="array" ref="G9534">SUM(IF(A9534=A$5:A9534,IF(C9534=C$5:C9534,1,0),0))</f>
        <v>6296</v>
      </c>
    </row>
    <row r="9535" spans="2:7" x14ac:dyDescent="0.25">
      <c r="B9535" s="149" t="str">
        <f t="shared" si="298"/>
        <v>_6297</v>
      </c>
      <c r="E9535" s="149" t="str">
        <f t="shared" si="299"/>
        <v>_</v>
      </c>
      <c r="G9535" s="149">
        <f t="array" ref="G9535">SUM(IF(A9535=A$5:A9535,IF(C9535=C$5:C9535,1,0),0))</f>
        <v>6297</v>
      </c>
    </row>
    <row r="9536" spans="2:7" x14ac:dyDescent="0.25">
      <c r="B9536" s="149" t="str">
        <f t="shared" si="298"/>
        <v>_6298</v>
      </c>
      <c r="E9536" s="149" t="str">
        <f t="shared" si="299"/>
        <v>_</v>
      </c>
      <c r="G9536" s="149">
        <f t="array" ref="G9536">SUM(IF(A9536=A$5:A9536,IF(C9536=C$5:C9536,1,0),0))</f>
        <v>6298</v>
      </c>
    </row>
    <row r="9537" spans="2:7" x14ac:dyDescent="0.25">
      <c r="B9537" s="149" t="str">
        <f t="shared" si="298"/>
        <v>_6299</v>
      </c>
      <c r="E9537" s="149" t="str">
        <f t="shared" si="299"/>
        <v>_</v>
      </c>
      <c r="G9537" s="149">
        <f t="array" ref="G9537">SUM(IF(A9537=A$5:A9537,IF(C9537=C$5:C9537,1,0),0))</f>
        <v>6299</v>
      </c>
    </row>
    <row r="9538" spans="2:7" x14ac:dyDescent="0.25">
      <c r="B9538" s="149" t="str">
        <f t="shared" si="298"/>
        <v>_6300</v>
      </c>
      <c r="E9538" s="149" t="str">
        <f t="shared" si="299"/>
        <v>_</v>
      </c>
      <c r="G9538" s="149">
        <f t="array" ref="G9538">SUM(IF(A9538=A$5:A9538,IF(C9538=C$5:C9538,1,0),0))</f>
        <v>6300</v>
      </c>
    </row>
    <row r="9539" spans="2:7" x14ac:dyDescent="0.25">
      <c r="B9539" s="149" t="str">
        <f t="shared" si="298"/>
        <v>_6301</v>
      </c>
      <c r="E9539" s="149" t="str">
        <f t="shared" si="299"/>
        <v>_</v>
      </c>
      <c r="G9539" s="149">
        <f t="array" ref="G9539">SUM(IF(A9539=A$5:A9539,IF(C9539=C$5:C9539,1,0),0))</f>
        <v>6301</v>
      </c>
    </row>
    <row r="9540" spans="2:7" x14ac:dyDescent="0.25">
      <c r="B9540" s="149" t="str">
        <f t="shared" si="298"/>
        <v>_6302</v>
      </c>
      <c r="E9540" s="149" t="str">
        <f t="shared" si="299"/>
        <v>_</v>
      </c>
      <c r="G9540" s="149">
        <f t="array" ref="G9540">SUM(IF(A9540=A$5:A9540,IF(C9540=C$5:C9540,1,0),0))</f>
        <v>6302</v>
      </c>
    </row>
    <row r="9541" spans="2:7" x14ac:dyDescent="0.25">
      <c r="B9541" s="149" t="str">
        <f t="shared" si="298"/>
        <v>_6303</v>
      </c>
      <c r="E9541" s="149" t="str">
        <f t="shared" si="299"/>
        <v>_</v>
      </c>
      <c r="G9541" s="149">
        <f t="array" ref="G9541">SUM(IF(A9541=A$5:A9541,IF(C9541=C$5:C9541,1,0),0))</f>
        <v>6303</v>
      </c>
    </row>
    <row r="9542" spans="2:7" x14ac:dyDescent="0.25">
      <c r="B9542" s="149" t="str">
        <f t="shared" si="298"/>
        <v>_6304</v>
      </c>
      <c r="E9542" s="149" t="str">
        <f t="shared" si="299"/>
        <v>_</v>
      </c>
      <c r="G9542" s="149">
        <f t="array" ref="G9542">SUM(IF(A9542=A$5:A9542,IF(C9542=C$5:C9542,1,0),0))</f>
        <v>6304</v>
      </c>
    </row>
    <row r="9543" spans="2:7" x14ac:dyDescent="0.25">
      <c r="B9543" s="149" t="str">
        <f t="shared" si="298"/>
        <v>_6305</v>
      </c>
      <c r="E9543" s="149" t="str">
        <f t="shared" si="299"/>
        <v>_</v>
      </c>
      <c r="G9543" s="149">
        <f t="array" ref="G9543">SUM(IF(A9543=A$5:A9543,IF(C9543=C$5:C9543,1,0),0))</f>
        <v>6305</v>
      </c>
    </row>
    <row r="9544" spans="2:7" x14ac:dyDescent="0.25">
      <c r="B9544" s="149" t="str">
        <f t="shared" si="298"/>
        <v>_6306</v>
      </c>
      <c r="E9544" s="149" t="str">
        <f t="shared" si="299"/>
        <v>_</v>
      </c>
      <c r="G9544" s="149">
        <f t="array" ref="G9544">SUM(IF(A9544=A$5:A9544,IF(C9544=C$5:C9544,1,0),0))</f>
        <v>6306</v>
      </c>
    </row>
    <row r="9545" spans="2:7" x14ac:dyDescent="0.25">
      <c r="B9545" s="149" t="str">
        <f t="shared" si="298"/>
        <v>_6307</v>
      </c>
      <c r="E9545" s="149" t="str">
        <f t="shared" si="299"/>
        <v>_</v>
      </c>
      <c r="G9545" s="149">
        <f t="array" ref="G9545">SUM(IF(A9545=A$5:A9545,IF(C9545=C$5:C9545,1,0),0))</f>
        <v>6307</v>
      </c>
    </row>
    <row r="9546" spans="2:7" x14ac:dyDescent="0.25">
      <c r="B9546" s="149" t="str">
        <f t="shared" si="298"/>
        <v>_6308</v>
      </c>
      <c r="E9546" s="149" t="str">
        <f t="shared" si="299"/>
        <v>_</v>
      </c>
      <c r="G9546" s="149">
        <f t="array" ref="G9546">SUM(IF(A9546=A$5:A9546,IF(C9546=C$5:C9546,1,0),0))</f>
        <v>6308</v>
      </c>
    </row>
    <row r="9547" spans="2:7" x14ac:dyDescent="0.25">
      <c r="B9547" s="149" t="str">
        <f t="shared" si="298"/>
        <v>_6309</v>
      </c>
      <c r="E9547" s="149" t="str">
        <f t="shared" si="299"/>
        <v>_</v>
      </c>
      <c r="G9547" s="149">
        <f t="array" ref="G9547">SUM(IF(A9547=A$5:A9547,IF(C9547=C$5:C9547,1,0),0))</f>
        <v>6309</v>
      </c>
    </row>
    <row r="9548" spans="2:7" x14ac:dyDescent="0.25">
      <c r="B9548" s="149" t="str">
        <f t="shared" si="298"/>
        <v>_6310</v>
      </c>
      <c r="E9548" s="149" t="str">
        <f t="shared" si="299"/>
        <v>_</v>
      </c>
      <c r="G9548" s="149">
        <f t="array" ref="G9548">SUM(IF(A9548=A$5:A9548,IF(C9548=C$5:C9548,1,0),0))</f>
        <v>6310</v>
      </c>
    </row>
    <row r="9549" spans="2:7" x14ac:dyDescent="0.25">
      <c r="B9549" s="149" t="str">
        <f t="shared" ref="B9549:B9612" si="300">A9549&amp;"_"&amp;C9549&amp;G9549</f>
        <v>_6311</v>
      </c>
      <c r="E9549" s="149" t="str">
        <f t="shared" si="299"/>
        <v>_</v>
      </c>
      <c r="G9549" s="149">
        <f t="array" ref="G9549">SUM(IF(A9549=A$5:A9549,IF(C9549=C$5:C9549,1,0),0))</f>
        <v>6311</v>
      </c>
    </row>
    <row r="9550" spans="2:7" x14ac:dyDescent="0.25">
      <c r="B9550" s="149" t="str">
        <f t="shared" si="300"/>
        <v>_6312</v>
      </c>
      <c r="E9550" s="149" t="str">
        <f t="shared" si="299"/>
        <v>_</v>
      </c>
      <c r="G9550" s="149">
        <f t="array" ref="G9550">SUM(IF(A9550=A$5:A9550,IF(C9550=C$5:C9550,1,0),0))</f>
        <v>6312</v>
      </c>
    </row>
    <row r="9551" spans="2:7" x14ac:dyDescent="0.25">
      <c r="B9551" s="149" t="str">
        <f t="shared" si="300"/>
        <v>_6313</v>
      </c>
      <c r="E9551" s="149" t="str">
        <f t="shared" si="299"/>
        <v>_</v>
      </c>
      <c r="G9551" s="149">
        <f t="array" ref="G9551">SUM(IF(A9551=A$5:A9551,IF(C9551=C$5:C9551,1,0),0))</f>
        <v>6313</v>
      </c>
    </row>
    <row r="9552" spans="2:7" x14ac:dyDescent="0.25">
      <c r="B9552" s="149" t="str">
        <f t="shared" si="300"/>
        <v>_6314</v>
      </c>
      <c r="E9552" s="149" t="str">
        <f t="shared" si="299"/>
        <v>_</v>
      </c>
      <c r="G9552" s="149">
        <f t="array" ref="G9552">SUM(IF(A9552=A$5:A9552,IF(C9552=C$5:C9552,1,0),0))</f>
        <v>6314</v>
      </c>
    </row>
    <row r="9553" spans="2:7" x14ac:dyDescent="0.25">
      <c r="B9553" s="149" t="str">
        <f t="shared" si="300"/>
        <v>_6315</v>
      </c>
      <c r="E9553" s="149" t="str">
        <f t="shared" si="299"/>
        <v>_</v>
      </c>
      <c r="G9553" s="149">
        <f t="array" ref="G9553">SUM(IF(A9553=A$5:A9553,IF(C9553=C$5:C9553,1,0),0))</f>
        <v>6315</v>
      </c>
    </row>
    <row r="9554" spans="2:7" x14ac:dyDescent="0.25">
      <c r="B9554" s="149" t="str">
        <f t="shared" si="300"/>
        <v>_6316</v>
      </c>
      <c r="E9554" s="149" t="str">
        <f t="shared" si="299"/>
        <v>_</v>
      </c>
      <c r="G9554" s="149">
        <f t="array" ref="G9554">SUM(IF(A9554=A$5:A9554,IF(C9554=C$5:C9554,1,0),0))</f>
        <v>6316</v>
      </c>
    </row>
    <row r="9555" spans="2:7" x14ac:dyDescent="0.25">
      <c r="B9555" s="149" t="str">
        <f t="shared" si="300"/>
        <v>_6317</v>
      </c>
      <c r="E9555" s="149" t="str">
        <f t="shared" si="299"/>
        <v>_</v>
      </c>
      <c r="G9555" s="149">
        <f t="array" ref="G9555">SUM(IF(A9555=A$5:A9555,IF(C9555=C$5:C9555,1,0),0))</f>
        <v>6317</v>
      </c>
    </row>
    <row r="9556" spans="2:7" x14ac:dyDescent="0.25">
      <c r="B9556" s="149" t="str">
        <f t="shared" si="300"/>
        <v>_6318</v>
      </c>
      <c r="E9556" s="149" t="str">
        <f t="shared" si="299"/>
        <v>_</v>
      </c>
      <c r="G9556" s="149">
        <f t="array" ref="G9556">SUM(IF(A9556=A$5:A9556,IF(C9556=C$5:C9556,1,0),0))</f>
        <v>6318</v>
      </c>
    </row>
    <row r="9557" spans="2:7" x14ac:dyDescent="0.25">
      <c r="B9557" s="149" t="str">
        <f t="shared" si="300"/>
        <v>_6319</v>
      </c>
      <c r="E9557" s="149" t="str">
        <f t="shared" si="299"/>
        <v>_</v>
      </c>
      <c r="G9557" s="149">
        <f t="array" ref="G9557">SUM(IF(A9557=A$5:A9557,IF(C9557=C$5:C9557,1,0),0))</f>
        <v>6319</v>
      </c>
    </row>
    <row r="9558" spans="2:7" x14ac:dyDescent="0.25">
      <c r="B9558" s="149" t="str">
        <f t="shared" si="300"/>
        <v>_6320</v>
      </c>
      <c r="E9558" s="149" t="str">
        <f t="shared" si="299"/>
        <v>_</v>
      </c>
      <c r="G9558" s="149">
        <f t="array" ref="G9558">SUM(IF(A9558=A$5:A9558,IF(C9558=C$5:C9558,1,0),0))</f>
        <v>6320</v>
      </c>
    </row>
    <row r="9559" spans="2:7" x14ac:dyDescent="0.25">
      <c r="B9559" s="149" t="str">
        <f t="shared" si="300"/>
        <v>_6321</v>
      </c>
      <c r="E9559" s="149" t="str">
        <f t="shared" si="299"/>
        <v>_</v>
      </c>
      <c r="G9559" s="149">
        <f t="array" ref="G9559">SUM(IF(A9559=A$5:A9559,IF(C9559=C$5:C9559,1,0),0))</f>
        <v>6321</v>
      </c>
    </row>
    <row r="9560" spans="2:7" x14ac:dyDescent="0.25">
      <c r="B9560" s="149" t="str">
        <f t="shared" si="300"/>
        <v>_6322</v>
      </c>
      <c r="E9560" s="149" t="str">
        <f t="shared" si="299"/>
        <v>_</v>
      </c>
      <c r="G9560" s="149">
        <f t="array" ref="G9560">SUM(IF(A9560=A$5:A9560,IF(C9560=C$5:C9560,1,0),0))</f>
        <v>6322</v>
      </c>
    </row>
    <row r="9561" spans="2:7" x14ac:dyDescent="0.25">
      <c r="B9561" s="149" t="str">
        <f t="shared" si="300"/>
        <v>_6323</v>
      </c>
      <c r="E9561" s="149" t="str">
        <f t="shared" si="299"/>
        <v>_</v>
      </c>
      <c r="G9561" s="149">
        <f t="array" ref="G9561">SUM(IF(A9561=A$5:A9561,IF(C9561=C$5:C9561,1,0),0))</f>
        <v>6323</v>
      </c>
    </row>
    <row r="9562" spans="2:7" x14ac:dyDescent="0.25">
      <c r="B9562" s="149" t="str">
        <f t="shared" si="300"/>
        <v>_6324</v>
      </c>
      <c r="E9562" s="149" t="str">
        <f t="shared" si="299"/>
        <v>_</v>
      </c>
      <c r="G9562" s="149">
        <f t="array" ref="G9562">SUM(IF(A9562=A$5:A9562,IF(C9562=C$5:C9562,1,0),0))</f>
        <v>6324</v>
      </c>
    </row>
    <row r="9563" spans="2:7" x14ac:dyDescent="0.25">
      <c r="B9563" s="149" t="str">
        <f t="shared" si="300"/>
        <v>_6325</v>
      </c>
      <c r="E9563" s="149" t="str">
        <f t="shared" si="299"/>
        <v>_</v>
      </c>
      <c r="G9563" s="149">
        <f t="array" ref="G9563">SUM(IF(A9563=A$5:A9563,IF(C9563=C$5:C9563,1,0),0))</f>
        <v>6325</v>
      </c>
    </row>
    <row r="9564" spans="2:7" x14ac:dyDescent="0.25">
      <c r="B9564" s="149" t="str">
        <f t="shared" si="300"/>
        <v>_6326</v>
      </c>
      <c r="E9564" s="149" t="str">
        <f t="shared" si="299"/>
        <v>_</v>
      </c>
      <c r="G9564" s="149">
        <f t="array" ref="G9564">SUM(IF(A9564=A$5:A9564,IF(C9564=C$5:C9564,1,0),0))</f>
        <v>6326</v>
      </c>
    </row>
    <row r="9565" spans="2:7" x14ac:dyDescent="0.25">
      <c r="B9565" s="149" t="str">
        <f t="shared" si="300"/>
        <v>_6327</v>
      </c>
      <c r="E9565" s="149" t="str">
        <f t="shared" si="299"/>
        <v>_</v>
      </c>
      <c r="G9565" s="149">
        <f t="array" ref="G9565">SUM(IF(A9565=A$5:A9565,IF(C9565=C$5:C9565,1,0),0))</f>
        <v>6327</v>
      </c>
    </row>
    <row r="9566" spans="2:7" x14ac:dyDescent="0.25">
      <c r="B9566" s="149" t="str">
        <f t="shared" si="300"/>
        <v>_6328</v>
      </c>
      <c r="E9566" s="149" t="str">
        <f t="shared" si="299"/>
        <v>_</v>
      </c>
      <c r="G9566" s="149">
        <f t="array" ref="G9566">SUM(IF(A9566=A$5:A9566,IF(C9566=C$5:C9566,1,0),0))</f>
        <v>6328</v>
      </c>
    </row>
    <row r="9567" spans="2:7" x14ac:dyDescent="0.25">
      <c r="B9567" s="149" t="str">
        <f t="shared" si="300"/>
        <v>_6329</v>
      </c>
      <c r="E9567" s="149" t="str">
        <f t="shared" si="299"/>
        <v>_</v>
      </c>
      <c r="G9567" s="149">
        <f t="array" ref="G9567">SUM(IF(A9567=A$5:A9567,IF(C9567=C$5:C9567,1,0),0))</f>
        <v>6329</v>
      </c>
    </row>
    <row r="9568" spans="2:7" x14ac:dyDescent="0.25">
      <c r="B9568" s="149" t="str">
        <f t="shared" si="300"/>
        <v>_6330</v>
      </c>
      <c r="E9568" s="149" t="str">
        <f t="shared" si="299"/>
        <v>_</v>
      </c>
      <c r="G9568" s="149">
        <f t="array" ref="G9568">SUM(IF(A9568=A$5:A9568,IF(C9568=C$5:C9568,1,0),0))</f>
        <v>6330</v>
      </c>
    </row>
    <row r="9569" spans="2:7" x14ac:dyDescent="0.25">
      <c r="B9569" s="149" t="str">
        <f t="shared" si="300"/>
        <v>_6331</v>
      </c>
      <c r="E9569" s="149" t="str">
        <f t="shared" si="299"/>
        <v>_</v>
      </c>
      <c r="G9569" s="149">
        <f t="array" ref="G9569">SUM(IF(A9569=A$5:A9569,IF(C9569=C$5:C9569,1,0),0))</f>
        <v>6331</v>
      </c>
    </row>
    <row r="9570" spans="2:7" x14ac:dyDescent="0.25">
      <c r="B9570" s="149" t="str">
        <f t="shared" si="300"/>
        <v>_6332</v>
      </c>
      <c r="E9570" s="149" t="str">
        <f t="shared" si="299"/>
        <v>_</v>
      </c>
      <c r="G9570" s="149">
        <f t="array" ref="G9570">SUM(IF(A9570=A$5:A9570,IF(C9570=C$5:C9570,1,0),0))</f>
        <v>6332</v>
      </c>
    </row>
    <row r="9571" spans="2:7" x14ac:dyDescent="0.25">
      <c r="B9571" s="149" t="str">
        <f t="shared" si="300"/>
        <v>_6333</v>
      </c>
      <c r="E9571" s="149" t="str">
        <f t="shared" si="299"/>
        <v>_</v>
      </c>
      <c r="G9571" s="149">
        <f t="array" ref="G9571">SUM(IF(A9571=A$5:A9571,IF(C9571=C$5:C9571,1,0),0))</f>
        <v>6333</v>
      </c>
    </row>
    <row r="9572" spans="2:7" x14ac:dyDescent="0.25">
      <c r="B9572" s="149" t="str">
        <f t="shared" si="300"/>
        <v>_6334</v>
      </c>
      <c r="E9572" s="149" t="str">
        <f t="shared" si="299"/>
        <v>_</v>
      </c>
      <c r="G9572" s="149">
        <f t="array" ref="G9572">SUM(IF(A9572=A$5:A9572,IF(C9572=C$5:C9572,1,0),0))</f>
        <v>6334</v>
      </c>
    </row>
    <row r="9573" spans="2:7" x14ac:dyDescent="0.25">
      <c r="B9573" s="149" t="str">
        <f t="shared" si="300"/>
        <v>_6335</v>
      </c>
      <c r="E9573" s="149" t="str">
        <f t="shared" si="299"/>
        <v>_</v>
      </c>
      <c r="G9573" s="149">
        <f t="array" ref="G9573">SUM(IF(A9573=A$5:A9573,IF(C9573=C$5:C9573,1,0),0))</f>
        <v>6335</v>
      </c>
    </row>
    <row r="9574" spans="2:7" x14ac:dyDescent="0.25">
      <c r="B9574" s="149" t="str">
        <f t="shared" si="300"/>
        <v>_6336</v>
      </c>
      <c r="E9574" s="149" t="str">
        <f t="shared" si="299"/>
        <v>_</v>
      </c>
      <c r="G9574" s="149">
        <f t="array" ref="G9574">SUM(IF(A9574=A$5:A9574,IF(C9574=C$5:C9574,1,0),0))</f>
        <v>6336</v>
      </c>
    </row>
    <row r="9575" spans="2:7" x14ac:dyDescent="0.25">
      <c r="B9575" s="149" t="str">
        <f t="shared" si="300"/>
        <v>_6337</v>
      </c>
      <c r="E9575" s="149" t="str">
        <f t="shared" si="299"/>
        <v>_</v>
      </c>
      <c r="G9575" s="149">
        <f t="array" ref="G9575">SUM(IF(A9575=A$5:A9575,IF(C9575=C$5:C9575,1,0),0))</f>
        <v>6337</v>
      </c>
    </row>
    <row r="9576" spans="2:7" x14ac:dyDescent="0.25">
      <c r="B9576" s="149" t="str">
        <f t="shared" si="300"/>
        <v>_6338</v>
      </c>
      <c r="E9576" s="149" t="str">
        <f t="shared" si="299"/>
        <v>_</v>
      </c>
      <c r="G9576" s="149">
        <f t="array" ref="G9576">SUM(IF(A9576=A$5:A9576,IF(C9576=C$5:C9576,1,0),0))</f>
        <v>6338</v>
      </c>
    </row>
    <row r="9577" spans="2:7" x14ac:dyDescent="0.25">
      <c r="B9577" s="149" t="str">
        <f t="shared" si="300"/>
        <v>_6339</v>
      </c>
      <c r="E9577" s="149" t="str">
        <f t="shared" si="299"/>
        <v>_</v>
      </c>
      <c r="G9577" s="149">
        <f t="array" ref="G9577">SUM(IF(A9577=A$5:A9577,IF(C9577=C$5:C9577,1,0),0))</f>
        <v>6339</v>
      </c>
    </row>
    <row r="9578" spans="2:7" x14ac:dyDescent="0.25">
      <c r="B9578" s="149" t="str">
        <f t="shared" si="300"/>
        <v>_6340</v>
      </c>
      <c r="E9578" s="149" t="str">
        <f t="shared" si="299"/>
        <v>_</v>
      </c>
      <c r="G9578" s="149">
        <f t="array" ref="G9578">SUM(IF(A9578=A$5:A9578,IF(C9578=C$5:C9578,1,0),0))</f>
        <v>6340</v>
      </c>
    </row>
    <row r="9579" spans="2:7" x14ac:dyDescent="0.25">
      <c r="B9579" s="149" t="str">
        <f t="shared" si="300"/>
        <v>_6341</v>
      </c>
      <c r="E9579" s="149" t="str">
        <f t="shared" si="299"/>
        <v>_</v>
      </c>
      <c r="G9579" s="149">
        <f t="array" ref="G9579">SUM(IF(A9579=A$5:A9579,IF(C9579=C$5:C9579,1,0),0))</f>
        <v>6341</v>
      </c>
    </row>
    <row r="9580" spans="2:7" x14ac:dyDescent="0.25">
      <c r="B9580" s="149" t="str">
        <f t="shared" si="300"/>
        <v>_6342</v>
      </c>
      <c r="E9580" s="149" t="str">
        <f t="shared" si="299"/>
        <v>_</v>
      </c>
      <c r="G9580" s="149">
        <f t="array" ref="G9580">SUM(IF(A9580=A$5:A9580,IF(C9580=C$5:C9580,1,0),0))</f>
        <v>6342</v>
      </c>
    </row>
    <row r="9581" spans="2:7" x14ac:dyDescent="0.25">
      <c r="B9581" s="149" t="str">
        <f t="shared" si="300"/>
        <v>_6343</v>
      </c>
      <c r="E9581" s="149" t="str">
        <f t="shared" si="299"/>
        <v>_</v>
      </c>
      <c r="G9581" s="149">
        <f t="array" ref="G9581">SUM(IF(A9581=A$5:A9581,IF(C9581=C$5:C9581,1,0),0))</f>
        <v>6343</v>
      </c>
    </row>
    <row r="9582" spans="2:7" x14ac:dyDescent="0.25">
      <c r="B9582" s="149" t="str">
        <f t="shared" si="300"/>
        <v>_6344</v>
      </c>
      <c r="E9582" s="149" t="str">
        <f t="shared" si="299"/>
        <v>_</v>
      </c>
      <c r="G9582" s="149">
        <f t="array" ref="G9582">SUM(IF(A9582=A$5:A9582,IF(C9582=C$5:C9582,1,0),0))</f>
        <v>6344</v>
      </c>
    </row>
    <row r="9583" spans="2:7" x14ac:dyDescent="0.25">
      <c r="B9583" s="149" t="str">
        <f t="shared" si="300"/>
        <v>_6345</v>
      </c>
      <c r="E9583" s="149" t="str">
        <f t="shared" si="299"/>
        <v>_</v>
      </c>
      <c r="G9583" s="149">
        <f t="array" ref="G9583">SUM(IF(A9583=A$5:A9583,IF(C9583=C$5:C9583,1,0),0))</f>
        <v>6345</v>
      </c>
    </row>
    <row r="9584" spans="2:7" x14ac:dyDescent="0.25">
      <c r="B9584" s="149" t="str">
        <f t="shared" si="300"/>
        <v>_6346</v>
      </c>
      <c r="E9584" s="149" t="str">
        <f t="shared" si="299"/>
        <v>_</v>
      </c>
      <c r="G9584" s="149">
        <f t="array" ref="G9584">SUM(IF(A9584=A$5:A9584,IF(C9584=C$5:C9584,1,0),0))</f>
        <v>6346</v>
      </c>
    </row>
    <row r="9585" spans="2:7" x14ac:dyDescent="0.25">
      <c r="B9585" s="149" t="str">
        <f t="shared" si="300"/>
        <v>_6347</v>
      </c>
      <c r="E9585" s="149" t="str">
        <f t="shared" ref="E9585:E9648" si="301">A9585&amp;"_"&amp;C9585&amp;D9585</f>
        <v>_</v>
      </c>
      <c r="G9585" s="149">
        <f t="array" ref="G9585">SUM(IF(A9585=A$5:A9585,IF(C9585=C$5:C9585,1,0),0))</f>
        <v>6347</v>
      </c>
    </row>
    <row r="9586" spans="2:7" x14ac:dyDescent="0.25">
      <c r="B9586" s="149" t="str">
        <f t="shared" si="300"/>
        <v>_6348</v>
      </c>
      <c r="E9586" s="149" t="str">
        <f t="shared" si="301"/>
        <v>_</v>
      </c>
      <c r="G9586" s="149">
        <f t="array" ref="G9586">SUM(IF(A9586=A$5:A9586,IF(C9586=C$5:C9586,1,0),0))</f>
        <v>6348</v>
      </c>
    </row>
    <row r="9587" spans="2:7" x14ac:dyDescent="0.25">
      <c r="B9587" s="149" t="str">
        <f t="shared" si="300"/>
        <v>_6349</v>
      </c>
      <c r="E9587" s="149" t="str">
        <f t="shared" si="301"/>
        <v>_</v>
      </c>
      <c r="G9587" s="149">
        <f t="array" ref="G9587">SUM(IF(A9587=A$5:A9587,IF(C9587=C$5:C9587,1,0),0))</f>
        <v>6349</v>
      </c>
    </row>
    <row r="9588" spans="2:7" x14ac:dyDescent="0.25">
      <c r="B9588" s="149" t="str">
        <f t="shared" si="300"/>
        <v>_6350</v>
      </c>
      <c r="E9588" s="149" t="str">
        <f t="shared" si="301"/>
        <v>_</v>
      </c>
      <c r="G9588" s="149">
        <f t="array" ref="G9588">SUM(IF(A9588=A$5:A9588,IF(C9588=C$5:C9588,1,0),0))</f>
        <v>6350</v>
      </c>
    </row>
    <row r="9589" spans="2:7" x14ac:dyDescent="0.25">
      <c r="B9589" s="149" t="str">
        <f t="shared" si="300"/>
        <v>_6351</v>
      </c>
      <c r="E9589" s="149" t="str">
        <f t="shared" si="301"/>
        <v>_</v>
      </c>
      <c r="G9589" s="149">
        <f t="array" ref="G9589">SUM(IF(A9589=A$5:A9589,IF(C9589=C$5:C9589,1,0),0))</f>
        <v>6351</v>
      </c>
    </row>
    <row r="9590" spans="2:7" x14ac:dyDescent="0.25">
      <c r="B9590" s="149" t="str">
        <f t="shared" si="300"/>
        <v>_6352</v>
      </c>
      <c r="E9590" s="149" t="str">
        <f t="shared" si="301"/>
        <v>_</v>
      </c>
      <c r="G9590" s="149">
        <f t="array" ref="G9590">SUM(IF(A9590=A$5:A9590,IF(C9590=C$5:C9590,1,0),0))</f>
        <v>6352</v>
      </c>
    </row>
    <row r="9591" spans="2:7" x14ac:dyDescent="0.25">
      <c r="B9591" s="149" t="str">
        <f t="shared" si="300"/>
        <v>_6353</v>
      </c>
      <c r="E9591" s="149" t="str">
        <f t="shared" si="301"/>
        <v>_</v>
      </c>
      <c r="G9591" s="149">
        <f t="array" ref="G9591">SUM(IF(A9591=A$5:A9591,IF(C9591=C$5:C9591,1,0),0))</f>
        <v>6353</v>
      </c>
    </row>
    <row r="9592" spans="2:7" x14ac:dyDescent="0.25">
      <c r="B9592" s="149" t="str">
        <f t="shared" si="300"/>
        <v>_6354</v>
      </c>
      <c r="E9592" s="149" t="str">
        <f t="shared" si="301"/>
        <v>_</v>
      </c>
      <c r="G9592" s="149">
        <f t="array" ref="G9592">SUM(IF(A9592=A$5:A9592,IF(C9592=C$5:C9592,1,0),0))</f>
        <v>6354</v>
      </c>
    </row>
    <row r="9593" spans="2:7" x14ac:dyDescent="0.25">
      <c r="B9593" s="149" t="str">
        <f t="shared" si="300"/>
        <v>_6355</v>
      </c>
      <c r="E9593" s="149" t="str">
        <f t="shared" si="301"/>
        <v>_</v>
      </c>
      <c r="G9593" s="149">
        <f t="array" ref="G9593">SUM(IF(A9593=A$5:A9593,IF(C9593=C$5:C9593,1,0),0))</f>
        <v>6355</v>
      </c>
    </row>
    <row r="9594" spans="2:7" x14ac:dyDescent="0.25">
      <c r="B9594" s="149" t="str">
        <f t="shared" si="300"/>
        <v>_6356</v>
      </c>
      <c r="E9594" s="149" t="str">
        <f t="shared" si="301"/>
        <v>_</v>
      </c>
      <c r="G9594" s="149">
        <f t="array" ref="G9594">SUM(IF(A9594=A$5:A9594,IF(C9594=C$5:C9594,1,0),0))</f>
        <v>6356</v>
      </c>
    </row>
    <row r="9595" spans="2:7" x14ac:dyDescent="0.25">
      <c r="B9595" s="149" t="str">
        <f t="shared" si="300"/>
        <v>_6357</v>
      </c>
      <c r="E9595" s="149" t="str">
        <f t="shared" si="301"/>
        <v>_</v>
      </c>
      <c r="G9595" s="149">
        <f t="array" ref="G9595">SUM(IF(A9595=A$5:A9595,IF(C9595=C$5:C9595,1,0),0))</f>
        <v>6357</v>
      </c>
    </row>
    <row r="9596" spans="2:7" x14ac:dyDescent="0.25">
      <c r="B9596" s="149" t="str">
        <f t="shared" si="300"/>
        <v>_6358</v>
      </c>
      <c r="E9596" s="149" t="str">
        <f t="shared" si="301"/>
        <v>_</v>
      </c>
      <c r="G9596" s="149">
        <f t="array" ref="G9596">SUM(IF(A9596=A$5:A9596,IF(C9596=C$5:C9596,1,0),0))</f>
        <v>6358</v>
      </c>
    </row>
    <row r="9597" spans="2:7" x14ac:dyDescent="0.25">
      <c r="B9597" s="149" t="str">
        <f t="shared" si="300"/>
        <v>_6359</v>
      </c>
      <c r="E9597" s="149" t="str">
        <f t="shared" si="301"/>
        <v>_</v>
      </c>
      <c r="G9597" s="149">
        <f t="array" ref="G9597">SUM(IF(A9597=A$5:A9597,IF(C9597=C$5:C9597,1,0),0))</f>
        <v>6359</v>
      </c>
    </row>
    <row r="9598" spans="2:7" x14ac:dyDescent="0.25">
      <c r="B9598" s="149" t="str">
        <f t="shared" si="300"/>
        <v>_6360</v>
      </c>
      <c r="E9598" s="149" t="str">
        <f t="shared" si="301"/>
        <v>_</v>
      </c>
      <c r="G9598" s="149">
        <f t="array" ref="G9598">SUM(IF(A9598=A$5:A9598,IF(C9598=C$5:C9598,1,0),0))</f>
        <v>6360</v>
      </c>
    </row>
    <row r="9599" spans="2:7" x14ac:dyDescent="0.25">
      <c r="B9599" s="149" t="str">
        <f t="shared" si="300"/>
        <v>_6361</v>
      </c>
      <c r="E9599" s="149" t="str">
        <f t="shared" si="301"/>
        <v>_</v>
      </c>
      <c r="G9599" s="149">
        <f t="array" ref="G9599">SUM(IF(A9599=A$5:A9599,IF(C9599=C$5:C9599,1,0),0))</f>
        <v>6361</v>
      </c>
    </row>
    <row r="9600" spans="2:7" x14ac:dyDescent="0.25">
      <c r="B9600" s="149" t="str">
        <f t="shared" si="300"/>
        <v>_6362</v>
      </c>
      <c r="E9600" s="149" t="str">
        <f t="shared" si="301"/>
        <v>_</v>
      </c>
      <c r="G9600" s="149">
        <f t="array" ref="G9600">SUM(IF(A9600=A$5:A9600,IF(C9600=C$5:C9600,1,0),0))</f>
        <v>6362</v>
      </c>
    </row>
    <row r="9601" spans="2:7" x14ac:dyDescent="0.25">
      <c r="B9601" s="149" t="str">
        <f t="shared" si="300"/>
        <v>_6363</v>
      </c>
      <c r="E9601" s="149" t="str">
        <f t="shared" si="301"/>
        <v>_</v>
      </c>
      <c r="G9601" s="149">
        <f t="array" ref="G9601">SUM(IF(A9601=A$5:A9601,IF(C9601=C$5:C9601,1,0),0))</f>
        <v>6363</v>
      </c>
    </row>
    <row r="9602" spans="2:7" x14ac:dyDescent="0.25">
      <c r="B9602" s="149" t="str">
        <f t="shared" si="300"/>
        <v>_6364</v>
      </c>
      <c r="E9602" s="149" t="str">
        <f t="shared" si="301"/>
        <v>_</v>
      </c>
      <c r="G9602" s="149">
        <f t="array" ref="G9602">SUM(IF(A9602=A$5:A9602,IF(C9602=C$5:C9602,1,0),0))</f>
        <v>6364</v>
      </c>
    </row>
    <row r="9603" spans="2:7" x14ac:dyDescent="0.25">
      <c r="B9603" s="149" t="str">
        <f t="shared" si="300"/>
        <v>_6365</v>
      </c>
      <c r="E9603" s="149" t="str">
        <f t="shared" si="301"/>
        <v>_</v>
      </c>
      <c r="G9603" s="149">
        <f t="array" ref="G9603">SUM(IF(A9603=A$5:A9603,IF(C9603=C$5:C9603,1,0),0))</f>
        <v>6365</v>
      </c>
    </row>
    <row r="9604" spans="2:7" x14ac:dyDescent="0.25">
      <c r="B9604" s="149" t="str">
        <f t="shared" si="300"/>
        <v>_6366</v>
      </c>
      <c r="E9604" s="149" t="str">
        <f t="shared" si="301"/>
        <v>_</v>
      </c>
      <c r="G9604" s="149">
        <f t="array" ref="G9604">SUM(IF(A9604=A$5:A9604,IF(C9604=C$5:C9604,1,0),0))</f>
        <v>6366</v>
      </c>
    </row>
    <row r="9605" spans="2:7" x14ac:dyDescent="0.25">
      <c r="B9605" s="149" t="str">
        <f t="shared" si="300"/>
        <v>_6367</v>
      </c>
      <c r="E9605" s="149" t="str">
        <f t="shared" si="301"/>
        <v>_</v>
      </c>
      <c r="G9605" s="149">
        <f t="array" ref="G9605">SUM(IF(A9605=A$5:A9605,IF(C9605=C$5:C9605,1,0),0))</f>
        <v>6367</v>
      </c>
    </row>
    <row r="9606" spans="2:7" x14ac:dyDescent="0.25">
      <c r="B9606" s="149" t="str">
        <f t="shared" si="300"/>
        <v>_6368</v>
      </c>
      <c r="E9606" s="149" t="str">
        <f t="shared" si="301"/>
        <v>_</v>
      </c>
      <c r="G9606" s="149">
        <f t="array" ref="G9606">SUM(IF(A9606=A$5:A9606,IF(C9606=C$5:C9606,1,0),0))</f>
        <v>6368</v>
      </c>
    </row>
    <row r="9607" spans="2:7" x14ac:dyDescent="0.25">
      <c r="B9607" s="149" t="str">
        <f t="shared" si="300"/>
        <v>_6369</v>
      </c>
      <c r="E9607" s="149" t="str">
        <f t="shared" si="301"/>
        <v>_</v>
      </c>
      <c r="G9607" s="149">
        <f t="array" ref="G9607">SUM(IF(A9607=A$5:A9607,IF(C9607=C$5:C9607,1,0),0))</f>
        <v>6369</v>
      </c>
    </row>
    <row r="9608" spans="2:7" x14ac:dyDescent="0.25">
      <c r="B9608" s="149" t="str">
        <f t="shared" si="300"/>
        <v>_6370</v>
      </c>
      <c r="E9608" s="149" t="str">
        <f t="shared" si="301"/>
        <v>_</v>
      </c>
      <c r="G9608" s="149">
        <f t="array" ref="G9608">SUM(IF(A9608=A$5:A9608,IF(C9608=C$5:C9608,1,0),0))</f>
        <v>6370</v>
      </c>
    </row>
    <row r="9609" spans="2:7" x14ac:dyDescent="0.25">
      <c r="B9609" s="149" t="str">
        <f t="shared" si="300"/>
        <v>_6371</v>
      </c>
      <c r="E9609" s="149" t="str">
        <f t="shared" si="301"/>
        <v>_</v>
      </c>
      <c r="G9609" s="149">
        <f t="array" ref="G9609">SUM(IF(A9609=A$5:A9609,IF(C9609=C$5:C9609,1,0),0))</f>
        <v>6371</v>
      </c>
    </row>
    <row r="9610" spans="2:7" x14ac:dyDescent="0.25">
      <c r="B9610" s="149" t="str">
        <f t="shared" si="300"/>
        <v>_6372</v>
      </c>
      <c r="E9610" s="149" t="str">
        <f t="shared" si="301"/>
        <v>_</v>
      </c>
      <c r="G9610" s="149">
        <f t="array" ref="G9610">SUM(IF(A9610=A$5:A9610,IF(C9610=C$5:C9610,1,0),0))</f>
        <v>6372</v>
      </c>
    </row>
    <row r="9611" spans="2:7" x14ac:dyDescent="0.25">
      <c r="B9611" s="149" t="str">
        <f t="shared" si="300"/>
        <v>_6373</v>
      </c>
      <c r="E9611" s="149" t="str">
        <f t="shared" si="301"/>
        <v>_</v>
      </c>
      <c r="G9611" s="149">
        <f t="array" ref="G9611">SUM(IF(A9611=A$5:A9611,IF(C9611=C$5:C9611,1,0),0))</f>
        <v>6373</v>
      </c>
    </row>
    <row r="9612" spans="2:7" x14ac:dyDescent="0.25">
      <c r="B9612" s="149" t="str">
        <f t="shared" si="300"/>
        <v>_6374</v>
      </c>
      <c r="E9612" s="149" t="str">
        <f t="shared" si="301"/>
        <v>_</v>
      </c>
      <c r="G9612" s="149">
        <f t="array" ref="G9612">SUM(IF(A9612=A$5:A9612,IF(C9612=C$5:C9612,1,0),0))</f>
        <v>6374</v>
      </c>
    </row>
    <row r="9613" spans="2:7" x14ac:dyDescent="0.25">
      <c r="B9613" s="149" t="str">
        <f t="shared" ref="B9613:B9676" si="302">A9613&amp;"_"&amp;C9613&amp;G9613</f>
        <v>_6375</v>
      </c>
      <c r="E9613" s="149" t="str">
        <f t="shared" si="301"/>
        <v>_</v>
      </c>
      <c r="G9613" s="149">
        <f t="array" ref="G9613">SUM(IF(A9613=A$5:A9613,IF(C9613=C$5:C9613,1,0),0))</f>
        <v>6375</v>
      </c>
    </row>
    <row r="9614" spans="2:7" x14ac:dyDescent="0.25">
      <c r="B9614" s="149" t="str">
        <f t="shared" si="302"/>
        <v>_6376</v>
      </c>
      <c r="E9614" s="149" t="str">
        <f t="shared" si="301"/>
        <v>_</v>
      </c>
      <c r="G9614" s="149">
        <f t="array" ref="G9614">SUM(IF(A9614=A$5:A9614,IF(C9614=C$5:C9614,1,0),0))</f>
        <v>6376</v>
      </c>
    </row>
    <row r="9615" spans="2:7" x14ac:dyDescent="0.25">
      <c r="B9615" s="149" t="str">
        <f t="shared" si="302"/>
        <v>_6377</v>
      </c>
      <c r="E9615" s="149" t="str">
        <f t="shared" si="301"/>
        <v>_</v>
      </c>
      <c r="G9615" s="149">
        <f t="array" ref="G9615">SUM(IF(A9615=A$5:A9615,IF(C9615=C$5:C9615,1,0),0))</f>
        <v>6377</v>
      </c>
    </row>
    <row r="9616" spans="2:7" x14ac:dyDescent="0.25">
      <c r="B9616" s="149" t="str">
        <f t="shared" si="302"/>
        <v>_6378</v>
      </c>
      <c r="E9616" s="149" t="str">
        <f t="shared" si="301"/>
        <v>_</v>
      </c>
      <c r="G9616" s="149">
        <f t="array" ref="G9616">SUM(IF(A9616=A$5:A9616,IF(C9616=C$5:C9616,1,0),0))</f>
        <v>6378</v>
      </c>
    </row>
    <row r="9617" spans="2:7" x14ac:dyDescent="0.25">
      <c r="B9617" s="149" t="str">
        <f t="shared" si="302"/>
        <v>_6379</v>
      </c>
      <c r="E9617" s="149" t="str">
        <f t="shared" si="301"/>
        <v>_</v>
      </c>
      <c r="G9617" s="149">
        <f t="array" ref="G9617">SUM(IF(A9617=A$5:A9617,IF(C9617=C$5:C9617,1,0),0))</f>
        <v>6379</v>
      </c>
    </row>
    <row r="9618" spans="2:7" x14ac:dyDescent="0.25">
      <c r="B9618" s="149" t="str">
        <f t="shared" si="302"/>
        <v>_6380</v>
      </c>
      <c r="E9618" s="149" t="str">
        <f t="shared" si="301"/>
        <v>_</v>
      </c>
      <c r="G9618" s="149">
        <f t="array" ref="G9618">SUM(IF(A9618=A$5:A9618,IF(C9618=C$5:C9618,1,0),0))</f>
        <v>6380</v>
      </c>
    </row>
    <row r="9619" spans="2:7" x14ac:dyDescent="0.25">
      <c r="B9619" s="149" t="str">
        <f t="shared" si="302"/>
        <v>_6381</v>
      </c>
      <c r="E9619" s="149" t="str">
        <f t="shared" si="301"/>
        <v>_</v>
      </c>
      <c r="G9619" s="149">
        <f t="array" ref="G9619">SUM(IF(A9619=A$5:A9619,IF(C9619=C$5:C9619,1,0),0))</f>
        <v>6381</v>
      </c>
    </row>
    <row r="9620" spans="2:7" x14ac:dyDescent="0.25">
      <c r="B9620" s="149" t="str">
        <f t="shared" si="302"/>
        <v>_6382</v>
      </c>
      <c r="E9620" s="149" t="str">
        <f t="shared" si="301"/>
        <v>_</v>
      </c>
      <c r="G9620" s="149">
        <f t="array" ref="G9620">SUM(IF(A9620=A$5:A9620,IF(C9620=C$5:C9620,1,0),0))</f>
        <v>6382</v>
      </c>
    </row>
    <row r="9621" spans="2:7" x14ac:dyDescent="0.25">
      <c r="B9621" s="149" t="str">
        <f t="shared" si="302"/>
        <v>_6383</v>
      </c>
      <c r="E9621" s="149" t="str">
        <f t="shared" si="301"/>
        <v>_</v>
      </c>
      <c r="G9621" s="149">
        <f t="array" ref="G9621">SUM(IF(A9621=A$5:A9621,IF(C9621=C$5:C9621,1,0),0))</f>
        <v>6383</v>
      </c>
    </row>
    <row r="9622" spans="2:7" x14ac:dyDescent="0.25">
      <c r="B9622" s="149" t="str">
        <f t="shared" si="302"/>
        <v>_6384</v>
      </c>
      <c r="E9622" s="149" t="str">
        <f t="shared" si="301"/>
        <v>_</v>
      </c>
      <c r="G9622" s="149">
        <f t="array" ref="G9622">SUM(IF(A9622=A$5:A9622,IF(C9622=C$5:C9622,1,0),0))</f>
        <v>6384</v>
      </c>
    </row>
    <row r="9623" spans="2:7" x14ac:dyDescent="0.25">
      <c r="B9623" s="149" t="str">
        <f t="shared" si="302"/>
        <v>_6385</v>
      </c>
      <c r="E9623" s="149" t="str">
        <f t="shared" si="301"/>
        <v>_</v>
      </c>
      <c r="G9623" s="149">
        <f t="array" ref="G9623">SUM(IF(A9623=A$5:A9623,IF(C9623=C$5:C9623,1,0),0))</f>
        <v>6385</v>
      </c>
    </row>
    <row r="9624" spans="2:7" x14ac:dyDescent="0.25">
      <c r="B9624" s="149" t="str">
        <f t="shared" si="302"/>
        <v>_6386</v>
      </c>
      <c r="E9624" s="149" t="str">
        <f t="shared" si="301"/>
        <v>_</v>
      </c>
      <c r="G9624" s="149">
        <f t="array" ref="G9624">SUM(IF(A9624=A$5:A9624,IF(C9624=C$5:C9624,1,0),0))</f>
        <v>6386</v>
      </c>
    </row>
    <row r="9625" spans="2:7" x14ac:dyDescent="0.25">
      <c r="B9625" s="149" t="str">
        <f t="shared" si="302"/>
        <v>_6387</v>
      </c>
      <c r="E9625" s="149" t="str">
        <f t="shared" si="301"/>
        <v>_</v>
      </c>
      <c r="G9625" s="149">
        <f t="array" ref="G9625">SUM(IF(A9625=A$5:A9625,IF(C9625=C$5:C9625,1,0),0))</f>
        <v>6387</v>
      </c>
    </row>
    <row r="9626" spans="2:7" x14ac:dyDescent="0.25">
      <c r="B9626" s="149" t="str">
        <f t="shared" si="302"/>
        <v>_6388</v>
      </c>
      <c r="E9626" s="149" t="str">
        <f t="shared" si="301"/>
        <v>_</v>
      </c>
      <c r="G9626" s="149">
        <f t="array" ref="G9626">SUM(IF(A9626=A$5:A9626,IF(C9626=C$5:C9626,1,0),0))</f>
        <v>6388</v>
      </c>
    </row>
    <row r="9627" spans="2:7" x14ac:dyDescent="0.25">
      <c r="B9627" s="149" t="str">
        <f t="shared" si="302"/>
        <v>_6389</v>
      </c>
      <c r="E9627" s="149" t="str">
        <f t="shared" si="301"/>
        <v>_</v>
      </c>
      <c r="G9627" s="149">
        <f t="array" ref="G9627">SUM(IF(A9627=A$5:A9627,IF(C9627=C$5:C9627,1,0),0))</f>
        <v>6389</v>
      </c>
    </row>
    <row r="9628" spans="2:7" x14ac:dyDescent="0.25">
      <c r="B9628" s="149" t="str">
        <f t="shared" si="302"/>
        <v>_6390</v>
      </c>
      <c r="E9628" s="149" t="str">
        <f t="shared" si="301"/>
        <v>_</v>
      </c>
      <c r="G9628" s="149">
        <f t="array" ref="G9628">SUM(IF(A9628=A$5:A9628,IF(C9628=C$5:C9628,1,0),0))</f>
        <v>6390</v>
      </c>
    </row>
    <row r="9629" spans="2:7" x14ac:dyDescent="0.25">
      <c r="B9629" s="149" t="str">
        <f t="shared" si="302"/>
        <v>_6391</v>
      </c>
      <c r="E9629" s="149" t="str">
        <f t="shared" si="301"/>
        <v>_</v>
      </c>
      <c r="G9629" s="149">
        <f t="array" ref="G9629">SUM(IF(A9629=A$5:A9629,IF(C9629=C$5:C9629,1,0),0))</f>
        <v>6391</v>
      </c>
    </row>
    <row r="9630" spans="2:7" x14ac:dyDescent="0.25">
      <c r="B9630" s="149" t="str">
        <f t="shared" si="302"/>
        <v>_6392</v>
      </c>
      <c r="E9630" s="149" t="str">
        <f t="shared" si="301"/>
        <v>_</v>
      </c>
      <c r="G9630" s="149">
        <f t="array" ref="G9630">SUM(IF(A9630=A$5:A9630,IF(C9630=C$5:C9630,1,0),0))</f>
        <v>6392</v>
      </c>
    </row>
    <row r="9631" spans="2:7" x14ac:dyDescent="0.25">
      <c r="B9631" s="149" t="str">
        <f t="shared" si="302"/>
        <v>_6393</v>
      </c>
      <c r="E9631" s="149" t="str">
        <f t="shared" si="301"/>
        <v>_</v>
      </c>
      <c r="G9631" s="149">
        <f t="array" ref="G9631">SUM(IF(A9631=A$5:A9631,IF(C9631=C$5:C9631,1,0),0))</f>
        <v>6393</v>
      </c>
    </row>
    <row r="9632" spans="2:7" x14ac:dyDescent="0.25">
      <c r="B9632" s="149" t="str">
        <f t="shared" si="302"/>
        <v>_6394</v>
      </c>
      <c r="E9632" s="149" t="str">
        <f t="shared" si="301"/>
        <v>_</v>
      </c>
      <c r="G9632" s="149">
        <f t="array" ref="G9632">SUM(IF(A9632=A$5:A9632,IF(C9632=C$5:C9632,1,0),0))</f>
        <v>6394</v>
      </c>
    </row>
    <row r="9633" spans="2:7" x14ac:dyDescent="0.25">
      <c r="B9633" s="149" t="str">
        <f t="shared" si="302"/>
        <v>_6395</v>
      </c>
      <c r="E9633" s="149" t="str">
        <f t="shared" si="301"/>
        <v>_</v>
      </c>
      <c r="G9633" s="149">
        <f t="array" ref="G9633">SUM(IF(A9633=A$5:A9633,IF(C9633=C$5:C9633,1,0),0))</f>
        <v>6395</v>
      </c>
    </row>
    <row r="9634" spans="2:7" x14ac:dyDescent="0.25">
      <c r="B9634" s="149" t="str">
        <f t="shared" si="302"/>
        <v>_6396</v>
      </c>
      <c r="E9634" s="149" t="str">
        <f t="shared" si="301"/>
        <v>_</v>
      </c>
      <c r="G9634" s="149">
        <f t="array" ref="G9634">SUM(IF(A9634=A$5:A9634,IF(C9634=C$5:C9634,1,0),0))</f>
        <v>6396</v>
      </c>
    </row>
    <row r="9635" spans="2:7" x14ac:dyDescent="0.25">
      <c r="B9635" s="149" t="str">
        <f t="shared" si="302"/>
        <v>_6397</v>
      </c>
      <c r="E9635" s="149" t="str">
        <f t="shared" si="301"/>
        <v>_</v>
      </c>
      <c r="G9635" s="149">
        <f t="array" ref="G9635">SUM(IF(A9635=A$5:A9635,IF(C9635=C$5:C9635,1,0),0))</f>
        <v>6397</v>
      </c>
    </row>
    <row r="9636" spans="2:7" x14ac:dyDescent="0.25">
      <c r="B9636" s="149" t="str">
        <f t="shared" si="302"/>
        <v>_6398</v>
      </c>
      <c r="E9636" s="149" t="str">
        <f t="shared" si="301"/>
        <v>_</v>
      </c>
      <c r="G9636" s="149">
        <f t="array" ref="G9636">SUM(IF(A9636=A$5:A9636,IF(C9636=C$5:C9636,1,0),0))</f>
        <v>6398</v>
      </c>
    </row>
    <row r="9637" spans="2:7" x14ac:dyDescent="0.25">
      <c r="B9637" s="149" t="str">
        <f t="shared" si="302"/>
        <v>_6399</v>
      </c>
      <c r="E9637" s="149" t="str">
        <f t="shared" si="301"/>
        <v>_</v>
      </c>
      <c r="G9637" s="149">
        <f t="array" ref="G9637">SUM(IF(A9637=A$5:A9637,IF(C9637=C$5:C9637,1,0),0))</f>
        <v>6399</v>
      </c>
    </row>
    <row r="9638" spans="2:7" x14ac:dyDescent="0.25">
      <c r="B9638" s="149" t="str">
        <f t="shared" si="302"/>
        <v>_6400</v>
      </c>
      <c r="E9638" s="149" t="str">
        <f t="shared" si="301"/>
        <v>_</v>
      </c>
      <c r="G9638" s="149">
        <f t="array" ref="G9638">SUM(IF(A9638=A$5:A9638,IF(C9638=C$5:C9638,1,0),0))</f>
        <v>6400</v>
      </c>
    </row>
    <row r="9639" spans="2:7" x14ac:dyDescent="0.25">
      <c r="B9639" s="149" t="str">
        <f t="shared" si="302"/>
        <v>_6401</v>
      </c>
      <c r="E9639" s="149" t="str">
        <f t="shared" si="301"/>
        <v>_</v>
      </c>
      <c r="G9639" s="149">
        <f t="array" ref="G9639">SUM(IF(A9639=A$5:A9639,IF(C9639=C$5:C9639,1,0),0))</f>
        <v>6401</v>
      </c>
    </row>
    <row r="9640" spans="2:7" x14ac:dyDescent="0.25">
      <c r="B9640" s="149" t="str">
        <f t="shared" si="302"/>
        <v>_6402</v>
      </c>
      <c r="E9640" s="149" t="str">
        <f t="shared" si="301"/>
        <v>_</v>
      </c>
      <c r="G9640" s="149">
        <f t="array" ref="G9640">SUM(IF(A9640=A$5:A9640,IF(C9640=C$5:C9640,1,0),0))</f>
        <v>6402</v>
      </c>
    </row>
    <row r="9641" spans="2:7" x14ac:dyDescent="0.25">
      <c r="B9641" s="149" t="str">
        <f t="shared" si="302"/>
        <v>_6403</v>
      </c>
      <c r="E9641" s="149" t="str">
        <f t="shared" si="301"/>
        <v>_</v>
      </c>
      <c r="G9641" s="149">
        <f t="array" ref="G9641">SUM(IF(A9641=A$5:A9641,IF(C9641=C$5:C9641,1,0),0))</f>
        <v>6403</v>
      </c>
    </row>
    <row r="9642" spans="2:7" x14ac:dyDescent="0.25">
      <c r="B9642" s="149" t="str">
        <f t="shared" si="302"/>
        <v>_6404</v>
      </c>
      <c r="E9642" s="149" t="str">
        <f t="shared" si="301"/>
        <v>_</v>
      </c>
      <c r="G9642" s="149">
        <f t="array" ref="G9642">SUM(IF(A9642=A$5:A9642,IF(C9642=C$5:C9642,1,0),0))</f>
        <v>6404</v>
      </c>
    </row>
    <row r="9643" spans="2:7" x14ac:dyDescent="0.25">
      <c r="B9643" s="149" t="str">
        <f t="shared" si="302"/>
        <v>_6405</v>
      </c>
      <c r="E9643" s="149" t="str">
        <f t="shared" si="301"/>
        <v>_</v>
      </c>
      <c r="G9643" s="149">
        <f t="array" ref="G9643">SUM(IF(A9643=A$5:A9643,IF(C9643=C$5:C9643,1,0),0))</f>
        <v>6405</v>
      </c>
    </row>
    <row r="9644" spans="2:7" x14ac:dyDescent="0.25">
      <c r="B9644" s="149" t="str">
        <f t="shared" si="302"/>
        <v>_6406</v>
      </c>
      <c r="E9644" s="149" t="str">
        <f t="shared" si="301"/>
        <v>_</v>
      </c>
      <c r="G9644" s="149">
        <f t="array" ref="G9644">SUM(IF(A9644=A$5:A9644,IF(C9644=C$5:C9644,1,0),0))</f>
        <v>6406</v>
      </c>
    </row>
    <row r="9645" spans="2:7" x14ac:dyDescent="0.25">
      <c r="B9645" s="149" t="str">
        <f t="shared" si="302"/>
        <v>_6407</v>
      </c>
      <c r="E9645" s="149" t="str">
        <f t="shared" si="301"/>
        <v>_</v>
      </c>
      <c r="G9645" s="149">
        <f t="array" ref="G9645">SUM(IF(A9645=A$5:A9645,IF(C9645=C$5:C9645,1,0),0))</f>
        <v>6407</v>
      </c>
    </row>
    <row r="9646" spans="2:7" x14ac:dyDescent="0.25">
      <c r="B9646" s="149" t="str">
        <f t="shared" si="302"/>
        <v>_6408</v>
      </c>
      <c r="E9646" s="149" t="str">
        <f t="shared" si="301"/>
        <v>_</v>
      </c>
      <c r="G9646" s="149">
        <f t="array" ref="G9646">SUM(IF(A9646=A$5:A9646,IF(C9646=C$5:C9646,1,0),0))</f>
        <v>6408</v>
      </c>
    </row>
    <row r="9647" spans="2:7" x14ac:dyDescent="0.25">
      <c r="B9647" s="149" t="str">
        <f t="shared" si="302"/>
        <v>_6409</v>
      </c>
      <c r="E9647" s="149" t="str">
        <f t="shared" si="301"/>
        <v>_</v>
      </c>
      <c r="G9647" s="149">
        <f t="array" ref="G9647">SUM(IF(A9647=A$5:A9647,IF(C9647=C$5:C9647,1,0),0))</f>
        <v>6409</v>
      </c>
    </row>
    <row r="9648" spans="2:7" x14ac:dyDescent="0.25">
      <c r="B9648" s="149" t="str">
        <f t="shared" si="302"/>
        <v>_6410</v>
      </c>
      <c r="E9648" s="149" t="str">
        <f t="shared" si="301"/>
        <v>_</v>
      </c>
      <c r="G9648" s="149">
        <f t="array" ref="G9648">SUM(IF(A9648=A$5:A9648,IF(C9648=C$5:C9648,1,0),0))</f>
        <v>6410</v>
      </c>
    </row>
    <row r="9649" spans="2:7" x14ac:dyDescent="0.25">
      <c r="B9649" s="149" t="str">
        <f t="shared" si="302"/>
        <v>_6411</v>
      </c>
      <c r="E9649" s="149" t="str">
        <f t="shared" ref="E9649:E9712" si="303">A9649&amp;"_"&amp;C9649&amp;D9649</f>
        <v>_</v>
      </c>
      <c r="G9649" s="149">
        <f t="array" ref="G9649">SUM(IF(A9649=A$5:A9649,IF(C9649=C$5:C9649,1,0),0))</f>
        <v>6411</v>
      </c>
    </row>
    <row r="9650" spans="2:7" x14ac:dyDescent="0.25">
      <c r="B9650" s="149" t="str">
        <f t="shared" si="302"/>
        <v>_6412</v>
      </c>
      <c r="E9650" s="149" t="str">
        <f t="shared" si="303"/>
        <v>_</v>
      </c>
      <c r="G9650" s="149">
        <f t="array" ref="G9650">SUM(IF(A9650=A$5:A9650,IF(C9650=C$5:C9650,1,0),0))</f>
        <v>6412</v>
      </c>
    </row>
    <row r="9651" spans="2:7" x14ac:dyDescent="0.25">
      <c r="B9651" s="149" t="str">
        <f t="shared" si="302"/>
        <v>_6413</v>
      </c>
      <c r="E9651" s="149" t="str">
        <f t="shared" si="303"/>
        <v>_</v>
      </c>
      <c r="G9651" s="149">
        <f t="array" ref="G9651">SUM(IF(A9651=A$5:A9651,IF(C9651=C$5:C9651,1,0),0))</f>
        <v>6413</v>
      </c>
    </row>
    <row r="9652" spans="2:7" x14ac:dyDescent="0.25">
      <c r="B9652" s="149" t="str">
        <f t="shared" si="302"/>
        <v>_6414</v>
      </c>
      <c r="E9652" s="149" t="str">
        <f t="shared" si="303"/>
        <v>_</v>
      </c>
      <c r="G9652" s="149">
        <f t="array" ref="G9652">SUM(IF(A9652=A$5:A9652,IF(C9652=C$5:C9652,1,0),0))</f>
        <v>6414</v>
      </c>
    </row>
    <row r="9653" spans="2:7" x14ac:dyDescent="0.25">
      <c r="B9653" s="149" t="str">
        <f t="shared" si="302"/>
        <v>_6415</v>
      </c>
      <c r="E9653" s="149" t="str">
        <f t="shared" si="303"/>
        <v>_</v>
      </c>
      <c r="G9653" s="149">
        <f t="array" ref="G9653">SUM(IF(A9653=A$5:A9653,IF(C9653=C$5:C9653,1,0),0))</f>
        <v>6415</v>
      </c>
    </row>
    <row r="9654" spans="2:7" x14ac:dyDescent="0.25">
      <c r="B9654" s="149" t="str">
        <f t="shared" si="302"/>
        <v>_6416</v>
      </c>
      <c r="E9654" s="149" t="str">
        <f t="shared" si="303"/>
        <v>_</v>
      </c>
      <c r="G9654" s="149">
        <f t="array" ref="G9654">SUM(IF(A9654=A$5:A9654,IF(C9654=C$5:C9654,1,0),0))</f>
        <v>6416</v>
      </c>
    </row>
    <row r="9655" spans="2:7" x14ac:dyDescent="0.25">
      <c r="B9655" s="149" t="str">
        <f t="shared" si="302"/>
        <v>_6417</v>
      </c>
      <c r="E9655" s="149" t="str">
        <f t="shared" si="303"/>
        <v>_</v>
      </c>
      <c r="G9655" s="149">
        <f t="array" ref="G9655">SUM(IF(A9655=A$5:A9655,IF(C9655=C$5:C9655,1,0),0))</f>
        <v>6417</v>
      </c>
    </row>
    <row r="9656" spans="2:7" x14ac:dyDescent="0.25">
      <c r="B9656" s="149" t="str">
        <f t="shared" si="302"/>
        <v>_6418</v>
      </c>
      <c r="E9656" s="149" t="str">
        <f t="shared" si="303"/>
        <v>_</v>
      </c>
      <c r="G9656" s="149">
        <f t="array" ref="G9656">SUM(IF(A9656=A$5:A9656,IF(C9656=C$5:C9656,1,0),0))</f>
        <v>6418</v>
      </c>
    </row>
    <row r="9657" spans="2:7" x14ac:dyDescent="0.25">
      <c r="B9657" s="149" t="str">
        <f t="shared" si="302"/>
        <v>_6419</v>
      </c>
      <c r="E9657" s="149" t="str">
        <f t="shared" si="303"/>
        <v>_</v>
      </c>
      <c r="G9657" s="149">
        <f t="array" ref="G9657">SUM(IF(A9657=A$5:A9657,IF(C9657=C$5:C9657,1,0),0))</f>
        <v>6419</v>
      </c>
    </row>
    <row r="9658" spans="2:7" x14ac:dyDescent="0.25">
      <c r="B9658" s="149" t="str">
        <f t="shared" si="302"/>
        <v>_6420</v>
      </c>
      <c r="E9658" s="149" t="str">
        <f t="shared" si="303"/>
        <v>_</v>
      </c>
      <c r="G9658" s="149">
        <f t="array" ref="G9658">SUM(IF(A9658=A$5:A9658,IF(C9658=C$5:C9658,1,0),0))</f>
        <v>6420</v>
      </c>
    </row>
    <row r="9659" spans="2:7" x14ac:dyDescent="0.25">
      <c r="B9659" s="149" t="str">
        <f t="shared" si="302"/>
        <v>_6421</v>
      </c>
      <c r="E9659" s="149" t="str">
        <f t="shared" si="303"/>
        <v>_</v>
      </c>
      <c r="G9659" s="149">
        <f t="array" ref="G9659">SUM(IF(A9659=A$5:A9659,IF(C9659=C$5:C9659,1,0),0))</f>
        <v>6421</v>
      </c>
    </row>
    <row r="9660" spans="2:7" x14ac:dyDescent="0.25">
      <c r="B9660" s="149" t="str">
        <f t="shared" si="302"/>
        <v>_6422</v>
      </c>
      <c r="E9660" s="149" t="str">
        <f t="shared" si="303"/>
        <v>_</v>
      </c>
      <c r="G9660" s="149">
        <f t="array" ref="G9660">SUM(IF(A9660=A$5:A9660,IF(C9660=C$5:C9660,1,0),0))</f>
        <v>6422</v>
      </c>
    </row>
    <row r="9661" spans="2:7" x14ac:dyDescent="0.25">
      <c r="B9661" s="149" t="str">
        <f t="shared" si="302"/>
        <v>_6423</v>
      </c>
      <c r="E9661" s="149" t="str">
        <f t="shared" si="303"/>
        <v>_</v>
      </c>
      <c r="G9661" s="149">
        <f t="array" ref="G9661">SUM(IF(A9661=A$5:A9661,IF(C9661=C$5:C9661,1,0),0))</f>
        <v>6423</v>
      </c>
    </row>
    <row r="9662" spans="2:7" x14ac:dyDescent="0.25">
      <c r="B9662" s="149" t="str">
        <f t="shared" si="302"/>
        <v>_6424</v>
      </c>
      <c r="E9662" s="149" t="str">
        <f t="shared" si="303"/>
        <v>_</v>
      </c>
      <c r="G9662" s="149">
        <f t="array" ref="G9662">SUM(IF(A9662=A$5:A9662,IF(C9662=C$5:C9662,1,0),0))</f>
        <v>6424</v>
      </c>
    </row>
    <row r="9663" spans="2:7" x14ac:dyDescent="0.25">
      <c r="B9663" s="149" t="str">
        <f t="shared" si="302"/>
        <v>_6425</v>
      </c>
      <c r="E9663" s="149" t="str">
        <f t="shared" si="303"/>
        <v>_</v>
      </c>
      <c r="G9663" s="149">
        <f t="array" ref="G9663">SUM(IF(A9663=A$5:A9663,IF(C9663=C$5:C9663,1,0),0))</f>
        <v>6425</v>
      </c>
    </row>
    <row r="9664" spans="2:7" x14ac:dyDescent="0.25">
      <c r="B9664" s="149" t="str">
        <f t="shared" si="302"/>
        <v>_6426</v>
      </c>
      <c r="E9664" s="149" t="str">
        <f t="shared" si="303"/>
        <v>_</v>
      </c>
      <c r="G9664" s="149">
        <f t="array" ref="G9664">SUM(IF(A9664=A$5:A9664,IF(C9664=C$5:C9664,1,0),0))</f>
        <v>6426</v>
      </c>
    </row>
    <row r="9665" spans="2:7" x14ac:dyDescent="0.25">
      <c r="B9665" s="149" t="str">
        <f t="shared" si="302"/>
        <v>_6427</v>
      </c>
      <c r="E9665" s="149" t="str">
        <f t="shared" si="303"/>
        <v>_</v>
      </c>
      <c r="G9665" s="149">
        <f t="array" ref="G9665">SUM(IF(A9665=A$5:A9665,IF(C9665=C$5:C9665,1,0),0))</f>
        <v>6427</v>
      </c>
    </row>
    <row r="9666" spans="2:7" x14ac:dyDescent="0.25">
      <c r="B9666" s="149" t="str">
        <f t="shared" si="302"/>
        <v>_6428</v>
      </c>
      <c r="E9666" s="149" t="str">
        <f t="shared" si="303"/>
        <v>_</v>
      </c>
      <c r="G9666" s="149">
        <f t="array" ref="G9666">SUM(IF(A9666=A$5:A9666,IF(C9666=C$5:C9666,1,0),0))</f>
        <v>6428</v>
      </c>
    </row>
    <row r="9667" spans="2:7" x14ac:dyDescent="0.25">
      <c r="B9667" s="149" t="str">
        <f t="shared" si="302"/>
        <v>_6429</v>
      </c>
      <c r="E9667" s="149" t="str">
        <f t="shared" si="303"/>
        <v>_</v>
      </c>
      <c r="G9667" s="149">
        <f t="array" ref="G9667">SUM(IF(A9667=A$5:A9667,IF(C9667=C$5:C9667,1,0),0))</f>
        <v>6429</v>
      </c>
    </row>
    <row r="9668" spans="2:7" x14ac:dyDescent="0.25">
      <c r="B9668" s="149" t="str">
        <f t="shared" si="302"/>
        <v>_6430</v>
      </c>
      <c r="E9668" s="149" t="str">
        <f t="shared" si="303"/>
        <v>_</v>
      </c>
      <c r="G9668" s="149">
        <f t="array" ref="G9668">SUM(IF(A9668=A$5:A9668,IF(C9668=C$5:C9668,1,0),0))</f>
        <v>6430</v>
      </c>
    </row>
    <row r="9669" spans="2:7" x14ac:dyDescent="0.25">
      <c r="B9669" s="149" t="str">
        <f t="shared" si="302"/>
        <v>_6431</v>
      </c>
      <c r="E9669" s="149" t="str">
        <f t="shared" si="303"/>
        <v>_</v>
      </c>
      <c r="G9669" s="149">
        <f t="array" ref="G9669">SUM(IF(A9669=A$5:A9669,IF(C9669=C$5:C9669,1,0),0))</f>
        <v>6431</v>
      </c>
    </row>
    <row r="9670" spans="2:7" x14ac:dyDescent="0.25">
      <c r="B9670" s="149" t="str">
        <f t="shared" si="302"/>
        <v>_6432</v>
      </c>
      <c r="E9670" s="149" t="str">
        <f t="shared" si="303"/>
        <v>_</v>
      </c>
      <c r="G9670" s="149">
        <f t="array" ref="G9670">SUM(IF(A9670=A$5:A9670,IF(C9670=C$5:C9670,1,0),0))</f>
        <v>6432</v>
      </c>
    </row>
    <row r="9671" spans="2:7" x14ac:dyDescent="0.25">
      <c r="B9671" s="149" t="str">
        <f t="shared" si="302"/>
        <v>_6433</v>
      </c>
      <c r="E9671" s="149" t="str">
        <f t="shared" si="303"/>
        <v>_</v>
      </c>
      <c r="G9671" s="149">
        <f t="array" ref="G9671">SUM(IF(A9671=A$5:A9671,IF(C9671=C$5:C9671,1,0),0))</f>
        <v>6433</v>
      </c>
    </row>
    <row r="9672" spans="2:7" x14ac:dyDescent="0.25">
      <c r="B9672" s="149" t="str">
        <f t="shared" si="302"/>
        <v>_6434</v>
      </c>
      <c r="E9672" s="149" t="str">
        <f t="shared" si="303"/>
        <v>_</v>
      </c>
      <c r="G9672" s="149">
        <f t="array" ref="G9672">SUM(IF(A9672=A$5:A9672,IF(C9672=C$5:C9672,1,0),0))</f>
        <v>6434</v>
      </c>
    </row>
    <row r="9673" spans="2:7" x14ac:dyDescent="0.25">
      <c r="B9673" s="149" t="str">
        <f t="shared" si="302"/>
        <v>_6435</v>
      </c>
      <c r="E9673" s="149" t="str">
        <f t="shared" si="303"/>
        <v>_</v>
      </c>
      <c r="G9673" s="149">
        <f t="array" ref="G9673">SUM(IF(A9673=A$5:A9673,IF(C9673=C$5:C9673,1,0),0))</f>
        <v>6435</v>
      </c>
    </row>
    <row r="9674" spans="2:7" x14ac:dyDescent="0.25">
      <c r="B9674" s="149" t="str">
        <f t="shared" si="302"/>
        <v>_6436</v>
      </c>
      <c r="E9674" s="149" t="str">
        <f t="shared" si="303"/>
        <v>_</v>
      </c>
      <c r="G9674" s="149">
        <f t="array" ref="G9674">SUM(IF(A9674=A$5:A9674,IF(C9674=C$5:C9674,1,0),0))</f>
        <v>6436</v>
      </c>
    </row>
    <row r="9675" spans="2:7" x14ac:dyDescent="0.25">
      <c r="B9675" s="149" t="str">
        <f t="shared" si="302"/>
        <v>_6437</v>
      </c>
      <c r="E9675" s="149" t="str">
        <f t="shared" si="303"/>
        <v>_</v>
      </c>
      <c r="G9675" s="149">
        <f t="array" ref="G9675">SUM(IF(A9675=A$5:A9675,IF(C9675=C$5:C9675,1,0),0))</f>
        <v>6437</v>
      </c>
    </row>
    <row r="9676" spans="2:7" x14ac:dyDescent="0.25">
      <c r="B9676" s="149" t="str">
        <f t="shared" si="302"/>
        <v>_6438</v>
      </c>
      <c r="E9676" s="149" t="str">
        <f t="shared" si="303"/>
        <v>_</v>
      </c>
      <c r="G9676" s="149">
        <f t="array" ref="G9676">SUM(IF(A9676=A$5:A9676,IF(C9676=C$5:C9676,1,0),0))</f>
        <v>6438</v>
      </c>
    </row>
    <row r="9677" spans="2:7" x14ac:dyDescent="0.25">
      <c r="B9677" s="149" t="str">
        <f t="shared" ref="B9677:B9740" si="304">A9677&amp;"_"&amp;C9677&amp;G9677</f>
        <v>_6439</v>
      </c>
      <c r="E9677" s="149" t="str">
        <f t="shared" si="303"/>
        <v>_</v>
      </c>
      <c r="G9677" s="149">
        <f t="array" ref="G9677">SUM(IF(A9677=A$5:A9677,IF(C9677=C$5:C9677,1,0),0))</f>
        <v>6439</v>
      </c>
    </row>
    <row r="9678" spans="2:7" x14ac:dyDescent="0.25">
      <c r="B9678" s="149" t="str">
        <f t="shared" si="304"/>
        <v>_6440</v>
      </c>
      <c r="E9678" s="149" t="str">
        <f t="shared" si="303"/>
        <v>_</v>
      </c>
      <c r="G9678" s="149">
        <f t="array" ref="G9678">SUM(IF(A9678=A$5:A9678,IF(C9678=C$5:C9678,1,0),0))</f>
        <v>6440</v>
      </c>
    </row>
    <row r="9679" spans="2:7" x14ac:dyDescent="0.25">
      <c r="B9679" s="149" t="str">
        <f t="shared" si="304"/>
        <v>_6441</v>
      </c>
      <c r="E9679" s="149" t="str">
        <f t="shared" si="303"/>
        <v>_</v>
      </c>
      <c r="G9679" s="149">
        <f t="array" ref="G9679">SUM(IF(A9679=A$5:A9679,IF(C9679=C$5:C9679,1,0),0))</f>
        <v>6441</v>
      </c>
    </row>
    <row r="9680" spans="2:7" x14ac:dyDescent="0.25">
      <c r="B9680" s="149" t="str">
        <f t="shared" si="304"/>
        <v>_6442</v>
      </c>
      <c r="E9680" s="149" t="str">
        <f t="shared" si="303"/>
        <v>_</v>
      </c>
      <c r="G9680" s="149">
        <f t="array" ref="G9680">SUM(IF(A9680=A$5:A9680,IF(C9680=C$5:C9680,1,0),0))</f>
        <v>6442</v>
      </c>
    </row>
    <row r="9681" spans="2:7" x14ac:dyDescent="0.25">
      <c r="B9681" s="149" t="str">
        <f t="shared" si="304"/>
        <v>_6443</v>
      </c>
      <c r="E9681" s="149" t="str">
        <f t="shared" si="303"/>
        <v>_</v>
      </c>
      <c r="G9681" s="149">
        <f t="array" ref="G9681">SUM(IF(A9681=A$5:A9681,IF(C9681=C$5:C9681,1,0),0))</f>
        <v>6443</v>
      </c>
    </row>
    <row r="9682" spans="2:7" x14ac:dyDescent="0.25">
      <c r="B9682" s="149" t="str">
        <f t="shared" si="304"/>
        <v>_6444</v>
      </c>
      <c r="E9682" s="149" t="str">
        <f t="shared" si="303"/>
        <v>_</v>
      </c>
      <c r="G9682" s="149">
        <f t="array" ref="G9682">SUM(IF(A9682=A$5:A9682,IF(C9682=C$5:C9682,1,0),0))</f>
        <v>6444</v>
      </c>
    </row>
    <row r="9683" spans="2:7" x14ac:dyDescent="0.25">
      <c r="B9683" s="149" t="str">
        <f t="shared" si="304"/>
        <v>_6445</v>
      </c>
      <c r="E9683" s="149" t="str">
        <f t="shared" si="303"/>
        <v>_</v>
      </c>
      <c r="G9683" s="149">
        <f t="array" ref="G9683">SUM(IF(A9683=A$5:A9683,IF(C9683=C$5:C9683,1,0),0))</f>
        <v>6445</v>
      </c>
    </row>
    <row r="9684" spans="2:7" x14ac:dyDescent="0.25">
      <c r="B9684" s="149" t="str">
        <f t="shared" si="304"/>
        <v>_6446</v>
      </c>
      <c r="E9684" s="149" t="str">
        <f t="shared" si="303"/>
        <v>_</v>
      </c>
      <c r="G9684" s="149">
        <f t="array" ref="G9684">SUM(IF(A9684=A$5:A9684,IF(C9684=C$5:C9684,1,0),0))</f>
        <v>6446</v>
      </c>
    </row>
    <row r="9685" spans="2:7" x14ac:dyDescent="0.25">
      <c r="B9685" s="149" t="str">
        <f t="shared" si="304"/>
        <v>_6447</v>
      </c>
      <c r="E9685" s="149" t="str">
        <f t="shared" si="303"/>
        <v>_</v>
      </c>
      <c r="G9685" s="149">
        <f t="array" ref="G9685">SUM(IF(A9685=A$5:A9685,IF(C9685=C$5:C9685,1,0),0))</f>
        <v>6447</v>
      </c>
    </row>
    <row r="9686" spans="2:7" x14ac:dyDescent="0.25">
      <c r="B9686" s="149" t="str">
        <f t="shared" si="304"/>
        <v>_6448</v>
      </c>
      <c r="E9686" s="149" t="str">
        <f t="shared" si="303"/>
        <v>_</v>
      </c>
      <c r="G9686" s="149">
        <f t="array" ref="G9686">SUM(IF(A9686=A$5:A9686,IF(C9686=C$5:C9686,1,0),0))</f>
        <v>6448</v>
      </c>
    </row>
    <row r="9687" spans="2:7" x14ac:dyDescent="0.25">
      <c r="B9687" s="149" t="str">
        <f t="shared" si="304"/>
        <v>_6449</v>
      </c>
      <c r="E9687" s="149" t="str">
        <f t="shared" si="303"/>
        <v>_</v>
      </c>
      <c r="G9687" s="149">
        <f t="array" ref="G9687">SUM(IF(A9687=A$5:A9687,IF(C9687=C$5:C9687,1,0),0))</f>
        <v>6449</v>
      </c>
    </row>
    <row r="9688" spans="2:7" x14ac:dyDescent="0.25">
      <c r="B9688" s="149" t="str">
        <f t="shared" si="304"/>
        <v>_6450</v>
      </c>
      <c r="E9688" s="149" t="str">
        <f t="shared" si="303"/>
        <v>_</v>
      </c>
      <c r="G9688" s="149">
        <f t="array" ref="G9688">SUM(IF(A9688=A$5:A9688,IF(C9688=C$5:C9688,1,0),0))</f>
        <v>6450</v>
      </c>
    </row>
    <row r="9689" spans="2:7" x14ac:dyDescent="0.25">
      <c r="B9689" s="149" t="str">
        <f t="shared" si="304"/>
        <v>_6451</v>
      </c>
      <c r="E9689" s="149" t="str">
        <f t="shared" si="303"/>
        <v>_</v>
      </c>
      <c r="G9689" s="149">
        <f t="array" ref="G9689">SUM(IF(A9689=A$5:A9689,IF(C9689=C$5:C9689,1,0),0))</f>
        <v>6451</v>
      </c>
    </row>
    <row r="9690" spans="2:7" x14ac:dyDescent="0.25">
      <c r="B9690" s="149" t="str">
        <f t="shared" si="304"/>
        <v>_6452</v>
      </c>
      <c r="E9690" s="149" t="str">
        <f t="shared" si="303"/>
        <v>_</v>
      </c>
      <c r="G9690" s="149">
        <f t="array" ref="G9690">SUM(IF(A9690=A$5:A9690,IF(C9690=C$5:C9690,1,0),0))</f>
        <v>6452</v>
      </c>
    </row>
    <row r="9691" spans="2:7" x14ac:dyDescent="0.25">
      <c r="B9691" s="149" t="str">
        <f t="shared" si="304"/>
        <v>_6453</v>
      </c>
      <c r="E9691" s="149" t="str">
        <f t="shared" si="303"/>
        <v>_</v>
      </c>
      <c r="G9691" s="149">
        <f t="array" ref="G9691">SUM(IF(A9691=A$5:A9691,IF(C9691=C$5:C9691,1,0),0))</f>
        <v>6453</v>
      </c>
    </row>
    <row r="9692" spans="2:7" x14ac:dyDescent="0.25">
      <c r="B9692" s="149" t="str">
        <f t="shared" si="304"/>
        <v>_6454</v>
      </c>
      <c r="E9692" s="149" t="str">
        <f t="shared" si="303"/>
        <v>_</v>
      </c>
      <c r="G9692" s="149">
        <f t="array" ref="G9692">SUM(IF(A9692=A$5:A9692,IF(C9692=C$5:C9692,1,0),0))</f>
        <v>6454</v>
      </c>
    </row>
    <row r="9693" spans="2:7" x14ac:dyDescent="0.25">
      <c r="B9693" s="149" t="str">
        <f t="shared" si="304"/>
        <v>_6455</v>
      </c>
      <c r="E9693" s="149" t="str">
        <f t="shared" si="303"/>
        <v>_</v>
      </c>
      <c r="G9693" s="149">
        <f t="array" ref="G9693">SUM(IF(A9693=A$5:A9693,IF(C9693=C$5:C9693,1,0),0))</f>
        <v>6455</v>
      </c>
    </row>
    <row r="9694" spans="2:7" x14ac:dyDescent="0.25">
      <c r="B9694" s="149" t="str">
        <f t="shared" si="304"/>
        <v>_6456</v>
      </c>
      <c r="E9694" s="149" t="str">
        <f t="shared" si="303"/>
        <v>_</v>
      </c>
      <c r="G9694" s="149">
        <f t="array" ref="G9694">SUM(IF(A9694=A$5:A9694,IF(C9694=C$5:C9694,1,0),0))</f>
        <v>6456</v>
      </c>
    </row>
    <row r="9695" spans="2:7" x14ac:dyDescent="0.25">
      <c r="B9695" s="149" t="str">
        <f t="shared" si="304"/>
        <v>_6457</v>
      </c>
      <c r="E9695" s="149" t="str">
        <f t="shared" si="303"/>
        <v>_</v>
      </c>
      <c r="G9695" s="149">
        <f t="array" ref="G9695">SUM(IF(A9695=A$5:A9695,IF(C9695=C$5:C9695,1,0),0))</f>
        <v>6457</v>
      </c>
    </row>
    <row r="9696" spans="2:7" x14ac:dyDescent="0.25">
      <c r="B9696" s="149" t="str">
        <f t="shared" si="304"/>
        <v>_6458</v>
      </c>
      <c r="E9696" s="149" t="str">
        <f t="shared" si="303"/>
        <v>_</v>
      </c>
      <c r="G9696" s="149">
        <f t="array" ref="G9696">SUM(IF(A9696=A$5:A9696,IF(C9696=C$5:C9696,1,0),0))</f>
        <v>6458</v>
      </c>
    </row>
    <row r="9697" spans="2:7" x14ac:dyDescent="0.25">
      <c r="B9697" s="149" t="str">
        <f t="shared" si="304"/>
        <v>_6459</v>
      </c>
      <c r="E9697" s="149" t="str">
        <f t="shared" si="303"/>
        <v>_</v>
      </c>
      <c r="G9697" s="149">
        <f t="array" ref="G9697">SUM(IF(A9697=A$5:A9697,IF(C9697=C$5:C9697,1,0),0))</f>
        <v>6459</v>
      </c>
    </row>
    <row r="9698" spans="2:7" x14ac:dyDescent="0.25">
      <c r="B9698" s="149" t="str">
        <f t="shared" si="304"/>
        <v>_6460</v>
      </c>
      <c r="E9698" s="149" t="str">
        <f t="shared" si="303"/>
        <v>_</v>
      </c>
      <c r="G9698" s="149">
        <f t="array" ref="G9698">SUM(IF(A9698=A$5:A9698,IF(C9698=C$5:C9698,1,0),0))</f>
        <v>6460</v>
      </c>
    </row>
    <row r="9699" spans="2:7" x14ac:dyDescent="0.25">
      <c r="B9699" s="149" t="str">
        <f t="shared" si="304"/>
        <v>_6461</v>
      </c>
      <c r="E9699" s="149" t="str">
        <f t="shared" si="303"/>
        <v>_</v>
      </c>
      <c r="G9699" s="149">
        <f t="array" ref="G9699">SUM(IF(A9699=A$5:A9699,IF(C9699=C$5:C9699,1,0),0))</f>
        <v>6461</v>
      </c>
    </row>
    <row r="9700" spans="2:7" x14ac:dyDescent="0.25">
      <c r="B9700" s="149" t="str">
        <f t="shared" si="304"/>
        <v>_6462</v>
      </c>
      <c r="E9700" s="149" t="str">
        <f t="shared" si="303"/>
        <v>_</v>
      </c>
      <c r="G9700" s="149">
        <f t="array" ref="G9700">SUM(IF(A9700=A$5:A9700,IF(C9700=C$5:C9700,1,0),0))</f>
        <v>6462</v>
      </c>
    </row>
    <row r="9701" spans="2:7" x14ac:dyDescent="0.25">
      <c r="B9701" s="149" t="str">
        <f t="shared" si="304"/>
        <v>_6463</v>
      </c>
      <c r="E9701" s="149" t="str">
        <f t="shared" si="303"/>
        <v>_</v>
      </c>
      <c r="G9701" s="149">
        <f t="array" ref="G9701">SUM(IF(A9701=A$5:A9701,IF(C9701=C$5:C9701,1,0),0))</f>
        <v>6463</v>
      </c>
    </row>
    <row r="9702" spans="2:7" x14ac:dyDescent="0.25">
      <c r="B9702" s="149" t="str">
        <f t="shared" si="304"/>
        <v>_6464</v>
      </c>
      <c r="E9702" s="149" t="str">
        <f t="shared" si="303"/>
        <v>_</v>
      </c>
      <c r="G9702" s="149">
        <f t="array" ref="G9702">SUM(IF(A9702=A$5:A9702,IF(C9702=C$5:C9702,1,0),0))</f>
        <v>6464</v>
      </c>
    </row>
    <row r="9703" spans="2:7" x14ac:dyDescent="0.25">
      <c r="B9703" s="149" t="str">
        <f t="shared" si="304"/>
        <v>_6465</v>
      </c>
      <c r="E9703" s="149" t="str">
        <f t="shared" si="303"/>
        <v>_</v>
      </c>
      <c r="G9703" s="149">
        <f t="array" ref="G9703">SUM(IF(A9703=A$5:A9703,IF(C9703=C$5:C9703,1,0),0))</f>
        <v>6465</v>
      </c>
    </row>
    <row r="9704" spans="2:7" x14ac:dyDescent="0.25">
      <c r="B9704" s="149" t="str">
        <f t="shared" si="304"/>
        <v>_6466</v>
      </c>
      <c r="E9704" s="149" t="str">
        <f t="shared" si="303"/>
        <v>_</v>
      </c>
      <c r="G9704" s="149">
        <f t="array" ref="G9704">SUM(IF(A9704=A$5:A9704,IF(C9704=C$5:C9704,1,0),0))</f>
        <v>6466</v>
      </c>
    </row>
    <row r="9705" spans="2:7" x14ac:dyDescent="0.25">
      <c r="B9705" s="149" t="str">
        <f t="shared" si="304"/>
        <v>_6467</v>
      </c>
      <c r="E9705" s="149" t="str">
        <f t="shared" si="303"/>
        <v>_</v>
      </c>
      <c r="G9705" s="149">
        <f t="array" ref="G9705">SUM(IF(A9705=A$5:A9705,IF(C9705=C$5:C9705,1,0),0))</f>
        <v>6467</v>
      </c>
    </row>
    <row r="9706" spans="2:7" x14ac:dyDescent="0.25">
      <c r="B9706" s="149" t="str">
        <f t="shared" si="304"/>
        <v>_6468</v>
      </c>
      <c r="E9706" s="149" t="str">
        <f t="shared" si="303"/>
        <v>_</v>
      </c>
      <c r="G9706" s="149">
        <f t="array" ref="G9706">SUM(IF(A9706=A$5:A9706,IF(C9706=C$5:C9706,1,0),0))</f>
        <v>6468</v>
      </c>
    </row>
    <row r="9707" spans="2:7" x14ac:dyDescent="0.25">
      <c r="B9707" s="149" t="str">
        <f t="shared" si="304"/>
        <v>_6469</v>
      </c>
      <c r="E9707" s="149" t="str">
        <f t="shared" si="303"/>
        <v>_</v>
      </c>
      <c r="G9707" s="149">
        <f t="array" ref="G9707">SUM(IF(A9707=A$5:A9707,IF(C9707=C$5:C9707,1,0),0))</f>
        <v>6469</v>
      </c>
    </row>
    <row r="9708" spans="2:7" x14ac:dyDescent="0.25">
      <c r="B9708" s="149" t="str">
        <f t="shared" si="304"/>
        <v>_6470</v>
      </c>
      <c r="E9708" s="149" t="str">
        <f t="shared" si="303"/>
        <v>_</v>
      </c>
      <c r="G9708" s="149">
        <f t="array" ref="G9708">SUM(IF(A9708=A$5:A9708,IF(C9708=C$5:C9708,1,0),0))</f>
        <v>6470</v>
      </c>
    </row>
    <row r="9709" spans="2:7" x14ac:dyDescent="0.25">
      <c r="B9709" s="149" t="str">
        <f t="shared" si="304"/>
        <v>_6471</v>
      </c>
      <c r="E9709" s="149" t="str">
        <f t="shared" si="303"/>
        <v>_</v>
      </c>
      <c r="G9709" s="149">
        <f t="array" ref="G9709">SUM(IF(A9709=A$5:A9709,IF(C9709=C$5:C9709,1,0),0))</f>
        <v>6471</v>
      </c>
    </row>
    <row r="9710" spans="2:7" x14ac:dyDescent="0.25">
      <c r="B9710" s="149" t="str">
        <f t="shared" si="304"/>
        <v>_6472</v>
      </c>
      <c r="E9710" s="149" t="str">
        <f t="shared" si="303"/>
        <v>_</v>
      </c>
      <c r="G9710" s="149">
        <f t="array" ref="G9710">SUM(IF(A9710=A$5:A9710,IF(C9710=C$5:C9710,1,0),0))</f>
        <v>6472</v>
      </c>
    </row>
    <row r="9711" spans="2:7" x14ac:dyDescent="0.25">
      <c r="B9711" s="149" t="str">
        <f t="shared" si="304"/>
        <v>_6473</v>
      </c>
      <c r="E9711" s="149" t="str">
        <f t="shared" si="303"/>
        <v>_</v>
      </c>
      <c r="G9711" s="149">
        <f t="array" ref="G9711">SUM(IF(A9711=A$5:A9711,IF(C9711=C$5:C9711,1,0),0))</f>
        <v>6473</v>
      </c>
    </row>
    <row r="9712" spans="2:7" x14ac:dyDescent="0.25">
      <c r="B9712" s="149" t="str">
        <f t="shared" si="304"/>
        <v>_6474</v>
      </c>
      <c r="E9712" s="149" t="str">
        <f t="shared" si="303"/>
        <v>_</v>
      </c>
      <c r="G9712" s="149">
        <f t="array" ref="G9712">SUM(IF(A9712=A$5:A9712,IF(C9712=C$5:C9712,1,0),0))</f>
        <v>6474</v>
      </c>
    </row>
    <row r="9713" spans="2:7" x14ac:dyDescent="0.25">
      <c r="B9713" s="149" t="str">
        <f t="shared" si="304"/>
        <v>_6475</v>
      </c>
      <c r="E9713" s="149" t="str">
        <f t="shared" ref="E9713:E9776" si="305">A9713&amp;"_"&amp;C9713&amp;D9713</f>
        <v>_</v>
      </c>
      <c r="G9713" s="149">
        <f t="array" ref="G9713">SUM(IF(A9713=A$5:A9713,IF(C9713=C$5:C9713,1,0),0))</f>
        <v>6475</v>
      </c>
    </row>
    <row r="9714" spans="2:7" x14ac:dyDescent="0.25">
      <c r="B9714" s="149" t="str">
        <f t="shared" si="304"/>
        <v>_6476</v>
      </c>
      <c r="E9714" s="149" t="str">
        <f t="shared" si="305"/>
        <v>_</v>
      </c>
      <c r="G9714" s="149">
        <f t="array" ref="G9714">SUM(IF(A9714=A$5:A9714,IF(C9714=C$5:C9714,1,0),0))</f>
        <v>6476</v>
      </c>
    </row>
    <row r="9715" spans="2:7" x14ac:dyDescent="0.25">
      <c r="B9715" s="149" t="str">
        <f t="shared" si="304"/>
        <v>_6477</v>
      </c>
      <c r="E9715" s="149" t="str">
        <f t="shared" si="305"/>
        <v>_</v>
      </c>
      <c r="G9715" s="149">
        <f t="array" ref="G9715">SUM(IF(A9715=A$5:A9715,IF(C9715=C$5:C9715,1,0),0))</f>
        <v>6477</v>
      </c>
    </row>
    <row r="9716" spans="2:7" x14ac:dyDescent="0.25">
      <c r="B9716" s="149" t="str">
        <f t="shared" si="304"/>
        <v>_6478</v>
      </c>
      <c r="E9716" s="149" t="str">
        <f t="shared" si="305"/>
        <v>_</v>
      </c>
      <c r="G9716" s="149">
        <f t="array" ref="G9716">SUM(IF(A9716=A$5:A9716,IF(C9716=C$5:C9716,1,0),0))</f>
        <v>6478</v>
      </c>
    </row>
    <row r="9717" spans="2:7" x14ac:dyDescent="0.25">
      <c r="B9717" s="149" t="str">
        <f t="shared" si="304"/>
        <v>_6479</v>
      </c>
      <c r="E9717" s="149" t="str">
        <f t="shared" si="305"/>
        <v>_</v>
      </c>
      <c r="G9717" s="149">
        <f t="array" ref="G9717">SUM(IF(A9717=A$5:A9717,IF(C9717=C$5:C9717,1,0),0))</f>
        <v>6479</v>
      </c>
    </row>
    <row r="9718" spans="2:7" x14ac:dyDescent="0.25">
      <c r="B9718" s="149" t="str">
        <f t="shared" si="304"/>
        <v>_6480</v>
      </c>
      <c r="E9718" s="149" t="str">
        <f t="shared" si="305"/>
        <v>_</v>
      </c>
      <c r="G9718" s="149">
        <f t="array" ref="G9718">SUM(IF(A9718=A$5:A9718,IF(C9718=C$5:C9718,1,0),0))</f>
        <v>6480</v>
      </c>
    </row>
    <row r="9719" spans="2:7" x14ac:dyDescent="0.25">
      <c r="B9719" s="149" t="str">
        <f t="shared" si="304"/>
        <v>_6481</v>
      </c>
      <c r="E9719" s="149" t="str">
        <f t="shared" si="305"/>
        <v>_</v>
      </c>
      <c r="G9719" s="149">
        <f t="array" ref="G9719">SUM(IF(A9719=A$5:A9719,IF(C9719=C$5:C9719,1,0),0))</f>
        <v>6481</v>
      </c>
    </row>
    <row r="9720" spans="2:7" x14ac:dyDescent="0.25">
      <c r="B9720" s="149" t="str">
        <f t="shared" si="304"/>
        <v>_6482</v>
      </c>
      <c r="E9720" s="149" t="str">
        <f t="shared" si="305"/>
        <v>_</v>
      </c>
      <c r="G9720" s="149">
        <f t="array" ref="G9720">SUM(IF(A9720=A$5:A9720,IF(C9720=C$5:C9720,1,0),0))</f>
        <v>6482</v>
      </c>
    </row>
    <row r="9721" spans="2:7" x14ac:dyDescent="0.25">
      <c r="B9721" s="149" t="str">
        <f t="shared" si="304"/>
        <v>_6483</v>
      </c>
      <c r="E9721" s="149" t="str">
        <f t="shared" si="305"/>
        <v>_</v>
      </c>
      <c r="G9721" s="149">
        <f t="array" ref="G9721">SUM(IF(A9721=A$5:A9721,IF(C9721=C$5:C9721,1,0),0))</f>
        <v>6483</v>
      </c>
    </row>
    <row r="9722" spans="2:7" x14ac:dyDescent="0.25">
      <c r="B9722" s="149" t="str">
        <f t="shared" si="304"/>
        <v>_6484</v>
      </c>
      <c r="E9722" s="149" t="str">
        <f t="shared" si="305"/>
        <v>_</v>
      </c>
      <c r="G9722" s="149">
        <f t="array" ref="G9722">SUM(IF(A9722=A$5:A9722,IF(C9722=C$5:C9722,1,0),0))</f>
        <v>6484</v>
      </c>
    </row>
    <row r="9723" spans="2:7" x14ac:dyDescent="0.25">
      <c r="B9723" s="149" t="str">
        <f t="shared" si="304"/>
        <v>_6485</v>
      </c>
      <c r="E9723" s="149" t="str">
        <f t="shared" si="305"/>
        <v>_</v>
      </c>
      <c r="G9723" s="149">
        <f t="array" ref="G9723">SUM(IF(A9723=A$5:A9723,IF(C9723=C$5:C9723,1,0),0))</f>
        <v>6485</v>
      </c>
    </row>
    <row r="9724" spans="2:7" x14ac:dyDescent="0.25">
      <c r="B9724" s="149" t="str">
        <f t="shared" si="304"/>
        <v>_6486</v>
      </c>
      <c r="E9724" s="149" t="str">
        <f t="shared" si="305"/>
        <v>_</v>
      </c>
      <c r="G9724" s="149">
        <f t="array" ref="G9724">SUM(IF(A9724=A$5:A9724,IF(C9724=C$5:C9724,1,0),0))</f>
        <v>6486</v>
      </c>
    </row>
    <row r="9725" spans="2:7" x14ac:dyDescent="0.25">
      <c r="B9725" s="149" t="str">
        <f t="shared" si="304"/>
        <v>_6487</v>
      </c>
      <c r="E9725" s="149" t="str">
        <f t="shared" si="305"/>
        <v>_</v>
      </c>
      <c r="G9725" s="149">
        <f t="array" ref="G9725">SUM(IF(A9725=A$5:A9725,IF(C9725=C$5:C9725,1,0),0))</f>
        <v>6487</v>
      </c>
    </row>
    <row r="9726" spans="2:7" x14ac:dyDescent="0.25">
      <c r="B9726" s="149" t="str">
        <f t="shared" si="304"/>
        <v>_6488</v>
      </c>
      <c r="E9726" s="149" t="str">
        <f t="shared" si="305"/>
        <v>_</v>
      </c>
      <c r="G9726" s="149">
        <f t="array" ref="G9726">SUM(IF(A9726=A$5:A9726,IF(C9726=C$5:C9726,1,0),0))</f>
        <v>6488</v>
      </c>
    </row>
    <row r="9727" spans="2:7" x14ac:dyDescent="0.25">
      <c r="B9727" s="149" t="str">
        <f t="shared" si="304"/>
        <v>_6489</v>
      </c>
      <c r="E9727" s="149" t="str">
        <f t="shared" si="305"/>
        <v>_</v>
      </c>
      <c r="G9727" s="149">
        <f t="array" ref="G9727">SUM(IF(A9727=A$5:A9727,IF(C9727=C$5:C9727,1,0),0))</f>
        <v>6489</v>
      </c>
    </row>
    <row r="9728" spans="2:7" x14ac:dyDescent="0.25">
      <c r="B9728" s="149" t="str">
        <f t="shared" si="304"/>
        <v>_6490</v>
      </c>
      <c r="E9728" s="149" t="str">
        <f t="shared" si="305"/>
        <v>_</v>
      </c>
      <c r="G9728" s="149">
        <f t="array" ref="G9728">SUM(IF(A9728=A$5:A9728,IF(C9728=C$5:C9728,1,0),0))</f>
        <v>6490</v>
      </c>
    </row>
    <row r="9729" spans="2:7" x14ac:dyDescent="0.25">
      <c r="B9729" s="149" t="str">
        <f t="shared" si="304"/>
        <v>_6491</v>
      </c>
      <c r="E9729" s="149" t="str">
        <f t="shared" si="305"/>
        <v>_</v>
      </c>
      <c r="G9729" s="149">
        <f t="array" ref="G9729">SUM(IF(A9729=A$5:A9729,IF(C9729=C$5:C9729,1,0),0))</f>
        <v>6491</v>
      </c>
    </row>
    <row r="9730" spans="2:7" x14ac:dyDescent="0.25">
      <c r="B9730" s="149" t="str">
        <f t="shared" si="304"/>
        <v>_6492</v>
      </c>
      <c r="E9730" s="149" t="str">
        <f t="shared" si="305"/>
        <v>_</v>
      </c>
      <c r="G9730" s="149">
        <f t="array" ref="G9730">SUM(IF(A9730=A$5:A9730,IF(C9730=C$5:C9730,1,0),0))</f>
        <v>6492</v>
      </c>
    </row>
    <row r="9731" spans="2:7" x14ac:dyDescent="0.25">
      <c r="B9731" s="149" t="str">
        <f t="shared" si="304"/>
        <v>_6493</v>
      </c>
      <c r="E9731" s="149" t="str">
        <f t="shared" si="305"/>
        <v>_</v>
      </c>
      <c r="G9731" s="149">
        <f t="array" ref="G9731">SUM(IF(A9731=A$5:A9731,IF(C9731=C$5:C9731,1,0),0))</f>
        <v>6493</v>
      </c>
    </row>
    <row r="9732" spans="2:7" x14ac:dyDescent="0.25">
      <c r="B9732" s="149" t="str">
        <f t="shared" si="304"/>
        <v>_6494</v>
      </c>
      <c r="E9732" s="149" t="str">
        <f t="shared" si="305"/>
        <v>_</v>
      </c>
      <c r="G9732" s="149">
        <f t="array" ref="G9732">SUM(IF(A9732=A$5:A9732,IF(C9732=C$5:C9732,1,0),0))</f>
        <v>6494</v>
      </c>
    </row>
    <row r="9733" spans="2:7" x14ac:dyDescent="0.25">
      <c r="B9733" s="149" t="str">
        <f t="shared" si="304"/>
        <v>_6495</v>
      </c>
      <c r="E9733" s="149" t="str">
        <f t="shared" si="305"/>
        <v>_</v>
      </c>
      <c r="G9733" s="149">
        <f t="array" ref="G9733">SUM(IF(A9733=A$5:A9733,IF(C9733=C$5:C9733,1,0),0))</f>
        <v>6495</v>
      </c>
    </row>
    <row r="9734" spans="2:7" x14ac:dyDescent="0.25">
      <c r="B9734" s="149" t="str">
        <f t="shared" si="304"/>
        <v>_6496</v>
      </c>
      <c r="E9734" s="149" t="str">
        <f t="shared" si="305"/>
        <v>_</v>
      </c>
      <c r="G9734" s="149">
        <f t="array" ref="G9734">SUM(IF(A9734=A$5:A9734,IF(C9734=C$5:C9734,1,0),0))</f>
        <v>6496</v>
      </c>
    </row>
    <row r="9735" spans="2:7" x14ac:dyDescent="0.25">
      <c r="B9735" s="149" t="str">
        <f t="shared" si="304"/>
        <v>_6497</v>
      </c>
      <c r="E9735" s="149" t="str">
        <f t="shared" si="305"/>
        <v>_</v>
      </c>
      <c r="G9735" s="149">
        <f t="array" ref="G9735">SUM(IF(A9735=A$5:A9735,IF(C9735=C$5:C9735,1,0),0))</f>
        <v>6497</v>
      </c>
    </row>
    <row r="9736" spans="2:7" x14ac:dyDescent="0.25">
      <c r="B9736" s="149" t="str">
        <f t="shared" si="304"/>
        <v>_6498</v>
      </c>
      <c r="E9736" s="149" t="str">
        <f t="shared" si="305"/>
        <v>_</v>
      </c>
      <c r="G9736" s="149">
        <f t="array" ref="G9736">SUM(IF(A9736=A$5:A9736,IF(C9736=C$5:C9736,1,0),0))</f>
        <v>6498</v>
      </c>
    </row>
    <row r="9737" spans="2:7" x14ac:dyDescent="0.25">
      <c r="B9737" s="149" t="str">
        <f t="shared" si="304"/>
        <v>_6499</v>
      </c>
      <c r="E9737" s="149" t="str">
        <f t="shared" si="305"/>
        <v>_</v>
      </c>
      <c r="G9737" s="149">
        <f t="array" ref="G9737">SUM(IF(A9737=A$5:A9737,IF(C9737=C$5:C9737,1,0),0))</f>
        <v>6499</v>
      </c>
    </row>
    <row r="9738" spans="2:7" x14ac:dyDescent="0.25">
      <c r="B9738" s="149" t="str">
        <f t="shared" si="304"/>
        <v>_6500</v>
      </c>
      <c r="E9738" s="149" t="str">
        <f t="shared" si="305"/>
        <v>_</v>
      </c>
      <c r="G9738" s="149">
        <f t="array" ref="G9738">SUM(IF(A9738=A$5:A9738,IF(C9738=C$5:C9738,1,0),0))</f>
        <v>6500</v>
      </c>
    </row>
    <row r="9739" spans="2:7" x14ac:dyDescent="0.25">
      <c r="B9739" s="149" t="str">
        <f t="shared" si="304"/>
        <v>_6501</v>
      </c>
      <c r="E9739" s="149" t="str">
        <f t="shared" si="305"/>
        <v>_</v>
      </c>
      <c r="G9739" s="149">
        <f t="array" ref="G9739">SUM(IF(A9739=A$5:A9739,IF(C9739=C$5:C9739,1,0),0))</f>
        <v>6501</v>
      </c>
    </row>
    <row r="9740" spans="2:7" x14ac:dyDescent="0.25">
      <c r="B9740" s="149" t="str">
        <f t="shared" si="304"/>
        <v>_6502</v>
      </c>
      <c r="E9740" s="149" t="str">
        <f t="shared" si="305"/>
        <v>_</v>
      </c>
      <c r="G9740" s="149">
        <f t="array" ref="G9740">SUM(IF(A9740=A$5:A9740,IF(C9740=C$5:C9740,1,0),0))</f>
        <v>6502</v>
      </c>
    </row>
    <row r="9741" spans="2:7" x14ac:dyDescent="0.25">
      <c r="B9741" s="149" t="str">
        <f t="shared" ref="B9741:B9804" si="306">A9741&amp;"_"&amp;C9741&amp;G9741</f>
        <v>_6503</v>
      </c>
      <c r="E9741" s="149" t="str">
        <f t="shared" si="305"/>
        <v>_</v>
      </c>
      <c r="G9741" s="149">
        <f t="array" ref="G9741">SUM(IF(A9741=A$5:A9741,IF(C9741=C$5:C9741,1,0),0))</f>
        <v>6503</v>
      </c>
    </row>
    <row r="9742" spans="2:7" x14ac:dyDescent="0.25">
      <c r="B9742" s="149" t="str">
        <f t="shared" si="306"/>
        <v>_6504</v>
      </c>
      <c r="E9742" s="149" t="str">
        <f t="shared" si="305"/>
        <v>_</v>
      </c>
      <c r="G9742" s="149">
        <f t="array" ref="G9742">SUM(IF(A9742=A$5:A9742,IF(C9742=C$5:C9742,1,0),0))</f>
        <v>6504</v>
      </c>
    </row>
    <row r="9743" spans="2:7" x14ac:dyDescent="0.25">
      <c r="B9743" s="149" t="str">
        <f t="shared" si="306"/>
        <v>_6505</v>
      </c>
      <c r="E9743" s="149" t="str">
        <f t="shared" si="305"/>
        <v>_</v>
      </c>
      <c r="G9743" s="149">
        <f t="array" ref="G9743">SUM(IF(A9743=A$5:A9743,IF(C9743=C$5:C9743,1,0),0))</f>
        <v>6505</v>
      </c>
    </row>
    <row r="9744" spans="2:7" x14ac:dyDescent="0.25">
      <c r="B9744" s="149" t="str">
        <f t="shared" si="306"/>
        <v>_6506</v>
      </c>
      <c r="E9744" s="149" t="str">
        <f t="shared" si="305"/>
        <v>_</v>
      </c>
      <c r="G9744" s="149">
        <f t="array" ref="G9744">SUM(IF(A9744=A$5:A9744,IF(C9744=C$5:C9744,1,0),0))</f>
        <v>6506</v>
      </c>
    </row>
    <row r="9745" spans="2:7" x14ac:dyDescent="0.25">
      <c r="B9745" s="149" t="str">
        <f t="shared" si="306"/>
        <v>_6507</v>
      </c>
      <c r="E9745" s="149" t="str">
        <f t="shared" si="305"/>
        <v>_</v>
      </c>
      <c r="G9745" s="149">
        <f t="array" ref="G9745">SUM(IF(A9745=A$5:A9745,IF(C9745=C$5:C9745,1,0),0))</f>
        <v>6507</v>
      </c>
    </row>
    <row r="9746" spans="2:7" x14ac:dyDescent="0.25">
      <c r="B9746" s="149" t="str">
        <f t="shared" si="306"/>
        <v>_6508</v>
      </c>
      <c r="E9746" s="149" t="str">
        <f t="shared" si="305"/>
        <v>_</v>
      </c>
      <c r="G9746" s="149">
        <f t="array" ref="G9746">SUM(IF(A9746=A$5:A9746,IF(C9746=C$5:C9746,1,0),0))</f>
        <v>6508</v>
      </c>
    </row>
    <row r="9747" spans="2:7" x14ac:dyDescent="0.25">
      <c r="B9747" s="149" t="str">
        <f t="shared" si="306"/>
        <v>_6509</v>
      </c>
      <c r="E9747" s="149" t="str">
        <f t="shared" si="305"/>
        <v>_</v>
      </c>
      <c r="G9747" s="149">
        <f t="array" ref="G9747">SUM(IF(A9747=A$5:A9747,IF(C9747=C$5:C9747,1,0),0))</f>
        <v>6509</v>
      </c>
    </row>
    <row r="9748" spans="2:7" x14ac:dyDescent="0.25">
      <c r="B9748" s="149" t="str">
        <f t="shared" si="306"/>
        <v>_6510</v>
      </c>
      <c r="E9748" s="149" t="str">
        <f t="shared" si="305"/>
        <v>_</v>
      </c>
      <c r="G9748" s="149">
        <f t="array" ref="G9748">SUM(IF(A9748=A$5:A9748,IF(C9748=C$5:C9748,1,0),0))</f>
        <v>6510</v>
      </c>
    </row>
    <row r="9749" spans="2:7" x14ac:dyDescent="0.25">
      <c r="B9749" s="149" t="str">
        <f t="shared" si="306"/>
        <v>_6511</v>
      </c>
      <c r="E9749" s="149" t="str">
        <f t="shared" si="305"/>
        <v>_</v>
      </c>
      <c r="G9749" s="149">
        <f t="array" ref="G9749">SUM(IF(A9749=A$5:A9749,IF(C9749=C$5:C9749,1,0),0))</f>
        <v>6511</v>
      </c>
    </row>
    <row r="9750" spans="2:7" x14ac:dyDescent="0.25">
      <c r="B9750" s="149" t="str">
        <f t="shared" si="306"/>
        <v>_6512</v>
      </c>
      <c r="E9750" s="149" t="str">
        <f t="shared" si="305"/>
        <v>_</v>
      </c>
      <c r="G9750" s="149">
        <f t="array" ref="G9750">SUM(IF(A9750=A$5:A9750,IF(C9750=C$5:C9750,1,0),0))</f>
        <v>6512</v>
      </c>
    </row>
    <row r="9751" spans="2:7" x14ac:dyDescent="0.25">
      <c r="B9751" s="149" t="str">
        <f t="shared" si="306"/>
        <v>_6513</v>
      </c>
      <c r="E9751" s="149" t="str">
        <f t="shared" si="305"/>
        <v>_</v>
      </c>
      <c r="G9751" s="149">
        <f t="array" ref="G9751">SUM(IF(A9751=A$5:A9751,IF(C9751=C$5:C9751,1,0),0))</f>
        <v>6513</v>
      </c>
    </row>
    <row r="9752" spans="2:7" x14ac:dyDescent="0.25">
      <c r="B9752" s="149" t="str">
        <f t="shared" si="306"/>
        <v>_6514</v>
      </c>
      <c r="E9752" s="149" t="str">
        <f t="shared" si="305"/>
        <v>_</v>
      </c>
      <c r="G9752" s="149">
        <f t="array" ref="G9752">SUM(IF(A9752=A$5:A9752,IF(C9752=C$5:C9752,1,0),0))</f>
        <v>6514</v>
      </c>
    </row>
    <row r="9753" spans="2:7" x14ac:dyDescent="0.25">
      <c r="B9753" s="149" t="str">
        <f t="shared" si="306"/>
        <v>_6515</v>
      </c>
      <c r="E9753" s="149" t="str">
        <f t="shared" si="305"/>
        <v>_</v>
      </c>
      <c r="G9753" s="149">
        <f t="array" ref="G9753">SUM(IF(A9753=A$5:A9753,IF(C9753=C$5:C9753,1,0),0))</f>
        <v>6515</v>
      </c>
    </row>
    <row r="9754" spans="2:7" x14ac:dyDescent="0.25">
      <c r="B9754" s="149" t="str">
        <f t="shared" si="306"/>
        <v>_6516</v>
      </c>
      <c r="E9754" s="149" t="str">
        <f t="shared" si="305"/>
        <v>_</v>
      </c>
      <c r="G9754" s="149">
        <f t="array" ref="G9754">SUM(IF(A9754=A$5:A9754,IF(C9754=C$5:C9754,1,0),0))</f>
        <v>6516</v>
      </c>
    </row>
    <row r="9755" spans="2:7" x14ac:dyDescent="0.25">
      <c r="B9755" s="149" t="str">
        <f t="shared" si="306"/>
        <v>_6517</v>
      </c>
      <c r="E9755" s="149" t="str">
        <f t="shared" si="305"/>
        <v>_</v>
      </c>
      <c r="G9755" s="149">
        <f t="array" ref="G9755">SUM(IF(A9755=A$5:A9755,IF(C9755=C$5:C9755,1,0),0))</f>
        <v>6517</v>
      </c>
    </row>
    <row r="9756" spans="2:7" x14ac:dyDescent="0.25">
      <c r="B9756" s="149" t="str">
        <f t="shared" si="306"/>
        <v>_6518</v>
      </c>
      <c r="E9756" s="149" t="str">
        <f t="shared" si="305"/>
        <v>_</v>
      </c>
      <c r="G9756" s="149">
        <f t="array" ref="G9756">SUM(IF(A9756=A$5:A9756,IF(C9756=C$5:C9756,1,0),0))</f>
        <v>6518</v>
      </c>
    </row>
    <row r="9757" spans="2:7" x14ac:dyDescent="0.25">
      <c r="B9757" s="149" t="str">
        <f t="shared" si="306"/>
        <v>_6519</v>
      </c>
      <c r="E9757" s="149" t="str">
        <f t="shared" si="305"/>
        <v>_</v>
      </c>
      <c r="G9757" s="149">
        <f t="array" ref="G9757">SUM(IF(A9757=A$5:A9757,IF(C9757=C$5:C9757,1,0),0))</f>
        <v>6519</v>
      </c>
    </row>
    <row r="9758" spans="2:7" x14ac:dyDescent="0.25">
      <c r="B9758" s="149" t="str">
        <f t="shared" si="306"/>
        <v>_6520</v>
      </c>
      <c r="E9758" s="149" t="str">
        <f t="shared" si="305"/>
        <v>_</v>
      </c>
      <c r="G9758" s="149">
        <f t="array" ref="G9758">SUM(IF(A9758=A$5:A9758,IF(C9758=C$5:C9758,1,0),0))</f>
        <v>6520</v>
      </c>
    </row>
    <row r="9759" spans="2:7" x14ac:dyDescent="0.25">
      <c r="B9759" s="149" t="str">
        <f t="shared" si="306"/>
        <v>_6521</v>
      </c>
      <c r="E9759" s="149" t="str">
        <f t="shared" si="305"/>
        <v>_</v>
      </c>
      <c r="G9759" s="149">
        <f t="array" ref="G9759">SUM(IF(A9759=A$5:A9759,IF(C9759=C$5:C9759,1,0),0))</f>
        <v>6521</v>
      </c>
    </row>
    <row r="9760" spans="2:7" x14ac:dyDescent="0.25">
      <c r="B9760" s="149" t="str">
        <f t="shared" si="306"/>
        <v>_6522</v>
      </c>
      <c r="E9760" s="149" t="str">
        <f t="shared" si="305"/>
        <v>_</v>
      </c>
      <c r="G9760" s="149">
        <f t="array" ref="G9760">SUM(IF(A9760=A$5:A9760,IF(C9760=C$5:C9760,1,0),0))</f>
        <v>6522</v>
      </c>
    </row>
    <row r="9761" spans="2:7" x14ac:dyDescent="0.25">
      <c r="B9761" s="149" t="str">
        <f t="shared" si="306"/>
        <v>_6523</v>
      </c>
      <c r="E9761" s="149" t="str">
        <f t="shared" si="305"/>
        <v>_</v>
      </c>
      <c r="G9761" s="149">
        <f t="array" ref="G9761">SUM(IF(A9761=A$5:A9761,IF(C9761=C$5:C9761,1,0),0))</f>
        <v>6523</v>
      </c>
    </row>
    <row r="9762" spans="2:7" x14ac:dyDescent="0.25">
      <c r="B9762" s="149" t="str">
        <f t="shared" si="306"/>
        <v>_6524</v>
      </c>
      <c r="E9762" s="149" t="str">
        <f t="shared" si="305"/>
        <v>_</v>
      </c>
      <c r="G9762" s="149">
        <f t="array" ref="G9762">SUM(IF(A9762=A$5:A9762,IF(C9762=C$5:C9762,1,0),0))</f>
        <v>6524</v>
      </c>
    </row>
    <row r="9763" spans="2:7" x14ac:dyDescent="0.25">
      <c r="B9763" s="149" t="str">
        <f t="shared" si="306"/>
        <v>_6525</v>
      </c>
      <c r="E9763" s="149" t="str">
        <f t="shared" si="305"/>
        <v>_</v>
      </c>
      <c r="G9763" s="149">
        <f t="array" ref="G9763">SUM(IF(A9763=A$5:A9763,IF(C9763=C$5:C9763,1,0),0))</f>
        <v>6525</v>
      </c>
    </row>
    <row r="9764" spans="2:7" x14ac:dyDescent="0.25">
      <c r="B9764" s="149" t="str">
        <f t="shared" si="306"/>
        <v>_6526</v>
      </c>
      <c r="E9764" s="149" t="str">
        <f t="shared" si="305"/>
        <v>_</v>
      </c>
      <c r="G9764" s="149">
        <f t="array" ref="G9764">SUM(IF(A9764=A$5:A9764,IF(C9764=C$5:C9764,1,0),0))</f>
        <v>6526</v>
      </c>
    </row>
    <row r="9765" spans="2:7" x14ac:dyDescent="0.25">
      <c r="B9765" s="149" t="str">
        <f t="shared" si="306"/>
        <v>_6527</v>
      </c>
      <c r="E9765" s="149" t="str">
        <f t="shared" si="305"/>
        <v>_</v>
      </c>
      <c r="G9765" s="149">
        <f t="array" ref="G9765">SUM(IF(A9765=A$5:A9765,IF(C9765=C$5:C9765,1,0),0))</f>
        <v>6527</v>
      </c>
    </row>
    <row r="9766" spans="2:7" x14ac:dyDescent="0.25">
      <c r="B9766" s="149" t="str">
        <f t="shared" si="306"/>
        <v>_6528</v>
      </c>
      <c r="E9766" s="149" t="str">
        <f t="shared" si="305"/>
        <v>_</v>
      </c>
      <c r="G9766" s="149">
        <f t="array" ref="G9766">SUM(IF(A9766=A$5:A9766,IF(C9766=C$5:C9766,1,0),0))</f>
        <v>6528</v>
      </c>
    </row>
    <row r="9767" spans="2:7" x14ac:dyDescent="0.25">
      <c r="B9767" s="149" t="str">
        <f t="shared" si="306"/>
        <v>_6529</v>
      </c>
      <c r="E9767" s="149" t="str">
        <f t="shared" si="305"/>
        <v>_</v>
      </c>
      <c r="G9767" s="149">
        <f t="array" ref="G9767">SUM(IF(A9767=A$5:A9767,IF(C9767=C$5:C9767,1,0),0))</f>
        <v>6529</v>
      </c>
    </row>
    <row r="9768" spans="2:7" x14ac:dyDescent="0.25">
      <c r="B9768" s="149" t="str">
        <f t="shared" si="306"/>
        <v>_6530</v>
      </c>
      <c r="E9768" s="149" t="str">
        <f t="shared" si="305"/>
        <v>_</v>
      </c>
      <c r="G9768" s="149">
        <f t="array" ref="G9768">SUM(IF(A9768=A$5:A9768,IF(C9768=C$5:C9768,1,0),0))</f>
        <v>6530</v>
      </c>
    </row>
    <row r="9769" spans="2:7" x14ac:dyDescent="0.25">
      <c r="B9769" s="149" t="str">
        <f t="shared" si="306"/>
        <v>_6531</v>
      </c>
      <c r="E9769" s="149" t="str">
        <f t="shared" si="305"/>
        <v>_</v>
      </c>
      <c r="G9769" s="149">
        <f t="array" ref="G9769">SUM(IF(A9769=A$5:A9769,IF(C9769=C$5:C9769,1,0),0))</f>
        <v>6531</v>
      </c>
    </row>
    <row r="9770" spans="2:7" x14ac:dyDescent="0.25">
      <c r="B9770" s="149" t="str">
        <f t="shared" si="306"/>
        <v>_6532</v>
      </c>
      <c r="E9770" s="149" t="str">
        <f t="shared" si="305"/>
        <v>_</v>
      </c>
      <c r="G9770" s="149">
        <f t="array" ref="G9770">SUM(IF(A9770=A$5:A9770,IF(C9770=C$5:C9770,1,0),0))</f>
        <v>6532</v>
      </c>
    </row>
    <row r="9771" spans="2:7" x14ac:dyDescent="0.25">
      <c r="B9771" s="149" t="str">
        <f t="shared" si="306"/>
        <v>_6533</v>
      </c>
      <c r="E9771" s="149" t="str">
        <f t="shared" si="305"/>
        <v>_</v>
      </c>
      <c r="G9771" s="149">
        <f t="array" ref="G9771">SUM(IF(A9771=A$5:A9771,IF(C9771=C$5:C9771,1,0),0))</f>
        <v>6533</v>
      </c>
    </row>
    <row r="9772" spans="2:7" x14ac:dyDescent="0.25">
      <c r="B9772" s="149" t="str">
        <f t="shared" si="306"/>
        <v>_6534</v>
      </c>
      <c r="E9772" s="149" t="str">
        <f t="shared" si="305"/>
        <v>_</v>
      </c>
      <c r="G9772" s="149">
        <f t="array" ref="G9772">SUM(IF(A9772=A$5:A9772,IF(C9772=C$5:C9772,1,0),0))</f>
        <v>6534</v>
      </c>
    </row>
    <row r="9773" spans="2:7" x14ac:dyDescent="0.25">
      <c r="B9773" s="149" t="str">
        <f t="shared" si="306"/>
        <v>_6535</v>
      </c>
      <c r="E9773" s="149" t="str">
        <f t="shared" si="305"/>
        <v>_</v>
      </c>
      <c r="G9773" s="149">
        <f t="array" ref="G9773">SUM(IF(A9773=A$5:A9773,IF(C9773=C$5:C9773,1,0),0))</f>
        <v>6535</v>
      </c>
    </row>
    <row r="9774" spans="2:7" x14ac:dyDescent="0.25">
      <c r="B9774" s="149" t="str">
        <f t="shared" si="306"/>
        <v>_6536</v>
      </c>
      <c r="E9774" s="149" t="str">
        <f t="shared" si="305"/>
        <v>_</v>
      </c>
      <c r="G9774" s="149">
        <f t="array" ref="G9774">SUM(IF(A9774=A$5:A9774,IF(C9774=C$5:C9774,1,0),0))</f>
        <v>6536</v>
      </c>
    </row>
    <row r="9775" spans="2:7" x14ac:dyDescent="0.25">
      <c r="B9775" s="149" t="str">
        <f t="shared" si="306"/>
        <v>_6537</v>
      </c>
      <c r="E9775" s="149" t="str">
        <f t="shared" si="305"/>
        <v>_</v>
      </c>
      <c r="G9775" s="149">
        <f t="array" ref="G9775">SUM(IF(A9775=A$5:A9775,IF(C9775=C$5:C9775,1,0),0))</f>
        <v>6537</v>
      </c>
    </row>
    <row r="9776" spans="2:7" x14ac:dyDescent="0.25">
      <c r="B9776" s="149" t="str">
        <f t="shared" si="306"/>
        <v>_6538</v>
      </c>
      <c r="E9776" s="149" t="str">
        <f t="shared" si="305"/>
        <v>_</v>
      </c>
      <c r="G9776" s="149">
        <f t="array" ref="G9776">SUM(IF(A9776=A$5:A9776,IF(C9776=C$5:C9776,1,0),0))</f>
        <v>6538</v>
      </c>
    </row>
    <row r="9777" spans="2:7" x14ac:dyDescent="0.25">
      <c r="B9777" s="149" t="str">
        <f t="shared" si="306"/>
        <v>_6539</v>
      </c>
      <c r="E9777" s="149" t="str">
        <f t="shared" ref="E9777:E9840" si="307">A9777&amp;"_"&amp;C9777&amp;D9777</f>
        <v>_</v>
      </c>
      <c r="G9777" s="149">
        <f t="array" ref="G9777">SUM(IF(A9777=A$5:A9777,IF(C9777=C$5:C9777,1,0),0))</f>
        <v>6539</v>
      </c>
    </row>
    <row r="9778" spans="2:7" x14ac:dyDescent="0.25">
      <c r="B9778" s="149" t="str">
        <f t="shared" si="306"/>
        <v>_6540</v>
      </c>
      <c r="E9778" s="149" t="str">
        <f t="shared" si="307"/>
        <v>_</v>
      </c>
      <c r="G9778" s="149">
        <f t="array" ref="G9778">SUM(IF(A9778=A$5:A9778,IF(C9778=C$5:C9778,1,0),0))</f>
        <v>6540</v>
      </c>
    </row>
    <row r="9779" spans="2:7" x14ac:dyDescent="0.25">
      <c r="B9779" s="149" t="str">
        <f t="shared" si="306"/>
        <v>_6541</v>
      </c>
      <c r="E9779" s="149" t="str">
        <f t="shared" si="307"/>
        <v>_</v>
      </c>
      <c r="G9779" s="149">
        <f t="array" ref="G9779">SUM(IF(A9779=A$5:A9779,IF(C9779=C$5:C9779,1,0),0))</f>
        <v>6541</v>
      </c>
    </row>
    <row r="9780" spans="2:7" x14ac:dyDescent="0.25">
      <c r="B9780" s="149" t="str">
        <f t="shared" si="306"/>
        <v>_6542</v>
      </c>
      <c r="E9780" s="149" t="str">
        <f t="shared" si="307"/>
        <v>_</v>
      </c>
      <c r="G9780" s="149">
        <f t="array" ref="G9780">SUM(IF(A9780=A$5:A9780,IF(C9780=C$5:C9780,1,0),0))</f>
        <v>6542</v>
      </c>
    </row>
    <row r="9781" spans="2:7" x14ac:dyDescent="0.25">
      <c r="B9781" s="149" t="str">
        <f t="shared" si="306"/>
        <v>_6543</v>
      </c>
      <c r="E9781" s="149" t="str">
        <f t="shared" si="307"/>
        <v>_</v>
      </c>
      <c r="G9781" s="149">
        <f t="array" ref="G9781">SUM(IF(A9781=A$5:A9781,IF(C9781=C$5:C9781,1,0),0))</f>
        <v>6543</v>
      </c>
    </row>
    <row r="9782" spans="2:7" x14ac:dyDescent="0.25">
      <c r="B9782" s="149" t="str">
        <f t="shared" si="306"/>
        <v>_6544</v>
      </c>
      <c r="E9782" s="149" t="str">
        <f t="shared" si="307"/>
        <v>_</v>
      </c>
      <c r="G9782" s="149">
        <f t="array" ref="G9782">SUM(IF(A9782=A$5:A9782,IF(C9782=C$5:C9782,1,0),0))</f>
        <v>6544</v>
      </c>
    </row>
    <row r="9783" spans="2:7" x14ac:dyDescent="0.25">
      <c r="B9783" s="149" t="str">
        <f t="shared" si="306"/>
        <v>_6545</v>
      </c>
      <c r="E9783" s="149" t="str">
        <f t="shared" si="307"/>
        <v>_</v>
      </c>
      <c r="G9783" s="149">
        <f t="array" ref="G9783">SUM(IF(A9783=A$5:A9783,IF(C9783=C$5:C9783,1,0),0))</f>
        <v>6545</v>
      </c>
    </row>
    <row r="9784" spans="2:7" x14ac:dyDescent="0.25">
      <c r="B9784" s="149" t="str">
        <f t="shared" si="306"/>
        <v>_6546</v>
      </c>
      <c r="E9784" s="149" t="str">
        <f t="shared" si="307"/>
        <v>_</v>
      </c>
      <c r="G9784" s="149">
        <f t="array" ref="G9784">SUM(IF(A9784=A$5:A9784,IF(C9784=C$5:C9784,1,0),0))</f>
        <v>6546</v>
      </c>
    </row>
    <row r="9785" spans="2:7" x14ac:dyDescent="0.25">
      <c r="B9785" s="149" t="str">
        <f t="shared" si="306"/>
        <v>_6547</v>
      </c>
      <c r="E9785" s="149" t="str">
        <f t="shared" si="307"/>
        <v>_</v>
      </c>
      <c r="G9785" s="149">
        <f t="array" ref="G9785">SUM(IF(A9785=A$5:A9785,IF(C9785=C$5:C9785,1,0),0))</f>
        <v>6547</v>
      </c>
    </row>
    <row r="9786" spans="2:7" x14ac:dyDescent="0.25">
      <c r="B9786" s="149" t="str">
        <f t="shared" si="306"/>
        <v>_6548</v>
      </c>
      <c r="E9786" s="149" t="str">
        <f t="shared" si="307"/>
        <v>_</v>
      </c>
      <c r="G9786" s="149">
        <f t="array" ref="G9786">SUM(IF(A9786=A$5:A9786,IF(C9786=C$5:C9786,1,0),0))</f>
        <v>6548</v>
      </c>
    </row>
    <row r="9787" spans="2:7" x14ac:dyDescent="0.25">
      <c r="B9787" s="149" t="str">
        <f t="shared" si="306"/>
        <v>_6549</v>
      </c>
      <c r="E9787" s="149" t="str">
        <f t="shared" si="307"/>
        <v>_</v>
      </c>
      <c r="G9787" s="149">
        <f t="array" ref="G9787">SUM(IF(A9787=A$5:A9787,IF(C9787=C$5:C9787,1,0),0))</f>
        <v>6549</v>
      </c>
    </row>
    <row r="9788" spans="2:7" x14ac:dyDescent="0.25">
      <c r="B9788" s="149" t="str">
        <f t="shared" si="306"/>
        <v>_6550</v>
      </c>
      <c r="E9788" s="149" t="str">
        <f t="shared" si="307"/>
        <v>_</v>
      </c>
      <c r="G9788" s="149">
        <f t="array" ref="G9788">SUM(IF(A9788=A$5:A9788,IF(C9788=C$5:C9788,1,0),0))</f>
        <v>6550</v>
      </c>
    </row>
    <row r="9789" spans="2:7" x14ac:dyDescent="0.25">
      <c r="B9789" s="149" t="str">
        <f t="shared" si="306"/>
        <v>_6551</v>
      </c>
      <c r="E9789" s="149" t="str">
        <f t="shared" si="307"/>
        <v>_</v>
      </c>
      <c r="G9789" s="149">
        <f t="array" ref="G9789">SUM(IF(A9789=A$5:A9789,IF(C9789=C$5:C9789,1,0),0))</f>
        <v>6551</v>
      </c>
    </row>
    <row r="9790" spans="2:7" x14ac:dyDescent="0.25">
      <c r="B9790" s="149" t="str">
        <f t="shared" si="306"/>
        <v>_6552</v>
      </c>
      <c r="E9790" s="149" t="str">
        <f t="shared" si="307"/>
        <v>_</v>
      </c>
      <c r="G9790" s="149">
        <f t="array" ref="G9790">SUM(IF(A9790=A$5:A9790,IF(C9790=C$5:C9790,1,0),0))</f>
        <v>6552</v>
      </c>
    </row>
    <row r="9791" spans="2:7" x14ac:dyDescent="0.25">
      <c r="B9791" s="149" t="str">
        <f t="shared" si="306"/>
        <v>_6553</v>
      </c>
      <c r="E9791" s="149" t="str">
        <f t="shared" si="307"/>
        <v>_</v>
      </c>
      <c r="G9791" s="149">
        <f t="array" ref="G9791">SUM(IF(A9791=A$5:A9791,IF(C9791=C$5:C9791,1,0),0))</f>
        <v>6553</v>
      </c>
    </row>
    <row r="9792" spans="2:7" x14ac:dyDescent="0.25">
      <c r="B9792" s="149" t="str">
        <f t="shared" si="306"/>
        <v>_6554</v>
      </c>
      <c r="E9792" s="149" t="str">
        <f t="shared" si="307"/>
        <v>_</v>
      </c>
      <c r="G9792" s="149">
        <f t="array" ref="G9792">SUM(IF(A9792=A$5:A9792,IF(C9792=C$5:C9792,1,0),0))</f>
        <v>6554</v>
      </c>
    </row>
    <row r="9793" spans="2:7" x14ac:dyDescent="0.25">
      <c r="B9793" s="149" t="str">
        <f t="shared" si="306"/>
        <v>_6555</v>
      </c>
      <c r="E9793" s="149" t="str">
        <f t="shared" si="307"/>
        <v>_</v>
      </c>
      <c r="G9793" s="149">
        <f t="array" ref="G9793">SUM(IF(A9793=A$5:A9793,IF(C9793=C$5:C9793,1,0),0))</f>
        <v>6555</v>
      </c>
    </row>
    <row r="9794" spans="2:7" x14ac:dyDescent="0.25">
      <c r="B9794" s="149" t="str">
        <f t="shared" si="306"/>
        <v>_6556</v>
      </c>
      <c r="E9794" s="149" t="str">
        <f t="shared" si="307"/>
        <v>_</v>
      </c>
      <c r="G9794" s="149">
        <f t="array" ref="G9794">SUM(IF(A9794=A$5:A9794,IF(C9794=C$5:C9794,1,0),0))</f>
        <v>6556</v>
      </c>
    </row>
    <row r="9795" spans="2:7" x14ac:dyDescent="0.25">
      <c r="B9795" s="149" t="str">
        <f t="shared" si="306"/>
        <v>_6557</v>
      </c>
      <c r="E9795" s="149" t="str">
        <f t="shared" si="307"/>
        <v>_</v>
      </c>
      <c r="G9795" s="149">
        <f t="array" ref="G9795">SUM(IF(A9795=A$5:A9795,IF(C9795=C$5:C9795,1,0),0))</f>
        <v>6557</v>
      </c>
    </row>
    <row r="9796" spans="2:7" x14ac:dyDescent="0.25">
      <c r="B9796" s="149" t="str">
        <f t="shared" si="306"/>
        <v>_6558</v>
      </c>
      <c r="E9796" s="149" t="str">
        <f t="shared" si="307"/>
        <v>_</v>
      </c>
      <c r="G9796" s="149">
        <f t="array" ref="G9796">SUM(IF(A9796=A$5:A9796,IF(C9796=C$5:C9796,1,0),0))</f>
        <v>6558</v>
      </c>
    </row>
    <row r="9797" spans="2:7" x14ac:dyDescent="0.25">
      <c r="B9797" s="149" t="str">
        <f t="shared" si="306"/>
        <v>_6559</v>
      </c>
      <c r="E9797" s="149" t="str">
        <f t="shared" si="307"/>
        <v>_</v>
      </c>
      <c r="G9797" s="149">
        <f t="array" ref="G9797">SUM(IF(A9797=A$5:A9797,IF(C9797=C$5:C9797,1,0),0))</f>
        <v>6559</v>
      </c>
    </row>
    <row r="9798" spans="2:7" x14ac:dyDescent="0.25">
      <c r="B9798" s="149" t="str">
        <f t="shared" si="306"/>
        <v>_6560</v>
      </c>
      <c r="E9798" s="149" t="str">
        <f t="shared" si="307"/>
        <v>_</v>
      </c>
      <c r="G9798" s="149">
        <f t="array" ref="G9798">SUM(IF(A9798=A$5:A9798,IF(C9798=C$5:C9798,1,0),0))</f>
        <v>6560</v>
      </c>
    </row>
    <row r="9799" spans="2:7" x14ac:dyDescent="0.25">
      <c r="B9799" s="149" t="str">
        <f t="shared" si="306"/>
        <v>_6561</v>
      </c>
      <c r="E9799" s="149" t="str">
        <f t="shared" si="307"/>
        <v>_</v>
      </c>
      <c r="G9799" s="149">
        <f t="array" ref="G9799">SUM(IF(A9799=A$5:A9799,IF(C9799=C$5:C9799,1,0),0))</f>
        <v>6561</v>
      </c>
    </row>
    <row r="9800" spans="2:7" x14ac:dyDescent="0.25">
      <c r="B9800" s="149" t="str">
        <f t="shared" si="306"/>
        <v>_6562</v>
      </c>
      <c r="E9800" s="149" t="str">
        <f t="shared" si="307"/>
        <v>_</v>
      </c>
      <c r="G9800" s="149">
        <f t="array" ref="G9800">SUM(IF(A9800=A$5:A9800,IF(C9800=C$5:C9800,1,0),0))</f>
        <v>6562</v>
      </c>
    </row>
    <row r="9801" spans="2:7" x14ac:dyDescent="0.25">
      <c r="B9801" s="149" t="str">
        <f t="shared" si="306"/>
        <v>_6563</v>
      </c>
      <c r="E9801" s="149" t="str">
        <f t="shared" si="307"/>
        <v>_</v>
      </c>
      <c r="G9801" s="149">
        <f t="array" ref="G9801">SUM(IF(A9801=A$5:A9801,IF(C9801=C$5:C9801,1,0),0))</f>
        <v>6563</v>
      </c>
    </row>
    <row r="9802" spans="2:7" x14ac:dyDescent="0.25">
      <c r="B9802" s="149" t="str">
        <f t="shared" si="306"/>
        <v>_6564</v>
      </c>
      <c r="E9802" s="149" t="str">
        <f t="shared" si="307"/>
        <v>_</v>
      </c>
      <c r="G9802" s="149">
        <f t="array" ref="G9802">SUM(IF(A9802=A$5:A9802,IF(C9802=C$5:C9802,1,0),0))</f>
        <v>6564</v>
      </c>
    </row>
    <row r="9803" spans="2:7" x14ac:dyDescent="0.25">
      <c r="B9803" s="149" t="str">
        <f t="shared" si="306"/>
        <v>_6565</v>
      </c>
      <c r="E9803" s="149" t="str">
        <f t="shared" si="307"/>
        <v>_</v>
      </c>
      <c r="G9803" s="149">
        <f t="array" ref="G9803">SUM(IF(A9803=A$5:A9803,IF(C9803=C$5:C9803,1,0),0))</f>
        <v>6565</v>
      </c>
    </row>
    <row r="9804" spans="2:7" x14ac:dyDescent="0.25">
      <c r="B9804" s="149" t="str">
        <f t="shared" si="306"/>
        <v>_6566</v>
      </c>
      <c r="E9804" s="149" t="str">
        <f t="shared" si="307"/>
        <v>_</v>
      </c>
      <c r="G9804" s="149">
        <f t="array" ref="G9804">SUM(IF(A9804=A$5:A9804,IF(C9804=C$5:C9804,1,0),0))</f>
        <v>6566</v>
      </c>
    </row>
    <row r="9805" spans="2:7" x14ac:dyDescent="0.25">
      <c r="B9805" s="149" t="str">
        <f t="shared" ref="B9805:B9868" si="308">A9805&amp;"_"&amp;C9805&amp;G9805</f>
        <v>_6567</v>
      </c>
      <c r="E9805" s="149" t="str">
        <f t="shared" si="307"/>
        <v>_</v>
      </c>
      <c r="G9805" s="149">
        <f t="array" ref="G9805">SUM(IF(A9805=A$5:A9805,IF(C9805=C$5:C9805,1,0),0))</f>
        <v>6567</v>
      </c>
    </row>
    <row r="9806" spans="2:7" x14ac:dyDescent="0.25">
      <c r="B9806" s="149" t="str">
        <f t="shared" si="308"/>
        <v>_6568</v>
      </c>
      <c r="E9806" s="149" t="str">
        <f t="shared" si="307"/>
        <v>_</v>
      </c>
      <c r="G9806" s="149">
        <f t="array" ref="G9806">SUM(IF(A9806=A$5:A9806,IF(C9806=C$5:C9806,1,0),0))</f>
        <v>6568</v>
      </c>
    </row>
    <row r="9807" spans="2:7" x14ac:dyDescent="0.25">
      <c r="B9807" s="149" t="str">
        <f t="shared" si="308"/>
        <v>_6569</v>
      </c>
      <c r="E9807" s="149" t="str">
        <f t="shared" si="307"/>
        <v>_</v>
      </c>
      <c r="G9807" s="149">
        <f t="array" ref="G9807">SUM(IF(A9807=A$5:A9807,IF(C9807=C$5:C9807,1,0),0))</f>
        <v>6569</v>
      </c>
    </row>
    <row r="9808" spans="2:7" x14ac:dyDescent="0.25">
      <c r="B9808" s="149" t="str">
        <f t="shared" si="308"/>
        <v>_6570</v>
      </c>
      <c r="E9808" s="149" t="str">
        <f t="shared" si="307"/>
        <v>_</v>
      </c>
      <c r="G9808" s="149">
        <f t="array" ref="G9808">SUM(IF(A9808=A$5:A9808,IF(C9808=C$5:C9808,1,0),0))</f>
        <v>6570</v>
      </c>
    </row>
    <row r="9809" spans="2:7" x14ac:dyDescent="0.25">
      <c r="B9809" s="149" t="str">
        <f t="shared" si="308"/>
        <v>_6571</v>
      </c>
      <c r="E9809" s="149" t="str">
        <f t="shared" si="307"/>
        <v>_</v>
      </c>
      <c r="G9809" s="149">
        <f t="array" ref="G9809">SUM(IF(A9809=A$5:A9809,IF(C9809=C$5:C9809,1,0),0))</f>
        <v>6571</v>
      </c>
    </row>
    <row r="9810" spans="2:7" x14ac:dyDescent="0.25">
      <c r="B9810" s="149" t="str">
        <f t="shared" si="308"/>
        <v>_6572</v>
      </c>
      <c r="E9810" s="149" t="str">
        <f t="shared" si="307"/>
        <v>_</v>
      </c>
      <c r="G9810" s="149">
        <f t="array" ref="G9810">SUM(IF(A9810=A$5:A9810,IF(C9810=C$5:C9810,1,0),0))</f>
        <v>6572</v>
      </c>
    </row>
    <row r="9811" spans="2:7" x14ac:dyDescent="0.25">
      <c r="B9811" s="149" t="str">
        <f t="shared" si="308"/>
        <v>_6573</v>
      </c>
      <c r="E9811" s="149" t="str">
        <f t="shared" si="307"/>
        <v>_</v>
      </c>
      <c r="G9811" s="149">
        <f t="array" ref="G9811">SUM(IF(A9811=A$5:A9811,IF(C9811=C$5:C9811,1,0),0))</f>
        <v>6573</v>
      </c>
    </row>
    <row r="9812" spans="2:7" x14ac:dyDescent="0.25">
      <c r="B9812" s="149" t="str">
        <f t="shared" si="308"/>
        <v>_6574</v>
      </c>
      <c r="E9812" s="149" t="str">
        <f t="shared" si="307"/>
        <v>_</v>
      </c>
      <c r="G9812" s="149">
        <f t="array" ref="G9812">SUM(IF(A9812=A$5:A9812,IF(C9812=C$5:C9812,1,0),0))</f>
        <v>6574</v>
      </c>
    </row>
    <row r="9813" spans="2:7" x14ac:dyDescent="0.25">
      <c r="B9813" s="149" t="str">
        <f t="shared" si="308"/>
        <v>_6575</v>
      </c>
      <c r="E9813" s="149" t="str">
        <f t="shared" si="307"/>
        <v>_</v>
      </c>
      <c r="G9813" s="149">
        <f t="array" ref="G9813">SUM(IF(A9813=A$5:A9813,IF(C9813=C$5:C9813,1,0),0))</f>
        <v>6575</v>
      </c>
    </row>
    <row r="9814" spans="2:7" x14ac:dyDescent="0.25">
      <c r="B9814" s="149" t="str">
        <f t="shared" si="308"/>
        <v>_6576</v>
      </c>
      <c r="E9814" s="149" t="str">
        <f t="shared" si="307"/>
        <v>_</v>
      </c>
      <c r="G9814" s="149">
        <f t="array" ref="G9814">SUM(IF(A9814=A$5:A9814,IF(C9814=C$5:C9814,1,0),0))</f>
        <v>6576</v>
      </c>
    </row>
    <row r="9815" spans="2:7" x14ac:dyDescent="0.25">
      <c r="B9815" s="149" t="str">
        <f t="shared" si="308"/>
        <v>_6577</v>
      </c>
      <c r="E9815" s="149" t="str">
        <f t="shared" si="307"/>
        <v>_</v>
      </c>
      <c r="G9815" s="149">
        <f t="array" ref="G9815">SUM(IF(A9815=A$5:A9815,IF(C9815=C$5:C9815,1,0),0))</f>
        <v>6577</v>
      </c>
    </row>
    <row r="9816" spans="2:7" x14ac:dyDescent="0.25">
      <c r="B9816" s="149" t="str">
        <f t="shared" si="308"/>
        <v>_6578</v>
      </c>
      <c r="E9816" s="149" t="str">
        <f t="shared" si="307"/>
        <v>_</v>
      </c>
      <c r="G9816" s="149">
        <f t="array" ref="G9816">SUM(IF(A9816=A$5:A9816,IF(C9816=C$5:C9816,1,0),0))</f>
        <v>6578</v>
      </c>
    </row>
    <row r="9817" spans="2:7" x14ac:dyDescent="0.25">
      <c r="B9817" s="149" t="str">
        <f t="shared" si="308"/>
        <v>_6579</v>
      </c>
      <c r="E9817" s="149" t="str">
        <f t="shared" si="307"/>
        <v>_</v>
      </c>
      <c r="G9817" s="149">
        <f t="array" ref="G9817">SUM(IF(A9817=A$5:A9817,IF(C9817=C$5:C9817,1,0),0))</f>
        <v>6579</v>
      </c>
    </row>
    <row r="9818" spans="2:7" x14ac:dyDescent="0.25">
      <c r="B9818" s="149" t="str">
        <f t="shared" si="308"/>
        <v>_6580</v>
      </c>
      <c r="E9818" s="149" t="str">
        <f t="shared" si="307"/>
        <v>_</v>
      </c>
      <c r="G9818" s="149">
        <f t="array" ref="G9818">SUM(IF(A9818=A$5:A9818,IF(C9818=C$5:C9818,1,0),0))</f>
        <v>6580</v>
      </c>
    </row>
    <row r="9819" spans="2:7" x14ac:dyDescent="0.25">
      <c r="B9819" s="149" t="str">
        <f t="shared" si="308"/>
        <v>_6581</v>
      </c>
      <c r="E9819" s="149" t="str">
        <f t="shared" si="307"/>
        <v>_</v>
      </c>
      <c r="G9819" s="149">
        <f t="array" ref="G9819">SUM(IF(A9819=A$5:A9819,IF(C9819=C$5:C9819,1,0),0))</f>
        <v>6581</v>
      </c>
    </row>
    <row r="9820" spans="2:7" x14ac:dyDescent="0.25">
      <c r="B9820" s="149" t="str">
        <f t="shared" si="308"/>
        <v>_6582</v>
      </c>
      <c r="E9820" s="149" t="str">
        <f t="shared" si="307"/>
        <v>_</v>
      </c>
      <c r="G9820" s="149">
        <f t="array" ref="G9820">SUM(IF(A9820=A$5:A9820,IF(C9820=C$5:C9820,1,0),0))</f>
        <v>6582</v>
      </c>
    </row>
    <row r="9821" spans="2:7" x14ac:dyDescent="0.25">
      <c r="B9821" s="149" t="str">
        <f t="shared" si="308"/>
        <v>_6583</v>
      </c>
      <c r="E9821" s="149" t="str">
        <f t="shared" si="307"/>
        <v>_</v>
      </c>
      <c r="G9821" s="149">
        <f t="array" ref="G9821">SUM(IF(A9821=A$5:A9821,IF(C9821=C$5:C9821,1,0),0))</f>
        <v>6583</v>
      </c>
    </row>
    <row r="9822" spans="2:7" x14ac:dyDescent="0.25">
      <c r="B9822" s="149" t="str">
        <f t="shared" si="308"/>
        <v>_6584</v>
      </c>
      <c r="E9822" s="149" t="str">
        <f t="shared" si="307"/>
        <v>_</v>
      </c>
      <c r="G9822" s="149">
        <f t="array" ref="G9822">SUM(IF(A9822=A$5:A9822,IF(C9822=C$5:C9822,1,0),0))</f>
        <v>6584</v>
      </c>
    </row>
    <row r="9823" spans="2:7" x14ac:dyDescent="0.25">
      <c r="B9823" s="149" t="str">
        <f t="shared" si="308"/>
        <v>_6585</v>
      </c>
      <c r="E9823" s="149" t="str">
        <f t="shared" si="307"/>
        <v>_</v>
      </c>
      <c r="G9823" s="149">
        <f t="array" ref="G9823">SUM(IF(A9823=A$5:A9823,IF(C9823=C$5:C9823,1,0),0))</f>
        <v>6585</v>
      </c>
    </row>
    <row r="9824" spans="2:7" x14ac:dyDescent="0.25">
      <c r="B9824" s="149" t="str">
        <f t="shared" si="308"/>
        <v>_6586</v>
      </c>
      <c r="E9824" s="149" t="str">
        <f t="shared" si="307"/>
        <v>_</v>
      </c>
      <c r="G9824" s="149">
        <f t="array" ref="G9824">SUM(IF(A9824=A$5:A9824,IF(C9824=C$5:C9824,1,0),0))</f>
        <v>6586</v>
      </c>
    </row>
    <row r="9825" spans="2:7" x14ac:dyDescent="0.25">
      <c r="B9825" s="149" t="str">
        <f t="shared" si="308"/>
        <v>_6587</v>
      </c>
      <c r="E9825" s="149" t="str">
        <f t="shared" si="307"/>
        <v>_</v>
      </c>
      <c r="G9825" s="149">
        <f t="array" ref="G9825">SUM(IF(A9825=A$5:A9825,IF(C9825=C$5:C9825,1,0),0))</f>
        <v>6587</v>
      </c>
    </row>
    <row r="9826" spans="2:7" x14ac:dyDescent="0.25">
      <c r="B9826" s="149" t="str">
        <f t="shared" si="308"/>
        <v>_6588</v>
      </c>
      <c r="E9826" s="149" t="str">
        <f t="shared" si="307"/>
        <v>_</v>
      </c>
      <c r="G9826" s="149">
        <f t="array" ref="G9826">SUM(IF(A9826=A$5:A9826,IF(C9826=C$5:C9826,1,0),0))</f>
        <v>6588</v>
      </c>
    </row>
    <row r="9827" spans="2:7" x14ac:dyDescent="0.25">
      <c r="B9827" s="149" t="str">
        <f t="shared" si="308"/>
        <v>_6589</v>
      </c>
      <c r="E9827" s="149" t="str">
        <f t="shared" si="307"/>
        <v>_</v>
      </c>
      <c r="G9827" s="149">
        <f t="array" ref="G9827">SUM(IF(A9827=A$5:A9827,IF(C9827=C$5:C9827,1,0),0))</f>
        <v>6589</v>
      </c>
    </row>
    <row r="9828" spans="2:7" x14ac:dyDescent="0.25">
      <c r="B9828" s="149" t="str">
        <f t="shared" si="308"/>
        <v>_6590</v>
      </c>
      <c r="E9828" s="149" t="str">
        <f t="shared" si="307"/>
        <v>_</v>
      </c>
      <c r="G9828" s="149">
        <f t="array" ref="G9828">SUM(IF(A9828=A$5:A9828,IF(C9828=C$5:C9828,1,0),0))</f>
        <v>6590</v>
      </c>
    </row>
    <row r="9829" spans="2:7" x14ac:dyDescent="0.25">
      <c r="B9829" s="149" t="str">
        <f t="shared" si="308"/>
        <v>_6591</v>
      </c>
      <c r="E9829" s="149" t="str">
        <f t="shared" si="307"/>
        <v>_</v>
      </c>
      <c r="G9829" s="149">
        <f t="array" ref="G9829">SUM(IF(A9829=A$5:A9829,IF(C9829=C$5:C9829,1,0),0))</f>
        <v>6591</v>
      </c>
    </row>
    <row r="9830" spans="2:7" x14ac:dyDescent="0.25">
      <c r="B9830" s="149" t="str">
        <f t="shared" si="308"/>
        <v>_6592</v>
      </c>
      <c r="E9830" s="149" t="str">
        <f t="shared" si="307"/>
        <v>_</v>
      </c>
      <c r="G9830" s="149">
        <f t="array" ref="G9830">SUM(IF(A9830=A$5:A9830,IF(C9830=C$5:C9830,1,0),0))</f>
        <v>6592</v>
      </c>
    </row>
    <row r="9831" spans="2:7" x14ac:dyDescent="0.25">
      <c r="B9831" s="149" t="str">
        <f t="shared" si="308"/>
        <v>_6593</v>
      </c>
      <c r="E9831" s="149" t="str">
        <f t="shared" si="307"/>
        <v>_</v>
      </c>
      <c r="G9831" s="149">
        <f t="array" ref="G9831">SUM(IF(A9831=A$5:A9831,IF(C9831=C$5:C9831,1,0),0))</f>
        <v>6593</v>
      </c>
    </row>
    <row r="9832" spans="2:7" x14ac:dyDescent="0.25">
      <c r="B9832" s="149" t="str">
        <f t="shared" si="308"/>
        <v>_6594</v>
      </c>
      <c r="E9832" s="149" t="str">
        <f t="shared" si="307"/>
        <v>_</v>
      </c>
      <c r="G9832" s="149">
        <f t="array" ref="G9832">SUM(IF(A9832=A$5:A9832,IF(C9832=C$5:C9832,1,0),0))</f>
        <v>6594</v>
      </c>
    </row>
    <row r="9833" spans="2:7" x14ac:dyDescent="0.25">
      <c r="B9833" s="149" t="str">
        <f t="shared" si="308"/>
        <v>_6595</v>
      </c>
      <c r="E9833" s="149" t="str">
        <f t="shared" si="307"/>
        <v>_</v>
      </c>
      <c r="G9833" s="149">
        <f t="array" ref="G9833">SUM(IF(A9833=A$5:A9833,IF(C9833=C$5:C9833,1,0),0))</f>
        <v>6595</v>
      </c>
    </row>
    <row r="9834" spans="2:7" x14ac:dyDescent="0.25">
      <c r="B9834" s="149" t="str">
        <f t="shared" si="308"/>
        <v>_6596</v>
      </c>
      <c r="E9834" s="149" t="str">
        <f t="shared" si="307"/>
        <v>_</v>
      </c>
      <c r="G9834" s="149">
        <f t="array" ref="G9834">SUM(IF(A9834=A$5:A9834,IF(C9834=C$5:C9834,1,0),0))</f>
        <v>6596</v>
      </c>
    </row>
    <row r="9835" spans="2:7" x14ac:dyDescent="0.25">
      <c r="B9835" s="149" t="str">
        <f t="shared" si="308"/>
        <v>_6597</v>
      </c>
      <c r="E9835" s="149" t="str">
        <f t="shared" si="307"/>
        <v>_</v>
      </c>
      <c r="G9835" s="149">
        <f t="array" ref="G9835">SUM(IF(A9835=A$5:A9835,IF(C9835=C$5:C9835,1,0),0))</f>
        <v>6597</v>
      </c>
    </row>
    <row r="9836" spans="2:7" x14ac:dyDescent="0.25">
      <c r="B9836" s="149" t="str">
        <f t="shared" si="308"/>
        <v>_6598</v>
      </c>
      <c r="E9836" s="149" t="str">
        <f t="shared" si="307"/>
        <v>_</v>
      </c>
      <c r="G9836" s="149">
        <f t="array" ref="G9836">SUM(IF(A9836=A$5:A9836,IF(C9836=C$5:C9836,1,0),0))</f>
        <v>6598</v>
      </c>
    </row>
    <row r="9837" spans="2:7" x14ac:dyDescent="0.25">
      <c r="B9837" s="149" t="str">
        <f t="shared" si="308"/>
        <v>_6599</v>
      </c>
      <c r="E9837" s="149" t="str">
        <f t="shared" si="307"/>
        <v>_</v>
      </c>
      <c r="G9837" s="149">
        <f t="array" ref="G9837">SUM(IF(A9837=A$5:A9837,IF(C9837=C$5:C9837,1,0),0))</f>
        <v>6599</v>
      </c>
    </row>
    <row r="9838" spans="2:7" x14ac:dyDescent="0.25">
      <c r="B9838" s="149" t="str">
        <f t="shared" si="308"/>
        <v>_6600</v>
      </c>
      <c r="E9838" s="149" t="str">
        <f t="shared" si="307"/>
        <v>_</v>
      </c>
      <c r="G9838" s="149">
        <f t="array" ref="G9838">SUM(IF(A9838=A$5:A9838,IF(C9838=C$5:C9838,1,0),0))</f>
        <v>6600</v>
      </c>
    </row>
    <row r="9839" spans="2:7" x14ac:dyDescent="0.25">
      <c r="B9839" s="149" t="str">
        <f t="shared" si="308"/>
        <v>_6601</v>
      </c>
      <c r="E9839" s="149" t="str">
        <f t="shared" si="307"/>
        <v>_</v>
      </c>
      <c r="G9839" s="149">
        <f t="array" ref="G9839">SUM(IF(A9839=A$5:A9839,IF(C9839=C$5:C9839,1,0),0))</f>
        <v>6601</v>
      </c>
    </row>
    <row r="9840" spans="2:7" x14ac:dyDescent="0.25">
      <c r="B9840" s="149" t="str">
        <f t="shared" si="308"/>
        <v>_6602</v>
      </c>
      <c r="E9840" s="149" t="str">
        <f t="shared" si="307"/>
        <v>_</v>
      </c>
      <c r="G9840" s="149">
        <f t="array" ref="G9840">SUM(IF(A9840=A$5:A9840,IF(C9840=C$5:C9840,1,0),0))</f>
        <v>6602</v>
      </c>
    </row>
    <row r="9841" spans="2:7" x14ac:dyDescent="0.25">
      <c r="B9841" s="149" t="str">
        <f t="shared" si="308"/>
        <v>_6603</v>
      </c>
      <c r="E9841" s="149" t="str">
        <f t="shared" ref="E9841:E9904" si="309">A9841&amp;"_"&amp;C9841&amp;D9841</f>
        <v>_</v>
      </c>
      <c r="G9841" s="149">
        <f t="array" ref="G9841">SUM(IF(A9841=A$5:A9841,IF(C9841=C$5:C9841,1,0),0))</f>
        <v>6603</v>
      </c>
    </row>
    <row r="9842" spans="2:7" x14ac:dyDescent="0.25">
      <c r="B9842" s="149" t="str">
        <f t="shared" si="308"/>
        <v>_6604</v>
      </c>
      <c r="E9842" s="149" t="str">
        <f t="shared" si="309"/>
        <v>_</v>
      </c>
      <c r="G9842" s="149">
        <f t="array" ref="G9842">SUM(IF(A9842=A$5:A9842,IF(C9842=C$5:C9842,1,0),0))</f>
        <v>6604</v>
      </c>
    </row>
    <row r="9843" spans="2:7" x14ac:dyDescent="0.25">
      <c r="B9843" s="149" t="str">
        <f t="shared" si="308"/>
        <v>_6605</v>
      </c>
      <c r="E9843" s="149" t="str">
        <f t="shared" si="309"/>
        <v>_</v>
      </c>
      <c r="G9843" s="149">
        <f t="array" ref="G9843">SUM(IF(A9843=A$5:A9843,IF(C9843=C$5:C9843,1,0),0))</f>
        <v>6605</v>
      </c>
    </row>
    <row r="9844" spans="2:7" x14ac:dyDescent="0.25">
      <c r="B9844" s="149" t="str">
        <f t="shared" si="308"/>
        <v>_6606</v>
      </c>
      <c r="E9844" s="149" t="str">
        <f t="shared" si="309"/>
        <v>_</v>
      </c>
      <c r="G9844" s="149">
        <f t="array" ref="G9844">SUM(IF(A9844=A$5:A9844,IF(C9844=C$5:C9844,1,0),0))</f>
        <v>6606</v>
      </c>
    </row>
    <row r="9845" spans="2:7" x14ac:dyDescent="0.25">
      <c r="B9845" s="149" t="str">
        <f t="shared" si="308"/>
        <v>_6607</v>
      </c>
      <c r="E9845" s="149" t="str">
        <f t="shared" si="309"/>
        <v>_</v>
      </c>
      <c r="G9845" s="149">
        <f t="array" ref="G9845">SUM(IF(A9845=A$5:A9845,IF(C9845=C$5:C9845,1,0),0))</f>
        <v>6607</v>
      </c>
    </row>
    <row r="9846" spans="2:7" x14ac:dyDescent="0.25">
      <c r="B9846" s="149" t="str">
        <f t="shared" si="308"/>
        <v>_6608</v>
      </c>
      <c r="E9846" s="149" t="str">
        <f t="shared" si="309"/>
        <v>_</v>
      </c>
      <c r="G9846" s="149">
        <f t="array" ref="G9846">SUM(IF(A9846=A$5:A9846,IF(C9846=C$5:C9846,1,0),0))</f>
        <v>6608</v>
      </c>
    </row>
    <row r="9847" spans="2:7" x14ac:dyDescent="0.25">
      <c r="B9847" s="149" t="str">
        <f t="shared" si="308"/>
        <v>_6609</v>
      </c>
      <c r="E9847" s="149" t="str">
        <f t="shared" si="309"/>
        <v>_</v>
      </c>
      <c r="G9847" s="149">
        <f t="array" ref="G9847">SUM(IF(A9847=A$5:A9847,IF(C9847=C$5:C9847,1,0),0))</f>
        <v>6609</v>
      </c>
    </row>
    <row r="9848" spans="2:7" x14ac:dyDescent="0.25">
      <c r="B9848" s="149" t="str">
        <f t="shared" si="308"/>
        <v>_6610</v>
      </c>
      <c r="E9848" s="149" t="str">
        <f t="shared" si="309"/>
        <v>_</v>
      </c>
      <c r="G9848" s="149">
        <f t="array" ref="G9848">SUM(IF(A9848=A$5:A9848,IF(C9848=C$5:C9848,1,0),0))</f>
        <v>6610</v>
      </c>
    </row>
    <row r="9849" spans="2:7" x14ac:dyDescent="0.25">
      <c r="B9849" s="149" t="str">
        <f t="shared" si="308"/>
        <v>_6611</v>
      </c>
      <c r="E9849" s="149" t="str">
        <f t="shared" si="309"/>
        <v>_</v>
      </c>
      <c r="G9849" s="149">
        <f t="array" ref="G9849">SUM(IF(A9849=A$5:A9849,IF(C9849=C$5:C9849,1,0),0))</f>
        <v>6611</v>
      </c>
    </row>
    <row r="9850" spans="2:7" x14ac:dyDescent="0.25">
      <c r="B9850" s="149" t="str">
        <f t="shared" si="308"/>
        <v>_6612</v>
      </c>
      <c r="E9850" s="149" t="str">
        <f t="shared" si="309"/>
        <v>_</v>
      </c>
      <c r="G9850" s="149">
        <f t="array" ref="G9850">SUM(IF(A9850=A$5:A9850,IF(C9850=C$5:C9850,1,0),0))</f>
        <v>6612</v>
      </c>
    </row>
    <row r="9851" spans="2:7" x14ac:dyDescent="0.25">
      <c r="B9851" s="149" t="str">
        <f t="shared" si="308"/>
        <v>_6613</v>
      </c>
      <c r="E9851" s="149" t="str">
        <f t="shared" si="309"/>
        <v>_</v>
      </c>
      <c r="G9851" s="149">
        <f t="array" ref="G9851">SUM(IF(A9851=A$5:A9851,IF(C9851=C$5:C9851,1,0),0))</f>
        <v>6613</v>
      </c>
    </row>
    <row r="9852" spans="2:7" x14ac:dyDescent="0.25">
      <c r="B9852" s="149" t="str">
        <f t="shared" si="308"/>
        <v>_6614</v>
      </c>
      <c r="E9852" s="149" t="str">
        <f t="shared" si="309"/>
        <v>_</v>
      </c>
      <c r="G9852" s="149">
        <f t="array" ref="G9852">SUM(IF(A9852=A$5:A9852,IF(C9852=C$5:C9852,1,0),0))</f>
        <v>6614</v>
      </c>
    </row>
    <row r="9853" spans="2:7" x14ac:dyDescent="0.25">
      <c r="B9853" s="149" t="str">
        <f t="shared" si="308"/>
        <v>_6615</v>
      </c>
      <c r="E9853" s="149" t="str">
        <f t="shared" si="309"/>
        <v>_</v>
      </c>
      <c r="G9853" s="149">
        <f t="array" ref="G9853">SUM(IF(A9853=A$5:A9853,IF(C9853=C$5:C9853,1,0),0))</f>
        <v>6615</v>
      </c>
    </row>
    <row r="9854" spans="2:7" x14ac:dyDescent="0.25">
      <c r="B9854" s="149" t="str">
        <f t="shared" si="308"/>
        <v>_6616</v>
      </c>
      <c r="E9854" s="149" t="str">
        <f t="shared" si="309"/>
        <v>_</v>
      </c>
      <c r="G9854" s="149">
        <f t="array" ref="G9854">SUM(IF(A9854=A$5:A9854,IF(C9854=C$5:C9854,1,0),0))</f>
        <v>6616</v>
      </c>
    </row>
    <row r="9855" spans="2:7" x14ac:dyDescent="0.25">
      <c r="B9855" s="149" t="str">
        <f t="shared" si="308"/>
        <v>_6617</v>
      </c>
      <c r="E9855" s="149" t="str">
        <f t="shared" si="309"/>
        <v>_</v>
      </c>
      <c r="G9855" s="149">
        <f t="array" ref="G9855">SUM(IF(A9855=A$5:A9855,IF(C9855=C$5:C9855,1,0),0))</f>
        <v>6617</v>
      </c>
    </row>
    <row r="9856" spans="2:7" x14ac:dyDescent="0.25">
      <c r="B9856" s="149" t="str">
        <f t="shared" si="308"/>
        <v>_6618</v>
      </c>
      <c r="E9856" s="149" t="str">
        <f t="shared" si="309"/>
        <v>_</v>
      </c>
      <c r="G9856" s="149">
        <f t="array" ref="G9856">SUM(IF(A9856=A$5:A9856,IF(C9856=C$5:C9856,1,0),0))</f>
        <v>6618</v>
      </c>
    </row>
    <row r="9857" spans="2:7" x14ac:dyDescent="0.25">
      <c r="B9857" s="149" t="str">
        <f t="shared" si="308"/>
        <v>_6619</v>
      </c>
      <c r="E9857" s="149" t="str">
        <f t="shared" si="309"/>
        <v>_</v>
      </c>
      <c r="G9857" s="149">
        <f t="array" ref="G9857">SUM(IF(A9857=A$5:A9857,IF(C9857=C$5:C9857,1,0),0))</f>
        <v>6619</v>
      </c>
    </row>
    <row r="9858" spans="2:7" x14ac:dyDescent="0.25">
      <c r="B9858" s="149" t="str">
        <f t="shared" si="308"/>
        <v>_6620</v>
      </c>
      <c r="E9858" s="149" t="str">
        <f t="shared" si="309"/>
        <v>_</v>
      </c>
      <c r="G9858" s="149">
        <f t="array" ref="G9858">SUM(IF(A9858=A$5:A9858,IF(C9858=C$5:C9858,1,0),0))</f>
        <v>6620</v>
      </c>
    </row>
    <row r="9859" spans="2:7" x14ac:dyDescent="0.25">
      <c r="B9859" s="149" t="str">
        <f t="shared" si="308"/>
        <v>_6621</v>
      </c>
      <c r="E9859" s="149" t="str">
        <f t="shared" si="309"/>
        <v>_</v>
      </c>
      <c r="G9859" s="149">
        <f t="array" ref="G9859">SUM(IF(A9859=A$5:A9859,IF(C9859=C$5:C9859,1,0),0))</f>
        <v>6621</v>
      </c>
    </row>
    <row r="9860" spans="2:7" x14ac:dyDescent="0.25">
      <c r="B9860" s="149" t="str">
        <f t="shared" si="308"/>
        <v>_6622</v>
      </c>
      <c r="E9860" s="149" t="str">
        <f t="shared" si="309"/>
        <v>_</v>
      </c>
      <c r="G9860" s="149">
        <f t="array" ref="G9860">SUM(IF(A9860=A$5:A9860,IF(C9860=C$5:C9860,1,0),0))</f>
        <v>6622</v>
      </c>
    </row>
    <row r="9861" spans="2:7" x14ac:dyDescent="0.25">
      <c r="B9861" s="149" t="str">
        <f t="shared" si="308"/>
        <v>_6623</v>
      </c>
      <c r="E9861" s="149" t="str">
        <f t="shared" si="309"/>
        <v>_</v>
      </c>
      <c r="G9861" s="149">
        <f t="array" ref="G9861">SUM(IF(A9861=A$5:A9861,IF(C9861=C$5:C9861,1,0),0))</f>
        <v>6623</v>
      </c>
    </row>
    <row r="9862" spans="2:7" x14ac:dyDescent="0.25">
      <c r="B9862" s="149" t="str">
        <f t="shared" si="308"/>
        <v>_6624</v>
      </c>
      <c r="E9862" s="149" t="str">
        <f t="shared" si="309"/>
        <v>_</v>
      </c>
      <c r="G9862" s="149">
        <f t="array" ref="G9862">SUM(IF(A9862=A$5:A9862,IF(C9862=C$5:C9862,1,0),0))</f>
        <v>6624</v>
      </c>
    </row>
    <row r="9863" spans="2:7" x14ac:dyDescent="0.25">
      <c r="B9863" s="149" t="str">
        <f t="shared" si="308"/>
        <v>_6625</v>
      </c>
      <c r="E9863" s="149" t="str">
        <f t="shared" si="309"/>
        <v>_</v>
      </c>
      <c r="G9863" s="149">
        <f t="array" ref="G9863">SUM(IF(A9863=A$5:A9863,IF(C9863=C$5:C9863,1,0),0))</f>
        <v>6625</v>
      </c>
    </row>
    <row r="9864" spans="2:7" x14ac:dyDescent="0.25">
      <c r="B9864" s="149" t="str">
        <f t="shared" si="308"/>
        <v>_6626</v>
      </c>
      <c r="E9864" s="149" t="str">
        <f t="shared" si="309"/>
        <v>_</v>
      </c>
      <c r="G9864" s="149">
        <f t="array" ref="G9864">SUM(IF(A9864=A$5:A9864,IF(C9864=C$5:C9864,1,0),0))</f>
        <v>6626</v>
      </c>
    </row>
    <row r="9865" spans="2:7" x14ac:dyDescent="0.25">
      <c r="B9865" s="149" t="str">
        <f t="shared" si="308"/>
        <v>_6627</v>
      </c>
      <c r="E9865" s="149" t="str">
        <f t="shared" si="309"/>
        <v>_</v>
      </c>
      <c r="G9865" s="149">
        <f t="array" ref="G9865">SUM(IF(A9865=A$5:A9865,IF(C9865=C$5:C9865,1,0),0))</f>
        <v>6627</v>
      </c>
    </row>
    <row r="9866" spans="2:7" x14ac:dyDescent="0.25">
      <c r="B9866" s="149" t="str">
        <f t="shared" si="308"/>
        <v>_6628</v>
      </c>
      <c r="E9866" s="149" t="str">
        <f t="shared" si="309"/>
        <v>_</v>
      </c>
      <c r="G9866" s="149">
        <f t="array" ref="G9866">SUM(IF(A9866=A$5:A9866,IF(C9866=C$5:C9866,1,0),0))</f>
        <v>6628</v>
      </c>
    </row>
    <row r="9867" spans="2:7" x14ac:dyDescent="0.25">
      <c r="B9867" s="149" t="str">
        <f t="shared" si="308"/>
        <v>_6629</v>
      </c>
      <c r="E9867" s="149" t="str">
        <f t="shared" si="309"/>
        <v>_</v>
      </c>
      <c r="G9867" s="149">
        <f t="array" ref="G9867">SUM(IF(A9867=A$5:A9867,IF(C9867=C$5:C9867,1,0),0))</f>
        <v>6629</v>
      </c>
    </row>
    <row r="9868" spans="2:7" x14ac:dyDescent="0.25">
      <c r="B9868" s="149" t="str">
        <f t="shared" si="308"/>
        <v>_6630</v>
      </c>
      <c r="E9868" s="149" t="str">
        <f t="shared" si="309"/>
        <v>_</v>
      </c>
      <c r="G9868" s="149">
        <f t="array" ref="G9868">SUM(IF(A9868=A$5:A9868,IF(C9868=C$5:C9868,1,0),0))</f>
        <v>6630</v>
      </c>
    </row>
    <row r="9869" spans="2:7" x14ac:dyDescent="0.25">
      <c r="B9869" s="149" t="str">
        <f t="shared" ref="B9869:B9932" si="310">A9869&amp;"_"&amp;C9869&amp;G9869</f>
        <v>_6631</v>
      </c>
      <c r="E9869" s="149" t="str">
        <f t="shared" si="309"/>
        <v>_</v>
      </c>
      <c r="G9869" s="149">
        <f t="array" ref="G9869">SUM(IF(A9869=A$5:A9869,IF(C9869=C$5:C9869,1,0),0))</f>
        <v>6631</v>
      </c>
    </row>
    <row r="9870" spans="2:7" x14ac:dyDescent="0.25">
      <c r="B9870" s="149" t="str">
        <f t="shared" si="310"/>
        <v>_6632</v>
      </c>
      <c r="E9870" s="149" t="str">
        <f t="shared" si="309"/>
        <v>_</v>
      </c>
      <c r="G9870" s="149">
        <f t="array" ref="G9870">SUM(IF(A9870=A$5:A9870,IF(C9870=C$5:C9870,1,0),0))</f>
        <v>6632</v>
      </c>
    </row>
    <row r="9871" spans="2:7" x14ac:dyDescent="0.25">
      <c r="B9871" s="149" t="str">
        <f t="shared" si="310"/>
        <v>_6633</v>
      </c>
      <c r="E9871" s="149" t="str">
        <f t="shared" si="309"/>
        <v>_</v>
      </c>
      <c r="G9871" s="149">
        <f t="array" ref="G9871">SUM(IF(A9871=A$5:A9871,IF(C9871=C$5:C9871,1,0),0))</f>
        <v>6633</v>
      </c>
    </row>
    <row r="9872" spans="2:7" x14ac:dyDescent="0.25">
      <c r="B9872" s="149" t="str">
        <f t="shared" si="310"/>
        <v>_6634</v>
      </c>
      <c r="E9872" s="149" t="str">
        <f t="shared" si="309"/>
        <v>_</v>
      </c>
      <c r="G9872" s="149">
        <f t="array" ref="G9872">SUM(IF(A9872=A$5:A9872,IF(C9872=C$5:C9872,1,0),0))</f>
        <v>6634</v>
      </c>
    </row>
    <row r="9873" spans="2:7" x14ac:dyDescent="0.25">
      <c r="B9873" s="149" t="str">
        <f t="shared" si="310"/>
        <v>_6635</v>
      </c>
      <c r="E9873" s="149" t="str">
        <f t="shared" si="309"/>
        <v>_</v>
      </c>
      <c r="G9873" s="149">
        <f t="array" ref="G9873">SUM(IF(A9873=A$5:A9873,IF(C9873=C$5:C9873,1,0),0))</f>
        <v>6635</v>
      </c>
    </row>
    <row r="9874" spans="2:7" x14ac:dyDescent="0.25">
      <c r="B9874" s="149" t="str">
        <f t="shared" si="310"/>
        <v>_6636</v>
      </c>
      <c r="E9874" s="149" t="str">
        <f t="shared" si="309"/>
        <v>_</v>
      </c>
      <c r="G9874" s="149">
        <f t="array" ref="G9874">SUM(IF(A9874=A$5:A9874,IF(C9874=C$5:C9874,1,0),0))</f>
        <v>6636</v>
      </c>
    </row>
    <row r="9875" spans="2:7" x14ac:dyDescent="0.25">
      <c r="B9875" s="149" t="str">
        <f t="shared" si="310"/>
        <v>_6637</v>
      </c>
      <c r="E9875" s="149" t="str">
        <f t="shared" si="309"/>
        <v>_</v>
      </c>
      <c r="G9875" s="149">
        <f t="array" ref="G9875">SUM(IF(A9875=A$5:A9875,IF(C9875=C$5:C9875,1,0),0))</f>
        <v>6637</v>
      </c>
    </row>
    <row r="9876" spans="2:7" x14ac:dyDescent="0.25">
      <c r="B9876" s="149" t="str">
        <f t="shared" si="310"/>
        <v>_6638</v>
      </c>
      <c r="E9876" s="149" t="str">
        <f t="shared" si="309"/>
        <v>_</v>
      </c>
      <c r="G9876" s="149">
        <f t="array" ref="G9876">SUM(IF(A9876=A$5:A9876,IF(C9876=C$5:C9876,1,0),0))</f>
        <v>6638</v>
      </c>
    </row>
    <row r="9877" spans="2:7" x14ac:dyDescent="0.25">
      <c r="B9877" s="149" t="str">
        <f t="shared" si="310"/>
        <v>_6639</v>
      </c>
      <c r="E9877" s="149" t="str">
        <f t="shared" si="309"/>
        <v>_</v>
      </c>
      <c r="G9877" s="149">
        <f t="array" ref="G9877">SUM(IF(A9877=A$5:A9877,IF(C9877=C$5:C9877,1,0),0))</f>
        <v>6639</v>
      </c>
    </row>
    <row r="9878" spans="2:7" x14ac:dyDescent="0.25">
      <c r="B9878" s="149" t="str">
        <f t="shared" si="310"/>
        <v>_6640</v>
      </c>
      <c r="E9878" s="149" t="str">
        <f t="shared" si="309"/>
        <v>_</v>
      </c>
      <c r="G9878" s="149">
        <f t="array" ref="G9878">SUM(IF(A9878=A$5:A9878,IF(C9878=C$5:C9878,1,0),0))</f>
        <v>6640</v>
      </c>
    </row>
    <row r="9879" spans="2:7" x14ac:dyDescent="0.25">
      <c r="B9879" s="149" t="str">
        <f t="shared" si="310"/>
        <v>_6641</v>
      </c>
      <c r="E9879" s="149" t="str">
        <f t="shared" si="309"/>
        <v>_</v>
      </c>
      <c r="G9879" s="149">
        <f t="array" ref="G9879">SUM(IF(A9879=A$5:A9879,IF(C9879=C$5:C9879,1,0),0))</f>
        <v>6641</v>
      </c>
    </row>
    <row r="9880" spans="2:7" x14ac:dyDescent="0.25">
      <c r="B9880" s="149" t="str">
        <f t="shared" si="310"/>
        <v>_6642</v>
      </c>
      <c r="E9880" s="149" t="str">
        <f t="shared" si="309"/>
        <v>_</v>
      </c>
      <c r="G9880" s="149">
        <f t="array" ref="G9880">SUM(IF(A9880=A$5:A9880,IF(C9880=C$5:C9880,1,0),0))</f>
        <v>6642</v>
      </c>
    </row>
    <row r="9881" spans="2:7" x14ac:dyDescent="0.25">
      <c r="B9881" s="149" t="str">
        <f t="shared" si="310"/>
        <v>_6643</v>
      </c>
      <c r="E9881" s="149" t="str">
        <f t="shared" si="309"/>
        <v>_</v>
      </c>
      <c r="G9881" s="149">
        <f t="array" ref="G9881">SUM(IF(A9881=A$5:A9881,IF(C9881=C$5:C9881,1,0),0))</f>
        <v>6643</v>
      </c>
    </row>
    <row r="9882" spans="2:7" x14ac:dyDescent="0.25">
      <c r="B9882" s="149" t="str">
        <f t="shared" si="310"/>
        <v>_6644</v>
      </c>
      <c r="E9882" s="149" t="str">
        <f t="shared" si="309"/>
        <v>_</v>
      </c>
      <c r="G9882" s="149">
        <f t="array" ref="G9882">SUM(IF(A9882=A$5:A9882,IF(C9882=C$5:C9882,1,0),0))</f>
        <v>6644</v>
      </c>
    </row>
    <row r="9883" spans="2:7" x14ac:dyDescent="0.25">
      <c r="B9883" s="149" t="str">
        <f t="shared" si="310"/>
        <v>_6645</v>
      </c>
      <c r="E9883" s="149" t="str">
        <f t="shared" si="309"/>
        <v>_</v>
      </c>
      <c r="G9883" s="149">
        <f t="array" ref="G9883">SUM(IF(A9883=A$5:A9883,IF(C9883=C$5:C9883,1,0),0))</f>
        <v>6645</v>
      </c>
    </row>
    <row r="9884" spans="2:7" x14ac:dyDescent="0.25">
      <c r="B9884" s="149" t="str">
        <f t="shared" si="310"/>
        <v>_6646</v>
      </c>
      <c r="E9884" s="149" t="str">
        <f t="shared" si="309"/>
        <v>_</v>
      </c>
      <c r="G9884" s="149">
        <f t="array" ref="G9884">SUM(IF(A9884=A$5:A9884,IF(C9884=C$5:C9884,1,0),0))</f>
        <v>6646</v>
      </c>
    </row>
    <row r="9885" spans="2:7" x14ac:dyDescent="0.25">
      <c r="B9885" s="149" t="str">
        <f t="shared" si="310"/>
        <v>_6647</v>
      </c>
      <c r="E9885" s="149" t="str">
        <f t="shared" si="309"/>
        <v>_</v>
      </c>
      <c r="G9885" s="149">
        <f t="array" ref="G9885">SUM(IF(A9885=A$5:A9885,IF(C9885=C$5:C9885,1,0),0))</f>
        <v>6647</v>
      </c>
    </row>
    <row r="9886" spans="2:7" x14ac:dyDescent="0.25">
      <c r="B9886" s="149" t="str">
        <f t="shared" si="310"/>
        <v>_6648</v>
      </c>
      <c r="E9886" s="149" t="str">
        <f t="shared" si="309"/>
        <v>_</v>
      </c>
      <c r="G9886" s="149">
        <f t="array" ref="G9886">SUM(IF(A9886=A$5:A9886,IF(C9886=C$5:C9886,1,0),0))</f>
        <v>6648</v>
      </c>
    </row>
    <row r="9887" spans="2:7" x14ac:dyDescent="0.25">
      <c r="B9887" s="149" t="str">
        <f t="shared" si="310"/>
        <v>_6649</v>
      </c>
      <c r="E9887" s="149" t="str">
        <f t="shared" si="309"/>
        <v>_</v>
      </c>
      <c r="G9887" s="149">
        <f t="array" ref="G9887">SUM(IF(A9887=A$5:A9887,IF(C9887=C$5:C9887,1,0),0))</f>
        <v>6649</v>
      </c>
    </row>
    <row r="9888" spans="2:7" x14ac:dyDescent="0.25">
      <c r="B9888" s="149" t="str">
        <f t="shared" si="310"/>
        <v>_6650</v>
      </c>
      <c r="E9888" s="149" t="str">
        <f t="shared" si="309"/>
        <v>_</v>
      </c>
      <c r="G9888" s="149">
        <f t="array" ref="G9888">SUM(IF(A9888=A$5:A9888,IF(C9888=C$5:C9888,1,0),0))</f>
        <v>6650</v>
      </c>
    </row>
    <row r="9889" spans="2:7" x14ac:dyDescent="0.25">
      <c r="B9889" s="149" t="str">
        <f t="shared" si="310"/>
        <v>_6651</v>
      </c>
      <c r="E9889" s="149" t="str">
        <f t="shared" si="309"/>
        <v>_</v>
      </c>
      <c r="G9889" s="149">
        <f t="array" ref="G9889">SUM(IF(A9889=A$5:A9889,IF(C9889=C$5:C9889,1,0),0))</f>
        <v>6651</v>
      </c>
    </row>
    <row r="9890" spans="2:7" x14ac:dyDescent="0.25">
      <c r="B9890" s="149" t="str">
        <f t="shared" si="310"/>
        <v>_6652</v>
      </c>
      <c r="E9890" s="149" t="str">
        <f t="shared" si="309"/>
        <v>_</v>
      </c>
      <c r="G9890" s="149">
        <f t="array" ref="G9890">SUM(IF(A9890=A$5:A9890,IF(C9890=C$5:C9890,1,0),0))</f>
        <v>6652</v>
      </c>
    </row>
    <row r="9891" spans="2:7" x14ac:dyDescent="0.25">
      <c r="B9891" s="149" t="str">
        <f t="shared" si="310"/>
        <v>_6653</v>
      </c>
      <c r="E9891" s="149" t="str">
        <f t="shared" si="309"/>
        <v>_</v>
      </c>
      <c r="G9891" s="149">
        <f t="array" ref="G9891">SUM(IF(A9891=A$5:A9891,IF(C9891=C$5:C9891,1,0),0))</f>
        <v>6653</v>
      </c>
    </row>
    <row r="9892" spans="2:7" x14ac:dyDescent="0.25">
      <c r="B9892" s="149" t="str">
        <f t="shared" si="310"/>
        <v>_6654</v>
      </c>
      <c r="E9892" s="149" t="str">
        <f t="shared" si="309"/>
        <v>_</v>
      </c>
      <c r="G9892" s="149">
        <f t="array" ref="G9892">SUM(IF(A9892=A$5:A9892,IF(C9892=C$5:C9892,1,0),0))</f>
        <v>6654</v>
      </c>
    </row>
    <row r="9893" spans="2:7" x14ac:dyDescent="0.25">
      <c r="B9893" s="149" t="str">
        <f t="shared" si="310"/>
        <v>_6655</v>
      </c>
      <c r="E9893" s="149" t="str">
        <f t="shared" si="309"/>
        <v>_</v>
      </c>
      <c r="G9893" s="149">
        <f t="array" ref="G9893">SUM(IF(A9893=A$5:A9893,IF(C9893=C$5:C9893,1,0),0))</f>
        <v>6655</v>
      </c>
    </row>
    <row r="9894" spans="2:7" x14ac:dyDescent="0.25">
      <c r="B9894" s="149" t="str">
        <f t="shared" si="310"/>
        <v>_6656</v>
      </c>
      <c r="E9894" s="149" t="str">
        <f t="shared" si="309"/>
        <v>_</v>
      </c>
      <c r="G9894" s="149">
        <f t="array" ref="G9894">SUM(IF(A9894=A$5:A9894,IF(C9894=C$5:C9894,1,0),0))</f>
        <v>6656</v>
      </c>
    </row>
    <row r="9895" spans="2:7" x14ac:dyDescent="0.25">
      <c r="B9895" s="149" t="str">
        <f t="shared" si="310"/>
        <v>_6657</v>
      </c>
      <c r="E9895" s="149" t="str">
        <f t="shared" si="309"/>
        <v>_</v>
      </c>
      <c r="G9895" s="149">
        <f t="array" ref="G9895">SUM(IF(A9895=A$5:A9895,IF(C9895=C$5:C9895,1,0),0))</f>
        <v>6657</v>
      </c>
    </row>
    <row r="9896" spans="2:7" x14ac:dyDescent="0.25">
      <c r="B9896" s="149" t="str">
        <f t="shared" si="310"/>
        <v>_6658</v>
      </c>
      <c r="E9896" s="149" t="str">
        <f t="shared" si="309"/>
        <v>_</v>
      </c>
      <c r="G9896" s="149">
        <f t="array" ref="G9896">SUM(IF(A9896=A$5:A9896,IF(C9896=C$5:C9896,1,0),0))</f>
        <v>6658</v>
      </c>
    </row>
    <row r="9897" spans="2:7" x14ac:dyDescent="0.25">
      <c r="B9897" s="149" t="str">
        <f t="shared" si="310"/>
        <v>_6659</v>
      </c>
      <c r="E9897" s="149" t="str">
        <f t="shared" si="309"/>
        <v>_</v>
      </c>
      <c r="G9897" s="149">
        <f t="array" ref="G9897">SUM(IF(A9897=A$5:A9897,IF(C9897=C$5:C9897,1,0),0))</f>
        <v>6659</v>
      </c>
    </row>
    <row r="9898" spans="2:7" x14ac:dyDescent="0.25">
      <c r="B9898" s="149" t="str">
        <f t="shared" si="310"/>
        <v>_6660</v>
      </c>
      <c r="E9898" s="149" t="str">
        <f t="shared" si="309"/>
        <v>_</v>
      </c>
      <c r="G9898" s="149">
        <f t="array" ref="G9898">SUM(IF(A9898=A$5:A9898,IF(C9898=C$5:C9898,1,0),0))</f>
        <v>6660</v>
      </c>
    </row>
    <row r="9899" spans="2:7" x14ac:dyDescent="0.25">
      <c r="B9899" s="149" t="str">
        <f t="shared" si="310"/>
        <v>_6661</v>
      </c>
      <c r="E9899" s="149" t="str">
        <f t="shared" si="309"/>
        <v>_</v>
      </c>
      <c r="G9899" s="149">
        <f t="array" ref="G9899">SUM(IF(A9899=A$5:A9899,IF(C9899=C$5:C9899,1,0),0))</f>
        <v>6661</v>
      </c>
    </row>
    <row r="9900" spans="2:7" x14ac:dyDescent="0.25">
      <c r="B9900" s="149" t="str">
        <f t="shared" si="310"/>
        <v>_6662</v>
      </c>
      <c r="E9900" s="149" t="str">
        <f t="shared" si="309"/>
        <v>_</v>
      </c>
      <c r="G9900" s="149">
        <f t="array" ref="G9900">SUM(IF(A9900=A$5:A9900,IF(C9900=C$5:C9900,1,0),0))</f>
        <v>6662</v>
      </c>
    </row>
    <row r="9901" spans="2:7" x14ac:dyDescent="0.25">
      <c r="B9901" s="149" t="str">
        <f t="shared" si="310"/>
        <v>_6663</v>
      </c>
      <c r="E9901" s="149" t="str">
        <f t="shared" si="309"/>
        <v>_</v>
      </c>
      <c r="G9901" s="149">
        <f t="array" ref="G9901">SUM(IF(A9901=A$5:A9901,IF(C9901=C$5:C9901,1,0),0))</f>
        <v>6663</v>
      </c>
    </row>
    <row r="9902" spans="2:7" x14ac:dyDescent="0.25">
      <c r="B9902" s="149" t="str">
        <f t="shared" si="310"/>
        <v>_6664</v>
      </c>
      <c r="E9902" s="149" t="str">
        <f t="shared" si="309"/>
        <v>_</v>
      </c>
      <c r="G9902" s="149">
        <f t="array" ref="G9902">SUM(IF(A9902=A$5:A9902,IF(C9902=C$5:C9902,1,0),0))</f>
        <v>6664</v>
      </c>
    </row>
    <row r="9903" spans="2:7" x14ac:dyDescent="0.25">
      <c r="B9903" s="149" t="str">
        <f t="shared" si="310"/>
        <v>_6665</v>
      </c>
      <c r="E9903" s="149" t="str">
        <f t="shared" si="309"/>
        <v>_</v>
      </c>
      <c r="G9903" s="149">
        <f t="array" ref="G9903">SUM(IF(A9903=A$5:A9903,IF(C9903=C$5:C9903,1,0),0))</f>
        <v>6665</v>
      </c>
    </row>
    <row r="9904" spans="2:7" x14ac:dyDescent="0.25">
      <c r="B9904" s="149" t="str">
        <f t="shared" si="310"/>
        <v>_6666</v>
      </c>
      <c r="E9904" s="149" t="str">
        <f t="shared" si="309"/>
        <v>_</v>
      </c>
      <c r="G9904" s="149">
        <f t="array" ref="G9904">SUM(IF(A9904=A$5:A9904,IF(C9904=C$5:C9904,1,0),0))</f>
        <v>6666</v>
      </c>
    </row>
    <row r="9905" spans="2:7" x14ac:dyDescent="0.25">
      <c r="B9905" s="149" t="str">
        <f t="shared" si="310"/>
        <v>_6667</v>
      </c>
      <c r="E9905" s="149" t="str">
        <f t="shared" ref="E9905:E9968" si="311">A9905&amp;"_"&amp;C9905&amp;D9905</f>
        <v>_</v>
      </c>
      <c r="G9905" s="149">
        <f t="array" ref="G9905">SUM(IF(A9905=A$5:A9905,IF(C9905=C$5:C9905,1,0),0))</f>
        <v>6667</v>
      </c>
    </row>
    <row r="9906" spans="2:7" x14ac:dyDescent="0.25">
      <c r="B9906" s="149" t="str">
        <f t="shared" si="310"/>
        <v>_6668</v>
      </c>
      <c r="E9906" s="149" t="str">
        <f t="shared" si="311"/>
        <v>_</v>
      </c>
      <c r="G9906" s="149">
        <f t="array" ref="G9906">SUM(IF(A9906=A$5:A9906,IF(C9906=C$5:C9906,1,0),0))</f>
        <v>6668</v>
      </c>
    </row>
    <row r="9907" spans="2:7" x14ac:dyDescent="0.25">
      <c r="B9907" s="149" t="str">
        <f t="shared" si="310"/>
        <v>_6669</v>
      </c>
      <c r="E9907" s="149" t="str">
        <f t="shared" si="311"/>
        <v>_</v>
      </c>
      <c r="G9907" s="149">
        <f t="array" ref="G9907">SUM(IF(A9907=A$5:A9907,IF(C9907=C$5:C9907,1,0),0))</f>
        <v>6669</v>
      </c>
    </row>
    <row r="9908" spans="2:7" x14ac:dyDescent="0.25">
      <c r="B9908" s="149" t="str">
        <f t="shared" si="310"/>
        <v>_6670</v>
      </c>
      <c r="E9908" s="149" t="str">
        <f t="shared" si="311"/>
        <v>_</v>
      </c>
      <c r="G9908" s="149">
        <f t="array" ref="G9908">SUM(IF(A9908=A$5:A9908,IF(C9908=C$5:C9908,1,0),0))</f>
        <v>6670</v>
      </c>
    </row>
    <row r="9909" spans="2:7" x14ac:dyDescent="0.25">
      <c r="B9909" s="149" t="str">
        <f t="shared" si="310"/>
        <v>_6671</v>
      </c>
      <c r="E9909" s="149" t="str">
        <f t="shared" si="311"/>
        <v>_</v>
      </c>
      <c r="G9909" s="149">
        <f t="array" ref="G9909">SUM(IF(A9909=A$5:A9909,IF(C9909=C$5:C9909,1,0),0))</f>
        <v>6671</v>
      </c>
    </row>
    <row r="9910" spans="2:7" x14ac:dyDescent="0.25">
      <c r="B9910" s="149" t="str">
        <f t="shared" si="310"/>
        <v>_6672</v>
      </c>
      <c r="E9910" s="149" t="str">
        <f t="shared" si="311"/>
        <v>_</v>
      </c>
      <c r="G9910" s="149">
        <f t="array" ref="G9910">SUM(IF(A9910=A$5:A9910,IF(C9910=C$5:C9910,1,0),0))</f>
        <v>6672</v>
      </c>
    </row>
    <row r="9911" spans="2:7" x14ac:dyDescent="0.25">
      <c r="B9911" s="149" t="str">
        <f t="shared" si="310"/>
        <v>_6673</v>
      </c>
      <c r="E9911" s="149" t="str">
        <f t="shared" si="311"/>
        <v>_</v>
      </c>
      <c r="G9911" s="149">
        <f t="array" ref="G9911">SUM(IF(A9911=A$5:A9911,IF(C9911=C$5:C9911,1,0),0))</f>
        <v>6673</v>
      </c>
    </row>
    <row r="9912" spans="2:7" x14ac:dyDescent="0.25">
      <c r="B9912" s="149" t="str">
        <f t="shared" si="310"/>
        <v>_6674</v>
      </c>
      <c r="E9912" s="149" t="str">
        <f t="shared" si="311"/>
        <v>_</v>
      </c>
      <c r="G9912" s="149">
        <f t="array" ref="G9912">SUM(IF(A9912=A$5:A9912,IF(C9912=C$5:C9912,1,0),0))</f>
        <v>6674</v>
      </c>
    </row>
    <row r="9913" spans="2:7" x14ac:dyDescent="0.25">
      <c r="B9913" s="149" t="str">
        <f t="shared" si="310"/>
        <v>_6675</v>
      </c>
      <c r="E9913" s="149" t="str">
        <f t="shared" si="311"/>
        <v>_</v>
      </c>
      <c r="G9913" s="149">
        <f t="array" ref="G9913">SUM(IF(A9913=A$5:A9913,IF(C9913=C$5:C9913,1,0),0))</f>
        <v>6675</v>
      </c>
    </row>
    <row r="9914" spans="2:7" x14ac:dyDescent="0.25">
      <c r="B9914" s="149" t="str">
        <f t="shared" si="310"/>
        <v>_6676</v>
      </c>
      <c r="E9914" s="149" t="str">
        <f t="shared" si="311"/>
        <v>_</v>
      </c>
      <c r="G9914" s="149">
        <f t="array" ref="G9914">SUM(IF(A9914=A$5:A9914,IF(C9914=C$5:C9914,1,0),0))</f>
        <v>6676</v>
      </c>
    </row>
    <row r="9915" spans="2:7" x14ac:dyDescent="0.25">
      <c r="B9915" s="149" t="str">
        <f t="shared" si="310"/>
        <v>_6677</v>
      </c>
      <c r="E9915" s="149" t="str">
        <f t="shared" si="311"/>
        <v>_</v>
      </c>
      <c r="G9915" s="149">
        <f t="array" ref="G9915">SUM(IF(A9915=A$5:A9915,IF(C9915=C$5:C9915,1,0),0))</f>
        <v>6677</v>
      </c>
    </row>
    <row r="9916" spans="2:7" x14ac:dyDescent="0.25">
      <c r="B9916" s="149" t="str">
        <f t="shared" si="310"/>
        <v>_6678</v>
      </c>
      <c r="E9916" s="149" t="str">
        <f t="shared" si="311"/>
        <v>_</v>
      </c>
      <c r="G9916" s="149">
        <f t="array" ref="G9916">SUM(IF(A9916=A$5:A9916,IF(C9916=C$5:C9916,1,0),0))</f>
        <v>6678</v>
      </c>
    </row>
    <row r="9917" spans="2:7" x14ac:dyDescent="0.25">
      <c r="B9917" s="149" t="str">
        <f t="shared" si="310"/>
        <v>_6679</v>
      </c>
      <c r="E9917" s="149" t="str">
        <f t="shared" si="311"/>
        <v>_</v>
      </c>
      <c r="G9917" s="149">
        <f t="array" ref="G9917">SUM(IF(A9917=A$5:A9917,IF(C9917=C$5:C9917,1,0),0))</f>
        <v>6679</v>
      </c>
    </row>
    <row r="9918" spans="2:7" x14ac:dyDescent="0.25">
      <c r="B9918" s="149" t="str">
        <f t="shared" si="310"/>
        <v>_6680</v>
      </c>
      <c r="E9918" s="149" t="str">
        <f t="shared" si="311"/>
        <v>_</v>
      </c>
      <c r="G9918" s="149">
        <f t="array" ref="G9918">SUM(IF(A9918=A$5:A9918,IF(C9918=C$5:C9918,1,0),0))</f>
        <v>6680</v>
      </c>
    </row>
    <row r="9919" spans="2:7" x14ac:dyDescent="0.25">
      <c r="B9919" s="149" t="str">
        <f t="shared" si="310"/>
        <v>_6681</v>
      </c>
      <c r="E9919" s="149" t="str">
        <f t="shared" si="311"/>
        <v>_</v>
      </c>
      <c r="G9919" s="149">
        <f t="array" ref="G9919">SUM(IF(A9919=A$5:A9919,IF(C9919=C$5:C9919,1,0),0))</f>
        <v>6681</v>
      </c>
    </row>
    <row r="9920" spans="2:7" x14ac:dyDescent="0.25">
      <c r="B9920" s="149" t="str">
        <f t="shared" si="310"/>
        <v>_6682</v>
      </c>
      <c r="E9920" s="149" t="str">
        <f t="shared" si="311"/>
        <v>_</v>
      </c>
      <c r="G9920" s="149">
        <f t="array" ref="G9920">SUM(IF(A9920=A$5:A9920,IF(C9920=C$5:C9920,1,0),0))</f>
        <v>6682</v>
      </c>
    </row>
    <row r="9921" spans="2:7" x14ac:dyDescent="0.25">
      <c r="B9921" s="149" t="str">
        <f t="shared" si="310"/>
        <v>_6683</v>
      </c>
      <c r="E9921" s="149" t="str">
        <f t="shared" si="311"/>
        <v>_</v>
      </c>
      <c r="G9921" s="149">
        <f t="array" ref="G9921">SUM(IF(A9921=A$5:A9921,IF(C9921=C$5:C9921,1,0),0))</f>
        <v>6683</v>
      </c>
    </row>
    <row r="9922" spans="2:7" x14ac:dyDescent="0.25">
      <c r="B9922" s="149" t="str">
        <f t="shared" si="310"/>
        <v>_6684</v>
      </c>
      <c r="E9922" s="149" t="str">
        <f t="shared" si="311"/>
        <v>_</v>
      </c>
      <c r="G9922" s="149">
        <f t="array" ref="G9922">SUM(IF(A9922=A$5:A9922,IF(C9922=C$5:C9922,1,0),0))</f>
        <v>6684</v>
      </c>
    </row>
    <row r="9923" spans="2:7" x14ac:dyDescent="0.25">
      <c r="B9923" s="149" t="str">
        <f t="shared" si="310"/>
        <v>_6685</v>
      </c>
      <c r="E9923" s="149" t="str">
        <f t="shared" si="311"/>
        <v>_</v>
      </c>
      <c r="G9923" s="149">
        <f t="array" ref="G9923">SUM(IF(A9923=A$5:A9923,IF(C9923=C$5:C9923,1,0),0))</f>
        <v>6685</v>
      </c>
    </row>
    <row r="9924" spans="2:7" x14ac:dyDescent="0.25">
      <c r="B9924" s="149" t="str">
        <f t="shared" si="310"/>
        <v>_6686</v>
      </c>
      <c r="E9924" s="149" t="str">
        <f t="shared" si="311"/>
        <v>_</v>
      </c>
      <c r="G9924" s="149">
        <f t="array" ref="G9924">SUM(IF(A9924=A$5:A9924,IF(C9924=C$5:C9924,1,0),0))</f>
        <v>6686</v>
      </c>
    </row>
    <row r="9925" spans="2:7" x14ac:dyDescent="0.25">
      <c r="B9925" s="149" t="str">
        <f t="shared" si="310"/>
        <v>_6687</v>
      </c>
      <c r="E9925" s="149" t="str">
        <f t="shared" si="311"/>
        <v>_</v>
      </c>
      <c r="G9925" s="149">
        <f t="array" ref="G9925">SUM(IF(A9925=A$5:A9925,IF(C9925=C$5:C9925,1,0),0))</f>
        <v>6687</v>
      </c>
    </row>
    <row r="9926" spans="2:7" x14ac:dyDescent="0.25">
      <c r="B9926" s="149" t="str">
        <f t="shared" si="310"/>
        <v>_6688</v>
      </c>
      <c r="E9926" s="149" t="str">
        <f t="shared" si="311"/>
        <v>_</v>
      </c>
      <c r="G9926" s="149">
        <f t="array" ref="G9926">SUM(IF(A9926=A$5:A9926,IF(C9926=C$5:C9926,1,0),0))</f>
        <v>6688</v>
      </c>
    </row>
    <row r="9927" spans="2:7" x14ac:dyDescent="0.25">
      <c r="B9927" s="149" t="str">
        <f t="shared" si="310"/>
        <v>_6689</v>
      </c>
      <c r="E9927" s="149" t="str">
        <f t="shared" si="311"/>
        <v>_</v>
      </c>
      <c r="G9927" s="149">
        <f t="array" ref="G9927">SUM(IF(A9927=A$5:A9927,IF(C9927=C$5:C9927,1,0),0))</f>
        <v>6689</v>
      </c>
    </row>
    <row r="9928" spans="2:7" x14ac:dyDescent="0.25">
      <c r="B9928" s="149" t="str">
        <f t="shared" si="310"/>
        <v>_6690</v>
      </c>
      <c r="E9928" s="149" t="str">
        <f t="shared" si="311"/>
        <v>_</v>
      </c>
      <c r="G9928" s="149">
        <f t="array" ref="G9928">SUM(IF(A9928=A$5:A9928,IF(C9928=C$5:C9928,1,0),0))</f>
        <v>6690</v>
      </c>
    </row>
    <row r="9929" spans="2:7" x14ac:dyDescent="0.25">
      <c r="B9929" s="149" t="str">
        <f t="shared" si="310"/>
        <v>_6691</v>
      </c>
      <c r="E9929" s="149" t="str">
        <f t="shared" si="311"/>
        <v>_</v>
      </c>
      <c r="G9929" s="149">
        <f t="array" ref="G9929">SUM(IF(A9929=A$5:A9929,IF(C9929=C$5:C9929,1,0),0))</f>
        <v>6691</v>
      </c>
    </row>
    <row r="9930" spans="2:7" x14ac:dyDescent="0.25">
      <c r="B9930" s="149" t="str">
        <f t="shared" si="310"/>
        <v>_6692</v>
      </c>
      <c r="E9930" s="149" t="str">
        <f t="shared" si="311"/>
        <v>_</v>
      </c>
      <c r="G9930" s="149">
        <f t="array" ref="G9930">SUM(IF(A9930=A$5:A9930,IF(C9930=C$5:C9930,1,0),0))</f>
        <v>6692</v>
      </c>
    </row>
    <row r="9931" spans="2:7" x14ac:dyDescent="0.25">
      <c r="B9931" s="149" t="str">
        <f t="shared" si="310"/>
        <v>_6693</v>
      </c>
      <c r="E9931" s="149" t="str">
        <f t="shared" si="311"/>
        <v>_</v>
      </c>
      <c r="G9931" s="149">
        <f t="array" ref="G9931">SUM(IF(A9931=A$5:A9931,IF(C9931=C$5:C9931,1,0),0))</f>
        <v>6693</v>
      </c>
    </row>
    <row r="9932" spans="2:7" x14ac:dyDescent="0.25">
      <c r="B9932" s="149" t="str">
        <f t="shared" si="310"/>
        <v>_6694</v>
      </c>
      <c r="E9932" s="149" t="str">
        <f t="shared" si="311"/>
        <v>_</v>
      </c>
      <c r="G9932" s="149">
        <f t="array" ref="G9932">SUM(IF(A9932=A$5:A9932,IF(C9932=C$5:C9932,1,0),0))</f>
        <v>6694</v>
      </c>
    </row>
    <row r="9933" spans="2:7" x14ac:dyDescent="0.25">
      <c r="B9933" s="149" t="str">
        <f t="shared" ref="B9933:B9996" si="312">A9933&amp;"_"&amp;C9933&amp;G9933</f>
        <v>_6695</v>
      </c>
      <c r="E9933" s="149" t="str">
        <f t="shared" si="311"/>
        <v>_</v>
      </c>
      <c r="G9933" s="149">
        <f t="array" ref="G9933">SUM(IF(A9933=A$5:A9933,IF(C9933=C$5:C9933,1,0),0))</f>
        <v>6695</v>
      </c>
    </row>
    <row r="9934" spans="2:7" x14ac:dyDescent="0.25">
      <c r="B9934" s="149" t="str">
        <f t="shared" si="312"/>
        <v>_6696</v>
      </c>
      <c r="E9934" s="149" t="str">
        <f t="shared" si="311"/>
        <v>_</v>
      </c>
      <c r="G9934" s="149">
        <f t="array" ref="G9934">SUM(IF(A9934=A$5:A9934,IF(C9934=C$5:C9934,1,0),0))</f>
        <v>6696</v>
      </c>
    </row>
    <row r="9935" spans="2:7" x14ac:dyDescent="0.25">
      <c r="B9935" s="149" t="str">
        <f t="shared" si="312"/>
        <v>_6697</v>
      </c>
      <c r="E9935" s="149" t="str">
        <f t="shared" si="311"/>
        <v>_</v>
      </c>
      <c r="G9935" s="149">
        <f t="array" ref="G9935">SUM(IF(A9935=A$5:A9935,IF(C9935=C$5:C9935,1,0),0))</f>
        <v>6697</v>
      </c>
    </row>
    <row r="9936" spans="2:7" x14ac:dyDescent="0.25">
      <c r="B9936" s="149" t="str">
        <f t="shared" si="312"/>
        <v>_6698</v>
      </c>
      <c r="E9936" s="149" t="str">
        <f t="shared" si="311"/>
        <v>_</v>
      </c>
      <c r="G9936" s="149">
        <f t="array" ref="G9936">SUM(IF(A9936=A$5:A9936,IF(C9936=C$5:C9936,1,0),0))</f>
        <v>6698</v>
      </c>
    </row>
    <row r="9937" spans="2:7" x14ac:dyDescent="0.25">
      <c r="B9937" s="149" t="str">
        <f t="shared" si="312"/>
        <v>_6699</v>
      </c>
      <c r="E9937" s="149" t="str">
        <f t="shared" si="311"/>
        <v>_</v>
      </c>
      <c r="G9937" s="149">
        <f t="array" ref="G9937">SUM(IF(A9937=A$5:A9937,IF(C9937=C$5:C9937,1,0),0))</f>
        <v>6699</v>
      </c>
    </row>
    <row r="9938" spans="2:7" x14ac:dyDescent="0.25">
      <c r="B9938" s="149" t="str">
        <f t="shared" si="312"/>
        <v>_6700</v>
      </c>
      <c r="E9938" s="149" t="str">
        <f t="shared" si="311"/>
        <v>_</v>
      </c>
      <c r="G9938" s="149">
        <f t="array" ref="G9938">SUM(IF(A9938=A$5:A9938,IF(C9938=C$5:C9938,1,0),0))</f>
        <v>6700</v>
      </c>
    </row>
    <row r="9939" spans="2:7" x14ac:dyDescent="0.25">
      <c r="B9939" s="149" t="str">
        <f t="shared" si="312"/>
        <v>_6701</v>
      </c>
      <c r="E9939" s="149" t="str">
        <f t="shared" si="311"/>
        <v>_</v>
      </c>
      <c r="G9939" s="149">
        <f t="array" ref="G9939">SUM(IF(A9939=A$5:A9939,IF(C9939=C$5:C9939,1,0),0))</f>
        <v>6701</v>
      </c>
    </row>
    <row r="9940" spans="2:7" x14ac:dyDescent="0.25">
      <c r="B9940" s="149" t="str">
        <f t="shared" si="312"/>
        <v>_6702</v>
      </c>
      <c r="E9940" s="149" t="str">
        <f t="shared" si="311"/>
        <v>_</v>
      </c>
      <c r="G9940" s="149">
        <f t="array" ref="G9940">SUM(IF(A9940=A$5:A9940,IF(C9940=C$5:C9940,1,0),0))</f>
        <v>6702</v>
      </c>
    </row>
    <row r="9941" spans="2:7" x14ac:dyDescent="0.25">
      <c r="B9941" s="149" t="str">
        <f t="shared" si="312"/>
        <v>_6703</v>
      </c>
      <c r="E9941" s="149" t="str">
        <f t="shared" si="311"/>
        <v>_</v>
      </c>
      <c r="G9941" s="149">
        <f t="array" ref="G9941">SUM(IF(A9941=A$5:A9941,IF(C9941=C$5:C9941,1,0),0))</f>
        <v>6703</v>
      </c>
    </row>
    <row r="9942" spans="2:7" x14ac:dyDescent="0.25">
      <c r="B9942" s="149" t="str">
        <f t="shared" si="312"/>
        <v>_6704</v>
      </c>
      <c r="E9942" s="149" t="str">
        <f t="shared" si="311"/>
        <v>_</v>
      </c>
      <c r="G9942" s="149">
        <f t="array" ref="G9942">SUM(IF(A9942=A$5:A9942,IF(C9942=C$5:C9942,1,0),0))</f>
        <v>6704</v>
      </c>
    </row>
    <row r="9943" spans="2:7" x14ac:dyDescent="0.25">
      <c r="B9943" s="149" t="str">
        <f t="shared" si="312"/>
        <v>_6705</v>
      </c>
      <c r="E9943" s="149" t="str">
        <f t="shared" si="311"/>
        <v>_</v>
      </c>
      <c r="G9943" s="149">
        <f t="array" ref="G9943">SUM(IF(A9943=A$5:A9943,IF(C9943=C$5:C9943,1,0),0))</f>
        <v>6705</v>
      </c>
    </row>
    <row r="9944" spans="2:7" x14ac:dyDescent="0.25">
      <c r="B9944" s="149" t="str">
        <f t="shared" si="312"/>
        <v>_6706</v>
      </c>
      <c r="E9944" s="149" t="str">
        <f t="shared" si="311"/>
        <v>_</v>
      </c>
      <c r="G9944" s="149">
        <f t="array" ref="G9944">SUM(IF(A9944=A$5:A9944,IF(C9944=C$5:C9944,1,0),0))</f>
        <v>6706</v>
      </c>
    </row>
    <row r="9945" spans="2:7" x14ac:dyDescent="0.25">
      <c r="B9945" s="149" t="str">
        <f t="shared" si="312"/>
        <v>_6707</v>
      </c>
      <c r="E9945" s="149" t="str">
        <f t="shared" si="311"/>
        <v>_</v>
      </c>
      <c r="G9945" s="149">
        <f t="array" ref="G9945">SUM(IF(A9945=A$5:A9945,IF(C9945=C$5:C9945,1,0),0))</f>
        <v>6707</v>
      </c>
    </row>
    <row r="9946" spans="2:7" x14ac:dyDescent="0.25">
      <c r="B9946" s="149" t="str">
        <f t="shared" si="312"/>
        <v>_6708</v>
      </c>
      <c r="E9946" s="149" t="str">
        <f t="shared" si="311"/>
        <v>_</v>
      </c>
      <c r="G9946" s="149">
        <f t="array" ref="G9946">SUM(IF(A9946=A$5:A9946,IF(C9946=C$5:C9946,1,0),0))</f>
        <v>6708</v>
      </c>
    </row>
    <row r="9947" spans="2:7" x14ac:dyDescent="0.25">
      <c r="B9947" s="149" t="str">
        <f t="shared" si="312"/>
        <v>_6709</v>
      </c>
      <c r="E9947" s="149" t="str">
        <f t="shared" si="311"/>
        <v>_</v>
      </c>
      <c r="G9947" s="149">
        <f t="array" ref="G9947">SUM(IF(A9947=A$5:A9947,IF(C9947=C$5:C9947,1,0),0))</f>
        <v>6709</v>
      </c>
    </row>
    <row r="9948" spans="2:7" x14ac:dyDescent="0.25">
      <c r="B9948" s="149" t="str">
        <f t="shared" si="312"/>
        <v>_6710</v>
      </c>
      <c r="E9948" s="149" t="str">
        <f t="shared" si="311"/>
        <v>_</v>
      </c>
      <c r="G9948" s="149">
        <f t="array" ref="G9948">SUM(IF(A9948=A$5:A9948,IF(C9948=C$5:C9948,1,0),0))</f>
        <v>6710</v>
      </c>
    </row>
    <row r="9949" spans="2:7" x14ac:dyDescent="0.25">
      <c r="B9949" s="149" t="str">
        <f t="shared" si="312"/>
        <v>_6711</v>
      </c>
      <c r="E9949" s="149" t="str">
        <f t="shared" si="311"/>
        <v>_</v>
      </c>
      <c r="G9949" s="149">
        <f t="array" ref="G9949">SUM(IF(A9949=A$5:A9949,IF(C9949=C$5:C9949,1,0),0))</f>
        <v>6711</v>
      </c>
    </row>
    <row r="9950" spans="2:7" x14ac:dyDescent="0.25">
      <c r="B9950" s="149" t="str">
        <f t="shared" si="312"/>
        <v>_6712</v>
      </c>
      <c r="E9950" s="149" t="str">
        <f t="shared" si="311"/>
        <v>_</v>
      </c>
      <c r="G9950" s="149">
        <f t="array" ref="G9950">SUM(IF(A9950=A$5:A9950,IF(C9950=C$5:C9950,1,0),0))</f>
        <v>6712</v>
      </c>
    </row>
    <row r="9951" spans="2:7" x14ac:dyDescent="0.25">
      <c r="B9951" s="149" t="str">
        <f t="shared" si="312"/>
        <v>_6713</v>
      </c>
      <c r="E9951" s="149" t="str">
        <f t="shared" si="311"/>
        <v>_</v>
      </c>
      <c r="G9951" s="149">
        <f t="array" ref="G9951">SUM(IF(A9951=A$5:A9951,IF(C9951=C$5:C9951,1,0),0))</f>
        <v>6713</v>
      </c>
    </row>
    <row r="9952" spans="2:7" x14ac:dyDescent="0.25">
      <c r="B9952" s="149" t="str">
        <f t="shared" si="312"/>
        <v>_6714</v>
      </c>
      <c r="E9952" s="149" t="str">
        <f t="shared" si="311"/>
        <v>_</v>
      </c>
      <c r="G9952" s="149">
        <f t="array" ref="G9952">SUM(IF(A9952=A$5:A9952,IF(C9952=C$5:C9952,1,0),0))</f>
        <v>6714</v>
      </c>
    </row>
    <row r="9953" spans="2:7" x14ac:dyDescent="0.25">
      <c r="B9953" s="149" t="str">
        <f t="shared" si="312"/>
        <v>_6715</v>
      </c>
      <c r="E9953" s="149" t="str">
        <f t="shared" si="311"/>
        <v>_</v>
      </c>
      <c r="G9953" s="149">
        <f t="array" ref="G9953">SUM(IF(A9953=A$5:A9953,IF(C9953=C$5:C9953,1,0),0))</f>
        <v>6715</v>
      </c>
    </row>
    <row r="9954" spans="2:7" x14ac:dyDescent="0.25">
      <c r="B9954" s="149" t="str">
        <f t="shared" si="312"/>
        <v>_6716</v>
      </c>
      <c r="E9954" s="149" t="str">
        <f t="shared" si="311"/>
        <v>_</v>
      </c>
      <c r="G9954" s="149">
        <f t="array" ref="G9954">SUM(IF(A9954=A$5:A9954,IF(C9954=C$5:C9954,1,0),0))</f>
        <v>6716</v>
      </c>
    </row>
    <row r="9955" spans="2:7" x14ac:dyDescent="0.25">
      <c r="B9955" s="149" t="str">
        <f t="shared" si="312"/>
        <v>_6717</v>
      </c>
      <c r="E9955" s="149" t="str">
        <f t="shared" si="311"/>
        <v>_</v>
      </c>
      <c r="G9955" s="149">
        <f t="array" ref="G9955">SUM(IF(A9955=A$5:A9955,IF(C9955=C$5:C9955,1,0),0))</f>
        <v>6717</v>
      </c>
    </row>
    <row r="9956" spans="2:7" x14ac:dyDescent="0.25">
      <c r="B9956" s="149" t="str">
        <f t="shared" si="312"/>
        <v>_6718</v>
      </c>
      <c r="E9956" s="149" t="str">
        <f t="shared" si="311"/>
        <v>_</v>
      </c>
      <c r="G9956" s="149">
        <f t="array" ref="G9956">SUM(IF(A9956=A$5:A9956,IF(C9956=C$5:C9956,1,0),0))</f>
        <v>6718</v>
      </c>
    </row>
    <row r="9957" spans="2:7" x14ac:dyDescent="0.25">
      <c r="B9957" s="149" t="str">
        <f t="shared" si="312"/>
        <v>_6719</v>
      </c>
      <c r="E9957" s="149" t="str">
        <f t="shared" si="311"/>
        <v>_</v>
      </c>
      <c r="G9957" s="149">
        <f t="array" ref="G9957">SUM(IF(A9957=A$5:A9957,IF(C9957=C$5:C9957,1,0),0))</f>
        <v>6719</v>
      </c>
    </row>
    <row r="9958" spans="2:7" x14ac:dyDescent="0.25">
      <c r="B9958" s="149" t="str">
        <f t="shared" si="312"/>
        <v>_6720</v>
      </c>
      <c r="E9958" s="149" t="str">
        <f t="shared" si="311"/>
        <v>_</v>
      </c>
      <c r="G9958" s="149">
        <f t="array" ref="G9958">SUM(IF(A9958=A$5:A9958,IF(C9958=C$5:C9958,1,0),0))</f>
        <v>6720</v>
      </c>
    </row>
    <row r="9959" spans="2:7" x14ac:dyDescent="0.25">
      <c r="B9959" s="149" t="str">
        <f t="shared" si="312"/>
        <v>_6721</v>
      </c>
      <c r="E9959" s="149" t="str">
        <f t="shared" si="311"/>
        <v>_</v>
      </c>
      <c r="G9959" s="149">
        <f t="array" ref="G9959">SUM(IF(A9959=A$5:A9959,IF(C9959=C$5:C9959,1,0),0))</f>
        <v>6721</v>
      </c>
    </row>
    <row r="9960" spans="2:7" x14ac:dyDescent="0.25">
      <c r="B9960" s="149" t="str">
        <f t="shared" si="312"/>
        <v>_6722</v>
      </c>
      <c r="E9960" s="149" t="str">
        <f t="shared" si="311"/>
        <v>_</v>
      </c>
      <c r="G9960" s="149">
        <f t="array" ref="G9960">SUM(IF(A9960=A$5:A9960,IF(C9960=C$5:C9960,1,0),0))</f>
        <v>6722</v>
      </c>
    </row>
    <row r="9961" spans="2:7" x14ac:dyDescent="0.25">
      <c r="B9961" s="149" t="str">
        <f t="shared" si="312"/>
        <v>_6723</v>
      </c>
      <c r="E9961" s="149" t="str">
        <f t="shared" si="311"/>
        <v>_</v>
      </c>
      <c r="G9961" s="149">
        <f t="array" ref="G9961">SUM(IF(A9961=A$5:A9961,IF(C9961=C$5:C9961,1,0),0))</f>
        <v>6723</v>
      </c>
    </row>
    <row r="9962" spans="2:7" x14ac:dyDescent="0.25">
      <c r="B9962" s="149" t="str">
        <f t="shared" si="312"/>
        <v>_6724</v>
      </c>
      <c r="E9962" s="149" t="str">
        <f t="shared" si="311"/>
        <v>_</v>
      </c>
      <c r="G9962" s="149">
        <f t="array" ref="G9962">SUM(IF(A9962=A$5:A9962,IF(C9962=C$5:C9962,1,0),0))</f>
        <v>6724</v>
      </c>
    </row>
    <row r="9963" spans="2:7" x14ac:dyDescent="0.25">
      <c r="B9963" s="149" t="str">
        <f t="shared" si="312"/>
        <v>_6725</v>
      </c>
      <c r="E9963" s="149" t="str">
        <f t="shared" si="311"/>
        <v>_</v>
      </c>
      <c r="G9963" s="149">
        <f t="array" ref="G9963">SUM(IF(A9963=A$5:A9963,IF(C9963=C$5:C9963,1,0),0))</f>
        <v>6725</v>
      </c>
    </row>
    <row r="9964" spans="2:7" x14ac:dyDescent="0.25">
      <c r="B9964" s="149" t="str">
        <f t="shared" si="312"/>
        <v>_6726</v>
      </c>
      <c r="E9964" s="149" t="str">
        <f t="shared" si="311"/>
        <v>_</v>
      </c>
      <c r="G9964" s="149">
        <f t="array" ref="G9964">SUM(IF(A9964=A$5:A9964,IF(C9964=C$5:C9964,1,0),0))</f>
        <v>6726</v>
      </c>
    </row>
    <row r="9965" spans="2:7" x14ac:dyDescent="0.25">
      <c r="B9965" s="149" t="str">
        <f t="shared" si="312"/>
        <v>_6727</v>
      </c>
      <c r="E9965" s="149" t="str">
        <f t="shared" si="311"/>
        <v>_</v>
      </c>
      <c r="G9965" s="149">
        <f t="array" ref="G9965">SUM(IF(A9965=A$5:A9965,IF(C9965=C$5:C9965,1,0),0))</f>
        <v>6727</v>
      </c>
    </row>
    <row r="9966" spans="2:7" x14ac:dyDescent="0.25">
      <c r="B9966" s="149" t="str">
        <f t="shared" si="312"/>
        <v>_6728</v>
      </c>
      <c r="E9966" s="149" t="str">
        <f t="shared" si="311"/>
        <v>_</v>
      </c>
      <c r="G9966" s="149">
        <f t="array" ref="G9966">SUM(IF(A9966=A$5:A9966,IF(C9966=C$5:C9966,1,0),0))</f>
        <v>6728</v>
      </c>
    </row>
    <row r="9967" spans="2:7" x14ac:dyDescent="0.25">
      <c r="B9967" s="149" t="str">
        <f t="shared" si="312"/>
        <v>_6729</v>
      </c>
      <c r="E9967" s="149" t="str">
        <f t="shared" si="311"/>
        <v>_</v>
      </c>
      <c r="G9967" s="149">
        <f t="array" ref="G9967">SUM(IF(A9967=A$5:A9967,IF(C9967=C$5:C9967,1,0),0))</f>
        <v>6729</v>
      </c>
    </row>
    <row r="9968" spans="2:7" x14ac:dyDescent="0.25">
      <c r="B9968" s="149" t="str">
        <f t="shared" si="312"/>
        <v>_6730</v>
      </c>
      <c r="E9968" s="149" t="str">
        <f t="shared" si="311"/>
        <v>_</v>
      </c>
      <c r="G9968" s="149">
        <f t="array" ref="G9968">SUM(IF(A9968=A$5:A9968,IF(C9968=C$5:C9968,1,0),0))</f>
        <v>6730</v>
      </c>
    </row>
    <row r="9969" spans="2:7" x14ac:dyDescent="0.25">
      <c r="B9969" s="149" t="str">
        <f t="shared" si="312"/>
        <v>_6731</v>
      </c>
      <c r="E9969" s="149" t="str">
        <f t="shared" ref="E9969:E10032" si="313">A9969&amp;"_"&amp;C9969&amp;D9969</f>
        <v>_</v>
      </c>
      <c r="G9969" s="149">
        <f t="array" ref="G9969">SUM(IF(A9969=A$5:A9969,IF(C9969=C$5:C9969,1,0),0))</f>
        <v>6731</v>
      </c>
    </row>
    <row r="9970" spans="2:7" x14ac:dyDescent="0.25">
      <c r="B9970" s="149" t="str">
        <f t="shared" si="312"/>
        <v>_6732</v>
      </c>
      <c r="E9970" s="149" t="str">
        <f t="shared" si="313"/>
        <v>_</v>
      </c>
      <c r="G9970" s="149">
        <f t="array" ref="G9970">SUM(IF(A9970=A$5:A9970,IF(C9970=C$5:C9970,1,0),0))</f>
        <v>6732</v>
      </c>
    </row>
    <row r="9971" spans="2:7" x14ac:dyDescent="0.25">
      <c r="B9971" s="149" t="str">
        <f t="shared" si="312"/>
        <v>_6733</v>
      </c>
      <c r="E9971" s="149" t="str">
        <f t="shared" si="313"/>
        <v>_</v>
      </c>
      <c r="G9971" s="149">
        <f t="array" ref="G9971">SUM(IF(A9971=A$5:A9971,IF(C9971=C$5:C9971,1,0),0))</f>
        <v>6733</v>
      </c>
    </row>
    <row r="9972" spans="2:7" x14ac:dyDescent="0.25">
      <c r="B9972" s="149" t="str">
        <f t="shared" si="312"/>
        <v>_6734</v>
      </c>
      <c r="E9972" s="149" t="str">
        <f t="shared" si="313"/>
        <v>_</v>
      </c>
      <c r="G9972" s="149">
        <f t="array" ref="G9972">SUM(IF(A9972=A$5:A9972,IF(C9972=C$5:C9972,1,0),0))</f>
        <v>6734</v>
      </c>
    </row>
    <row r="9973" spans="2:7" x14ac:dyDescent="0.25">
      <c r="B9973" s="149" t="str">
        <f t="shared" si="312"/>
        <v>_6735</v>
      </c>
      <c r="E9973" s="149" t="str">
        <f t="shared" si="313"/>
        <v>_</v>
      </c>
      <c r="G9973" s="149">
        <f t="array" ref="G9973">SUM(IF(A9973=A$5:A9973,IF(C9973=C$5:C9973,1,0),0))</f>
        <v>6735</v>
      </c>
    </row>
    <row r="9974" spans="2:7" x14ac:dyDescent="0.25">
      <c r="B9974" s="149" t="str">
        <f t="shared" si="312"/>
        <v>_6736</v>
      </c>
      <c r="E9974" s="149" t="str">
        <f t="shared" si="313"/>
        <v>_</v>
      </c>
      <c r="G9974" s="149">
        <f t="array" ref="G9974">SUM(IF(A9974=A$5:A9974,IF(C9974=C$5:C9974,1,0),0))</f>
        <v>6736</v>
      </c>
    </row>
    <row r="9975" spans="2:7" x14ac:dyDescent="0.25">
      <c r="B9975" s="149" t="str">
        <f t="shared" si="312"/>
        <v>_6737</v>
      </c>
      <c r="E9975" s="149" t="str">
        <f t="shared" si="313"/>
        <v>_</v>
      </c>
      <c r="G9975" s="149">
        <f t="array" ref="G9975">SUM(IF(A9975=A$5:A9975,IF(C9975=C$5:C9975,1,0),0))</f>
        <v>6737</v>
      </c>
    </row>
    <row r="9976" spans="2:7" x14ac:dyDescent="0.25">
      <c r="B9976" s="149" t="str">
        <f t="shared" si="312"/>
        <v>_6738</v>
      </c>
      <c r="E9976" s="149" t="str">
        <f t="shared" si="313"/>
        <v>_</v>
      </c>
      <c r="G9976" s="149">
        <f t="array" ref="G9976">SUM(IF(A9976=A$5:A9976,IF(C9976=C$5:C9976,1,0),0))</f>
        <v>6738</v>
      </c>
    </row>
    <row r="9977" spans="2:7" x14ac:dyDescent="0.25">
      <c r="B9977" s="149" t="str">
        <f t="shared" si="312"/>
        <v>_6739</v>
      </c>
      <c r="E9977" s="149" t="str">
        <f t="shared" si="313"/>
        <v>_</v>
      </c>
      <c r="G9977" s="149">
        <f t="array" ref="G9977">SUM(IF(A9977=A$5:A9977,IF(C9977=C$5:C9977,1,0),0))</f>
        <v>6739</v>
      </c>
    </row>
    <row r="9978" spans="2:7" x14ac:dyDescent="0.25">
      <c r="B9978" s="149" t="str">
        <f t="shared" si="312"/>
        <v>_6740</v>
      </c>
      <c r="E9978" s="149" t="str">
        <f t="shared" si="313"/>
        <v>_</v>
      </c>
      <c r="G9978" s="149">
        <f t="array" ref="G9978">SUM(IF(A9978=A$5:A9978,IF(C9978=C$5:C9978,1,0),0))</f>
        <v>6740</v>
      </c>
    </row>
    <row r="9979" spans="2:7" x14ac:dyDescent="0.25">
      <c r="B9979" s="149" t="str">
        <f t="shared" si="312"/>
        <v>_6741</v>
      </c>
      <c r="E9979" s="149" t="str">
        <f t="shared" si="313"/>
        <v>_</v>
      </c>
      <c r="G9979" s="149">
        <f t="array" ref="G9979">SUM(IF(A9979=A$5:A9979,IF(C9979=C$5:C9979,1,0),0))</f>
        <v>6741</v>
      </c>
    </row>
    <row r="9980" spans="2:7" x14ac:dyDescent="0.25">
      <c r="B9980" s="149" t="str">
        <f t="shared" si="312"/>
        <v>_6742</v>
      </c>
      <c r="E9980" s="149" t="str">
        <f t="shared" si="313"/>
        <v>_</v>
      </c>
      <c r="G9980" s="149">
        <f t="array" ref="G9980">SUM(IF(A9980=A$5:A9980,IF(C9980=C$5:C9980,1,0),0))</f>
        <v>6742</v>
      </c>
    </row>
    <row r="9981" spans="2:7" x14ac:dyDescent="0.25">
      <c r="B9981" s="149" t="str">
        <f t="shared" si="312"/>
        <v>_6743</v>
      </c>
      <c r="E9981" s="149" t="str">
        <f t="shared" si="313"/>
        <v>_</v>
      </c>
      <c r="G9981" s="149">
        <f t="array" ref="G9981">SUM(IF(A9981=A$5:A9981,IF(C9981=C$5:C9981,1,0),0))</f>
        <v>6743</v>
      </c>
    </row>
    <row r="9982" spans="2:7" x14ac:dyDescent="0.25">
      <c r="B9982" s="149" t="str">
        <f t="shared" si="312"/>
        <v>_6744</v>
      </c>
      <c r="E9982" s="149" t="str">
        <f t="shared" si="313"/>
        <v>_</v>
      </c>
      <c r="G9982" s="149">
        <f t="array" ref="G9982">SUM(IF(A9982=A$5:A9982,IF(C9982=C$5:C9982,1,0),0))</f>
        <v>6744</v>
      </c>
    </row>
    <row r="9983" spans="2:7" x14ac:dyDescent="0.25">
      <c r="B9983" s="149" t="str">
        <f t="shared" si="312"/>
        <v>_6745</v>
      </c>
      <c r="E9983" s="149" t="str">
        <f t="shared" si="313"/>
        <v>_</v>
      </c>
      <c r="G9983" s="149">
        <f t="array" ref="G9983">SUM(IF(A9983=A$5:A9983,IF(C9983=C$5:C9983,1,0),0))</f>
        <v>6745</v>
      </c>
    </row>
    <row r="9984" spans="2:7" x14ac:dyDescent="0.25">
      <c r="B9984" s="149" t="str">
        <f t="shared" si="312"/>
        <v>_6746</v>
      </c>
      <c r="E9984" s="149" t="str">
        <f t="shared" si="313"/>
        <v>_</v>
      </c>
      <c r="G9984" s="149">
        <f t="array" ref="G9984">SUM(IF(A9984=A$5:A9984,IF(C9984=C$5:C9984,1,0),0))</f>
        <v>6746</v>
      </c>
    </row>
    <row r="9985" spans="2:7" x14ac:dyDescent="0.25">
      <c r="B9985" s="149" t="str">
        <f t="shared" si="312"/>
        <v>_6747</v>
      </c>
      <c r="E9985" s="149" t="str">
        <f t="shared" si="313"/>
        <v>_</v>
      </c>
      <c r="G9985" s="149">
        <f t="array" ref="G9985">SUM(IF(A9985=A$5:A9985,IF(C9985=C$5:C9985,1,0),0))</f>
        <v>6747</v>
      </c>
    </row>
    <row r="9986" spans="2:7" x14ac:dyDescent="0.25">
      <c r="B9986" s="149" t="str">
        <f t="shared" si="312"/>
        <v>_6748</v>
      </c>
      <c r="E9986" s="149" t="str">
        <f t="shared" si="313"/>
        <v>_</v>
      </c>
      <c r="G9986" s="149">
        <f t="array" ref="G9986">SUM(IF(A9986=A$5:A9986,IF(C9986=C$5:C9986,1,0),0))</f>
        <v>6748</v>
      </c>
    </row>
    <row r="9987" spans="2:7" x14ac:dyDescent="0.25">
      <c r="B9987" s="149" t="str">
        <f t="shared" si="312"/>
        <v>_6749</v>
      </c>
      <c r="E9987" s="149" t="str">
        <f t="shared" si="313"/>
        <v>_</v>
      </c>
      <c r="G9987" s="149">
        <f t="array" ref="G9987">SUM(IF(A9987=A$5:A9987,IF(C9987=C$5:C9987,1,0),0))</f>
        <v>6749</v>
      </c>
    </row>
    <row r="9988" spans="2:7" x14ac:dyDescent="0.25">
      <c r="B9988" s="149" t="str">
        <f t="shared" si="312"/>
        <v>_6750</v>
      </c>
      <c r="E9988" s="149" t="str">
        <f t="shared" si="313"/>
        <v>_</v>
      </c>
      <c r="G9988" s="149">
        <f t="array" ref="G9988">SUM(IF(A9988=A$5:A9988,IF(C9988=C$5:C9988,1,0),0))</f>
        <v>6750</v>
      </c>
    </row>
    <row r="9989" spans="2:7" x14ac:dyDescent="0.25">
      <c r="B9989" s="149" t="str">
        <f t="shared" si="312"/>
        <v>_6751</v>
      </c>
      <c r="E9989" s="149" t="str">
        <f t="shared" si="313"/>
        <v>_</v>
      </c>
      <c r="G9989" s="149">
        <f t="array" ref="G9989">SUM(IF(A9989=A$5:A9989,IF(C9989=C$5:C9989,1,0),0))</f>
        <v>6751</v>
      </c>
    </row>
    <row r="9990" spans="2:7" x14ac:dyDescent="0.25">
      <c r="B9990" s="149" t="str">
        <f t="shared" si="312"/>
        <v>_6752</v>
      </c>
      <c r="E9990" s="149" t="str">
        <f t="shared" si="313"/>
        <v>_</v>
      </c>
      <c r="G9990" s="149">
        <f t="array" ref="G9990">SUM(IF(A9990=A$5:A9990,IF(C9990=C$5:C9990,1,0),0))</f>
        <v>6752</v>
      </c>
    </row>
    <row r="9991" spans="2:7" x14ac:dyDescent="0.25">
      <c r="B9991" s="149" t="str">
        <f t="shared" si="312"/>
        <v>_6753</v>
      </c>
      <c r="E9991" s="149" t="str">
        <f t="shared" si="313"/>
        <v>_</v>
      </c>
      <c r="G9991" s="149">
        <f t="array" ref="G9991">SUM(IF(A9991=A$5:A9991,IF(C9991=C$5:C9991,1,0),0))</f>
        <v>6753</v>
      </c>
    </row>
    <row r="9992" spans="2:7" x14ac:dyDescent="0.25">
      <c r="B9992" s="149" t="str">
        <f t="shared" si="312"/>
        <v>_6754</v>
      </c>
      <c r="E9992" s="149" t="str">
        <f t="shared" si="313"/>
        <v>_</v>
      </c>
      <c r="G9992" s="149">
        <f t="array" ref="G9992">SUM(IF(A9992=A$5:A9992,IF(C9992=C$5:C9992,1,0),0))</f>
        <v>6754</v>
      </c>
    </row>
    <row r="9993" spans="2:7" x14ac:dyDescent="0.25">
      <c r="B9993" s="149" t="str">
        <f t="shared" si="312"/>
        <v>_6755</v>
      </c>
      <c r="E9993" s="149" t="str">
        <f t="shared" si="313"/>
        <v>_</v>
      </c>
      <c r="G9993" s="149">
        <f t="array" ref="G9993">SUM(IF(A9993=A$5:A9993,IF(C9993=C$5:C9993,1,0),0))</f>
        <v>6755</v>
      </c>
    </row>
    <row r="9994" spans="2:7" x14ac:dyDescent="0.25">
      <c r="B9994" s="149" t="str">
        <f t="shared" si="312"/>
        <v>_6756</v>
      </c>
      <c r="E9994" s="149" t="str">
        <f t="shared" si="313"/>
        <v>_</v>
      </c>
      <c r="G9994" s="149">
        <f t="array" ref="G9994">SUM(IF(A9994=A$5:A9994,IF(C9994=C$5:C9994,1,0),0))</f>
        <v>6756</v>
      </c>
    </row>
    <row r="9995" spans="2:7" x14ac:dyDescent="0.25">
      <c r="B9995" s="149" t="str">
        <f t="shared" si="312"/>
        <v>_6757</v>
      </c>
      <c r="E9995" s="149" t="str">
        <f t="shared" si="313"/>
        <v>_</v>
      </c>
      <c r="G9995" s="149">
        <f t="array" ref="G9995">SUM(IF(A9995=A$5:A9995,IF(C9995=C$5:C9995,1,0),0))</f>
        <v>6757</v>
      </c>
    </row>
    <row r="9996" spans="2:7" x14ac:dyDescent="0.25">
      <c r="B9996" s="149" t="str">
        <f t="shared" si="312"/>
        <v>_6758</v>
      </c>
      <c r="E9996" s="149" t="str">
        <f t="shared" si="313"/>
        <v>_</v>
      </c>
      <c r="G9996" s="149">
        <f t="array" ref="G9996">SUM(IF(A9996=A$5:A9996,IF(C9996=C$5:C9996,1,0),0))</f>
        <v>6758</v>
      </c>
    </row>
    <row r="9997" spans="2:7" x14ac:dyDescent="0.25">
      <c r="B9997" s="149" t="str">
        <f t="shared" ref="B9997:B10060" si="314">A9997&amp;"_"&amp;C9997&amp;G9997</f>
        <v>_6759</v>
      </c>
      <c r="E9997" s="149" t="str">
        <f t="shared" si="313"/>
        <v>_</v>
      </c>
      <c r="G9997" s="149">
        <f t="array" ref="G9997">SUM(IF(A9997=A$5:A9997,IF(C9997=C$5:C9997,1,0),0))</f>
        <v>6759</v>
      </c>
    </row>
    <row r="9998" spans="2:7" x14ac:dyDescent="0.25">
      <c r="B9998" s="149" t="str">
        <f t="shared" si="314"/>
        <v>_6760</v>
      </c>
      <c r="E9998" s="149" t="str">
        <f t="shared" si="313"/>
        <v>_</v>
      </c>
      <c r="G9998" s="149">
        <f t="array" ref="G9998">SUM(IF(A9998=A$5:A9998,IF(C9998=C$5:C9998,1,0),0))</f>
        <v>6760</v>
      </c>
    </row>
    <row r="9999" spans="2:7" x14ac:dyDescent="0.25">
      <c r="B9999" s="149" t="str">
        <f t="shared" si="314"/>
        <v>_6761</v>
      </c>
      <c r="E9999" s="149" t="str">
        <f t="shared" si="313"/>
        <v>_</v>
      </c>
      <c r="G9999" s="149">
        <f t="array" ref="G9999">SUM(IF(A9999=A$5:A9999,IF(C9999=C$5:C9999,1,0),0))</f>
        <v>6761</v>
      </c>
    </row>
    <row r="10000" spans="2:7" x14ac:dyDescent="0.25">
      <c r="B10000" s="149" t="str">
        <f t="shared" si="314"/>
        <v>_6762</v>
      </c>
      <c r="E10000" s="149" t="str">
        <f t="shared" si="313"/>
        <v>_</v>
      </c>
      <c r="G10000" s="149">
        <f t="array" ref="G10000">SUM(IF(A10000=A$5:A10000,IF(C10000=C$5:C10000,1,0),0))</f>
        <v>6762</v>
      </c>
    </row>
    <row r="10001" spans="2:7" x14ac:dyDescent="0.25">
      <c r="B10001" s="149" t="str">
        <f t="shared" si="314"/>
        <v>_6763</v>
      </c>
      <c r="E10001" s="149" t="str">
        <f t="shared" si="313"/>
        <v>_</v>
      </c>
      <c r="G10001" s="149">
        <f t="array" ref="G10001">SUM(IF(A10001=A$5:A10001,IF(C10001=C$5:C10001,1,0),0))</f>
        <v>6763</v>
      </c>
    </row>
    <row r="10002" spans="2:7" x14ac:dyDescent="0.25">
      <c r="B10002" s="149" t="str">
        <f t="shared" si="314"/>
        <v>_6764</v>
      </c>
      <c r="E10002" s="149" t="str">
        <f t="shared" si="313"/>
        <v>_</v>
      </c>
      <c r="G10002" s="149">
        <f t="array" ref="G10002">SUM(IF(A10002=A$5:A10002,IF(C10002=C$5:C10002,1,0),0))</f>
        <v>6764</v>
      </c>
    </row>
    <row r="10003" spans="2:7" x14ac:dyDescent="0.25">
      <c r="B10003" s="149" t="str">
        <f t="shared" si="314"/>
        <v>_6765</v>
      </c>
      <c r="E10003" s="149" t="str">
        <f t="shared" si="313"/>
        <v>_</v>
      </c>
      <c r="G10003" s="149">
        <f t="array" ref="G10003">SUM(IF(A10003=A$5:A10003,IF(C10003=C$5:C10003,1,0),0))</f>
        <v>6765</v>
      </c>
    </row>
    <row r="10004" spans="2:7" x14ac:dyDescent="0.25">
      <c r="B10004" s="149" t="str">
        <f t="shared" si="314"/>
        <v>_6766</v>
      </c>
      <c r="E10004" s="149" t="str">
        <f t="shared" si="313"/>
        <v>_</v>
      </c>
      <c r="G10004" s="149">
        <f t="array" ref="G10004">SUM(IF(A10004=A$5:A10004,IF(C10004=C$5:C10004,1,0),0))</f>
        <v>6766</v>
      </c>
    </row>
    <row r="10005" spans="2:7" x14ac:dyDescent="0.25">
      <c r="B10005" s="149" t="str">
        <f t="shared" si="314"/>
        <v>_6767</v>
      </c>
      <c r="E10005" s="149" t="str">
        <f t="shared" si="313"/>
        <v>_</v>
      </c>
      <c r="G10005" s="149">
        <f t="array" ref="G10005">SUM(IF(A10005=A$5:A10005,IF(C10005=C$5:C10005,1,0),0))</f>
        <v>6767</v>
      </c>
    </row>
    <row r="10006" spans="2:7" x14ac:dyDescent="0.25">
      <c r="B10006" s="149" t="str">
        <f t="shared" si="314"/>
        <v>_6768</v>
      </c>
      <c r="E10006" s="149" t="str">
        <f t="shared" si="313"/>
        <v>_</v>
      </c>
      <c r="G10006" s="149">
        <f t="array" ref="G10006">SUM(IF(A10006=A$5:A10006,IF(C10006=C$5:C10006,1,0),0))</f>
        <v>6768</v>
      </c>
    </row>
    <row r="10007" spans="2:7" x14ac:dyDescent="0.25">
      <c r="B10007" s="149" t="str">
        <f t="shared" si="314"/>
        <v>_6769</v>
      </c>
      <c r="E10007" s="149" t="str">
        <f t="shared" si="313"/>
        <v>_</v>
      </c>
      <c r="G10007" s="149">
        <f t="array" ref="G10007">SUM(IF(A10007=A$5:A10007,IF(C10007=C$5:C10007,1,0),0))</f>
        <v>6769</v>
      </c>
    </row>
    <row r="10008" spans="2:7" x14ac:dyDescent="0.25">
      <c r="B10008" s="149" t="str">
        <f t="shared" si="314"/>
        <v>_6770</v>
      </c>
      <c r="E10008" s="149" t="str">
        <f t="shared" si="313"/>
        <v>_</v>
      </c>
      <c r="G10008" s="149">
        <f t="array" ref="G10008">SUM(IF(A10008=A$5:A10008,IF(C10008=C$5:C10008,1,0),0))</f>
        <v>6770</v>
      </c>
    </row>
    <row r="10009" spans="2:7" x14ac:dyDescent="0.25">
      <c r="B10009" s="149" t="str">
        <f t="shared" si="314"/>
        <v>_6771</v>
      </c>
      <c r="E10009" s="149" t="str">
        <f t="shared" si="313"/>
        <v>_</v>
      </c>
      <c r="G10009" s="149">
        <f t="array" ref="G10009">SUM(IF(A10009=A$5:A10009,IF(C10009=C$5:C10009,1,0),0))</f>
        <v>6771</v>
      </c>
    </row>
    <row r="10010" spans="2:7" x14ac:dyDescent="0.25">
      <c r="B10010" s="149" t="str">
        <f t="shared" si="314"/>
        <v>_6772</v>
      </c>
      <c r="E10010" s="149" t="str">
        <f t="shared" si="313"/>
        <v>_</v>
      </c>
      <c r="G10010" s="149">
        <f t="array" ref="G10010">SUM(IF(A10010=A$5:A10010,IF(C10010=C$5:C10010,1,0),0))</f>
        <v>6772</v>
      </c>
    </row>
    <row r="10011" spans="2:7" x14ac:dyDescent="0.25">
      <c r="B10011" s="149" t="str">
        <f t="shared" si="314"/>
        <v>_6773</v>
      </c>
      <c r="E10011" s="149" t="str">
        <f t="shared" si="313"/>
        <v>_</v>
      </c>
      <c r="G10011" s="149">
        <f t="array" ref="G10011">SUM(IF(A10011=A$5:A10011,IF(C10011=C$5:C10011,1,0),0))</f>
        <v>6773</v>
      </c>
    </row>
    <row r="10012" spans="2:7" x14ac:dyDescent="0.25">
      <c r="B10012" s="149" t="str">
        <f t="shared" si="314"/>
        <v>_6774</v>
      </c>
      <c r="E10012" s="149" t="str">
        <f t="shared" si="313"/>
        <v>_</v>
      </c>
      <c r="G10012" s="149">
        <f t="array" ref="G10012">SUM(IF(A10012=A$5:A10012,IF(C10012=C$5:C10012,1,0),0))</f>
        <v>6774</v>
      </c>
    </row>
    <row r="10013" spans="2:7" x14ac:dyDescent="0.25">
      <c r="B10013" s="149" t="str">
        <f t="shared" si="314"/>
        <v>_6775</v>
      </c>
      <c r="E10013" s="149" t="str">
        <f t="shared" si="313"/>
        <v>_</v>
      </c>
      <c r="G10013" s="149">
        <f t="array" ref="G10013">SUM(IF(A10013=A$5:A10013,IF(C10013=C$5:C10013,1,0),0))</f>
        <v>6775</v>
      </c>
    </row>
    <row r="10014" spans="2:7" x14ac:dyDescent="0.25">
      <c r="B10014" s="149" t="str">
        <f t="shared" si="314"/>
        <v>_6776</v>
      </c>
      <c r="E10014" s="149" t="str">
        <f t="shared" si="313"/>
        <v>_</v>
      </c>
      <c r="G10014" s="149">
        <f t="array" ref="G10014">SUM(IF(A10014=A$5:A10014,IF(C10014=C$5:C10014,1,0),0))</f>
        <v>6776</v>
      </c>
    </row>
    <row r="10015" spans="2:7" x14ac:dyDescent="0.25">
      <c r="B10015" s="149" t="str">
        <f t="shared" si="314"/>
        <v>_6777</v>
      </c>
      <c r="E10015" s="149" t="str">
        <f t="shared" si="313"/>
        <v>_</v>
      </c>
      <c r="G10015" s="149">
        <f t="array" ref="G10015">SUM(IF(A10015=A$5:A10015,IF(C10015=C$5:C10015,1,0),0))</f>
        <v>6777</v>
      </c>
    </row>
    <row r="10016" spans="2:7" x14ac:dyDescent="0.25">
      <c r="B10016" s="149" t="str">
        <f t="shared" si="314"/>
        <v>_6778</v>
      </c>
      <c r="E10016" s="149" t="str">
        <f t="shared" si="313"/>
        <v>_</v>
      </c>
      <c r="G10016" s="149">
        <f t="array" ref="G10016">SUM(IF(A10016=A$5:A10016,IF(C10016=C$5:C10016,1,0),0))</f>
        <v>6778</v>
      </c>
    </row>
    <row r="10017" spans="2:7" x14ac:dyDescent="0.25">
      <c r="B10017" s="149" t="str">
        <f t="shared" si="314"/>
        <v>_6779</v>
      </c>
      <c r="E10017" s="149" t="str">
        <f t="shared" si="313"/>
        <v>_</v>
      </c>
      <c r="G10017" s="149">
        <f t="array" ref="G10017">SUM(IF(A10017=A$5:A10017,IF(C10017=C$5:C10017,1,0),0))</f>
        <v>6779</v>
      </c>
    </row>
    <row r="10018" spans="2:7" x14ac:dyDescent="0.25">
      <c r="B10018" s="149" t="str">
        <f t="shared" si="314"/>
        <v>_6780</v>
      </c>
      <c r="E10018" s="149" t="str">
        <f t="shared" si="313"/>
        <v>_</v>
      </c>
      <c r="G10018" s="149">
        <f t="array" ref="G10018">SUM(IF(A10018=A$5:A10018,IF(C10018=C$5:C10018,1,0),0))</f>
        <v>6780</v>
      </c>
    </row>
    <row r="10019" spans="2:7" x14ac:dyDescent="0.25">
      <c r="B10019" s="149" t="str">
        <f t="shared" si="314"/>
        <v>_6781</v>
      </c>
      <c r="E10019" s="149" t="str">
        <f t="shared" si="313"/>
        <v>_</v>
      </c>
      <c r="G10019" s="149">
        <f t="array" ref="G10019">SUM(IF(A10019=A$5:A10019,IF(C10019=C$5:C10019,1,0),0))</f>
        <v>6781</v>
      </c>
    </row>
    <row r="10020" spans="2:7" x14ac:dyDescent="0.25">
      <c r="B10020" s="149" t="str">
        <f t="shared" si="314"/>
        <v>_6782</v>
      </c>
      <c r="E10020" s="149" t="str">
        <f t="shared" si="313"/>
        <v>_</v>
      </c>
      <c r="G10020" s="149">
        <f t="array" ref="G10020">SUM(IF(A10020=A$5:A10020,IF(C10020=C$5:C10020,1,0),0))</f>
        <v>6782</v>
      </c>
    </row>
    <row r="10021" spans="2:7" x14ac:dyDescent="0.25">
      <c r="B10021" s="149" t="str">
        <f t="shared" si="314"/>
        <v>_6783</v>
      </c>
      <c r="E10021" s="149" t="str">
        <f t="shared" si="313"/>
        <v>_</v>
      </c>
      <c r="G10021" s="149">
        <f t="array" ref="G10021">SUM(IF(A10021=A$5:A10021,IF(C10021=C$5:C10021,1,0),0))</f>
        <v>6783</v>
      </c>
    </row>
    <row r="10022" spans="2:7" x14ac:dyDescent="0.25">
      <c r="B10022" s="149" t="str">
        <f t="shared" si="314"/>
        <v>_6784</v>
      </c>
      <c r="E10022" s="149" t="str">
        <f t="shared" si="313"/>
        <v>_</v>
      </c>
      <c r="G10022" s="149">
        <f t="array" ref="G10022">SUM(IF(A10022=A$5:A10022,IF(C10022=C$5:C10022,1,0),0))</f>
        <v>6784</v>
      </c>
    </row>
    <row r="10023" spans="2:7" x14ac:dyDescent="0.25">
      <c r="B10023" s="149" t="str">
        <f t="shared" si="314"/>
        <v>_6785</v>
      </c>
      <c r="E10023" s="149" t="str">
        <f t="shared" si="313"/>
        <v>_</v>
      </c>
      <c r="G10023" s="149">
        <f t="array" ref="G10023">SUM(IF(A10023=A$5:A10023,IF(C10023=C$5:C10023,1,0),0))</f>
        <v>6785</v>
      </c>
    </row>
    <row r="10024" spans="2:7" x14ac:dyDescent="0.25">
      <c r="B10024" s="149" t="str">
        <f t="shared" si="314"/>
        <v>_6786</v>
      </c>
      <c r="E10024" s="149" t="str">
        <f t="shared" si="313"/>
        <v>_</v>
      </c>
      <c r="G10024" s="149">
        <f t="array" ref="G10024">SUM(IF(A10024=A$5:A10024,IF(C10024=C$5:C10024,1,0),0))</f>
        <v>6786</v>
      </c>
    </row>
    <row r="10025" spans="2:7" x14ac:dyDescent="0.25">
      <c r="B10025" s="149" t="str">
        <f t="shared" si="314"/>
        <v>_6787</v>
      </c>
      <c r="E10025" s="149" t="str">
        <f t="shared" si="313"/>
        <v>_</v>
      </c>
      <c r="G10025" s="149">
        <f t="array" ref="G10025">SUM(IF(A10025=A$5:A10025,IF(C10025=C$5:C10025,1,0),0))</f>
        <v>6787</v>
      </c>
    </row>
    <row r="10026" spans="2:7" x14ac:dyDescent="0.25">
      <c r="B10026" s="149" t="str">
        <f t="shared" si="314"/>
        <v>_6788</v>
      </c>
      <c r="E10026" s="149" t="str">
        <f t="shared" si="313"/>
        <v>_</v>
      </c>
      <c r="G10026" s="149">
        <f t="array" ref="G10026">SUM(IF(A10026=A$5:A10026,IF(C10026=C$5:C10026,1,0),0))</f>
        <v>6788</v>
      </c>
    </row>
    <row r="10027" spans="2:7" x14ac:dyDescent="0.25">
      <c r="B10027" s="149" t="str">
        <f t="shared" si="314"/>
        <v>_6789</v>
      </c>
      <c r="E10027" s="149" t="str">
        <f t="shared" si="313"/>
        <v>_</v>
      </c>
      <c r="G10027" s="149">
        <f t="array" ref="G10027">SUM(IF(A10027=A$5:A10027,IF(C10027=C$5:C10027,1,0),0))</f>
        <v>6789</v>
      </c>
    </row>
    <row r="10028" spans="2:7" x14ac:dyDescent="0.25">
      <c r="B10028" s="149" t="str">
        <f t="shared" si="314"/>
        <v>_6790</v>
      </c>
      <c r="E10028" s="149" t="str">
        <f t="shared" si="313"/>
        <v>_</v>
      </c>
      <c r="G10028" s="149">
        <f t="array" ref="G10028">SUM(IF(A10028=A$5:A10028,IF(C10028=C$5:C10028,1,0),0))</f>
        <v>6790</v>
      </c>
    </row>
    <row r="10029" spans="2:7" x14ac:dyDescent="0.25">
      <c r="B10029" s="149" t="str">
        <f t="shared" si="314"/>
        <v>_6791</v>
      </c>
      <c r="E10029" s="149" t="str">
        <f t="shared" si="313"/>
        <v>_</v>
      </c>
      <c r="G10029" s="149">
        <f t="array" ref="G10029">SUM(IF(A10029=A$5:A10029,IF(C10029=C$5:C10029,1,0),0))</f>
        <v>6791</v>
      </c>
    </row>
    <row r="10030" spans="2:7" x14ac:dyDescent="0.25">
      <c r="B10030" s="149" t="str">
        <f t="shared" si="314"/>
        <v>_6792</v>
      </c>
      <c r="E10030" s="149" t="str">
        <f t="shared" si="313"/>
        <v>_</v>
      </c>
      <c r="G10030" s="149">
        <f t="array" ref="G10030">SUM(IF(A10030=A$5:A10030,IF(C10030=C$5:C10030,1,0),0))</f>
        <v>6792</v>
      </c>
    </row>
    <row r="10031" spans="2:7" x14ac:dyDescent="0.25">
      <c r="B10031" s="149" t="str">
        <f t="shared" si="314"/>
        <v>_6793</v>
      </c>
      <c r="E10031" s="149" t="str">
        <f t="shared" si="313"/>
        <v>_</v>
      </c>
      <c r="G10031" s="149">
        <f t="array" ref="G10031">SUM(IF(A10031=A$5:A10031,IF(C10031=C$5:C10031,1,0),0))</f>
        <v>6793</v>
      </c>
    </row>
    <row r="10032" spans="2:7" x14ac:dyDescent="0.25">
      <c r="B10032" s="149" t="str">
        <f t="shared" si="314"/>
        <v>_6794</v>
      </c>
      <c r="E10032" s="149" t="str">
        <f t="shared" si="313"/>
        <v>_</v>
      </c>
      <c r="G10032" s="149">
        <f t="array" ref="G10032">SUM(IF(A10032=A$5:A10032,IF(C10032=C$5:C10032,1,0),0))</f>
        <v>6794</v>
      </c>
    </row>
    <row r="10033" spans="2:7" x14ac:dyDescent="0.25">
      <c r="B10033" s="149" t="str">
        <f t="shared" si="314"/>
        <v>_6795</v>
      </c>
      <c r="E10033" s="149" t="str">
        <f t="shared" ref="E10033:E10096" si="315">A10033&amp;"_"&amp;C10033&amp;D10033</f>
        <v>_</v>
      </c>
      <c r="G10033" s="149">
        <f t="array" ref="G10033">SUM(IF(A10033=A$5:A10033,IF(C10033=C$5:C10033,1,0),0))</f>
        <v>6795</v>
      </c>
    </row>
    <row r="10034" spans="2:7" x14ac:dyDescent="0.25">
      <c r="B10034" s="149" t="str">
        <f t="shared" si="314"/>
        <v>_6796</v>
      </c>
      <c r="E10034" s="149" t="str">
        <f t="shared" si="315"/>
        <v>_</v>
      </c>
      <c r="G10034" s="149">
        <f t="array" ref="G10034">SUM(IF(A10034=A$5:A10034,IF(C10034=C$5:C10034,1,0),0))</f>
        <v>6796</v>
      </c>
    </row>
    <row r="10035" spans="2:7" x14ac:dyDescent="0.25">
      <c r="B10035" s="149" t="str">
        <f t="shared" si="314"/>
        <v>_6797</v>
      </c>
      <c r="E10035" s="149" t="str">
        <f t="shared" si="315"/>
        <v>_</v>
      </c>
      <c r="G10035" s="149">
        <f t="array" ref="G10035">SUM(IF(A10035=A$5:A10035,IF(C10035=C$5:C10035,1,0),0))</f>
        <v>6797</v>
      </c>
    </row>
    <row r="10036" spans="2:7" x14ac:dyDescent="0.25">
      <c r="B10036" s="149" t="str">
        <f t="shared" si="314"/>
        <v>_6798</v>
      </c>
      <c r="E10036" s="149" t="str">
        <f t="shared" si="315"/>
        <v>_</v>
      </c>
      <c r="G10036" s="149">
        <f t="array" ref="G10036">SUM(IF(A10036=A$5:A10036,IF(C10036=C$5:C10036,1,0),0))</f>
        <v>6798</v>
      </c>
    </row>
    <row r="10037" spans="2:7" x14ac:dyDescent="0.25">
      <c r="B10037" s="149" t="str">
        <f t="shared" si="314"/>
        <v>_6799</v>
      </c>
      <c r="E10037" s="149" t="str">
        <f t="shared" si="315"/>
        <v>_</v>
      </c>
      <c r="G10037" s="149">
        <f t="array" ref="G10037">SUM(IF(A10037=A$5:A10037,IF(C10037=C$5:C10037,1,0),0))</f>
        <v>6799</v>
      </c>
    </row>
    <row r="10038" spans="2:7" x14ac:dyDescent="0.25">
      <c r="B10038" s="149" t="str">
        <f t="shared" si="314"/>
        <v>_6800</v>
      </c>
      <c r="E10038" s="149" t="str">
        <f t="shared" si="315"/>
        <v>_</v>
      </c>
      <c r="G10038" s="149">
        <f t="array" ref="G10038">SUM(IF(A10038=A$5:A10038,IF(C10038=C$5:C10038,1,0),0))</f>
        <v>6800</v>
      </c>
    </row>
    <row r="10039" spans="2:7" x14ac:dyDescent="0.25">
      <c r="B10039" s="149" t="str">
        <f t="shared" si="314"/>
        <v>_6801</v>
      </c>
      <c r="E10039" s="149" t="str">
        <f t="shared" si="315"/>
        <v>_</v>
      </c>
      <c r="G10039" s="149">
        <f t="array" ref="G10039">SUM(IF(A10039=A$5:A10039,IF(C10039=C$5:C10039,1,0),0))</f>
        <v>6801</v>
      </c>
    </row>
    <row r="10040" spans="2:7" x14ac:dyDescent="0.25">
      <c r="B10040" s="149" t="str">
        <f t="shared" si="314"/>
        <v>_6802</v>
      </c>
      <c r="E10040" s="149" t="str">
        <f t="shared" si="315"/>
        <v>_</v>
      </c>
      <c r="G10040" s="149">
        <f t="array" ref="G10040">SUM(IF(A10040=A$5:A10040,IF(C10040=C$5:C10040,1,0),0))</f>
        <v>6802</v>
      </c>
    </row>
    <row r="10041" spans="2:7" x14ac:dyDescent="0.25">
      <c r="B10041" s="149" t="str">
        <f t="shared" si="314"/>
        <v>_6803</v>
      </c>
      <c r="E10041" s="149" t="str">
        <f t="shared" si="315"/>
        <v>_</v>
      </c>
      <c r="G10041" s="149">
        <f t="array" ref="G10041">SUM(IF(A10041=A$5:A10041,IF(C10041=C$5:C10041,1,0),0))</f>
        <v>6803</v>
      </c>
    </row>
    <row r="10042" spans="2:7" x14ac:dyDescent="0.25">
      <c r="B10042" s="149" t="str">
        <f t="shared" si="314"/>
        <v>_6804</v>
      </c>
      <c r="E10042" s="149" t="str">
        <f t="shared" si="315"/>
        <v>_</v>
      </c>
      <c r="G10042" s="149">
        <f t="array" ref="G10042">SUM(IF(A10042=A$5:A10042,IF(C10042=C$5:C10042,1,0),0))</f>
        <v>6804</v>
      </c>
    </row>
    <row r="10043" spans="2:7" x14ac:dyDescent="0.25">
      <c r="B10043" s="149" t="str">
        <f t="shared" si="314"/>
        <v>_6805</v>
      </c>
      <c r="E10043" s="149" t="str">
        <f t="shared" si="315"/>
        <v>_</v>
      </c>
      <c r="G10043" s="149">
        <f t="array" ref="G10043">SUM(IF(A10043=A$5:A10043,IF(C10043=C$5:C10043,1,0),0))</f>
        <v>6805</v>
      </c>
    </row>
    <row r="10044" spans="2:7" x14ac:dyDescent="0.25">
      <c r="B10044" s="149" t="str">
        <f t="shared" si="314"/>
        <v>_6806</v>
      </c>
      <c r="E10044" s="149" t="str">
        <f t="shared" si="315"/>
        <v>_</v>
      </c>
      <c r="G10044" s="149">
        <f t="array" ref="G10044">SUM(IF(A10044=A$5:A10044,IF(C10044=C$5:C10044,1,0),0))</f>
        <v>6806</v>
      </c>
    </row>
    <row r="10045" spans="2:7" x14ac:dyDescent="0.25">
      <c r="B10045" s="149" t="str">
        <f t="shared" si="314"/>
        <v>_6807</v>
      </c>
      <c r="E10045" s="149" t="str">
        <f t="shared" si="315"/>
        <v>_</v>
      </c>
      <c r="G10045" s="149">
        <f t="array" ref="G10045">SUM(IF(A10045=A$5:A10045,IF(C10045=C$5:C10045,1,0),0))</f>
        <v>6807</v>
      </c>
    </row>
    <row r="10046" spans="2:7" x14ac:dyDescent="0.25">
      <c r="B10046" s="149" t="str">
        <f t="shared" si="314"/>
        <v>_6808</v>
      </c>
      <c r="E10046" s="149" t="str">
        <f t="shared" si="315"/>
        <v>_</v>
      </c>
      <c r="G10046" s="149">
        <f t="array" ref="G10046">SUM(IF(A10046=A$5:A10046,IF(C10046=C$5:C10046,1,0),0))</f>
        <v>6808</v>
      </c>
    </row>
    <row r="10047" spans="2:7" x14ac:dyDescent="0.25">
      <c r="B10047" s="149" t="str">
        <f t="shared" si="314"/>
        <v>_6809</v>
      </c>
      <c r="E10047" s="149" t="str">
        <f t="shared" si="315"/>
        <v>_</v>
      </c>
      <c r="G10047" s="149">
        <f t="array" ref="G10047">SUM(IF(A10047=A$5:A10047,IF(C10047=C$5:C10047,1,0),0))</f>
        <v>6809</v>
      </c>
    </row>
    <row r="10048" spans="2:7" x14ac:dyDescent="0.25">
      <c r="B10048" s="149" t="str">
        <f t="shared" si="314"/>
        <v>_6810</v>
      </c>
      <c r="E10048" s="149" t="str">
        <f t="shared" si="315"/>
        <v>_</v>
      </c>
      <c r="G10048" s="149">
        <f t="array" ref="G10048">SUM(IF(A10048=A$5:A10048,IF(C10048=C$5:C10048,1,0),0))</f>
        <v>6810</v>
      </c>
    </row>
    <row r="10049" spans="2:7" x14ac:dyDescent="0.25">
      <c r="B10049" s="149" t="str">
        <f t="shared" si="314"/>
        <v>_6811</v>
      </c>
      <c r="E10049" s="149" t="str">
        <f t="shared" si="315"/>
        <v>_</v>
      </c>
      <c r="G10049" s="149">
        <f t="array" ref="G10049">SUM(IF(A10049=A$5:A10049,IF(C10049=C$5:C10049,1,0),0))</f>
        <v>6811</v>
      </c>
    </row>
    <row r="10050" spans="2:7" x14ac:dyDescent="0.25">
      <c r="B10050" s="149" t="str">
        <f t="shared" si="314"/>
        <v>_6812</v>
      </c>
      <c r="E10050" s="149" t="str">
        <f t="shared" si="315"/>
        <v>_</v>
      </c>
      <c r="G10050" s="149">
        <f t="array" ref="G10050">SUM(IF(A10050=A$5:A10050,IF(C10050=C$5:C10050,1,0),0))</f>
        <v>6812</v>
      </c>
    </row>
    <row r="10051" spans="2:7" x14ac:dyDescent="0.25">
      <c r="B10051" s="149" t="str">
        <f t="shared" si="314"/>
        <v>_6813</v>
      </c>
      <c r="E10051" s="149" t="str">
        <f t="shared" si="315"/>
        <v>_</v>
      </c>
      <c r="G10051" s="149">
        <f t="array" ref="G10051">SUM(IF(A10051=A$5:A10051,IF(C10051=C$5:C10051,1,0),0))</f>
        <v>6813</v>
      </c>
    </row>
    <row r="10052" spans="2:7" x14ac:dyDescent="0.25">
      <c r="B10052" s="149" t="str">
        <f t="shared" si="314"/>
        <v>_6814</v>
      </c>
      <c r="E10052" s="149" t="str">
        <f t="shared" si="315"/>
        <v>_</v>
      </c>
      <c r="G10052" s="149">
        <f t="array" ref="G10052">SUM(IF(A10052=A$5:A10052,IF(C10052=C$5:C10052,1,0),0))</f>
        <v>6814</v>
      </c>
    </row>
    <row r="10053" spans="2:7" x14ac:dyDescent="0.25">
      <c r="B10053" s="149" t="str">
        <f t="shared" si="314"/>
        <v>_6815</v>
      </c>
      <c r="E10053" s="149" t="str">
        <f t="shared" si="315"/>
        <v>_</v>
      </c>
      <c r="G10053" s="149">
        <f t="array" ref="G10053">SUM(IF(A10053=A$5:A10053,IF(C10053=C$5:C10053,1,0),0))</f>
        <v>6815</v>
      </c>
    </row>
    <row r="10054" spans="2:7" x14ac:dyDescent="0.25">
      <c r="B10054" s="149" t="str">
        <f t="shared" si="314"/>
        <v>_6816</v>
      </c>
      <c r="E10054" s="149" t="str">
        <f t="shared" si="315"/>
        <v>_</v>
      </c>
      <c r="G10054" s="149">
        <f t="array" ref="G10054">SUM(IF(A10054=A$5:A10054,IF(C10054=C$5:C10054,1,0),0))</f>
        <v>6816</v>
      </c>
    </row>
    <row r="10055" spans="2:7" x14ac:dyDescent="0.25">
      <c r="B10055" s="149" t="str">
        <f t="shared" si="314"/>
        <v>_6817</v>
      </c>
      <c r="E10055" s="149" t="str">
        <f t="shared" si="315"/>
        <v>_</v>
      </c>
      <c r="G10055" s="149">
        <f t="array" ref="G10055">SUM(IF(A10055=A$5:A10055,IF(C10055=C$5:C10055,1,0),0))</f>
        <v>6817</v>
      </c>
    </row>
    <row r="10056" spans="2:7" x14ac:dyDescent="0.25">
      <c r="B10056" s="149" t="str">
        <f t="shared" si="314"/>
        <v>_6818</v>
      </c>
      <c r="E10056" s="149" t="str">
        <f t="shared" si="315"/>
        <v>_</v>
      </c>
      <c r="G10056" s="149">
        <f t="array" ref="G10056">SUM(IF(A10056=A$5:A10056,IF(C10056=C$5:C10056,1,0),0))</f>
        <v>6818</v>
      </c>
    </row>
    <row r="10057" spans="2:7" x14ac:dyDescent="0.25">
      <c r="B10057" s="149" t="str">
        <f t="shared" si="314"/>
        <v>_6819</v>
      </c>
      <c r="E10057" s="149" t="str">
        <f t="shared" si="315"/>
        <v>_</v>
      </c>
      <c r="G10057" s="149">
        <f t="array" ref="G10057">SUM(IF(A10057=A$5:A10057,IF(C10057=C$5:C10057,1,0),0))</f>
        <v>6819</v>
      </c>
    </row>
    <row r="10058" spans="2:7" x14ac:dyDescent="0.25">
      <c r="B10058" s="149" t="str">
        <f t="shared" si="314"/>
        <v>_6820</v>
      </c>
      <c r="E10058" s="149" t="str">
        <f t="shared" si="315"/>
        <v>_</v>
      </c>
      <c r="G10058" s="149">
        <f t="array" ref="G10058">SUM(IF(A10058=A$5:A10058,IF(C10058=C$5:C10058,1,0),0))</f>
        <v>6820</v>
      </c>
    </row>
    <row r="10059" spans="2:7" x14ac:dyDescent="0.25">
      <c r="B10059" s="149" t="str">
        <f t="shared" si="314"/>
        <v>_6821</v>
      </c>
      <c r="E10059" s="149" t="str">
        <f t="shared" si="315"/>
        <v>_</v>
      </c>
      <c r="G10059" s="149">
        <f t="array" ref="G10059">SUM(IF(A10059=A$5:A10059,IF(C10059=C$5:C10059,1,0),0))</f>
        <v>6821</v>
      </c>
    </row>
    <row r="10060" spans="2:7" x14ac:dyDescent="0.25">
      <c r="B10060" s="149" t="str">
        <f t="shared" si="314"/>
        <v>_6822</v>
      </c>
      <c r="E10060" s="149" t="str">
        <f t="shared" si="315"/>
        <v>_</v>
      </c>
      <c r="G10060" s="149">
        <f t="array" ref="G10060">SUM(IF(A10060=A$5:A10060,IF(C10060=C$5:C10060,1,0),0))</f>
        <v>6822</v>
      </c>
    </row>
    <row r="10061" spans="2:7" x14ac:dyDescent="0.25">
      <c r="B10061" s="149" t="str">
        <f t="shared" ref="B10061:B10124" si="316">A10061&amp;"_"&amp;C10061&amp;G10061</f>
        <v>_6823</v>
      </c>
      <c r="E10061" s="149" t="str">
        <f t="shared" si="315"/>
        <v>_</v>
      </c>
      <c r="G10061" s="149">
        <f t="array" ref="G10061">SUM(IF(A10061=A$5:A10061,IF(C10061=C$5:C10061,1,0),0))</f>
        <v>6823</v>
      </c>
    </row>
    <row r="10062" spans="2:7" x14ac:dyDescent="0.25">
      <c r="B10062" s="149" t="str">
        <f t="shared" si="316"/>
        <v>_6824</v>
      </c>
      <c r="E10062" s="149" t="str">
        <f t="shared" si="315"/>
        <v>_</v>
      </c>
      <c r="G10062" s="149">
        <f t="array" ref="G10062">SUM(IF(A10062=A$5:A10062,IF(C10062=C$5:C10062,1,0),0))</f>
        <v>6824</v>
      </c>
    </row>
    <row r="10063" spans="2:7" x14ac:dyDescent="0.25">
      <c r="B10063" s="149" t="str">
        <f t="shared" si="316"/>
        <v>_6825</v>
      </c>
      <c r="E10063" s="149" t="str">
        <f t="shared" si="315"/>
        <v>_</v>
      </c>
      <c r="G10063" s="149">
        <f t="array" ref="G10063">SUM(IF(A10063=A$5:A10063,IF(C10063=C$5:C10063,1,0),0))</f>
        <v>6825</v>
      </c>
    </row>
    <row r="10064" spans="2:7" x14ac:dyDescent="0.25">
      <c r="B10064" s="149" t="str">
        <f t="shared" si="316"/>
        <v>_6826</v>
      </c>
      <c r="E10064" s="149" t="str">
        <f t="shared" si="315"/>
        <v>_</v>
      </c>
      <c r="G10064" s="149">
        <f t="array" ref="G10064">SUM(IF(A10064=A$5:A10064,IF(C10064=C$5:C10064,1,0),0))</f>
        <v>6826</v>
      </c>
    </row>
    <row r="10065" spans="2:7" x14ac:dyDescent="0.25">
      <c r="B10065" s="149" t="str">
        <f t="shared" si="316"/>
        <v>_6827</v>
      </c>
      <c r="E10065" s="149" t="str">
        <f t="shared" si="315"/>
        <v>_</v>
      </c>
      <c r="G10065" s="149">
        <f t="array" ref="G10065">SUM(IF(A10065=A$5:A10065,IF(C10065=C$5:C10065,1,0),0))</f>
        <v>6827</v>
      </c>
    </row>
    <row r="10066" spans="2:7" x14ac:dyDescent="0.25">
      <c r="B10066" s="149" t="str">
        <f t="shared" si="316"/>
        <v>_6828</v>
      </c>
      <c r="E10066" s="149" t="str">
        <f t="shared" si="315"/>
        <v>_</v>
      </c>
      <c r="G10066" s="149">
        <f t="array" ref="G10066">SUM(IF(A10066=A$5:A10066,IF(C10066=C$5:C10066,1,0),0))</f>
        <v>6828</v>
      </c>
    </row>
    <row r="10067" spans="2:7" x14ac:dyDescent="0.25">
      <c r="B10067" s="149" t="str">
        <f t="shared" si="316"/>
        <v>_6829</v>
      </c>
      <c r="E10067" s="149" t="str">
        <f t="shared" si="315"/>
        <v>_</v>
      </c>
      <c r="G10067" s="149">
        <f t="array" ref="G10067">SUM(IF(A10067=A$5:A10067,IF(C10067=C$5:C10067,1,0),0))</f>
        <v>6829</v>
      </c>
    </row>
    <row r="10068" spans="2:7" x14ac:dyDescent="0.25">
      <c r="B10068" s="149" t="str">
        <f t="shared" si="316"/>
        <v>_6830</v>
      </c>
      <c r="E10068" s="149" t="str">
        <f t="shared" si="315"/>
        <v>_</v>
      </c>
      <c r="G10068" s="149">
        <f t="array" ref="G10068">SUM(IF(A10068=A$5:A10068,IF(C10068=C$5:C10068,1,0),0))</f>
        <v>6830</v>
      </c>
    </row>
    <row r="10069" spans="2:7" x14ac:dyDescent="0.25">
      <c r="B10069" s="149" t="str">
        <f t="shared" si="316"/>
        <v>_6831</v>
      </c>
      <c r="E10069" s="149" t="str">
        <f t="shared" si="315"/>
        <v>_</v>
      </c>
      <c r="G10069" s="149">
        <f t="array" ref="G10069">SUM(IF(A10069=A$5:A10069,IF(C10069=C$5:C10069,1,0),0))</f>
        <v>6831</v>
      </c>
    </row>
    <row r="10070" spans="2:7" x14ac:dyDescent="0.25">
      <c r="B10070" s="149" t="str">
        <f t="shared" si="316"/>
        <v>_6832</v>
      </c>
      <c r="E10070" s="149" t="str">
        <f t="shared" si="315"/>
        <v>_</v>
      </c>
      <c r="G10070" s="149">
        <f t="array" ref="G10070">SUM(IF(A10070=A$5:A10070,IF(C10070=C$5:C10070,1,0),0))</f>
        <v>6832</v>
      </c>
    </row>
    <row r="10071" spans="2:7" x14ac:dyDescent="0.25">
      <c r="B10071" s="149" t="str">
        <f t="shared" si="316"/>
        <v>_6833</v>
      </c>
      <c r="E10071" s="149" t="str">
        <f t="shared" si="315"/>
        <v>_</v>
      </c>
      <c r="G10071" s="149">
        <f t="array" ref="G10071">SUM(IF(A10071=A$5:A10071,IF(C10071=C$5:C10071,1,0),0))</f>
        <v>6833</v>
      </c>
    </row>
    <row r="10072" spans="2:7" x14ac:dyDescent="0.25">
      <c r="B10072" s="149" t="str">
        <f t="shared" si="316"/>
        <v>_6834</v>
      </c>
      <c r="E10072" s="149" t="str">
        <f t="shared" si="315"/>
        <v>_</v>
      </c>
      <c r="G10072" s="149">
        <f t="array" ref="G10072">SUM(IF(A10072=A$5:A10072,IF(C10072=C$5:C10072,1,0),0))</f>
        <v>6834</v>
      </c>
    </row>
    <row r="10073" spans="2:7" x14ac:dyDescent="0.25">
      <c r="B10073" s="149" t="str">
        <f t="shared" si="316"/>
        <v>_6835</v>
      </c>
      <c r="E10073" s="149" t="str">
        <f t="shared" si="315"/>
        <v>_</v>
      </c>
      <c r="G10073" s="149">
        <f t="array" ref="G10073">SUM(IF(A10073=A$5:A10073,IF(C10073=C$5:C10073,1,0),0))</f>
        <v>6835</v>
      </c>
    </row>
    <row r="10074" spans="2:7" x14ac:dyDescent="0.25">
      <c r="B10074" s="149" t="str">
        <f t="shared" si="316"/>
        <v>_6836</v>
      </c>
      <c r="E10074" s="149" t="str">
        <f t="shared" si="315"/>
        <v>_</v>
      </c>
      <c r="G10074" s="149">
        <f t="array" ref="G10074">SUM(IF(A10074=A$5:A10074,IF(C10074=C$5:C10074,1,0),0))</f>
        <v>6836</v>
      </c>
    </row>
    <row r="10075" spans="2:7" x14ac:dyDescent="0.25">
      <c r="B10075" s="149" t="str">
        <f t="shared" si="316"/>
        <v>_6837</v>
      </c>
      <c r="E10075" s="149" t="str">
        <f t="shared" si="315"/>
        <v>_</v>
      </c>
      <c r="G10075" s="149">
        <f t="array" ref="G10075">SUM(IF(A10075=A$5:A10075,IF(C10075=C$5:C10075,1,0),0))</f>
        <v>6837</v>
      </c>
    </row>
    <row r="10076" spans="2:7" x14ac:dyDescent="0.25">
      <c r="B10076" s="149" t="str">
        <f t="shared" si="316"/>
        <v>_6838</v>
      </c>
      <c r="E10076" s="149" t="str">
        <f t="shared" si="315"/>
        <v>_</v>
      </c>
      <c r="G10076" s="149">
        <f t="array" ref="G10076">SUM(IF(A10076=A$5:A10076,IF(C10076=C$5:C10076,1,0),0))</f>
        <v>6838</v>
      </c>
    </row>
    <row r="10077" spans="2:7" x14ac:dyDescent="0.25">
      <c r="B10077" s="149" t="str">
        <f t="shared" si="316"/>
        <v>_6839</v>
      </c>
      <c r="E10077" s="149" t="str">
        <f t="shared" si="315"/>
        <v>_</v>
      </c>
      <c r="G10077" s="149">
        <f t="array" ref="G10077">SUM(IF(A10077=A$5:A10077,IF(C10077=C$5:C10077,1,0),0))</f>
        <v>6839</v>
      </c>
    </row>
    <row r="10078" spans="2:7" x14ac:dyDescent="0.25">
      <c r="B10078" s="149" t="str">
        <f t="shared" si="316"/>
        <v>_6840</v>
      </c>
      <c r="E10078" s="149" t="str">
        <f t="shared" si="315"/>
        <v>_</v>
      </c>
      <c r="G10078" s="149">
        <f t="array" ref="G10078">SUM(IF(A10078=A$5:A10078,IF(C10078=C$5:C10078,1,0),0))</f>
        <v>6840</v>
      </c>
    </row>
    <row r="10079" spans="2:7" x14ac:dyDescent="0.25">
      <c r="B10079" s="149" t="str">
        <f t="shared" si="316"/>
        <v>_6841</v>
      </c>
      <c r="E10079" s="149" t="str">
        <f t="shared" si="315"/>
        <v>_</v>
      </c>
      <c r="G10079" s="149">
        <f t="array" ref="G10079">SUM(IF(A10079=A$5:A10079,IF(C10079=C$5:C10079,1,0),0))</f>
        <v>6841</v>
      </c>
    </row>
    <row r="10080" spans="2:7" x14ac:dyDescent="0.25">
      <c r="B10080" s="149" t="str">
        <f t="shared" si="316"/>
        <v>_6842</v>
      </c>
      <c r="E10080" s="149" t="str">
        <f t="shared" si="315"/>
        <v>_</v>
      </c>
      <c r="G10080" s="149">
        <f t="array" ref="G10080">SUM(IF(A10080=A$5:A10080,IF(C10080=C$5:C10080,1,0),0))</f>
        <v>6842</v>
      </c>
    </row>
    <row r="10081" spans="2:7" x14ac:dyDescent="0.25">
      <c r="B10081" s="149" t="str">
        <f t="shared" si="316"/>
        <v>_6843</v>
      </c>
      <c r="E10081" s="149" t="str">
        <f t="shared" si="315"/>
        <v>_</v>
      </c>
      <c r="G10081" s="149">
        <f t="array" ref="G10081">SUM(IF(A10081=A$5:A10081,IF(C10081=C$5:C10081,1,0),0))</f>
        <v>6843</v>
      </c>
    </row>
    <row r="10082" spans="2:7" x14ac:dyDescent="0.25">
      <c r="B10082" s="149" t="str">
        <f t="shared" si="316"/>
        <v>_6844</v>
      </c>
      <c r="E10082" s="149" t="str">
        <f t="shared" si="315"/>
        <v>_</v>
      </c>
      <c r="G10082" s="149">
        <f t="array" ref="G10082">SUM(IF(A10082=A$5:A10082,IF(C10082=C$5:C10082,1,0),0))</f>
        <v>6844</v>
      </c>
    </row>
    <row r="10083" spans="2:7" x14ac:dyDescent="0.25">
      <c r="B10083" s="149" t="str">
        <f t="shared" si="316"/>
        <v>_6845</v>
      </c>
      <c r="E10083" s="149" t="str">
        <f t="shared" si="315"/>
        <v>_</v>
      </c>
      <c r="G10083" s="149">
        <f t="array" ref="G10083">SUM(IF(A10083=A$5:A10083,IF(C10083=C$5:C10083,1,0),0))</f>
        <v>6845</v>
      </c>
    </row>
    <row r="10084" spans="2:7" x14ac:dyDescent="0.25">
      <c r="B10084" s="149" t="str">
        <f t="shared" si="316"/>
        <v>_6846</v>
      </c>
      <c r="E10084" s="149" t="str">
        <f t="shared" si="315"/>
        <v>_</v>
      </c>
      <c r="G10084" s="149">
        <f t="array" ref="G10084">SUM(IF(A10084=A$5:A10084,IF(C10084=C$5:C10084,1,0),0))</f>
        <v>6846</v>
      </c>
    </row>
    <row r="10085" spans="2:7" x14ac:dyDescent="0.25">
      <c r="B10085" s="149" t="str">
        <f t="shared" si="316"/>
        <v>_6847</v>
      </c>
      <c r="E10085" s="149" t="str">
        <f t="shared" si="315"/>
        <v>_</v>
      </c>
      <c r="G10085" s="149">
        <f t="array" ref="G10085">SUM(IF(A10085=A$5:A10085,IF(C10085=C$5:C10085,1,0),0))</f>
        <v>6847</v>
      </c>
    </row>
    <row r="10086" spans="2:7" x14ac:dyDescent="0.25">
      <c r="B10086" s="149" t="str">
        <f t="shared" si="316"/>
        <v>_6848</v>
      </c>
      <c r="E10086" s="149" t="str">
        <f t="shared" si="315"/>
        <v>_</v>
      </c>
      <c r="G10086" s="149">
        <f t="array" ref="G10086">SUM(IF(A10086=A$5:A10086,IF(C10086=C$5:C10086,1,0),0))</f>
        <v>6848</v>
      </c>
    </row>
    <row r="10087" spans="2:7" x14ac:dyDescent="0.25">
      <c r="B10087" s="149" t="str">
        <f t="shared" si="316"/>
        <v>_6849</v>
      </c>
      <c r="E10087" s="149" t="str">
        <f t="shared" si="315"/>
        <v>_</v>
      </c>
      <c r="G10087" s="149">
        <f t="array" ref="G10087">SUM(IF(A10087=A$5:A10087,IF(C10087=C$5:C10087,1,0),0))</f>
        <v>6849</v>
      </c>
    </row>
    <row r="10088" spans="2:7" x14ac:dyDescent="0.25">
      <c r="B10088" s="149" t="str">
        <f t="shared" si="316"/>
        <v>_6850</v>
      </c>
      <c r="E10088" s="149" t="str">
        <f t="shared" si="315"/>
        <v>_</v>
      </c>
      <c r="G10088" s="149">
        <f t="array" ref="G10088">SUM(IF(A10088=A$5:A10088,IF(C10088=C$5:C10088,1,0),0))</f>
        <v>6850</v>
      </c>
    </row>
    <row r="10089" spans="2:7" x14ac:dyDescent="0.25">
      <c r="B10089" s="149" t="str">
        <f t="shared" si="316"/>
        <v>_6851</v>
      </c>
      <c r="E10089" s="149" t="str">
        <f t="shared" si="315"/>
        <v>_</v>
      </c>
      <c r="G10089" s="149">
        <f t="array" ref="G10089">SUM(IF(A10089=A$5:A10089,IF(C10089=C$5:C10089,1,0),0))</f>
        <v>6851</v>
      </c>
    </row>
    <row r="10090" spans="2:7" x14ac:dyDescent="0.25">
      <c r="B10090" s="149" t="str">
        <f t="shared" si="316"/>
        <v>_6852</v>
      </c>
      <c r="E10090" s="149" t="str">
        <f t="shared" si="315"/>
        <v>_</v>
      </c>
      <c r="G10090" s="149">
        <f t="array" ref="G10090">SUM(IF(A10090=A$5:A10090,IF(C10090=C$5:C10090,1,0),0))</f>
        <v>6852</v>
      </c>
    </row>
    <row r="10091" spans="2:7" x14ac:dyDescent="0.25">
      <c r="B10091" s="149" t="str">
        <f t="shared" si="316"/>
        <v>_6853</v>
      </c>
      <c r="E10091" s="149" t="str">
        <f t="shared" si="315"/>
        <v>_</v>
      </c>
      <c r="G10091" s="149">
        <f t="array" ref="G10091">SUM(IF(A10091=A$5:A10091,IF(C10091=C$5:C10091,1,0),0))</f>
        <v>6853</v>
      </c>
    </row>
    <row r="10092" spans="2:7" x14ac:dyDescent="0.25">
      <c r="B10092" s="149" t="str">
        <f t="shared" si="316"/>
        <v>_6854</v>
      </c>
      <c r="E10092" s="149" t="str">
        <f t="shared" si="315"/>
        <v>_</v>
      </c>
      <c r="G10092" s="149">
        <f t="array" ref="G10092">SUM(IF(A10092=A$5:A10092,IF(C10092=C$5:C10092,1,0),0))</f>
        <v>6854</v>
      </c>
    </row>
    <row r="10093" spans="2:7" x14ac:dyDescent="0.25">
      <c r="B10093" s="149" t="str">
        <f t="shared" si="316"/>
        <v>_6855</v>
      </c>
      <c r="E10093" s="149" t="str">
        <f t="shared" si="315"/>
        <v>_</v>
      </c>
      <c r="G10093" s="149">
        <f t="array" ref="G10093">SUM(IF(A10093=A$5:A10093,IF(C10093=C$5:C10093,1,0),0))</f>
        <v>6855</v>
      </c>
    </row>
    <row r="10094" spans="2:7" x14ac:dyDescent="0.25">
      <c r="B10094" s="149" t="str">
        <f t="shared" si="316"/>
        <v>_6856</v>
      </c>
      <c r="E10094" s="149" t="str">
        <f t="shared" si="315"/>
        <v>_</v>
      </c>
      <c r="G10094" s="149">
        <f t="array" ref="G10094">SUM(IF(A10094=A$5:A10094,IF(C10094=C$5:C10094,1,0),0))</f>
        <v>6856</v>
      </c>
    </row>
    <row r="10095" spans="2:7" x14ac:dyDescent="0.25">
      <c r="B10095" s="149" t="str">
        <f t="shared" si="316"/>
        <v>_6857</v>
      </c>
      <c r="E10095" s="149" t="str">
        <f t="shared" si="315"/>
        <v>_</v>
      </c>
      <c r="G10095" s="149">
        <f t="array" ref="G10095">SUM(IF(A10095=A$5:A10095,IF(C10095=C$5:C10095,1,0),0))</f>
        <v>6857</v>
      </c>
    </row>
    <row r="10096" spans="2:7" x14ac:dyDescent="0.25">
      <c r="B10096" s="149" t="str">
        <f t="shared" si="316"/>
        <v>_6858</v>
      </c>
      <c r="E10096" s="149" t="str">
        <f t="shared" si="315"/>
        <v>_</v>
      </c>
      <c r="G10096" s="149">
        <f t="array" ref="G10096">SUM(IF(A10096=A$5:A10096,IF(C10096=C$5:C10096,1,0),0))</f>
        <v>6858</v>
      </c>
    </row>
    <row r="10097" spans="2:7" x14ac:dyDescent="0.25">
      <c r="B10097" s="149" t="str">
        <f t="shared" si="316"/>
        <v>_6859</v>
      </c>
      <c r="E10097" s="149" t="str">
        <f t="shared" ref="E10097:E10160" si="317">A10097&amp;"_"&amp;C10097&amp;D10097</f>
        <v>_</v>
      </c>
      <c r="G10097" s="149">
        <f t="array" ref="G10097">SUM(IF(A10097=A$5:A10097,IF(C10097=C$5:C10097,1,0),0))</f>
        <v>6859</v>
      </c>
    </row>
    <row r="10098" spans="2:7" x14ac:dyDescent="0.25">
      <c r="B10098" s="149" t="str">
        <f t="shared" si="316"/>
        <v>_6860</v>
      </c>
      <c r="E10098" s="149" t="str">
        <f t="shared" si="317"/>
        <v>_</v>
      </c>
      <c r="G10098" s="149">
        <f t="array" ref="G10098">SUM(IF(A10098=A$5:A10098,IF(C10098=C$5:C10098,1,0),0))</f>
        <v>6860</v>
      </c>
    </row>
    <row r="10099" spans="2:7" x14ac:dyDescent="0.25">
      <c r="B10099" s="149" t="str">
        <f t="shared" si="316"/>
        <v>_6861</v>
      </c>
      <c r="E10099" s="149" t="str">
        <f t="shared" si="317"/>
        <v>_</v>
      </c>
      <c r="G10099" s="149">
        <f t="array" ref="G10099">SUM(IF(A10099=A$5:A10099,IF(C10099=C$5:C10099,1,0),0))</f>
        <v>6861</v>
      </c>
    </row>
    <row r="10100" spans="2:7" x14ac:dyDescent="0.25">
      <c r="B10100" s="149" t="str">
        <f t="shared" si="316"/>
        <v>_6862</v>
      </c>
      <c r="E10100" s="149" t="str">
        <f t="shared" si="317"/>
        <v>_</v>
      </c>
      <c r="G10100" s="149">
        <f t="array" ref="G10100">SUM(IF(A10100=A$5:A10100,IF(C10100=C$5:C10100,1,0),0))</f>
        <v>6862</v>
      </c>
    </row>
    <row r="10101" spans="2:7" x14ac:dyDescent="0.25">
      <c r="B10101" s="149" t="str">
        <f t="shared" si="316"/>
        <v>_6863</v>
      </c>
      <c r="E10101" s="149" t="str">
        <f t="shared" si="317"/>
        <v>_</v>
      </c>
      <c r="G10101" s="149">
        <f t="array" ref="G10101">SUM(IF(A10101=A$5:A10101,IF(C10101=C$5:C10101,1,0),0))</f>
        <v>6863</v>
      </c>
    </row>
    <row r="10102" spans="2:7" x14ac:dyDescent="0.25">
      <c r="B10102" s="149" t="str">
        <f t="shared" si="316"/>
        <v>_6864</v>
      </c>
      <c r="E10102" s="149" t="str">
        <f t="shared" si="317"/>
        <v>_</v>
      </c>
      <c r="G10102" s="149">
        <f t="array" ref="G10102">SUM(IF(A10102=A$5:A10102,IF(C10102=C$5:C10102,1,0),0))</f>
        <v>6864</v>
      </c>
    </row>
    <row r="10103" spans="2:7" x14ac:dyDescent="0.25">
      <c r="B10103" s="149" t="str">
        <f t="shared" si="316"/>
        <v>_6865</v>
      </c>
      <c r="E10103" s="149" t="str">
        <f t="shared" si="317"/>
        <v>_</v>
      </c>
      <c r="G10103" s="149">
        <f t="array" ref="G10103">SUM(IF(A10103=A$5:A10103,IF(C10103=C$5:C10103,1,0),0))</f>
        <v>6865</v>
      </c>
    </row>
    <row r="10104" spans="2:7" x14ac:dyDescent="0.25">
      <c r="B10104" s="149" t="str">
        <f t="shared" si="316"/>
        <v>_6866</v>
      </c>
      <c r="E10104" s="149" t="str">
        <f t="shared" si="317"/>
        <v>_</v>
      </c>
      <c r="G10104" s="149">
        <f t="array" ref="G10104">SUM(IF(A10104=A$5:A10104,IF(C10104=C$5:C10104,1,0),0))</f>
        <v>6866</v>
      </c>
    </row>
    <row r="10105" spans="2:7" x14ac:dyDescent="0.25">
      <c r="B10105" s="149" t="str">
        <f t="shared" si="316"/>
        <v>_6867</v>
      </c>
      <c r="E10105" s="149" t="str">
        <f t="shared" si="317"/>
        <v>_</v>
      </c>
      <c r="G10105" s="149">
        <f t="array" ref="G10105">SUM(IF(A10105=A$5:A10105,IF(C10105=C$5:C10105,1,0),0))</f>
        <v>6867</v>
      </c>
    </row>
    <row r="10106" spans="2:7" x14ac:dyDescent="0.25">
      <c r="B10106" s="149" t="str">
        <f t="shared" si="316"/>
        <v>_6868</v>
      </c>
      <c r="E10106" s="149" t="str">
        <f t="shared" si="317"/>
        <v>_</v>
      </c>
      <c r="G10106" s="149">
        <f t="array" ref="G10106">SUM(IF(A10106=A$5:A10106,IF(C10106=C$5:C10106,1,0),0))</f>
        <v>6868</v>
      </c>
    </row>
    <row r="10107" spans="2:7" x14ac:dyDescent="0.25">
      <c r="B10107" s="149" t="str">
        <f t="shared" si="316"/>
        <v>_6869</v>
      </c>
      <c r="E10107" s="149" t="str">
        <f t="shared" si="317"/>
        <v>_</v>
      </c>
      <c r="G10107" s="149">
        <f t="array" ref="G10107">SUM(IF(A10107=A$5:A10107,IF(C10107=C$5:C10107,1,0),0))</f>
        <v>6869</v>
      </c>
    </row>
    <row r="10108" spans="2:7" x14ac:dyDescent="0.25">
      <c r="B10108" s="149" t="str">
        <f t="shared" si="316"/>
        <v>_6870</v>
      </c>
      <c r="E10108" s="149" t="str">
        <f t="shared" si="317"/>
        <v>_</v>
      </c>
      <c r="G10108" s="149">
        <f t="array" ref="G10108">SUM(IF(A10108=A$5:A10108,IF(C10108=C$5:C10108,1,0),0))</f>
        <v>6870</v>
      </c>
    </row>
    <row r="10109" spans="2:7" x14ac:dyDescent="0.25">
      <c r="B10109" s="149" t="str">
        <f t="shared" si="316"/>
        <v>_6871</v>
      </c>
      <c r="E10109" s="149" t="str">
        <f t="shared" si="317"/>
        <v>_</v>
      </c>
      <c r="G10109" s="149">
        <f t="array" ref="G10109">SUM(IF(A10109=A$5:A10109,IF(C10109=C$5:C10109,1,0),0))</f>
        <v>6871</v>
      </c>
    </row>
    <row r="10110" spans="2:7" x14ac:dyDescent="0.25">
      <c r="B10110" s="149" t="str">
        <f t="shared" si="316"/>
        <v>_6872</v>
      </c>
      <c r="E10110" s="149" t="str">
        <f t="shared" si="317"/>
        <v>_</v>
      </c>
      <c r="G10110" s="149">
        <f t="array" ref="G10110">SUM(IF(A10110=A$5:A10110,IF(C10110=C$5:C10110,1,0),0))</f>
        <v>6872</v>
      </c>
    </row>
    <row r="10111" spans="2:7" x14ac:dyDescent="0.25">
      <c r="B10111" s="149" t="str">
        <f t="shared" si="316"/>
        <v>_6873</v>
      </c>
      <c r="E10111" s="149" t="str">
        <f t="shared" si="317"/>
        <v>_</v>
      </c>
      <c r="G10111" s="149">
        <f t="array" ref="G10111">SUM(IF(A10111=A$5:A10111,IF(C10111=C$5:C10111,1,0),0))</f>
        <v>6873</v>
      </c>
    </row>
    <row r="10112" spans="2:7" x14ac:dyDescent="0.25">
      <c r="B10112" s="149" t="str">
        <f t="shared" si="316"/>
        <v>_6874</v>
      </c>
      <c r="E10112" s="149" t="str">
        <f t="shared" si="317"/>
        <v>_</v>
      </c>
      <c r="G10112" s="149">
        <f t="array" ref="G10112">SUM(IF(A10112=A$5:A10112,IF(C10112=C$5:C10112,1,0),0))</f>
        <v>6874</v>
      </c>
    </row>
    <row r="10113" spans="2:7" x14ac:dyDescent="0.25">
      <c r="B10113" s="149" t="str">
        <f t="shared" si="316"/>
        <v>_6875</v>
      </c>
      <c r="E10113" s="149" t="str">
        <f t="shared" si="317"/>
        <v>_</v>
      </c>
      <c r="G10113" s="149">
        <f t="array" ref="G10113">SUM(IF(A10113=A$5:A10113,IF(C10113=C$5:C10113,1,0),0))</f>
        <v>6875</v>
      </c>
    </row>
    <row r="10114" spans="2:7" x14ac:dyDescent="0.25">
      <c r="B10114" s="149" t="str">
        <f t="shared" si="316"/>
        <v>_6876</v>
      </c>
      <c r="E10114" s="149" t="str">
        <f t="shared" si="317"/>
        <v>_</v>
      </c>
      <c r="G10114" s="149">
        <f t="array" ref="G10114">SUM(IF(A10114=A$5:A10114,IF(C10114=C$5:C10114,1,0),0))</f>
        <v>6876</v>
      </c>
    </row>
    <row r="10115" spans="2:7" x14ac:dyDescent="0.25">
      <c r="B10115" s="149" t="str">
        <f t="shared" si="316"/>
        <v>_6877</v>
      </c>
      <c r="E10115" s="149" t="str">
        <f t="shared" si="317"/>
        <v>_</v>
      </c>
      <c r="G10115" s="149">
        <f t="array" ref="G10115">SUM(IF(A10115=A$5:A10115,IF(C10115=C$5:C10115,1,0),0))</f>
        <v>6877</v>
      </c>
    </row>
    <row r="10116" spans="2:7" x14ac:dyDescent="0.25">
      <c r="B10116" s="149" t="str">
        <f t="shared" si="316"/>
        <v>_6878</v>
      </c>
      <c r="E10116" s="149" t="str">
        <f t="shared" si="317"/>
        <v>_</v>
      </c>
      <c r="G10116" s="149">
        <f t="array" ref="G10116">SUM(IF(A10116=A$5:A10116,IF(C10116=C$5:C10116,1,0),0))</f>
        <v>6878</v>
      </c>
    </row>
    <row r="10117" spans="2:7" x14ac:dyDescent="0.25">
      <c r="B10117" s="149" t="str">
        <f t="shared" si="316"/>
        <v>_6879</v>
      </c>
      <c r="E10117" s="149" t="str">
        <f t="shared" si="317"/>
        <v>_</v>
      </c>
      <c r="G10117" s="149">
        <f t="array" ref="G10117">SUM(IF(A10117=A$5:A10117,IF(C10117=C$5:C10117,1,0),0))</f>
        <v>6879</v>
      </c>
    </row>
    <row r="10118" spans="2:7" x14ac:dyDescent="0.25">
      <c r="B10118" s="149" t="str">
        <f t="shared" si="316"/>
        <v>_6880</v>
      </c>
      <c r="E10118" s="149" t="str">
        <f t="shared" si="317"/>
        <v>_</v>
      </c>
      <c r="G10118" s="149">
        <f t="array" ref="G10118">SUM(IF(A10118=A$5:A10118,IF(C10118=C$5:C10118,1,0),0))</f>
        <v>6880</v>
      </c>
    </row>
    <row r="10119" spans="2:7" x14ac:dyDescent="0.25">
      <c r="B10119" s="149" t="str">
        <f t="shared" si="316"/>
        <v>_6881</v>
      </c>
      <c r="E10119" s="149" t="str">
        <f t="shared" si="317"/>
        <v>_</v>
      </c>
      <c r="G10119" s="149">
        <f t="array" ref="G10119">SUM(IF(A10119=A$5:A10119,IF(C10119=C$5:C10119,1,0),0))</f>
        <v>6881</v>
      </c>
    </row>
    <row r="10120" spans="2:7" x14ac:dyDescent="0.25">
      <c r="B10120" s="149" t="str">
        <f t="shared" si="316"/>
        <v>_6882</v>
      </c>
      <c r="E10120" s="149" t="str">
        <f t="shared" si="317"/>
        <v>_</v>
      </c>
      <c r="G10120" s="149">
        <f t="array" ref="G10120">SUM(IF(A10120=A$5:A10120,IF(C10120=C$5:C10120,1,0),0))</f>
        <v>6882</v>
      </c>
    </row>
    <row r="10121" spans="2:7" x14ac:dyDescent="0.25">
      <c r="B10121" s="149" t="str">
        <f t="shared" si="316"/>
        <v>_6883</v>
      </c>
      <c r="E10121" s="149" t="str">
        <f t="shared" si="317"/>
        <v>_</v>
      </c>
      <c r="G10121" s="149">
        <f t="array" ref="G10121">SUM(IF(A10121=A$5:A10121,IF(C10121=C$5:C10121,1,0),0))</f>
        <v>6883</v>
      </c>
    </row>
    <row r="10122" spans="2:7" x14ac:dyDescent="0.25">
      <c r="B10122" s="149" t="str">
        <f t="shared" si="316"/>
        <v>_6884</v>
      </c>
      <c r="E10122" s="149" t="str">
        <f t="shared" si="317"/>
        <v>_</v>
      </c>
      <c r="G10122" s="149">
        <f t="array" ref="G10122">SUM(IF(A10122=A$5:A10122,IF(C10122=C$5:C10122,1,0),0))</f>
        <v>6884</v>
      </c>
    </row>
    <row r="10123" spans="2:7" x14ac:dyDescent="0.25">
      <c r="B10123" s="149" t="str">
        <f t="shared" si="316"/>
        <v>_6885</v>
      </c>
      <c r="E10123" s="149" t="str">
        <f t="shared" si="317"/>
        <v>_</v>
      </c>
      <c r="G10123" s="149">
        <f t="array" ref="G10123">SUM(IF(A10123=A$5:A10123,IF(C10123=C$5:C10123,1,0),0))</f>
        <v>6885</v>
      </c>
    </row>
    <row r="10124" spans="2:7" x14ac:dyDescent="0.25">
      <c r="B10124" s="149" t="str">
        <f t="shared" si="316"/>
        <v>_6886</v>
      </c>
      <c r="E10124" s="149" t="str">
        <f t="shared" si="317"/>
        <v>_</v>
      </c>
      <c r="G10124" s="149">
        <f t="array" ref="G10124">SUM(IF(A10124=A$5:A10124,IF(C10124=C$5:C10124,1,0),0))</f>
        <v>6886</v>
      </c>
    </row>
    <row r="10125" spans="2:7" x14ac:dyDescent="0.25">
      <c r="B10125" s="149" t="str">
        <f t="shared" ref="B10125:B10188" si="318">A10125&amp;"_"&amp;C10125&amp;G10125</f>
        <v>_6887</v>
      </c>
      <c r="E10125" s="149" t="str">
        <f t="shared" si="317"/>
        <v>_</v>
      </c>
      <c r="G10125" s="149">
        <f t="array" ref="G10125">SUM(IF(A10125=A$5:A10125,IF(C10125=C$5:C10125,1,0),0))</f>
        <v>6887</v>
      </c>
    </row>
    <row r="10126" spans="2:7" x14ac:dyDescent="0.25">
      <c r="B10126" s="149" t="str">
        <f t="shared" si="318"/>
        <v>_6888</v>
      </c>
      <c r="E10126" s="149" t="str">
        <f t="shared" si="317"/>
        <v>_</v>
      </c>
      <c r="G10126" s="149">
        <f t="array" ref="G10126">SUM(IF(A10126=A$5:A10126,IF(C10126=C$5:C10126,1,0),0))</f>
        <v>6888</v>
      </c>
    </row>
    <row r="10127" spans="2:7" x14ac:dyDescent="0.25">
      <c r="B10127" s="149" t="str">
        <f t="shared" si="318"/>
        <v>_6889</v>
      </c>
      <c r="E10127" s="149" t="str">
        <f t="shared" si="317"/>
        <v>_</v>
      </c>
      <c r="G10127" s="149">
        <f t="array" ref="G10127">SUM(IF(A10127=A$5:A10127,IF(C10127=C$5:C10127,1,0),0))</f>
        <v>6889</v>
      </c>
    </row>
    <row r="10128" spans="2:7" x14ac:dyDescent="0.25">
      <c r="B10128" s="149" t="str">
        <f t="shared" si="318"/>
        <v>_6890</v>
      </c>
      <c r="E10128" s="149" t="str">
        <f t="shared" si="317"/>
        <v>_</v>
      </c>
      <c r="G10128" s="149">
        <f t="array" ref="G10128">SUM(IF(A10128=A$5:A10128,IF(C10128=C$5:C10128,1,0),0))</f>
        <v>6890</v>
      </c>
    </row>
    <row r="10129" spans="2:7" x14ac:dyDescent="0.25">
      <c r="B10129" s="149" t="str">
        <f t="shared" si="318"/>
        <v>_6891</v>
      </c>
      <c r="E10129" s="149" t="str">
        <f t="shared" si="317"/>
        <v>_</v>
      </c>
      <c r="G10129" s="149">
        <f t="array" ref="G10129">SUM(IF(A10129=A$5:A10129,IF(C10129=C$5:C10129,1,0),0))</f>
        <v>6891</v>
      </c>
    </row>
    <row r="10130" spans="2:7" x14ac:dyDescent="0.25">
      <c r="B10130" s="149" t="str">
        <f t="shared" si="318"/>
        <v>_6892</v>
      </c>
      <c r="E10130" s="149" t="str">
        <f t="shared" si="317"/>
        <v>_</v>
      </c>
      <c r="G10130" s="149">
        <f t="array" ref="G10130">SUM(IF(A10130=A$5:A10130,IF(C10130=C$5:C10130,1,0),0))</f>
        <v>6892</v>
      </c>
    </row>
    <row r="10131" spans="2:7" x14ac:dyDescent="0.25">
      <c r="B10131" s="149" t="str">
        <f t="shared" si="318"/>
        <v>_6893</v>
      </c>
      <c r="E10131" s="149" t="str">
        <f t="shared" si="317"/>
        <v>_</v>
      </c>
      <c r="G10131" s="149">
        <f t="array" ref="G10131">SUM(IF(A10131=A$5:A10131,IF(C10131=C$5:C10131,1,0),0))</f>
        <v>6893</v>
      </c>
    </row>
    <row r="10132" spans="2:7" x14ac:dyDescent="0.25">
      <c r="B10132" s="149" t="str">
        <f t="shared" si="318"/>
        <v>_6894</v>
      </c>
      <c r="E10132" s="149" t="str">
        <f t="shared" si="317"/>
        <v>_</v>
      </c>
      <c r="G10132" s="149">
        <f t="array" ref="G10132">SUM(IF(A10132=A$5:A10132,IF(C10132=C$5:C10132,1,0),0))</f>
        <v>6894</v>
      </c>
    </row>
    <row r="10133" spans="2:7" x14ac:dyDescent="0.25">
      <c r="B10133" s="149" t="str">
        <f t="shared" si="318"/>
        <v>_6895</v>
      </c>
      <c r="E10133" s="149" t="str">
        <f t="shared" si="317"/>
        <v>_</v>
      </c>
      <c r="G10133" s="149">
        <f t="array" ref="G10133">SUM(IF(A10133=A$5:A10133,IF(C10133=C$5:C10133,1,0),0))</f>
        <v>6895</v>
      </c>
    </row>
    <row r="10134" spans="2:7" x14ac:dyDescent="0.25">
      <c r="B10134" s="149" t="str">
        <f t="shared" si="318"/>
        <v>_6896</v>
      </c>
      <c r="E10134" s="149" t="str">
        <f t="shared" si="317"/>
        <v>_</v>
      </c>
      <c r="G10134" s="149">
        <f t="array" ref="G10134">SUM(IF(A10134=A$5:A10134,IF(C10134=C$5:C10134,1,0),0))</f>
        <v>6896</v>
      </c>
    </row>
    <row r="10135" spans="2:7" x14ac:dyDescent="0.25">
      <c r="B10135" s="149" t="str">
        <f t="shared" si="318"/>
        <v>_6897</v>
      </c>
      <c r="E10135" s="149" t="str">
        <f t="shared" si="317"/>
        <v>_</v>
      </c>
      <c r="G10135" s="149">
        <f t="array" ref="G10135">SUM(IF(A10135=A$5:A10135,IF(C10135=C$5:C10135,1,0),0))</f>
        <v>6897</v>
      </c>
    </row>
    <row r="10136" spans="2:7" x14ac:dyDescent="0.25">
      <c r="B10136" s="149" t="str">
        <f t="shared" si="318"/>
        <v>_6898</v>
      </c>
      <c r="E10136" s="149" t="str">
        <f t="shared" si="317"/>
        <v>_</v>
      </c>
      <c r="G10136" s="149">
        <f t="array" ref="G10136">SUM(IF(A10136=A$5:A10136,IF(C10136=C$5:C10136,1,0),0))</f>
        <v>6898</v>
      </c>
    </row>
    <row r="10137" spans="2:7" x14ac:dyDescent="0.25">
      <c r="B10137" s="149" t="str">
        <f t="shared" si="318"/>
        <v>_6899</v>
      </c>
      <c r="E10137" s="149" t="str">
        <f t="shared" si="317"/>
        <v>_</v>
      </c>
      <c r="G10137" s="149">
        <f t="array" ref="G10137">SUM(IF(A10137=A$5:A10137,IF(C10137=C$5:C10137,1,0),0))</f>
        <v>6899</v>
      </c>
    </row>
    <row r="10138" spans="2:7" x14ac:dyDescent="0.25">
      <c r="B10138" s="149" t="str">
        <f t="shared" si="318"/>
        <v>_6900</v>
      </c>
      <c r="E10138" s="149" t="str">
        <f t="shared" si="317"/>
        <v>_</v>
      </c>
      <c r="G10138" s="149">
        <f t="array" ref="G10138">SUM(IF(A10138=A$5:A10138,IF(C10138=C$5:C10138,1,0),0))</f>
        <v>6900</v>
      </c>
    </row>
    <row r="10139" spans="2:7" x14ac:dyDescent="0.25">
      <c r="B10139" s="149" t="str">
        <f t="shared" si="318"/>
        <v>_6901</v>
      </c>
      <c r="E10139" s="149" t="str">
        <f t="shared" si="317"/>
        <v>_</v>
      </c>
      <c r="G10139" s="149">
        <f t="array" ref="G10139">SUM(IF(A10139=A$5:A10139,IF(C10139=C$5:C10139,1,0),0))</f>
        <v>6901</v>
      </c>
    </row>
    <row r="10140" spans="2:7" x14ac:dyDescent="0.25">
      <c r="B10140" s="149" t="str">
        <f t="shared" si="318"/>
        <v>_6902</v>
      </c>
      <c r="E10140" s="149" t="str">
        <f t="shared" si="317"/>
        <v>_</v>
      </c>
      <c r="G10140" s="149">
        <f t="array" ref="G10140">SUM(IF(A10140=A$5:A10140,IF(C10140=C$5:C10140,1,0),0))</f>
        <v>6902</v>
      </c>
    </row>
    <row r="10141" spans="2:7" x14ac:dyDescent="0.25">
      <c r="B10141" s="149" t="str">
        <f t="shared" si="318"/>
        <v>_6903</v>
      </c>
      <c r="E10141" s="149" t="str">
        <f t="shared" si="317"/>
        <v>_</v>
      </c>
      <c r="G10141" s="149">
        <f t="array" ref="G10141">SUM(IF(A10141=A$5:A10141,IF(C10141=C$5:C10141,1,0),0))</f>
        <v>6903</v>
      </c>
    </row>
    <row r="10142" spans="2:7" x14ac:dyDescent="0.25">
      <c r="B10142" s="149" t="str">
        <f t="shared" si="318"/>
        <v>_6904</v>
      </c>
      <c r="E10142" s="149" t="str">
        <f t="shared" si="317"/>
        <v>_</v>
      </c>
      <c r="G10142" s="149">
        <f t="array" ref="G10142">SUM(IF(A10142=A$5:A10142,IF(C10142=C$5:C10142,1,0),0))</f>
        <v>6904</v>
      </c>
    </row>
    <row r="10143" spans="2:7" x14ac:dyDescent="0.25">
      <c r="B10143" s="149" t="str">
        <f t="shared" si="318"/>
        <v>_6905</v>
      </c>
      <c r="E10143" s="149" t="str">
        <f t="shared" si="317"/>
        <v>_</v>
      </c>
      <c r="G10143" s="149">
        <f t="array" ref="G10143">SUM(IF(A10143=A$5:A10143,IF(C10143=C$5:C10143,1,0),0))</f>
        <v>6905</v>
      </c>
    </row>
    <row r="10144" spans="2:7" x14ac:dyDescent="0.25">
      <c r="B10144" s="149" t="str">
        <f t="shared" si="318"/>
        <v>_6906</v>
      </c>
      <c r="E10144" s="149" t="str">
        <f t="shared" si="317"/>
        <v>_</v>
      </c>
      <c r="G10144" s="149">
        <f t="array" ref="G10144">SUM(IF(A10144=A$5:A10144,IF(C10144=C$5:C10144,1,0),0))</f>
        <v>6906</v>
      </c>
    </row>
    <row r="10145" spans="2:7" x14ac:dyDescent="0.25">
      <c r="B10145" s="149" t="str">
        <f t="shared" si="318"/>
        <v>_6907</v>
      </c>
      <c r="E10145" s="149" t="str">
        <f t="shared" si="317"/>
        <v>_</v>
      </c>
      <c r="G10145" s="149">
        <f t="array" ref="G10145">SUM(IF(A10145=A$5:A10145,IF(C10145=C$5:C10145,1,0),0))</f>
        <v>6907</v>
      </c>
    </row>
    <row r="10146" spans="2:7" x14ac:dyDescent="0.25">
      <c r="B10146" s="149" t="str">
        <f t="shared" si="318"/>
        <v>_6908</v>
      </c>
      <c r="E10146" s="149" t="str">
        <f t="shared" si="317"/>
        <v>_</v>
      </c>
      <c r="G10146" s="149">
        <f t="array" ref="G10146">SUM(IF(A10146=A$5:A10146,IF(C10146=C$5:C10146,1,0),0))</f>
        <v>6908</v>
      </c>
    </row>
    <row r="10147" spans="2:7" x14ac:dyDescent="0.25">
      <c r="B10147" s="149" t="str">
        <f t="shared" si="318"/>
        <v>_6909</v>
      </c>
      <c r="E10147" s="149" t="str">
        <f t="shared" si="317"/>
        <v>_</v>
      </c>
      <c r="G10147" s="149">
        <f t="array" ref="G10147">SUM(IF(A10147=A$5:A10147,IF(C10147=C$5:C10147,1,0),0))</f>
        <v>6909</v>
      </c>
    </row>
    <row r="10148" spans="2:7" x14ac:dyDescent="0.25">
      <c r="B10148" s="149" t="str">
        <f t="shared" si="318"/>
        <v>_6910</v>
      </c>
      <c r="E10148" s="149" t="str">
        <f t="shared" si="317"/>
        <v>_</v>
      </c>
      <c r="G10148" s="149">
        <f t="array" ref="G10148">SUM(IF(A10148=A$5:A10148,IF(C10148=C$5:C10148,1,0),0))</f>
        <v>6910</v>
      </c>
    </row>
    <row r="10149" spans="2:7" x14ac:dyDescent="0.25">
      <c r="B10149" s="149" t="str">
        <f t="shared" si="318"/>
        <v>_6911</v>
      </c>
      <c r="E10149" s="149" t="str">
        <f t="shared" si="317"/>
        <v>_</v>
      </c>
      <c r="G10149" s="149">
        <f t="array" ref="G10149">SUM(IF(A10149=A$5:A10149,IF(C10149=C$5:C10149,1,0),0))</f>
        <v>6911</v>
      </c>
    </row>
    <row r="10150" spans="2:7" x14ac:dyDescent="0.25">
      <c r="B10150" s="149" t="str">
        <f t="shared" si="318"/>
        <v>_6912</v>
      </c>
      <c r="E10150" s="149" t="str">
        <f t="shared" si="317"/>
        <v>_</v>
      </c>
      <c r="G10150" s="149">
        <f t="array" ref="G10150">SUM(IF(A10150=A$5:A10150,IF(C10150=C$5:C10150,1,0),0))</f>
        <v>6912</v>
      </c>
    </row>
    <row r="10151" spans="2:7" x14ac:dyDescent="0.25">
      <c r="B10151" s="149" t="str">
        <f t="shared" si="318"/>
        <v>_6913</v>
      </c>
      <c r="E10151" s="149" t="str">
        <f t="shared" si="317"/>
        <v>_</v>
      </c>
      <c r="G10151" s="149">
        <f t="array" ref="G10151">SUM(IF(A10151=A$5:A10151,IF(C10151=C$5:C10151,1,0),0))</f>
        <v>6913</v>
      </c>
    </row>
    <row r="10152" spans="2:7" x14ac:dyDescent="0.25">
      <c r="B10152" s="149" t="str">
        <f t="shared" si="318"/>
        <v>_6914</v>
      </c>
      <c r="E10152" s="149" t="str">
        <f t="shared" si="317"/>
        <v>_</v>
      </c>
      <c r="G10152" s="149">
        <f t="array" ref="G10152">SUM(IF(A10152=A$5:A10152,IF(C10152=C$5:C10152,1,0),0))</f>
        <v>6914</v>
      </c>
    </row>
    <row r="10153" spans="2:7" x14ac:dyDescent="0.25">
      <c r="B10153" s="149" t="str">
        <f t="shared" si="318"/>
        <v>_6915</v>
      </c>
      <c r="E10153" s="149" t="str">
        <f t="shared" si="317"/>
        <v>_</v>
      </c>
      <c r="G10153" s="149">
        <f t="array" ref="G10153">SUM(IF(A10153=A$5:A10153,IF(C10153=C$5:C10153,1,0),0))</f>
        <v>6915</v>
      </c>
    </row>
    <row r="10154" spans="2:7" x14ac:dyDescent="0.25">
      <c r="B10154" s="149" t="str">
        <f t="shared" si="318"/>
        <v>_6916</v>
      </c>
      <c r="E10154" s="149" t="str">
        <f t="shared" si="317"/>
        <v>_</v>
      </c>
      <c r="G10154" s="149">
        <f t="array" ref="G10154">SUM(IF(A10154=A$5:A10154,IF(C10154=C$5:C10154,1,0),0))</f>
        <v>6916</v>
      </c>
    </row>
    <row r="10155" spans="2:7" x14ac:dyDescent="0.25">
      <c r="B10155" s="149" t="str">
        <f t="shared" si="318"/>
        <v>_6917</v>
      </c>
      <c r="E10155" s="149" t="str">
        <f t="shared" si="317"/>
        <v>_</v>
      </c>
      <c r="G10155" s="149">
        <f t="array" ref="G10155">SUM(IF(A10155=A$5:A10155,IF(C10155=C$5:C10155,1,0),0))</f>
        <v>6917</v>
      </c>
    </row>
    <row r="10156" spans="2:7" x14ac:dyDescent="0.25">
      <c r="B10156" s="149" t="str">
        <f t="shared" si="318"/>
        <v>_6918</v>
      </c>
      <c r="E10156" s="149" t="str">
        <f t="shared" si="317"/>
        <v>_</v>
      </c>
      <c r="G10156" s="149">
        <f t="array" ref="G10156">SUM(IF(A10156=A$5:A10156,IF(C10156=C$5:C10156,1,0),0))</f>
        <v>6918</v>
      </c>
    </row>
    <row r="10157" spans="2:7" x14ac:dyDescent="0.25">
      <c r="B10157" s="149" t="str">
        <f t="shared" si="318"/>
        <v>_6919</v>
      </c>
      <c r="E10157" s="149" t="str">
        <f t="shared" si="317"/>
        <v>_</v>
      </c>
      <c r="G10157" s="149">
        <f t="array" ref="G10157">SUM(IF(A10157=A$5:A10157,IF(C10157=C$5:C10157,1,0),0))</f>
        <v>6919</v>
      </c>
    </row>
    <row r="10158" spans="2:7" x14ac:dyDescent="0.25">
      <c r="B10158" s="149" t="str">
        <f t="shared" si="318"/>
        <v>_6920</v>
      </c>
      <c r="E10158" s="149" t="str">
        <f t="shared" si="317"/>
        <v>_</v>
      </c>
      <c r="G10158" s="149">
        <f t="array" ref="G10158">SUM(IF(A10158=A$5:A10158,IF(C10158=C$5:C10158,1,0),0))</f>
        <v>6920</v>
      </c>
    </row>
    <row r="10159" spans="2:7" x14ac:dyDescent="0.25">
      <c r="B10159" s="149" t="str">
        <f t="shared" si="318"/>
        <v>_6921</v>
      </c>
      <c r="E10159" s="149" t="str">
        <f t="shared" si="317"/>
        <v>_</v>
      </c>
      <c r="G10159" s="149">
        <f t="array" ref="G10159">SUM(IF(A10159=A$5:A10159,IF(C10159=C$5:C10159,1,0),0))</f>
        <v>6921</v>
      </c>
    </row>
    <row r="10160" spans="2:7" x14ac:dyDescent="0.25">
      <c r="B10160" s="149" t="str">
        <f t="shared" si="318"/>
        <v>_6922</v>
      </c>
      <c r="E10160" s="149" t="str">
        <f t="shared" si="317"/>
        <v>_</v>
      </c>
      <c r="G10160" s="149">
        <f t="array" ref="G10160">SUM(IF(A10160=A$5:A10160,IF(C10160=C$5:C10160,1,0),0))</f>
        <v>6922</v>
      </c>
    </row>
    <row r="10161" spans="2:7" x14ac:dyDescent="0.25">
      <c r="B10161" s="149" t="str">
        <f t="shared" si="318"/>
        <v>_6923</v>
      </c>
      <c r="E10161" s="149" t="str">
        <f t="shared" ref="E10161:E10224" si="319">A10161&amp;"_"&amp;C10161&amp;D10161</f>
        <v>_</v>
      </c>
      <c r="G10161" s="149">
        <f t="array" ref="G10161">SUM(IF(A10161=A$5:A10161,IF(C10161=C$5:C10161,1,0),0))</f>
        <v>6923</v>
      </c>
    </row>
    <row r="10162" spans="2:7" x14ac:dyDescent="0.25">
      <c r="B10162" s="149" t="str">
        <f t="shared" si="318"/>
        <v>_6924</v>
      </c>
      <c r="E10162" s="149" t="str">
        <f t="shared" si="319"/>
        <v>_</v>
      </c>
      <c r="G10162" s="149">
        <f t="array" ref="G10162">SUM(IF(A10162=A$5:A10162,IF(C10162=C$5:C10162,1,0),0))</f>
        <v>6924</v>
      </c>
    </row>
    <row r="10163" spans="2:7" x14ac:dyDescent="0.25">
      <c r="B10163" s="149" t="str">
        <f t="shared" si="318"/>
        <v>_6925</v>
      </c>
      <c r="E10163" s="149" t="str">
        <f t="shared" si="319"/>
        <v>_</v>
      </c>
      <c r="G10163" s="149">
        <f t="array" ref="G10163">SUM(IF(A10163=A$5:A10163,IF(C10163=C$5:C10163,1,0),0))</f>
        <v>6925</v>
      </c>
    </row>
    <row r="10164" spans="2:7" x14ac:dyDescent="0.25">
      <c r="B10164" s="149" t="str">
        <f t="shared" si="318"/>
        <v>_6926</v>
      </c>
      <c r="E10164" s="149" t="str">
        <f t="shared" si="319"/>
        <v>_</v>
      </c>
      <c r="G10164" s="149">
        <f t="array" ref="G10164">SUM(IF(A10164=A$5:A10164,IF(C10164=C$5:C10164,1,0),0))</f>
        <v>6926</v>
      </c>
    </row>
    <row r="10165" spans="2:7" x14ac:dyDescent="0.25">
      <c r="B10165" s="149" t="str">
        <f t="shared" si="318"/>
        <v>_6927</v>
      </c>
      <c r="E10165" s="149" t="str">
        <f t="shared" si="319"/>
        <v>_</v>
      </c>
      <c r="G10165" s="149">
        <f t="array" ref="G10165">SUM(IF(A10165=A$5:A10165,IF(C10165=C$5:C10165,1,0),0))</f>
        <v>6927</v>
      </c>
    </row>
    <row r="10166" spans="2:7" x14ac:dyDescent="0.25">
      <c r="B10166" s="149" t="str">
        <f t="shared" si="318"/>
        <v>_6928</v>
      </c>
      <c r="E10166" s="149" t="str">
        <f t="shared" si="319"/>
        <v>_</v>
      </c>
      <c r="G10166" s="149">
        <f t="array" ref="G10166">SUM(IF(A10166=A$5:A10166,IF(C10166=C$5:C10166,1,0),0))</f>
        <v>6928</v>
      </c>
    </row>
    <row r="10167" spans="2:7" x14ac:dyDescent="0.25">
      <c r="B10167" s="149" t="str">
        <f t="shared" si="318"/>
        <v>_6929</v>
      </c>
      <c r="E10167" s="149" t="str">
        <f t="shared" si="319"/>
        <v>_</v>
      </c>
      <c r="G10167" s="149">
        <f t="array" ref="G10167">SUM(IF(A10167=A$5:A10167,IF(C10167=C$5:C10167,1,0),0))</f>
        <v>6929</v>
      </c>
    </row>
    <row r="10168" spans="2:7" x14ac:dyDescent="0.25">
      <c r="B10168" s="149" t="str">
        <f t="shared" si="318"/>
        <v>_6930</v>
      </c>
      <c r="E10168" s="149" t="str">
        <f t="shared" si="319"/>
        <v>_</v>
      </c>
      <c r="G10168" s="149">
        <f t="array" ref="G10168">SUM(IF(A10168=A$5:A10168,IF(C10168=C$5:C10168,1,0),0))</f>
        <v>6930</v>
      </c>
    </row>
    <row r="10169" spans="2:7" x14ac:dyDescent="0.25">
      <c r="B10169" s="149" t="str">
        <f t="shared" si="318"/>
        <v>_6931</v>
      </c>
      <c r="E10169" s="149" t="str">
        <f t="shared" si="319"/>
        <v>_</v>
      </c>
      <c r="G10169" s="149">
        <f t="array" ref="G10169">SUM(IF(A10169=A$5:A10169,IF(C10169=C$5:C10169,1,0),0))</f>
        <v>6931</v>
      </c>
    </row>
    <row r="10170" spans="2:7" x14ac:dyDescent="0.25">
      <c r="B10170" s="149" t="str">
        <f t="shared" si="318"/>
        <v>_6932</v>
      </c>
      <c r="E10170" s="149" t="str">
        <f t="shared" si="319"/>
        <v>_</v>
      </c>
      <c r="G10170" s="149">
        <f t="array" ref="G10170">SUM(IF(A10170=A$5:A10170,IF(C10170=C$5:C10170,1,0),0))</f>
        <v>6932</v>
      </c>
    </row>
    <row r="10171" spans="2:7" x14ac:dyDescent="0.25">
      <c r="B10171" s="149" t="str">
        <f t="shared" si="318"/>
        <v>_6933</v>
      </c>
      <c r="E10171" s="149" t="str">
        <f t="shared" si="319"/>
        <v>_</v>
      </c>
      <c r="G10171" s="149">
        <f t="array" ref="G10171">SUM(IF(A10171=A$5:A10171,IF(C10171=C$5:C10171,1,0),0))</f>
        <v>6933</v>
      </c>
    </row>
    <row r="10172" spans="2:7" x14ac:dyDescent="0.25">
      <c r="B10172" s="149" t="str">
        <f t="shared" si="318"/>
        <v>_6934</v>
      </c>
      <c r="E10172" s="149" t="str">
        <f t="shared" si="319"/>
        <v>_</v>
      </c>
      <c r="G10172" s="149">
        <f t="array" ref="G10172">SUM(IF(A10172=A$5:A10172,IF(C10172=C$5:C10172,1,0),0))</f>
        <v>6934</v>
      </c>
    </row>
    <row r="10173" spans="2:7" x14ac:dyDescent="0.25">
      <c r="B10173" s="149" t="str">
        <f t="shared" si="318"/>
        <v>_6935</v>
      </c>
      <c r="E10173" s="149" t="str">
        <f t="shared" si="319"/>
        <v>_</v>
      </c>
      <c r="G10173" s="149">
        <f t="array" ref="G10173">SUM(IF(A10173=A$5:A10173,IF(C10173=C$5:C10173,1,0),0))</f>
        <v>6935</v>
      </c>
    </row>
    <row r="10174" spans="2:7" x14ac:dyDescent="0.25">
      <c r="B10174" s="149" t="str">
        <f t="shared" si="318"/>
        <v>_6936</v>
      </c>
      <c r="E10174" s="149" t="str">
        <f t="shared" si="319"/>
        <v>_</v>
      </c>
      <c r="G10174" s="149">
        <f t="array" ref="G10174">SUM(IF(A10174=A$5:A10174,IF(C10174=C$5:C10174,1,0),0))</f>
        <v>6936</v>
      </c>
    </row>
    <row r="10175" spans="2:7" x14ac:dyDescent="0.25">
      <c r="B10175" s="149" t="str">
        <f t="shared" si="318"/>
        <v>_6937</v>
      </c>
      <c r="E10175" s="149" t="str">
        <f t="shared" si="319"/>
        <v>_</v>
      </c>
      <c r="G10175" s="149">
        <f t="array" ref="G10175">SUM(IF(A10175=A$5:A10175,IF(C10175=C$5:C10175,1,0),0))</f>
        <v>6937</v>
      </c>
    </row>
    <row r="10176" spans="2:7" x14ac:dyDescent="0.25">
      <c r="B10176" s="149" t="str">
        <f t="shared" si="318"/>
        <v>_6938</v>
      </c>
      <c r="E10176" s="149" t="str">
        <f t="shared" si="319"/>
        <v>_</v>
      </c>
      <c r="G10176" s="149">
        <f t="array" ref="G10176">SUM(IF(A10176=A$5:A10176,IF(C10176=C$5:C10176,1,0),0))</f>
        <v>6938</v>
      </c>
    </row>
    <row r="10177" spans="2:7" x14ac:dyDescent="0.25">
      <c r="B10177" s="149" t="str">
        <f t="shared" si="318"/>
        <v>_6939</v>
      </c>
      <c r="E10177" s="149" t="str">
        <f t="shared" si="319"/>
        <v>_</v>
      </c>
      <c r="G10177" s="149">
        <f t="array" ref="G10177">SUM(IF(A10177=A$5:A10177,IF(C10177=C$5:C10177,1,0),0))</f>
        <v>6939</v>
      </c>
    </row>
    <row r="10178" spans="2:7" x14ac:dyDescent="0.25">
      <c r="B10178" s="149" t="str">
        <f t="shared" si="318"/>
        <v>_6940</v>
      </c>
      <c r="E10178" s="149" t="str">
        <f t="shared" si="319"/>
        <v>_</v>
      </c>
      <c r="G10178" s="149">
        <f t="array" ref="G10178">SUM(IF(A10178=A$5:A10178,IF(C10178=C$5:C10178,1,0),0))</f>
        <v>6940</v>
      </c>
    </row>
    <row r="10179" spans="2:7" x14ac:dyDescent="0.25">
      <c r="B10179" s="149" t="str">
        <f t="shared" si="318"/>
        <v>_6941</v>
      </c>
      <c r="E10179" s="149" t="str">
        <f t="shared" si="319"/>
        <v>_</v>
      </c>
      <c r="G10179" s="149">
        <f t="array" ref="G10179">SUM(IF(A10179=A$5:A10179,IF(C10179=C$5:C10179,1,0),0))</f>
        <v>6941</v>
      </c>
    </row>
    <row r="10180" spans="2:7" x14ac:dyDescent="0.25">
      <c r="B10180" s="149" t="str">
        <f t="shared" si="318"/>
        <v>_6942</v>
      </c>
      <c r="E10180" s="149" t="str">
        <f t="shared" si="319"/>
        <v>_</v>
      </c>
      <c r="G10180" s="149">
        <f t="array" ref="G10180">SUM(IF(A10180=A$5:A10180,IF(C10180=C$5:C10180,1,0),0))</f>
        <v>6942</v>
      </c>
    </row>
    <row r="10181" spans="2:7" x14ac:dyDescent="0.25">
      <c r="B10181" s="149" t="str">
        <f t="shared" si="318"/>
        <v>_6943</v>
      </c>
      <c r="E10181" s="149" t="str">
        <f t="shared" si="319"/>
        <v>_</v>
      </c>
      <c r="G10181" s="149">
        <f t="array" ref="G10181">SUM(IF(A10181=A$5:A10181,IF(C10181=C$5:C10181,1,0),0))</f>
        <v>6943</v>
      </c>
    </row>
    <row r="10182" spans="2:7" x14ac:dyDescent="0.25">
      <c r="B10182" s="149" t="str">
        <f t="shared" si="318"/>
        <v>_6944</v>
      </c>
      <c r="E10182" s="149" t="str">
        <f t="shared" si="319"/>
        <v>_</v>
      </c>
      <c r="G10182" s="149">
        <f t="array" ref="G10182">SUM(IF(A10182=A$5:A10182,IF(C10182=C$5:C10182,1,0),0))</f>
        <v>6944</v>
      </c>
    </row>
    <row r="10183" spans="2:7" x14ac:dyDescent="0.25">
      <c r="B10183" s="149" t="str">
        <f t="shared" si="318"/>
        <v>_6945</v>
      </c>
      <c r="E10183" s="149" t="str">
        <f t="shared" si="319"/>
        <v>_</v>
      </c>
      <c r="G10183" s="149">
        <f t="array" ref="G10183">SUM(IF(A10183=A$5:A10183,IF(C10183=C$5:C10183,1,0),0))</f>
        <v>6945</v>
      </c>
    </row>
    <row r="10184" spans="2:7" x14ac:dyDescent="0.25">
      <c r="B10184" s="149" t="str">
        <f t="shared" si="318"/>
        <v>_6946</v>
      </c>
      <c r="E10184" s="149" t="str">
        <f t="shared" si="319"/>
        <v>_</v>
      </c>
      <c r="G10184" s="149">
        <f t="array" ref="G10184">SUM(IF(A10184=A$5:A10184,IF(C10184=C$5:C10184,1,0),0))</f>
        <v>6946</v>
      </c>
    </row>
    <row r="10185" spans="2:7" x14ac:dyDescent="0.25">
      <c r="B10185" s="149" t="str">
        <f t="shared" si="318"/>
        <v>_6947</v>
      </c>
      <c r="E10185" s="149" t="str">
        <f t="shared" si="319"/>
        <v>_</v>
      </c>
      <c r="G10185" s="149">
        <f t="array" ref="G10185">SUM(IF(A10185=A$5:A10185,IF(C10185=C$5:C10185,1,0),0))</f>
        <v>6947</v>
      </c>
    </row>
    <row r="10186" spans="2:7" x14ac:dyDescent="0.25">
      <c r="B10186" s="149" t="str">
        <f t="shared" si="318"/>
        <v>_6948</v>
      </c>
      <c r="E10186" s="149" t="str">
        <f t="shared" si="319"/>
        <v>_</v>
      </c>
      <c r="G10186" s="149">
        <f t="array" ref="G10186">SUM(IF(A10186=A$5:A10186,IF(C10186=C$5:C10186,1,0),0))</f>
        <v>6948</v>
      </c>
    </row>
    <row r="10187" spans="2:7" x14ac:dyDescent="0.25">
      <c r="B10187" s="149" t="str">
        <f t="shared" si="318"/>
        <v>_6949</v>
      </c>
      <c r="E10187" s="149" t="str">
        <f t="shared" si="319"/>
        <v>_</v>
      </c>
      <c r="G10187" s="149">
        <f t="array" ref="G10187">SUM(IF(A10187=A$5:A10187,IF(C10187=C$5:C10187,1,0),0))</f>
        <v>6949</v>
      </c>
    </row>
    <row r="10188" spans="2:7" x14ac:dyDescent="0.25">
      <c r="B10188" s="149" t="str">
        <f t="shared" si="318"/>
        <v>_6950</v>
      </c>
      <c r="E10188" s="149" t="str">
        <f t="shared" si="319"/>
        <v>_</v>
      </c>
      <c r="G10188" s="149">
        <f t="array" ref="G10188">SUM(IF(A10188=A$5:A10188,IF(C10188=C$5:C10188,1,0),0))</f>
        <v>6950</v>
      </c>
    </row>
    <row r="10189" spans="2:7" x14ac:dyDescent="0.25">
      <c r="B10189" s="149" t="str">
        <f t="shared" ref="B10189:B10252" si="320">A10189&amp;"_"&amp;C10189&amp;G10189</f>
        <v>_6951</v>
      </c>
      <c r="E10189" s="149" t="str">
        <f t="shared" si="319"/>
        <v>_</v>
      </c>
      <c r="G10189" s="149">
        <f t="array" ref="G10189">SUM(IF(A10189=A$5:A10189,IF(C10189=C$5:C10189,1,0),0))</f>
        <v>6951</v>
      </c>
    </row>
    <row r="10190" spans="2:7" x14ac:dyDescent="0.25">
      <c r="B10190" s="149" t="str">
        <f t="shared" si="320"/>
        <v>_6952</v>
      </c>
      <c r="E10190" s="149" t="str">
        <f t="shared" si="319"/>
        <v>_</v>
      </c>
      <c r="G10190" s="149">
        <f t="array" ref="G10190">SUM(IF(A10190=A$5:A10190,IF(C10190=C$5:C10190,1,0),0))</f>
        <v>6952</v>
      </c>
    </row>
    <row r="10191" spans="2:7" x14ac:dyDescent="0.25">
      <c r="B10191" s="149" t="str">
        <f t="shared" si="320"/>
        <v>_6953</v>
      </c>
      <c r="E10191" s="149" t="str">
        <f t="shared" si="319"/>
        <v>_</v>
      </c>
      <c r="G10191" s="149">
        <f t="array" ref="G10191">SUM(IF(A10191=A$5:A10191,IF(C10191=C$5:C10191,1,0),0))</f>
        <v>6953</v>
      </c>
    </row>
    <row r="10192" spans="2:7" x14ac:dyDescent="0.25">
      <c r="B10192" s="149" t="str">
        <f t="shared" si="320"/>
        <v>_6954</v>
      </c>
      <c r="E10192" s="149" t="str">
        <f t="shared" si="319"/>
        <v>_</v>
      </c>
      <c r="G10192" s="149">
        <f t="array" ref="G10192">SUM(IF(A10192=A$5:A10192,IF(C10192=C$5:C10192,1,0),0))</f>
        <v>6954</v>
      </c>
    </row>
    <row r="10193" spans="2:7" x14ac:dyDescent="0.25">
      <c r="B10193" s="149" t="str">
        <f t="shared" si="320"/>
        <v>_6955</v>
      </c>
      <c r="E10193" s="149" t="str">
        <f t="shared" si="319"/>
        <v>_</v>
      </c>
      <c r="G10193" s="149">
        <f t="array" ref="G10193">SUM(IF(A10193=A$5:A10193,IF(C10193=C$5:C10193,1,0),0))</f>
        <v>6955</v>
      </c>
    </row>
    <row r="10194" spans="2:7" x14ac:dyDescent="0.25">
      <c r="B10194" s="149" t="str">
        <f t="shared" si="320"/>
        <v>_6956</v>
      </c>
      <c r="E10194" s="149" t="str">
        <f t="shared" si="319"/>
        <v>_</v>
      </c>
      <c r="G10194" s="149">
        <f t="array" ref="G10194">SUM(IF(A10194=A$5:A10194,IF(C10194=C$5:C10194,1,0),0))</f>
        <v>6956</v>
      </c>
    </row>
    <row r="10195" spans="2:7" x14ac:dyDescent="0.25">
      <c r="B10195" s="149" t="str">
        <f t="shared" si="320"/>
        <v>_6957</v>
      </c>
      <c r="E10195" s="149" t="str">
        <f t="shared" si="319"/>
        <v>_</v>
      </c>
      <c r="G10195" s="149">
        <f t="array" ref="G10195">SUM(IF(A10195=A$5:A10195,IF(C10195=C$5:C10195,1,0),0))</f>
        <v>6957</v>
      </c>
    </row>
    <row r="10196" spans="2:7" x14ac:dyDescent="0.25">
      <c r="B10196" s="149" t="str">
        <f t="shared" si="320"/>
        <v>_6958</v>
      </c>
      <c r="E10196" s="149" t="str">
        <f t="shared" si="319"/>
        <v>_</v>
      </c>
      <c r="G10196" s="149">
        <f t="array" ref="G10196">SUM(IF(A10196=A$5:A10196,IF(C10196=C$5:C10196,1,0),0))</f>
        <v>6958</v>
      </c>
    </row>
    <row r="10197" spans="2:7" x14ac:dyDescent="0.25">
      <c r="B10197" s="149" t="str">
        <f t="shared" si="320"/>
        <v>_6959</v>
      </c>
      <c r="E10197" s="149" t="str">
        <f t="shared" si="319"/>
        <v>_</v>
      </c>
      <c r="G10197" s="149">
        <f t="array" ref="G10197">SUM(IF(A10197=A$5:A10197,IF(C10197=C$5:C10197,1,0),0))</f>
        <v>6959</v>
      </c>
    </row>
    <row r="10198" spans="2:7" x14ac:dyDescent="0.25">
      <c r="B10198" s="149" t="str">
        <f t="shared" si="320"/>
        <v>_6960</v>
      </c>
      <c r="E10198" s="149" t="str">
        <f t="shared" si="319"/>
        <v>_</v>
      </c>
      <c r="G10198" s="149">
        <f t="array" ref="G10198">SUM(IF(A10198=A$5:A10198,IF(C10198=C$5:C10198,1,0),0))</f>
        <v>6960</v>
      </c>
    </row>
    <row r="10199" spans="2:7" x14ac:dyDescent="0.25">
      <c r="B10199" s="149" t="str">
        <f t="shared" si="320"/>
        <v>_6961</v>
      </c>
      <c r="E10199" s="149" t="str">
        <f t="shared" si="319"/>
        <v>_</v>
      </c>
      <c r="G10199" s="149">
        <f t="array" ref="G10199">SUM(IF(A10199=A$5:A10199,IF(C10199=C$5:C10199,1,0),0))</f>
        <v>6961</v>
      </c>
    </row>
    <row r="10200" spans="2:7" x14ac:dyDescent="0.25">
      <c r="B10200" s="149" t="str">
        <f t="shared" si="320"/>
        <v>_6962</v>
      </c>
      <c r="E10200" s="149" t="str">
        <f t="shared" si="319"/>
        <v>_</v>
      </c>
      <c r="G10200" s="149">
        <f t="array" ref="G10200">SUM(IF(A10200=A$5:A10200,IF(C10200=C$5:C10200,1,0),0))</f>
        <v>6962</v>
      </c>
    </row>
    <row r="10201" spans="2:7" x14ac:dyDescent="0.25">
      <c r="B10201" s="149" t="str">
        <f t="shared" si="320"/>
        <v>_6963</v>
      </c>
      <c r="E10201" s="149" t="str">
        <f t="shared" si="319"/>
        <v>_</v>
      </c>
      <c r="G10201" s="149">
        <f t="array" ref="G10201">SUM(IF(A10201=A$5:A10201,IF(C10201=C$5:C10201,1,0),0))</f>
        <v>6963</v>
      </c>
    </row>
    <row r="10202" spans="2:7" x14ac:dyDescent="0.25">
      <c r="B10202" s="149" t="str">
        <f t="shared" si="320"/>
        <v>_6964</v>
      </c>
      <c r="E10202" s="149" t="str">
        <f t="shared" si="319"/>
        <v>_</v>
      </c>
      <c r="G10202" s="149">
        <f t="array" ref="G10202">SUM(IF(A10202=A$5:A10202,IF(C10202=C$5:C10202,1,0),0))</f>
        <v>6964</v>
      </c>
    </row>
    <row r="10203" spans="2:7" x14ac:dyDescent="0.25">
      <c r="B10203" s="149" t="str">
        <f t="shared" si="320"/>
        <v>_6965</v>
      </c>
      <c r="E10203" s="149" t="str">
        <f t="shared" si="319"/>
        <v>_</v>
      </c>
      <c r="G10203" s="149">
        <f t="array" ref="G10203">SUM(IF(A10203=A$5:A10203,IF(C10203=C$5:C10203,1,0),0))</f>
        <v>6965</v>
      </c>
    </row>
    <row r="10204" spans="2:7" x14ac:dyDescent="0.25">
      <c r="B10204" s="149" t="str">
        <f t="shared" si="320"/>
        <v>_6966</v>
      </c>
      <c r="E10204" s="149" t="str">
        <f t="shared" si="319"/>
        <v>_</v>
      </c>
      <c r="G10204" s="149">
        <f t="array" ref="G10204">SUM(IF(A10204=A$5:A10204,IF(C10204=C$5:C10204,1,0),0))</f>
        <v>6966</v>
      </c>
    </row>
    <row r="10205" spans="2:7" x14ac:dyDescent="0.25">
      <c r="B10205" s="149" t="str">
        <f t="shared" si="320"/>
        <v>_6967</v>
      </c>
      <c r="E10205" s="149" t="str">
        <f t="shared" si="319"/>
        <v>_</v>
      </c>
      <c r="G10205" s="149">
        <f t="array" ref="G10205">SUM(IF(A10205=A$5:A10205,IF(C10205=C$5:C10205,1,0),0))</f>
        <v>6967</v>
      </c>
    </row>
    <row r="10206" spans="2:7" x14ac:dyDescent="0.25">
      <c r="B10206" s="149" t="str">
        <f t="shared" si="320"/>
        <v>_6968</v>
      </c>
      <c r="E10206" s="149" t="str">
        <f t="shared" si="319"/>
        <v>_</v>
      </c>
      <c r="G10206" s="149">
        <f t="array" ref="G10206">SUM(IF(A10206=A$5:A10206,IF(C10206=C$5:C10206,1,0),0))</f>
        <v>6968</v>
      </c>
    </row>
    <row r="10207" spans="2:7" x14ac:dyDescent="0.25">
      <c r="B10207" s="149" t="str">
        <f t="shared" si="320"/>
        <v>_6969</v>
      </c>
      <c r="E10207" s="149" t="str">
        <f t="shared" si="319"/>
        <v>_</v>
      </c>
      <c r="G10207" s="149">
        <f t="array" ref="G10207">SUM(IF(A10207=A$5:A10207,IF(C10207=C$5:C10207,1,0),0))</f>
        <v>6969</v>
      </c>
    </row>
    <row r="10208" spans="2:7" x14ac:dyDescent="0.25">
      <c r="B10208" s="149" t="str">
        <f t="shared" si="320"/>
        <v>_6970</v>
      </c>
      <c r="E10208" s="149" t="str">
        <f t="shared" si="319"/>
        <v>_</v>
      </c>
      <c r="G10208" s="149">
        <f t="array" ref="G10208">SUM(IF(A10208=A$5:A10208,IF(C10208=C$5:C10208,1,0),0))</f>
        <v>6970</v>
      </c>
    </row>
    <row r="10209" spans="2:7" x14ac:dyDescent="0.25">
      <c r="B10209" s="149" t="str">
        <f t="shared" si="320"/>
        <v>_6971</v>
      </c>
      <c r="E10209" s="149" t="str">
        <f t="shared" si="319"/>
        <v>_</v>
      </c>
      <c r="G10209" s="149">
        <f t="array" ref="G10209">SUM(IF(A10209=A$5:A10209,IF(C10209=C$5:C10209,1,0),0))</f>
        <v>6971</v>
      </c>
    </row>
    <row r="10210" spans="2:7" x14ac:dyDescent="0.25">
      <c r="B10210" s="149" t="str">
        <f t="shared" si="320"/>
        <v>_6972</v>
      </c>
      <c r="E10210" s="149" t="str">
        <f t="shared" si="319"/>
        <v>_</v>
      </c>
      <c r="G10210" s="149">
        <f t="array" ref="G10210">SUM(IF(A10210=A$5:A10210,IF(C10210=C$5:C10210,1,0),0))</f>
        <v>6972</v>
      </c>
    </row>
    <row r="10211" spans="2:7" x14ac:dyDescent="0.25">
      <c r="B10211" s="149" t="str">
        <f t="shared" si="320"/>
        <v>_6973</v>
      </c>
      <c r="E10211" s="149" t="str">
        <f t="shared" si="319"/>
        <v>_</v>
      </c>
      <c r="G10211" s="149">
        <f t="array" ref="G10211">SUM(IF(A10211=A$5:A10211,IF(C10211=C$5:C10211,1,0),0))</f>
        <v>6973</v>
      </c>
    </row>
    <row r="10212" spans="2:7" x14ac:dyDescent="0.25">
      <c r="B10212" s="149" t="str">
        <f t="shared" si="320"/>
        <v>_6974</v>
      </c>
      <c r="E10212" s="149" t="str">
        <f t="shared" si="319"/>
        <v>_</v>
      </c>
      <c r="G10212" s="149">
        <f t="array" ref="G10212">SUM(IF(A10212=A$5:A10212,IF(C10212=C$5:C10212,1,0),0))</f>
        <v>6974</v>
      </c>
    </row>
    <row r="10213" spans="2:7" x14ac:dyDescent="0.25">
      <c r="B10213" s="149" t="str">
        <f t="shared" si="320"/>
        <v>_6975</v>
      </c>
      <c r="E10213" s="149" t="str">
        <f t="shared" si="319"/>
        <v>_</v>
      </c>
      <c r="G10213" s="149">
        <f t="array" ref="G10213">SUM(IF(A10213=A$5:A10213,IF(C10213=C$5:C10213,1,0),0))</f>
        <v>6975</v>
      </c>
    </row>
    <row r="10214" spans="2:7" x14ac:dyDescent="0.25">
      <c r="B10214" s="149" t="str">
        <f t="shared" si="320"/>
        <v>_6976</v>
      </c>
      <c r="E10214" s="149" t="str">
        <f t="shared" si="319"/>
        <v>_</v>
      </c>
      <c r="G10214" s="149">
        <f t="array" ref="G10214">SUM(IF(A10214=A$5:A10214,IF(C10214=C$5:C10214,1,0),0))</f>
        <v>6976</v>
      </c>
    </row>
    <row r="10215" spans="2:7" x14ac:dyDescent="0.25">
      <c r="B10215" s="149" t="str">
        <f t="shared" si="320"/>
        <v>_6977</v>
      </c>
      <c r="E10215" s="149" t="str">
        <f t="shared" si="319"/>
        <v>_</v>
      </c>
      <c r="G10215" s="149">
        <f t="array" ref="G10215">SUM(IF(A10215=A$5:A10215,IF(C10215=C$5:C10215,1,0),0))</f>
        <v>6977</v>
      </c>
    </row>
    <row r="10216" spans="2:7" x14ac:dyDescent="0.25">
      <c r="B10216" s="149" t="str">
        <f t="shared" si="320"/>
        <v>_6978</v>
      </c>
      <c r="E10216" s="149" t="str">
        <f t="shared" si="319"/>
        <v>_</v>
      </c>
      <c r="G10216" s="149">
        <f t="array" ref="G10216">SUM(IF(A10216=A$5:A10216,IF(C10216=C$5:C10216,1,0),0))</f>
        <v>6978</v>
      </c>
    </row>
    <row r="10217" spans="2:7" x14ac:dyDescent="0.25">
      <c r="B10217" s="149" t="str">
        <f t="shared" si="320"/>
        <v>_6979</v>
      </c>
      <c r="E10217" s="149" t="str">
        <f t="shared" si="319"/>
        <v>_</v>
      </c>
      <c r="G10217" s="149">
        <f t="array" ref="G10217">SUM(IF(A10217=A$5:A10217,IF(C10217=C$5:C10217,1,0),0))</f>
        <v>6979</v>
      </c>
    </row>
    <row r="10218" spans="2:7" x14ac:dyDescent="0.25">
      <c r="B10218" s="149" t="str">
        <f t="shared" si="320"/>
        <v>_6980</v>
      </c>
      <c r="E10218" s="149" t="str">
        <f t="shared" si="319"/>
        <v>_</v>
      </c>
      <c r="G10218" s="149">
        <f t="array" ref="G10218">SUM(IF(A10218=A$5:A10218,IF(C10218=C$5:C10218,1,0),0))</f>
        <v>6980</v>
      </c>
    </row>
    <row r="10219" spans="2:7" x14ac:dyDescent="0.25">
      <c r="B10219" s="149" t="str">
        <f t="shared" si="320"/>
        <v>_6981</v>
      </c>
      <c r="E10219" s="149" t="str">
        <f t="shared" si="319"/>
        <v>_</v>
      </c>
      <c r="G10219" s="149">
        <f t="array" ref="G10219">SUM(IF(A10219=A$5:A10219,IF(C10219=C$5:C10219,1,0),0))</f>
        <v>6981</v>
      </c>
    </row>
    <row r="10220" spans="2:7" x14ac:dyDescent="0.25">
      <c r="B10220" s="149" t="str">
        <f t="shared" si="320"/>
        <v>_6982</v>
      </c>
      <c r="E10220" s="149" t="str">
        <f t="shared" si="319"/>
        <v>_</v>
      </c>
      <c r="G10220" s="149">
        <f t="array" ref="G10220">SUM(IF(A10220=A$5:A10220,IF(C10220=C$5:C10220,1,0),0))</f>
        <v>6982</v>
      </c>
    </row>
    <row r="10221" spans="2:7" x14ac:dyDescent="0.25">
      <c r="B10221" s="149" t="str">
        <f t="shared" si="320"/>
        <v>_6983</v>
      </c>
      <c r="E10221" s="149" t="str">
        <f t="shared" si="319"/>
        <v>_</v>
      </c>
      <c r="G10221" s="149">
        <f t="array" ref="G10221">SUM(IF(A10221=A$5:A10221,IF(C10221=C$5:C10221,1,0),0))</f>
        <v>6983</v>
      </c>
    </row>
    <row r="10222" spans="2:7" x14ac:dyDescent="0.25">
      <c r="B10222" s="149" t="str">
        <f t="shared" si="320"/>
        <v>_6984</v>
      </c>
      <c r="E10222" s="149" t="str">
        <f t="shared" si="319"/>
        <v>_</v>
      </c>
      <c r="G10222" s="149">
        <f t="array" ref="G10222">SUM(IF(A10222=A$5:A10222,IF(C10222=C$5:C10222,1,0),0))</f>
        <v>6984</v>
      </c>
    </row>
    <row r="10223" spans="2:7" x14ac:dyDescent="0.25">
      <c r="B10223" s="149" t="str">
        <f t="shared" si="320"/>
        <v>_6985</v>
      </c>
      <c r="E10223" s="149" t="str">
        <f t="shared" si="319"/>
        <v>_</v>
      </c>
      <c r="G10223" s="149">
        <f t="array" ref="G10223">SUM(IF(A10223=A$5:A10223,IF(C10223=C$5:C10223,1,0),0))</f>
        <v>6985</v>
      </c>
    </row>
    <row r="10224" spans="2:7" x14ac:dyDescent="0.25">
      <c r="B10224" s="149" t="str">
        <f t="shared" si="320"/>
        <v>_6986</v>
      </c>
      <c r="E10224" s="149" t="str">
        <f t="shared" si="319"/>
        <v>_</v>
      </c>
      <c r="G10224" s="149">
        <f t="array" ref="G10224">SUM(IF(A10224=A$5:A10224,IF(C10224=C$5:C10224,1,0),0))</f>
        <v>6986</v>
      </c>
    </row>
    <row r="10225" spans="2:7" x14ac:dyDescent="0.25">
      <c r="B10225" s="149" t="str">
        <f t="shared" si="320"/>
        <v>_6987</v>
      </c>
      <c r="E10225" s="149" t="str">
        <f t="shared" ref="E10225:E10288" si="321">A10225&amp;"_"&amp;C10225&amp;D10225</f>
        <v>_</v>
      </c>
      <c r="G10225" s="149">
        <f t="array" ref="G10225">SUM(IF(A10225=A$5:A10225,IF(C10225=C$5:C10225,1,0),0))</f>
        <v>6987</v>
      </c>
    </row>
    <row r="10226" spans="2:7" x14ac:dyDescent="0.25">
      <c r="B10226" s="149" t="str">
        <f t="shared" si="320"/>
        <v>_6988</v>
      </c>
      <c r="E10226" s="149" t="str">
        <f t="shared" si="321"/>
        <v>_</v>
      </c>
      <c r="G10226" s="149">
        <f t="array" ref="G10226">SUM(IF(A10226=A$5:A10226,IF(C10226=C$5:C10226,1,0),0))</f>
        <v>6988</v>
      </c>
    </row>
    <row r="10227" spans="2:7" x14ac:dyDescent="0.25">
      <c r="B10227" s="149" t="str">
        <f t="shared" si="320"/>
        <v>_6989</v>
      </c>
      <c r="E10227" s="149" t="str">
        <f t="shared" si="321"/>
        <v>_</v>
      </c>
      <c r="G10227" s="149">
        <f t="array" ref="G10227">SUM(IF(A10227=A$5:A10227,IF(C10227=C$5:C10227,1,0),0))</f>
        <v>6989</v>
      </c>
    </row>
    <row r="10228" spans="2:7" x14ac:dyDescent="0.25">
      <c r="B10228" s="149" t="str">
        <f t="shared" si="320"/>
        <v>_6990</v>
      </c>
      <c r="E10228" s="149" t="str">
        <f t="shared" si="321"/>
        <v>_</v>
      </c>
      <c r="G10228" s="149">
        <f t="array" ref="G10228">SUM(IF(A10228=A$5:A10228,IF(C10228=C$5:C10228,1,0),0))</f>
        <v>6990</v>
      </c>
    </row>
    <row r="10229" spans="2:7" x14ac:dyDescent="0.25">
      <c r="B10229" s="149" t="str">
        <f t="shared" si="320"/>
        <v>_6991</v>
      </c>
      <c r="E10229" s="149" t="str">
        <f t="shared" si="321"/>
        <v>_</v>
      </c>
      <c r="G10229" s="149">
        <f t="array" ref="G10229">SUM(IF(A10229=A$5:A10229,IF(C10229=C$5:C10229,1,0),0))</f>
        <v>6991</v>
      </c>
    </row>
    <row r="10230" spans="2:7" x14ac:dyDescent="0.25">
      <c r="B10230" s="149" t="str">
        <f t="shared" si="320"/>
        <v>_6992</v>
      </c>
      <c r="E10230" s="149" t="str">
        <f t="shared" si="321"/>
        <v>_</v>
      </c>
      <c r="G10230" s="149">
        <f t="array" ref="G10230">SUM(IF(A10230=A$5:A10230,IF(C10230=C$5:C10230,1,0),0))</f>
        <v>6992</v>
      </c>
    </row>
    <row r="10231" spans="2:7" x14ac:dyDescent="0.25">
      <c r="B10231" s="149" t="str">
        <f t="shared" si="320"/>
        <v>_6993</v>
      </c>
      <c r="E10231" s="149" t="str">
        <f t="shared" si="321"/>
        <v>_</v>
      </c>
      <c r="G10231" s="149">
        <f t="array" ref="G10231">SUM(IF(A10231=A$5:A10231,IF(C10231=C$5:C10231,1,0),0))</f>
        <v>6993</v>
      </c>
    </row>
    <row r="10232" spans="2:7" x14ac:dyDescent="0.25">
      <c r="B10232" s="149" t="str">
        <f t="shared" si="320"/>
        <v>_6994</v>
      </c>
      <c r="E10232" s="149" t="str">
        <f t="shared" si="321"/>
        <v>_</v>
      </c>
      <c r="G10232" s="149">
        <f t="array" ref="G10232">SUM(IF(A10232=A$5:A10232,IF(C10232=C$5:C10232,1,0),0))</f>
        <v>6994</v>
      </c>
    </row>
    <row r="10233" spans="2:7" x14ac:dyDescent="0.25">
      <c r="B10233" s="149" t="str">
        <f t="shared" si="320"/>
        <v>_6995</v>
      </c>
      <c r="E10233" s="149" t="str">
        <f t="shared" si="321"/>
        <v>_</v>
      </c>
      <c r="G10233" s="149">
        <f t="array" ref="G10233">SUM(IF(A10233=A$5:A10233,IF(C10233=C$5:C10233,1,0),0))</f>
        <v>6995</v>
      </c>
    </row>
    <row r="10234" spans="2:7" x14ac:dyDescent="0.25">
      <c r="B10234" s="149" t="str">
        <f t="shared" si="320"/>
        <v>_6996</v>
      </c>
      <c r="E10234" s="149" t="str">
        <f t="shared" si="321"/>
        <v>_</v>
      </c>
      <c r="G10234" s="149">
        <f t="array" ref="G10234">SUM(IF(A10234=A$5:A10234,IF(C10234=C$5:C10234,1,0),0))</f>
        <v>6996</v>
      </c>
    </row>
    <row r="10235" spans="2:7" x14ac:dyDescent="0.25">
      <c r="B10235" s="149" t="str">
        <f t="shared" si="320"/>
        <v>_6997</v>
      </c>
      <c r="E10235" s="149" t="str">
        <f t="shared" si="321"/>
        <v>_</v>
      </c>
      <c r="G10235" s="149">
        <f t="array" ref="G10235">SUM(IF(A10235=A$5:A10235,IF(C10235=C$5:C10235,1,0),0))</f>
        <v>6997</v>
      </c>
    </row>
    <row r="10236" spans="2:7" x14ac:dyDescent="0.25">
      <c r="B10236" s="149" t="str">
        <f t="shared" si="320"/>
        <v>_6998</v>
      </c>
      <c r="E10236" s="149" t="str">
        <f t="shared" si="321"/>
        <v>_</v>
      </c>
      <c r="G10236" s="149">
        <f t="array" ref="G10236">SUM(IF(A10236=A$5:A10236,IF(C10236=C$5:C10236,1,0),0))</f>
        <v>6998</v>
      </c>
    </row>
    <row r="10237" spans="2:7" x14ac:dyDescent="0.25">
      <c r="B10237" s="149" t="str">
        <f t="shared" si="320"/>
        <v>_6999</v>
      </c>
      <c r="E10237" s="149" t="str">
        <f t="shared" si="321"/>
        <v>_</v>
      </c>
      <c r="G10237" s="149">
        <f t="array" ref="G10237">SUM(IF(A10237=A$5:A10237,IF(C10237=C$5:C10237,1,0),0))</f>
        <v>6999</v>
      </c>
    </row>
    <row r="10238" spans="2:7" x14ac:dyDescent="0.25">
      <c r="B10238" s="149" t="str">
        <f t="shared" si="320"/>
        <v>_7000</v>
      </c>
      <c r="E10238" s="149" t="str">
        <f t="shared" si="321"/>
        <v>_</v>
      </c>
      <c r="G10238" s="149">
        <f t="array" ref="G10238">SUM(IF(A10238=A$5:A10238,IF(C10238=C$5:C10238,1,0),0))</f>
        <v>7000</v>
      </c>
    </row>
    <row r="10239" spans="2:7" x14ac:dyDescent="0.25">
      <c r="B10239" s="149" t="str">
        <f t="shared" si="320"/>
        <v>_7001</v>
      </c>
      <c r="E10239" s="149" t="str">
        <f t="shared" si="321"/>
        <v>_</v>
      </c>
      <c r="G10239" s="149">
        <f t="array" ref="G10239">SUM(IF(A10239=A$5:A10239,IF(C10239=C$5:C10239,1,0),0))</f>
        <v>7001</v>
      </c>
    </row>
    <row r="10240" spans="2:7" x14ac:dyDescent="0.25">
      <c r="B10240" s="149" t="str">
        <f t="shared" si="320"/>
        <v>_7002</v>
      </c>
      <c r="E10240" s="149" t="str">
        <f t="shared" si="321"/>
        <v>_</v>
      </c>
      <c r="G10240" s="149">
        <f t="array" ref="G10240">SUM(IF(A10240=A$5:A10240,IF(C10240=C$5:C10240,1,0),0))</f>
        <v>7002</v>
      </c>
    </row>
    <row r="10241" spans="2:7" x14ac:dyDescent="0.25">
      <c r="B10241" s="149" t="str">
        <f t="shared" si="320"/>
        <v>_7003</v>
      </c>
      <c r="E10241" s="149" t="str">
        <f t="shared" si="321"/>
        <v>_</v>
      </c>
      <c r="G10241" s="149">
        <f t="array" ref="G10241">SUM(IF(A10241=A$5:A10241,IF(C10241=C$5:C10241,1,0),0))</f>
        <v>7003</v>
      </c>
    </row>
    <row r="10242" spans="2:7" x14ac:dyDescent="0.25">
      <c r="B10242" s="149" t="str">
        <f t="shared" si="320"/>
        <v>_7004</v>
      </c>
      <c r="E10242" s="149" t="str">
        <f t="shared" si="321"/>
        <v>_</v>
      </c>
      <c r="G10242" s="149">
        <f t="array" ref="G10242">SUM(IF(A10242=A$5:A10242,IF(C10242=C$5:C10242,1,0),0))</f>
        <v>7004</v>
      </c>
    </row>
    <row r="10243" spans="2:7" x14ac:dyDescent="0.25">
      <c r="B10243" s="149" t="str">
        <f t="shared" si="320"/>
        <v>_7005</v>
      </c>
      <c r="E10243" s="149" t="str">
        <f t="shared" si="321"/>
        <v>_</v>
      </c>
      <c r="G10243" s="149">
        <f t="array" ref="G10243">SUM(IF(A10243=A$5:A10243,IF(C10243=C$5:C10243,1,0),0))</f>
        <v>7005</v>
      </c>
    </row>
    <row r="10244" spans="2:7" x14ac:dyDescent="0.25">
      <c r="B10244" s="149" t="str">
        <f t="shared" si="320"/>
        <v>_7006</v>
      </c>
      <c r="E10244" s="149" t="str">
        <f t="shared" si="321"/>
        <v>_</v>
      </c>
      <c r="G10244" s="149">
        <f t="array" ref="G10244">SUM(IF(A10244=A$5:A10244,IF(C10244=C$5:C10244,1,0),0))</f>
        <v>7006</v>
      </c>
    </row>
    <row r="10245" spans="2:7" x14ac:dyDescent="0.25">
      <c r="B10245" s="149" t="str">
        <f t="shared" si="320"/>
        <v>_7007</v>
      </c>
      <c r="E10245" s="149" t="str">
        <f t="shared" si="321"/>
        <v>_</v>
      </c>
      <c r="G10245" s="149">
        <f t="array" ref="G10245">SUM(IF(A10245=A$5:A10245,IF(C10245=C$5:C10245,1,0),0))</f>
        <v>7007</v>
      </c>
    </row>
    <row r="10246" spans="2:7" x14ac:dyDescent="0.25">
      <c r="B10246" s="149" t="str">
        <f t="shared" si="320"/>
        <v>_7008</v>
      </c>
      <c r="E10246" s="149" t="str">
        <f t="shared" si="321"/>
        <v>_</v>
      </c>
      <c r="G10246" s="149">
        <f t="array" ref="G10246">SUM(IF(A10246=A$5:A10246,IF(C10246=C$5:C10246,1,0),0))</f>
        <v>7008</v>
      </c>
    </row>
    <row r="10247" spans="2:7" x14ac:dyDescent="0.25">
      <c r="B10247" s="149" t="str">
        <f t="shared" si="320"/>
        <v>_7009</v>
      </c>
      <c r="E10247" s="149" t="str">
        <f t="shared" si="321"/>
        <v>_</v>
      </c>
      <c r="G10247" s="149">
        <f t="array" ref="G10247">SUM(IF(A10247=A$5:A10247,IF(C10247=C$5:C10247,1,0),0))</f>
        <v>7009</v>
      </c>
    </row>
    <row r="10248" spans="2:7" x14ac:dyDescent="0.25">
      <c r="B10248" s="149" t="str">
        <f t="shared" si="320"/>
        <v>_7010</v>
      </c>
      <c r="E10248" s="149" t="str">
        <f t="shared" si="321"/>
        <v>_</v>
      </c>
      <c r="G10248" s="149">
        <f t="array" ref="G10248">SUM(IF(A10248=A$5:A10248,IF(C10248=C$5:C10248,1,0),0))</f>
        <v>7010</v>
      </c>
    </row>
    <row r="10249" spans="2:7" x14ac:dyDescent="0.25">
      <c r="B10249" s="149" t="str">
        <f t="shared" si="320"/>
        <v>_7011</v>
      </c>
      <c r="E10249" s="149" t="str">
        <f t="shared" si="321"/>
        <v>_</v>
      </c>
      <c r="G10249" s="149">
        <f t="array" ref="G10249">SUM(IF(A10249=A$5:A10249,IF(C10249=C$5:C10249,1,0),0))</f>
        <v>7011</v>
      </c>
    </row>
    <row r="10250" spans="2:7" x14ac:dyDescent="0.25">
      <c r="B10250" s="149" t="str">
        <f t="shared" si="320"/>
        <v>_7012</v>
      </c>
      <c r="E10250" s="149" t="str">
        <f t="shared" si="321"/>
        <v>_</v>
      </c>
      <c r="G10250" s="149">
        <f t="array" ref="G10250">SUM(IF(A10250=A$5:A10250,IF(C10250=C$5:C10250,1,0),0))</f>
        <v>7012</v>
      </c>
    </row>
    <row r="10251" spans="2:7" x14ac:dyDescent="0.25">
      <c r="B10251" s="149" t="str">
        <f t="shared" si="320"/>
        <v>_7013</v>
      </c>
      <c r="E10251" s="149" t="str">
        <f t="shared" si="321"/>
        <v>_</v>
      </c>
      <c r="G10251" s="149">
        <f t="array" ref="G10251">SUM(IF(A10251=A$5:A10251,IF(C10251=C$5:C10251,1,0),0))</f>
        <v>7013</v>
      </c>
    </row>
    <row r="10252" spans="2:7" x14ac:dyDescent="0.25">
      <c r="B10252" s="149" t="str">
        <f t="shared" si="320"/>
        <v>_7014</v>
      </c>
      <c r="E10252" s="149" t="str">
        <f t="shared" si="321"/>
        <v>_</v>
      </c>
      <c r="G10252" s="149">
        <f t="array" ref="G10252">SUM(IF(A10252=A$5:A10252,IF(C10252=C$5:C10252,1,0),0))</f>
        <v>7014</v>
      </c>
    </row>
    <row r="10253" spans="2:7" x14ac:dyDescent="0.25">
      <c r="B10253" s="149" t="str">
        <f t="shared" ref="B10253:B10316" si="322">A10253&amp;"_"&amp;C10253&amp;G10253</f>
        <v>_7015</v>
      </c>
      <c r="E10253" s="149" t="str">
        <f t="shared" si="321"/>
        <v>_</v>
      </c>
      <c r="G10253" s="149">
        <f t="array" ref="G10253">SUM(IF(A10253=A$5:A10253,IF(C10253=C$5:C10253,1,0),0))</f>
        <v>7015</v>
      </c>
    </row>
    <row r="10254" spans="2:7" x14ac:dyDescent="0.25">
      <c r="B10254" s="149" t="str">
        <f t="shared" si="322"/>
        <v>_7016</v>
      </c>
      <c r="E10254" s="149" t="str">
        <f t="shared" si="321"/>
        <v>_</v>
      </c>
      <c r="G10254" s="149">
        <f t="array" ref="G10254">SUM(IF(A10254=A$5:A10254,IF(C10254=C$5:C10254,1,0),0))</f>
        <v>7016</v>
      </c>
    </row>
    <row r="10255" spans="2:7" x14ac:dyDescent="0.25">
      <c r="B10255" s="149" t="str">
        <f t="shared" si="322"/>
        <v>_7017</v>
      </c>
      <c r="E10255" s="149" t="str">
        <f t="shared" si="321"/>
        <v>_</v>
      </c>
      <c r="G10255" s="149">
        <f t="array" ref="G10255">SUM(IF(A10255=A$5:A10255,IF(C10255=C$5:C10255,1,0),0))</f>
        <v>7017</v>
      </c>
    </row>
    <row r="10256" spans="2:7" x14ac:dyDescent="0.25">
      <c r="B10256" s="149" t="str">
        <f t="shared" si="322"/>
        <v>_7018</v>
      </c>
      <c r="E10256" s="149" t="str">
        <f t="shared" si="321"/>
        <v>_</v>
      </c>
      <c r="G10256" s="149">
        <f t="array" ref="G10256">SUM(IF(A10256=A$5:A10256,IF(C10256=C$5:C10256,1,0),0))</f>
        <v>7018</v>
      </c>
    </row>
    <row r="10257" spans="2:7" x14ac:dyDescent="0.25">
      <c r="B10257" s="149" t="str">
        <f t="shared" si="322"/>
        <v>_7019</v>
      </c>
      <c r="E10257" s="149" t="str">
        <f t="shared" si="321"/>
        <v>_</v>
      </c>
      <c r="G10257" s="149">
        <f t="array" ref="G10257">SUM(IF(A10257=A$5:A10257,IF(C10257=C$5:C10257,1,0),0))</f>
        <v>7019</v>
      </c>
    </row>
    <row r="10258" spans="2:7" x14ac:dyDescent="0.25">
      <c r="B10258" s="149" t="str">
        <f t="shared" si="322"/>
        <v>_7020</v>
      </c>
      <c r="E10258" s="149" t="str">
        <f t="shared" si="321"/>
        <v>_</v>
      </c>
      <c r="G10258" s="149">
        <f t="array" ref="G10258">SUM(IF(A10258=A$5:A10258,IF(C10258=C$5:C10258,1,0),0))</f>
        <v>7020</v>
      </c>
    </row>
    <row r="10259" spans="2:7" x14ac:dyDescent="0.25">
      <c r="B10259" s="149" t="str">
        <f t="shared" si="322"/>
        <v>_7021</v>
      </c>
      <c r="E10259" s="149" t="str">
        <f t="shared" si="321"/>
        <v>_</v>
      </c>
      <c r="G10259" s="149">
        <f t="array" ref="G10259">SUM(IF(A10259=A$5:A10259,IF(C10259=C$5:C10259,1,0),0))</f>
        <v>7021</v>
      </c>
    </row>
    <row r="10260" spans="2:7" x14ac:dyDescent="0.25">
      <c r="B10260" s="149" t="str">
        <f t="shared" si="322"/>
        <v>_7022</v>
      </c>
      <c r="E10260" s="149" t="str">
        <f t="shared" si="321"/>
        <v>_</v>
      </c>
      <c r="G10260" s="149">
        <f t="array" ref="G10260">SUM(IF(A10260=A$5:A10260,IF(C10260=C$5:C10260,1,0),0))</f>
        <v>7022</v>
      </c>
    </row>
    <row r="10261" spans="2:7" x14ac:dyDescent="0.25">
      <c r="B10261" s="149" t="str">
        <f t="shared" si="322"/>
        <v>_7023</v>
      </c>
      <c r="E10261" s="149" t="str">
        <f t="shared" si="321"/>
        <v>_</v>
      </c>
      <c r="G10261" s="149">
        <f t="array" ref="G10261">SUM(IF(A10261=A$5:A10261,IF(C10261=C$5:C10261,1,0),0))</f>
        <v>7023</v>
      </c>
    </row>
    <row r="10262" spans="2:7" x14ac:dyDescent="0.25">
      <c r="B10262" s="149" t="str">
        <f t="shared" si="322"/>
        <v>_7024</v>
      </c>
      <c r="E10262" s="149" t="str">
        <f t="shared" si="321"/>
        <v>_</v>
      </c>
      <c r="G10262" s="149">
        <f t="array" ref="G10262">SUM(IF(A10262=A$5:A10262,IF(C10262=C$5:C10262,1,0),0))</f>
        <v>7024</v>
      </c>
    </row>
    <row r="10263" spans="2:7" x14ac:dyDescent="0.25">
      <c r="B10263" s="149" t="str">
        <f t="shared" si="322"/>
        <v>_7025</v>
      </c>
      <c r="E10263" s="149" t="str">
        <f t="shared" si="321"/>
        <v>_</v>
      </c>
      <c r="G10263" s="149">
        <f t="array" ref="G10263">SUM(IF(A10263=A$5:A10263,IF(C10263=C$5:C10263,1,0),0))</f>
        <v>7025</v>
      </c>
    </row>
    <row r="10264" spans="2:7" x14ac:dyDescent="0.25">
      <c r="B10264" s="149" t="str">
        <f t="shared" si="322"/>
        <v>_7026</v>
      </c>
      <c r="E10264" s="149" t="str">
        <f t="shared" si="321"/>
        <v>_</v>
      </c>
      <c r="G10264" s="149">
        <f t="array" ref="G10264">SUM(IF(A10264=A$5:A10264,IF(C10264=C$5:C10264,1,0),0))</f>
        <v>7026</v>
      </c>
    </row>
    <row r="10265" spans="2:7" x14ac:dyDescent="0.25">
      <c r="B10265" s="149" t="str">
        <f t="shared" si="322"/>
        <v>_7027</v>
      </c>
      <c r="E10265" s="149" t="str">
        <f t="shared" si="321"/>
        <v>_</v>
      </c>
      <c r="G10265" s="149">
        <f t="array" ref="G10265">SUM(IF(A10265=A$5:A10265,IF(C10265=C$5:C10265,1,0),0))</f>
        <v>7027</v>
      </c>
    </row>
    <row r="10266" spans="2:7" x14ac:dyDescent="0.25">
      <c r="B10266" s="149" t="str">
        <f t="shared" si="322"/>
        <v>_7028</v>
      </c>
      <c r="E10266" s="149" t="str">
        <f t="shared" si="321"/>
        <v>_</v>
      </c>
      <c r="G10266" s="149">
        <f t="array" ref="G10266">SUM(IF(A10266=A$5:A10266,IF(C10266=C$5:C10266,1,0),0))</f>
        <v>7028</v>
      </c>
    </row>
    <row r="10267" spans="2:7" x14ac:dyDescent="0.25">
      <c r="B10267" s="149" t="str">
        <f t="shared" si="322"/>
        <v>_7029</v>
      </c>
      <c r="E10267" s="149" t="str">
        <f t="shared" si="321"/>
        <v>_</v>
      </c>
      <c r="G10267" s="149">
        <f t="array" ref="G10267">SUM(IF(A10267=A$5:A10267,IF(C10267=C$5:C10267,1,0),0))</f>
        <v>7029</v>
      </c>
    </row>
    <row r="10268" spans="2:7" x14ac:dyDescent="0.25">
      <c r="B10268" s="149" t="str">
        <f t="shared" si="322"/>
        <v>_7030</v>
      </c>
      <c r="E10268" s="149" t="str">
        <f t="shared" si="321"/>
        <v>_</v>
      </c>
      <c r="G10268" s="149">
        <f t="array" ref="G10268">SUM(IF(A10268=A$5:A10268,IF(C10268=C$5:C10268,1,0),0))</f>
        <v>7030</v>
      </c>
    </row>
    <row r="10269" spans="2:7" x14ac:dyDescent="0.25">
      <c r="B10269" s="149" t="str">
        <f t="shared" si="322"/>
        <v>_7031</v>
      </c>
      <c r="E10269" s="149" t="str">
        <f t="shared" si="321"/>
        <v>_</v>
      </c>
      <c r="G10269" s="149">
        <f t="array" ref="G10269">SUM(IF(A10269=A$5:A10269,IF(C10269=C$5:C10269,1,0),0))</f>
        <v>7031</v>
      </c>
    </row>
    <row r="10270" spans="2:7" x14ac:dyDescent="0.25">
      <c r="B10270" s="149" t="str">
        <f t="shared" si="322"/>
        <v>_7032</v>
      </c>
      <c r="E10270" s="149" t="str">
        <f t="shared" si="321"/>
        <v>_</v>
      </c>
      <c r="G10270" s="149">
        <f t="array" ref="G10270">SUM(IF(A10270=A$5:A10270,IF(C10270=C$5:C10270,1,0),0))</f>
        <v>7032</v>
      </c>
    </row>
    <row r="10271" spans="2:7" x14ac:dyDescent="0.25">
      <c r="B10271" s="149" t="str">
        <f t="shared" si="322"/>
        <v>_7033</v>
      </c>
      <c r="E10271" s="149" t="str">
        <f t="shared" si="321"/>
        <v>_</v>
      </c>
      <c r="G10271" s="149">
        <f t="array" ref="G10271">SUM(IF(A10271=A$5:A10271,IF(C10271=C$5:C10271,1,0),0))</f>
        <v>7033</v>
      </c>
    </row>
    <row r="10272" spans="2:7" x14ac:dyDescent="0.25">
      <c r="B10272" s="149" t="str">
        <f t="shared" si="322"/>
        <v>_7034</v>
      </c>
      <c r="E10272" s="149" t="str">
        <f t="shared" si="321"/>
        <v>_</v>
      </c>
      <c r="G10272" s="149">
        <f t="array" ref="G10272">SUM(IF(A10272=A$5:A10272,IF(C10272=C$5:C10272,1,0),0))</f>
        <v>7034</v>
      </c>
    </row>
    <row r="10273" spans="2:7" x14ac:dyDescent="0.25">
      <c r="B10273" s="149" t="str">
        <f t="shared" si="322"/>
        <v>_7035</v>
      </c>
      <c r="E10273" s="149" t="str">
        <f t="shared" si="321"/>
        <v>_</v>
      </c>
      <c r="G10273" s="149">
        <f t="array" ref="G10273">SUM(IF(A10273=A$5:A10273,IF(C10273=C$5:C10273,1,0),0))</f>
        <v>7035</v>
      </c>
    </row>
    <row r="10274" spans="2:7" x14ac:dyDescent="0.25">
      <c r="B10274" s="149" t="str">
        <f t="shared" si="322"/>
        <v>_7036</v>
      </c>
      <c r="E10274" s="149" t="str">
        <f t="shared" si="321"/>
        <v>_</v>
      </c>
      <c r="G10274" s="149">
        <f t="array" ref="G10274">SUM(IF(A10274=A$5:A10274,IF(C10274=C$5:C10274,1,0),0))</f>
        <v>7036</v>
      </c>
    </row>
    <row r="10275" spans="2:7" x14ac:dyDescent="0.25">
      <c r="B10275" s="149" t="str">
        <f t="shared" si="322"/>
        <v>_7037</v>
      </c>
      <c r="E10275" s="149" t="str">
        <f t="shared" si="321"/>
        <v>_</v>
      </c>
      <c r="G10275" s="149">
        <f t="array" ref="G10275">SUM(IF(A10275=A$5:A10275,IF(C10275=C$5:C10275,1,0),0))</f>
        <v>7037</v>
      </c>
    </row>
    <row r="10276" spans="2:7" x14ac:dyDescent="0.25">
      <c r="B10276" s="149" t="str">
        <f t="shared" si="322"/>
        <v>_7038</v>
      </c>
      <c r="E10276" s="149" t="str">
        <f t="shared" si="321"/>
        <v>_</v>
      </c>
      <c r="G10276" s="149">
        <f t="array" ref="G10276">SUM(IF(A10276=A$5:A10276,IF(C10276=C$5:C10276,1,0),0))</f>
        <v>7038</v>
      </c>
    </row>
    <row r="10277" spans="2:7" x14ac:dyDescent="0.25">
      <c r="B10277" s="149" t="str">
        <f t="shared" si="322"/>
        <v>_7039</v>
      </c>
      <c r="E10277" s="149" t="str">
        <f t="shared" si="321"/>
        <v>_</v>
      </c>
      <c r="G10277" s="149">
        <f t="array" ref="G10277">SUM(IF(A10277=A$5:A10277,IF(C10277=C$5:C10277,1,0),0))</f>
        <v>7039</v>
      </c>
    </row>
    <row r="10278" spans="2:7" x14ac:dyDescent="0.25">
      <c r="B10278" s="149" t="str">
        <f t="shared" si="322"/>
        <v>_7040</v>
      </c>
      <c r="E10278" s="149" t="str">
        <f t="shared" si="321"/>
        <v>_</v>
      </c>
      <c r="G10278" s="149">
        <f t="array" ref="G10278">SUM(IF(A10278=A$5:A10278,IF(C10278=C$5:C10278,1,0),0))</f>
        <v>7040</v>
      </c>
    </row>
    <row r="10279" spans="2:7" x14ac:dyDescent="0.25">
      <c r="B10279" s="149" t="str">
        <f t="shared" si="322"/>
        <v>_7041</v>
      </c>
      <c r="E10279" s="149" t="str">
        <f t="shared" si="321"/>
        <v>_</v>
      </c>
      <c r="G10279" s="149">
        <f t="array" ref="G10279">SUM(IF(A10279=A$5:A10279,IF(C10279=C$5:C10279,1,0),0))</f>
        <v>7041</v>
      </c>
    </row>
    <row r="10280" spans="2:7" x14ac:dyDescent="0.25">
      <c r="B10280" s="149" t="str">
        <f t="shared" si="322"/>
        <v>_7042</v>
      </c>
      <c r="E10280" s="149" t="str">
        <f t="shared" si="321"/>
        <v>_</v>
      </c>
      <c r="G10280" s="149">
        <f t="array" ref="G10280">SUM(IF(A10280=A$5:A10280,IF(C10280=C$5:C10280,1,0),0))</f>
        <v>7042</v>
      </c>
    </row>
    <row r="10281" spans="2:7" x14ac:dyDescent="0.25">
      <c r="B10281" s="149" t="str">
        <f t="shared" si="322"/>
        <v>_7043</v>
      </c>
      <c r="E10281" s="149" t="str">
        <f t="shared" si="321"/>
        <v>_</v>
      </c>
      <c r="G10281" s="149">
        <f t="array" ref="G10281">SUM(IF(A10281=A$5:A10281,IF(C10281=C$5:C10281,1,0),0))</f>
        <v>7043</v>
      </c>
    </row>
    <row r="10282" spans="2:7" x14ac:dyDescent="0.25">
      <c r="B10282" s="149" t="str">
        <f t="shared" si="322"/>
        <v>_7044</v>
      </c>
      <c r="E10282" s="149" t="str">
        <f t="shared" si="321"/>
        <v>_</v>
      </c>
      <c r="G10282" s="149">
        <f t="array" ref="G10282">SUM(IF(A10282=A$5:A10282,IF(C10282=C$5:C10282,1,0),0))</f>
        <v>7044</v>
      </c>
    </row>
    <row r="10283" spans="2:7" x14ac:dyDescent="0.25">
      <c r="B10283" s="149" t="str">
        <f t="shared" si="322"/>
        <v>_7045</v>
      </c>
      <c r="E10283" s="149" t="str">
        <f t="shared" si="321"/>
        <v>_</v>
      </c>
      <c r="G10283" s="149">
        <f t="array" ref="G10283">SUM(IF(A10283=A$5:A10283,IF(C10283=C$5:C10283,1,0),0))</f>
        <v>7045</v>
      </c>
    </row>
    <row r="10284" spans="2:7" x14ac:dyDescent="0.25">
      <c r="B10284" s="149" t="str">
        <f t="shared" si="322"/>
        <v>_7046</v>
      </c>
      <c r="E10284" s="149" t="str">
        <f t="shared" si="321"/>
        <v>_</v>
      </c>
      <c r="G10284" s="149">
        <f t="array" ref="G10284">SUM(IF(A10284=A$5:A10284,IF(C10284=C$5:C10284,1,0),0))</f>
        <v>7046</v>
      </c>
    </row>
    <row r="10285" spans="2:7" x14ac:dyDescent="0.25">
      <c r="B10285" s="149" t="str">
        <f t="shared" si="322"/>
        <v>_7047</v>
      </c>
      <c r="E10285" s="149" t="str">
        <f t="shared" si="321"/>
        <v>_</v>
      </c>
      <c r="G10285" s="149">
        <f t="array" ref="G10285">SUM(IF(A10285=A$5:A10285,IF(C10285=C$5:C10285,1,0),0))</f>
        <v>7047</v>
      </c>
    </row>
    <row r="10286" spans="2:7" x14ac:dyDescent="0.25">
      <c r="B10286" s="149" t="str">
        <f t="shared" si="322"/>
        <v>_7048</v>
      </c>
      <c r="E10286" s="149" t="str">
        <f t="shared" si="321"/>
        <v>_</v>
      </c>
      <c r="G10286" s="149">
        <f t="array" ref="G10286">SUM(IF(A10286=A$5:A10286,IF(C10286=C$5:C10286,1,0),0))</f>
        <v>7048</v>
      </c>
    </row>
    <row r="10287" spans="2:7" x14ac:dyDescent="0.25">
      <c r="B10287" s="149" t="str">
        <f t="shared" si="322"/>
        <v>_7049</v>
      </c>
      <c r="E10287" s="149" t="str">
        <f t="shared" si="321"/>
        <v>_</v>
      </c>
      <c r="G10287" s="149">
        <f t="array" ref="G10287">SUM(IF(A10287=A$5:A10287,IF(C10287=C$5:C10287,1,0),0))</f>
        <v>7049</v>
      </c>
    </row>
    <row r="10288" spans="2:7" x14ac:dyDescent="0.25">
      <c r="B10288" s="149" t="str">
        <f t="shared" si="322"/>
        <v>_7050</v>
      </c>
      <c r="E10288" s="149" t="str">
        <f t="shared" si="321"/>
        <v>_</v>
      </c>
      <c r="G10288" s="149">
        <f t="array" ref="G10288">SUM(IF(A10288=A$5:A10288,IF(C10288=C$5:C10288,1,0),0))</f>
        <v>7050</v>
      </c>
    </row>
    <row r="10289" spans="2:7" x14ac:dyDescent="0.25">
      <c r="B10289" s="149" t="str">
        <f t="shared" si="322"/>
        <v>_7051</v>
      </c>
      <c r="E10289" s="149" t="str">
        <f t="shared" ref="E10289:E10352" si="323">A10289&amp;"_"&amp;C10289&amp;D10289</f>
        <v>_</v>
      </c>
      <c r="G10289" s="149">
        <f t="array" ref="G10289">SUM(IF(A10289=A$5:A10289,IF(C10289=C$5:C10289,1,0),0))</f>
        <v>7051</v>
      </c>
    </row>
    <row r="10290" spans="2:7" x14ac:dyDescent="0.25">
      <c r="B10290" s="149" t="str">
        <f t="shared" si="322"/>
        <v>_7052</v>
      </c>
      <c r="E10290" s="149" t="str">
        <f t="shared" si="323"/>
        <v>_</v>
      </c>
      <c r="G10290" s="149">
        <f t="array" ref="G10290">SUM(IF(A10290=A$5:A10290,IF(C10290=C$5:C10290,1,0),0))</f>
        <v>7052</v>
      </c>
    </row>
    <row r="10291" spans="2:7" x14ac:dyDescent="0.25">
      <c r="B10291" s="149" t="str">
        <f t="shared" si="322"/>
        <v>_7053</v>
      </c>
      <c r="E10291" s="149" t="str">
        <f t="shared" si="323"/>
        <v>_</v>
      </c>
      <c r="G10291" s="149">
        <f t="array" ref="G10291">SUM(IF(A10291=A$5:A10291,IF(C10291=C$5:C10291,1,0),0))</f>
        <v>7053</v>
      </c>
    </row>
    <row r="10292" spans="2:7" x14ac:dyDescent="0.25">
      <c r="B10292" s="149" t="str">
        <f t="shared" si="322"/>
        <v>_7054</v>
      </c>
      <c r="E10292" s="149" t="str">
        <f t="shared" si="323"/>
        <v>_</v>
      </c>
      <c r="G10292" s="149">
        <f t="array" ref="G10292">SUM(IF(A10292=A$5:A10292,IF(C10292=C$5:C10292,1,0),0))</f>
        <v>7054</v>
      </c>
    </row>
    <row r="10293" spans="2:7" x14ac:dyDescent="0.25">
      <c r="B10293" s="149" t="str">
        <f t="shared" si="322"/>
        <v>_7055</v>
      </c>
      <c r="E10293" s="149" t="str">
        <f t="shared" si="323"/>
        <v>_</v>
      </c>
      <c r="G10293" s="149">
        <f t="array" ref="G10293">SUM(IF(A10293=A$5:A10293,IF(C10293=C$5:C10293,1,0),0))</f>
        <v>7055</v>
      </c>
    </row>
    <row r="10294" spans="2:7" x14ac:dyDescent="0.25">
      <c r="B10294" s="149" t="str">
        <f t="shared" si="322"/>
        <v>_7056</v>
      </c>
      <c r="E10294" s="149" t="str">
        <f t="shared" si="323"/>
        <v>_</v>
      </c>
      <c r="G10294" s="149">
        <f t="array" ref="G10294">SUM(IF(A10294=A$5:A10294,IF(C10294=C$5:C10294,1,0),0))</f>
        <v>7056</v>
      </c>
    </row>
    <row r="10295" spans="2:7" x14ac:dyDescent="0.25">
      <c r="B10295" s="149" t="str">
        <f t="shared" si="322"/>
        <v>_7057</v>
      </c>
      <c r="E10295" s="149" t="str">
        <f t="shared" si="323"/>
        <v>_</v>
      </c>
      <c r="G10295" s="149">
        <f t="array" ref="G10295">SUM(IF(A10295=A$5:A10295,IF(C10295=C$5:C10295,1,0),0))</f>
        <v>7057</v>
      </c>
    </row>
    <row r="10296" spans="2:7" x14ac:dyDescent="0.25">
      <c r="B10296" s="149" t="str">
        <f t="shared" si="322"/>
        <v>_7058</v>
      </c>
      <c r="E10296" s="149" t="str">
        <f t="shared" si="323"/>
        <v>_</v>
      </c>
      <c r="G10296" s="149">
        <f t="array" ref="G10296">SUM(IF(A10296=A$5:A10296,IF(C10296=C$5:C10296,1,0),0))</f>
        <v>7058</v>
      </c>
    </row>
    <row r="10297" spans="2:7" x14ac:dyDescent="0.25">
      <c r="B10297" s="149" t="str">
        <f t="shared" si="322"/>
        <v>_7059</v>
      </c>
      <c r="E10297" s="149" t="str">
        <f t="shared" si="323"/>
        <v>_</v>
      </c>
      <c r="G10297" s="149">
        <f t="array" ref="G10297">SUM(IF(A10297=A$5:A10297,IF(C10297=C$5:C10297,1,0),0))</f>
        <v>7059</v>
      </c>
    </row>
    <row r="10298" spans="2:7" x14ac:dyDescent="0.25">
      <c r="B10298" s="149" t="str">
        <f t="shared" si="322"/>
        <v>_7060</v>
      </c>
      <c r="E10298" s="149" t="str">
        <f t="shared" si="323"/>
        <v>_</v>
      </c>
      <c r="G10298" s="149">
        <f t="array" ref="G10298">SUM(IF(A10298=A$5:A10298,IF(C10298=C$5:C10298,1,0),0))</f>
        <v>7060</v>
      </c>
    </row>
    <row r="10299" spans="2:7" x14ac:dyDescent="0.25">
      <c r="B10299" s="149" t="str">
        <f t="shared" si="322"/>
        <v>_7061</v>
      </c>
      <c r="E10299" s="149" t="str">
        <f t="shared" si="323"/>
        <v>_</v>
      </c>
      <c r="G10299" s="149">
        <f t="array" ref="G10299">SUM(IF(A10299=A$5:A10299,IF(C10299=C$5:C10299,1,0),0))</f>
        <v>7061</v>
      </c>
    </row>
    <row r="10300" spans="2:7" x14ac:dyDescent="0.25">
      <c r="B10300" s="149" t="str">
        <f t="shared" si="322"/>
        <v>_7062</v>
      </c>
      <c r="E10300" s="149" t="str">
        <f t="shared" si="323"/>
        <v>_</v>
      </c>
      <c r="G10300" s="149">
        <f t="array" ref="G10300">SUM(IF(A10300=A$5:A10300,IF(C10300=C$5:C10300,1,0),0))</f>
        <v>7062</v>
      </c>
    </row>
    <row r="10301" spans="2:7" x14ac:dyDescent="0.25">
      <c r="B10301" s="149" t="str">
        <f t="shared" si="322"/>
        <v>_7063</v>
      </c>
      <c r="E10301" s="149" t="str">
        <f t="shared" si="323"/>
        <v>_</v>
      </c>
      <c r="G10301" s="149">
        <f t="array" ref="G10301">SUM(IF(A10301=A$5:A10301,IF(C10301=C$5:C10301,1,0),0))</f>
        <v>7063</v>
      </c>
    </row>
    <row r="10302" spans="2:7" x14ac:dyDescent="0.25">
      <c r="B10302" s="149" t="str">
        <f t="shared" si="322"/>
        <v>_7064</v>
      </c>
      <c r="E10302" s="149" t="str">
        <f t="shared" si="323"/>
        <v>_</v>
      </c>
      <c r="G10302" s="149">
        <f t="array" ref="G10302">SUM(IF(A10302=A$5:A10302,IF(C10302=C$5:C10302,1,0),0))</f>
        <v>7064</v>
      </c>
    </row>
    <row r="10303" spans="2:7" x14ac:dyDescent="0.25">
      <c r="B10303" s="149" t="str">
        <f t="shared" si="322"/>
        <v>_7065</v>
      </c>
      <c r="E10303" s="149" t="str">
        <f t="shared" si="323"/>
        <v>_</v>
      </c>
      <c r="G10303" s="149">
        <f t="array" ref="G10303">SUM(IF(A10303=A$5:A10303,IF(C10303=C$5:C10303,1,0),0))</f>
        <v>7065</v>
      </c>
    </row>
    <row r="10304" spans="2:7" x14ac:dyDescent="0.25">
      <c r="B10304" s="149" t="str">
        <f t="shared" si="322"/>
        <v>_7066</v>
      </c>
      <c r="E10304" s="149" t="str">
        <f t="shared" si="323"/>
        <v>_</v>
      </c>
      <c r="G10304" s="149">
        <f t="array" ref="G10304">SUM(IF(A10304=A$5:A10304,IF(C10304=C$5:C10304,1,0),0))</f>
        <v>7066</v>
      </c>
    </row>
    <row r="10305" spans="2:7" x14ac:dyDescent="0.25">
      <c r="B10305" s="149" t="str">
        <f t="shared" si="322"/>
        <v>_7067</v>
      </c>
      <c r="E10305" s="149" t="str">
        <f t="shared" si="323"/>
        <v>_</v>
      </c>
      <c r="G10305" s="149">
        <f t="array" ref="G10305">SUM(IF(A10305=A$5:A10305,IF(C10305=C$5:C10305,1,0),0))</f>
        <v>7067</v>
      </c>
    </row>
    <row r="10306" spans="2:7" x14ac:dyDescent="0.25">
      <c r="B10306" s="149" t="str">
        <f t="shared" si="322"/>
        <v>_7068</v>
      </c>
      <c r="E10306" s="149" t="str">
        <f t="shared" si="323"/>
        <v>_</v>
      </c>
      <c r="G10306" s="149">
        <f t="array" ref="G10306">SUM(IF(A10306=A$5:A10306,IF(C10306=C$5:C10306,1,0),0))</f>
        <v>7068</v>
      </c>
    </row>
    <row r="10307" spans="2:7" x14ac:dyDescent="0.25">
      <c r="B10307" s="149" t="str">
        <f t="shared" si="322"/>
        <v>_7069</v>
      </c>
      <c r="E10307" s="149" t="str">
        <f t="shared" si="323"/>
        <v>_</v>
      </c>
      <c r="G10307" s="149">
        <f t="array" ref="G10307">SUM(IF(A10307=A$5:A10307,IF(C10307=C$5:C10307,1,0),0))</f>
        <v>7069</v>
      </c>
    </row>
    <row r="10308" spans="2:7" x14ac:dyDescent="0.25">
      <c r="B10308" s="149" t="str">
        <f t="shared" si="322"/>
        <v>_7070</v>
      </c>
      <c r="E10308" s="149" t="str">
        <f t="shared" si="323"/>
        <v>_</v>
      </c>
      <c r="G10308" s="149">
        <f t="array" ref="G10308">SUM(IF(A10308=A$5:A10308,IF(C10308=C$5:C10308,1,0),0))</f>
        <v>7070</v>
      </c>
    </row>
    <row r="10309" spans="2:7" x14ac:dyDescent="0.25">
      <c r="B10309" s="149" t="str">
        <f t="shared" si="322"/>
        <v>_7071</v>
      </c>
      <c r="E10309" s="149" t="str">
        <f t="shared" si="323"/>
        <v>_</v>
      </c>
      <c r="G10309" s="149">
        <f t="array" ref="G10309">SUM(IF(A10309=A$5:A10309,IF(C10309=C$5:C10309,1,0),0))</f>
        <v>7071</v>
      </c>
    </row>
    <row r="10310" spans="2:7" x14ac:dyDescent="0.25">
      <c r="B10310" s="149" t="str">
        <f t="shared" si="322"/>
        <v>_7072</v>
      </c>
      <c r="E10310" s="149" t="str">
        <f t="shared" si="323"/>
        <v>_</v>
      </c>
      <c r="G10310" s="149">
        <f t="array" ref="G10310">SUM(IF(A10310=A$5:A10310,IF(C10310=C$5:C10310,1,0),0))</f>
        <v>7072</v>
      </c>
    </row>
    <row r="10311" spans="2:7" x14ac:dyDescent="0.25">
      <c r="B10311" s="149" t="str">
        <f t="shared" si="322"/>
        <v>_7073</v>
      </c>
      <c r="E10311" s="149" t="str">
        <f t="shared" si="323"/>
        <v>_</v>
      </c>
      <c r="G10311" s="149">
        <f t="array" ref="G10311">SUM(IF(A10311=A$5:A10311,IF(C10311=C$5:C10311,1,0),0))</f>
        <v>7073</v>
      </c>
    </row>
    <row r="10312" spans="2:7" x14ac:dyDescent="0.25">
      <c r="B10312" s="149" t="str">
        <f t="shared" si="322"/>
        <v>_7074</v>
      </c>
      <c r="E10312" s="149" t="str">
        <f t="shared" si="323"/>
        <v>_</v>
      </c>
      <c r="G10312" s="149">
        <f t="array" ref="G10312">SUM(IF(A10312=A$5:A10312,IF(C10312=C$5:C10312,1,0),0))</f>
        <v>7074</v>
      </c>
    </row>
    <row r="10313" spans="2:7" x14ac:dyDescent="0.25">
      <c r="B10313" s="149" t="str">
        <f t="shared" si="322"/>
        <v>_7075</v>
      </c>
      <c r="E10313" s="149" t="str">
        <f t="shared" si="323"/>
        <v>_</v>
      </c>
      <c r="G10313" s="149">
        <f t="array" ref="G10313">SUM(IF(A10313=A$5:A10313,IF(C10313=C$5:C10313,1,0),0))</f>
        <v>7075</v>
      </c>
    </row>
    <row r="10314" spans="2:7" x14ac:dyDescent="0.25">
      <c r="B10314" s="149" t="str">
        <f t="shared" si="322"/>
        <v>_7076</v>
      </c>
      <c r="E10314" s="149" t="str">
        <f t="shared" si="323"/>
        <v>_</v>
      </c>
      <c r="G10314" s="149">
        <f t="array" ref="G10314">SUM(IF(A10314=A$5:A10314,IF(C10314=C$5:C10314,1,0),0))</f>
        <v>7076</v>
      </c>
    </row>
    <row r="10315" spans="2:7" x14ac:dyDescent="0.25">
      <c r="B10315" s="149" t="str">
        <f t="shared" si="322"/>
        <v>_7077</v>
      </c>
      <c r="E10315" s="149" t="str">
        <f t="shared" si="323"/>
        <v>_</v>
      </c>
      <c r="G10315" s="149">
        <f t="array" ref="G10315">SUM(IF(A10315=A$5:A10315,IF(C10315=C$5:C10315,1,0),0))</f>
        <v>7077</v>
      </c>
    </row>
    <row r="10316" spans="2:7" x14ac:dyDescent="0.25">
      <c r="B10316" s="149" t="str">
        <f t="shared" si="322"/>
        <v>_7078</v>
      </c>
      <c r="E10316" s="149" t="str">
        <f t="shared" si="323"/>
        <v>_</v>
      </c>
      <c r="G10316" s="149">
        <f t="array" ref="G10316">SUM(IF(A10316=A$5:A10316,IF(C10316=C$5:C10316,1,0),0))</f>
        <v>7078</v>
      </c>
    </row>
    <row r="10317" spans="2:7" x14ac:dyDescent="0.25">
      <c r="B10317" s="149" t="str">
        <f t="shared" ref="B10317:B10380" si="324">A10317&amp;"_"&amp;C10317&amp;G10317</f>
        <v>_7079</v>
      </c>
      <c r="E10317" s="149" t="str">
        <f t="shared" si="323"/>
        <v>_</v>
      </c>
      <c r="G10317" s="149">
        <f t="array" ref="G10317">SUM(IF(A10317=A$5:A10317,IF(C10317=C$5:C10317,1,0),0))</f>
        <v>7079</v>
      </c>
    </row>
    <row r="10318" spans="2:7" x14ac:dyDescent="0.25">
      <c r="B10318" s="149" t="str">
        <f t="shared" si="324"/>
        <v>_7080</v>
      </c>
      <c r="E10318" s="149" t="str">
        <f t="shared" si="323"/>
        <v>_</v>
      </c>
      <c r="G10318" s="149">
        <f t="array" ref="G10318">SUM(IF(A10318=A$5:A10318,IF(C10318=C$5:C10318,1,0),0))</f>
        <v>7080</v>
      </c>
    </row>
    <row r="10319" spans="2:7" x14ac:dyDescent="0.25">
      <c r="B10319" s="149" t="str">
        <f t="shared" si="324"/>
        <v>_7081</v>
      </c>
      <c r="E10319" s="149" t="str">
        <f t="shared" si="323"/>
        <v>_</v>
      </c>
      <c r="G10319" s="149">
        <f t="array" ref="G10319">SUM(IF(A10319=A$5:A10319,IF(C10319=C$5:C10319,1,0),0))</f>
        <v>7081</v>
      </c>
    </row>
    <row r="10320" spans="2:7" x14ac:dyDescent="0.25">
      <c r="B10320" s="149" t="str">
        <f t="shared" si="324"/>
        <v>_7082</v>
      </c>
      <c r="E10320" s="149" t="str">
        <f t="shared" si="323"/>
        <v>_</v>
      </c>
      <c r="G10320" s="149">
        <f t="array" ref="G10320">SUM(IF(A10320=A$5:A10320,IF(C10320=C$5:C10320,1,0),0))</f>
        <v>7082</v>
      </c>
    </row>
    <row r="10321" spans="2:7" x14ac:dyDescent="0.25">
      <c r="B10321" s="149" t="str">
        <f t="shared" si="324"/>
        <v>_7083</v>
      </c>
      <c r="E10321" s="149" t="str">
        <f t="shared" si="323"/>
        <v>_</v>
      </c>
      <c r="G10321" s="149">
        <f t="array" ref="G10321">SUM(IF(A10321=A$5:A10321,IF(C10321=C$5:C10321,1,0),0))</f>
        <v>7083</v>
      </c>
    </row>
    <row r="10322" spans="2:7" x14ac:dyDescent="0.25">
      <c r="B10322" s="149" t="str">
        <f t="shared" si="324"/>
        <v>_7084</v>
      </c>
      <c r="E10322" s="149" t="str">
        <f t="shared" si="323"/>
        <v>_</v>
      </c>
      <c r="G10322" s="149">
        <f t="array" ref="G10322">SUM(IF(A10322=A$5:A10322,IF(C10322=C$5:C10322,1,0),0))</f>
        <v>7084</v>
      </c>
    </row>
    <row r="10323" spans="2:7" x14ac:dyDescent="0.25">
      <c r="B10323" s="149" t="str">
        <f t="shared" si="324"/>
        <v>_7085</v>
      </c>
      <c r="E10323" s="149" t="str">
        <f t="shared" si="323"/>
        <v>_</v>
      </c>
      <c r="G10323" s="149">
        <f t="array" ref="G10323">SUM(IF(A10323=A$5:A10323,IF(C10323=C$5:C10323,1,0),0))</f>
        <v>7085</v>
      </c>
    </row>
    <row r="10324" spans="2:7" x14ac:dyDescent="0.25">
      <c r="B10324" s="149" t="str">
        <f t="shared" si="324"/>
        <v>_7086</v>
      </c>
      <c r="E10324" s="149" t="str">
        <f t="shared" si="323"/>
        <v>_</v>
      </c>
      <c r="G10324" s="149">
        <f t="array" ref="G10324">SUM(IF(A10324=A$5:A10324,IF(C10324=C$5:C10324,1,0),0))</f>
        <v>7086</v>
      </c>
    </row>
    <row r="10325" spans="2:7" x14ac:dyDescent="0.25">
      <c r="B10325" s="149" t="str">
        <f t="shared" si="324"/>
        <v>_7087</v>
      </c>
      <c r="E10325" s="149" t="str">
        <f t="shared" si="323"/>
        <v>_</v>
      </c>
      <c r="G10325" s="149">
        <f t="array" ref="G10325">SUM(IF(A10325=A$5:A10325,IF(C10325=C$5:C10325,1,0),0))</f>
        <v>7087</v>
      </c>
    </row>
    <row r="10326" spans="2:7" x14ac:dyDescent="0.25">
      <c r="B10326" s="149" t="str">
        <f t="shared" si="324"/>
        <v>_7088</v>
      </c>
      <c r="E10326" s="149" t="str">
        <f t="shared" si="323"/>
        <v>_</v>
      </c>
      <c r="G10326" s="149">
        <f t="array" ref="G10326">SUM(IF(A10326=A$5:A10326,IF(C10326=C$5:C10326,1,0),0))</f>
        <v>7088</v>
      </c>
    </row>
    <row r="10327" spans="2:7" x14ac:dyDescent="0.25">
      <c r="B10327" s="149" t="str">
        <f t="shared" si="324"/>
        <v>_7089</v>
      </c>
      <c r="E10327" s="149" t="str">
        <f t="shared" si="323"/>
        <v>_</v>
      </c>
      <c r="G10327" s="149">
        <f t="array" ref="G10327">SUM(IF(A10327=A$5:A10327,IF(C10327=C$5:C10327,1,0),0))</f>
        <v>7089</v>
      </c>
    </row>
    <row r="10328" spans="2:7" x14ac:dyDescent="0.25">
      <c r="B10328" s="149" t="str">
        <f t="shared" si="324"/>
        <v>_7090</v>
      </c>
      <c r="E10328" s="149" t="str">
        <f t="shared" si="323"/>
        <v>_</v>
      </c>
      <c r="G10328" s="149">
        <f t="array" ref="G10328">SUM(IF(A10328=A$5:A10328,IF(C10328=C$5:C10328,1,0),0))</f>
        <v>7090</v>
      </c>
    </row>
    <row r="10329" spans="2:7" x14ac:dyDescent="0.25">
      <c r="B10329" s="149" t="str">
        <f t="shared" si="324"/>
        <v>_7091</v>
      </c>
      <c r="E10329" s="149" t="str">
        <f t="shared" si="323"/>
        <v>_</v>
      </c>
      <c r="G10329" s="149">
        <f t="array" ref="G10329">SUM(IF(A10329=A$5:A10329,IF(C10329=C$5:C10329,1,0),0))</f>
        <v>7091</v>
      </c>
    </row>
    <row r="10330" spans="2:7" x14ac:dyDescent="0.25">
      <c r="B10330" s="149" t="str">
        <f t="shared" si="324"/>
        <v>_7092</v>
      </c>
      <c r="E10330" s="149" t="str">
        <f t="shared" si="323"/>
        <v>_</v>
      </c>
      <c r="G10330" s="149">
        <f t="array" ref="G10330">SUM(IF(A10330=A$5:A10330,IF(C10330=C$5:C10330,1,0),0))</f>
        <v>7092</v>
      </c>
    </row>
    <row r="10331" spans="2:7" x14ac:dyDescent="0.25">
      <c r="B10331" s="149" t="str">
        <f t="shared" si="324"/>
        <v>_7093</v>
      </c>
      <c r="E10331" s="149" t="str">
        <f t="shared" si="323"/>
        <v>_</v>
      </c>
      <c r="G10331" s="149">
        <f t="array" ref="G10331">SUM(IF(A10331=A$5:A10331,IF(C10331=C$5:C10331,1,0),0))</f>
        <v>7093</v>
      </c>
    </row>
    <row r="10332" spans="2:7" x14ac:dyDescent="0.25">
      <c r="B10332" s="149" t="str">
        <f t="shared" si="324"/>
        <v>_7094</v>
      </c>
      <c r="E10332" s="149" t="str">
        <f t="shared" si="323"/>
        <v>_</v>
      </c>
      <c r="G10332" s="149">
        <f t="array" ref="G10332">SUM(IF(A10332=A$5:A10332,IF(C10332=C$5:C10332,1,0),0))</f>
        <v>7094</v>
      </c>
    </row>
    <row r="10333" spans="2:7" x14ac:dyDescent="0.25">
      <c r="B10333" s="149" t="str">
        <f t="shared" si="324"/>
        <v>_7095</v>
      </c>
      <c r="E10333" s="149" t="str">
        <f t="shared" si="323"/>
        <v>_</v>
      </c>
      <c r="G10333" s="149">
        <f t="array" ref="G10333">SUM(IF(A10333=A$5:A10333,IF(C10333=C$5:C10333,1,0),0))</f>
        <v>7095</v>
      </c>
    </row>
    <row r="10334" spans="2:7" x14ac:dyDescent="0.25">
      <c r="B10334" s="149" t="str">
        <f t="shared" si="324"/>
        <v>_7096</v>
      </c>
      <c r="E10334" s="149" t="str">
        <f t="shared" si="323"/>
        <v>_</v>
      </c>
      <c r="G10334" s="149">
        <f t="array" ref="G10334">SUM(IF(A10334=A$5:A10334,IF(C10334=C$5:C10334,1,0),0))</f>
        <v>7096</v>
      </c>
    </row>
    <row r="10335" spans="2:7" x14ac:dyDescent="0.25">
      <c r="B10335" s="149" t="str">
        <f t="shared" si="324"/>
        <v>_7097</v>
      </c>
      <c r="E10335" s="149" t="str">
        <f t="shared" si="323"/>
        <v>_</v>
      </c>
      <c r="G10335" s="149">
        <f t="array" ref="G10335">SUM(IF(A10335=A$5:A10335,IF(C10335=C$5:C10335,1,0),0))</f>
        <v>7097</v>
      </c>
    </row>
    <row r="10336" spans="2:7" x14ac:dyDescent="0.25">
      <c r="B10336" s="149" t="str">
        <f t="shared" si="324"/>
        <v>_7098</v>
      </c>
      <c r="E10336" s="149" t="str">
        <f t="shared" si="323"/>
        <v>_</v>
      </c>
      <c r="G10336" s="149">
        <f t="array" ref="G10336">SUM(IF(A10336=A$5:A10336,IF(C10336=C$5:C10336,1,0),0))</f>
        <v>7098</v>
      </c>
    </row>
    <row r="10337" spans="2:7" x14ac:dyDescent="0.25">
      <c r="B10337" s="149" t="str">
        <f t="shared" si="324"/>
        <v>_7099</v>
      </c>
      <c r="E10337" s="149" t="str">
        <f t="shared" si="323"/>
        <v>_</v>
      </c>
      <c r="G10337" s="149">
        <f t="array" ref="G10337">SUM(IF(A10337=A$5:A10337,IF(C10337=C$5:C10337,1,0),0))</f>
        <v>7099</v>
      </c>
    </row>
    <row r="10338" spans="2:7" x14ac:dyDescent="0.25">
      <c r="B10338" s="149" t="str">
        <f t="shared" si="324"/>
        <v>_7100</v>
      </c>
      <c r="E10338" s="149" t="str">
        <f t="shared" si="323"/>
        <v>_</v>
      </c>
      <c r="G10338" s="149">
        <f t="array" ref="G10338">SUM(IF(A10338=A$5:A10338,IF(C10338=C$5:C10338,1,0),0))</f>
        <v>7100</v>
      </c>
    </row>
    <row r="10339" spans="2:7" x14ac:dyDescent="0.25">
      <c r="B10339" s="149" t="str">
        <f t="shared" si="324"/>
        <v>_7101</v>
      </c>
      <c r="E10339" s="149" t="str">
        <f t="shared" si="323"/>
        <v>_</v>
      </c>
      <c r="G10339" s="149">
        <f t="array" ref="G10339">SUM(IF(A10339=A$5:A10339,IF(C10339=C$5:C10339,1,0),0))</f>
        <v>7101</v>
      </c>
    </row>
    <row r="10340" spans="2:7" x14ac:dyDescent="0.25">
      <c r="B10340" s="149" t="str">
        <f t="shared" si="324"/>
        <v>_7102</v>
      </c>
      <c r="E10340" s="149" t="str">
        <f t="shared" si="323"/>
        <v>_</v>
      </c>
      <c r="G10340" s="149">
        <f t="array" ref="G10340">SUM(IF(A10340=A$5:A10340,IF(C10340=C$5:C10340,1,0),0))</f>
        <v>7102</v>
      </c>
    </row>
    <row r="10341" spans="2:7" x14ac:dyDescent="0.25">
      <c r="B10341" s="149" t="str">
        <f t="shared" si="324"/>
        <v>_7103</v>
      </c>
      <c r="E10341" s="149" t="str">
        <f t="shared" si="323"/>
        <v>_</v>
      </c>
      <c r="G10341" s="149">
        <f t="array" ref="G10341">SUM(IF(A10341=A$5:A10341,IF(C10341=C$5:C10341,1,0),0))</f>
        <v>7103</v>
      </c>
    </row>
    <row r="10342" spans="2:7" x14ac:dyDescent="0.25">
      <c r="B10342" s="149" t="str">
        <f t="shared" si="324"/>
        <v>_7104</v>
      </c>
      <c r="E10342" s="149" t="str">
        <f t="shared" si="323"/>
        <v>_</v>
      </c>
      <c r="G10342" s="149">
        <f t="array" ref="G10342">SUM(IF(A10342=A$5:A10342,IF(C10342=C$5:C10342,1,0),0))</f>
        <v>7104</v>
      </c>
    </row>
    <row r="10343" spans="2:7" x14ac:dyDescent="0.25">
      <c r="B10343" s="149" t="str">
        <f t="shared" si="324"/>
        <v>_7105</v>
      </c>
      <c r="E10343" s="149" t="str">
        <f t="shared" si="323"/>
        <v>_</v>
      </c>
      <c r="G10343" s="149">
        <f t="array" ref="G10343">SUM(IF(A10343=A$5:A10343,IF(C10343=C$5:C10343,1,0),0))</f>
        <v>7105</v>
      </c>
    </row>
    <row r="10344" spans="2:7" x14ac:dyDescent="0.25">
      <c r="B10344" s="149" t="str">
        <f t="shared" si="324"/>
        <v>_7106</v>
      </c>
      <c r="E10344" s="149" t="str">
        <f t="shared" si="323"/>
        <v>_</v>
      </c>
      <c r="G10344" s="149">
        <f t="array" ref="G10344">SUM(IF(A10344=A$5:A10344,IF(C10344=C$5:C10344,1,0),0))</f>
        <v>7106</v>
      </c>
    </row>
    <row r="10345" spans="2:7" x14ac:dyDescent="0.25">
      <c r="B10345" s="149" t="str">
        <f t="shared" si="324"/>
        <v>_7107</v>
      </c>
      <c r="E10345" s="149" t="str">
        <f t="shared" si="323"/>
        <v>_</v>
      </c>
      <c r="G10345" s="149">
        <f t="array" ref="G10345">SUM(IF(A10345=A$5:A10345,IF(C10345=C$5:C10345,1,0),0))</f>
        <v>7107</v>
      </c>
    </row>
    <row r="10346" spans="2:7" x14ac:dyDescent="0.25">
      <c r="B10346" s="149" t="str">
        <f t="shared" si="324"/>
        <v>_7108</v>
      </c>
      <c r="E10346" s="149" t="str">
        <f t="shared" si="323"/>
        <v>_</v>
      </c>
      <c r="G10346" s="149">
        <f t="array" ref="G10346">SUM(IF(A10346=A$5:A10346,IF(C10346=C$5:C10346,1,0),0))</f>
        <v>7108</v>
      </c>
    </row>
    <row r="10347" spans="2:7" x14ac:dyDescent="0.25">
      <c r="B10347" s="149" t="str">
        <f t="shared" si="324"/>
        <v>_7109</v>
      </c>
      <c r="E10347" s="149" t="str">
        <f t="shared" si="323"/>
        <v>_</v>
      </c>
      <c r="G10347" s="149">
        <f t="array" ref="G10347">SUM(IF(A10347=A$5:A10347,IF(C10347=C$5:C10347,1,0),0))</f>
        <v>7109</v>
      </c>
    </row>
    <row r="10348" spans="2:7" x14ac:dyDescent="0.25">
      <c r="B10348" s="149" t="str">
        <f t="shared" si="324"/>
        <v>_7110</v>
      </c>
      <c r="E10348" s="149" t="str">
        <f t="shared" si="323"/>
        <v>_</v>
      </c>
      <c r="G10348" s="149">
        <f t="array" ref="G10348">SUM(IF(A10348=A$5:A10348,IF(C10348=C$5:C10348,1,0),0))</f>
        <v>7110</v>
      </c>
    </row>
    <row r="10349" spans="2:7" x14ac:dyDescent="0.25">
      <c r="B10349" s="149" t="str">
        <f t="shared" si="324"/>
        <v>_7111</v>
      </c>
      <c r="E10349" s="149" t="str">
        <f t="shared" si="323"/>
        <v>_</v>
      </c>
      <c r="G10349" s="149">
        <f t="array" ref="G10349">SUM(IF(A10349=A$5:A10349,IF(C10349=C$5:C10349,1,0),0))</f>
        <v>7111</v>
      </c>
    </row>
    <row r="10350" spans="2:7" x14ac:dyDescent="0.25">
      <c r="B10350" s="149" t="str">
        <f t="shared" si="324"/>
        <v>_7112</v>
      </c>
      <c r="E10350" s="149" t="str">
        <f t="shared" si="323"/>
        <v>_</v>
      </c>
      <c r="G10350" s="149">
        <f t="array" ref="G10350">SUM(IF(A10350=A$5:A10350,IF(C10350=C$5:C10350,1,0),0))</f>
        <v>7112</v>
      </c>
    </row>
    <row r="10351" spans="2:7" x14ac:dyDescent="0.25">
      <c r="B10351" s="149" t="str">
        <f t="shared" si="324"/>
        <v>_7113</v>
      </c>
      <c r="E10351" s="149" t="str">
        <f t="shared" si="323"/>
        <v>_</v>
      </c>
      <c r="G10351" s="149">
        <f t="array" ref="G10351">SUM(IF(A10351=A$5:A10351,IF(C10351=C$5:C10351,1,0),0))</f>
        <v>7113</v>
      </c>
    </row>
    <row r="10352" spans="2:7" x14ac:dyDescent="0.25">
      <c r="B10352" s="149" t="str">
        <f t="shared" si="324"/>
        <v>_7114</v>
      </c>
      <c r="E10352" s="149" t="str">
        <f t="shared" si="323"/>
        <v>_</v>
      </c>
      <c r="G10352" s="149">
        <f t="array" ref="G10352">SUM(IF(A10352=A$5:A10352,IF(C10352=C$5:C10352,1,0),0))</f>
        <v>7114</v>
      </c>
    </row>
    <row r="10353" spans="2:7" x14ac:dyDescent="0.25">
      <c r="B10353" s="149" t="str">
        <f t="shared" si="324"/>
        <v>_7115</v>
      </c>
      <c r="E10353" s="149" t="str">
        <f t="shared" ref="E10353:E10416" si="325">A10353&amp;"_"&amp;C10353&amp;D10353</f>
        <v>_</v>
      </c>
      <c r="G10353" s="149">
        <f t="array" ref="G10353">SUM(IF(A10353=A$5:A10353,IF(C10353=C$5:C10353,1,0),0))</f>
        <v>7115</v>
      </c>
    </row>
    <row r="10354" spans="2:7" x14ac:dyDescent="0.25">
      <c r="B10354" s="149" t="str">
        <f t="shared" si="324"/>
        <v>_7116</v>
      </c>
      <c r="E10354" s="149" t="str">
        <f t="shared" si="325"/>
        <v>_</v>
      </c>
      <c r="G10354" s="149">
        <f t="array" ref="G10354">SUM(IF(A10354=A$5:A10354,IF(C10354=C$5:C10354,1,0),0))</f>
        <v>7116</v>
      </c>
    </row>
    <row r="10355" spans="2:7" x14ac:dyDescent="0.25">
      <c r="B10355" s="149" t="str">
        <f t="shared" si="324"/>
        <v>_7117</v>
      </c>
      <c r="E10355" s="149" t="str">
        <f t="shared" si="325"/>
        <v>_</v>
      </c>
      <c r="G10355" s="149">
        <f t="array" ref="G10355">SUM(IF(A10355=A$5:A10355,IF(C10355=C$5:C10355,1,0),0))</f>
        <v>7117</v>
      </c>
    </row>
    <row r="10356" spans="2:7" x14ac:dyDescent="0.25">
      <c r="B10356" s="149" t="str">
        <f t="shared" si="324"/>
        <v>_7118</v>
      </c>
      <c r="E10356" s="149" t="str">
        <f t="shared" si="325"/>
        <v>_</v>
      </c>
      <c r="G10356" s="149">
        <f t="array" ref="G10356">SUM(IF(A10356=A$5:A10356,IF(C10356=C$5:C10356,1,0),0))</f>
        <v>7118</v>
      </c>
    </row>
    <row r="10357" spans="2:7" x14ac:dyDescent="0.25">
      <c r="B10357" s="149" t="str">
        <f t="shared" si="324"/>
        <v>_7119</v>
      </c>
      <c r="E10357" s="149" t="str">
        <f t="shared" si="325"/>
        <v>_</v>
      </c>
      <c r="G10357" s="149">
        <f t="array" ref="G10357">SUM(IF(A10357=A$5:A10357,IF(C10357=C$5:C10357,1,0),0))</f>
        <v>7119</v>
      </c>
    </row>
    <row r="10358" spans="2:7" x14ac:dyDescent="0.25">
      <c r="B10358" s="149" t="str">
        <f t="shared" si="324"/>
        <v>_7120</v>
      </c>
      <c r="E10358" s="149" t="str">
        <f t="shared" si="325"/>
        <v>_</v>
      </c>
      <c r="G10358" s="149">
        <f t="array" ref="G10358">SUM(IF(A10358=A$5:A10358,IF(C10358=C$5:C10358,1,0),0))</f>
        <v>7120</v>
      </c>
    </row>
    <row r="10359" spans="2:7" x14ac:dyDescent="0.25">
      <c r="B10359" s="149" t="str">
        <f t="shared" si="324"/>
        <v>_7121</v>
      </c>
      <c r="E10359" s="149" t="str">
        <f t="shared" si="325"/>
        <v>_</v>
      </c>
      <c r="G10359" s="149">
        <f t="array" ref="G10359">SUM(IF(A10359=A$5:A10359,IF(C10359=C$5:C10359,1,0),0))</f>
        <v>7121</v>
      </c>
    </row>
    <row r="10360" spans="2:7" x14ac:dyDescent="0.25">
      <c r="B10360" s="149" t="str">
        <f t="shared" si="324"/>
        <v>_7122</v>
      </c>
      <c r="E10360" s="149" t="str">
        <f t="shared" si="325"/>
        <v>_</v>
      </c>
      <c r="G10360" s="149">
        <f t="array" ref="G10360">SUM(IF(A10360=A$5:A10360,IF(C10360=C$5:C10360,1,0),0))</f>
        <v>7122</v>
      </c>
    </row>
    <row r="10361" spans="2:7" x14ac:dyDescent="0.25">
      <c r="B10361" s="149" t="str">
        <f t="shared" si="324"/>
        <v>_7123</v>
      </c>
      <c r="E10361" s="149" t="str">
        <f t="shared" si="325"/>
        <v>_</v>
      </c>
      <c r="G10361" s="149">
        <f t="array" ref="G10361">SUM(IF(A10361=A$5:A10361,IF(C10361=C$5:C10361,1,0),0))</f>
        <v>7123</v>
      </c>
    </row>
    <row r="10362" spans="2:7" x14ac:dyDescent="0.25">
      <c r="B10362" s="149" t="str">
        <f t="shared" si="324"/>
        <v>_7124</v>
      </c>
      <c r="E10362" s="149" t="str">
        <f t="shared" si="325"/>
        <v>_</v>
      </c>
      <c r="G10362" s="149">
        <f t="array" ref="G10362">SUM(IF(A10362=A$5:A10362,IF(C10362=C$5:C10362,1,0),0))</f>
        <v>7124</v>
      </c>
    </row>
    <row r="10363" spans="2:7" x14ac:dyDescent="0.25">
      <c r="B10363" s="149" t="str">
        <f t="shared" si="324"/>
        <v>_7125</v>
      </c>
      <c r="E10363" s="149" t="str">
        <f t="shared" si="325"/>
        <v>_</v>
      </c>
      <c r="G10363" s="149">
        <f t="array" ref="G10363">SUM(IF(A10363=A$5:A10363,IF(C10363=C$5:C10363,1,0),0))</f>
        <v>7125</v>
      </c>
    </row>
    <row r="10364" spans="2:7" x14ac:dyDescent="0.25">
      <c r="B10364" s="149" t="str">
        <f t="shared" si="324"/>
        <v>_7126</v>
      </c>
      <c r="E10364" s="149" t="str">
        <f t="shared" si="325"/>
        <v>_</v>
      </c>
      <c r="G10364" s="149">
        <f t="array" ref="G10364">SUM(IF(A10364=A$5:A10364,IF(C10364=C$5:C10364,1,0),0))</f>
        <v>7126</v>
      </c>
    </row>
    <row r="10365" spans="2:7" x14ac:dyDescent="0.25">
      <c r="B10365" s="149" t="str">
        <f t="shared" si="324"/>
        <v>_7127</v>
      </c>
      <c r="E10365" s="149" t="str">
        <f t="shared" si="325"/>
        <v>_</v>
      </c>
      <c r="G10365" s="149">
        <f t="array" ref="G10365">SUM(IF(A10365=A$5:A10365,IF(C10365=C$5:C10365,1,0),0))</f>
        <v>7127</v>
      </c>
    </row>
    <row r="10366" spans="2:7" x14ac:dyDescent="0.25">
      <c r="B10366" s="149" t="str">
        <f t="shared" si="324"/>
        <v>_7128</v>
      </c>
      <c r="E10366" s="149" t="str">
        <f t="shared" si="325"/>
        <v>_</v>
      </c>
      <c r="G10366" s="149">
        <f t="array" ref="G10366">SUM(IF(A10366=A$5:A10366,IF(C10366=C$5:C10366,1,0),0))</f>
        <v>7128</v>
      </c>
    </row>
    <row r="10367" spans="2:7" x14ac:dyDescent="0.25">
      <c r="B10367" s="149" t="str">
        <f t="shared" si="324"/>
        <v>_7129</v>
      </c>
      <c r="E10367" s="149" t="str">
        <f t="shared" si="325"/>
        <v>_</v>
      </c>
      <c r="G10367" s="149">
        <f t="array" ref="G10367">SUM(IF(A10367=A$5:A10367,IF(C10367=C$5:C10367,1,0),0))</f>
        <v>7129</v>
      </c>
    </row>
    <row r="10368" spans="2:7" x14ac:dyDescent="0.25">
      <c r="B10368" s="149" t="str">
        <f t="shared" si="324"/>
        <v>_7130</v>
      </c>
      <c r="E10368" s="149" t="str">
        <f t="shared" si="325"/>
        <v>_</v>
      </c>
      <c r="G10368" s="149">
        <f t="array" ref="G10368">SUM(IF(A10368=A$5:A10368,IF(C10368=C$5:C10368,1,0),0))</f>
        <v>7130</v>
      </c>
    </row>
    <row r="10369" spans="2:7" x14ac:dyDescent="0.25">
      <c r="B10369" s="149" t="str">
        <f t="shared" si="324"/>
        <v>_7131</v>
      </c>
      <c r="E10369" s="149" t="str">
        <f t="shared" si="325"/>
        <v>_</v>
      </c>
      <c r="G10369" s="149">
        <f t="array" ref="G10369">SUM(IF(A10369=A$5:A10369,IF(C10369=C$5:C10369,1,0),0))</f>
        <v>7131</v>
      </c>
    </row>
    <row r="10370" spans="2:7" x14ac:dyDescent="0.25">
      <c r="B10370" s="149" t="str">
        <f t="shared" si="324"/>
        <v>_7132</v>
      </c>
      <c r="E10370" s="149" t="str">
        <f t="shared" si="325"/>
        <v>_</v>
      </c>
      <c r="G10370" s="149">
        <f t="array" ref="G10370">SUM(IF(A10370=A$5:A10370,IF(C10370=C$5:C10370,1,0),0))</f>
        <v>7132</v>
      </c>
    </row>
    <row r="10371" spans="2:7" x14ac:dyDescent="0.25">
      <c r="B10371" s="149" t="str">
        <f t="shared" si="324"/>
        <v>_7133</v>
      </c>
      <c r="E10371" s="149" t="str">
        <f t="shared" si="325"/>
        <v>_</v>
      </c>
      <c r="G10371" s="149">
        <f t="array" ref="G10371">SUM(IF(A10371=A$5:A10371,IF(C10371=C$5:C10371,1,0),0))</f>
        <v>7133</v>
      </c>
    </row>
    <row r="10372" spans="2:7" x14ac:dyDescent="0.25">
      <c r="B10372" s="149" t="str">
        <f t="shared" si="324"/>
        <v>_7134</v>
      </c>
      <c r="E10372" s="149" t="str">
        <f t="shared" si="325"/>
        <v>_</v>
      </c>
      <c r="G10372" s="149">
        <f t="array" ref="G10372">SUM(IF(A10372=A$5:A10372,IF(C10372=C$5:C10372,1,0),0))</f>
        <v>7134</v>
      </c>
    </row>
    <row r="10373" spans="2:7" x14ac:dyDescent="0.25">
      <c r="B10373" s="149" t="str">
        <f t="shared" si="324"/>
        <v>_7135</v>
      </c>
      <c r="E10373" s="149" t="str">
        <f t="shared" si="325"/>
        <v>_</v>
      </c>
      <c r="G10373" s="149">
        <f t="array" ref="G10373">SUM(IF(A10373=A$5:A10373,IF(C10373=C$5:C10373,1,0),0))</f>
        <v>7135</v>
      </c>
    </row>
    <row r="10374" spans="2:7" x14ac:dyDescent="0.25">
      <c r="B10374" s="149" t="str">
        <f t="shared" si="324"/>
        <v>_7136</v>
      </c>
      <c r="E10374" s="149" t="str">
        <f t="shared" si="325"/>
        <v>_</v>
      </c>
      <c r="G10374" s="149">
        <f t="array" ref="G10374">SUM(IF(A10374=A$5:A10374,IF(C10374=C$5:C10374,1,0),0))</f>
        <v>7136</v>
      </c>
    </row>
    <row r="10375" spans="2:7" x14ac:dyDescent="0.25">
      <c r="B10375" s="149" t="str">
        <f t="shared" si="324"/>
        <v>_7137</v>
      </c>
      <c r="E10375" s="149" t="str">
        <f t="shared" si="325"/>
        <v>_</v>
      </c>
      <c r="G10375" s="149">
        <f t="array" ref="G10375">SUM(IF(A10375=A$5:A10375,IF(C10375=C$5:C10375,1,0),0))</f>
        <v>7137</v>
      </c>
    </row>
    <row r="10376" spans="2:7" x14ac:dyDescent="0.25">
      <c r="B10376" s="149" t="str">
        <f t="shared" si="324"/>
        <v>_7138</v>
      </c>
      <c r="E10376" s="149" t="str">
        <f t="shared" si="325"/>
        <v>_</v>
      </c>
      <c r="G10376" s="149">
        <f t="array" ref="G10376">SUM(IF(A10376=A$5:A10376,IF(C10376=C$5:C10376,1,0),0))</f>
        <v>7138</v>
      </c>
    </row>
    <row r="10377" spans="2:7" x14ac:dyDescent="0.25">
      <c r="B10377" s="149" t="str">
        <f t="shared" si="324"/>
        <v>_7139</v>
      </c>
      <c r="E10377" s="149" t="str">
        <f t="shared" si="325"/>
        <v>_</v>
      </c>
      <c r="G10377" s="149">
        <f t="array" ref="G10377">SUM(IF(A10377=A$5:A10377,IF(C10377=C$5:C10377,1,0),0))</f>
        <v>7139</v>
      </c>
    </row>
    <row r="10378" spans="2:7" x14ac:dyDescent="0.25">
      <c r="B10378" s="149" t="str">
        <f t="shared" si="324"/>
        <v>_7140</v>
      </c>
      <c r="E10378" s="149" t="str">
        <f t="shared" si="325"/>
        <v>_</v>
      </c>
      <c r="G10378" s="149">
        <f t="array" ref="G10378">SUM(IF(A10378=A$5:A10378,IF(C10378=C$5:C10378,1,0),0))</f>
        <v>7140</v>
      </c>
    </row>
    <row r="10379" spans="2:7" x14ac:dyDescent="0.25">
      <c r="B10379" s="149" t="str">
        <f t="shared" si="324"/>
        <v>_7141</v>
      </c>
      <c r="E10379" s="149" t="str">
        <f t="shared" si="325"/>
        <v>_</v>
      </c>
      <c r="G10379" s="149">
        <f t="array" ref="G10379">SUM(IF(A10379=A$5:A10379,IF(C10379=C$5:C10379,1,0),0))</f>
        <v>7141</v>
      </c>
    </row>
    <row r="10380" spans="2:7" x14ac:dyDescent="0.25">
      <c r="B10380" s="149" t="str">
        <f t="shared" si="324"/>
        <v>_7142</v>
      </c>
      <c r="E10380" s="149" t="str">
        <f t="shared" si="325"/>
        <v>_</v>
      </c>
      <c r="G10380" s="149">
        <f t="array" ref="G10380">SUM(IF(A10380=A$5:A10380,IF(C10380=C$5:C10380,1,0),0))</f>
        <v>7142</v>
      </c>
    </row>
    <row r="10381" spans="2:7" x14ac:dyDescent="0.25">
      <c r="B10381" s="149" t="str">
        <f t="shared" ref="B10381:B10444" si="326">A10381&amp;"_"&amp;C10381&amp;G10381</f>
        <v>_7143</v>
      </c>
      <c r="E10381" s="149" t="str">
        <f t="shared" si="325"/>
        <v>_</v>
      </c>
      <c r="G10381" s="149">
        <f t="array" ref="G10381">SUM(IF(A10381=A$5:A10381,IF(C10381=C$5:C10381,1,0),0))</f>
        <v>7143</v>
      </c>
    </row>
    <row r="10382" spans="2:7" x14ac:dyDescent="0.25">
      <c r="B10382" s="149" t="str">
        <f t="shared" si="326"/>
        <v>_7144</v>
      </c>
      <c r="E10382" s="149" t="str">
        <f t="shared" si="325"/>
        <v>_</v>
      </c>
      <c r="G10382" s="149">
        <f t="array" ref="G10382">SUM(IF(A10382=A$5:A10382,IF(C10382=C$5:C10382,1,0),0))</f>
        <v>7144</v>
      </c>
    </row>
    <row r="10383" spans="2:7" x14ac:dyDescent="0.25">
      <c r="B10383" s="149" t="str">
        <f t="shared" si="326"/>
        <v>_7145</v>
      </c>
      <c r="E10383" s="149" t="str">
        <f t="shared" si="325"/>
        <v>_</v>
      </c>
      <c r="G10383" s="149">
        <f t="array" ref="G10383">SUM(IF(A10383=A$5:A10383,IF(C10383=C$5:C10383,1,0),0))</f>
        <v>7145</v>
      </c>
    </row>
    <row r="10384" spans="2:7" x14ac:dyDescent="0.25">
      <c r="B10384" s="149" t="str">
        <f t="shared" si="326"/>
        <v>_7146</v>
      </c>
      <c r="E10384" s="149" t="str">
        <f t="shared" si="325"/>
        <v>_</v>
      </c>
      <c r="G10384" s="149">
        <f t="array" ref="G10384">SUM(IF(A10384=A$5:A10384,IF(C10384=C$5:C10384,1,0),0))</f>
        <v>7146</v>
      </c>
    </row>
    <row r="10385" spans="2:7" x14ac:dyDescent="0.25">
      <c r="B10385" s="149" t="str">
        <f t="shared" si="326"/>
        <v>_7147</v>
      </c>
      <c r="E10385" s="149" t="str">
        <f t="shared" si="325"/>
        <v>_</v>
      </c>
      <c r="G10385" s="149">
        <f t="array" ref="G10385">SUM(IF(A10385=A$5:A10385,IF(C10385=C$5:C10385,1,0),0))</f>
        <v>7147</v>
      </c>
    </row>
    <row r="10386" spans="2:7" x14ac:dyDescent="0.25">
      <c r="B10386" s="149" t="str">
        <f t="shared" si="326"/>
        <v>_7148</v>
      </c>
      <c r="E10386" s="149" t="str">
        <f t="shared" si="325"/>
        <v>_</v>
      </c>
      <c r="G10386" s="149">
        <f t="array" ref="G10386">SUM(IF(A10386=A$5:A10386,IF(C10386=C$5:C10386,1,0),0))</f>
        <v>7148</v>
      </c>
    </row>
    <row r="10387" spans="2:7" x14ac:dyDescent="0.25">
      <c r="B10387" s="149" t="str">
        <f t="shared" si="326"/>
        <v>_7149</v>
      </c>
      <c r="E10387" s="149" t="str">
        <f t="shared" si="325"/>
        <v>_</v>
      </c>
      <c r="G10387" s="149">
        <f t="array" ref="G10387">SUM(IF(A10387=A$5:A10387,IF(C10387=C$5:C10387,1,0),0))</f>
        <v>7149</v>
      </c>
    </row>
    <row r="10388" spans="2:7" x14ac:dyDescent="0.25">
      <c r="B10388" s="149" t="str">
        <f t="shared" si="326"/>
        <v>_7150</v>
      </c>
      <c r="E10388" s="149" t="str">
        <f t="shared" si="325"/>
        <v>_</v>
      </c>
      <c r="G10388" s="149">
        <f t="array" ref="G10388">SUM(IF(A10388=A$5:A10388,IF(C10388=C$5:C10388,1,0),0))</f>
        <v>7150</v>
      </c>
    </row>
    <row r="10389" spans="2:7" x14ac:dyDescent="0.25">
      <c r="B10389" s="149" t="str">
        <f t="shared" si="326"/>
        <v>_7151</v>
      </c>
      <c r="E10389" s="149" t="str">
        <f t="shared" si="325"/>
        <v>_</v>
      </c>
      <c r="G10389" s="149">
        <f t="array" ref="G10389">SUM(IF(A10389=A$5:A10389,IF(C10389=C$5:C10389,1,0),0))</f>
        <v>7151</v>
      </c>
    </row>
    <row r="10390" spans="2:7" x14ac:dyDescent="0.25">
      <c r="B10390" s="149" t="str">
        <f t="shared" si="326"/>
        <v>_7152</v>
      </c>
      <c r="E10390" s="149" t="str">
        <f t="shared" si="325"/>
        <v>_</v>
      </c>
      <c r="G10390" s="149">
        <f t="array" ref="G10390">SUM(IF(A10390=A$5:A10390,IF(C10390=C$5:C10390,1,0),0))</f>
        <v>7152</v>
      </c>
    </row>
    <row r="10391" spans="2:7" x14ac:dyDescent="0.25">
      <c r="B10391" s="149" t="str">
        <f t="shared" si="326"/>
        <v>_7153</v>
      </c>
      <c r="E10391" s="149" t="str">
        <f t="shared" si="325"/>
        <v>_</v>
      </c>
      <c r="G10391" s="149">
        <f t="array" ref="G10391">SUM(IF(A10391=A$5:A10391,IF(C10391=C$5:C10391,1,0),0))</f>
        <v>7153</v>
      </c>
    </row>
    <row r="10392" spans="2:7" x14ac:dyDescent="0.25">
      <c r="B10392" s="149" t="str">
        <f t="shared" si="326"/>
        <v>_7154</v>
      </c>
      <c r="E10392" s="149" t="str">
        <f t="shared" si="325"/>
        <v>_</v>
      </c>
      <c r="G10392" s="149">
        <f t="array" ref="G10392">SUM(IF(A10392=A$5:A10392,IF(C10392=C$5:C10392,1,0),0))</f>
        <v>7154</v>
      </c>
    </row>
    <row r="10393" spans="2:7" x14ac:dyDescent="0.25">
      <c r="B10393" s="149" t="str">
        <f t="shared" si="326"/>
        <v>_7155</v>
      </c>
      <c r="E10393" s="149" t="str">
        <f t="shared" si="325"/>
        <v>_</v>
      </c>
      <c r="G10393" s="149">
        <f t="array" ref="G10393">SUM(IF(A10393=A$5:A10393,IF(C10393=C$5:C10393,1,0),0))</f>
        <v>7155</v>
      </c>
    </row>
    <row r="10394" spans="2:7" x14ac:dyDescent="0.25">
      <c r="B10394" s="149" t="str">
        <f t="shared" si="326"/>
        <v>_7156</v>
      </c>
      <c r="E10394" s="149" t="str">
        <f t="shared" si="325"/>
        <v>_</v>
      </c>
      <c r="G10394" s="149">
        <f t="array" ref="G10394">SUM(IF(A10394=A$5:A10394,IF(C10394=C$5:C10394,1,0),0))</f>
        <v>7156</v>
      </c>
    </row>
    <row r="10395" spans="2:7" x14ac:dyDescent="0.25">
      <c r="B10395" s="149" t="str">
        <f t="shared" si="326"/>
        <v>_7157</v>
      </c>
      <c r="E10395" s="149" t="str">
        <f t="shared" si="325"/>
        <v>_</v>
      </c>
      <c r="G10395" s="149">
        <f t="array" ref="G10395">SUM(IF(A10395=A$5:A10395,IF(C10395=C$5:C10395,1,0),0))</f>
        <v>7157</v>
      </c>
    </row>
    <row r="10396" spans="2:7" x14ac:dyDescent="0.25">
      <c r="B10396" s="149" t="str">
        <f t="shared" si="326"/>
        <v>_7158</v>
      </c>
      <c r="E10396" s="149" t="str">
        <f t="shared" si="325"/>
        <v>_</v>
      </c>
      <c r="G10396" s="149">
        <f t="array" ref="G10396">SUM(IF(A10396=A$5:A10396,IF(C10396=C$5:C10396,1,0),0))</f>
        <v>7158</v>
      </c>
    </row>
    <row r="10397" spans="2:7" x14ac:dyDescent="0.25">
      <c r="B10397" s="149" t="str">
        <f t="shared" si="326"/>
        <v>_7159</v>
      </c>
      <c r="E10397" s="149" t="str">
        <f t="shared" si="325"/>
        <v>_</v>
      </c>
      <c r="G10397" s="149">
        <f t="array" ref="G10397">SUM(IF(A10397=A$5:A10397,IF(C10397=C$5:C10397,1,0),0))</f>
        <v>7159</v>
      </c>
    </row>
    <row r="10398" spans="2:7" x14ac:dyDescent="0.25">
      <c r="B10398" s="149" t="str">
        <f t="shared" si="326"/>
        <v>_7160</v>
      </c>
      <c r="E10398" s="149" t="str">
        <f t="shared" si="325"/>
        <v>_</v>
      </c>
      <c r="G10398" s="149">
        <f t="array" ref="G10398">SUM(IF(A10398=A$5:A10398,IF(C10398=C$5:C10398,1,0),0))</f>
        <v>7160</v>
      </c>
    </row>
    <row r="10399" spans="2:7" x14ac:dyDescent="0.25">
      <c r="B10399" s="149" t="str">
        <f t="shared" si="326"/>
        <v>_7161</v>
      </c>
      <c r="E10399" s="149" t="str">
        <f t="shared" si="325"/>
        <v>_</v>
      </c>
      <c r="G10399" s="149">
        <f t="array" ref="G10399">SUM(IF(A10399=A$5:A10399,IF(C10399=C$5:C10399,1,0),0))</f>
        <v>7161</v>
      </c>
    </row>
    <row r="10400" spans="2:7" x14ac:dyDescent="0.25">
      <c r="B10400" s="149" t="str">
        <f t="shared" si="326"/>
        <v>_7162</v>
      </c>
      <c r="E10400" s="149" t="str">
        <f t="shared" si="325"/>
        <v>_</v>
      </c>
      <c r="G10400" s="149">
        <f t="array" ref="G10400">SUM(IF(A10400=A$5:A10400,IF(C10400=C$5:C10400,1,0),0))</f>
        <v>7162</v>
      </c>
    </row>
    <row r="10401" spans="2:7" x14ac:dyDescent="0.25">
      <c r="B10401" s="149" t="str">
        <f t="shared" si="326"/>
        <v>_7163</v>
      </c>
      <c r="E10401" s="149" t="str">
        <f t="shared" si="325"/>
        <v>_</v>
      </c>
      <c r="G10401" s="149">
        <f t="array" ref="G10401">SUM(IF(A10401=A$5:A10401,IF(C10401=C$5:C10401,1,0),0))</f>
        <v>7163</v>
      </c>
    </row>
    <row r="10402" spans="2:7" x14ac:dyDescent="0.25">
      <c r="B10402" s="149" t="str">
        <f t="shared" si="326"/>
        <v>_7164</v>
      </c>
      <c r="E10402" s="149" t="str">
        <f t="shared" si="325"/>
        <v>_</v>
      </c>
      <c r="G10402" s="149">
        <f t="array" ref="G10402">SUM(IF(A10402=A$5:A10402,IF(C10402=C$5:C10402,1,0),0))</f>
        <v>7164</v>
      </c>
    </row>
    <row r="10403" spans="2:7" x14ac:dyDescent="0.25">
      <c r="B10403" s="149" t="str">
        <f t="shared" si="326"/>
        <v>_7165</v>
      </c>
      <c r="E10403" s="149" t="str">
        <f t="shared" si="325"/>
        <v>_</v>
      </c>
      <c r="G10403" s="149">
        <f t="array" ref="G10403">SUM(IF(A10403=A$5:A10403,IF(C10403=C$5:C10403,1,0),0))</f>
        <v>7165</v>
      </c>
    </row>
    <row r="10404" spans="2:7" x14ac:dyDescent="0.25">
      <c r="B10404" s="149" t="str">
        <f t="shared" si="326"/>
        <v>_7166</v>
      </c>
      <c r="E10404" s="149" t="str">
        <f t="shared" si="325"/>
        <v>_</v>
      </c>
      <c r="G10404" s="149">
        <f t="array" ref="G10404">SUM(IF(A10404=A$5:A10404,IF(C10404=C$5:C10404,1,0),0))</f>
        <v>7166</v>
      </c>
    </row>
    <row r="10405" spans="2:7" x14ac:dyDescent="0.25">
      <c r="B10405" s="149" t="str">
        <f t="shared" si="326"/>
        <v>_7167</v>
      </c>
      <c r="E10405" s="149" t="str">
        <f t="shared" si="325"/>
        <v>_</v>
      </c>
      <c r="G10405" s="149">
        <f t="array" ref="G10405">SUM(IF(A10405=A$5:A10405,IF(C10405=C$5:C10405,1,0),0))</f>
        <v>7167</v>
      </c>
    </row>
    <row r="10406" spans="2:7" x14ac:dyDescent="0.25">
      <c r="B10406" s="149" t="str">
        <f t="shared" si="326"/>
        <v>_7168</v>
      </c>
      <c r="E10406" s="149" t="str">
        <f t="shared" si="325"/>
        <v>_</v>
      </c>
      <c r="G10406" s="149">
        <f t="array" ref="G10406">SUM(IF(A10406=A$5:A10406,IF(C10406=C$5:C10406,1,0),0))</f>
        <v>7168</v>
      </c>
    </row>
    <row r="10407" spans="2:7" x14ac:dyDescent="0.25">
      <c r="B10407" s="149" t="str">
        <f t="shared" si="326"/>
        <v>_7169</v>
      </c>
      <c r="E10407" s="149" t="str">
        <f t="shared" si="325"/>
        <v>_</v>
      </c>
      <c r="G10407" s="149">
        <f t="array" ref="G10407">SUM(IF(A10407=A$5:A10407,IF(C10407=C$5:C10407,1,0),0))</f>
        <v>7169</v>
      </c>
    </row>
    <row r="10408" spans="2:7" x14ac:dyDescent="0.25">
      <c r="B10408" s="149" t="str">
        <f t="shared" si="326"/>
        <v>_7170</v>
      </c>
      <c r="E10408" s="149" t="str">
        <f t="shared" si="325"/>
        <v>_</v>
      </c>
      <c r="G10408" s="149">
        <f t="array" ref="G10408">SUM(IF(A10408=A$5:A10408,IF(C10408=C$5:C10408,1,0),0))</f>
        <v>7170</v>
      </c>
    </row>
    <row r="10409" spans="2:7" x14ac:dyDescent="0.25">
      <c r="B10409" s="149" t="str">
        <f t="shared" si="326"/>
        <v>_7171</v>
      </c>
      <c r="E10409" s="149" t="str">
        <f t="shared" si="325"/>
        <v>_</v>
      </c>
      <c r="G10409" s="149">
        <f t="array" ref="G10409">SUM(IF(A10409=A$5:A10409,IF(C10409=C$5:C10409,1,0),0))</f>
        <v>7171</v>
      </c>
    </row>
    <row r="10410" spans="2:7" x14ac:dyDescent="0.25">
      <c r="B10410" s="149" t="str">
        <f t="shared" si="326"/>
        <v>_7172</v>
      </c>
      <c r="E10410" s="149" t="str">
        <f t="shared" si="325"/>
        <v>_</v>
      </c>
      <c r="G10410" s="149">
        <f t="array" ref="G10410">SUM(IF(A10410=A$5:A10410,IF(C10410=C$5:C10410,1,0),0))</f>
        <v>7172</v>
      </c>
    </row>
    <row r="10411" spans="2:7" x14ac:dyDescent="0.25">
      <c r="B10411" s="149" t="str">
        <f t="shared" si="326"/>
        <v>_7173</v>
      </c>
      <c r="E10411" s="149" t="str">
        <f t="shared" si="325"/>
        <v>_</v>
      </c>
      <c r="G10411" s="149">
        <f t="array" ref="G10411">SUM(IF(A10411=A$5:A10411,IF(C10411=C$5:C10411,1,0),0))</f>
        <v>7173</v>
      </c>
    </row>
    <row r="10412" spans="2:7" x14ac:dyDescent="0.25">
      <c r="B10412" s="149" t="str">
        <f t="shared" si="326"/>
        <v>_7174</v>
      </c>
      <c r="E10412" s="149" t="str">
        <f t="shared" si="325"/>
        <v>_</v>
      </c>
      <c r="G10412" s="149">
        <f t="array" ref="G10412">SUM(IF(A10412=A$5:A10412,IF(C10412=C$5:C10412,1,0),0))</f>
        <v>7174</v>
      </c>
    </row>
    <row r="10413" spans="2:7" x14ac:dyDescent="0.25">
      <c r="B10413" s="149" t="str">
        <f t="shared" si="326"/>
        <v>_7175</v>
      </c>
      <c r="E10413" s="149" t="str">
        <f t="shared" si="325"/>
        <v>_</v>
      </c>
      <c r="G10413" s="149">
        <f t="array" ref="G10413">SUM(IF(A10413=A$5:A10413,IF(C10413=C$5:C10413,1,0),0))</f>
        <v>7175</v>
      </c>
    </row>
    <row r="10414" spans="2:7" x14ac:dyDescent="0.25">
      <c r="B10414" s="149" t="str">
        <f t="shared" si="326"/>
        <v>_7176</v>
      </c>
      <c r="E10414" s="149" t="str">
        <f t="shared" si="325"/>
        <v>_</v>
      </c>
      <c r="G10414" s="149">
        <f t="array" ref="G10414">SUM(IF(A10414=A$5:A10414,IF(C10414=C$5:C10414,1,0),0))</f>
        <v>7176</v>
      </c>
    </row>
    <row r="10415" spans="2:7" x14ac:dyDescent="0.25">
      <c r="B10415" s="149" t="str">
        <f t="shared" si="326"/>
        <v>_7177</v>
      </c>
      <c r="E10415" s="149" t="str">
        <f t="shared" si="325"/>
        <v>_</v>
      </c>
      <c r="G10415" s="149">
        <f t="array" ref="G10415">SUM(IF(A10415=A$5:A10415,IF(C10415=C$5:C10415,1,0),0))</f>
        <v>7177</v>
      </c>
    </row>
    <row r="10416" spans="2:7" x14ac:dyDescent="0.25">
      <c r="B10416" s="149" t="str">
        <f t="shared" si="326"/>
        <v>_7178</v>
      </c>
      <c r="E10416" s="149" t="str">
        <f t="shared" si="325"/>
        <v>_</v>
      </c>
      <c r="G10416" s="149">
        <f t="array" ref="G10416">SUM(IF(A10416=A$5:A10416,IF(C10416=C$5:C10416,1,0),0))</f>
        <v>7178</v>
      </c>
    </row>
    <row r="10417" spans="2:7" x14ac:dyDescent="0.25">
      <c r="B10417" s="149" t="str">
        <f t="shared" si="326"/>
        <v>_7179</v>
      </c>
      <c r="E10417" s="149" t="str">
        <f t="shared" ref="E10417:E10480" si="327">A10417&amp;"_"&amp;C10417&amp;D10417</f>
        <v>_</v>
      </c>
      <c r="G10417" s="149">
        <f t="array" ref="G10417">SUM(IF(A10417=A$5:A10417,IF(C10417=C$5:C10417,1,0),0))</f>
        <v>7179</v>
      </c>
    </row>
    <row r="10418" spans="2:7" x14ac:dyDescent="0.25">
      <c r="B10418" s="149" t="str">
        <f t="shared" si="326"/>
        <v>_7180</v>
      </c>
      <c r="E10418" s="149" t="str">
        <f t="shared" si="327"/>
        <v>_</v>
      </c>
      <c r="G10418" s="149">
        <f t="array" ref="G10418">SUM(IF(A10418=A$5:A10418,IF(C10418=C$5:C10418,1,0),0))</f>
        <v>7180</v>
      </c>
    </row>
    <row r="10419" spans="2:7" x14ac:dyDescent="0.25">
      <c r="B10419" s="149" t="str">
        <f t="shared" si="326"/>
        <v>_7181</v>
      </c>
      <c r="E10419" s="149" t="str">
        <f t="shared" si="327"/>
        <v>_</v>
      </c>
      <c r="G10419" s="149">
        <f t="array" ref="G10419">SUM(IF(A10419=A$5:A10419,IF(C10419=C$5:C10419,1,0),0))</f>
        <v>7181</v>
      </c>
    </row>
    <row r="10420" spans="2:7" x14ac:dyDescent="0.25">
      <c r="B10420" s="149" t="str">
        <f t="shared" si="326"/>
        <v>_7182</v>
      </c>
      <c r="E10420" s="149" t="str">
        <f t="shared" si="327"/>
        <v>_</v>
      </c>
      <c r="G10420" s="149">
        <f t="array" ref="G10420">SUM(IF(A10420=A$5:A10420,IF(C10420=C$5:C10420,1,0),0))</f>
        <v>7182</v>
      </c>
    </row>
    <row r="10421" spans="2:7" x14ac:dyDescent="0.25">
      <c r="B10421" s="149" t="str">
        <f t="shared" si="326"/>
        <v>_7183</v>
      </c>
      <c r="E10421" s="149" t="str">
        <f t="shared" si="327"/>
        <v>_</v>
      </c>
      <c r="G10421" s="149">
        <f t="array" ref="G10421">SUM(IF(A10421=A$5:A10421,IF(C10421=C$5:C10421,1,0),0))</f>
        <v>7183</v>
      </c>
    </row>
    <row r="10422" spans="2:7" x14ac:dyDescent="0.25">
      <c r="B10422" s="149" t="str">
        <f t="shared" si="326"/>
        <v>_7184</v>
      </c>
      <c r="E10422" s="149" t="str">
        <f t="shared" si="327"/>
        <v>_</v>
      </c>
      <c r="G10422" s="149">
        <f t="array" ref="G10422">SUM(IF(A10422=A$5:A10422,IF(C10422=C$5:C10422,1,0),0))</f>
        <v>7184</v>
      </c>
    </row>
    <row r="10423" spans="2:7" x14ac:dyDescent="0.25">
      <c r="B10423" s="149" t="str">
        <f t="shared" si="326"/>
        <v>_7185</v>
      </c>
      <c r="E10423" s="149" t="str">
        <f t="shared" si="327"/>
        <v>_</v>
      </c>
      <c r="G10423" s="149">
        <f t="array" ref="G10423">SUM(IF(A10423=A$5:A10423,IF(C10423=C$5:C10423,1,0),0))</f>
        <v>7185</v>
      </c>
    </row>
    <row r="10424" spans="2:7" x14ac:dyDescent="0.25">
      <c r="B10424" s="149" t="str">
        <f t="shared" si="326"/>
        <v>_7186</v>
      </c>
      <c r="E10424" s="149" t="str">
        <f t="shared" si="327"/>
        <v>_</v>
      </c>
      <c r="G10424" s="149">
        <f t="array" ref="G10424">SUM(IF(A10424=A$5:A10424,IF(C10424=C$5:C10424,1,0),0))</f>
        <v>7186</v>
      </c>
    </row>
    <row r="10425" spans="2:7" x14ac:dyDescent="0.25">
      <c r="B10425" s="149" t="str">
        <f t="shared" si="326"/>
        <v>_7187</v>
      </c>
      <c r="E10425" s="149" t="str">
        <f t="shared" si="327"/>
        <v>_</v>
      </c>
      <c r="G10425" s="149">
        <f t="array" ref="G10425">SUM(IF(A10425=A$5:A10425,IF(C10425=C$5:C10425,1,0),0))</f>
        <v>7187</v>
      </c>
    </row>
    <row r="10426" spans="2:7" x14ac:dyDescent="0.25">
      <c r="B10426" s="149" t="str">
        <f t="shared" si="326"/>
        <v>_7188</v>
      </c>
      <c r="E10426" s="149" t="str">
        <f t="shared" si="327"/>
        <v>_</v>
      </c>
      <c r="G10426" s="149">
        <f t="array" ref="G10426">SUM(IF(A10426=A$5:A10426,IF(C10426=C$5:C10426,1,0),0))</f>
        <v>7188</v>
      </c>
    </row>
    <row r="10427" spans="2:7" x14ac:dyDescent="0.25">
      <c r="B10427" s="149" t="str">
        <f t="shared" si="326"/>
        <v>_7189</v>
      </c>
      <c r="E10427" s="149" t="str">
        <f t="shared" si="327"/>
        <v>_</v>
      </c>
      <c r="G10427" s="149">
        <f t="array" ref="G10427">SUM(IF(A10427=A$5:A10427,IF(C10427=C$5:C10427,1,0),0))</f>
        <v>7189</v>
      </c>
    </row>
    <row r="10428" spans="2:7" x14ac:dyDescent="0.25">
      <c r="B10428" s="149" t="str">
        <f t="shared" si="326"/>
        <v>_7190</v>
      </c>
      <c r="E10428" s="149" t="str">
        <f t="shared" si="327"/>
        <v>_</v>
      </c>
      <c r="G10428" s="149">
        <f t="array" ref="G10428">SUM(IF(A10428=A$5:A10428,IF(C10428=C$5:C10428,1,0),0))</f>
        <v>7190</v>
      </c>
    </row>
    <row r="10429" spans="2:7" x14ac:dyDescent="0.25">
      <c r="B10429" s="149" t="str">
        <f t="shared" si="326"/>
        <v>_7191</v>
      </c>
      <c r="E10429" s="149" t="str">
        <f t="shared" si="327"/>
        <v>_</v>
      </c>
      <c r="G10429" s="149">
        <f t="array" ref="G10429">SUM(IF(A10429=A$5:A10429,IF(C10429=C$5:C10429,1,0),0))</f>
        <v>7191</v>
      </c>
    </row>
    <row r="10430" spans="2:7" x14ac:dyDescent="0.25">
      <c r="B10430" s="149" t="str">
        <f t="shared" si="326"/>
        <v>_7192</v>
      </c>
      <c r="E10430" s="149" t="str">
        <f t="shared" si="327"/>
        <v>_</v>
      </c>
      <c r="G10430" s="149">
        <f t="array" ref="G10430">SUM(IF(A10430=A$5:A10430,IF(C10430=C$5:C10430,1,0),0))</f>
        <v>7192</v>
      </c>
    </row>
    <row r="10431" spans="2:7" x14ac:dyDescent="0.25">
      <c r="B10431" s="149" t="str">
        <f t="shared" si="326"/>
        <v>_7193</v>
      </c>
      <c r="E10431" s="149" t="str">
        <f t="shared" si="327"/>
        <v>_</v>
      </c>
      <c r="G10431" s="149">
        <f t="array" ref="G10431">SUM(IF(A10431=A$5:A10431,IF(C10431=C$5:C10431,1,0),0))</f>
        <v>7193</v>
      </c>
    </row>
    <row r="10432" spans="2:7" x14ac:dyDescent="0.25">
      <c r="B10432" s="149" t="str">
        <f t="shared" si="326"/>
        <v>_7194</v>
      </c>
      <c r="E10432" s="149" t="str">
        <f t="shared" si="327"/>
        <v>_</v>
      </c>
      <c r="G10432" s="149">
        <f t="array" ref="G10432">SUM(IF(A10432=A$5:A10432,IF(C10432=C$5:C10432,1,0),0))</f>
        <v>7194</v>
      </c>
    </row>
    <row r="10433" spans="2:7" x14ac:dyDescent="0.25">
      <c r="B10433" s="149" t="str">
        <f t="shared" si="326"/>
        <v>_7195</v>
      </c>
      <c r="E10433" s="149" t="str">
        <f t="shared" si="327"/>
        <v>_</v>
      </c>
      <c r="G10433" s="149">
        <f t="array" ref="G10433">SUM(IF(A10433=A$5:A10433,IF(C10433=C$5:C10433,1,0),0))</f>
        <v>7195</v>
      </c>
    </row>
    <row r="10434" spans="2:7" x14ac:dyDescent="0.25">
      <c r="B10434" s="149" t="str">
        <f t="shared" si="326"/>
        <v>_7196</v>
      </c>
      <c r="E10434" s="149" t="str">
        <f t="shared" si="327"/>
        <v>_</v>
      </c>
      <c r="G10434" s="149">
        <f t="array" ref="G10434">SUM(IF(A10434=A$5:A10434,IF(C10434=C$5:C10434,1,0),0))</f>
        <v>7196</v>
      </c>
    </row>
    <row r="10435" spans="2:7" x14ac:dyDescent="0.25">
      <c r="B10435" s="149" t="str">
        <f t="shared" si="326"/>
        <v>_7197</v>
      </c>
      <c r="E10435" s="149" t="str">
        <f t="shared" si="327"/>
        <v>_</v>
      </c>
      <c r="G10435" s="149">
        <f t="array" ref="G10435">SUM(IF(A10435=A$5:A10435,IF(C10435=C$5:C10435,1,0),0))</f>
        <v>7197</v>
      </c>
    </row>
    <row r="10436" spans="2:7" x14ac:dyDescent="0.25">
      <c r="B10436" s="149" t="str">
        <f t="shared" si="326"/>
        <v>_7198</v>
      </c>
      <c r="E10436" s="149" t="str">
        <f t="shared" si="327"/>
        <v>_</v>
      </c>
      <c r="G10436" s="149">
        <f t="array" ref="G10436">SUM(IF(A10436=A$5:A10436,IF(C10436=C$5:C10436,1,0),0))</f>
        <v>7198</v>
      </c>
    </row>
    <row r="10437" spans="2:7" x14ac:dyDescent="0.25">
      <c r="B10437" s="149" t="str">
        <f t="shared" si="326"/>
        <v>_7199</v>
      </c>
      <c r="E10437" s="149" t="str">
        <f t="shared" si="327"/>
        <v>_</v>
      </c>
      <c r="G10437" s="149">
        <f t="array" ref="G10437">SUM(IF(A10437=A$5:A10437,IF(C10437=C$5:C10437,1,0),0))</f>
        <v>7199</v>
      </c>
    </row>
    <row r="10438" spans="2:7" x14ac:dyDescent="0.25">
      <c r="B10438" s="149" t="str">
        <f t="shared" si="326"/>
        <v>_7200</v>
      </c>
      <c r="E10438" s="149" t="str">
        <f t="shared" si="327"/>
        <v>_</v>
      </c>
      <c r="G10438" s="149">
        <f t="array" ref="G10438">SUM(IF(A10438=A$5:A10438,IF(C10438=C$5:C10438,1,0),0))</f>
        <v>7200</v>
      </c>
    </row>
    <row r="10439" spans="2:7" x14ac:dyDescent="0.25">
      <c r="B10439" s="149" t="str">
        <f t="shared" si="326"/>
        <v>_7201</v>
      </c>
      <c r="E10439" s="149" t="str">
        <f t="shared" si="327"/>
        <v>_</v>
      </c>
      <c r="G10439" s="149">
        <f t="array" ref="G10439">SUM(IF(A10439=A$5:A10439,IF(C10439=C$5:C10439,1,0),0))</f>
        <v>7201</v>
      </c>
    </row>
    <row r="10440" spans="2:7" x14ac:dyDescent="0.25">
      <c r="B10440" s="149" t="str">
        <f t="shared" si="326"/>
        <v>_7202</v>
      </c>
      <c r="E10440" s="149" t="str">
        <f t="shared" si="327"/>
        <v>_</v>
      </c>
      <c r="G10440" s="149">
        <f t="array" ref="G10440">SUM(IF(A10440=A$5:A10440,IF(C10440=C$5:C10440,1,0),0))</f>
        <v>7202</v>
      </c>
    </row>
    <row r="10441" spans="2:7" x14ac:dyDescent="0.25">
      <c r="B10441" s="149" t="str">
        <f t="shared" si="326"/>
        <v>_7203</v>
      </c>
      <c r="E10441" s="149" t="str">
        <f t="shared" si="327"/>
        <v>_</v>
      </c>
      <c r="G10441" s="149">
        <f t="array" ref="G10441">SUM(IF(A10441=A$5:A10441,IF(C10441=C$5:C10441,1,0),0))</f>
        <v>7203</v>
      </c>
    </row>
    <row r="10442" spans="2:7" x14ac:dyDescent="0.25">
      <c r="B10442" s="149" t="str">
        <f t="shared" si="326"/>
        <v>_7204</v>
      </c>
      <c r="E10442" s="149" t="str">
        <f t="shared" si="327"/>
        <v>_</v>
      </c>
      <c r="G10442" s="149">
        <f t="array" ref="G10442">SUM(IF(A10442=A$5:A10442,IF(C10442=C$5:C10442,1,0),0))</f>
        <v>7204</v>
      </c>
    </row>
    <row r="10443" spans="2:7" x14ac:dyDescent="0.25">
      <c r="B10443" s="149" t="str">
        <f t="shared" si="326"/>
        <v>_7205</v>
      </c>
      <c r="E10443" s="149" t="str">
        <f t="shared" si="327"/>
        <v>_</v>
      </c>
      <c r="G10443" s="149">
        <f t="array" ref="G10443">SUM(IF(A10443=A$5:A10443,IF(C10443=C$5:C10443,1,0),0))</f>
        <v>7205</v>
      </c>
    </row>
    <row r="10444" spans="2:7" x14ac:dyDescent="0.25">
      <c r="B10444" s="149" t="str">
        <f t="shared" si="326"/>
        <v>_7206</v>
      </c>
      <c r="E10444" s="149" t="str">
        <f t="shared" si="327"/>
        <v>_</v>
      </c>
      <c r="G10444" s="149">
        <f t="array" ref="G10444">SUM(IF(A10444=A$5:A10444,IF(C10444=C$5:C10444,1,0),0))</f>
        <v>7206</v>
      </c>
    </row>
    <row r="10445" spans="2:7" x14ac:dyDescent="0.25">
      <c r="B10445" s="149" t="str">
        <f t="shared" ref="B10445:B10508" si="328">A10445&amp;"_"&amp;C10445&amp;G10445</f>
        <v>_7207</v>
      </c>
      <c r="E10445" s="149" t="str">
        <f t="shared" si="327"/>
        <v>_</v>
      </c>
      <c r="G10445" s="149">
        <f t="array" ref="G10445">SUM(IF(A10445=A$5:A10445,IF(C10445=C$5:C10445,1,0),0))</f>
        <v>7207</v>
      </c>
    </row>
    <row r="10446" spans="2:7" x14ac:dyDescent="0.25">
      <c r="B10446" s="149" t="str">
        <f t="shared" si="328"/>
        <v>_7208</v>
      </c>
      <c r="E10446" s="149" t="str">
        <f t="shared" si="327"/>
        <v>_</v>
      </c>
      <c r="G10446" s="149">
        <f t="array" ref="G10446">SUM(IF(A10446=A$5:A10446,IF(C10446=C$5:C10446,1,0),0))</f>
        <v>7208</v>
      </c>
    </row>
    <row r="10447" spans="2:7" x14ac:dyDescent="0.25">
      <c r="B10447" s="149" t="str">
        <f t="shared" si="328"/>
        <v>_7209</v>
      </c>
      <c r="E10447" s="149" t="str">
        <f t="shared" si="327"/>
        <v>_</v>
      </c>
      <c r="G10447" s="149">
        <f t="array" ref="G10447">SUM(IF(A10447=A$5:A10447,IF(C10447=C$5:C10447,1,0),0))</f>
        <v>7209</v>
      </c>
    </row>
    <row r="10448" spans="2:7" x14ac:dyDescent="0.25">
      <c r="B10448" s="149" t="str">
        <f t="shared" si="328"/>
        <v>_7210</v>
      </c>
      <c r="E10448" s="149" t="str">
        <f t="shared" si="327"/>
        <v>_</v>
      </c>
      <c r="G10448" s="149">
        <f t="array" ref="G10448">SUM(IF(A10448=A$5:A10448,IF(C10448=C$5:C10448,1,0),0))</f>
        <v>7210</v>
      </c>
    </row>
    <row r="10449" spans="2:7" x14ac:dyDescent="0.25">
      <c r="B10449" s="149" t="str">
        <f t="shared" si="328"/>
        <v>_7211</v>
      </c>
      <c r="E10449" s="149" t="str">
        <f t="shared" si="327"/>
        <v>_</v>
      </c>
      <c r="G10449" s="149">
        <f t="array" ref="G10449">SUM(IF(A10449=A$5:A10449,IF(C10449=C$5:C10449,1,0),0))</f>
        <v>7211</v>
      </c>
    </row>
    <row r="10450" spans="2:7" x14ac:dyDescent="0.25">
      <c r="B10450" s="149" t="str">
        <f t="shared" si="328"/>
        <v>_7212</v>
      </c>
      <c r="E10450" s="149" t="str">
        <f t="shared" si="327"/>
        <v>_</v>
      </c>
      <c r="G10450" s="149">
        <f t="array" ref="G10450">SUM(IF(A10450=A$5:A10450,IF(C10450=C$5:C10450,1,0),0))</f>
        <v>7212</v>
      </c>
    </row>
    <row r="10451" spans="2:7" x14ac:dyDescent="0.25">
      <c r="B10451" s="149" t="str">
        <f t="shared" si="328"/>
        <v>_7213</v>
      </c>
      <c r="E10451" s="149" t="str">
        <f t="shared" si="327"/>
        <v>_</v>
      </c>
      <c r="G10451" s="149">
        <f t="array" ref="G10451">SUM(IF(A10451=A$5:A10451,IF(C10451=C$5:C10451,1,0),0))</f>
        <v>7213</v>
      </c>
    </row>
    <row r="10452" spans="2:7" x14ac:dyDescent="0.25">
      <c r="B10452" s="149" t="str">
        <f t="shared" si="328"/>
        <v>_7214</v>
      </c>
      <c r="E10452" s="149" t="str">
        <f t="shared" si="327"/>
        <v>_</v>
      </c>
      <c r="G10452" s="149">
        <f t="array" ref="G10452">SUM(IF(A10452=A$5:A10452,IF(C10452=C$5:C10452,1,0),0))</f>
        <v>7214</v>
      </c>
    </row>
    <row r="10453" spans="2:7" x14ac:dyDescent="0.25">
      <c r="B10453" s="149" t="str">
        <f t="shared" si="328"/>
        <v>_7215</v>
      </c>
      <c r="E10453" s="149" t="str">
        <f t="shared" si="327"/>
        <v>_</v>
      </c>
      <c r="G10453" s="149">
        <f t="array" ref="G10453">SUM(IF(A10453=A$5:A10453,IF(C10453=C$5:C10453,1,0),0))</f>
        <v>7215</v>
      </c>
    </row>
    <row r="10454" spans="2:7" x14ac:dyDescent="0.25">
      <c r="B10454" s="149" t="str">
        <f t="shared" si="328"/>
        <v>_7216</v>
      </c>
      <c r="E10454" s="149" t="str">
        <f t="shared" si="327"/>
        <v>_</v>
      </c>
      <c r="G10454" s="149">
        <f t="array" ref="G10454">SUM(IF(A10454=A$5:A10454,IF(C10454=C$5:C10454,1,0),0))</f>
        <v>7216</v>
      </c>
    </row>
    <row r="10455" spans="2:7" x14ac:dyDescent="0.25">
      <c r="B10455" s="149" t="str">
        <f t="shared" si="328"/>
        <v>_7217</v>
      </c>
      <c r="E10455" s="149" t="str">
        <f t="shared" si="327"/>
        <v>_</v>
      </c>
      <c r="G10455" s="149">
        <f t="array" ref="G10455">SUM(IF(A10455=A$5:A10455,IF(C10455=C$5:C10455,1,0),0))</f>
        <v>7217</v>
      </c>
    </row>
    <row r="10456" spans="2:7" x14ac:dyDescent="0.25">
      <c r="B10456" s="149" t="str">
        <f t="shared" si="328"/>
        <v>_7218</v>
      </c>
      <c r="E10456" s="149" t="str">
        <f t="shared" si="327"/>
        <v>_</v>
      </c>
      <c r="G10456" s="149">
        <f t="array" ref="G10456">SUM(IF(A10456=A$5:A10456,IF(C10456=C$5:C10456,1,0),0))</f>
        <v>7218</v>
      </c>
    </row>
    <row r="10457" spans="2:7" x14ac:dyDescent="0.25">
      <c r="B10457" s="149" t="str">
        <f t="shared" si="328"/>
        <v>_7219</v>
      </c>
      <c r="E10457" s="149" t="str">
        <f t="shared" si="327"/>
        <v>_</v>
      </c>
      <c r="G10457" s="149">
        <f t="array" ref="G10457">SUM(IF(A10457=A$5:A10457,IF(C10457=C$5:C10457,1,0),0))</f>
        <v>7219</v>
      </c>
    </row>
    <row r="10458" spans="2:7" x14ac:dyDescent="0.25">
      <c r="B10458" s="149" t="str">
        <f t="shared" si="328"/>
        <v>_7220</v>
      </c>
      <c r="E10458" s="149" t="str">
        <f t="shared" si="327"/>
        <v>_</v>
      </c>
      <c r="G10458" s="149">
        <f t="array" ref="G10458">SUM(IF(A10458=A$5:A10458,IF(C10458=C$5:C10458,1,0),0))</f>
        <v>7220</v>
      </c>
    </row>
    <row r="10459" spans="2:7" x14ac:dyDescent="0.25">
      <c r="B10459" s="149" t="str">
        <f t="shared" si="328"/>
        <v>_7221</v>
      </c>
      <c r="E10459" s="149" t="str">
        <f t="shared" si="327"/>
        <v>_</v>
      </c>
      <c r="G10459" s="149">
        <f t="array" ref="G10459">SUM(IF(A10459=A$5:A10459,IF(C10459=C$5:C10459,1,0),0))</f>
        <v>7221</v>
      </c>
    </row>
    <row r="10460" spans="2:7" x14ac:dyDescent="0.25">
      <c r="B10460" s="149" t="str">
        <f t="shared" si="328"/>
        <v>_7222</v>
      </c>
      <c r="E10460" s="149" t="str">
        <f t="shared" si="327"/>
        <v>_</v>
      </c>
      <c r="G10460" s="149">
        <f t="array" ref="G10460">SUM(IF(A10460=A$5:A10460,IF(C10460=C$5:C10460,1,0),0))</f>
        <v>7222</v>
      </c>
    </row>
    <row r="10461" spans="2:7" x14ac:dyDescent="0.25">
      <c r="B10461" s="149" t="str">
        <f t="shared" si="328"/>
        <v>_7223</v>
      </c>
      <c r="E10461" s="149" t="str">
        <f t="shared" si="327"/>
        <v>_</v>
      </c>
      <c r="G10461" s="149">
        <f t="array" ref="G10461">SUM(IF(A10461=A$5:A10461,IF(C10461=C$5:C10461,1,0),0))</f>
        <v>7223</v>
      </c>
    </row>
    <row r="10462" spans="2:7" x14ac:dyDescent="0.25">
      <c r="B10462" s="149" t="str">
        <f t="shared" si="328"/>
        <v>_7224</v>
      </c>
      <c r="E10462" s="149" t="str">
        <f t="shared" si="327"/>
        <v>_</v>
      </c>
      <c r="G10462" s="149">
        <f t="array" ref="G10462">SUM(IF(A10462=A$5:A10462,IF(C10462=C$5:C10462,1,0),0))</f>
        <v>7224</v>
      </c>
    </row>
    <row r="10463" spans="2:7" x14ac:dyDescent="0.25">
      <c r="B10463" s="149" t="str">
        <f t="shared" si="328"/>
        <v>_7225</v>
      </c>
      <c r="E10463" s="149" t="str">
        <f t="shared" si="327"/>
        <v>_</v>
      </c>
      <c r="G10463" s="149">
        <f t="array" ref="G10463">SUM(IF(A10463=A$5:A10463,IF(C10463=C$5:C10463,1,0),0))</f>
        <v>7225</v>
      </c>
    </row>
    <row r="10464" spans="2:7" x14ac:dyDescent="0.25">
      <c r="B10464" s="149" t="str">
        <f t="shared" si="328"/>
        <v>_7226</v>
      </c>
      <c r="E10464" s="149" t="str">
        <f t="shared" si="327"/>
        <v>_</v>
      </c>
      <c r="G10464" s="149">
        <f t="array" ref="G10464">SUM(IF(A10464=A$5:A10464,IF(C10464=C$5:C10464,1,0),0))</f>
        <v>7226</v>
      </c>
    </row>
    <row r="10465" spans="2:7" x14ac:dyDescent="0.25">
      <c r="B10465" s="149" t="str">
        <f t="shared" si="328"/>
        <v>_7227</v>
      </c>
      <c r="E10465" s="149" t="str">
        <f t="shared" si="327"/>
        <v>_</v>
      </c>
      <c r="G10465" s="149">
        <f t="array" ref="G10465">SUM(IF(A10465=A$5:A10465,IF(C10465=C$5:C10465,1,0),0))</f>
        <v>7227</v>
      </c>
    </row>
    <row r="10466" spans="2:7" x14ac:dyDescent="0.25">
      <c r="B10466" s="149" t="str">
        <f t="shared" si="328"/>
        <v>_7228</v>
      </c>
      <c r="E10466" s="149" t="str">
        <f t="shared" si="327"/>
        <v>_</v>
      </c>
      <c r="G10466" s="149">
        <f t="array" ref="G10466">SUM(IF(A10466=A$5:A10466,IF(C10466=C$5:C10466,1,0),0))</f>
        <v>7228</v>
      </c>
    </row>
    <row r="10467" spans="2:7" x14ac:dyDescent="0.25">
      <c r="B10467" s="149" t="str">
        <f t="shared" si="328"/>
        <v>_7229</v>
      </c>
      <c r="E10467" s="149" t="str">
        <f t="shared" si="327"/>
        <v>_</v>
      </c>
      <c r="G10467" s="149">
        <f t="array" ref="G10467">SUM(IF(A10467=A$5:A10467,IF(C10467=C$5:C10467,1,0),0))</f>
        <v>7229</v>
      </c>
    </row>
    <row r="10468" spans="2:7" x14ac:dyDescent="0.25">
      <c r="B10468" s="149" t="str">
        <f t="shared" si="328"/>
        <v>_7230</v>
      </c>
      <c r="E10468" s="149" t="str">
        <f t="shared" si="327"/>
        <v>_</v>
      </c>
      <c r="G10468" s="149">
        <f t="array" ref="G10468">SUM(IF(A10468=A$5:A10468,IF(C10468=C$5:C10468,1,0),0))</f>
        <v>7230</v>
      </c>
    </row>
    <row r="10469" spans="2:7" x14ac:dyDescent="0.25">
      <c r="B10469" s="149" t="str">
        <f t="shared" si="328"/>
        <v>_7231</v>
      </c>
      <c r="E10469" s="149" t="str">
        <f t="shared" si="327"/>
        <v>_</v>
      </c>
      <c r="G10469" s="149">
        <f t="array" ref="G10469">SUM(IF(A10469=A$5:A10469,IF(C10469=C$5:C10469,1,0),0))</f>
        <v>7231</v>
      </c>
    </row>
    <row r="10470" spans="2:7" x14ac:dyDescent="0.25">
      <c r="B10470" s="149" t="str">
        <f t="shared" si="328"/>
        <v>_7232</v>
      </c>
      <c r="E10470" s="149" t="str">
        <f t="shared" si="327"/>
        <v>_</v>
      </c>
      <c r="G10470" s="149">
        <f t="array" ref="G10470">SUM(IF(A10470=A$5:A10470,IF(C10470=C$5:C10470,1,0),0))</f>
        <v>7232</v>
      </c>
    </row>
    <row r="10471" spans="2:7" x14ac:dyDescent="0.25">
      <c r="B10471" s="149" t="str">
        <f t="shared" si="328"/>
        <v>_7233</v>
      </c>
      <c r="E10471" s="149" t="str">
        <f t="shared" si="327"/>
        <v>_</v>
      </c>
      <c r="G10471" s="149">
        <f t="array" ref="G10471">SUM(IF(A10471=A$5:A10471,IF(C10471=C$5:C10471,1,0),0))</f>
        <v>7233</v>
      </c>
    </row>
    <row r="10472" spans="2:7" x14ac:dyDescent="0.25">
      <c r="B10472" s="149" t="str">
        <f t="shared" si="328"/>
        <v>_7234</v>
      </c>
      <c r="E10472" s="149" t="str">
        <f t="shared" si="327"/>
        <v>_</v>
      </c>
      <c r="G10472" s="149">
        <f t="array" ref="G10472">SUM(IF(A10472=A$5:A10472,IF(C10472=C$5:C10472,1,0),0))</f>
        <v>7234</v>
      </c>
    </row>
    <row r="10473" spans="2:7" x14ac:dyDescent="0.25">
      <c r="B10473" s="149" t="str">
        <f t="shared" si="328"/>
        <v>_7235</v>
      </c>
      <c r="E10473" s="149" t="str">
        <f t="shared" si="327"/>
        <v>_</v>
      </c>
      <c r="G10473" s="149">
        <f t="array" ref="G10473">SUM(IF(A10473=A$5:A10473,IF(C10473=C$5:C10473,1,0),0))</f>
        <v>7235</v>
      </c>
    </row>
    <row r="10474" spans="2:7" x14ac:dyDescent="0.25">
      <c r="B10474" s="149" t="str">
        <f t="shared" si="328"/>
        <v>_7236</v>
      </c>
      <c r="E10474" s="149" t="str">
        <f t="shared" si="327"/>
        <v>_</v>
      </c>
      <c r="G10474" s="149">
        <f t="array" ref="G10474">SUM(IF(A10474=A$5:A10474,IF(C10474=C$5:C10474,1,0),0))</f>
        <v>7236</v>
      </c>
    </row>
    <row r="10475" spans="2:7" x14ac:dyDescent="0.25">
      <c r="B10475" s="149" t="str">
        <f t="shared" si="328"/>
        <v>_7237</v>
      </c>
      <c r="E10475" s="149" t="str">
        <f t="shared" si="327"/>
        <v>_</v>
      </c>
      <c r="G10475" s="149">
        <f t="array" ref="G10475">SUM(IF(A10475=A$5:A10475,IF(C10475=C$5:C10475,1,0),0))</f>
        <v>7237</v>
      </c>
    </row>
    <row r="10476" spans="2:7" x14ac:dyDescent="0.25">
      <c r="B10476" s="149" t="str">
        <f t="shared" si="328"/>
        <v>_7238</v>
      </c>
      <c r="E10476" s="149" t="str">
        <f t="shared" si="327"/>
        <v>_</v>
      </c>
      <c r="G10476" s="149">
        <f t="array" ref="G10476">SUM(IF(A10476=A$5:A10476,IF(C10476=C$5:C10476,1,0),0))</f>
        <v>7238</v>
      </c>
    </row>
    <row r="10477" spans="2:7" x14ac:dyDescent="0.25">
      <c r="B10477" s="149" t="str">
        <f t="shared" si="328"/>
        <v>_7239</v>
      </c>
      <c r="E10477" s="149" t="str">
        <f t="shared" si="327"/>
        <v>_</v>
      </c>
      <c r="G10477" s="149">
        <f t="array" ref="G10477">SUM(IF(A10477=A$5:A10477,IF(C10477=C$5:C10477,1,0),0))</f>
        <v>7239</v>
      </c>
    </row>
    <row r="10478" spans="2:7" x14ac:dyDescent="0.25">
      <c r="B10478" s="149" t="str">
        <f t="shared" si="328"/>
        <v>_7240</v>
      </c>
      <c r="E10478" s="149" t="str">
        <f t="shared" si="327"/>
        <v>_</v>
      </c>
      <c r="G10478" s="149">
        <f t="array" ref="G10478">SUM(IF(A10478=A$5:A10478,IF(C10478=C$5:C10478,1,0),0))</f>
        <v>7240</v>
      </c>
    </row>
    <row r="10479" spans="2:7" x14ac:dyDescent="0.25">
      <c r="B10479" s="149" t="str">
        <f t="shared" si="328"/>
        <v>_7241</v>
      </c>
      <c r="E10479" s="149" t="str">
        <f t="shared" si="327"/>
        <v>_</v>
      </c>
      <c r="G10479" s="149">
        <f t="array" ref="G10479">SUM(IF(A10479=A$5:A10479,IF(C10479=C$5:C10479,1,0),0))</f>
        <v>7241</v>
      </c>
    </row>
    <row r="10480" spans="2:7" x14ac:dyDescent="0.25">
      <c r="B10480" s="149" t="str">
        <f t="shared" si="328"/>
        <v>_7242</v>
      </c>
      <c r="E10480" s="149" t="str">
        <f t="shared" si="327"/>
        <v>_</v>
      </c>
      <c r="G10480" s="149">
        <f t="array" ref="G10480">SUM(IF(A10480=A$5:A10480,IF(C10480=C$5:C10480,1,0),0))</f>
        <v>7242</v>
      </c>
    </row>
    <row r="10481" spans="2:7" x14ac:dyDescent="0.25">
      <c r="B10481" s="149" t="str">
        <f t="shared" si="328"/>
        <v>_7243</v>
      </c>
      <c r="E10481" s="149" t="str">
        <f t="shared" ref="E10481:E10544" si="329">A10481&amp;"_"&amp;C10481&amp;D10481</f>
        <v>_</v>
      </c>
      <c r="G10481" s="149">
        <f t="array" ref="G10481">SUM(IF(A10481=A$5:A10481,IF(C10481=C$5:C10481,1,0),0))</f>
        <v>7243</v>
      </c>
    </row>
    <row r="10482" spans="2:7" x14ac:dyDescent="0.25">
      <c r="B10482" s="149" t="str">
        <f t="shared" si="328"/>
        <v>_7244</v>
      </c>
      <c r="E10482" s="149" t="str">
        <f t="shared" si="329"/>
        <v>_</v>
      </c>
      <c r="G10482" s="149">
        <f t="array" ref="G10482">SUM(IF(A10482=A$5:A10482,IF(C10482=C$5:C10482,1,0),0))</f>
        <v>7244</v>
      </c>
    </row>
    <row r="10483" spans="2:7" x14ac:dyDescent="0.25">
      <c r="B10483" s="149" t="str">
        <f t="shared" si="328"/>
        <v>_7245</v>
      </c>
      <c r="E10483" s="149" t="str">
        <f t="shared" si="329"/>
        <v>_</v>
      </c>
      <c r="G10483" s="149">
        <f t="array" ref="G10483">SUM(IF(A10483=A$5:A10483,IF(C10483=C$5:C10483,1,0),0))</f>
        <v>7245</v>
      </c>
    </row>
    <row r="10484" spans="2:7" x14ac:dyDescent="0.25">
      <c r="B10484" s="149" t="str">
        <f t="shared" si="328"/>
        <v>_7246</v>
      </c>
      <c r="E10484" s="149" t="str">
        <f t="shared" si="329"/>
        <v>_</v>
      </c>
      <c r="G10484" s="149">
        <f t="array" ref="G10484">SUM(IF(A10484=A$5:A10484,IF(C10484=C$5:C10484,1,0),0))</f>
        <v>7246</v>
      </c>
    </row>
    <row r="10485" spans="2:7" x14ac:dyDescent="0.25">
      <c r="B10485" s="149" t="str">
        <f t="shared" si="328"/>
        <v>_7247</v>
      </c>
      <c r="E10485" s="149" t="str">
        <f t="shared" si="329"/>
        <v>_</v>
      </c>
      <c r="G10485" s="149">
        <f t="array" ref="G10485">SUM(IF(A10485=A$5:A10485,IF(C10485=C$5:C10485,1,0),0))</f>
        <v>7247</v>
      </c>
    </row>
    <row r="10486" spans="2:7" x14ac:dyDescent="0.25">
      <c r="B10486" s="149" t="str">
        <f t="shared" si="328"/>
        <v>_7248</v>
      </c>
      <c r="E10486" s="149" t="str">
        <f t="shared" si="329"/>
        <v>_</v>
      </c>
      <c r="G10486" s="149">
        <f t="array" ref="G10486">SUM(IF(A10486=A$5:A10486,IF(C10486=C$5:C10486,1,0),0))</f>
        <v>7248</v>
      </c>
    </row>
    <row r="10487" spans="2:7" x14ac:dyDescent="0.25">
      <c r="B10487" s="149" t="str">
        <f t="shared" si="328"/>
        <v>_7249</v>
      </c>
      <c r="E10487" s="149" t="str">
        <f t="shared" si="329"/>
        <v>_</v>
      </c>
      <c r="G10487" s="149">
        <f t="array" ref="G10487">SUM(IF(A10487=A$5:A10487,IF(C10487=C$5:C10487,1,0),0))</f>
        <v>7249</v>
      </c>
    </row>
    <row r="10488" spans="2:7" x14ac:dyDescent="0.25">
      <c r="B10488" s="149" t="str">
        <f t="shared" si="328"/>
        <v>_7250</v>
      </c>
      <c r="E10488" s="149" t="str">
        <f t="shared" si="329"/>
        <v>_</v>
      </c>
      <c r="G10488" s="149">
        <f t="array" ref="G10488">SUM(IF(A10488=A$5:A10488,IF(C10488=C$5:C10488,1,0),0))</f>
        <v>7250</v>
      </c>
    </row>
    <row r="10489" spans="2:7" x14ac:dyDescent="0.25">
      <c r="B10489" s="149" t="str">
        <f t="shared" si="328"/>
        <v>_7251</v>
      </c>
      <c r="E10489" s="149" t="str">
        <f t="shared" si="329"/>
        <v>_</v>
      </c>
      <c r="G10489" s="149">
        <f t="array" ref="G10489">SUM(IF(A10489=A$5:A10489,IF(C10489=C$5:C10489,1,0),0))</f>
        <v>7251</v>
      </c>
    </row>
    <row r="10490" spans="2:7" x14ac:dyDescent="0.25">
      <c r="B10490" s="149" t="str">
        <f t="shared" si="328"/>
        <v>_7252</v>
      </c>
      <c r="E10490" s="149" t="str">
        <f t="shared" si="329"/>
        <v>_</v>
      </c>
      <c r="G10490" s="149">
        <f t="array" ref="G10490">SUM(IF(A10490=A$5:A10490,IF(C10490=C$5:C10490,1,0),0))</f>
        <v>7252</v>
      </c>
    </row>
    <row r="10491" spans="2:7" x14ac:dyDescent="0.25">
      <c r="B10491" s="149" t="str">
        <f t="shared" si="328"/>
        <v>_7253</v>
      </c>
      <c r="E10491" s="149" t="str">
        <f t="shared" si="329"/>
        <v>_</v>
      </c>
      <c r="G10491" s="149">
        <f t="array" ref="G10491">SUM(IF(A10491=A$5:A10491,IF(C10491=C$5:C10491,1,0),0))</f>
        <v>7253</v>
      </c>
    </row>
    <row r="10492" spans="2:7" x14ac:dyDescent="0.25">
      <c r="B10492" s="149" t="str">
        <f t="shared" si="328"/>
        <v>_7254</v>
      </c>
      <c r="E10492" s="149" t="str">
        <f t="shared" si="329"/>
        <v>_</v>
      </c>
      <c r="G10492" s="149">
        <f t="array" ref="G10492">SUM(IF(A10492=A$5:A10492,IF(C10492=C$5:C10492,1,0),0))</f>
        <v>7254</v>
      </c>
    </row>
    <row r="10493" spans="2:7" x14ac:dyDescent="0.25">
      <c r="B10493" s="149" t="str">
        <f t="shared" si="328"/>
        <v>_7255</v>
      </c>
      <c r="E10493" s="149" t="str">
        <f t="shared" si="329"/>
        <v>_</v>
      </c>
      <c r="G10493" s="149">
        <f t="array" ref="G10493">SUM(IF(A10493=A$5:A10493,IF(C10493=C$5:C10493,1,0),0))</f>
        <v>7255</v>
      </c>
    </row>
    <row r="10494" spans="2:7" x14ac:dyDescent="0.25">
      <c r="B10494" s="149" t="str">
        <f t="shared" si="328"/>
        <v>_7256</v>
      </c>
      <c r="E10494" s="149" t="str">
        <f t="shared" si="329"/>
        <v>_</v>
      </c>
      <c r="G10494" s="149">
        <f t="array" ref="G10494">SUM(IF(A10494=A$5:A10494,IF(C10494=C$5:C10494,1,0),0))</f>
        <v>7256</v>
      </c>
    </row>
    <row r="10495" spans="2:7" x14ac:dyDescent="0.25">
      <c r="B10495" s="149" t="str">
        <f t="shared" si="328"/>
        <v>_7257</v>
      </c>
      <c r="E10495" s="149" t="str">
        <f t="shared" si="329"/>
        <v>_</v>
      </c>
      <c r="G10495" s="149">
        <f t="array" ref="G10495">SUM(IF(A10495=A$5:A10495,IF(C10495=C$5:C10495,1,0),0))</f>
        <v>7257</v>
      </c>
    </row>
    <row r="10496" spans="2:7" x14ac:dyDescent="0.25">
      <c r="B10496" s="149" t="str">
        <f t="shared" si="328"/>
        <v>_7258</v>
      </c>
      <c r="E10496" s="149" t="str">
        <f t="shared" si="329"/>
        <v>_</v>
      </c>
      <c r="G10496" s="149">
        <f t="array" ref="G10496">SUM(IF(A10496=A$5:A10496,IF(C10496=C$5:C10496,1,0),0))</f>
        <v>7258</v>
      </c>
    </row>
    <row r="10497" spans="2:7" x14ac:dyDescent="0.25">
      <c r="B10497" s="149" t="str">
        <f t="shared" si="328"/>
        <v>_7259</v>
      </c>
      <c r="E10497" s="149" t="str">
        <f t="shared" si="329"/>
        <v>_</v>
      </c>
      <c r="G10497" s="149">
        <f t="array" ref="G10497">SUM(IF(A10497=A$5:A10497,IF(C10497=C$5:C10497,1,0),0))</f>
        <v>7259</v>
      </c>
    </row>
    <row r="10498" spans="2:7" x14ac:dyDescent="0.25">
      <c r="B10498" s="149" t="str">
        <f t="shared" si="328"/>
        <v>_7260</v>
      </c>
      <c r="E10498" s="149" t="str">
        <f t="shared" si="329"/>
        <v>_</v>
      </c>
      <c r="G10498" s="149">
        <f t="array" ref="G10498">SUM(IF(A10498=A$5:A10498,IF(C10498=C$5:C10498,1,0),0))</f>
        <v>7260</v>
      </c>
    </row>
    <row r="10499" spans="2:7" x14ac:dyDescent="0.25">
      <c r="B10499" s="149" t="str">
        <f t="shared" si="328"/>
        <v>_7261</v>
      </c>
      <c r="E10499" s="149" t="str">
        <f t="shared" si="329"/>
        <v>_</v>
      </c>
      <c r="G10499" s="149">
        <f t="array" ref="G10499">SUM(IF(A10499=A$5:A10499,IF(C10499=C$5:C10499,1,0),0))</f>
        <v>7261</v>
      </c>
    </row>
    <row r="10500" spans="2:7" x14ac:dyDescent="0.25">
      <c r="B10500" s="149" t="str">
        <f t="shared" si="328"/>
        <v>_7262</v>
      </c>
      <c r="E10500" s="149" t="str">
        <f t="shared" si="329"/>
        <v>_</v>
      </c>
      <c r="G10500" s="149">
        <f t="array" ref="G10500">SUM(IF(A10500=A$5:A10500,IF(C10500=C$5:C10500,1,0),0))</f>
        <v>7262</v>
      </c>
    </row>
    <row r="10501" spans="2:7" x14ac:dyDescent="0.25">
      <c r="B10501" s="149" t="str">
        <f t="shared" si="328"/>
        <v>_7263</v>
      </c>
      <c r="E10501" s="149" t="str">
        <f t="shared" si="329"/>
        <v>_</v>
      </c>
      <c r="G10501" s="149">
        <f t="array" ref="G10501">SUM(IF(A10501=A$5:A10501,IF(C10501=C$5:C10501,1,0),0))</f>
        <v>7263</v>
      </c>
    </row>
    <row r="10502" spans="2:7" x14ac:dyDescent="0.25">
      <c r="B10502" s="149" t="str">
        <f t="shared" si="328"/>
        <v>_7264</v>
      </c>
      <c r="E10502" s="149" t="str">
        <f t="shared" si="329"/>
        <v>_</v>
      </c>
      <c r="G10502" s="149">
        <f t="array" ref="G10502">SUM(IF(A10502=A$5:A10502,IF(C10502=C$5:C10502,1,0),0))</f>
        <v>7264</v>
      </c>
    </row>
    <row r="10503" spans="2:7" x14ac:dyDescent="0.25">
      <c r="B10503" s="149" t="str">
        <f t="shared" si="328"/>
        <v>_7265</v>
      </c>
      <c r="E10503" s="149" t="str">
        <f t="shared" si="329"/>
        <v>_</v>
      </c>
      <c r="G10503" s="149">
        <f t="array" ref="G10503">SUM(IF(A10503=A$5:A10503,IF(C10503=C$5:C10503,1,0),0))</f>
        <v>7265</v>
      </c>
    </row>
    <row r="10504" spans="2:7" x14ac:dyDescent="0.25">
      <c r="B10504" s="149" t="str">
        <f t="shared" si="328"/>
        <v>_7266</v>
      </c>
      <c r="E10504" s="149" t="str">
        <f t="shared" si="329"/>
        <v>_</v>
      </c>
      <c r="G10504" s="149">
        <f t="array" ref="G10504">SUM(IF(A10504=A$5:A10504,IF(C10504=C$5:C10504,1,0),0))</f>
        <v>7266</v>
      </c>
    </row>
    <row r="10505" spans="2:7" x14ac:dyDescent="0.25">
      <c r="B10505" s="149" t="str">
        <f t="shared" si="328"/>
        <v>_7267</v>
      </c>
      <c r="E10505" s="149" t="str">
        <f t="shared" si="329"/>
        <v>_</v>
      </c>
      <c r="G10505" s="149">
        <f t="array" ref="G10505">SUM(IF(A10505=A$5:A10505,IF(C10505=C$5:C10505,1,0),0))</f>
        <v>7267</v>
      </c>
    </row>
    <row r="10506" spans="2:7" x14ac:dyDescent="0.25">
      <c r="B10506" s="149" t="str">
        <f t="shared" si="328"/>
        <v>_7268</v>
      </c>
      <c r="E10506" s="149" t="str">
        <f t="shared" si="329"/>
        <v>_</v>
      </c>
      <c r="G10506" s="149">
        <f t="array" ref="G10506">SUM(IF(A10506=A$5:A10506,IF(C10506=C$5:C10506,1,0),0))</f>
        <v>7268</v>
      </c>
    </row>
    <row r="10507" spans="2:7" x14ac:dyDescent="0.25">
      <c r="B10507" s="149" t="str">
        <f t="shared" si="328"/>
        <v>_7269</v>
      </c>
      <c r="E10507" s="149" t="str">
        <f t="shared" si="329"/>
        <v>_</v>
      </c>
      <c r="G10507" s="149">
        <f t="array" ref="G10507">SUM(IF(A10507=A$5:A10507,IF(C10507=C$5:C10507,1,0),0))</f>
        <v>7269</v>
      </c>
    </row>
    <row r="10508" spans="2:7" x14ac:dyDescent="0.25">
      <c r="B10508" s="149" t="str">
        <f t="shared" si="328"/>
        <v>_7270</v>
      </c>
      <c r="E10508" s="149" t="str">
        <f t="shared" si="329"/>
        <v>_</v>
      </c>
      <c r="G10508" s="149">
        <f t="array" ref="G10508">SUM(IF(A10508=A$5:A10508,IF(C10508=C$5:C10508,1,0),0))</f>
        <v>7270</v>
      </c>
    </row>
    <row r="10509" spans="2:7" x14ac:dyDescent="0.25">
      <c r="B10509" s="149" t="str">
        <f t="shared" ref="B10509:B10572" si="330">A10509&amp;"_"&amp;C10509&amp;G10509</f>
        <v>_7271</v>
      </c>
      <c r="E10509" s="149" t="str">
        <f t="shared" si="329"/>
        <v>_</v>
      </c>
      <c r="G10509" s="149">
        <f t="array" ref="G10509">SUM(IF(A10509=A$5:A10509,IF(C10509=C$5:C10509,1,0),0))</f>
        <v>7271</v>
      </c>
    </row>
    <row r="10510" spans="2:7" x14ac:dyDescent="0.25">
      <c r="B10510" s="149" t="str">
        <f t="shared" si="330"/>
        <v>_7272</v>
      </c>
      <c r="E10510" s="149" t="str">
        <f t="shared" si="329"/>
        <v>_</v>
      </c>
      <c r="G10510" s="149">
        <f t="array" ref="G10510">SUM(IF(A10510=A$5:A10510,IF(C10510=C$5:C10510,1,0),0))</f>
        <v>7272</v>
      </c>
    </row>
    <row r="10511" spans="2:7" x14ac:dyDescent="0.25">
      <c r="B10511" s="149" t="str">
        <f t="shared" si="330"/>
        <v>_7273</v>
      </c>
      <c r="E10511" s="149" t="str">
        <f t="shared" si="329"/>
        <v>_</v>
      </c>
      <c r="G10511" s="149">
        <f t="array" ref="G10511">SUM(IF(A10511=A$5:A10511,IF(C10511=C$5:C10511,1,0),0))</f>
        <v>7273</v>
      </c>
    </row>
    <row r="10512" spans="2:7" x14ac:dyDescent="0.25">
      <c r="B10512" s="149" t="str">
        <f t="shared" si="330"/>
        <v>_7274</v>
      </c>
      <c r="E10512" s="149" t="str">
        <f t="shared" si="329"/>
        <v>_</v>
      </c>
      <c r="G10512" s="149">
        <f t="array" ref="G10512">SUM(IF(A10512=A$5:A10512,IF(C10512=C$5:C10512,1,0),0))</f>
        <v>7274</v>
      </c>
    </row>
    <row r="10513" spans="2:7" x14ac:dyDescent="0.25">
      <c r="B10513" s="149" t="str">
        <f t="shared" si="330"/>
        <v>_7275</v>
      </c>
      <c r="E10513" s="149" t="str">
        <f t="shared" si="329"/>
        <v>_</v>
      </c>
      <c r="G10513" s="149">
        <f t="array" ref="G10513">SUM(IF(A10513=A$5:A10513,IF(C10513=C$5:C10513,1,0),0))</f>
        <v>7275</v>
      </c>
    </row>
    <row r="10514" spans="2:7" x14ac:dyDescent="0.25">
      <c r="B10514" s="149" t="str">
        <f t="shared" si="330"/>
        <v>_7276</v>
      </c>
      <c r="E10514" s="149" t="str">
        <f t="shared" si="329"/>
        <v>_</v>
      </c>
      <c r="G10514" s="149">
        <f t="array" ref="G10514">SUM(IF(A10514=A$5:A10514,IF(C10514=C$5:C10514,1,0),0))</f>
        <v>7276</v>
      </c>
    </row>
    <row r="10515" spans="2:7" x14ac:dyDescent="0.25">
      <c r="B10515" s="149" t="str">
        <f t="shared" si="330"/>
        <v>_7277</v>
      </c>
      <c r="E10515" s="149" t="str">
        <f t="shared" si="329"/>
        <v>_</v>
      </c>
      <c r="G10515" s="149">
        <f t="array" ref="G10515">SUM(IF(A10515=A$5:A10515,IF(C10515=C$5:C10515,1,0),0))</f>
        <v>7277</v>
      </c>
    </row>
    <row r="10516" spans="2:7" x14ac:dyDescent="0.25">
      <c r="B10516" s="149" t="str">
        <f t="shared" si="330"/>
        <v>_7278</v>
      </c>
      <c r="E10516" s="149" t="str">
        <f t="shared" si="329"/>
        <v>_</v>
      </c>
      <c r="G10516" s="149">
        <f t="array" ref="G10516">SUM(IF(A10516=A$5:A10516,IF(C10516=C$5:C10516,1,0),0))</f>
        <v>7278</v>
      </c>
    </row>
    <row r="10517" spans="2:7" x14ac:dyDescent="0.25">
      <c r="B10517" s="149" t="str">
        <f t="shared" si="330"/>
        <v>_7279</v>
      </c>
      <c r="E10517" s="149" t="str">
        <f t="shared" si="329"/>
        <v>_</v>
      </c>
      <c r="G10517" s="149">
        <f t="array" ref="G10517">SUM(IF(A10517=A$5:A10517,IF(C10517=C$5:C10517,1,0),0))</f>
        <v>7279</v>
      </c>
    </row>
    <row r="10518" spans="2:7" x14ac:dyDescent="0.25">
      <c r="B10518" s="149" t="str">
        <f t="shared" si="330"/>
        <v>_7280</v>
      </c>
      <c r="E10518" s="149" t="str">
        <f t="shared" si="329"/>
        <v>_</v>
      </c>
      <c r="G10518" s="149">
        <f t="array" ref="G10518">SUM(IF(A10518=A$5:A10518,IF(C10518=C$5:C10518,1,0),0))</f>
        <v>7280</v>
      </c>
    </row>
    <row r="10519" spans="2:7" x14ac:dyDescent="0.25">
      <c r="B10519" s="149" t="str">
        <f t="shared" si="330"/>
        <v>_7281</v>
      </c>
      <c r="E10519" s="149" t="str">
        <f t="shared" si="329"/>
        <v>_</v>
      </c>
      <c r="G10519" s="149">
        <f t="array" ref="G10519">SUM(IF(A10519=A$5:A10519,IF(C10519=C$5:C10519,1,0),0))</f>
        <v>7281</v>
      </c>
    </row>
    <row r="10520" spans="2:7" x14ac:dyDescent="0.25">
      <c r="B10520" s="149" t="str">
        <f t="shared" si="330"/>
        <v>_7282</v>
      </c>
      <c r="E10520" s="149" t="str">
        <f t="shared" si="329"/>
        <v>_</v>
      </c>
      <c r="G10520" s="149">
        <f t="array" ref="G10520">SUM(IF(A10520=A$5:A10520,IF(C10520=C$5:C10520,1,0),0))</f>
        <v>7282</v>
      </c>
    </row>
    <row r="10521" spans="2:7" x14ac:dyDescent="0.25">
      <c r="B10521" s="149" t="str">
        <f t="shared" si="330"/>
        <v>_7283</v>
      </c>
      <c r="E10521" s="149" t="str">
        <f t="shared" si="329"/>
        <v>_</v>
      </c>
      <c r="G10521" s="149">
        <f t="array" ref="G10521">SUM(IF(A10521=A$5:A10521,IF(C10521=C$5:C10521,1,0),0))</f>
        <v>7283</v>
      </c>
    </row>
    <row r="10522" spans="2:7" x14ac:dyDescent="0.25">
      <c r="B10522" s="149" t="str">
        <f t="shared" si="330"/>
        <v>_7284</v>
      </c>
      <c r="E10522" s="149" t="str">
        <f t="shared" si="329"/>
        <v>_</v>
      </c>
      <c r="G10522" s="149">
        <f t="array" ref="G10522">SUM(IF(A10522=A$5:A10522,IF(C10522=C$5:C10522,1,0),0))</f>
        <v>7284</v>
      </c>
    </row>
    <row r="10523" spans="2:7" x14ac:dyDescent="0.25">
      <c r="B10523" s="149" t="str">
        <f t="shared" si="330"/>
        <v>_7285</v>
      </c>
      <c r="E10523" s="149" t="str">
        <f t="shared" si="329"/>
        <v>_</v>
      </c>
      <c r="G10523" s="149">
        <f t="array" ref="G10523">SUM(IF(A10523=A$5:A10523,IF(C10523=C$5:C10523,1,0),0))</f>
        <v>7285</v>
      </c>
    </row>
    <row r="10524" spans="2:7" x14ac:dyDescent="0.25">
      <c r="B10524" s="149" t="str">
        <f t="shared" si="330"/>
        <v>_7286</v>
      </c>
      <c r="E10524" s="149" t="str">
        <f t="shared" si="329"/>
        <v>_</v>
      </c>
      <c r="G10524" s="149">
        <f t="array" ref="G10524">SUM(IF(A10524=A$5:A10524,IF(C10524=C$5:C10524,1,0),0))</f>
        <v>7286</v>
      </c>
    </row>
    <row r="10525" spans="2:7" x14ac:dyDescent="0.25">
      <c r="B10525" s="149" t="str">
        <f t="shared" si="330"/>
        <v>_7287</v>
      </c>
      <c r="E10525" s="149" t="str">
        <f t="shared" si="329"/>
        <v>_</v>
      </c>
      <c r="G10525" s="149">
        <f t="array" ref="G10525">SUM(IF(A10525=A$5:A10525,IF(C10525=C$5:C10525,1,0),0))</f>
        <v>7287</v>
      </c>
    </row>
    <row r="10526" spans="2:7" x14ac:dyDescent="0.25">
      <c r="B10526" s="149" t="str">
        <f t="shared" si="330"/>
        <v>_7288</v>
      </c>
      <c r="E10526" s="149" t="str">
        <f t="shared" si="329"/>
        <v>_</v>
      </c>
      <c r="G10526" s="149">
        <f t="array" ref="G10526">SUM(IF(A10526=A$5:A10526,IF(C10526=C$5:C10526,1,0),0))</f>
        <v>7288</v>
      </c>
    </row>
    <row r="10527" spans="2:7" x14ac:dyDescent="0.25">
      <c r="B10527" s="149" t="str">
        <f t="shared" si="330"/>
        <v>_7289</v>
      </c>
      <c r="E10527" s="149" t="str">
        <f t="shared" si="329"/>
        <v>_</v>
      </c>
      <c r="G10527" s="149">
        <f t="array" ref="G10527">SUM(IF(A10527=A$5:A10527,IF(C10527=C$5:C10527,1,0),0))</f>
        <v>7289</v>
      </c>
    </row>
    <row r="10528" spans="2:7" x14ac:dyDescent="0.25">
      <c r="B10528" s="149" t="str">
        <f t="shared" si="330"/>
        <v>_7290</v>
      </c>
      <c r="E10528" s="149" t="str">
        <f t="shared" si="329"/>
        <v>_</v>
      </c>
      <c r="G10528" s="149">
        <f t="array" ref="G10528">SUM(IF(A10528=A$5:A10528,IF(C10528=C$5:C10528,1,0),0))</f>
        <v>7290</v>
      </c>
    </row>
    <row r="10529" spans="2:7" x14ac:dyDescent="0.25">
      <c r="B10529" s="149" t="str">
        <f t="shared" si="330"/>
        <v>_7291</v>
      </c>
      <c r="E10529" s="149" t="str">
        <f t="shared" si="329"/>
        <v>_</v>
      </c>
      <c r="G10529" s="149">
        <f t="array" ref="G10529">SUM(IF(A10529=A$5:A10529,IF(C10529=C$5:C10529,1,0),0))</f>
        <v>7291</v>
      </c>
    </row>
    <row r="10530" spans="2:7" x14ac:dyDescent="0.25">
      <c r="B10530" s="149" t="str">
        <f t="shared" si="330"/>
        <v>_7292</v>
      </c>
      <c r="E10530" s="149" t="str">
        <f t="shared" si="329"/>
        <v>_</v>
      </c>
      <c r="G10530" s="149">
        <f t="array" ref="G10530">SUM(IF(A10530=A$5:A10530,IF(C10530=C$5:C10530,1,0),0))</f>
        <v>7292</v>
      </c>
    </row>
    <row r="10531" spans="2:7" x14ac:dyDescent="0.25">
      <c r="B10531" s="149" t="str">
        <f t="shared" si="330"/>
        <v>_7293</v>
      </c>
      <c r="E10531" s="149" t="str">
        <f t="shared" si="329"/>
        <v>_</v>
      </c>
      <c r="G10531" s="149">
        <f t="array" ref="G10531">SUM(IF(A10531=A$5:A10531,IF(C10531=C$5:C10531,1,0),0))</f>
        <v>7293</v>
      </c>
    </row>
    <row r="10532" spans="2:7" x14ac:dyDescent="0.25">
      <c r="B10532" s="149" t="str">
        <f t="shared" si="330"/>
        <v>_7294</v>
      </c>
      <c r="E10532" s="149" t="str">
        <f t="shared" si="329"/>
        <v>_</v>
      </c>
      <c r="G10532" s="149">
        <f t="array" ref="G10532">SUM(IF(A10532=A$5:A10532,IF(C10532=C$5:C10532,1,0),0))</f>
        <v>7294</v>
      </c>
    </row>
    <row r="10533" spans="2:7" x14ac:dyDescent="0.25">
      <c r="B10533" s="149" t="str">
        <f t="shared" si="330"/>
        <v>_7295</v>
      </c>
      <c r="E10533" s="149" t="str">
        <f t="shared" si="329"/>
        <v>_</v>
      </c>
      <c r="G10533" s="149">
        <f t="array" ref="G10533">SUM(IF(A10533=A$5:A10533,IF(C10533=C$5:C10533,1,0),0))</f>
        <v>7295</v>
      </c>
    </row>
    <row r="10534" spans="2:7" x14ac:dyDescent="0.25">
      <c r="B10534" s="149" t="str">
        <f t="shared" si="330"/>
        <v>_7296</v>
      </c>
      <c r="E10534" s="149" t="str">
        <f t="shared" si="329"/>
        <v>_</v>
      </c>
      <c r="G10534" s="149">
        <f t="array" ref="G10534">SUM(IF(A10534=A$5:A10534,IF(C10534=C$5:C10534,1,0),0))</f>
        <v>7296</v>
      </c>
    </row>
    <row r="10535" spans="2:7" x14ac:dyDescent="0.25">
      <c r="B10535" s="149" t="str">
        <f t="shared" si="330"/>
        <v>_7297</v>
      </c>
      <c r="E10535" s="149" t="str">
        <f t="shared" si="329"/>
        <v>_</v>
      </c>
      <c r="G10535" s="149">
        <f t="array" ref="G10535">SUM(IF(A10535=A$5:A10535,IF(C10535=C$5:C10535,1,0),0))</f>
        <v>7297</v>
      </c>
    </row>
    <row r="10536" spans="2:7" x14ac:dyDescent="0.25">
      <c r="B10536" s="149" t="str">
        <f t="shared" si="330"/>
        <v>_7298</v>
      </c>
      <c r="E10536" s="149" t="str">
        <f t="shared" si="329"/>
        <v>_</v>
      </c>
      <c r="G10536" s="149">
        <f t="array" ref="G10536">SUM(IF(A10536=A$5:A10536,IF(C10536=C$5:C10536,1,0),0))</f>
        <v>7298</v>
      </c>
    </row>
    <row r="10537" spans="2:7" x14ac:dyDescent="0.25">
      <c r="B10537" s="149" t="str">
        <f t="shared" si="330"/>
        <v>_7299</v>
      </c>
      <c r="E10537" s="149" t="str">
        <f t="shared" si="329"/>
        <v>_</v>
      </c>
      <c r="G10537" s="149">
        <f t="array" ref="G10537">SUM(IF(A10537=A$5:A10537,IF(C10537=C$5:C10537,1,0),0))</f>
        <v>7299</v>
      </c>
    </row>
    <row r="10538" spans="2:7" x14ac:dyDescent="0.25">
      <c r="B10538" s="149" t="str">
        <f t="shared" si="330"/>
        <v>_7300</v>
      </c>
      <c r="E10538" s="149" t="str">
        <f t="shared" si="329"/>
        <v>_</v>
      </c>
      <c r="G10538" s="149">
        <f t="array" ref="G10538">SUM(IF(A10538=A$5:A10538,IF(C10538=C$5:C10538,1,0),0))</f>
        <v>7300</v>
      </c>
    </row>
    <row r="10539" spans="2:7" x14ac:dyDescent="0.25">
      <c r="B10539" s="149" t="str">
        <f t="shared" si="330"/>
        <v>_7301</v>
      </c>
      <c r="E10539" s="149" t="str">
        <f t="shared" si="329"/>
        <v>_</v>
      </c>
      <c r="G10539" s="149">
        <f t="array" ref="G10539">SUM(IF(A10539=A$5:A10539,IF(C10539=C$5:C10539,1,0),0))</f>
        <v>7301</v>
      </c>
    </row>
    <row r="10540" spans="2:7" x14ac:dyDescent="0.25">
      <c r="B10540" s="149" t="str">
        <f t="shared" si="330"/>
        <v>_7302</v>
      </c>
      <c r="E10540" s="149" t="str">
        <f t="shared" si="329"/>
        <v>_</v>
      </c>
      <c r="G10540" s="149">
        <f t="array" ref="G10540">SUM(IF(A10540=A$5:A10540,IF(C10540=C$5:C10540,1,0),0))</f>
        <v>7302</v>
      </c>
    </row>
    <row r="10541" spans="2:7" x14ac:dyDescent="0.25">
      <c r="B10541" s="149" t="str">
        <f t="shared" si="330"/>
        <v>_7303</v>
      </c>
      <c r="E10541" s="149" t="str">
        <f t="shared" si="329"/>
        <v>_</v>
      </c>
      <c r="G10541" s="149">
        <f t="array" ref="G10541">SUM(IF(A10541=A$5:A10541,IF(C10541=C$5:C10541,1,0),0))</f>
        <v>7303</v>
      </c>
    </row>
    <row r="10542" spans="2:7" x14ac:dyDescent="0.25">
      <c r="B10542" s="149" t="str">
        <f t="shared" si="330"/>
        <v>_7304</v>
      </c>
      <c r="E10542" s="149" t="str">
        <f t="shared" si="329"/>
        <v>_</v>
      </c>
      <c r="G10542" s="149">
        <f t="array" ref="G10542">SUM(IF(A10542=A$5:A10542,IF(C10542=C$5:C10542,1,0),0))</f>
        <v>7304</v>
      </c>
    </row>
    <row r="10543" spans="2:7" x14ac:dyDescent="0.25">
      <c r="B10543" s="149" t="str">
        <f t="shared" si="330"/>
        <v>_7305</v>
      </c>
      <c r="E10543" s="149" t="str">
        <f t="shared" si="329"/>
        <v>_</v>
      </c>
      <c r="G10543" s="149">
        <f t="array" ref="G10543">SUM(IF(A10543=A$5:A10543,IF(C10543=C$5:C10543,1,0),0))</f>
        <v>7305</v>
      </c>
    </row>
    <row r="10544" spans="2:7" x14ac:dyDescent="0.25">
      <c r="B10544" s="149" t="str">
        <f t="shared" si="330"/>
        <v>_7306</v>
      </c>
      <c r="E10544" s="149" t="str">
        <f t="shared" si="329"/>
        <v>_</v>
      </c>
      <c r="G10544" s="149">
        <f t="array" ref="G10544">SUM(IF(A10544=A$5:A10544,IF(C10544=C$5:C10544,1,0),0))</f>
        <v>7306</v>
      </c>
    </row>
    <row r="10545" spans="2:7" x14ac:dyDescent="0.25">
      <c r="B10545" s="149" t="str">
        <f t="shared" si="330"/>
        <v>_7307</v>
      </c>
      <c r="E10545" s="149" t="str">
        <f t="shared" ref="E10545:E10608" si="331">A10545&amp;"_"&amp;C10545&amp;D10545</f>
        <v>_</v>
      </c>
      <c r="G10545" s="149">
        <f t="array" ref="G10545">SUM(IF(A10545=A$5:A10545,IF(C10545=C$5:C10545,1,0),0))</f>
        <v>7307</v>
      </c>
    </row>
    <row r="10546" spans="2:7" x14ac:dyDescent="0.25">
      <c r="B10546" s="149" t="str">
        <f t="shared" si="330"/>
        <v>_7308</v>
      </c>
      <c r="E10546" s="149" t="str">
        <f t="shared" si="331"/>
        <v>_</v>
      </c>
      <c r="G10546" s="149">
        <f t="array" ref="G10546">SUM(IF(A10546=A$5:A10546,IF(C10546=C$5:C10546,1,0),0))</f>
        <v>7308</v>
      </c>
    </row>
    <row r="10547" spans="2:7" x14ac:dyDescent="0.25">
      <c r="B10547" s="149" t="str">
        <f t="shared" si="330"/>
        <v>_7309</v>
      </c>
      <c r="E10547" s="149" t="str">
        <f t="shared" si="331"/>
        <v>_</v>
      </c>
      <c r="G10547" s="149">
        <f t="array" ref="G10547">SUM(IF(A10547=A$5:A10547,IF(C10547=C$5:C10547,1,0),0))</f>
        <v>7309</v>
      </c>
    </row>
    <row r="10548" spans="2:7" x14ac:dyDescent="0.25">
      <c r="B10548" s="149" t="str">
        <f t="shared" si="330"/>
        <v>_7310</v>
      </c>
      <c r="E10548" s="149" t="str">
        <f t="shared" si="331"/>
        <v>_</v>
      </c>
      <c r="G10548" s="149">
        <f t="array" ref="G10548">SUM(IF(A10548=A$5:A10548,IF(C10548=C$5:C10548,1,0),0))</f>
        <v>7310</v>
      </c>
    </row>
    <row r="10549" spans="2:7" x14ac:dyDescent="0.25">
      <c r="B10549" s="149" t="str">
        <f t="shared" si="330"/>
        <v>_7311</v>
      </c>
      <c r="E10549" s="149" t="str">
        <f t="shared" si="331"/>
        <v>_</v>
      </c>
      <c r="G10549" s="149">
        <f t="array" ref="G10549">SUM(IF(A10549=A$5:A10549,IF(C10549=C$5:C10549,1,0),0))</f>
        <v>7311</v>
      </c>
    </row>
    <row r="10550" spans="2:7" x14ac:dyDescent="0.25">
      <c r="B10550" s="149" t="str">
        <f t="shared" si="330"/>
        <v>_7312</v>
      </c>
      <c r="E10550" s="149" t="str">
        <f t="shared" si="331"/>
        <v>_</v>
      </c>
      <c r="G10550" s="149">
        <f t="array" ref="G10550">SUM(IF(A10550=A$5:A10550,IF(C10550=C$5:C10550,1,0),0))</f>
        <v>7312</v>
      </c>
    </row>
    <row r="10551" spans="2:7" x14ac:dyDescent="0.25">
      <c r="B10551" s="149" t="str">
        <f t="shared" si="330"/>
        <v>_7313</v>
      </c>
      <c r="E10551" s="149" t="str">
        <f t="shared" si="331"/>
        <v>_</v>
      </c>
      <c r="G10551" s="149">
        <f t="array" ref="G10551">SUM(IF(A10551=A$5:A10551,IF(C10551=C$5:C10551,1,0),0))</f>
        <v>7313</v>
      </c>
    </row>
    <row r="10552" spans="2:7" x14ac:dyDescent="0.25">
      <c r="B10552" s="149" t="str">
        <f t="shared" si="330"/>
        <v>_7314</v>
      </c>
      <c r="E10552" s="149" t="str">
        <f t="shared" si="331"/>
        <v>_</v>
      </c>
      <c r="G10552" s="149">
        <f t="array" ref="G10552">SUM(IF(A10552=A$5:A10552,IF(C10552=C$5:C10552,1,0),0))</f>
        <v>7314</v>
      </c>
    </row>
    <row r="10553" spans="2:7" x14ac:dyDescent="0.25">
      <c r="B10553" s="149" t="str">
        <f t="shared" si="330"/>
        <v>_7315</v>
      </c>
      <c r="E10553" s="149" t="str">
        <f t="shared" si="331"/>
        <v>_</v>
      </c>
      <c r="G10553" s="149">
        <f t="array" ref="G10553">SUM(IF(A10553=A$5:A10553,IF(C10553=C$5:C10553,1,0),0))</f>
        <v>7315</v>
      </c>
    </row>
    <row r="10554" spans="2:7" x14ac:dyDescent="0.25">
      <c r="B10554" s="149" t="str">
        <f t="shared" si="330"/>
        <v>_7316</v>
      </c>
      <c r="E10554" s="149" t="str">
        <f t="shared" si="331"/>
        <v>_</v>
      </c>
      <c r="G10554" s="149">
        <f t="array" ref="G10554">SUM(IF(A10554=A$5:A10554,IF(C10554=C$5:C10554,1,0),0))</f>
        <v>7316</v>
      </c>
    </row>
    <row r="10555" spans="2:7" x14ac:dyDescent="0.25">
      <c r="B10555" s="149" t="str">
        <f t="shared" si="330"/>
        <v>_7317</v>
      </c>
      <c r="E10555" s="149" t="str">
        <f t="shared" si="331"/>
        <v>_</v>
      </c>
      <c r="G10555" s="149">
        <f t="array" ref="G10555">SUM(IF(A10555=A$5:A10555,IF(C10555=C$5:C10555,1,0),0))</f>
        <v>7317</v>
      </c>
    </row>
    <row r="10556" spans="2:7" x14ac:dyDescent="0.25">
      <c r="B10556" s="149" t="str">
        <f t="shared" si="330"/>
        <v>_7318</v>
      </c>
      <c r="E10556" s="149" t="str">
        <f t="shared" si="331"/>
        <v>_</v>
      </c>
      <c r="G10556" s="149">
        <f t="array" ref="G10556">SUM(IF(A10556=A$5:A10556,IF(C10556=C$5:C10556,1,0),0))</f>
        <v>7318</v>
      </c>
    </row>
    <row r="10557" spans="2:7" x14ac:dyDescent="0.25">
      <c r="B10557" s="149" t="str">
        <f t="shared" si="330"/>
        <v>_7319</v>
      </c>
      <c r="E10557" s="149" t="str">
        <f t="shared" si="331"/>
        <v>_</v>
      </c>
      <c r="G10557" s="149">
        <f t="array" ref="G10557">SUM(IF(A10557=A$5:A10557,IF(C10557=C$5:C10557,1,0),0))</f>
        <v>7319</v>
      </c>
    </row>
    <row r="10558" spans="2:7" x14ac:dyDescent="0.25">
      <c r="B10558" s="149" t="str">
        <f t="shared" si="330"/>
        <v>_7320</v>
      </c>
      <c r="E10558" s="149" t="str">
        <f t="shared" si="331"/>
        <v>_</v>
      </c>
      <c r="G10558" s="149">
        <f t="array" ref="G10558">SUM(IF(A10558=A$5:A10558,IF(C10558=C$5:C10558,1,0),0))</f>
        <v>7320</v>
      </c>
    </row>
    <row r="10559" spans="2:7" x14ac:dyDescent="0.25">
      <c r="B10559" s="149" t="str">
        <f t="shared" si="330"/>
        <v>_7321</v>
      </c>
      <c r="E10559" s="149" t="str">
        <f t="shared" si="331"/>
        <v>_</v>
      </c>
      <c r="G10559" s="149">
        <f t="array" ref="G10559">SUM(IF(A10559=A$5:A10559,IF(C10559=C$5:C10559,1,0),0))</f>
        <v>7321</v>
      </c>
    </row>
    <row r="10560" spans="2:7" x14ac:dyDescent="0.25">
      <c r="B10560" s="149" t="str">
        <f t="shared" si="330"/>
        <v>_7322</v>
      </c>
      <c r="E10560" s="149" t="str">
        <f t="shared" si="331"/>
        <v>_</v>
      </c>
      <c r="G10560" s="149">
        <f t="array" ref="G10560">SUM(IF(A10560=A$5:A10560,IF(C10560=C$5:C10560,1,0),0))</f>
        <v>7322</v>
      </c>
    </row>
    <row r="10561" spans="2:7" x14ac:dyDescent="0.25">
      <c r="B10561" s="149" t="str">
        <f t="shared" si="330"/>
        <v>_7323</v>
      </c>
      <c r="E10561" s="149" t="str">
        <f t="shared" si="331"/>
        <v>_</v>
      </c>
      <c r="G10561" s="149">
        <f t="array" ref="G10561">SUM(IF(A10561=A$5:A10561,IF(C10561=C$5:C10561,1,0),0))</f>
        <v>7323</v>
      </c>
    </row>
    <row r="10562" spans="2:7" x14ac:dyDescent="0.25">
      <c r="B10562" s="149" t="str">
        <f t="shared" si="330"/>
        <v>_7324</v>
      </c>
      <c r="E10562" s="149" t="str">
        <f t="shared" si="331"/>
        <v>_</v>
      </c>
      <c r="G10562" s="149">
        <f t="array" ref="G10562">SUM(IF(A10562=A$5:A10562,IF(C10562=C$5:C10562,1,0),0))</f>
        <v>7324</v>
      </c>
    </row>
    <row r="10563" spans="2:7" x14ac:dyDescent="0.25">
      <c r="B10563" s="149" t="str">
        <f t="shared" si="330"/>
        <v>_7325</v>
      </c>
      <c r="E10563" s="149" t="str">
        <f t="shared" si="331"/>
        <v>_</v>
      </c>
      <c r="G10563" s="149">
        <f t="array" ref="G10563">SUM(IF(A10563=A$5:A10563,IF(C10563=C$5:C10563,1,0),0))</f>
        <v>7325</v>
      </c>
    </row>
    <row r="10564" spans="2:7" x14ac:dyDescent="0.25">
      <c r="B10564" s="149" t="str">
        <f t="shared" si="330"/>
        <v>_7326</v>
      </c>
      <c r="E10564" s="149" t="str">
        <f t="shared" si="331"/>
        <v>_</v>
      </c>
      <c r="G10564" s="149">
        <f t="array" ref="G10564">SUM(IF(A10564=A$5:A10564,IF(C10564=C$5:C10564,1,0),0))</f>
        <v>7326</v>
      </c>
    </row>
    <row r="10565" spans="2:7" x14ac:dyDescent="0.25">
      <c r="B10565" s="149" t="str">
        <f t="shared" si="330"/>
        <v>_7327</v>
      </c>
      <c r="E10565" s="149" t="str">
        <f t="shared" si="331"/>
        <v>_</v>
      </c>
      <c r="G10565" s="149">
        <f t="array" ref="G10565">SUM(IF(A10565=A$5:A10565,IF(C10565=C$5:C10565,1,0),0))</f>
        <v>7327</v>
      </c>
    </row>
    <row r="10566" spans="2:7" x14ac:dyDescent="0.25">
      <c r="B10566" s="149" t="str">
        <f t="shared" si="330"/>
        <v>_7328</v>
      </c>
      <c r="E10566" s="149" t="str">
        <f t="shared" si="331"/>
        <v>_</v>
      </c>
      <c r="G10566" s="149">
        <f t="array" ref="G10566">SUM(IF(A10566=A$5:A10566,IF(C10566=C$5:C10566,1,0),0))</f>
        <v>7328</v>
      </c>
    </row>
    <row r="10567" spans="2:7" x14ac:dyDescent="0.25">
      <c r="B10567" s="149" t="str">
        <f t="shared" si="330"/>
        <v>_7329</v>
      </c>
      <c r="E10567" s="149" t="str">
        <f t="shared" si="331"/>
        <v>_</v>
      </c>
      <c r="G10567" s="149">
        <f t="array" ref="G10567">SUM(IF(A10567=A$5:A10567,IF(C10567=C$5:C10567,1,0),0))</f>
        <v>7329</v>
      </c>
    </row>
    <row r="10568" spans="2:7" x14ac:dyDescent="0.25">
      <c r="B10568" s="149" t="str">
        <f t="shared" si="330"/>
        <v>_7330</v>
      </c>
      <c r="E10568" s="149" t="str">
        <f t="shared" si="331"/>
        <v>_</v>
      </c>
      <c r="G10568" s="149">
        <f t="array" ref="G10568">SUM(IF(A10568=A$5:A10568,IF(C10568=C$5:C10568,1,0),0))</f>
        <v>7330</v>
      </c>
    </row>
    <row r="10569" spans="2:7" x14ac:dyDescent="0.25">
      <c r="B10569" s="149" t="str">
        <f t="shared" si="330"/>
        <v>_7331</v>
      </c>
      <c r="E10569" s="149" t="str">
        <f t="shared" si="331"/>
        <v>_</v>
      </c>
      <c r="G10569" s="149">
        <f t="array" ref="G10569">SUM(IF(A10569=A$5:A10569,IF(C10569=C$5:C10569,1,0),0))</f>
        <v>7331</v>
      </c>
    </row>
    <row r="10570" spans="2:7" x14ac:dyDescent="0.25">
      <c r="B10570" s="149" t="str">
        <f t="shared" si="330"/>
        <v>_7332</v>
      </c>
      <c r="E10570" s="149" t="str">
        <f t="shared" si="331"/>
        <v>_</v>
      </c>
      <c r="G10570" s="149">
        <f t="array" ref="G10570">SUM(IF(A10570=A$5:A10570,IF(C10570=C$5:C10570,1,0),0))</f>
        <v>7332</v>
      </c>
    </row>
    <row r="10571" spans="2:7" x14ac:dyDescent="0.25">
      <c r="B10571" s="149" t="str">
        <f t="shared" si="330"/>
        <v>_7333</v>
      </c>
      <c r="E10571" s="149" t="str">
        <f t="shared" si="331"/>
        <v>_</v>
      </c>
      <c r="G10571" s="149">
        <f t="array" ref="G10571">SUM(IF(A10571=A$5:A10571,IF(C10571=C$5:C10571,1,0),0))</f>
        <v>7333</v>
      </c>
    </row>
    <row r="10572" spans="2:7" x14ac:dyDescent="0.25">
      <c r="B10572" s="149" t="str">
        <f t="shared" si="330"/>
        <v>_7334</v>
      </c>
      <c r="E10572" s="149" t="str">
        <f t="shared" si="331"/>
        <v>_</v>
      </c>
      <c r="G10572" s="149">
        <f t="array" ref="G10572">SUM(IF(A10572=A$5:A10572,IF(C10572=C$5:C10572,1,0),0))</f>
        <v>7334</v>
      </c>
    </row>
    <row r="10573" spans="2:7" x14ac:dyDescent="0.25">
      <c r="B10573" s="149" t="str">
        <f t="shared" ref="B10573:B10636" si="332">A10573&amp;"_"&amp;C10573&amp;G10573</f>
        <v>_7335</v>
      </c>
      <c r="E10573" s="149" t="str">
        <f t="shared" si="331"/>
        <v>_</v>
      </c>
      <c r="G10573" s="149">
        <f t="array" ref="G10573">SUM(IF(A10573=A$5:A10573,IF(C10573=C$5:C10573,1,0),0))</f>
        <v>7335</v>
      </c>
    </row>
    <row r="10574" spans="2:7" x14ac:dyDescent="0.25">
      <c r="B10574" s="149" t="str">
        <f t="shared" si="332"/>
        <v>_7336</v>
      </c>
      <c r="E10574" s="149" t="str">
        <f t="shared" si="331"/>
        <v>_</v>
      </c>
      <c r="G10574" s="149">
        <f t="array" ref="G10574">SUM(IF(A10574=A$5:A10574,IF(C10574=C$5:C10574,1,0),0))</f>
        <v>7336</v>
      </c>
    </row>
    <row r="10575" spans="2:7" x14ac:dyDescent="0.25">
      <c r="B10575" s="149" t="str">
        <f t="shared" si="332"/>
        <v>_7337</v>
      </c>
      <c r="E10575" s="149" t="str">
        <f t="shared" si="331"/>
        <v>_</v>
      </c>
      <c r="G10575" s="149">
        <f t="array" ref="G10575">SUM(IF(A10575=A$5:A10575,IF(C10575=C$5:C10575,1,0),0))</f>
        <v>7337</v>
      </c>
    </row>
    <row r="10576" spans="2:7" x14ac:dyDescent="0.25">
      <c r="B10576" s="149" t="str">
        <f t="shared" si="332"/>
        <v>_7338</v>
      </c>
      <c r="E10576" s="149" t="str">
        <f t="shared" si="331"/>
        <v>_</v>
      </c>
      <c r="G10576" s="149">
        <f t="array" ref="G10576">SUM(IF(A10576=A$5:A10576,IF(C10576=C$5:C10576,1,0),0))</f>
        <v>7338</v>
      </c>
    </row>
    <row r="10577" spans="2:7" x14ac:dyDescent="0.25">
      <c r="B10577" s="149" t="str">
        <f t="shared" si="332"/>
        <v>_7339</v>
      </c>
      <c r="E10577" s="149" t="str">
        <f t="shared" si="331"/>
        <v>_</v>
      </c>
      <c r="G10577" s="149">
        <f t="array" ref="G10577">SUM(IF(A10577=A$5:A10577,IF(C10577=C$5:C10577,1,0),0))</f>
        <v>7339</v>
      </c>
    </row>
    <row r="10578" spans="2:7" x14ac:dyDescent="0.25">
      <c r="B10578" s="149" t="str">
        <f t="shared" si="332"/>
        <v>_7340</v>
      </c>
      <c r="E10578" s="149" t="str">
        <f t="shared" si="331"/>
        <v>_</v>
      </c>
      <c r="G10578" s="149">
        <f t="array" ref="G10578">SUM(IF(A10578=A$5:A10578,IF(C10578=C$5:C10578,1,0),0))</f>
        <v>7340</v>
      </c>
    </row>
    <row r="10579" spans="2:7" x14ac:dyDescent="0.25">
      <c r="B10579" s="149" t="str">
        <f t="shared" si="332"/>
        <v>_7341</v>
      </c>
      <c r="E10579" s="149" t="str">
        <f t="shared" si="331"/>
        <v>_</v>
      </c>
      <c r="G10579" s="149">
        <f t="array" ref="G10579">SUM(IF(A10579=A$5:A10579,IF(C10579=C$5:C10579,1,0),0))</f>
        <v>7341</v>
      </c>
    </row>
    <row r="10580" spans="2:7" x14ac:dyDescent="0.25">
      <c r="B10580" s="149" t="str">
        <f t="shared" si="332"/>
        <v>_7342</v>
      </c>
      <c r="E10580" s="149" t="str">
        <f t="shared" si="331"/>
        <v>_</v>
      </c>
      <c r="G10580" s="149">
        <f t="array" ref="G10580">SUM(IF(A10580=A$5:A10580,IF(C10580=C$5:C10580,1,0),0))</f>
        <v>7342</v>
      </c>
    </row>
    <row r="10581" spans="2:7" x14ac:dyDescent="0.25">
      <c r="B10581" s="149" t="str">
        <f t="shared" si="332"/>
        <v>_7343</v>
      </c>
      <c r="E10581" s="149" t="str">
        <f t="shared" si="331"/>
        <v>_</v>
      </c>
      <c r="G10581" s="149">
        <f t="array" ref="G10581">SUM(IF(A10581=A$5:A10581,IF(C10581=C$5:C10581,1,0),0))</f>
        <v>7343</v>
      </c>
    </row>
    <row r="10582" spans="2:7" x14ac:dyDescent="0.25">
      <c r="B10582" s="149" t="str">
        <f t="shared" si="332"/>
        <v>_7344</v>
      </c>
      <c r="E10582" s="149" t="str">
        <f t="shared" si="331"/>
        <v>_</v>
      </c>
      <c r="G10582" s="149">
        <f t="array" ref="G10582">SUM(IF(A10582=A$5:A10582,IF(C10582=C$5:C10582,1,0),0))</f>
        <v>7344</v>
      </c>
    </row>
    <row r="10583" spans="2:7" x14ac:dyDescent="0.25">
      <c r="B10583" s="149" t="str">
        <f t="shared" si="332"/>
        <v>_7345</v>
      </c>
      <c r="E10583" s="149" t="str">
        <f t="shared" si="331"/>
        <v>_</v>
      </c>
      <c r="G10583" s="149">
        <f t="array" ref="G10583">SUM(IF(A10583=A$5:A10583,IF(C10583=C$5:C10583,1,0),0))</f>
        <v>7345</v>
      </c>
    </row>
    <row r="10584" spans="2:7" x14ac:dyDescent="0.25">
      <c r="B10584" s="149" t="str">
        <f t="shared" si="332"/>
        <v>_7346</v>
      </c>
      <c r="E10584" s="149" t="str">
        <f t="shared" si="331"/>
        <v>_</v>
      </c>
      <c r="G10584" s="149">
        <f t="array" ref="G10584">SUM(IF(A10584=A$5:A10584,IF(C10584=C$5:C10584,1,0),0))</f>
        <v>7346</v>
      </c>
    </row>
    <row r="10585" spans="2:7" x14ac:dyDescent="0.25">
      <c r="B10585" s="149" t="str">
        <f t="shared" si="332"/>
        <v>_7347</v>
      </c>
      <c r="E10585" s="149" t="str">
        <f t="shared" si="331"/>
        <v>_</v>
      </c>
      <c r="G10585" s="149">
        <f t="array" ref="G10585">SUM(IF(A10585=A$5:A10585,IF(C10585=C$5:C10585,1,0),0))</f>
        <v>7347</v>
      </c>
    </row>
    <row r="10586" spans="2:7" x14ac:dyDescent="0.25">
      <c r="B10586" s="149" t="str">
        <f t="shared" si="332"/>
        <v>_7348</v>
      </c>
      <c r="E10586" s="149" t="str">
        <f t="shared" si="331"/>
        <v>_</v>
      </c>
      <c r="G10586" s="149">
        <f t="array" ref="G10586">SUM(IF(A10586=A$5:A10586,IF(C10586=C$5:C10586,1,0),0))</f>
        <v>7348</v>
      </c>
    </row>
    <row r="10587" spans="2:7" x14ac:dyDescent="0.25">
      <c r="B10587" s="149" t="str">
        <f t="shared" si="332"/>
        <v>_7349</v>
      </c>
      <c r="E10587" s="149" t="str">
        <f t="shared" si="331"/>
        <v>_</v>
      </c>
      <c r="G10587" s="149">
        <f t="array" ref="G10587">SUM(IF(A10587=A$5:A10587,IF(C10587=C$5:C10587,1,0),0))</f>
        <v>7349</v>
      </c>
    </row>
    <row r="10588" spans="2:7" x14ac:dyDescent="0.25">
      <c r="B10588" s="149" t="str">
        <f t="shared" si="332"/>
        <v>_7350</v>
      </c>
      <c r="E10588" s="149" t="str">
        <f t="shared" si="331"/>
        <v>_</v>
      </c>
      <c r="G10588" s="149">
        <f t="array" ref="G10588">SUM(IF(A10588=A$5:A10588,IF(C10588=C$5:C10588,1,0),0))</f>
        <v>7350</v>
      </c>
    </row>
    <row r="10589" spans="2:7" x14ac:dyDescent="0.25">
      <c r="B10589" s="149" t="str">
        <f t="shared" si="332"/>
        <v>_7351</v>
      </c>
      <c r="E10589" s="149" t="str">
        <f t="shared" si="331"/>
        <v>_</v>
      </c>
      <c r="G10589" s="149">
        <f t="array" ref="G10589">SUM(IF(A10589=A$5:A10589,IF(C10589=C$5:C10589,1,0),0))</f>
        <v>7351</v>
      </c>
    </row>
    <row r="10590" spans="2:7" x14ac:dyDescent="0.25">
      <c r="B10590" s="149" t="str">
        <f t="shared" si="332"/>
        <v>_7352</v>
      </c>
      <c r="E10590" s="149" t="str">
        <f t="shared" si="331"/>
        <v>_</v>
      </c>
      <c r="G10590" s="149">
        <f t="array" ref="G10590">SUM(IF(A10590=A$5:A10590,IF(C10590=C$5:C10590,1,0),0))</f>
        <v>7352</v>
      </c>
    </row>
    <row r="10591" spans="2:7" x14ac:dyDescent="0.25">
      <c r="B10591" s="149" t="str">
        <f t="shared" si="332"/>
        <v>_7353</v>
      </c>
      <c r="E10591" s="149" t="str">
        <f t="shared" si="331"/>
        <v>_</v>
      </c>
      <c r="G10591" s="149">
        <f t="array" ref="G10591">SUM(IF(A10591=A$5:A10591,IF(C10591=C$5:C10591,1,0),0))</f>
        <v>7353</v>
      </c>
    </row>
    <row r="10592" spans="2:7" x14ac:dyDescent="0.25">
      <c r="B10592" s="149" t="str">
        <f t="shared" si="332"/>
        <v>_7354</v>
      </c>
      <c r="E10592" s="149" t="str">
        <f t="shared" si="331"/>
        <v>_</v>
      </c>
      <c r="G10592" s="149">
        <f t="array" ref="G10592">SUM(IF(A10592=A$5:A10592,IF(C10592=C$5:C10592,1,0),0))</f>
        <v>7354</v>
      </c>
    </row>
    <row r="10593" spans="2:7" x14ac:dyDescent="0.25">
      <c r="B10593" s="149" t="str">
        <f t="shared" si="332"/>
        <v>_7355</v>
      </c>
      <c r="E10593" s="149" t="str">
        <f t="shared" si="331"/>
        <v>_</v>
      </c>
      <c r="G10593" s="149">
        <f t="array" ref="G10593">SUM(IF(A10593=A$5:A10593,IF(C10593=C$5:C10593,1,0),0))</f>
        <v>7355</v>
      </c>
    </row>
    <row r="10594" spans="2:7" x14ac:dyDescent="0.25">
      <c r="B10594" s="149" t="str">
        <f t="shared" si="332"/>
        <v>_7356</v>
      </c>
      <c r="E10594" s="149" t="str">
        <f t="shared" si="331"/>
        <v>_</v>
      </c>
      <c r="G10594" s="149">
        <f t="array" ref="G10594">SUM(IF(A10594=A$5:A10594,IF(C10594=C$5:C10594,1,0),0))</f>
        <v>7356</v>
      </c>
    </row>
    <row r="10595" spans="2:7" x14ac:dyDescent="0.25">
      <c r="B10595" s="149" t="str">
        <f t="shared" si="332"/>
        <v>_7357</v>
      </c>
      <c r="E10595" s="149" t="str">
        <f t="shared" si="331"/>
        <v>_</v>
      </c>
      <c r="G10595" s="149">
        <f t="array" ref="G10595">SUM(IF(A10595=A$5:A10595,IF(C10595=C$5:C10595,1,0),0))</f>
        <v>7357</v>
      </c>
    </row>
    <row r="10596" spans="2:7" x14ac:dyDescent="0.25">
      <c r="B10596" s="149" t="str">
        <f t="shared" si="332"/>
        <v>_7358</v>
      </c>
      <c r="E10596" s="149" t="str">
        <f t="shared" si="331"/>
        <v>_</v>
      </c>
      <c r="G10596" s="149">
        <f t="array" ref="G10596">SUM(IF(A10596=A$5:A10596,IF(C10596=C$5:C10596,1,0),0))</f>
        <v>7358</v>
      </c>
    </row>
    <row r="10597" spans="2:7" x14ac:dyDescent="0.25">
      <c r="B10597" s="149" t="str">
        <f t="shared" si="332"/>
        <v>_7359</v>
      </c>
      <c r="E10597" s="149" t="str">
        <f t="shared" si="331"/>
        <v>_</v>
      </c>
      <c r="G10597" s="149">
        <f t="array" ref="G10597">SUM(IF(A10597=A$5:A10597,IF(C10597=C$5:C10597,1,0),0))</f>
        <v>7359</v>
      </c>
    </row>
    <row r="10598" spans="2:7" x14ac:dyDescent="0.25">
      <c r="B10598" s="149" t="str">
        <f t="shared" si="332"/>
        <v>_7360</v>
      </c>
      <c r="E10598" s="149" t="str">
        <f t="shared" si="331"/>
        <v>_</v>
      </c>
      <c r="G10598" s="149">
        <f t="array" ref="G10598">SUM(IF(A10598=A$5:A10598,IF(C10598=C$5:C10598,1,0),0))</f>
        <v>7360</v>
      </c>
    </row>
    <row r="10599" spans="2:7" x14ac:dyDescent="0.25">
      <c r="B10599" s="149" t="str">
        <f t="shared" si="332"/>
        <v>_7361</v>
      </c>
      <c r="E10599" s="149" t="str">
        <f t="shared" si="331"/>
        <v>_</v>
      </c>
      <c r="G10599" s="149">
        <f t="array" ref="G10599">SUM(IF(A10599=A$5:A10599,IF(C10599=C$5:C10599,1,0),0))</f>
        <v>7361</v>
      </c>
    </row>
    <row r="10600" spans="2:7" x14ac:dyDescent="0.25">
      <c r="B10600" s="149" t="str">
        <f t="shared" si="332"/>
        <v>_7362</v>
      </c>
      <c r="E10600" s="149" t="str">
        <f t="shared" si="331"/>
        <v>_</v>
      </c>
      <c r="G10600" s="149">
        <f t="array" ref="G10600">SUM(IF(A10600=A$5:A10600,IF(C10600=C$5:C10600,1,0),0))</f>
        <v>7362</v>
      </c>
    </row>
    <row r="10601" spans="2:7" x14ac:dyDescent="0.25">
      <c r="B10601" s="149" t="str">
        <f t="shared" si="332"/>
        <v>_7363</v>
      </c>
      <c r="E10601" s="149" t="str">
        <f t="shared" si="331"/>
        <v>_</v>
      </c>
      <c r="G10601" s="149">
        <f t="array" ref="G10601">SUM(IF(A10601=A$5:A10601,IF(C10601=C$5:C10601,1,0),0))</f>
        <v>7363</v>
      </c>
    </row>
    <row r="10602" spans="2:7" x14ac:dyDescent="0.25">
      <c r="B10602" s="149" t="str">
        <f t="shared" si="332"/>
        <v>_7364</v>
      </c>
      <c r="E10602" s="149" t="str">
        <f t="shared" si="331"/>
        <v>_</v>
      </c>
      <c r="G10602" s="149">
        <f t="array" ref="G10602">SUM(IF(A10602=A$5:A10602,IF(C10602=C$5:C10602,1,0),0))</f>
        <v>7364</v>
      </c>
    </row>
    <row r="10603" spans="2:7" x14ac:dyDescent="0.25">
      <c r="B10603" s="149" t="str">
        <f t="shared" si="332"/>
        <v>_7365</v>
      </c>
      <c r="E10603" s="149" t="str">
        <f t="shared" si="331"/>
        <v>_</v>
      </c>
      <c r="G10603" s="149">
        <f t="array" ref="G10603">SUM(IF(A10603=A$5:A10603,IF(C10603=C$5:C10603,1,0),0))</f>
        <v>7365</v>
      </c>
    </row>
    <row r="10604" spans="2:7" x14ac:dyDescent="0.25">
      <c r="B10604" s="149" t="str">
        <f t="shared" si="332"/>
        <v>_7366</v>
      </c>
      <c r="E10604" s="149" t="str">
        <f t="shared" si="331"/>
        <v>_</v>
      </c>
      <c r="G10604" s="149">
        <f t="array" ref="G10604">SUM(IF(A10604=A$5:A10604,IF(C10604=C$5:C10604,1,0),0))</f>
        <v>7366</v>
      </c>
    </row>
    <row r="10605" spans="2:7" x14ac:dyDescent="0.25">
      <c r="B10605" s="149" t="str">
        <f t="shared" si="332"/>
        <v>_7367</v>
      </c>
      <c r="E10605" s="149" t="str">
        <f t="shared" si="331"/>
        <v>_</v>
      </c>
      <c r="G10605" s="149">
        <f t="array" ref="G10605">SUM(IF(A10605=A$5:A10605,IF(C10605=C$5:C10605,1,0),0))</f>
        <v>7367</v>
      </c>
    </row>
    <row r="10606" spans="2:7" x14ac:dyDescent="0.25">
      <c r="B10606" s="149" t="str">
        <f t="shared" si="332"/>
        <v>_7368</v>
      </c>
      <c r="E10606" s="149" t="str">
        <f t="shared" si="331"/>
        <v>_</v>
      </c>
      <c r="G10606" s="149">
        <f t="array" ref="G10606">SUM(IF(A10606=A$5:A10606,IF(C10606=C$5:C10606,1,0),0))</f>
        <v>7368</v>
      </c>
    </row>
    <row r="10607" spans="2:7" x14ac:dyDescent="0.25">
      <c r="B10607" s="149" t="str">
        <f t="shared" si="332"/>
        <v>_7369</v>
      </c>
      <c r="E10607" s="149" t="str">
        <f t="shared" si="331"/>
        <v>_</v>
      </c>
      <c r="G10607" s="149">
        <f t="array" ref="G10607">SUM(IF(A10607=A$5:A10607,IF(C10607=C$5:C10607,1,0),0))</f>
        <v>7369</v>
      </c>
    </row>
    <row r="10608" spans="2:7" x14ac:dyDescent="0.25">
      <c r="B10608" s="149" t="str">
        <f t="shared" si="332"/>
        <v>_7370</v>
      </c>
      <c r="E10608" s="149" t="str">
        <f t="shared" si="331"/>
        <v>_</v>
      </c>
      <c r="G10608" s="149">
        <f t="array" ref="G10608">SUM(IF(A10608=A$5:A10608,IF(C10608=C$5:C10608,1,0),0))</f>
        <v>7370</v>
      </c>
    </row>
    <row r="10609" spans="2:7" x14ac:dyDescent="0.25">
      <c r="B10609" s="149" t="str">
        <f t="shared" si="332"/>
        <v>_7371</v>
      </c>
      <c r="E10609" s="149" t="str">
        <f t="shared" ref="E10609:E10672" si="333">A10609&amp;"_"&amp;C10609&amp;D10609</f>
        <v>_</v>
      </c>
      <c r="G10609" s="149">
        <f t="array" ref="G10609">SUM(IF(A10609=A$5:A10609,IF(C10609=C$5:C10609,1,0),0))</f>
        <v>7371</v>
      </c>
    </row>
    <row r="10610" spans="2:7" x14ac:dyDescent="0.25">
      <c r="B10610" s="149" t="str">
        <f t="shared" si="332"/>
        <v>_7372</v>
      </c>
      <c r="E10610" s="149" t="str">
        <f t="shared" si="333"/>
        <v>_</v>
      </c>
      <c r="G10610" s="149">
        <f t="array" ref="G10610">SUM(IF(A10610=A$5:A10610,IF(C10610=C$5:C10610,1,0),0))</f>
        <v>7372</v>
      </c>
    </row>
    <row r="10611" spans="2:7" x14ac:dyDescent="0.25">
      <c r="B10611" s="149" t="str">
        <f t="shared" si="332"/>
        <v>_7373</v>
      </c>
      <c r="E10611" s="149" t="str">
        <f t="shared" si="333"/>
        <v>_</v>
      </c>
      <c r="G10611" s="149">
        <f t="array" ref="G10611">SUM(IF(A10611=A$5:A10611,IF(C10611=C$5:C10611,1,0),0))</f>
        <v>7373</v>
      </c>
    </row>
    <row r="10612" spans="2:7" x14ac:dyDescent="0.25">
      <c r="B10612" s="149" t="str">
        <f t="shared" si="332"/>
        <v>_7374</v>
      </c>
      <c r="E10612" s="149" t="str">
        <f t="shared" si="333"/>
        <v>_</v>
      </c>
      <c r="G10612" s="149">
        <f t="array" ref="G10612">SUM(IF(A10612=A$5:A10612,IF(C10612=C$5:C10612,1,0),0))</f>
        <v>7374</v>
      </c>
    </row>
    <row r="10613" spans="2:7" x14ac:dyDescent="0.25">
      <c r="B10613" s="149" t="str">
        <f t="shared" si="332"/>
        <v>_7375</v>
      </c>
      <c r="E10613" s="149" t="str">
        <f t="shared" si="333"/>
        <v>_</v>
      </c>
      <c r="G10613" s="149">
        <f t="array" ref="G10613">SUM(IF(A10613=A$5:A10613,IF(C10613=C$5:C10613,1,0),0))</f>
        <v>7375</v>
      </c>
    </row>
    <row r="10614" spans="2:7" x14ac:dyDescent="0.25">
      <c r="B10614" s="149" t="str">
        <f t="shared" si="332"/>
        <v>_7376</v>
      </c>
      <c r="E10614" s="149" t="str">
        <f t="shared" si="333"/>
        <v>_</v>
      </c>
      <c r="G10614" s="149">
        <f t="array" ref="G10614">SUM(IF(A10614=A$5:A10614,IF(C10614=C$5:C10614,1,0),0))</f>
        <v>7376</v>
      </c>
    </row>
    <row r="10615" spans="2:7" x14ac:dyDescent="0.25">
      <c r="B10615" s="149" t="str">
        <f t="shared" si="332"/>
        <v>_7377</v>
      </c>
      <c r="E10615" s="149" t="str">
        <f t="shared" si="333"/>
        <v>_</v>
      </c>
      <c r="G10615" s="149">
        <f t="array" ref="G10615">SUM(IF(A10615=A$5:A10615,IF(C10615=C$5:C10615,1,0),0))</f>
        <v>7377</v>
      </c>
    </row>
    <row r="10616" spans="2:7" x14ac:dyDescent="0.25">
      <c r="B10616" s="149" t="str">
        <f t="shared" si="332"/>
        <v>_7378</v>
      </c>
      <c r="E10616" s="149" t="str">
        <f t="shared" si="333"/>
        <v>_</v>
      </c>
      <c r="G10616" s="149">
        <f t="array" ref="G10616">SUM(IF(A10616=A$5:A10616,IF(C10616=C$5:C10616,1,0),0))</f>
        <v>7378</v>
      </c>
    </row>
    <row r="10617" spans="2:7" x14ac:dyDescent="0.25">
      <c r="B10617" s="149" t="str">
        <f t="shared" si="332"/>
        <v>_7379</v>
      </c>
      <c r="E10617" s="149" t="str">
        <f t="shared" si="333"/>
        <v>_</v>
      </c>
      <c r="G10617" s="149">
        <f t="array" ref="G10617">SUM(IF(A10617=A$5:A10617,IF(C10617=C$5:C10617,1,0),0))</f>
        <v>7379</v>
      </c>
    </row>
    <row r="10618" spans="2:7" x14ac:dyDescent="0.25">
      <c r="B10618" s="149" t="str">
        <f t="shared" si="332"/>
        <v>_7380</v>
      </c>
      <c r="E10618" s="149" t="str">
        <f t="shared" si="333"/>
        <v>_</v>
      </c>
      <c r="G10618" s="149">
        <f t="array" ref="G10618">SUM(IF(A10618=A$5:A10618,IF(C10618=C$5:C10618,1,0),0))</f>
        <v>7380</v>
      </c>
    </row>
    <row r="10619" spans="2:7" x14ac:dyDescent="0.25">
      <c r="B10619" s="149" t="str">
        <f t="shared" si="332"/>
        <v>_7381</v>
      </c>
      <c r="E10619" s="149" t="str">
        <f t="shared" si="333"/>
        <v>_</v>
      </c>
      <c r="G10619" s="149">
        <f t="array" ref="G10619">SUM(IF(A10619=A$5:A10619,IF(C10619=C$5:C10619,1,0),0))</f>
        <v>7381</v>
      </c>
    </row>
    <row r="10620" spans="2:7" x14ac:dyDescent="0.25">
      <c r="B10620" s="149" t="str">
        <f t="shared" si="332"/>
        <v>_7382</v>
      </c>
      <c r="E10620" s="149" t="str">
        <f t="shared" si="333"/>
        <v>_</v>
      </c>
      <c r="G10620" s="149">
        <f t="array" ref="G10620">SUM(IF(A10620=A$5:A10620,IF(C10620=C$5:C10620,1,0),0))</f>
        <v>7382</v>
      </c>
    </row>
    <row r="10621" spans="2:7" x14ac:dyDescent="0.25">
      <c r="B10621" s="149" t="str">
        <f t="shared" si="332"/>
        <v>_7383</v>
      </c>
      <c r="E10621" s="149" t="str">
        <f t="shared" si="333"/>
        <v>_</v>
      </c>
      <c r="G10621" s="149">
        <f t="array" ref="G10621">SUM(IF(A10621=A$5:A10621,IF(C10621=C$5:C10621,1,0),0))</f>
        <v>7383</v>
      </c>
    </row>
    <row r="10622" spans="2:7" x14ac:dyDescent="0.25">
      <c r="B10622" s="149" t="str">
        <f t="shared" si="332"/>
        <v>_7384</v>
      </c>
      <c r="E10622" s="149" t="str">
        <f t="shared" si="333"/>
        <v>_</v>
      </c>
      <c r="G10622" s="149">
        <f t="array" ref="G10622">SUM(IF(A10622=A$5:A10622,IF(C10622=C$5:C10622,1,0),0))</f>
        <v>7384</v>
      </c>
    </row>
    <row r="10623" spans="2:7" x14ac:dyDescent="0.25">
      <c r="B10623" s="149" t="str">
        <f t="shared" si="332"/>
        <v>_7385</v>
      </c>
      <c r="E10623" s="149" t="str">
        <f t="shared" si="333"/>
        <v>_</v>
      </c>
      <c r="G10623" s="149">
        <f t="array" ref="G10623">SUM(IF(A10623=A$5:A10623,IF(C10623=C$5:C10623,1,0),0))</f>
        <v>7385</v>
      </c>
    </row>
    <row r="10624" spans="2:7" x14ac:dyDescent="0.25">
      <c r="B10624" s="149" t="str">
        <f t="shared" si="332"/>
        <v>_7386</v>
      </c>
      <c r="E10624" s="149" t="str">
        <f t="shared" si="333"/>
        <v>_</v>
      </c>
      <c r="G10624" s="149">
        <f t="array" ref="G10624">SUM(IF(A10624=A$5:A10624,IF(C10624=C$5:C10624,1,0),0))</f>
        <v>7386</v>
      </c>
    </row>
    <row r="10625" spans="2:7" x14ac:dyDescent="0.25">
      <c r="B10625" s="149" t="str">
        <f t="shared" si="332"/>
        <v>_7387</v>
      </c>
      <c r="E10625" s="149" t="str">
        <f t="shared" si="333"/>
        <v>_</v>
      </c>
      <c r="G10625" s="149">
        <f t="array" ref="G10625">SUM(IF(A10625=A$5:A10625,IF(C10625=C$5:C10625,1,0),0))</f>
        <v>7387</v>
      </c>
    </row>
    <row r="10626" spans="2:7" x14ac:dyDescent="0.25">
      <c r="B10626" s="149" t="str">
        <f t="shared" si="332"/>
        <v>_7388</v>
      </c>
      <c r="E10626" s="149" t="str">
        <f t="shared" si="333"/>
        <v>_</v>
      </c>
      <c r="G10626" s="149">
        <f t="array" ref="G10626">SUM(IF(A10626=A$5:A10626,IF(C10626=C$5:C10626,1,0),0))</f>
        <v>7388</v>
      </c>
    </row>
    <row r="10627" spans="2:7" x14ac:dyDescent="0.25">
      <c r="B10627" s="149" t="str">
        <f t="shared" si="332"/>
        <v>_7389</v>
      </c>
      <c r="E10627" s="149" t="str">
        <f t="shared" si="333"/>
        <v>_</v>
      </c>
      <c r="G10627" s="149">
        <f t="array" ref="G10627">SUM(IF(A10627=A$5:A10627,IF(C10627=C$5:C10627,1,0),0))</f>
        <v>7389</v>
      </c>
    </row>
    <row r="10628" spans="2:7" x14ac:dyDescent="0.25">
      <c r="B10628" s="149" t="str">
        <f t="shared" si="332"/>
        <v>_7390</v>
      </c>
      <c r="E10628" s="149" t="str">
        <f t="shared" si="333"/>
        <v>_</v>
      </c>
      <c r="G10628" s="149">
        <f t="array" ref="G10628">SUM(IF(A10628=A$5:A10628,IF(C10628=C$5:C10628,1,0),0))</f>
        <v>7390</v>
      </c>
    </row>
    <row r="10629" spans="2:7" x14ac:dyDescent="0.25">
      <c r="B10629" s="149" t="str">
        <f t="shared" si="332"/>
        <v>_7391</v>
      </c>
      <c r="E10629" s="149" t="str">
        <f t="shared" si="333"/>
        <v>_</v>
      </c>
      <c r="G10629" s="149">
        <f t="array" ref="G10629">SUM(IF(A10629=A$5:A10629,IF(C10629=C$5:C10629,1,0),0))</f>
        <v>7391</v>
      </c>
    </row>
    <row r="10630" spans="2:7" x14ac:dyDescent="0.25">
      <c r="B10630" s="149" t="str">
        <f t="shared" si="332"/>
        <v>_7392</v>
      </c>
      <c r="E10630" s="149" t="str">
        <f t="shared" si="333"/>
        <v>_</v>
      </c>
      <c r="G10630" s="149">
        <f t="array" ref="G10630">SUM(IF(A10630=A$5:A10630,IF(C10630=C$5:C10630,1,0),0))</f>
        <v>7392</v>
      </c>
    </row>
    <row r="10631" spans="2:7" x14ac:dyDescent="0.25">
      <c r="B10631" s="149" t="str">
        <f t="shared" si="332"/>
        <v>_7393</v>
      </c>
      <c r="E10631" s="149" t="str">
        <f t="shared" si="333"/>
        <v>_</v>
      </c>
      <c r="G10631" s="149">
        <f t="array" ref="G10631">SUM(IF(A10631=A$5:A10631,IF(C10631=C$5:C10631,1,0),0))</f>
        <v>7393</v>
      </c>
    </row>
    <row r="10632" spans="2:7" x14ac:dyDescent="0.25">
      <c r="B10632" s="149" t="str">
        <f t="shared" si="332"/>
        <v>_7394</v>
      </c>
      <c r="E10632" s="149" t="str">
        <f t="shared" si="333"/>
        <v>_</v>
      </c>
      <c r="G10632" s="149">
        <f t="array" ref="G10632">SUM(IF(A10632=A$5:A10632,IF(C10632=C$5:C10632,1,0),0))</f>
        <v>7394</v>
      </c>
    </row>
    <row r="10633" spans="2:7" x14ac:dyDescent="0.25">
      <c r="B10633" s="149" t="str">
        <f t="shared" si="332"/>
        <v>_7395</v>
      </c>
      <c r="E10633" s="149" t="str">
        <f t="shared" si="333"/>
        <v>_</v>
      </c>
      <c r="G10633" s="149">
        <f t="array" ref="G10633">SUM(IF(A10633=A$5:A10633,IF(C10633=C$5:C10633,1,0),0))</f>
        <v>7395</v>
      </c>
    </row>
    <row r="10634" spans="2:7" x14ac:dyDescent="0.25">
      <c r="B10634" s="149" t="str">
        <f t="shared" si="332"/>
        <v>_7396</v>
      </c>
      <c r="E10634" s="149" t="str">
        <f t="shared" si="333"/>
        <v>_</v>
      </c>
      <c r="G10634" s="149">
        <f t="array" ref="G10634">SUM(IF(A10634=A$5:A10634,IF(C10634=C$5:C10634,1,0),0))</f>
        <v>7396</v>
      </c>
    </row>
    <row r="10635" spans="2:7" x14ac:dyDescent="0.25">
      <c r="B10635" s="149" t="str">
        <f t="shared" si="332"/>
        <v>_7397</v>
      </c>
      <c r="E10635" s="149" t="str">
        <f t="shared" si="333"/>
        <v>_</v>
      </c>
      <c r="G10635" s="149">
        <f t="array" ref="G10635">SUM(IF(A10635=A$5:A10635,IF(C10635=C$5:C10635,1,0),0))</f>
        <v>7397</v>
      </c>
    </row>
    <row r="10636" spans="2:7" x14ac:dyDescent="0.25">
      <c r="B10636" s="149" t="str">
        <f t="shared" si="332"/>
        <v>_7398</v>
      </c>
      <c r="E10636" s="149" t="str">
        <f t="shared" si="333"/>
        <v>_</v>
      </c>
      <c r="G10636" s="149">
        <f t="array" ref="G10636">SUM(IF(A10636=A$5:A10636,IF(C10636=C$5:C10636,1,0),0))</f>
        <v>7398</v>
      </c>
    </row>
    <row r="10637" spans="2:7" x14ac:dyDescent="0.25">
      <c r="B10637" s="149" t="str">
        <f t="shared" ref="B10637:B10700" si="334">A10637&amp;"_"&amp;C10637&amp;G10637</f>
        <v>_7399</v>
      </c>
      <c r="E10637" s="149" t="str">
        <f t="shared" si="333"/>
        <v>_</v>
      </c>
      <c r="G10637" s="149">
        <f t="array" ref="G10637">SUM(IF(A10637=A$5:A10637,IF(C10637=C$5:C10637,1,0),0))</f>
        <v>7399</v>
      </c>
    </row>
    <row r="10638" spans="2:7" x14ac:dyDescent="0.25">
      <c r="B10638" s="149" t="str">
        <f t="shared" si="334"/>
        <v>_7400</v>
      </c>
      <c r="E10638" s="149" t="str">
        <f t="shared" si="333"/>
        <v>_</v>
      </c>
      <c r="G10638" s="149">
        <f t="array" ref="G10638">SUM(IF(A10638=A$5:A10638,IF(C10638=C$5:C10638,1,0),0))</f>
        <v>7400</v>
      </c>
    </row>
    <row r="10639" spans="2:7" x14ac:dyDescent="0.25">
      <c r="B10639" s="149" t="str">
        <f t="shared" si="334"/>
        <v>_7401</v>
      </c>
      <c r="E10639" s="149" t="str">
        <f t="shared" si="333"/>
        <v>_</v>
      </c>
      <c r="G10639" s="149">
        <f t="array" ref="G10639">SUM(IF(A10639=A$5:A10639,IF(C10639=C$5:C10639,1,0),0))</f>
        <v>7401</v>
      </c>
    </row>
    <row r="10640" spans="2:7" x14ac:dyDescent="0.25">
      <c r="B10640" s="149" t="str">
        <f t="shared" si="334"/>
        <v>_7402</v>
      </c>
      <c r="E10640" s="149" t="str">
        <f t="shared" si="333"/>
        <v>_</v>
      </c>
      <c r="G10640" s="149">
        <f t="array" ref="G10640">SUM(IF(A10640=A$5:A10640,IF(C10640=C$5:C10640,1,0),0))</f>
        <v>7402</v>
      </c>
    </row>
    <row r="10641" spans="2:7" x14ac:dyDescent="0.25">
      <c r="B10641" s="149" t="str">
        <f t="shared" si="334"/>
        <v>_7403</v>
      </c>
      <c r="E10641" s="149" t="str">
        <f t="shared" si="333"/>
        <v>_</v>
      </c>
      <c r="G10641" s="149">
        <f t="array" ref="G10641">SUM(IF(A10641=A$5:A10641,IF(C10641=C$5:C10641,1,0),0))</f>
        <v>7403</v>
      </c>
    </row>
    <row r="10642" spans="2:7" x14ac:dyDescent="0.25">
      <c r="B10642" s="149" t="str">
        <f t="shared" si="334"/>
        <v>_7404</v>
      </c>
      <c r="E10642" s="149" t="str">
        <f t="shared" si="333"/>
        <v>_</v>
      </c>
      <c r="G10642" s="149">
        <f t="array" ref="G10642">SUM(IF(A10642=A$5:A10642,IF(C10642=C$5:C10642,1,0),0))</f>
        <v>7404</v>
      </c>
    </row>
    <row r="10643" spans="2:7" x14ac:dyDescent="0.25">
      <c r="B10643" s="149" t="str">
        <f t="shared" si="334"/>
        <v>_7405</v>
      </c>
      <c r="E10643" s="149" t="str">
        <f t="shared" si="333"/>
        <v>_</v>
      </c>
      <c r="G10643" s="149">
        <f t="array" ref="G10643">SUM(IF(A10643=A$5:A10643,IF(C10643=C$5:C10643,1,0),0))</f>
        <v>7405</v>
      </c>
    </row>
    <row r="10644" spans="2:7" x14ac:dyDescent="0.25">
      <c r="B10644" s="149" t="str">
        <f t="shared" si="334"/>
        <v>_7406</v>
      </c>
      <c r="E10644" s="149" t="str">
        <f t="shared" si="333"/>
        <v>_</v>
      </c>
      <c r="G10644" s="149">
        <f t="array" ref="G10644">SUM(IF(A10644=A$5:A10644,IF(C10644=C$5:C10644,1,0),0))</f>
        <v>7406</v>
      </c>
    </row>
    <row r="10645" spans="2:7" x14ac:dyDescent="0.25">
      <c r="B10645" s="149" t="str">
        <f t="shared" si="334"/>
        <v>_7407</v>
      </c>
      <c r="E10645" s="149" t="str">
        <f t="shared" si="333"/>
        <v>_</v>
      </c>
      <c r="G10645" s="149">
        <f t="array" ref="G10645">SUM(IF(A10645=A$5:A10645,IF(C10645=C$5:C10645,1,0),0))</f>
        <v>7407</v>
      </c>
    </row>
    <row r="10646" spans="2:7" x14ac:dyDescent="0.25">
      <c r="B10646" s="149" t="str">
        <f t="shared" si="334"/>
        <v>_7408</v>
      </c>
      <c r="E10646" s="149" t="str">
        <f t="shared" si="333"/>
        <v>_</v>
      </c>
      <c r="G10646" s="149">
        <f t="array" ref="G10646">SUM(IF(A10646=A$5:A10646,IF(C10646=C$5:C10646,1,0),0))</f>
        <v>7408</v>
      </c>
    </row>
    <row r="10647" spans="2:7" x14ac:dyDescent="0.25">
      <c r="B10647" s="149" t="str">
        <f t="shared" si="334"/>
        <v>_7409</v>
      </c>
      <c r="E10647" s="149" t="str">
        <f t="shared" si="333"/>
        <v>_</v>
      </c>
      <c r="G10647" s="149">
        <f t="array" ref="G10647">SUM(IF(A10647=A$5:A10647,IF(C10647=C$5:C10647,1,0),0))</f>
        <v>7409</v>
      </c>
    </row>
    <row r="10648" spans="2:7" x14ac:dyDescent="0.25">
      <c r="B10648" s="149" t="str">
        <f t="shared" si="334"/>
        <v>_7410</v>
      </c>
      <c r="E10648" s="149" t="str">
        <f t="shared" si="333"/>
        <v>_</v>
      </c>
      <c r="G10648" s="149">
        <f t="array" ref="G10648">SUM(IF(A10648=A$5:A10648,IF(C10648=C$5:C10648,1,0),0))</f>
        <v>7410</v>
      </c>
    </row>
    <row r="10649" spans="2:7" x14ac:dyDescent="0.25">
      <c r="B10649" s="149" t="str">
        <f t="shared" si="334"/>
        <v>_7411</v>
      </c>
      <c r="E10649" s="149" t="str">
        <f t="shared" si="333"/>
        <v>_</v>
      </c>
      <c r="G10649" s="149">
        <f t="array" ref="G10649">SUM(IF(A10649=A$5:A10649,IF(C10649=C$5:C10649,1,0),0))</f>
        <v>7411</v>
      </c>
    </row>
    <row r="10650" spans="2:7" x14ac:dyDescent="0.25">
      <c r="B10650" s="149" t="str">
        <f t="shared" si="334"/>
        <v>_7412</v>
      </c>
      <c r="E10650" s="149" t="str">
        <f t="shared" si="333"/>
        <v>_</v>
      </c>
      <c r="G10650" s="149">
        <f t="array" ref="G10650">SUM(IF(A10650=A$5:A10650,IF(C10650=C$5:C10650,1,0),0))</f>
        <v>7412</v>
      </c>
    </row>
    <row r="10651" spans="2:7" x14ac:dyDescent="0.25">
      <c r="B10651" s="149" t="str">
        <f t="shared" si="334"/>
        <v>_7413</v>
      </c>
      <c r="E10651" s="149" t="str">
        <f t="shared" si="333"/>
        <v>_</v>
      </c>
      <c r="G10651" s="149">
        <f t="array" ref="G10651">SUM(IF(A10651=A$5:A10651,IF(C10651=C$5:C10651,1,0),0))</f>
        <v>7413</v>
      </c>
    </row>
    <row r="10652" spans="2:7" x14ac:dyDescent="0.25">
      <c r="B10652" s="149" t="str">
        <f t="shared" si="334"/>
        <v>_7414</v>
      </c>
      <c r="E10652" s="149" t="str">
        <f t="shared" si="333"/>
        <v>_</v>
      </c>
      <c r="G10652" s="149">
        <f t="array" ref="G10652">SUM(IF(A10652=A$5:A10652,IF(C10652=C$5:C10652,1,0),0))</f>
        <v>7414</v>
      </c>
    </row>
    <row r="10653" spans="2:7" x14ac:dyDescent="0.25">
      <c r="B10653" s="149" t="str">
        <f t="shared" si="334"/>
        <v>_7415</v>
      </c>
      <c r="E10653" s="149" t="str">
        <f t="shared" si="333"/>
        <v>_</v>
      </c>
      <c r="G10653" s="149">
        <f t="array" ref="G10653">SUM(IF(A10653=A$5:A10653,IF(C10653=C$5:C10653,1,0),0))</f>
        <v>7415</v>
      </c>
    </row>
    <row r="10654" spans="2:7" x14ac:dyDescent="0.25">
      <c r="B10654" s="149" t="str">
        <f t="shared" si="334"/>
        <v>_7416</v>
      </c>
      <c r="E10654" s="149" t="str">
        <f t="shared" si="333"/>
        <v>_</v>
      </c>
      <c r="G10654" s="149">
        <f t="array" ref="G10654">SUM(IF(A10654=A$5:A10654,IF(C10654=C$5:C10654,1,0),0))</f>
        <v>7416</v>
      </c>
    </row>
    <row r="10655" spans="2:7" x14ac:dyDescent="0.25">
      <c r="B10655" s="149" t="str">
        <f t="shared" si="334"/>
        <v>_7417</v>
      </c>
      <c r="E10655" s="149" t="str">
        <f t="shared" si="333"/>
        <v>_</v>
      </c>
      <c r="G10655" s="149">
        <f t="array" ref="G10655">SUM(IF(A10655=A$5:A10655,IF(C10655=C$5:C10655,1,0),0))</f>
        <v>7417</v>
      </c>
    </row>
    <row r="10656" spans="2:7" x14ac:dyDescent="0.25">
      <c r="B10656" s="149" t="str">
        <f t="shared" si="334"/>
        <v>_7418</v>
      </c>
      <c r="E10656" s="149" t="str">
        <f t="shared" si="333"/>
        <v>_</v>
      </c>
      <c r="G10656" s="149">
        <f t="array" ref="G10656">SUM(IF(A10656=A$5:A10656,IF(C10656=C$5:C10656,1,0),0))</f>
        <v>7418</v>
      </c>
    </row>
    <row r="10657" spans="2:7" x14ac:dyDescent="0.25">
      <c r="B10657" s="149" t="str">
        <f t="shared" si="334"/>
        <v>_7419</v>
      </c>
      <c r="E10657" s="149" t="str">
        <f t="shared" si="333"/>
        <v>_</v>
      </c>
      <c r="G10657" s="149">
        <f t="array" ref="G10657">SUM(IF(A10657=A$5:A10657,IF(C10657=C$5:C10657,1,0),0))</f>
        <v>7419</v>
      </c>
    </row>
    <row r="10658" spans="2:7" x14ac:dyDescent="0.25">
      <c r="B10658" s="149" t="str">
        <f t="shared" si="334"/>
        <v>_7420</v>
      </c>
      <c r="E10658" s="149" t="str">
        <f t="shared" si="333"/>
        <v>_</v>
      </c>
      <c r="G10658" s="149">
        <f t="array" ref="G10658">SUM(IF(A10658=A$5:A10658,IF(C10658=C$5:C10658,1,0),0))</f>
        <v>7420</v>
      </c>
    </row>
    <row r="10659" spans="2:7" x14ac:dyDescent="0.25">
      <c r="B10659" s="149" t="str">
        <f t="shared" si="334"/>
        <v>_7421</v>
      </c>
      <c r="E10659" s="149" t="str">
        <f t="shared" si="333"/>
        <v>_</v>
      </c>
      <c r="G10659" s="149">
        <f t="array" ref="G10659">SUM(IF(A10659=A$5:A10659,IF(C10659=C$5:C10659,1,0),0))</f>
        <v>7421</v>
      </c>
    </row>
    <row r="10660" spans="2:7" x14ac:dyDescent="0.25">
      <c r="B10660" s="149" t="str">
        <f t="shared" si="334"/>
        <v>_7422</v>
      </c>
      <c r="E10660" s="149" t="str">
        <f t="shared" si="333"/>
        <v>_</v>
      </c>
      <c r="G10660" s="149">
        <f t="array" ref="G10660">SUM(IF(A10660=A$5:A10660,IF(C10660=C$5:C10660,1,0),0))</f>
        <v>7422</v>
      </c>
    </row>
    <row r="10661" spans="2:7" x14ac:dyDescent="0.25">
      <c r="B10661" s="149" t="str">
        <f t="shared" si="334"/>
        <v>_7423</v>
      </c>
      <c r="E10661" s="149" t="str">
        <f t="shared" si="333"/>
        <v>_</v>
      </c>
      <c r="G10661" s="149">
        <f t="array" ref="G10661">SUM(IF(A10661=A$5:A10661,IF(C10661=C$5:C10661,1,0),0))</f>
        <v>7423</v>
      </c>
    </row>
    <row r="10662" spans="2:7" x14ac:dyDescent="0.25">
      <c r="B10662" s="149" t="str">
        <f t="shared" si="334"/>
        <v>_7424</v>
      </c>
      <c r="E10662" s="149" t="str">
        <f t="shared" si="333"/>
        <v>_</v>
      </c>
      <c r="G10662" s="149">
        <f t="array" ref="G10662">SUM(IF(A10662=A$5:A10662,IF(C10662=C$5:C10662,1,0),0))</f>
        <v>7424</v>
      </c>
    </row>
    <row r="10663" spans="2:7" x14ac:dyDescent="0.25">
      <c r="B10663" s="149" t="str">
        <f t="shared" si="334"/>
        <v>_7425</v>
      </c>
      <c r="E10663" s="149" t="str">
        <f t="shared" si="333"/>
        <v>_</v>
      </c>
      <c r="G10663" s="149">
        <f t="array" ref="G10663">SUM(IF(A10663=A$5:A10663,IF(C10663=C$5:C10663,1,0),0))</f>
        <v>7425</v>
      </c>
    </row>
    <row r="10664" spans="2:7" x14ac:dyDescent="0.25">
      <c r="B10664" s="149" t="str">
        <f t="shared" si="334"/>
        <v>_7426</v>
      </c>
      <c r="E10664" s="149" t="str">
        <f t="shared" si="333"/>
        <v>_</v>
      </c>
      <c r="G10664" s="149">
        <f t="array" ref="G10664">SUM(IF(A10664=A$5:A10664,IF(C10664=C$5:C10664,1,0),0))</f>
        <v>7426</v>
      </c>
    </row>
    <row r="10665" spans="2:7" x14ac:dyDescent="0.25">
      <c r="B10665" s="149" t="str">
        <f t="shared" si="334"/>
        <v>_7427</v>
      </c>
      <c r="E10665" s="149" t="str">
        <f t="shared" si="333"/>
        <v>_</v>
      </c>
      <c r="G10665" s="149">
        <f t="array" ref="G10665">SUM(IF(A10665=A$5:A10665,IF(C10665=C$5:C10665,1,0),0))</f>
        <v>7427</v>
      </c>
    </row>
    <row r="10666" spans="2:7" x14ac:dyDescent="0.25">
      <c r="B10666" s="149" t="str">
        <f t="shared" si="334"/>
        <v>_7428</v>
      </c>
      <c r="E10666" s="149" t="str">
        <f t="shared" si="333"/>
        <v>_</v>
      </c>
      <c r="G10666" s="149">
        <f t="array" ref="G10666">SUM(IF(A10666=A$5:A10666,IF(C10666=C$5:C10666,1,0),0))</f>
        <v>7428</v>
      </c>
    </row>
    <row r="10667" spans="2:7" x14ac:dyDescent="0.25">
      <c r="B10667" s="149" t="str">
        <f t="shared" si="334"/>
        <v>_7429</v>
      </c>
      <c r="E10667" s="149" t="str">
        <f t="shared" si="333"/>
        <v>_</v>
      </c>
      <c r="G10667" s="149">
        <f t="array" ref="G10667">SUM(IF(A10667=A$5:A10667,IF(C10667=C$5:C10667,1,0),0))</f>
        <v>7429</v>
      </c>
    </row>
    <row r="10668" spans="2:7" x14ac:dyDescent="0.25">
      <c r="B10668" s="149" t="str">
        <f t="shared" si="334"/>
        <v>_7430</v>
      </c>
      <c r="E10668" s="149" t="str">
        <f t="shared" si="333"/>
        <v>_</v>
      </c>
      <c r="G10668" s="149">
        <f t="array" ref="G10668">SUM(IF(A10668=A$5:A10668,IF(C10668=C$5:C10668,1,0),0))</f>
        <v>7430</v>
      </c>
    </row>
    <row r="10669" spans="2:7" x14ac:dyDescent="0.25">
      <c r="B10669" s="149" t="str">
        <f t="shared" si="334"/>
        <v>_7431</v>
      </c>
      <c r="E10669" s="149" t="str">
        <f t="shared" si="333"/>
        <v>_</v>
      </c>
      <c r="G10669" s="149">
        <f t="array" ref="G10669">SUM(IF(A10669=A$5:A10669,IF(C10669=C$5:C10669,1,0),0))</f>
        <v>7431</v>
      </c>
    </row>
    <row r="10670" spans="2:7" x14ac:dyDescent="0.25">
      <c r="B10670" s="149" t="str">
        <f t="shared" si="334"/>
        <v>_7432</v>
      </c>
      <c r="E10670" s="149" t="str">
        <f t="shared" si="333"/>
        <v>_</v>
      </c>
      <c r="G10670" s="149">
        <f t="array" ref="G10670">SUM(IF(A10670=A$5:A10670,IF(C10670=C$5:C10670,1,0),0))</f>
        <v>7432</v>
      </c>
    </row>
    <row r="10671" spans="2:7" x14ac:dyDescent="0.25">
      <c r="B10671" s="149" t="str">
        <f t="shared" si="334"/>
        <v>_7433</v>
      </c>
      <c r="E10671" s="149" t="str">
        <f t="shared" si="333"/>
        <v>_</v>
      </c>
      <c r="G10671" s="149">
        <f t="array" ref="G10671">SUM(IF(A10671=A$5:A10671,IF(C10671=C$5:C10671,1,0),0))</f>
        <v>7433</v>
      </c>
    </row>
    <row r="10672" spans="2:7" x14ac:dyDescent="0.25">
      <c r="B10672" s="149" t="str">
        <f t="shared" si="334"/>
        <v>_7434</v>
      </c>
      <c r="E10672" s="149" t="str">
        <f t="shared" si="333"/>
        <v>_</v>
      </c>
      <c r="G10672" s="149">
        <f t="array" ref="G10672">SUM(IF(A10672=A$5:A10672,IF(C10672=C$5:C10672,1,0),0))</f>
        <v>7434</v>
      </c>
    </row>
    <row r="10673" spans="2:7" x14ac:dyDescent="0.25">
      <c r="B10673" s="149" t="str">
        <f t="shared" si="334"/>
        <v>_7435</v>
      </c>
      <c r="E10673" s="149" t="str">
        <f t="shared" ref="E10673:E10736" si="335">A10673&amp;"_"&amp;C10673&amp;D10673</f>
        <v>_</v>
      </c>
      <c r="G10673" s="149">
        <f t="array" ref="G10673">SUM(IF(A10673=A$5:A10673,IF(C10673=C$5:C10673,1,0),0))</f>
        <v>7435</v>
      </c>
    </row>
    <row r="10674" spans="2:7" x14ac:dyDescent="0.25">
      <c r="B10674" s="149" t="str">
        <f t="shared" si="334"/>
        <v>_7436</v>
      </c>
      <c r="E10674" s="149" t="str">
        <f t="shared" si="335"/>
        <v>_</v>
      </c>
      <c r="G10674" s="149">
        <f t="array" ref="G10674">SUM(IF(A10674=A$5:A10674,IF(C10674=C$5:C10674,1,0),0))</f>
        <v>7436</v>
      </c>
    </row>
    <row r="10675" spans="2:7" x14ac:dyDescent="0.25">
      <c r="B10675" s="149" t="str">
        <f t="shared" si="334"/>
        <v>_7437</v>
      </c>
      <c r="E10675" s="149" t="str">
        <f t="shared" si="335"/>
        <v>_</v>
      </c>
      <c r="G10675" s="149">
        <f t="array" ref="G10675">SUM(IF(A10675=A$5:A10675,IF(C10675=C$5:C10675,1,0),0))</f>
        <v>7437</v>
      </c>
    </row>
    <row r="10676" spans="2:7" x14ac:dyDescent="0.25">
      <c r="B10676" s="149" t="str">
        <f t="shared" si="334"/>
        <v>_7438</v>
      </c>
      <c r="E10676" s="149" t="str">
        <f t="shared" si="335"/>
        <v>_</v>
      </c>
      <c r="G10676" s="149">
        <f t="array" ref="G10676">SUM(IF(A10676=A$5:A10676,IF(C10676=C$5:C10676,1,0),0))</f>
        <v>7438</v>
      </c>
    </row>
    <row r="10677" spans="2:7" x14ac:dyDescent="0.25">
      <c r="B10677" s="149" t="str">
        <f t="shared" si="334"/>
        <v>_7439</v>
      </c>
      <c r="E10677" s="149" t="str">
        <f t="shared" si="335"/>
        <v>_</v>
      </c>
      <c r="G10677" s="149">
        <f t="array" ref="G10677">SUM(IF(A10677=A$5:A10677,IF(C10677=C$5:C10677,1,0),0))</f>
        <v>7439</v>
      </c>
    </row>
    <row r="10678" spans="2:7" x14ac:dyDescent="0.25">
      <c r="B10678" s="149" t="str">
        <f t="shared" si="334"/>
        <v>_7440</v>
      </c>
      <c r="E10678" s="149" t="str">
        <f t="shared" si="335"/>
        <v>_</v>
      </c>
      <c r="G10678" s="149">
        <f t="array" ref="G10678">SUM(IF(A10678=A$5:A10678,IF(C10678=C$5:C10678,1,0),0))</f>
        <v>7440</v>
      </c>
    </row>
    <row r="10679" spans="2:7" x14ac:dyDescent="0.25">
      <c r="B10679" s="149" t="str">
        <f t="shared" si="334"/>
        <v>_7441</v>
      </c>
      <c r="E10679" s="149" t="str">
        <f t="shared" si="335"/>
        <v>_</v>
      </c>
      <c r="G10679" s="149">
        <f t="array" ref="G10679">SUM(IF(A10679=A$5:A10679,IF(C10679=C$5:C10679,1,0),0))</f>
        <v>7441</v>
      </c>
    </row>
    <row r="10680" spans="2:7" x14ac:dyDescent="0.25">
      <c r="B10680" s="149" t="str">
        <f t="shared" si="334"/>
        <v>_7442</v>
      </c>
      <c r="E10680" s="149" t="str">
        <f t="shared" si="335"/>
        <v>_</v>
      </c>
      <c r="G10680" s="149">
        <f t="array" ref="G10680">SUM(IF(A10680=A$5:A10680,IF(C10680=C$5:C10680,1,0),0))</f>
        <v>7442</v>
      </c>
    </row>
    <row r="10681" spans="2:7" x14ac:dyDescent="0.25">
      <c r="B10681" s="149" t="str">
        <f t="shared" si="334"/>
        <v>_7443</v>
      </c>
      <c r="E10681" s="149" t="str">
        <f t="shared" si="335"/>
        <v>_</v>
      </c>
      <c r="G10681" s="149">
        <f t="array" ref="G10681">SUM(IF(A10681=A$5:A10681,IF(C10681=C$5:C10681,1,0),0))</f>
        <v>7443</v>
      </c>
    </row>
    <row r="10682" spans="2:7" x14ac:dyDescent="0.25">
      <c r="B10682" s="149" t="str">
        <f t="shared" si="334"/>
        <v>_7444</v>
      </c>
      <c r="E10682" s="149" t="str">
        <f t="shared" si="335"/>
        <v>_</v>
      </c>
      <c r="G10682" s="149">
        <f t="array" ref="G10682">SUM(IF(A10682=A$5:A10682,IF(C10682=C$5:C10682,1,0),0))</f>
        <v>7444</v>
      </c>
    </row>
    <row r="10683" spans="2:7" x14ac:dyDescent="0.25">
      <c r="B10683" s="149" t="str">
        <f t="shared" si="334"/>
        <v>_7445</v>
      </c>
      <c r="E10683" s="149" t="str">
        <f t="shared" si="335"/>
        <v>_</v>
      </c>
      <c r="G10683" s="149">
        <f t="array" ref="G10683">SUM(IF(A10683=A$5:A10683,IF(C10683=C$5:C10683,1,0),0))</f>
        <v>7445</v>
      </c>
    </row>
    <row r="10684" spans="2:7" x14ac:dyDescent="0.25">
      <c r="B10684" s="149" t="str">
        <f t="shared" si="334"/>
        <v>_7446</v>
      </c>
      <c r="E10684" s="149" t="str">
        <f t="shared" si="335"/>
        <v>_</v>
      </c>
      <c r="G10684" s="149">
        <f t="array" ref="G10684">SUM(IF(A10684=A$5:A10684,IF(C10684=C$5:C10684,1,0),0))</f>
        <v>7446</v>
      </c>
    </row>
    <row r="10685" spans="2:7" x14ac:dyDescent="0.25">
      <c r="B10685" s="149" t="str">
        <f t="shared" si="334"/>
        <v>_7447</v>
      </c>
      <c r="E10685" s="149" t="str">
        <f t="shared" si="335"/>
        <v>_</v>
      </c>
      <c r="G10685" s="149">
        <f t="array" ref="G10685">SUM(IF(A10685=A$5:A10685,IF(C10685=C$5:C10685,1,0),0))</f>
        <v>7447</v>
      </c>
    </row>
    <row r="10686" spans="2:7" x14ac:dyDescent="0.25">
      <c r="B10686" s="149" t="str">
        <f t="shared" si="334"/>
        <v>_7448</v>
      </c>
      <c r="E10686" s="149" t="str">
        <f t="shared" si="335"/>
        <v>_</v>
      </c>
      <c r="G10686" s="149">
        <f t="array" ref="G10686">SUM(IF(A10686=A$5:A10686,IF(C10686=C$5:C10686,1,0),0))</f>
        <v>7448</v>
      </c>
    </row>
    <row r="10687" spans="2:7" x14ac:dyDescent="0.25">
      <c r="B10687" s="149" t="str">
        <f t="shared" si="334"/>
        <v>_7449</v>
      </c>
      <c r="E10687" s="149" t="str">
        <f t="shared" si="335"/>
        <v>_</v>
      </c>
      <c r="G10687" s="149">
        <f t="array" ref="G10687">SUM(IF(A10687=A$5:A10687,IF(C10687=C$5:C10687,1,0),0))</f>
        <v>7449</v>
      </c>
    </row>
    <row r="10688" spans="2:7" x14ac:dyDescent="0.25">
      <c r="B10688" s="149" t="str">
        <f t="shared" si="334"/>
        <v>_7450</v>
      </c>
      <c r="E10688" s="149" t="str">
        <f t="shared" si="335"/>
        <v>_</v>
      </c>
      <c r="G10688" s="149">
        <f t="array" ref="G10688">SUM(IF(A10688=A$5:A10688,IF(C10688=C$5:C10688,1,0),0))</f>
        <v>7450</v>
      </c>
    </row>
    <row r="10689" spans="2:7" x14ac:dyDescent="0.25">
      <c r="B10689" s="149" t="str">
        <f t="shared" si="334"/>
        <v>_7451</v>
      </c>
      <c r="E10689" s="149" t="str">
        <f t="shared" si="335"/>
        <v>_</v>
      </c>
      <c r="G10689" s="149">
        <f t="array" ref="G10689">SUM(IF(A10689=A$5:A10689,IF(C10689=C$5:C10689,1,0),0))</f>
        <v>7451</v>
      </c>
    </row>
    <row r="10690" spans="2:7" x14ac:dyDescent="0.25">
      <c r="B10690" s="149" t="str">
        <f t="shared" si="334"/>
        <v>_7452</v>
      </c>
      <c r="E10690" s="149" t="str">
        <f t="shared" si="335"/>
        <v>_</v>
      </c>
      <c r="G10690" s="149">
        <f t="array" ref="G10690">SUM(IF(A10690=A$5:A10690,IF(C10690=C$5:C10690,1,0),0))</f>
        <v>7452</v>
      </c>
    </row>
    <row r="10691" spans="2:7" x14ac:dyDescent="0.25">
      <c r="B10691" s="149" t="str">
        <f t="shared" si="334"/>
        <v>_7453</v>
      </c>
      <c r="E10691" s="149" t="str">
        <f t="shared" si="335"/>
        <v>_</v>
      </c>
      <c r="G10691" s="149">
        <f t="array" ref="G10691">SUM(IF(A10691=A$5:A10691,IF(C10691=C$5:C10691,1,0),0))</f>
        <v>7453</v>
      </c>
    </row>
    <row r="10692" spans="2:7" x14ac:dyDescent="0.25">
      <c r="B10692" s="149" t="str">
        <f t="shared" si="334"/>
        <v>_7454</v>
      </c>
      <c r="E10692" s="149" t="str">
        <f t="shared" si="335"/>
        <v>_</v>
      </c>
      <c r="G10692" s="149">
        <f t="array" ref="G10692">SUM(IF(A10692=A$5:A10692,IF(C10692=C$5:C10692,1,0),0))</f>
        <v>7454</v>
      </c>
    </row>
    <row r="10693" spans="2:7" x14ac:dyDescent="0.25">
      <c r="B10693" s="149" t="str">
        <f t="shared" si="334"/>
        <v>_7455</v>
      </c>
      <c r="E10693" s="149" t="str">
        <f t="shared" si="335"/>
        <v>_</v>
      </c>
      <c r="G10693" s="149">
        <f t="array" ref="G10693">SUM(IF(A10693=A$5:A10693,IF(C10693=C$5:C10693,1,0),0))</f>
        <v>7455</v>
      </c>
    </row>
    <row r="10694" spans="2:7" x14ac:dyDescent="0.25">
      <c r="B10694" s="149" t="str">
        <f t="shared" si="334"/>
        <v>_7456</v>
      </c>
      <c r="E10694" s="149" t="str">
        <f t="shared" si="335"/>
        <v>_</v>
      </c>
      <c r="G10694" s="149">
        <f t="array" ref="G10694">SUM(IF(A10694=A$5:A10694,IF(C10694=C$5:C10694,1,0),0))</f>
        <v>7456</v>
      </c>
    </row>
    <row r="10695" spans="2:7" x14ac:dyDescent="0.25">
      <c r="B10695" s="149" t="str">
        <f t="shared" si="334"/>
        <v>_7457</v>
      </c>
      <c r="E10695" s="149" t="str">
        <f t="shared" si="335"/>
        <v>_</v>
      </c>
      <c r="G10695" s="149">
        <f t="array" ref="G10695">SUM(IF(A10695=A$5:A10695,IF(C10695=C$5:C10695,1,0),0))</f>
        <v>7457</v>
      </c>
    </row>
    <row r="10696" spans="2:7" x14ac:dyDescent="0.25">
      <c r="B10696" s="149" t="str">
        <f t="shared" si="334"/>
        <v>_7458</v>
      </c>
      <c r="E10696" s="149" t="str">
        <f t="shared" si="335"/>
        <v>_</v>
      </c>
      <c r="G10696" s="149">
        <f t="array" ref="G10696">SUM(IF(A10696=A$5:A10696,IF(C10696=C$5:C10696,1,0),0))</f>
        <v>7458</v>
      </c>
    </row>
    <row r="10697" spans="2:7" x14ac:dyDescent="0.25">
      <c r="B10697" s="149" t="str">
        <f t="shared" si="334"/>
        <v>_7459</v>
      </c>
      <c r="E10697" s="149" t="str">
        <f t="shared" si="335"/>
        <v>_</v>
      </c>
      <c r="G10697" s="149">
        <f t="array" ref="G10697">SUM(IF(A10697=A$5:A10697,IF(C10697=C$5:C10697,1,0),0))</f>
        <v>7459</v>
      </c>
    </row>
    <row r="10698" spans="2:7" x14ac:dyDescent="0.25">
      <c r="B10698" s="149" t="str">
        <f t="shared" si="334"/>
        <v>_7460</v>
      </c>
      <c r="E10698" s="149" t="str">
        <f t="shared" si="335"/>
        <v>_</v>
      </c>
      <c r="G10698" s="149">
        <f t="array" ref="G10698">SUM(IF(A10698=A$5:A10698,IF(C10698=C$5:C10698,1,0),0))</f>
        <v>7460</v>
      </c>
    </row>
    <row r="10699" spans="2:7" x14ac:dyDescent="0.25">
      <c r="B10699" s="149" t="str">
        <f t="shared" si="334"/>
        <v>_7461</v>
      </c>
      <c r="E10699" s="149" t="str">
        <f t="shared" si="335"/>
        <v>_</v>
      </c>
      <c r="G10699" s="149">
        <f t="array" ref="G10699">SUM(IF(A10699=A$5:A10699,IF(C10699=C$5:C10699,1,0),0))</f>
        <v>7461</v>
      </c>
    </row>
    <row r="10700" spans="2:7" x14ac:dyDescent="0.25">
      <c r="B10700" s="149" t="str">
        <f t="shared" si="334"/>
        <v>_7462</v>
      </c>
      <c r="E10700" s="149" t="str">
        <f t="shared" si="335"/>
        <v>_</v>
      </c>
      <c r="G10700" s="149">
        <f t="array" ref="G10700">SUM(IF(A10700=A$5:A10700,IF(C10700=C$5:C10700,1,0),0))</f>
        <v>7462</v>
      </c>
    </row>
    <row r="10701" spans="2:7" x14ac:dyDescent="0.25">
      <c r="B10701" s="149" t="str">
        <f t="shared" ref="B10701:B10764" si="336">A10701&amp;"_"&amp;C10701&amp;G10701</f>
        <v>_7463</v>
      </c>
      <c r="E10701" s="149" t="str">
        <f t="shared" si="335"/>
        <v>_</v>
      </c>
      <c r="G10701" s="149">
        <f t="array" ref="G10701">SUM(IF(A10701=A$5:A10701,IF(C10701=C$5:C10701,1,0),0))</f>
        <v>7463</v>
      </c>
    </row>
    <row r="10702" spans="2:7" x14ac:dyDescent="0.25">
      <c r="B10702" s="149" t="str">
        <f t="shared" si="336"/>
        <v>_7464</v>
      </c>
      <c r="E10702" s="149" t="str">
        <f t="shared" si="335"/>
        <v>_</v>
      </c>
      <c r="G10702" s="149">
        <f t="array" ref="G10702">SUM(IF(A10702=A$5:A10702,IF(C10702=C$5:C10702,1,0),0))</f>
        <v>7464</v>
      </c>
    </row>
    <row r="10703" spans="2:7" x14ac:dyDescent="0.25">
      <c r="B10703" s="149" t="str">
        <f t="shared" si="336"/>
        <v>_7465</v>
      </c>
      <c r="E10703" s="149" t="str">
        <f t="shared" si="335"/>
        <v>_</v>
      </c>
      <c r="G10703" s="149">
        <f t="array" ref="G10703">SUM(IF(A10703=A$5:A10703,IF(C10703=C$5:C10703,1,0),0))</f>
        <v>7465</v>
      </c>
    </row>
    <row r="10704" spans="2:7" x14ac:dyDescent="0.25">
      <c r="B10704" s="149" t="str">
        <f t="shared" si="336"/>
        <v>_7466</v>
      </c>
      <c r="E10704" s="149" t="str">
        <f t="shared" si="335"/>
        <v>_</v>
      </c>
      <c r="G10704" s="149">
        <f t="array" ref="G10704">SUM(IF(A10704=A$5:A10704,IF(C10704=C$5:C10704,1,0),0))</f>
        <v>7466</v>
      </c>
    </row>
    <row r="10705" spans="2:7" x14ac:dyDescent="0.25">
      <c r="B10705" s="149" t="str">
        <f t="shared" si="336"/>
        <v>_7467</v>
      </c>
      <c r="E10705" s="149" t="str">
        <f t="shared" si="335"/>
        <v>_</v>
      </c>
      <c r="G10705" s="149">
        <f t="array" ref="G10705">SUM(IF(A10705=A$5:A10705,IF(C10705=C$5:C10705,1,0),0))</f>
        <v>7467</v>
      </c>
    </row>
    <row r="10706" spans="2:7" x14ac:dyDescent="0.25">
      <c r="B10706" s="149" t="str">
        <f t="shared" si="336"/>
        <v>_7468</v>
      </c>
      <c r="E10706" s="149" t="str">
        <f t="shared" si="335"/>
        <v>_</v>
      </c>
      <c r="G10706" s="149">
        <f t="array" ref="G10706">SUM(IF(A10706=A$5:A10706,IF(C10706=C$5:C10706,1,0),0))</f>
        <v>7468</v>
      </c>
    </row>
    <row r="10707" spans="2:7" x14ac:dyDescent="0.25">
      <c r="B10707" s="149" t="str">
        <f t="shared" si="336"/>
        <v>_7469</v>
      </c>
      <c r="E10707" s="149" t="str">
        <f t="shared" si="335"/>
        <v>_</v>
      </c>
      <c r="G10707" s="149">
        <f t="array" ref="G10707">SUM(IF(A10707=A$5:A10707,IF(C10707=C$5:C10707,1,0),0))</f>
        <v>7469</v>
      </c>
    </row>
    <row r="10708" spans="2:7" x14ac:dyDescent="0.25">
      <c r="B10708" s="149" t="str">
        <f t="shared" si="336"/>
        <v>_7470</v>
      </c>
      <c r="E10708" s="149" t="str">
        <f t="shared" si="335"/>
        <v>_</v>
      </c>
      <c r="G10708" s="149">
        <f t="array" ref="G10708">SUM(IF(A10708=A$5:A10708,IF(C10708=C$5:C10708,1,0),0))</f>
        <v>7470</v>
      </c>
    </row>
    <row r="10709" spans="2:7" x14ac:dyDescent="0.25">
      <c r="B10709" s="149" t="str">
        <f t="shared" si="336"/>
        <v>_7471</v>
      </c>
      <c r="E10709" s="149" t="str">
        <f t="shared" si="335"/>
        <v>_</v>
      </c>
      <c r="G10709" s="149">
        <f t="array" ref="G10709">SUM(IF(A10709=A$5:A10709,IF(C10709=C$5:C10709,1,0),0))</f>
        <v>7471</v>
      </c>
    </row>
    <row r="10710" spans="2:7" x14ac:dyDescent="0.25">
      <c r="B10710" s="149" t="str">
        <f t="shared" si="336"/>
        <v>_7472</v>
      </c>
      <c r="E10710" s="149" t="str">
        <f t="shared" si="335"/>
        <v>_</v>
      </c>
      <c r="G10710" s="149">
        <f t="array" ref="G10710">SUM(IF(A10710=A$5:A10710,IF(C10710=C$5:C10710,1,0),0))</f>
        <v>7472</v>
      </c>
    </row>
    <row r="10711" spans="2:7" x14ac:dyDescent="0.25">
      <c r="B10711" s="149" t="str">
        <f t="shared" si="336"/>
        <v>_7473</v>
      </c>
      <c r="E10711" s="149" t="str">
        <f t="shared" si="335"/>
        <v>_</v>
      </c>
      <c r="G10711" s="149">
        <f t="array" ref="G10711">SUM(IF(A10711=A$5:A10711,IF(C10711=C$5:C10711,1,0),0))</f>
        <v>7473</v>
      </c>
    </row>
    <row r="10712" spans="2:7" x14ac:dyDescent="0.25">
      <c r="B10712" s="149" t="str">
        <f t="shared" si="336"/>
        <v>_7474</v>
      </c>
      <c r="E10712" s="149" t="str">
        <f t="shared" si="335"/>
        <v>_</v>
      </c>
      <c r="G10712" s="149">
        <f t="array" ref="G10712">SUM(IF(A10712=A$5:A10712,IF(C10712=C$5:C10712,1,0),0))</f>
        <v>7474</v>
      </c>
    </row>
    <row r="10713" spans="2:7" x14ac:dyDescent="0.25">
      <c r="B10713" s="149" t="str">
        <f t="shared" si="336"/>
        <v>_7475</v>
      </c>
      <c r="E10713" s="149" t="str">
        <f t="shared" si="335"/>
        <v>_</v>
      </c>
      <c r="G10713" s="149">
        <f t="array" ref="G10713">SUM(IF(A10713=A$5:A10713,IF(C10713=C$5:C10713,1,0),0))</f>
        <v>7475</v>
      </c>
    </row>
    <row r="10714" spans="2:7" x14ac:dyDescent="0.25">
      <c r="B10714" s="149" t="str">
        <f t="shared" si="336"/>
        <v>_7476</v>
      </c>
      <c r="E10714" s="149" t="str">
        <f t="shared" si="335"/>
        <v>_</v>
      </c>
      <c r="G10714" s="149">
        <f t="array" ref="G10714">SUM(IF(A10714=A$5:A10714,IF(C10714=C$5:C10714,1,0),0))</f>
        <v>7476</v>
      </c>
    </row>
    <row r="10715" spans="2:7" x14ac:dyDescent="0.25">
      <c r="B10715" s="149" t="str">
        <f t="shared" si="336"/>
        <v>_7477</v>
      </c>
      <c r="E10715" s="149" t="str">
        <f t="shared" si="335"/>
        <v>_</v>
      </c>
      <c r="G10715" s="149">
        <f t="array" ref="G10715">SUM(IF(A10715=A$5:A10715,IF(C10715=C$5:C10715,1,0),0))</f>
        <v>7477</v>
      </c>
    </row>
    <row r="10716" spans="2:7" x14ac:dyDescent="0.25">
      <c r="B10716" s="149" t="str">
        <f t="shared" si="336"/>
        <v>_7478</v>
      </c>
      <c r="E10716" s="149" t="str">
        <f t="shared" si="335"/>
        <v>_</v>
      </c>
      <c r="G10716" s="149">
        <f t="array" ref="G10716">SUM(IF(A10716=A$5:A10716,IF(C10716=C$5:C10716,1,0),0))</f>
        <v>7478</v>
      </c>
    </row>
    <row r="10717" spans="2:7" x14ac:dyDescent="0.25">
      <c r="B10717" s="149" t="str">
        <f t="shared" si="336"/>
        <v>_7479</v>
      </c>
      <c r="E10717" s="149" t="str">
        <f t="shared" si="335"/>
        <v>_</v>
      </c>
      <c r="G10717" s="149">
        <f t="array" ref="G10717">SUM(IF(A10717=A$5:A10717,IF(C10717=C$5:C10717,1,0),0))</f>
        <v>7479</v>
      </c>
    </row>
    <row r="10718" spans="2:7" x14ac:dyDescent="0.25">
      <c r="B10718" s="149" t="str">
        <f t="shared" si="336"/>
        <v>_7480</v>
      </c>
      <c r="E10718" s="149" t="str">
        <f t="shared" si="335"/>
        <v>_</v>
      </c>
      <c r="G10718" s="149">
        <f t="array" ref="G10718">SUM(IF(A10718=A$5:A10718,IF(C10718=C$5:C10718,1,0),0))</f>
        <v>7480</v>
      </c>
    </row>
    <row r="10719" spans="2:7" x14ac:dyDescent="0.25">
      <c r="B10719" s="149" t="str">
        <f t="shared" si="336"/>
        <v>_7481</v>
      </c>
      <c r="E10719" s="149" t="str">
        <f t="shared" si="335"/>
        <v>_</v>
      </c>
      <c r="G10719" s="149">
        <f t="array" ref="G10719">SUM(IF(A10719=A$5:A10719,IF(C10719=C$5:C10719,1,0),0))</f>
        <v>7481</v>
      </c>
    </row>
    <row r="10720" spans="2:7" x14ac:dyDescent="0.25">
      <c r="B10720" s="149" t="str">
        <f t="shared" si="336"/>
        <v>_7482</v>
      </c>
      <c r="E10720" s="149" t="str">
        <f t="shared" si="335"/>
        <v>_</v>
      </c>
      <c r="G10720" s="149">
        <f t="array" ref="G10720">SUM(IF(A10720=A$5:A10720,IF(C10720=C$5:C10720,1,0),0))</f>
        <v>7482</v>
      </c>
    </row>
    <row r="10721" spans="2:7" x14ac:dyDescent="0.25">
      <c r="B10721" s="149" t="str">
        <f t="shared" si="336"/>
        <v>_7483</v>
      </c>
      <c r="E10721" s="149" t="str">
        <f t="shared" si="335"/>
        <v>_</v>
      </c>
      <c r="G10721" s="149">
        <f t="array" ref="G10721">SUM(IF(A10721=A$5:A10721,IF(C10721=C$5:C10721,1,0),0))</f>
        <v>7483</v>
      </c>
    </row>
    <row r="10722" spans="2:7" x14ac:dyDescent="0.25">
      <c r="B10722" s="149" t="str">
        <f t="shared" si="336"/>
        <v>_7484</v>
      </c>
      <c r="E10722" s="149" t="str">
        <f t="shared" si="335"/>
        <v>_</v>
      </c>
      <c r="G10722" s="149">
        <f t="array" ref="G10722">SUM(IF(A10722=A$5:A10722,IF(C10722=C$5:C10722,1,0),0))</f>
        <v>7484</v>
      </c>
    </row>
    <row r="10723" spans="2:7" x14ac:dyDescent="0.25">
      <c r="B10723" s="149" t="str">
        <f t="shared" si="336"/>
        <v>_7485</v>
      </c>
      <c r="E10723" s="149" t="str">
        <f t="shared" si="335"/>
        <v>_</v>
      </c>
      <c r="G10723" s="149">
        <f t="array" ref="G10723">SUM(IF(A10723=A$5:A10723,IF(C10723=C$5:C10723,1,0),0))</f>
        <v>7485</v>
      </c>
    </row>
    <row r="10724" spans="2:7" x14ac:dyDescent="0.25">
      <c r="B10724" s="149" t="str">
        <f t="shared" si="336"/>
        <v>_7486</v>
      </c>
      <c r="E10724" s="149" t="str">
        <f t="shared" si="335"/>
        <v>_</v>
      </c>
      <c r="G10724" s="149">
        <f t="array" ref="G10724">SUM(IF(A10724=A$5:A10724,IF(C10724=C$5:C10724,1,0),0))</f>
        <v>7486</v>
      </c>
    </row>
    <row r="10725" spans="2:7" x14ac:dyDescent="0.25">
      <c r="B10725" s="149" t="str">
        <f t="shared" si="336"/>
        <v>_7487</v>
      </c>
      <c r="E10725" s="149" t="str">
        <f t="shared" si="335"/>
        <v>_</v>
      </c>
      <c r="G10725" s="149">
        <f t="array" ref="G10725">SUM(IF(A10725=A$5:A10725,IF(C10725=C$5:C10725,1,0),0))</f>
        <v>7487</v>
      </c>
    </row>
    <row r="10726" spans="2:7" x14ac:dyDescent="0.25">
      <c r="B10726" s="149" t="str">
        <f t="shared" si="336"/>
        <v>_7488</v>
      </c>
      <c r="E10726" s="149" t="str">
        <f t="shared" si="335"/>
        <v>_</v>
      </c>
      <c r="G10726" s="149">
        <f t="array" ref="G10726">SUM(IF(A10726=A$5:A10726,IF(C10726=C$5:C10726,1,0),0))</f>
        <v>7488</v>
      </c>
    </row>
    <row r="10727" spans="2:7" x14ac:dyDescent="0.25">
      <c r="B10727" s="149" t="str">
        <f t="shared" si="336"/>
        <v>_7489</v>
      </c>
      <c r="E10727" s="149" t="str">
        <f t="shared" si="335"/>
        <v>_</v>
      </c>
      <c r="G10727" s="149">
        <f t="array" ref="G10727">SUM(IF(A10727=A$5:A10727,IF(C10727=C$5:C10727,1,0),0))</f>
        <v>7489</v>
      </c>
    </row>
    <row r="10728" spans="2:7" x14ac:dyDescent="0.25">
      <c r="B10728" s="149" t="str">
        <f t="shared" si="336"/>
        <v>_7490</v>
      </c>
      <c r="E10728" s="149" t="str">
        <f t="shared" si="335"/>
        <v>_</v>
      </c>
      <c r="G10728" s="149">
        <f t="array" ref="G10728">SUM(IF(A10728=A$5:A10728,IF(C10728=C$5:C10728,1,0),0))</f>
        <v>7490</v>
      </c>
    </row>
    <row r="10729" spans="2:7" x14ac:dyDescent="0.25">
      <c r="B10729" s="149" t="str">
        <f t="shared" si="336"/>
        <v>_7491</v>
      </c>
      <c r="E10729" s="149" t="str">
        <f t="shared" si="335"/>
        <v>_</v>
      </c>
      <c r="G10729" s="149">
        <f t="array" ref="G10729">SUM(IF(A10729=A$5:A10729,IF(C10729=C$5:C10729,1,0),0))</f>
        <v>7491</v>
      </c>
    </row>
    <row r="10730" spans="2:7" x14ac:dyDescent="0.25">
      <c r="B10730" s="149" t="str">
        <f t="shared" si="336"/>
        <v>_7492</v>
      </c>
      <c r="E10730" s="149" t="str">
        <f t="shared" si="335"/>
        <v>_</v>
      </c>
      <c r="G10730" s="149">
        <f t="array" ref="G10730">SUM(IF(A10730=A$5:A10730,IF(C10730=C$5:C10730,1,0),0))</f>
        <v>7492</v>
      </c>
    </row>
    <row r="10731" spans="2:7" x14ac:dyDescent="0.25">
      <c r="B10731" s="149" t="str">
        <f t="shared" si="336"/>
        <v>_7493</v>
      </c>
      <c r="E10731" s="149" t="str">
        <f t="shared" si="335"/>
        <v>_</v>
      </c>
      <c r="G10731" s="149">
        <f t="array" ref="G10731">SUM(IF(A10731=A$5:A10731,IF(C10731=C$5:C10731,1,0),0))</f>
        <v>7493</v>
      </c>
    </row>
    <row r="10732" spans="2:7" x14ac:dyDescent="0.25">
      <c r="B10732" s="149" t="str">
        <f t="shared" si="336"/>
        <v>_7494</v>
      </c>
      <c r="E10732" s="149" t="str">
        <f t="shared" si="335"/>
        <v>_</v>
      </c>
      <c r="G10732" s="149">
        <f t="array" ref="G10732">SUM(IF(A10732=A$5:A10732,IF(C10732=C$5:C10732,1,0),0))</f>
        <v>7494</v>
      </c>
    </row>
    <row r="10733" spans="2:7" x14ac:dyDescent="0.25">
      <c r="B10733" s="149" t="str">
        <f t="shared" si="336"/>
        <v>_7495</v>
      </c>
      <c r="E10733" s="149" t="str">
        <f t="shared" si="335"/>
        <v>_</v>
      </c>
      <c r="G10733" s="149">
        <f t="array" ref="G10733">SUM(IF(A10733=A$5:A10733,IF(C10733=C$5:C10733,1,0),0))</f>
        <v>7495</v>
      </c>
    </row>
    <row r="10734" spans="2:7" x14ac:dyDescent="0.25">
      <c r="B10734" s="149" t="str">
        <f t="shared" si="336"/>
        <v>_7496</v>
      </c>
      <c r="E10734" s="149" t="str">
        <f t="shared" si="335"/>
        <v>_</v>
      </c>
      <c r="G10734" s="149">
        <f t="array" ref="G10734">SUM(IF(A10734=A$5:A10734,IF(C10734=C$5:C10734,1,0),0))</f>
        <v>7496</v>
      </c>
    </row>
    <row r="10735" spans="2:7" x14ac:dyDescent="0.25">
      <c r="B10735" s="149" t="str">
        <f t="shared" si="336"/>
        <v>_7497</v>
      </c>
      <c r="E10735" s="149" t="str">
        <f t="shared" si="335"/>
        <v>_</v>
      </c>
      <c r="G10735" s="149">
        <f t="array" ref="G10735">SUM(IF(A10735=A$5:A10735,IF(C10735=C$5:C10735,1,0),0))</f>
        <v>7497</v>
      </c>
    </row>
    <row r="10736" spans="2:7" x14ac:dyDescent="0.25">
      <c r="B10736" s="149" t="str">
        <f t="shared" si="336"/>
        <v>_7498</v>
      </c>
      <c r="E10736" s="149" t="str">
        <f t="shared" si="335"/>
        <v>_</v>
      </c>
      <c r="G10736" s="149">
        <f t="array" ref="G10736">SUM(IF(A10736=A$5:A10736,IF(C10736=C$5:C10736,1,0),0))</f>
        <v>7498</v>
      </c>
    </row>
    <row r="10737" spans="2:7" x14ac:dyDescent="0.25">
      <c r="B10737" s="149" t="str">
        <f t="shared" si="336"/>
        <v>_7499</v>
      </c>
      <c r="E10737" s="149" t="str">
        <f t="shared" ref="E10737:E10800" si="337">A10737&amp;"_"&amp;C10737&amp;D10737</f>
        <v>_</v>
      </c>
      <c r="G10737" s="149">
        <f t="array" ref="G10737">SUM(IF(A10737=A$5:A10737,IF(C10737=C$5:C10737,1,0),0))</f>
        <v>7499</v>
      </c>
    </row>
    <row r="10738" spans="2:7" x14ac:dyDescent="0.25">
      <c r="B10738" s="149" t="str">
        <f t="shared" si="336"/>
        <v>_7500</v>
      </c>
      <c r="E10738" s="149" t="str">
        <f t="shared" si="337"/>
        <v>_</v>
      </c>
      <c r="G10738" s="149">
        <f t="array" ref="G10738">SUM(IF(A10738=A$5:A10738,IF(C10738=C$5:C10738,1,0),0))</f>
        <v>7500</v>
      </c>
    </row>
    <row r="10739" spans="2:7" x14ac:dyDescent="0.25">
      <c r="B10739" s="149" t="str">
        <f t="shared" si="336"/>
        <v>_7501</v>
      </c>
      <c r="E10739" s="149" t="str">
        <f t="shared" si="337"/>
        <v>_</v>
      </c>
      <c r="G10739" s="149">
        <f t="array" ref="G10739">SUM(IF(A10739=A$5:A10739,IF(C10739=C$5:C10739,1,0),0))</f>
        <v>7501</v>
      </c>
    </row>
    <row r="10740" spans="2:7" x14ac:dyDescent="0.25">
      <c r="B10740" s="149" t="str">
        <f t="shared" si="336"/>
        <v>_7502</v>
      </c>
      <c r="E10740" s="149" t="str">
        <f t="shared" si="337"/>
        <v>_</v>
      </c>
      <c r="G10740" s="149">
        <f t="array" ref="G10740">SUM(IF(A10740=A$5:A10740,IF(C10740=C$5:C10740,1,0),0))</f>
        <v>7502</v>
      </c>
    </row>
    <row r="10741" spans="2:7" x14ac:dyDescent="0.25">
      <c r="B10741" s="149" t="str">
        <f t="shared" si="336"/>
        <v>_7503</v>
      </c>
      <c r="E10741" s="149" t="str">
        <f t="shared" si="337"/>
        <v>_</v>
      </c>
      <c r="G10741" s="149">
        <f t="array" ref="G10741">SUM(IF(A10741=A$5:A10741,IF(C10741=C$5:C10741,1,0),0))</f>
        <v>7503</v>
      </c>
    </row>
    <row r="10742" spans="2:7" x14ac:dyDescent="0.25">
      <c r="B10742" s="149" t="str">
        <f t="shared" si="336"/>
        <v>_7504</v>
      </c>
      <c r="E10742" s="149" t="str">
        <f t="shared" si="337"/>
        <v>_</v>
      </c>
      <c r="G10742" s="149">
        <f t="array" ref="G10742">SUM(IF(A10742=A$5:A10742,IF(C10742=C$5:C10742,1,0),0))</f>
        <v>7504</v>
      </c>
    </row>
    <row r="10743" spans="2:7" x14ac:dyDescent="0.25">
      <c r="B10743" s="149" t="str">
        <f t="shared" si="336"/>
        <v>_7505</v>
      </c>
      <c r="E10743" s="149" t="str">
        <f t="shared" si="337"/>
        <v>_</v>
      </c>
      <c r="G10743" s="149">
        <f t="array" ref="G10743">SUM(IF(A10743=A$5:A10743,IF(C10743=C$5:C10743,1,0),0))</f>
        <v>7505</v>
      </c>
    </row>
    <row r="10744" spans="2:7" x14ac:dyDescent="0.25">
      <c r="B10744" s="149" t="str">
        <f t="shared" si="336"/>
        <v>_7506</v>
      </c>
      <c r="E10744" s="149" t="str">
        <f t="shared" si="337"/>
        <v>_</v>
      </c>
      <c r="G10744" s="149">
        <f t="array" ref="G10744">SUM(IF(A10744=A$5:A10744,IF(C10744=C$5:C10744,1,0),0))</f>
        <v>7506</v>
      </c>
    </row>
    <row r="10745" spans="2:7" x14ac:dyDescent="0.25">
      <c r="B10745" s="149" t="str">
        <f t="shared" si="336"/>
        <v>_7507</v>
      </c>
      <c r="E10745" s="149" t="str">
        <f t="shared" si="337"/>
        <v>_</v>
      </c>
      <c r="G10745" s="149">
        <f t="array" ref="G10745">SUM(IF(A10745=A$5:A10745,IF(C10745=C$5:C10745,1,0),0))</f>
        <v>7507</v>
      </c>
    </row>
    <row r="10746" spans="2:7" x14ac:dyDescent="0.25">
      <c r="B10746" s="149" t="str">
        <f t="shared" si="336"/>
        <v>_7508</v>
      </c>
      <c r="E10746" s="149" t="str">
        <f t="shared" si="337"/>
        <v>_</v>
      </c>
      <c r="G10746" s="149">
        <f t="array" ref="G10746">SUM(IF(A10746=A$5:A10746,IF(C10746=C$5:C10746,1,0),0))</f>
        <v>7508</v>
      </c>
    </row>
    <row r="10747" spans="2:7" x14ac:dyDescent="0.25">
      <c r="B10747" s="149" t="str">
        <f t="shared" si="336"/>
        <v>_7509</v>
      </c>
      <c r="E10747" s="149" t="str">
        <f t="shared" si="337"/>
        <v>_</v>
      </c>
      <c r="G10747" s="149">
        <f t="array" ref="G10747">SUM(IF(A10747=A$5:A10747,IF(C10747=C$5:C10747,1,0),0))</f>
        <v>7509</v>
      </c>
    </row>
    <row r="10748" spans="2:7" x14ac:dyDescent="0.25">
      <c r="B10748" s="149" t="str">
        <f t="shared" si="336"/>
        <v>_7510</v>
      </c>
      <c r="E10748" s="149" t="str">
        <f t="shared" si="337"/>
        <v>_</v>
      </c>
      <c r="G10748" s="149">
        <f t="array" ref="G10748">SUM(IF(A10748=A$5:A10748,IF(C10748=C$5:C10748,1,0),0))</f>
        <v>7510</v>
      </c>
    </row>
    <row r="10749" spans="2:7" x14ac:dyDescent="0.25">
      <c r="B10749" s="149" t="str">
        <f t="shared" si="336"/>
        <v>_7511</v>
      </c>
      <c r="E10749" s="149" t="str">
        <f t="shared" si="337"/>
        <v>_</v>
      </c>
      <c r="G10749" s="149">
        <f t="array" ref="G10749">SUM(IF(A10749=A$5:A10749,IF(C10749=C$5:C10749,1,0),0))</f>
        <v>7511</v>
      </c>
    </row>
    <row r="10750" spans="2:7" x14ac:dyDescent="0.25">
      <c r="B10750" s="149" t="str">
        <f t="shared" si="336"/>
        <v>_7512</v>
      </c>
      <c r="E10750" s="149" t="str">
        <f t="shared" si="337"/>
        <v>_</v>
      </c>
      <c r="G10750" s="149">
        <f t="array" ref="G10750">SUM(IF(A10750=A$5:A10750,IF(C10750=C$5:C10750,1,0),0))</f>
        <v>7512</v>
      </c>
    </row>
    <row r="10751" spans="2:7" x14ac:dyDescent="0.25">
      <c r="B10751" s="149" t="str">
        <f t="shared" si="336"/>
        <v>_7513</v>
      </c>
      <c r="E10751" s="149" t="str">
        <f t="shared" si="337"/>
        <v>_</v>
      </c>
      <c r="G10751" s="149">
        <f t="array" ref="G10751">SUM(IF(A10751=A$5:A10751,IF(C10751=C$5:C10751,1,0),0))</f>
        <v>7513</v>
      </c>
    </row>
    <row r="10752" spans="2:7" x14ac:dyDescent="0.25">
      <c r="B10752" s="149" t="str">
        <f t="shared" si="336"/>
        <v>_7514</v>
      </c>
      <c r="E10752" s="149" t="str">
        <f t="shared" si="337"/>
        <v>_</v>
      </c>
      <c r="G10752" s="149">
        <f t="array" ref="G10752">SUM(IF(A10752=A$5:A10752,IF(C10752=C$5:C10752,1,0),0))</f>
        <v>7514</v>
      </c>
    </row>
    <row r="10753" spans="2:7" x14ac:dyDescent="0.25">
      <c r="B10753" s="149" t="str">
        <f t="shared" si="336"/>
        <v>_7515</v>
      </c>
      <c r="E10753" s="149" t="str">
        <f t="shared" si="337"/>
        <v>_</v>
      </c>
      <c r="G10753" s="149">
        <f t="array" ref="G10753">SUM(IF(A10753=A$5:A10753,IF(C10753=C$5:C10753,1,0),0))</f>
        <v>7515</v>
      </c>
    </row>
    <row r="10754" spans="2:7" x14ac:dyDescent="0.25">
      <c r="B10754" s="149" t="str">
        <f t="shared" si="336"/>
        <v>_7516</v>
      </c>
      <c r="E10754" s="149" t="str">
        <f t="shared" si="337"/>
        <v>_</v>
      </c>
      <c r="G10754" s="149">
        <f t="array" ref="G10754">SUM(IF(A10754=A$5:A10754,IF(C10754=C$5:C10754,1,0),0))</f>
        <v>7516</v>
      </c>
    </row>
    <row r="10755" spans="2:7" x14ac:dyDescent="0.25">
      <c r="B10755" s="149" t="str">
        <f t="shared" si="336"/>
        <v>_7517</v>
      </c>
      <c r="E10755" s="149" t="str">
        <f t="shared" si="337"/>
        <v>_</v>
      </c>
      <c r="G10755" s="149">
        <f t="array" ref="G10755">SUM(IF(A10755=A$5:A10755,IF(C10755=C$5:C10755,1,0),0))</f>
        <v>7517</v>
      </c>
    </row>
    <row r="10756" spans="2:7" x14ac:dyDescent="0.25">
      <c r="B10756" s="149" t="str">
        <f t="shared" si="336"/>
        <v>_7518</v>
      </c>
      <c r="E10756" s="149" t="str">
        <f t="shared" si="337"/>
        <v>_</v>
      </c>
      <c r="G10756" s="149">
        <f t="array" ref="G10756">SUM(IF(A10756=A$5:A10756,IF(C10756=C$5:C10756,1,0),0))</f>
        <v>7518</v>
      </c>
    </row>
    <row r="10757" spans="2:7" x14ac:dyDescent="0.25">
      <c r="B10757" s="149" t="str">
        <f t="shared" si="336"/>
        <v>_7519</v>
      </c>
      <c r="E10757" s="149" t="str">
        <f t="shared" si="337"/>
        <v>_</v>
      </c>
      <c r="G10757" s="149">
        <f t="array" ref="G10757">SUM(IF(A10757=A$5:A10757,IF(C10757=C$5:C10757,1,0),0))</f>
        <v>7519</v>
      </c>
    </row>
    <row r="10758" spans="2:7" x14ac:dyDescent="0.25">
      <c r="B10758" s="149" t="str">
        <f t="shared" si="336"/>
        <v>_7520</v>
      </c>
      <c r="E10758" s="149" t="str">
        <f t="shared" si="337"/>
        <v>_</v>
      </c>
      <c r="G10758" s="149">
        <f t="array" ref="G10758">SUM(IF(A10758=A$5:A10758,IF(C10758=C$5:C10758,1,0),0))</f>
        <v>7520</v>
      </c>
    </row>
    <row r="10759" spans="2:7" x14ac:dyDescent="0.25">
      <c r="B10759" s="149" t="str">
        <f t="shared" si="336"/>
        <v>_7521</v>
      </c>
      <c r="E10759" s="149" t="str">
        <f t="shared" si="337"/>
        <v>_</v>
      </c>
      <c r="G10759" s="149">
        <f t="array" ref="G10759">SUM(IF(A10759=A$5:A10759,IF(C10759=C$5:C10759,1,0),0))</f>
        <v>7521</v>
      </c>
    </row>
    <row r="10760" spans="2:7" x14ac:dyDescent="0.25">
      <c r="B10760" s="149" t="str">
        <f t="shared" si="336"/>
        <v>_7522</v>
      </c>
      <c r="E10760" s="149" t="str">
        <f t="shared" si="337"/>
        <v>_</v>
      </c>
      <c r="G10760" s="149">
        <f t="array" ref="G10760">SUM(IF(A10760=A$5:A10760,IF(C10760=C$5:C10760,1,0),0))</f>
        <v>7522</v>
      </c>
    </row>
    <row r="10761" spans="2:7" x14ac:dyDescent="0.25">
      <c r="B10761" s="149" t="str">
        <f t="shared" si="336"/>
        <v>_7523</v>
      </c>
      <c r="E10761" s="149" t="str">
        <f t="shared" si="337"/>
        <v>_</v>
      </c>
      <c r="G10761" s="149">
        <f t="array" ref="G10761">SUM(IF(A10761=A$5:A10761,IF(C10761=C$5:C10761,1,0),0))</f>
        <v>7523</v>
      </c>
    </row>
    <row r="10762" spans="2:7" x14ac:dyDescent="0.25">
      <c r="B10762" s="149" t="str">
        <f t="shared" si="336"/>
        <v>_7524</v>
      </c>
      <c r="E10762" s="149" t="str">
        <f t="shared" si="337"/>
        <v>_</v>
      </c>
      <c r="G10762" s="149">
        <f t="array" ref="G10762">SUM(IF(A10762=A$5:A10762,IF(C10762=C$5:C10762,1,0),0))</f>
        <v>7524</v>
      </c>
    </row>
    <row r="10763" spans="2:7" x14ac:dyDescent="0.25">
      <c r="B10763" s="149" t="str">
        <f t="shared" si="336"/>
        <v>_7525</v>
      </c>
      <c r="E10763" s="149" t="str">
        <f t="shared" si="337"/>
        <v>_</v>
      </c>
      <c r="G10763" s="149">
        <f t="array" ref="G10763">SUM(IF(A10763=A$5:A10763,IF(C10763=C$5:C10763,1,0),0))</f>
        <v>7525</v>
      </c>
    </row>
    <row r="10764" spans="2:7" x14ac:dyDescent="0.25">
      <c r="B10764" s="149" t="str">
        <f t="shared" si="336"/>
        <v>_7526</v>
      </c>
      <c r="E10764" s="149" t="str">
        <f t="shared" si="337"/>
        <v>_</v>
      </c>
      <c r="G10764" s="149">
        <f t="array" ref="G10764">SUM(IF(A10764=A$5:A10764,IF(C10764=C$5:C10764,1,0),0))</f>
        <v>7526</v>
      </c>
    </row>
    <row r="10765" spans="2:7" x14ac:dyDescent="0.25">
      <c r="B10765" s="149" t="str">
        <f t="shared" ref="B10765:B10828" si="338">A10765&amp;"_"&amp;C10765&amp;G10765</f>
        <v>_7527</v>
      </c>
      <c r="E10765" s="149" t="str">
        <f t="shared" si="337"/>
        <v>_</v>
      </c>
      <c r="G10765" s="149">
        <f t="array" ref="G10765">SUM(IF(A10765=A$5:A10765,IF(C10765=C$5:C10765,1,0),0))</f>
        <v>7527</v>
      </c>
    </row>
    <row r="10766" spans="2:7" x14ac:dyDescent="0.25">
      <c r="B10766" s="149" t="str">
        <f t="shared" si="338"/>
        <v>_7528</v>
      </c>
      <c r="E10766" s="149" t="str">
        <f t="shared" si="337"/>
        <v>_</v>
      </c>
      <c r="G10766" s="149">
        <f t="array" ref="G10766">SUM(IF(A10766=A$5:A10766,IF(C10766=C$5:C10766,1,0),0))</f>
        <v>7528</v>
      </c>
    </row>
    <row r="10767" spans="2:7" x14ac:dyDescent="0.25">
      <c r="B10767" s="149" t="str">
        <f t="shared" si="338"/>
        <v>_7529</v>
      </c>
      <c r="E10767" s="149" t="str">
        <f t="shared" si="337"/>
        <v>_</v>
      </c>
      <c r="G10767" s="149">
        <f t="array" ref="G10767">SUM(IF(A10767=A$5:A10767,IF(C10767=C$5:C10767,1,0),0))</f>
        <v>7529</v>
      </c>
    </row>
    <row r="10768" spans="2:7" x14ac:dyDescent="0.25">
      <c r="B10768" s="149" t="str">
        <f t="shared" si="338"/>
        <v>_7530</v>
      </c>
      <c r="E10768" s="149" t="str">
        <f t="shared" si="337"/>
        <v>_</v>
      </c>
      <c r="G10768" s="149">
        <f t="array" ref="G10768">SUM(IF(A10768=A$5:A10768,IF(C10768=C$5:C10768,1,0),0))</f>
        <v>7530</v>
      </c>
    </row>
    <row r="10769" spans="2:7" x14ac:dyDescent="0.25">
      <c r="B10769" s="149" t="str">
        <f t="shared" si="338"/>
        <v>_7531</v>
      </c>
      <c r="E10769" s="149" t="str">
        <f t="shared" si="337"/>
        <v>_</v>
      </c>
      <c r="G10769" s="149">
        <f t="array" ref="G10769">SUM(IF(A10769=A$5:A10769,IF(C10769=C$5:C10769,1,0),0))</f>
        <v>7531</v>
      </c>
    </row>
    <row r="10770" spans="2:7" x14ac:dyDescent="0.25">
      <c r="B10770" s="149" t="str">
        <f t="shared" si="338"/>
        <v>_7532</v>
      </c>
      <c r="E10770" s="149" t="str">
        <f t="shared" si="337"/>
        <v>_</v>
      </c>
      <c r="G10770" s="149">
        <f t="array" ref="G10770">SUM(IF(A10770=A$5:A10770,IF(C10770=C$5:C10770,1,0),0))</f>
        <v>7532</v>
      </c>
    </row>
    <row r="10771" spans="2:7" x14ac:dyDescent="0.25">
      <c r="B10771" s="149" t="str">
        <f t="shared" si="338"/>
        <v>_7533</v>
      </c>
      <c r="E10771" s="149" t="str">
        <f t="shared" si="337"/>
        <v>_</v>
      </c>
      <c r="G10771" s="149">
        <f t="array" ref="G10771">SUM(IF(A10771=A$5:A10771,IF(C10771=C$5:C10771,1,0),0))</f>
        <v>7533</v>
      </c>
    </row>
    <row r="10772" spans="2:7" x14ac:dyDescent="0.25">
      <c r="B10772" s="149" t="str">
        <f t="shared" si="338"/>
        <v>_7534</v>
      </c>
      <c r="E10772" s="149" t="str">
        <f t="shared" si="337"/>
        <v>_</v>
      </c>
      <c r="G10772" s="149">
        <f t="array" ref="G10772">SUM(IF(A10772=A$5:A10772,IF(C10772=C$5:C10772,1,0),0))</f>
        <v>7534</v>
      </c>
    </row>
    <row r="10773" spans="2:7" x14ac:dyDescent="0.25">
      <c r="B10773" s="149" t="str">
        <f t="shared" si="338"/>
        <v>_7535</v>
      </c>
      <c r="E10773" s="149" t="str">
        <f t="shared" si="337"/>
        <v>_</v>
      </c>
      <c r="G10773" s="149">
        <f t="array" ref="G10773">SUM(IF(A10773=A$5:A10773,IF(C10773=C$5:C10773,1,0),0))</f>
        <v>7535</v>
      </c>
    </row>
    <row r="10774" spans="2:7" x14ac:dyDescent="0.25">
      <c r="B10774" s="149" t="str">
        <f t="shared" si="338"/>
        <v>_7536</v>
      </c>
      <c r="E10774" s="149" t="str">
        <f t="shared" si="337"/>
        <v>_</v>
      </c>
      <c r="G10774" s="149">
        <f t="array" ref="G10774">SUM(IF(A10774=A$5:A10774,IF(C10774=C$5:C10774,1,0),0))</f>
        <v>7536</v>
      </c>
    </row>
    <row r="10775" spans="2:7" x14ac:dyDescent="0.25">
      <c r="B10775" s="149" t="str">
        <f t="shared" si="338"/>
        <v>_7537</v>
      </c>
      <c r="E10775" s="149" t="str">
        <f t="shared" si="337"/>
        <v>_</v>
      </c>
      <c r="G10775" s="149">
        <f t="array" ref="G10775">SUM(IF(A10775=A$5:A10775,IF(C10775=C$5:C10775,1,0),0))</f>
        <v>7537</v>
      </c>
    </row>
    <row r="10776" spans="2:7" x14ac:dyDescent="0.25">
      <c r="B10776" s="149" t="str">
        <f t="shared" si="338"/>
        <v>_7538</v>
      </c>
      <c r="E10776" s="149" t="str">
        <f t="shared" si="337"/>
        <v>_</v>
      </c>
      <c r="G10776" s="149">
        <f t="array" ref="G10776">SUM(IF(A10776=A$5:A10776,IF(C10776=C$5:C10776,1,0),0))</f>
        <v>7538</v>
      </c>
    </row>
    <row r="10777" spans="2:7" x14ac:dyDescent="0.25">
      <c r="B10777" s="149" t="str">
        <f t="shared" si="338"/>
        <v>_7539</v>
      </c>
      <c r="E10777" s="149" t="str">
        <f t="shared" si="337"/>
        <v>_</v>
      </c>
      <c r="G10777" s="149">
        <f t="array" ref="G10777">SUM(IF(A10777=A$5:A10777,IF(C10777=C$5:C10777,1,0),0))</f>
        <v>7539</v>
      </c>
    </row>
    <row r="10778" spans="2:7" x14ac:dyDescent="0.25">
      <c r="B10778" s="149" t="str">
        <f t="shared" si="338"/>
        <v>_7540</v>
      </c>
      <c r="E10778" s="149" t="str">
        <f t="shared" si="337"/>
        <v>_</v>
      </c>
      <c r="G10778" s="149">
        <f t="array" ref="G10778">SUM(IF(A10778=A$5:A10778,IF(C10778=C$5:C10778,1,0),0))</f>
        <v>7540</v>
      </c>
    </row>
    <row r="10779" spans="2:7" x14ac:dyDescent="0.25">
      <c r="B10779" s="149" t="str">
        <f t="shared" si="338"/>
        <v>_7541</v>
      </c>
      <c r="E10779" s="149" t="str">
        <f t="shared" si="337"/>
        <v>_</v>
      </c>
      <c r="G10779" s="149">
        <f t="array" ref="G10779">SUM(IF(A10779=A$5:A10779,IF(C10779=C$5:C10779,1,0),0))</f>
        <v>7541</v>
      </c>
    </row>
    <row r="10780" spans="2:7" x14ac:dyDescent="0.25">
      <c r="B10780" s="149" t="str">
        <f t="shared" si="338"/>
        <v>_7542</v>
      </c>
      <c r="E10780" s="149" t="str">
        <f t="shared" si="337"/>
        <v>_</v>
      </c>
      <c r="G10780" s="149">
        <f t="array" ref="G10780">SUM(IF(A10780=A$5:A10780,IF(C10780=C$5:C10780,1,0),0))</f>
        <v>7542</v>
      </c>
    </row>
    <row r="10781" spans="2:7" x14ac:dyDescent="0.25">
      <c r="B10781" s="149" t="str">
        <f t="shared" si="338"/>
        <v>_7543</v>
      </c>
      <c r="E10781" s="149" t="str">
        <f t="shared" si="337"/>
        <v>_</v>
      </c>
      <c r="G10781" s="149">
        <f t="array" ref="G10781">SUM(IF(A10781=A$5:A10781,IF(C10781=C$5:C10781,1,0),0))</f>
        <v>7543</v>
      </c>
    </row>
    <row r="10782" spans="2:7" x14ac:dyDescent="0.25">
      <c r="B10782" s="149" t="str">
        <f t="shared" si="338"/>
        <v>_7544</v>
      </c>
      <c r="E10782" s="149" t="str">
        <f t="shared" si="337"/>
        <v>_</v>
      </c>
      <c r="G10782" s="149">
        <f t="array" ref="G10782">SUM(IF(A10782=A$5:A10782,IF(C10782=C$5:C10782,1,0),0))</f>
        <v>7544</v>
      </c>
    </row>
    <row r="10783" spans="2:7" x14ac:dyDescent="0.25">
      <c r="B10783" s="149" t="str">
        <f t="shared" si="338"/>
        <v>_7545</v>
      </c>
      <c r="E10783" s="149" t="str">
        <f t="shared" si="337"/>
        <v>_</v>
      </c>
      <c r="G10783" s="149">
        <f t="array" ref="G10783">SUM(IF(A10783=A$5:A10783,IF(C10783=C$5:C10783,1,0),0))</f>
        <v>7545</v>
      </c>
    </row>
    <row r="10784" spans="2:7" x14ac:dyDescent="0.25">
      <c r="B10784" s="149" t="str">
        <f t="shared" si="338"/>
        <v>_7546</v>
      </c>
      <c r="E10784" s="149" t="str">
        <f t="shared" si="337"/>
        <v>_</v>
      </c>
      <c r="G10784" s="149">
        <f t="array" ref="G10784">SUM(IF(A10784=A$5:A10784,IF(C10784=C$5:C10784,1,0),0))</f>
        <v>7546</v>
      </c>
    </row>
    <row r="10785" spans="2:7" x14ac:dyDescent="0.25">
      <c r="B10785" s="149" t="str">
        <f t="shared" si="338"/>
        <v>_7547</v>
      </c>
      <c r="E10785" s="149" t="str">
        <f t="shared" si="337"/>
        <v>_</v>
      </c>
      <c r="G10785" s="149">
        <f t="array" ref="G10785">SUM(IF(A10785=A$5:A10785,IF(C10785=C$5:C10785,1,0),0))</f>
        <v>7547</v>
      </c>
    </row>
    <row r="10786" spans="2:7" x14ac:dyDescent="0.25">
      <c r="B10786" s="149" t="str">
        <f t="shared" si="338"/>
        <v>_7548</v>
      </c>
      <c r="E10786" s="149" t="str">
        <f t="shared" si="337"/>
        <v>_</v>
      </c>
      <c r="G10786" s="149">
        <f t="array" ref="G10786">SUM(IF(A10786=A$5:A10786,IF(C10786=C$5:C10786,1,0),0))</f>
        <v>7548</v>
      </c>
    </row>
    <row r="10787" spans="2:7" x14ac:dyDescent="0.25">
      <c r="B10787" s="149" t="str">
        <f t="shared" si="338"/>
        <v>_7549</v>
      </c>
      <c r="E10787" s="149" t="str">
        <f t="shared" si="337"/>
        <v>_</v>
      </c>
      <c r="G10787" s="149">
        <f t="array" ref="G10787">SUM(IF(A10787=A$5:A10787,IF(C10787=C$5:C10787,1,0),0))</f>
        <v>7549</v>
      </c>
    </row>
    <row r="10788" spans="2:7" x14ac:dyDescent="0.25">
      <c r="B10788" s="149" t="str">
        <f t="shared" si="338"/>
        <v>_7550</v>
      </c>
      <c r="E10788" s="149" t="str">
        <f t="shared" si="337"/>
        <v>_</v>
      </c>
      <c r="G10788" s="149">
        <f t="array" ref="G10788">SUM(IF(A10788=A$5:A10788,IF(C10788=C$5:C10788,1,0),0))</f>
        <v>7550</v>
      </c>
    </row>
    <row r="10789" spans="2:7" x14ac:dyDescent="0.25">
      <c r="B10789" s="149" t="str">
        <f t="shared" si="338"/>
        <v>_7551</v>
      </c>
      <c r="E10789" s="149" t="str">
        <f t="shared" si="337"/>
        <v>_</v>
      </c>
      <c r="G10789" s="149">
        <f t="array" ref="G10789">SUM(IF(A10789=A$5:A10789,IF(C10789=C$5:C10789,1,0),0))</f>
        <v>7551</v>
      </c>
    </row>
    <row r="10790" spans="2:7" x14ac:dyDescent="0.25">
      <c r="B10790" s="149" t="str">
        <f t="shared" si="338"/>
        <v>_7552</v>
      </c>
      <c r="E10790" s="149" t="str">
        <f t="shared" si="337"/>
        <v>_</v>
      </c>
      <c r="G10790" s="149">
        <f t="array" ref="G10790">SUM(IF(A10790=A$5:A10790,IF(C10790=C$5:C10790,1,0),0))</f>
        <v>7552</v>
      </c>
    </row>
    <row r="10791" spans="2:7" x14ac:dyDescent="0.25">
      <c r="B10791" s="149" t="str">
        <f t="shared" si="338"/>
        <v>_7553</v>
      </c>
      <c r="E10791" s="149" t="str">
        <f t="shared" si="337"/>
        <v>_</v>
      </c>
      <c r="G10791" s="149">
        <f t="array" ref="G10791">SUM(IF(A10791=A$5:A10791,IF(C10791=C$5:C10791,1,0),0))</f>
        <v>7553</v>
      </c>
    </row>
    <row r="10792" spans="2:7" x14ac:dyDescent="0.25">
      <c r="B10792" s="149" t="str">
        <f t="shared" si="338"/>
        <v>_7554</v>
      </c>
      <c r="E10792" s="149" t="str">
        <f t="shared" si="337"/>
        <v>_</v>
      </c>
      <c r="G10792" s="149">
        <f t="array" ref="G10792">SUM(IF(A10792=A$5:A10792,IF(C10792=C$5:C10792,1,0),0))</f>
        <v>7554</v>
      </c>
    </row>
    <row r="10793" spans="2:7" x14ac:dyDescent="0.25">
      <c r="B10793" s="149" t="str">
        <f t="shared" si="338"/>
        <v>_7555</v>
      </c>
      <c r="E10793" s="149" t="str">
        <f t="shared" si="337"/>
        <v>_</v>
      </c>
      <c r="G10793" s="149">
        <f t="array" ref="G10793">SUM(IF(A10793=A$5:A10793,IF(C10793=C$5:C10793,1,0),0))</f>
        <v>7555</v>
      </c>
    </row>
    <row r="10794" spans="2:7" x14ac:dyDescent="0.25">
      <c r="B10794" s="149" t="str">
        <f t="shared" si="338"/>
        <v>_7556</v>
      </c>
      <c r="E10794" s="149" t="str">
        <f t="shared" si="337"/>
        <v>_</v>
      </c>
      <c r="G10794" s="149">
        <f t="array" ref="G10794">SUM(IF(A10794=A$5:A10794,IF(C10794=C$5:C10794,1,0),0))</f>
        <v>7556</v>
      </c>
    </row>
    <row r="10795" spans="2:7" x14ac:dyDescent="0.25">
      <c r="B10795" s="149" t="str">
        <f t="shared" si="338"/>
        <v>_7557</v>
      </c>
      <c r="E10795" s="149" t="str">
        <f t="shared" si="337"/>
        <v>_</v>
      </c>
      <c r="G10795" s="149">
        <f t="array" ref="G10795">SUM(IF(A10795=A$5:A10795,IF(C10795=C$5:C10795,1,0),0))</f>
        <v>7557</v>
      </c>
    </row>
    <row r="10796" spans="2:7" x14ac:dyDescent="0.25">
      <c r="B10796" s="149" t="str">
        <f t="shared" si="338"/>
        <v>_7558</v>
      </c>
      <c r="E10796" s="149" t="str">
        <f t="shared" si="337"/>
        <v>_</v>
      </c>
      <c r="G10796" s="149">
        <f t="array" ref="G10796">SUM(IF(A10796=A$5:A10796,IF(C10796=C$5:C10796,1,0),0))</f>
        <v>7558</v>
      </c>
    </row>
    <row r="10797" spans="2:7" x14ac:dyDescent="0.25">
      <c r="B10797" s="149" t="str">
        <f t="shared" si="338"/>
        <v>_7559</v>
      </c>
      <c r="E10797" s="149" t="str">
        <f t="shared" si="337"/>
        <v>_</v>
      </c>
      <c r="G10797" s="149">
        <f t="array" ref="G10797">SUM(IF(A10797=A$5:A10797,IF(C10797=C$5:C10797,1,0),0))</f>
        <v>7559</v>
      </c>
    </row>
    <row r="10798" spans="2:7" x14ac:dyDescent="0.25">
      <c r="B10798" s="149" t="str">
        <f t="shared" si="338"/>
        <v>_7560</v>
      </c>
      <c r="E10798" s="149" t="str">
        <f t="shared" si="337"/>
        <v>_</v>
      </c>
      <c r="G10798" s="149">
        <f t="array" ref="G10798">SUM(IF(A10798=A$5:A10798,IF(C10798=C$5:C10798,1,0),0))</f>
        <v>7560</v>
      </c>
    </row>
    <row r="10799" spans="2:7" x14ac:dyDescent="0.25">
      <c r="B10799" s="149" t="str">
        <f t="shared" si="338"/>
        <v>_7561</v>
      </c>
      <c r="E10799" s="149" t="str">
        <f t="shared" si="337"/>
        <v>_</v>
      </c>
      <c r="G10799" s="149">
        <f t="array" ref="G10799">SUM(IF(A10799=A$5:A10799,IF(C10799=C$5:C10799,1,0),0))</f>
        <v>7561</v>
      </c>
    </row>
    <row r="10800" spans="2:7" x14ac:dyDescent="0.25">
      <c r="B10800" s="149" t="str">
        <f t="shared" si="338"/>
        <v>_7562</v>
      </c>
      <c r="E10800" s="149" t="str">
        <f t="shared" si="337"/>
        <v>_</v>
      </c>
      <c r="G10800" s="149">
        <f t="array" ref="G10800">SUM(IF(A10800=A$5:A10800,IF(C10800=C$5:C10800,1,0),0))</f>
        <v>7562</v>
      </c>
    </row>
    <row r="10801" spans="2:7" x14ac:dyDescent="0.25">
      <c r="B10801" s="149" t="str">
        <f t="shared" si="338"/>
        <v>_7563</v>
      </c>
      <c r="E10801" s="149" t="str">
        <f t="shared" ref="E10801:E10864" si="339">A10801&amp;"_"&amp;C10801&amp;D10801</f>
        <v>_</v>
      </c>
      <c r="G10801" s="149">
        <f t="array" ref="G10801">SUM(IF(A10801=A$5:A10801,IF(C10801=C$5:C10801,1,0),0))</f>
        <v>7563</v>
      </c>
    </row>
    <row r="10802" spans="2:7" x14ac:dyDescent="0.25">
      <c r="B10802" s="149" t="str">
        <f t="shared" si="338"/>
        <v>_7564</v>
      </c>
      <c r="E10802" s="149" t="str">
        <f t="shared" si="339"/>
        <v>_</v>
      </c>
      <c r="G10802" s="149">
        <f t="array" ref="G10802">SUM(IF(A10802=A$5:A10802,IF(C10802=C$5:C10802,1,0),0))</f>
        <v>7564</v>
      </c>
    </row>
    <row r="10803" spans="2:7" x14ac:dyDescent="0.25">
      <c r="B10803" s="149" t="str">
        <f t="shared" si="338"/>
        <v>_7565</v>
      </c>
      <c r="E10803" s="149" t="str">
        <f t="shared" si="339"/>
        <v>_</v>
      </c>
      <c r="G10803" s="149">
        <f t="array" ref="G10803">SUM(IF(A10803=A$5:A10803,IF(C10803=C$5:C10803,1,0),0))</f>
        <v>7565</v>
      </c>
    </row>
    <row r="10804" spans="2:7" x14ac:dyDescent="0.25">
      <c r="B10804" s="149" t="str">
        <f t="shared" si="338"/>
        <v>_7566</v>
      </c>
      <c r="E10804" s="149" t="str">
        <f t="shared" si="339"/>
        <v>_</v>
      </c>
      <c r="G10804" s="149">
        <f t="array" ref="G10804">SUM(IF(A10804=A$5:A10804,IF(C10804=C$5:C10804,1,0),0))</f>
        <v>7566</v>
      </c>
    </row>
    <row r="10805" spans="2:7" x14ac:dyDescent="0.25">
      <c r="B10805" s="149" t="str">
        <f t="shared" si="338"/>
        <v>_7567</v>
      </c>
      <c r="E10805" s="149" t="str">
        <f t="shared" si="339"/>
        <v>_</v>
      </c>
      <c r="G10805" s="149">
        <f t="array" ref="G10805">SUM(IF(A10805=A$5:A10805,IF(C10805=C$5:C10805,1,0),0))</f>
        <v>7567</v>
      </c>
    </row>
    <row r="10806" spans="2:7" x14ac:dyDescent="0.25">
      <c r="B10806" s="149" t="str">
        <f t="shared" si="338"/>
        <v>_7568</v>
      </c>
      <c r="E10806" s="149" t="str">
        <f t="shared" si="339"/>
        <v>_</v>
      </c>
      <c r="G10806" s="149">
        <f t="array" ref="G10806">SUM(IF(A10806=A$5:A10806,IF(C10806=C$5:C10806,1,0),0))</f>
        <v>7568</v>
      </c>
    </row>
    <row r="10807" spans="2:7" x14ac:dyDescent="0.25">
      <c r="B10807" s="149" t="str">
        <f t="shared" si="338"/>
        <v>_7569</v>
      </c>
      <c r="E10807" s="149" t="str">
        <f t="shared" si="339"/>
        <v>_</v>
      </c>
      <c r="G10807" s="149">
        <f t="array" ref="G10807">SUM(IF(A10807=A$5:A10807,IF(C10807=C$5:C10807,1,0),0))</f>
        <v>7569</v>
      </c>
    </row>
    <row r="10808" spans="2:7" x14ac:dyDescent="0.25">
      <c r="B10808" s="149" t="str">
        <f t="shared" si="338"/>
        <v>_7570</v>
      </c>
      <c r="E10808" s="149" t="str">
        <f t="shared" si="339"/>
        <v>_</v>
      </c>
      <c r="G10808" s="149">
        <f t="array" ref="G10808">SUM(IF(A10808=A$5:A10808,IF(C10808=C$5:C10808,1,0),0))</f>
        <v>7570</v>
      </c>
    </row>
    <row r="10809" spans="2:7" x14ac:dyDescent="0.25">
      <c r="B10809" s="149" t="str">
        <f t="shared" si="338"/>
        <v>_7571</v>
      </c>
      <c r="E10809" s="149" t="str">
        <f t="shared" si="339"/>
        <v>_</v>
      </c>
      <c r="G10809" s="149">
        <f t="array" ref="G10809">SUM(IF(A10809=A$5:A10809,IF(C10809=C$5:C10809,1,0),0))</f>
        <v>7571</v>
      </c>
    </row>
    <row r="10810" spans="2:7" x14ac:dyDescent="0.25">
      <c r="B10810" s="149" t="str">
        <f t="shared" si="338"/>
        <v>_7572</v>
      </c>
      <c r="E10810" s="149" t="str">
        <f t="shared" si="339"/>
        <v>_</v>
      </c>
      <c r="G10810" s="149">
        <f t="array" ref="G10810">SUM(IF(A10810=A$5:A10810,IF(C10810=C$5:C10810,1,0),0))</f>
        <v>7572</v>
      </c>
    </row>
    <row r="10811" spans="2:7" x14ac:dyDescent="0.25">
      <c r="B10811" s="149" t="str">
        <f t="shared" si="338"/>
        <v>_7573</v>
      </c>
      <c r="E10811" s="149" t="str">
        <f t="shared" si="339"/>
        <v>_</v>
      </c>
      <c r="G10811" s="149">
        <f t="array" ref="G10811">SUM(IF(A10811=A$5:A10811,IF(C10811=C$5:C10811,1,0),0))</f>
        <v>7573</v>
      </c>
    </row>
    <row r="10812" spans="2:7" x14ac:dyDescent="0.25">
      <c r="B10812" s="149" t="str">
        <f t="shared" si="338"/>
        <v>_7574</v>
      </c>
      <c r="E10812" s="149" t="str">
        <f t="shared" si="339"/>
        <v>_</v>
      </c>
      <c r="G10812" s="149">
        <f t="array" ref="G10812">SUM(IF(A10812=A$5:A10812,IF(C10812=C$5:C10812,1,0),0))</f>
        <v>7574</v>
      </c>
    </row>
    <row r="10813" spans="2:7" x14ac:dyDescent="0.25">
      <c r="B10813" s="149" t="str">
        <f t="shared" si="338"/>
        <v>_7575</v>
      </c>
      <c r="E10813" s="149" t="str">
        <f t="shared" si="339"/>
        <v>_</v>
      </c>
      <c r="G10813" s="149">
        <f t="array" ref="G10813">SUM(IF(A10813=A$5:A10813,IF(C10813=C$5:C10813,1,0),0))</f>
        <v>7575</v>
      </c>
    </row>
    <row r="10814" spans="2:7" x14ac:dyDescent="0.25">
      <c r="B10814" s="149" t="str">
        <f t="shared" si="338"/>
        <v>_7576</v>
      </c>
      <c r="E10814" s="149" t="str">
        <f t="shared" si="339"/>
        <v>_</v>
      </c>
      <c r="G10814" s="149">
        <f t="array" ref="G10814">SUM(IF(A10814=A$5:A10814,IF(C10814=C$5:C10814,1,0),0))</f>
        <v>7576</v>
      </c>
    </row>
    <row r="10815" spans="2:7" x14ac:dyDescent="0.25">
      <c r="B10815" s="149" t="str">
        <f t="shared" si="338"/>
        <v>_7577</v>
      </c>
      <c r="E10815" s="149" t="str">
        <f t="shared" si="339"/>
        <v>_</v>
      </c>
      <c r="G10815" s="149">
        <f t="array" ref="G10815">SUM(IF(A10815=A$5:A10815,IF(C10815=C$5:C10815,1,0),0))</f>
        <v>7577</v>
      </c>
    </row>
    <row r="10816" spans="2:7" x14ac:dyDescent="0.25">
      <c r="B10816" s="149" t="str">
        <f t="shared" si="338"/>
        <v>_7578</v>
      </c>
      <c r="E10816" s="149" t="str">
        <f t="shared" si="339"/>
        <v>_</v>
      </c>
      <c r="G10816" s="149">
        <f t="array" ref="G10816">SUM(IF(A10816=A$5:A10816,IF(C10816=C$5:C10816,1,0),0))</f>
        <v>7578</v>
      </c>
    </row>
    <row r="10817" spans="2:7" x14ac:dyDescent="0.25">
      <c r="B10817" s="149" t="str">
        <f t="shared" si="338"/>
        <v>_7579</v>
      </c>
      <c r="E10817" s="149" t="str">
        <f t="shared" si="339"/>
        <v>_</v>
      </c>
      <c r="G10817" s="149">
        <f t="array" ref="G10817">SUM(IF(A10817=A$5:A10817,IF(C10817=C$5:C10817,1,0),0))</f>
        <v>7579</v>
      </c>
    </row>
    <row r="10818" spans="2:7" x14ac:dyDescent="0.25">
      <c r="B10818" s="149" t="str">
        <f t="shared" si="338"/>
        <v>_7580</v>
      </c>
      <c r="E10818" s="149" t="str">
        <f t="shared" si="339"/>
        <v>_</v>
      </c>
      <c r="G10818" s="149">
        <f t="array" ref="G10818">SUM(IF(A10818=A$5:A10818,IF(C10818=C$5:C10818,1,0),0))</f>
        <v>7580</v>
      </c>
    </row>
    <row r="10819" spans="2:7" x14ac:dyDescent="0.25">
      <c r="B10819" s="149" t="str">
        <f t="shared" si="338"/>
        <v>_7581</v>
      </c>
      <c r="E10819" s="149" t="str">
        <f t="shared" si="339"/>
        <v>_</v>
      </c>
      <c r="G10819" s="149">
        <f t="array" ref="G10819">SUM(IF(A10819=A$5:A10819,IF(C10819=C$5:C10819,1,0),0))</f>
        <v>7581</v>
      </c>
    </row>
    <row r="10820" spans="2:7" x14ac:dyDescent="0.25">
      <c r="B10820" s="149" t="str">
        <f t="shared" si="338"/>
        <v>_7582</v>
      </c>
      <c r="E10820" s="149" t="str">
        <f t="shared" si="339"/>
        <v>_</v>
      </c>
      <c r="G10820" s="149">
        <f t="array" ref="G10820">SUM(IF(A10820=A$5:A10820,IF(C10820=C$5:C10820,1,0),0))</f>
        <v>7582</v>
      </c>
    </row>
    <row r="10821" spans="2:7" x14ac:dyDescent="0.25">
      <c r="B10821" s="149" t="str">
        <f t="shared" si="338"/>
        <v>_7583</v>
      </c>
      <c r="E10821" s="149" t="str">
        <f t="shared" si="339"/>
        <v>_</v>
      </c>
      <c r="G10821" s="149">
        <f t="array" ref="G10821">SUM(IF(A10821=A$5:A10821,IF(C10821=C$5:C10821,1,0),0))</f>
        <v>7583</v>
      </c>
    </row>
    <row r="10822" spans="2:7" x14ac:dyDescent="0.25">
      <c r="B10822" s="149" t="str">
        <f t="shared" si="338"/>
        <v>_7584</v>
      </c>
      <c r="E10822" s="149" t="str">
        <f t="shared" si="339"/>
        <v>_</v>
      </c>
      <c r="G10822" s="149">
        <f t="array" ref="G10822">SUM(IF(A10822=A$5:A10822,IF(C10822=C$5:C10822,1,0),0))</f>
        <v>7584</v>
      </c>
    </row>
    <row r="10823" spans="2:7" x14ac:dyDescent="0.25">
      <c r="B10823" s="149" t="str">
        <f t="shared" si="338"/>
        <v>_7585</v>
      </c>
      <c r="E10823" s="149" t="str">
        <f t="shared" si="339"/>
        <v>_</v>
      </c>
      <c r="G10823" s="149">
        <f t="array" ref="G10823">SUM(IF(A10823=A$5:A10823,IF(C10823=C$5:C10823,1,0),0))</f>
        <v>7585</v>
      </c>
    </row>
    <row r="10824" spans="2:7" x14ac:dyDescent="0.25">
      <c r="B10824" s="149" t="str">
        <f t="shared" si="338"/>
        <v>_7586</v>
      </c>
      <c r="E10824" s="149" t="str">
        <f t="shared" si="339"/>
        <v>_</v>
      </c>
      <c r="G10824" s="149">
        <f t="array" ref="G10824">SUM(IF(A10824=A$5:A10824,IF(C10824=C$5:C10824,1,0),0))</f>
        <v>7586</v>
      </c>
    </row>
    <row r="10825" spans="2:7" x14ac:dyDescent="0.25">
      <c r="B10825" s="149" t="str">
        <f t="shared" si="338"/>
        <v>_7587</v>
      </c>
      <c r="E10825" s="149" t="str">
        <f t="shared" si="339"/>
        <v>_</v>
      </c>
      <c r="G10825" s="149">
        <f t="array" ref="G10825">SUM(IF(A10825=A$5:A10825,IF(C10825=C$5:C10825,1,0),0))</f>
        <v>7587</v>
      </c>
    </row>
    <row r="10826" spans="2:7" x14ac:dyDescent="0.25">
      <c r="B10826" s="149" t="str">
        <f t="shared" si="338"/>
        <v>_7588</v>
      </c>
      <c r="E10826" s="149" t="str">
        <f t="shared" si="339"/>
        <v>_</v>
      </c>
      <c r="G10826" s="149">
        <f t="array" ref="G10826">SUM(IF(A10826=A$5:A10826,IF(C10826=C$5:C10826,1,0),0))</f>
        <v>7588</v>
      </c>
    </row>
    <row r="10827" spans="2:7" x14ac:dyDescent="0.25">
      <c r="B10827" s="149" t="str">
        <f t="shared" si="338"/>
        <v>_7589</v>
      </c>
      <c r="E10827" s="149" t="str">
        <f t="shared" si="339"/>
        <v>_</v>
      </c>
      <c r="G10827" s="149">
        <f t="array" ref="G10827">SUM(IF(A10827=A$5:A10827,IF(C10827=C$5:C10827,1,0),0))</f>
        <v>7589</v>
      </c>
    </row>
    <row r="10828" spans="2:7" x14ac:dyDescent="0.25">
      <c r="B10828" s="149" t="str">
        <f t="shared" si="338"/>
        <v>_7590</v>
      </c>
      <c r="E10828" s="149" t="str">
        <f t="shared" si="339"/>
        <v>_</v>
      </c>
      <c r="G10828" s="149">
        <f t="array" ref="G10828">SUM(IF(A10828=A$5:A10828,IF(C10828=C$5:C10828,1,0),0))</f>
        <v>7590</v>
      </c>
    </row>
    <row r="10829" spans="2:7" x14ac:dyDescent="0.25">
      <c r="B10829" s="149" t="str">
        <f t="shared" ref="B10829:B10892" si="340">A10829&amp;"_"&amp;C10829&amp;G10829</f>
        <v>_7591</v>
      </c>
      <c r="E10829" s="149" t="str">
        <f t="shared" si="339"/>
        <v>_</v>
      </c>
      <c r="G10829" s="149">
        <f t="array" ref="G10829">SUM(IF(A10829=A$5:A10829,IF(C10829=C$5:C10829,1,0),0))</f>
        <v>7591</v>
      </c>
    </row>
    <row r="10830" spans="2:7" x14ac:dyDescent="0.25">
      <c r="B10830" s="149" t="str">
        <f t="shared" si="340"/>
        <v>_7592</v>
      </c>
      <c r="E10830" s="149" t="str">
        <f t="shared" si="339"/>
        <v>_</v>
      </c>
      <c r="G10830" s="149">
        <f t="array" ref="G10830">SUM(IF(A10830=A$5:A10830,IF(C10830=C$5:C10830,1,0),0))</f>
        <v>7592</v>
      </c>
    </row>
    <row r="10831" spans="2:7" x14ac:dyDescent="0.25">
      <c r="B10831" s="149" t="str">
        <f t="shared" si="340"/>
        <v>_7593</v>
      </c>
      <c r="E10831" s="149" t="str">
        <f t="shared" si="339"/>
        <v>_</v>
      </c>
      <c r="G10831" s="149">
        <f t="array" ref="G10831">SUM(IF(A10831=A$5:A10831,IF(C10831=C$5:C10831,1,0),0))</f>
        <v>7593</v>
      </c>
    </row>
    <row r="10832" spans="2:7" x14ac:dyDescent="0.25">
      <c r="B10832" s="149" t="str">
        <f t="shared" si="340"/>
        <v>_7594</v>
      </c>
      <c r="E10832" s="149" t="str">
        <f t="shared" si="339"/>
        <v>_</v>
      </c>
      <c r="G10832" s="149">
        <f t="array" ref="G10832">SUM(IF(A10832=A$5:A10832,IF(C10832=C$5:C10832,1,0),0))</f>
        <v>7594</v>
      </c>
    </row>
    <row r="10833" spans="2:7" x14ac:dyDescent="0.25">
      <c r="B10833" s="149" t="str">
        <f t="shared" si="340"/>
        <v>_7595</v>
      </c>
      <c r="E10833" s="149" t="str">
        <f t="shared" si="339"/>
        <v>_</v>
      </c>
      <c r="G10833" s="149">
        <f t="array" ref="G10833">SUM(IF(A10833=A$5:A10833,IF(C10833=C$5:C10833,1,0),0))</f>
        <v>7595</v>
      </c>
    </row>
    <row r="10834" spans="2:7" x14ac:dyDescent="0.25">
      <c r="B10834" s="149" t="str">
        <f t="shared" si="340"/>
        <v>_7596</v>
      </c>
      <c r="E10834" s="149" t="str">
        <f t="shared" si="339"/>
        <v>_</v>
      </c>
      <c r="G10834" s="149">
        <f t="array" ref="G10834">SUM(IF(A10834=A$5:A10834,IF(C10834=C$5:C10834,1,0),0))</f>
        <v>7596</v>
      </c>
    </row>
    <row r="10835" spans="2:7" x14ac:dyDescent="0.25">
      <c r="B10835" s="149" t="str">
        <f t="shared" si="340"/>
        <v>_7597</v>
      </c>
      <c r="E10835" s="149" t="str">
        <f t="shared" si="339"/>
        <v>_</v>
      </c>
      <c r="G10835" s="149">
        <f t="array" ref="G10835">SUM(IF(A10835=A$5:A10835,IF(C10835=C$5:C10835,1,0),0))</f>
        <v>7597</v>
      </c>
    </row>
    <row r="10836" spans="2:7" x14ac:dyDescent="0.25">
      <c r="B10836" s="149" t="str">
        <f t="shared" si="340"/>
        <v>_7598</v>
      </c>
      <c r="E10836" s="149" t="str">
        <f t="shared" si="339"/>
        <v>_</v>
      </c>
      <c r="G10836" s="149">
        <f t="array" ref="G10836">SUM(IF(A10836=A$5:A10836,IF(C10836=C$5:C10836,1,0),0))</f>
        <v>7598</v>
      </c>
    </row>
    <row r="10837" spans="2:7" x14ac:dyDescent="0.25">
      <c r="B10837" s="149" t="str">
        <f t="shared" si="340"/>
        <v>_7599</v>
      </c>
      <c r="E10837" s="149" t="str">
        <f t="shared" si="339"/>
        <v>_</v>
      </c>
      <c r="G10837" s="149">
        <f t="array" ref="G10837">SUM(IF(A10837=A$5:A10837,IF(C10837=C$5:C10837,1,0),0))</f>
        <v>7599</v>
      </c>
    </row>
    <row r="10838" spans="2:7" x14ac:dyDescent="0.25">
      <c r="B10838" s="149" t="str">
        <f t="shared" si="340"/>
        <v>_7600</v>
      </c>
      <c r="E10838" s="149" t="str">
        <f t="shared" si="339"/>
        <v>_</v>
      </c>
      <c r="G10838" s="149">
        <f t="array" ref="G10838">SUM(IF(A10838=A$5:A10838,IF(C10838=C$5:C10838,1,0),0))</f>
        <v>7600</v>
      </c>
    </row>
    <row r="10839" spans="2:7" x14ac:dyDescent="0.25">
      <c r="B10839" s="149" t="str">
        <f t="shared" si="340"/>
        <v>_7601</v>
      </c>
      <c r="E10839" s="149" t="str">
        <f t="shared" si="339"/>
        <v>_</v>
      </c>
      <c r="G10839" s="149">
        <f t="array" ref="G10839">SUM(IF(A10839=A$5:A10839,IF(C10839=C$5:C10839,1,0),0))</f>
        <v>7601</v>
      </c>
    </row>
    <row r="10840" spans="2:7" x14ac:dyDescent="0.25">
      <c r="B10840" s="149" t="str">
        <f t="shared" si="340"/>
        <v>_7602</v>
      </c>
      <c r="E10840" s="149" t="str">
        <f t="shared" si="339"/>
        <v>_</v>
      </c>
      <c r="G10840" s="149">
        <f t="array" ref="G10840">SUM(IF(A10840=A$5:A10840,IF(C10840=C$5:C10840,1,0),0))</f>
        <v>7602</v>
      </c>
    </row>
    <row r="10841" spans="2:7" x14ac:dyDescent="0.25">
      <c r="B10841" s="149" t="str">
        <f t="shared" si="340"/>
        <v>_7603</v>
      </c>
      <c r="E10841" s="149" t="str">
        <f t="shared" si="339"/>
        <v>_</v>
      </c>
      <c r="G10841" s="149">
        <f t="array" ref="G10841">SUM(IF(A10841=A$5:A10841,IF(C10841=C$5:C10841,1,0),0))</f>
        <v>7603</v>
      </c>
    </row>
    <row r="10842" spans="2:7" x14ac:dyDescent="0.25">
      <c r="B10842" s="149" t="str">
        <f t="shared" si="340"/>
        <v>_7604</v>
      </c>
      <c r="E10842" s="149" t="str">
        <f t="shared" si="339"/>
        <v>_</v>
      </c>
      <c r="G10842" s="149">
        <f t="array" ref="G10842">SUM(IF(A10842=A$5:A10842,IF(C10842=C$5:C10842,1,0),0))</f>
        <v>7604</v>
      </c>
    </row>
    <row r="10843" spans="2:7" x14ac:dyDescent="0.25">
      <c r="B10843" s="149" t="str">
        <f t="shared" si="340"/>
        <v>_7605</v>
      </c>
      <c r="E10843" s="149" t="str">
        <f t="shared" si="339"/>
        <v>_</v>
      </c>
      <c r="G10843" s="149">
        <f t="array" ref="G10843">SUM(IF(A10843=A$5:A10843,IF(C10843=C$5:C10843,1,0),0))</f>
        <v>7605</v>
      </c>
    </row>
    <row r="10844" spans="2:7" x14ac:dyDescent="0.25">
      <c r="B10844" s="149" t="str">
        <f t="shared" si="340"/>
        <v>_7606</v>
      </c>
      <c r="E10844" s="149" t="str">
        <f t="shared" si="339"/>
        <v>_</v>
      </c>
      <c r="G10844" s="149">
        <f t="array" ref="G10844">SUM(IF(A10844=A$5:A10844,IF(C10844=C$5:C10844,1,0),0))</f>
        <v>7606</v>
      </c>
    </row>
    <row r="10845" spans="2:7" x14ac:dyDescent="0.25">
      <c r="B10845" s="149" t="str">
        <f t="shared" si="340"/>
        <v>_7607</v>
      </c>
      <c r="E10845" s="149" t="str">
        <f t="shared" si="339"/>
        <v>_</v>
      </c>
      <c r="G10845" s="149">
        <f t="array" ref="G10845">SUM(IF(A10845=A$5:A10845,IF(C10845=C$5:C10845,1,0),0))</f>
        <v>7607</v>
      </c>
    </row>
    <row r="10846" spans="2:7" x14ac:dyDescent="0.25">
      <c r="B10846" s="149" t="str">
        <f t="shared" si="340"/>
        <v>_7608</v>
      </c>
      <c r="E10846" s="149" t="str">
        <f t="shared" si="339"/>
        <v>_</v>
      </c>
      <c r="G10846" s="149">
        <f t="array" ref="G10846">SUM(IF(A10846=A$5:A10846,IF(C10846=C$5:C10846,1,0),0))</f>
        <v>7608</v>
      </c>
    </row>
    <row r="10847" spans="2:7" x14ac:dyDescent="0.25">
      <c r="B10847" s="149" t="str">
        <f t="shared" si="340"/>
        <v>_7609</v>
      </c>
      <c r="E10847" s="149" t="str">
        <f t="shared" si="339"/>
        <v>_</v>
      </c>
      <c r="G10847" s="149">
        <f t="array" ref="G10847">SUM(IF(A10847=A$5:A10847,IF(C10847=C$5:C10847,1,0),0))</f>
        <v>7609</v>
      </c>
    </row>
    <row r="10848" spans="2:7" x14ac:dyDescent="0.25">
      <c r="B10848" s="149" t="str">
        <f t="shared" si="340"/>
        <v>_7610</v>
      </c>
      <c r="E10848" s="149" t="str">
        <f t="shared" si="339"/>
        <v>_</v>
      </c>
      <c r="G10848" s="149">
        <f t="array" ref="G10848">SUM(IF(A10848=A$5:A10848,IF(C10848=C$5:C10848,1,0),0))</f>
        <v>7610</v>
      </c>
    </row>
    <row r="10849" spans="2:7" x14ac:dyDescent="0.25">
      <c r="B10849" s="149" t="str">
        <f t="shared" si="340"/>
        <v>_7611</v>
      </c>
      <c r="E10849" s="149" t="str">
        <f t="shared" si="339"/>
        <v>_</v>
      </c>
      <c r="G10849" s="149">
        <f t="array" ref="G10849">SUM(IF(A10849=A$5:A10849,IF(C10849=C$5:C10849,1,0),0))</f>
        <v>7611</v>
      </c>
    </row>
    <row r="10850" spans="2:7" x14ac:dyDescent="0.25">
      <c r="B10850" s="149" t="str">
        <f t="shared" si="340"/>
        <v>_7612</v>
      </c>
      <c r="E10850" s="149" t="str">
        <f t="shared" si="339"/>
        <v>_</v>
      </c>
      <c r="G10850" s="149">
        <f t="array" ref="G10850">SUM(IF(A10850=A$5:A10850,IF(C10850=C$5:C10850,1,0),0))</f>
        <v>7612</v>
      </c>
    </row>
    <row r="10851" spans="2:7" x14ac:dyDescent="0.25">
      <c r="B10851" s="149" t="str">
        <f t="shared" si="340"/>
        <v>_7613</v>
      </c>
      <c r="E10851" s="149" t="str">
        <f t="shared" si="339"/>
        <v>_</v>
      </c>
      <c r="G10851" s="149">
        <f t="array" ref="G10851">SUM(IF(A10851=A$5:A10851,IF(C10851=C$5:C10851,1,0),0))</f>
        <v>7613</v>
      </c>
    </row>
    <row r="10852" spans="2:7" x14ac:dyDescent="0.25">
      <c r="B10852" s="149" t="str">
        <f t="shared" si="340"/>
        <v>_7614</v>
      </c>
      <c r="E10852" s="149" t="str">
        <f t="shared" si="339"/>
        <v>_</v>
      </c>
      <c r="G10852" s="149">
        <f t="array" ref="G10852">SUM(IF(A10852=A$5:A10852,IF(C10852=C$5:C10852,1,0),0))</f>
        <v>7614</v>
      </c>
    </row>
    <row r="10853" spans="2:7" x14ac:dyDescent="0.25">
      <c r="B10853" s="149" t="str">
        <f t="shared" si="340"/>
        <v>_7615</v>
      </c>
      <c r="E10853" s="149" t="str">
        <f t="shared" si="339"/>
        <v>_</v>
      </c>
      <c r="G10853" s="149">
        <f t="array" ref="G10853">SUM(IF(A10853=A$5:A10853,IF(C10853=C$5:C10853,1,0),0))</f>
        <v>7615</v>
      </c>
    </row>
    <row r="10854" spans="2:7" x14ac:dyDescent="0.25">
      <c r="B10854" s="149" t="str">
        <f t="shared" si="340"/>
        <v>_7616</v>
      </c>
      <c r="E10854" s="149" t="str">
        <f t="shared" si="339"/>
        <v>_</v>
      </c>
      <c r="G10854" s="149">
        <f t="array" ref="G10854">SUM(IF(A10854=A$5:A10854,IF(C10854=C$5:C10854,1,0),0))</f>
        <v>7616</v>
      </c>
    </row>
    <row r="10855" spans="2:7" x14ac:dyDescent="0.25">
      <c r="B10855" s="149" t="str">
        <f t="shared" si="340"/>
        <v>_7617</v>
      </c>
      <c r="E10855" s="149" t="str">
        <f t="shared" si="339"/>
        <v>_</v>
      </c>
      <c r="G10855" s="149">
        <f t="array" ref="G10855">SUM(IF(A10855=A$5:A10855,IF(C10855=C$5:C10855,1,0),0))</f>
        <v>7617</v>
      </c>
    </row>
    <row r="10856" spans="2:7" x14ac:dyDescent="0.25">
      <c r="B10856" s="149" t="str">
        <f t="shared" si="340"/>
        <v>_7618</v>
      </c>
      <c r="E10856" s="149" t="str">
        <f t="shared" si="339"/>
        <v>_</v>
      </c>
      <c r="G10856" s="149">
        <f t="array" ref="G10856">SUM(IF(A10856=A$5:A10856,IF(C10856=C$5:C10856,1,0),0))</f>
        <v>7618</v>
      </c>
    </row>
    <row r="10857" spans="2:7" x14ac:dyDescent="0.25">
      <c r="B10857" s="149" t="str">
        <f t="shared" si="340"/>
        <v>_7619</v>
      </c>
      <c r="E10857" s="149" t="str">
        <f t="shared" si="339"/>
        <v>_</v>
      </c>
      <c r="G10857" s="149">
        <f t="array" ref="G10857">SUM(IF(A10857=A$5:A10857,IF(C10857=C$5:C10857,1,0),0))</f>
        <v>7619</v>
      </c>
    </row>
    <row r="10858" spans="2:7" x14ac:dyDescent="0.25">
      <c r="B10858" s="149" t="str">
        <f t="shared" si="340"/>
        <v>_7620</v>
      </c>
      <c r="E10858" s="149" t="str">
        <f t="shared" si="339"/>
        <v>_</v>
      </c>
      <c r="G10858" s="149">
        <f t="array" ref="G10858">SUM(IF(A10858=A$5:A10858,IF(C10858=C$5:C10858,1,0),0))</f>
        <v>7620</v>
      </c>
    </row>
    <row r="10859" spans="2:7" x14ac:dyDescent="0.25">
      <c r="B10859" s="149" t="str">
        <f t="shared" si="340"/>
        <v>_7621</v>
      </c>
      <c r="E10859" s="149" t="str">
        <f t="shared" si="339"/>
        <v>_</v>
      </c>
      <c r="G10859" s="149">
        <f t="array" ref="G10859">SUM(IF(A10859=A$5:A10859,IF(C10859=C$5:C10859,1,0),0))</f>
        <v>7621</v>
      </c>
    </row>
    <row r="10860" spans="2:7" x14ac:dyDescent="0.25">
      <c r="B10860" s="149" t="str">
        <f t="shared" si="340"/>
        <v>_7622</v>
      </c>
      <c r="E10860" s="149" t="str">
        <f t="shared" si="339"/>
        <v>_</v>
      </c>
      <c r="G10860" s="149">
        <f t="array" ref="G10860">SUM(IF(A10860=A$5:A10860,IF(C10860=C$5:C10860,1,0),0))</f>
        <v>7622</v>
      </c>
    </row>
    <row r="10861" spans="2:7" x14ac:dyDescent="0.25">
      <c r="B10861" s="149" t="str">
        <f t="shared" si="340"/>
        <v>_7623</v>
      </c>
      <c r="E10861" s="149" t="str">
        <f t="shared" si="339"/>
        <v>_</v>
      </c>
      <c r="G10861" s="149">
        <f t="array" ref="G10861">SUM(IF(A10861=A$5:A10861,IF(C10861=C$5:C10861,1,0),0))</f>
        <v>7623</v>
      </c>
    </row>
    <row r="10862" spans="2:7" x14ac:dyDescent="0.25">
      <c r="B10862" s="149" t="str">
        <f t="shared" si="340"/>
        <v>_7624</v>
      </c>
      <c r="E10862" s="149" t="str">
        <f t="shared" si="339"/>
        <v>_</v>
      </c>
      <c r="G10862" s="149">
        <f t="array" ref="G10862">SUM(IF(A10862=A$5:A10862,IF(C10862=C$5:C10862,1,0),0))</f>
        <v>7624</v>
      </c>
    </row>
    <row r="10863" spans="2:7" x14ac:dyDescent="0.25">
      <c r="B10863" s="149" t="str">
        <f t="shared" si="340"/>
        <v>_7625</v>
      </c>
      <c r="E10863" s="149" t="str">
        <f t="shared" si="339"/>
        <v>_</v>
      </c>
      <c r="G10863" s="149">
        <f t="array" ref="G10863">SUM(IF(A10863=A$5:A10863,IF(C10863=C$5:C10863,1,0),0))</f>
        <v>7625</v>
      </c>
    </row>
    <row r="10864" spans="2:7" x14ac:dyDescent="0.25">
      <c r="B10864" s="149" t="str">
        <f t="shared" si="340"/>
        <v>_7626</v>
      </c>
      <c r="E10864" s="149" t="str">
        <f t="shared" si="339"/>
        <v>_</v>
      </c>
      <c r="G10864" s="149">
        <f t="array" ref="G10864">SUM(IF(A10864=A$5:A10864,IF(C10864=C$5:C10864,1,0),0))</f>
        <v>7626</v>
      </c>
    </row>
    <row r="10865" spans="2:7" x14ac:dyDescent="0.25">
      <c r="B10865" s="149" t="str">
        <f t="shared" si="340"/>
        <v>_7627</v>
      </c>
      <c r="E10865" s="149" t="str">
        <f t="shared" ref="E10865:E10928" si="341">A10865&amp;"_"&amp;C10865&amp;D10865</f>
        <v>_</v>
      </c>
      <c r="G10865" s="149">
        <f t="array" ref="G10865">SUM(IF(A10865=A$5:A10865,IF(C10865=C$5:C10865,1,0),0))</f>
        <v>7627</v>
      </c>
    </row>
    <row r="10866" spans="2:7" x14ac:dyDescent="0.25">
      <c r="B10866" s="149" t="str">
        <f t="shared" si="340"/>
        <v>_7628</v>
      </c>
      <c r="E10866" s="149" t="str">
        <f t="shared" si="341"/>
        <v>_</v>
      </c>
      <c r="G10866" s="149">
        <f t="array" ref="G10866">SUM(IF(A10866=A$5:A10866,IF(C10866=C$5:C10866,1,0),0))</f>
        <v>7628</v>
      </c>
    </row>
    <row r="10867" spans="2:7" x14ac:dyDescent="0.25">
      <c r="B10867" s="149" t="str">
        <f t="shared" si="340"/>
        <v>_7629</v>
      </c>
      <c r="E10867" s="149" t="str">
        <f t="shared" si="341"/>
        <v>_</v>
      </c>
      <c r="G10867" s="149">
        <f t="array" ref="G10867">SUM(IF(A10867=A$5:A10867,IF(C10867=C$5:C10867,1,0),0))</f>
        <v>7629</v>
      </c>
    </row>
    <row r="10868" spans="2:7" x14ac:dyDescent="0.25">
      <c r="B10868" s="149" t="str">
        <f t="shared" si="340"/>
        <v>_7630</v>
      </c>
      <c r="E10868" s="149" t="str">
        <f t="shared" si="341"/>
        <v>_</v>
      </c>
      <c r="G10868" s="149">
        <f t="array" ref="G10868">SUM(IF(A10868=A$5:A10868,IF(C10868=C$5:C10868,1,0),0))</f>
        <v>7630</v>
      </c>
    </row>
    <row r="10869" spans="2:7" x14ac:dyDescent="0.25">
      <c r="B10869" s="149" t="str">
        <f t="shared" si="340"/>
        <v>_7631</v>
      </c>
      <c r="E10869" s="149" t="str">
        <f t="shared" si="341"/>
        <v>_</v>
      </c>
      <c r="G10869" s="149">
        <f t="array" ref="G10869">SUM(IF(A10869=A$5:A10869,IF(C10869=C$5:C10869,1,0),0))</f>
        <v>7631</v>
      </c>
    </row>
    <row r="10870" spans="2:7" x14ac:dyDescent="0.25">
      <c r="B10870" s="149" t="str">
        <f t="shared" si="340"/>
        <v>_7632</v>
      </c>
      <c r="E10870" s="149" t="str">
        <f t="shared" si="341"/>
        <v>_</v>
      </c>
      <c r="G10870" s="149">
        <f t="array" ref="G10870">SUM(IF(A10870=A$5:A10870,IF(C10870=C$5:C10870,1,0),0))</f>
        <v>7632</v>
      </c>
    </row>
    <row r="10871" spans="2:7" x14ac:dyDescent="0.25">
      <c r="B10871" s="149" t="str">
        <f t="shared" si="340"/>
        <v>_7633</v>
      </c>
      <c r="E10871" s="149" t="str">
        <f t="shared" si="341"/>
        <v>_</v>
      </c>
      <c r="G10871" s="149">
        <f t="array" ref="G10871">SUM(IF(A10871=A$5:A10871,IF(C10871=C$5:C10871,1,0),0))</f>
        <v>7633</v>
      </c>
    </row>
    <row r="10872" spans="2:7" x14ac:dyDescent="0.25">
      <c r="B10872" s="149" t="str">
        <f t="shared" si="340"/>
        <v>_7634</v>
      </c>
      <c r="E10872" s="149" t="str">
        <f t="shared" si="341"/>
        <v>_</v>
      </c>
      <c r="G10872" s="149">
        <f t="array" ref="G10872">SUM(IF(A10872=A$5:A10872,IF(C10872=C$5:C10872,1,0),0))</f>
        <v>7634</v>
      </c>
    </row>
    <row r="10873" spans="2:7" x14ac:dyDescent="0.25">
      <c r="B10873" s="149" t="str">
        <f t="shared" si="340"/>
        <v>_7635</v>
      </c>
      <c r="E10873" s="149" t="str">
        <f t="shared" si="341"/>
        <v>_</v>
      </c>
      <c r="G10873" s="149">
        <f t="array" ref="G10873">SUM(IF(A10873=A$5:A10873,IF(C10873=C$5:C10873,1,0),0))</f>
        <v>7635</v>
      </c>
    </row>
    <row r="10874" spans="2:7" x14ac:dyDescent="0.25">
      <c r="B10874" s="149" t="str">
        <f t="shared" si="340"/>
        <v>_7636</v>
      </c>
      <c r="E10874" s="149" t="str">
        <f t="shared" si="341"/>
        <v>_</v>
      </c>
      <c r="G10874" s="149">
        <f t="array" ref="G10874">SUM(IF(A10874=A$5:A10874,IF(C10874=C$5:C10874,1,0),0))</f>
        <v>7636</v>
      </c>
    </row>
    <row r="10875" spans="2:7" x14ac:dyDescent="0.25">
      <c r="B10875" s="149" t="str">
        <f t="shared" si="340"/>
        <v>_7637</v>
      </c>
      <c r="E10875" s="149" t="str">
        <f t="shared" si="341"/>
        <v>_</v>
      </c>
      <c r="G10875" s="149">
        <f t="array" ref="G10875">SUM(IF(A10875=A$5:A10875,IF(C10875=C$5:C10875,1,0),0))</f>
        <v>7637</v>
      </c>
    </row>
    <row r="10876" spans="2:7" x14ac:dyDescent="0.25">
      <c r="B10876" s="149" t="str">
        <f t="shared" si="340"/>
        <v>_7638</v>
      </c>
      <c r="E10876" s="149" t="str">
        <f t="shared" si="341"/>
        <v>_</v>
      </c>
      <c r="G10876" s="149">
        <f t="array" ref="G10876">SUM(IF(A10876=A$5:A10876,IF(C10876=C$5:C10876,1,0),0))</f>
        <v>7638</v>
      </c>
    </row>
    <row r="10877" spans="2:7" x14ac:dyDescent="0.25">
      <c r="B10877" s="149" t="str">
        <f t="shared" si="340"/>
        <v>_7639</v>
      </c>
      <c r="E10877" s="149" t="str">
        <f t="shared" si="341"/>
        <v>_</v>
      </c>
      <c r="G10877" s="149">
        <f t="array" ref="G10877">SUM(IF(A10877=A$5:A10877,IF(C10877=C$5:C10877,1,0),0))</f>
        <v>7639</v>
      </c>
    </row>
    <row r="10878" spans="2:7" x14ac:dyDescent="0.25">
      <c r="B10878" s="149" t="str">
        <f t="shared" si="340"/>
        <v>_7640</v>
      </c>
      <c r="E10878" s="149" t="str">
        <f t="shared" si="341"/>
        <v>_</v>
      </c>
      <c r="G10878" s="149">
        <f t="array" ref="G10878">SUM(IF(A10878=A$5:A10878,IF(C10878=C$5:C10878,1,0),0))</f>
        <v>7640</v>
      </c>
    </row>
    <row r="10879" spans="2:7" x14ac:dyDescent="0.25">
      <c r="B10879" s="149" t="str">
        <f t="shared" si="340"/>
        <v>_7641</v>
      </c>
      <c r="E10879" s="149" t="str">
        <f t="shared" si="341"/>
        <v>_</v>
      </c>
      <c r="G10879" s="149">
        <f t="array" ref="G10879">SUM(IF(A10879=A$5:A10879,IF(C10879=C$5:C10879,1,0),0))</f>
        <v>7641</v>
      </c>
    </row>
    <row r="10880" spans="2:7" x14ac:dyDescent="0.25">
      <c r="B10880" s="149" t="str">
        <f t="shared" si="340"/>
        <v>_7642</v>
      </c>
      <c r="E10880" s="149" t="str">
        <f t="shared" si="341"/>
        <v>_</v>
      </c>
      <c r="G10880" s="149">
        <f t="array" ref="G10880">SUM(IF(A10880=A$5:A10880,IF(C10880=C$5:C10880,1,0),0))</f>
        <v>7642</v>
      </c>
    </row>
    <row r="10881" spans="2:7" x14ac:dyDescent="0.25">
      <c r="B10881" s="149" t="str">
        <f t="shared" si="340"/>
        <v>_7643</v>
      </c>
      <c r="E10881" s="149" t="str">
        <f t="shared" si="341"/>
        <v>_</v>
      </c>
      <c r="G10881" s="149">
        <f t="array" ref="G10881">SUM(IF(A10881=A$5:A10881,IF(C10881=C$5:C10881,1,0),0))</f>
        <v>7643</v>
      </c>
    </row>
    <row r="10882" spans="2:7" x14ac:dyDescent="0.25">
      <c r="B10882" s="149" t="str">
        <f t="shared" si="340"/>
        <v>_7644</v>
      </c>
      <c r="E10882" s="149" t="str">
        <f t="shared" si="341"/>
        <v>_</v>
      </c>
      <c r="G10882" s="149">
        <f t="array" ref="G10882">SUM(IF(A10882=A$5:A10882,IF(C10882=C$5:C10882,1,0),0))</f>
        <v>7644</v>
      </c>
    </row>
    <row r="10883" spans="2:7" x14ac:dyDescent="0.25">
      <c r="B10883" s="149" t="str">
        <f t="shared" si="340"/>
        <v>_7645</v>
      </c>
      <c r="E10883" s="149" t="str">
        <f t="shared" si="341"/>
        <v>_</v>
      </c>
      <c r="G10883" s="149">
        <f t="array" ref="G10883">SUM(IF(A10883=A$5:A10883,IF(C10883=C$5:C10883,1,0),0))</f>
        <v>7645</v>
      </c>
    </row>
    <row r="10884" spans="2:7" x14ac:dyDescent="0.25">
      <c r="B10884" s="149" t="str">
        <f t="shared" si="340"/>
        <v>_7646</v>
      </c>
      <c r="E10884" s="149" t="str">
        <f t="shared" si="341"/>
        <v>_</v>
      </c>
      <c r="G10884" s="149">
        <f t="array" ref="G10884">SUM(IF(A10884=A$5:A10884,IF(C10884=C$5:C10884,1,0),0))</f>
        <v>7646</v>
      </c>
    </row>
    <row r="10885" spans="2:7" x14ac:dyDescent="0.25">
      <c r="B10885" s="149" t="str">
        <f t="shared" si="340"/>
        <v>_7647</v>
      </c>
      <c r="E10885" s="149" t="str">
        <f t="shared" si="341"/>
        <v>_</v>
      </c>
      <c r="G10885" s="149">
        <f t="array" ref="G10885">SUM(IF(A10885=A$5:A10885,IF(C10885=C$5:C10885,1,0),0))</f>
        <v>7647</v>
      </c>
    </row>
    <row r="10886" spans="2:7" x14ac:dyDescent="0.25">
      <c r="B10886" s="149" t="str">
        <f t="shared" si="340"/>
        <v>_7648</v>
      </c>
      <c r="E10886" s="149" t="str">
        <f t="shared" si="341"/>
        <v>_</v>
      </c>
      <c r="G10886" s="149">
        <f t="array" ref="G10886">SUM(IF(A10886=A$5:A10886,IF(C10886=C$5:C10886,1,0),0))</f>
        <v>7648</v>
      </c>
    </row>
    <row r="10887" spans="2:7" x14ac:dyDescent="0.25">
      <c r="B10887" s="149" t="str">
        <f t="shared" si="340"/>
        <v>_7649</v>
      </c>
      <c r="E10887" s="149" t="str">
        <f t="shared" si="341"/>
        <v>_</v>
      </c>
      <c r="G10887" s="149">
        <f t="array" ref="G10887">SUM(IF(A10887=A$5:A10887,IF(C10887=C$5:C10887,1,0),0))</f>
        <v>7649</v>
      </c>
    </row>
    <row r="10888" spans="2:7" x14ac:dyDescent="0.25">
      <c r="B10888" s="149" t="str">
        <f t="shared" si="340"/>
        <v>_7650</v>
      </c>
      <c r="E10888" s="149" t="str">
        <f t="shared" si="341"/>
        <v>_</v>
      </c>
      <c r="G10888" s="149">
        <f t="array" ref="G10888">SUM(IF(A10888=A$5:A10888,IF(C10888=C$5:C10888,1,0),0))</f>
        <v>7650</v>
      </c>
    </row>
    <row r="10889" spans="2:7" x14ac:dyDescent="0.25">
      <c r="B10889" s="149" t="str">
        <f t="shared" si="340"/>
        <v>_7651</v>
      </c>
      <c r="E10889" s="149" t="str">
        <f t="shared" si="341"/>
        <v>_</v>
      </c>
      <c r="G10889" s="149">
        <f t="array" ref="G10889">SUM(IF(A10889=A$5:A10889,IF(C10889=C$5:C10889,1,0),0))</f>
        <v>7651</v>
      </c>
    </row>
    <row r="10890" spans="2:7" x14ac:dyDescent="0.25">
      <c r="B10890" s="149" t="str">
        <f t="shared" si="340"/>
        <v>_7652</v>
      </c>
      <c r="E10890" s="149" t="str">
        <f t="shared" si="341"/>
        <v>_</v>
      </c>
      <c r="G10890" s="149">
        <f t="array" ref="G10890">SUM(IF(A10890=A$5:A10890,IF(C10890=C$5:C10890,1,0),0))</f>
        <v>7652</v>
      </c>
    </row>
    <row r="10891" spans="2:7" x14ac:dyDescent="0.25">
      <c r="B10891" s="149" t="str">
        <f t="shared" si="340"/>
        <v>_7653</v>
      </c>
      <c r="E10891" s="149" t="str">
        <f t="shared" si="341"/>
        <v>_</v>
      </c>
      <c r="G10891" s="149">
        <f t="array" ref="G10891">SUM(IF(A10891=A$5:A10891,IF(C10891=C$5:C10891,1,0),0))</f>
        <v>7653</v>
      </c>
    </row>
    <row r="10892" spans="2:7" x14ac:dyDescent="0.25">
      <c r="B10892" s="149" t="str">
        <f t="shared" si="340"/>
        <v>_7654</v>
      </c>
      <c r="E10892" s="149" t="str">
        <f t="shared" si="341"/>
        <v>_</v>
      </c>
      <c r="G10892" s="149">
        <f t="array" ref="G10892">SUM(IF(A10892=A$5:A10892,IF(C10892=C$5:C10892,1,0),0))</f>
        <v>7654</v>
      </c>
    </row>
    <row r="10893" spans="2:7" x14ac:dyDescent="0.25">
      <c r="B10893" s="149" t="str">
        <f t="shared" ref="B10893:B10956" si="342">A10893&amp;"_"&amp;C10893&amp;G10893</f>
        <v>_7655</v>
      </c>
      <c r="E10893" s="149" t="str">
        <f t="shared" si="341"/>
        <v>_</v>
      </c>
      <c r="G10893" s="149">
        <f t="array" ref="G10893">SUM(IF(A10893=A$5:A10893,IF(C10893=C$5:C10893,1,0),0))</f>
        <v>7655</v>
      </c>
    </row>
    <row r="10894" spans="2:7" x14ac:dyDescent="0.25">
      <c r="B10894" s="149" t="str">
        <f t="shared" si="342"/>
        <v>_7656</v>
      </c>
      <c r="E10894" s="149" t="str">
        <f t="shared" si="341"/>
        <v>_</v>
      </c>
      <c r="G10894" s="149">
        <f t="array" ref="G10894">SUM(IF(A10894=A$5:A10894,IF(C10894=C$5:C10894,1,0),0))</f>
        <v>7656</v>
      </c>
    </row>
    <row r="10895" spans="2:7" x14ac:dyDescent="0.25">
      <c r="B10895" s="149" t="str">
        <f t="shared" si="342"/>
        <v>_7657</v>
      </c>
      <c r="E10895" s="149" t="str">
        <f t="shared" si="341"/>
        <v>_</v>
      </c>
      <c r="G10895" s="149">
        <f t="array" ref="G10895">SUM(IF(A10895=A$5:A10895,IF(C10895=C$5:C10895,1,0),0))</f>
        <v>7657</v>
      </c>
    </row>
    <row r="10896" spans="2:7" x14ac:dyDescent="0.25">
      <c r="B10896" s="149" t="str">
        <f t="shared" si="342"/>
        <v>_7658</v>
      </c>
      <c r="E10896" s="149" t="str">
        <f t="shared" si="341"/>
        <v>_</v>
      </c>
      <c r="G10896" s="149">
        <f t="array" ref="G10896">SUM(IF(A10896=A$5:A10896,IF(C10896=C$5:C10896,1,0),0))</f>
        <v>7658</v>
      </c>
    </row>
    <row r="10897" spans="2:7" x14ac:dyDescent="0.25">
      <c r="B10897" s="149" t="str">
        <f t="shared" si="342"/>
        <v>_7659</v>
      </c>
      <c r="E10897" s="149" t="str">
        <f t="shared" si="341"/>
        <v>_</v>
      </c>
      <c r="G10897" s="149">
        <f t="array" ref="G10897">SUM(IF(A10897=A$5:A10897,IF(C10897=C$5:C10897,1,0),0))</f>
        <v>7659</v>
      </c>
    </row>
    <row r="10898" spans="2:7" x14ac:dyDescent="0.25">
      <c r="B10898" s="149" t="str">
        <f t="shared" si="342"/>
        <v>_7660</v>
      </c>
      <c r="E10898" s="149" t="str">
        <f t="shared" si="341"/>
        <v>_</v>
      </c>
      <c r="G10898" s="149">
        <f t="array" ref="G10898">SUM(IF(A10898=A$5:A10898,IF(C10898=C$5:C10898,1,0),0))</f>
        <v>7660</v>
      </c>
    </row>
    <row r="10899" spans="2:7" x14ac:dyDescent="0.25">
      <c r="B10899" s="149" t="str">
        <f t="shared" si="342"/>
        <v>_7661</v>
      </c>
      <c r="E10899" s="149" t="str">
        <f t="shared" si="341"/>
        <v>_</v>
      </c>
      <c r="G10899" s="149">
        <f t="array" ref="G10899">SUM(IF(A10899=A$5:A10899,IF(C10899=C$5:C10899,1,0),0))</f>
        <v>7661</v>
      </c>
    </row>
    <row r="10900" spans="2:7" x14ac:dyDescent="0.25">
      <c r="B10900" s="149" t="str">
        <f t="shared" si="342"/>
        <v>_7662</v>
      </c>
      <c r="E10900" s="149" t="str">
        <f t="shared" si="341"/>
        <v>_</v>
      </c>
      <c r="G10900" s="149">
        <f t="array" ref="G10900">SUM(IF(A10900=A$5:A10900,IF(C10900=C$5:C10900,1,0),0))</f>
        <v>7662</v>
      </c>
    </row>
    <row r="10901" spans="2:7" x14ac:dyDescent="0.25">
      <c r="B10901" s="149" t="str">
        <f t="shared" si="342"/>
        <v>_7663</v>
      </c>
      <c r="E10901" s="149" t="str">
        <f t="shared" si="341"/>
        <v>_</v>
      </c>
      <c r="G10901" s="149">
        <f t="array" ref="G10901">SUM(IF(A10901=A$5:A10901,IF(C10901=C$5:C10901,1,0),0))</f>
        <v>7663</v>
      </c>
    </row>
    <row r="10902" spans="2:7" x14ac:dyDescent="0.25">
      <c r="B10902" s="149" t="str">
        <f t="shared" si="342"/>
        <v>_7664</v>
      </c>
      <c r="E10902" s="149" t="str">
        <f t="shared" si="341"/>
        <v>_</v>
      </c>
      <c r="G10902" s="149">
        <f t="array" ref="G10902">SUM(IF(A10902=A$5:A10902,IF(C10902=C$5:C10902,1,0),0))</f>
        <v>7664</v>
      </c>
    </row>
    <row r="10903" spans="2:7" x14ac:dyDescent="0.25">
      <c r="B10903" s="149" t="str">
        <f t="shared" si="342"/>
        <v>_7665</v>
      </c>
      <c r="E10903" s="149" t="str">
        <f t="shared" si="341"/>
        <v>_</v>
      </c>
      <c r="G10903" s="149">
        <f t="array" ref="G10903">SUM(IF(A10903=A$5:A10903,IF(C10903=C$5:C10903,1,0),0))</f>
        <v>7665</v>
      </c>
    </row>
    <row r="10904" spans="2:7" x14ac:dyDescent="0.25">
      <c r="B10904" s="149" t="str">
        <f t="shared" si="342"/>
        <v>_7666</v>
      </c>
      <c r="E10904" s="149" t="str">
        <f t="shared" si="341"/>
        <v>_</v>
      </c>
      <c r="G10904" s="149">
        <f t="array" ref="G10904">SUM(IF(A10904=A$5:A10904,IF(C10904=C$5:C10904,1,0),0))</f>
        <v>7666</v>
      </c>
    </row>
    <row r="10905" spans="2:7" x14ac:dyDescent="0.25">
      <c r="B10905" s="149" t="str">
        <f t="shared" si="342"/>
        <v>_7667</v>
      </c>
      <c r="E10905" s="149" t="str">
        <f t="shared" si="341"/>
        <v>_</v>
      </c>
      <c r="G10905" s="149">
        <f t="array" ref="G10905">SUM(IF(A10905=A$5:A10905,IF(C10905=C$5:C10905,1,0),0))</f>
        <v>7667</v>
      </c>
    </row>
    <row r="10906" spans="2:7" x14ac:dyDescent="0.25">
      <c r="B10906" s="149" t="str">
        <f t="shared" si="342"/>
        <v>_7668</v>
      </c>
      <c r="E10906" s="149" t="str">
        <f t="shared" si="341"/>
        <v>_</v>
      </c>
      <c r="G10906" s="149">
        <f t="array" ref="G10906">SUM(IF(A10906=A$5:A10906,IF(C10906=C$5:C10906,1,0),0))</f>
        <v>7668</v>
      </c>
    </row>
    <row r="10907" spans="2:7" x14ac:dyDescent="0.25">
      <c r="B10907" s="149" t="str">
        <f t="shared" si="342"/>
        <v>_7669</v>
      </c>
      <c r="E10907" s="149" t="str">
        <f t="shared" si="341"/>
        <v>_</v>
      </c>
      <c r="G10907" s="149">
        <f t="array" ref="G10907">SUM(IF(A10907=A$5:A10907,IF(C10907=C$5:C10907,1,0),0))</f>
        <v>7669</v>
      </c>
    </row>
    <row r="10908" spans="2:7" x14ac:dyDescent="0.25">
      <c r="B10908" s="149" t="str">
        <f t="shared" si="342"/>
        <v>_7670</v>
      </c>
      <c r="E10908" s="149" t="str">
        <f t="shared" si="341"/>
        <v>_</v>
      </c>
      <c r="G10908" s="149">
        <f t="array" ref="G10908">SUM(IF(A10908=A$5:A10908,IF(C10908=C$5:C10908,1,0),0))</f>
        <v>7670</v>
      </c>
    </row>
    <row r="10909" spans="2:7" x14ac:dyDescent="0.25">
      <c r="B10909" s="149" t="str">
        <f t="shared" si="342"/>
        <v>_7671</v>
      </c>
      <c r="E10909" s="149" t="str">
        <f t="shared" si="341"/>
        <v>_</v>
      </c>
      <c r="G10909" s="149">
        <f t="array" ref="G10909">SUM(IF(A10909=A$5:A10909,IF(C10909=C$5:C10909,1,0),0))</f>
        <v>7671</v>
      </c>
    </row>
    <row r="10910" spans="2:7" x14ac:dyDescent="0.25">
      <c r="B10910" s="149" t="str">
        <f t="shared" si="342"/>
        <v>_7672</v>
      </c>
      <c r="E10910" s="149" t="str">
        <f t="shared" si="341"/>
        <v>_</v>
      </c>
      <c r="G10910" s="149">
        <f t="array" ref="G10910">SUM(IF(A10910=A$5:A10910,IF(C10910=C$5:C10910,1,0),0))</f>
        <v>7672</v>
      </c>
    </row>
    <row r="10911" spans="2:7" x14ac:dyDescent="0.25">
      <c r="B10911" s="149" t="str">
        <f t="shared" si="342"/>
        <v>_7673</v>
      </c>
      <c r="E10911" s="149" t="str">
        <f t="shared" si="341"/>
        <v>_</v>
      </c>
      <c r="G10911" s="149">
        <f t="array" ref="G10911">SUM(IF(A10911=A$5:A10911,IF(C10911=C$5:C10911,1,0),0))</f>
        <v>7673</v>
      </c>
    </row>
    <row r="10912" spans="2:7" x14ac:dyDescent="0.25">
      <c r="B10912" s="149" t="str">
        <f t="shared" si="342"/>
        <v>_7674</v>
      </c>
      <c r="E10912" s="149" t="str">
        <f t="shared" si="341"/>
        <v>_</v>
      </c>
      <c r="G10912" s="149">
        <f t="array" ref="G10912">SUM(IF(A10912=A$5:A10912,IF(C10912=C$5:C10912,1,0),0))</f>
        <v>7674</v>
      </c>
    </row>
    <row r="10913" spans="2:7" x14ac:dyDescent="0.25">
      <c r="B10913" s="149" t="str">
        <f t="shared" si="342"/>
        <v>_7675</v>
      </c>
      <c r="E10913" s="149" t="str">
        <f t="shared" si="341"/>
        <v>_</v>
      </c>
      <c r="G10913" s="149">
        <f t="array" ref="G10913">SUM(IF(A10913=A$5:A10913,IF(C10913=C$5:C10913,1,0),0))</f>
        <v>7675</v>
      </c>
    </row>
    <row r="10914" spans="2:7" x14ac:dyDescent="0.25">
      <c r="B10914" s="149" t="str">
        <f t="shared" si="342"/>
        <v>_7676</v>
      </c>
      <c r="E10914" s="149" t="str">
        <f t="shared" si="341"/>
        <v>_</v>
      </c>
      <c r="G10914" s="149">
        <f t="array" ref="G10914">SUM(IF(A10914=A$5:A10914,IF(C10914=C$5:C10914,1,0),0))</f>
        <v>7676</v>
      </c>
    </row>
    <row r="10915" spans="2:7" x14ac:dyDescent="0.25">
      <c r="B10915" s="149" t="str">
        <f t="shared" si="342"/>
        <v>_7677</v>
      </c>
      <c r="E10915" s="149" t="str">
        <f t="shared" si="341"/>
        <v>_</v>
      </c>
      <c r="G10915" s="149">
        <f t="array" ref="G10915">SUM(IF(A10915=A$5:A10915,IF(C10915=C$5:C10915,1,0),0))</f>
        <v>7677</v>
      </c>
    </row>
    <row r="10916" spans="2:7" x14ac:dyDescent="0.25">
      <c r="B10916" s="149" t="str">
        <f t="shared" si="342"/>
        <v>_7678</v>
      </c>
      <c r="E10916" s="149" t="str">
        <f t="shared" si="341"/>
        <v>_</v>
      </c>
      <c r="G10916" s="149">
        <f t="array" ref="G10916">SUM(IF(A10916=A$5:A10916,IF(C10916=C$5:C10916,1,0),0))</f>
        <v>7678</v>
      </c>
    </row>
    <row r="10917" spans="2:7" x14ac:dyDescent="0.25">
      <c r="B10917" s="149" t="str">
        <f t="shared" si="342"/>
        <v>_7679</v>
      </c>
      <c r="E10917" s="149" t="str">
        <f t="shared" si="341"/>
        <v>_</v>
      </c>
      <c r="G10917" s="149">
        <f t="array" ref="G10917">SUM(IF(A10917=A$5:A10917,IF(C10917=C$5:C10917,1,0),0))</f>
        <v>7679</v>
      </c>
    </row>
    <row r="10918" spans="2:7" x14ac:dyDescent="0.25">
      <c r="B10918" s="149" t="str">
        <f t="shared" si="342"/>
        <v>_7680</v>
      </c>
      <c r="E10918" s="149" t="str">
        <f t="shared" si="341"/>
        <v>_</v>
      </c>
      <c r="G10918" s="149">
        <f t="array" ref="G10918">SUM(IF(A10918=A$5:A10918,IF(C10918=C$5:C10918,1,0),0))</f>
        <v>7680</v>
      </c>
    </row>
    <row r="10919" spans="2:7" x14ac:dyDescent="0.25">
      <c r="B10919" s="149" t="str">
        <f t="shared" si="342"/>
        <v>_7681</v>
      </c>
      <c r="E10919" s="149" t="str">
        <f t="shared" si="341"/>
        <v>_</v>
      </c>
      <c r="G10919" s="149">
        <f t="array" ref="G10919">SUM(IF(A10919=A$5:A10919,IF(C10919=C$5:C10919,1,0),0))</f>
        <v>7681</v>
      </c>
    </row>
    <row r="10920" spans="2:7" x14ac:dyDescent="0.25">
      <c r="B10920" s="149" t="str">
        <f t="shared" si="342"/>
        <v>_7682</v>
      </c>
      <c r="E10920" s="149" t="str">
        <f t="shared" si="341"/>
        <v>_</v>
      </c>
      <c r="G10920" s="149">
        <f t="array" ref="G10920">SUM(IF(A10920=A$5:A10920,IF(C10920=C$5:C10920,1,0),0))</f>
        <v>7682</v>
      </c>
    </row>
    <row r="10921" spans="2:7" x14ac:dyDescent="0.25">
      <c r="B10921" s="149" t="str">
        <f t="shared" si="342"/>
        <v>_7683</v>
      </c>
      <c r="E10921" s="149" t="str">
        <f t="shared" si="341"/>
        <v>_</v>
      </c>
      <c r="G10921" s="149">
        <f t="array" ref="G10921">SUM(IF(A10921=A$5:A10921,IF(C10921=C$5:C10921,1,0),0))</f>
        <v>7683</v>
      </c>
    </row>
    <row r="10922" spans="2:7" x14ac:dyDescent="0.25">
      <c r="B10922" s="149" t="str">
        <f t="shared" si="342"/>
        <v>_7684</v>
      </c>
      <c r="E10922" s="149" t="str">
        <f t="shared" si="341"/>
        <v>_</v>
      </c>
      <c r="G10922" s="149">
        <f t="array" ref="G10922">SUM(IF(A10922=A$5:A10922,IF(C10922=C$5:C10922,1,0),0))</f>
        <v>7684</v>
      </c>
    </row>
    <row r="10923" spans="2:7" x14ac:dyDescent="0.25">
      <c r="B10923" s="149" t="str">
        <f t="shared" si="342"/>
        <v>_7685</v>
      </c>
      <c r="E10923" s="149" t="str">
        <f t="shared" si="341"/>
        <v>_</v>
      </c>
      <c r="G10923" s="149">
        <f t="array" ref="G10923">SUM(IF(A10923=A$5:A10923,IF(C10923=C$5:C10923,1,0),0))</f>
        <v>7685</v>
      </c>
    </row>
    <row r="10924" spans="2:7" x14ac:dyDescent="0.25">
      <c r="B10924" s="149" t="str">
        <f t="shared" si="342"/>
        <v>_7686</v>
      </c>
      <c r="E10924" s="149" t="str">
        <f t="shared" si="341"/>
        <v>_</v>
      </c>
      <c r="G10924" s="149">
        <f t="array" ref="G10924">SUM(IF(A10924=A$5:A10924,IF(C10924=C$5:C10924,1,0),0))</f>
        <v>7686</v>
      </c>
    </row>
    <row r="10925" spans="2:7" x14ac:dyDescent="0.25">
      <c r="B10925" s="149" t="str">
        <f t="shared" si="342"/>
        <v>_7687</v>
      </c>
      <c r="E10925" s="149" t="str">
        <f t="shared" si="341"/>
        <v>_</v>
      </c>
      <c r="G10925" s="149">
        <f t="array" ref="G10925">SUM(IF(A10925=A$5:A10925,IF(C10925=C$5:C10925,1,0),0))</f>
        <v>7687</v>
      </c>
    </row>
    <row r="10926" spans="2:7" x14ac:dyDescent="0.25">
      <c r="B10926" s="149" t="str">
        <f t="shared" si="342"/>
        <v>_7688</v>
      </c>
      <c r="E10926" s="149" t="str">
        <f t="shared" si="341"/>
        <v>_</v>
      </c>
      <c r="G10926" s="149">
        <f t="array" ref="G10926">SUM(IF(A10926=A$5:A10926,IF(C10926=C$5:C10926,1,0),0))</f>
        <v>7688</v>
      </c>
    </row>
    <row r="10927" spans="2:7" x14ac:dyDescent="0.25">
      <c r="B10927" s="149" t="str">
        <f t="shared" si="342"/>
        <v>_7689</v>
      </c>
      <c r="E10927" s="149" t="str">
        <f t="shared" si="341"/>
        <v>_</v>
      </c>
      <c r="G10927" s="149">
        <f t="array" ref="G10927">SUM(IF(A10927=A$5:A10927,IF(C10927=C$5:C10927,1,0),0))</f>
        <v>7689</v>
      </c>
    </row>
    <row r="10928" spans="2:7" x14ac:dyDescent="0.25">
      <c r="B10928" s="149" t="str">
        <f t="shared" si="342"/>
        <v>_7690</v>
      </c>
      <c r="E10928" s="149" t="str">
        <f t="shared" si="341"/>
        <v>_</v>
      </c>
      <c r="G10928" s="149">
        <f t="array" ref="G10928">SUM(IF(A10928=A$5:A10928,IF(C10928=C$5:C10928,1,0),0))</f>
        <v>7690</v>
      </c>
    </row>
    <row r="10929" spans="2:7" x14ac:dyDescent="0.25">
      <c r="B10929" s="149" t="str">
        <f t="shared" si="342"/>
        <v>_7691</v>
      </c>
      <c r="E10929" s="149" t="str">
        <f t="shared" ref="E10929:E10992" si="343">A10929&amp;"_"&amp;C10929&amp;D10929</f>
        <v>_</v>
      </c>
      <c r="G10929" s="149">
        <f t="array" ref="G10929">SUM(IF(A10929=A$5:A10929,IF(C10929=C$5:C10929,1,0),0))</f>
        <v>7691</v>
      </c>
    </row>
    <row r="10930" spans="2:7" x14ac:dyDescent="0.25">
      <c r="B10930" s="149" t="str">
        <f t="shared" si="342"/>
        <v>_7692</v>
      </c>
      <c r="E10930" s="149" t="str">
        <f t="shared" si="343"/>
        <v>_</v>
      </c>
      <c r="G10930" s="149">
        <f t="array" ref="G10930">SUM(IF(A10930=A$5:A10930,IF(C10930=C$5:C10930,1,0),0))</f>
        <v>7692</v>
      </c>
    </row>
    <row r="10931" spans="2:7" x14ac:dyDescent="0.25">
      <c r="B10931" s="149" t="str">
        <f t="shared" si="342"/>
        <v>_7693</v>
      </c>
      <c r="E10931" s="149" t="str">
        <f t="shared" si="343"/>
        <v>_</v>
      </c>
      <c r="G10931" s="149">
        <f t="array" ref="G10931">SUM(IF(A10931=A$5:A10931,IF(C10931=C$5:C10931,1,0),0))</f>
        <v>7693</v>
      </c>
    </row>
    <row r="10932" spans="2:7" x14ac:dyDescent="0.25">
      <c r="B10932" s="149" t="str">
        <f t="shared" si="342"/>
        <v>_7694</v>
      </c>
      <c r="E10932" s="149" t="str">
        <f t="shared" si="343"/>
        <v>_</v>
      </c>
      <c r="G10932" s="149">
        <f t="array" ref="G10932">SUM(IF(A10932=A$5:A10932,IF(C10932=C$5:C10932,1,0),0))</f>
        <v>7694</v>
      </c>
    </row>
    <row r="10933" spans="2:7" x14ac:dyDescent="0.25">
      <c r="B10933" s="149" t="str">
        <f t="shared" si="342"/>
        <v>_7695</v>
      </c>
      <c r="E10933" s="149" t="str">
        <f t="shared" si="343"/>
        <v>_</v>
      </c>
      <c r="G10933" s="149">
        <f t="array" ref="G10933">SUM(IF(A10933=A$5:A10933,IF(C10933=C$5:C10933,1,0),0))</f>
        <v>7695</v>
      </c>
    </row>
    <row r="10934" spans="2:7" x14ac:dyDescent="0.25">
      <c r="B10934" s="149" t="str">
        <f t="shared" si="342"/>
        <v>_7696</v>
      </c>
      <c r="E10934" s="149" t="str">
        <f t="shared" si="343"/>
        <v>_</v>
      </c>
      <c r="G10934" s="149">
        <f t="array" ref="G10934">SUM(IF(A10934=A$5:A10934,IF(C10934=C$5:C10934,1,0),0))</f>
        <v>7696</v>
      </c>
    </row>
    <row r="10935" spans="2:7" x14ac:dyDescent="0.25">
      <c r="B10935" s="149" t="str">
        <f t="shared" si="342"/>
        <v>_7697</v>
      </c>
      <c r="E10935" s="149" t="str">
        <f t="shared" si="343"/>
        <v>_</v>
      </c>
      <c r="G10935" s="149">
        <f t="array" ref="G10935">SUM(IF(A10935=A$5:A10935,IF(C10935=C$5:C10935,1,0),0))</f>
        <v>7697</v>
      </c>
    </row>
    <row r="10936" spans="2:7" x14ac:dyDescent="0.25">
      <c r="B10936" s="149" t="str">
        <f t="shared" si="342"/>
        <v>_7698</v>
      </c>
      <c r="E10936" s="149" t="str">
        <f t="shared" si="343"/>
        <v>_</v>
      </c>
      <c r="G10936" s="149">
        <f t="array" ref="G10936">SUM(IF(A10936=A$5:A10936,IF(C10936=C$5:C10936,1,0),0))</f>
        <v>7698</v>
      </c>
    </row>
    <row r="10937" spans="2:7" x14ac:dyDescent="0.25">
      <c r="B10937" s="149" t="str">
        <f t="shared" si="342"/>
        <v>_7699</v>
      </c>
      <c r="E10937" s="149" t="str">
        <f t="shared" si="343"/>
        <v>_</v>
      </c>
      <c r="G10937" s="149">
        <f t="array" ref="G10937">SUM(IF(A10937=A$5:A10937,IF(C10937=C$5:C10937,1,0),0))</f>
        <v>7699</v>
      </c>
    </row>
    <row r="10938" spans="2:7" x14ac:dyDescent="0.25">
      <c r="B10938" s="149" t="str">
        <f t="shared" si="342"/>
        <v>_7700</v>
      </c>
      <c r="E10938" s="149" t="str">
        <f t="shared" si="343"/>
        <v>_</v>
      </c>
      <c r="G10938" s="149">
        <f t="array" ref="G10938">SUM(IF(A10938=A$5:A10938,IF(C10938=C$5:C10938,1,0),0))</f>
        <v>7700</v>
      </c>
    </row>
    <row r="10939" spans="2:7" x14ac:dyDescent="0.25">
      <c r="B10939" s="149" t="str">
        <f t="shared" si="342"/>
        <v>_7701</v>
      </c>
      <c r="E10939" s="149" t="str">
        <f t="shared" si="343"/>
        <v>_</v>
      </c>
      <c r="G10939" s="149">
        <f t="array" ref="G10939">SUM(IF(A10939=A$5:A10939,IF(C10939=C$5:C10939,1,0),0))</f>
        <v>7701</v>
      </c>
    </row>
    <row r="10940" spans="2:7" x14ac:dyDescent="0.25">
      <c r="B10940" s="149" t="str">
        <f t="shared" si="342"/>
        <v>_7702</v>
      </c>
      <c r="E10940" s="149" t="str">
        <f t="shared" si="343"/>
        <v>_</v>
      </c>
      <c r="G10940" s="149">
        <f t="array" ref="G10940">SUM(IF(A10940=A$5:A10940,IF(C10940=C$5:C10940,1,0),0))</f>
        <v>7702</v>
      </c>
    </row>
    <row r="10941" spans="2:7" x14ac:dyDescent="0.25">
      <c r="B10941" s="149" t="str">
        <f t="shared" si="342"/>
        <v>_7703</v>
      </c>
      <c r="E10941" s="149" t="str">
        <f t="shared" si="343"/>
        <v>_</v>
      </c>
      <c r="G10941" s="149">
        <f t="array" ref="G10941">SUM(IF(A10941=A$5:A10941,IF(C10941=C$5:C10941,1,0),0))</f>
        <v>7703</v>
      </c>
    </row>
    <row r="10942" spans="2:7" x14ac:dyDescent="0.25">
      <c r="B10942" s="149" t="str">
        <f t="shared" si="342"/>
        <v>_7704</v>
      </c>
      <c r="E10942" s="149" t="str">
        <f t="shared" si="343"/>
        <v>_</v>
      </c>
      <c r="G10942" s="149">
        <f t="array" ref="G10942">SUM(IF(A10942=A$5:A10942,IF(C10942=C$5:C10942,1,0),0))</f>
        <v>7704</v>
      </c>
    </row>
    <row r="10943" spans="2:7" x14ac:dyDescent="0.25">
      <c r="B10943" s="149" t="str">
        <f t="shared" si="342"/>
        <v>_7705</v>
      </c>
      <c r="E10943" s="149" t="str">
        <f t="shared" si="343"/>
        <v>_</v>
      </c>
      <c r="G10943" s="149">
        <f t="array" ref="G10943">SUM(IF(A10943=A$5:A10943,IF(C10943=C$5:C10943,1,0),0))</f>
        <v>7705</v>
      </c>
    </row>
    <row r="10944" spans="2:7" x14ac:dyDescent="0.25">
      <c r="B10944" s="149" t="str">
        <f t="shared" si="342"/>
        <v>_7706</v>
      </c>
      <c r="E10944" s="149" t="str">
        <f t="shared" si="343"/>
        <v>_</v>
      </c>
      <c r="G10944" s="149">
        <f t="array" ref="G10944">SUM(IF(A10944=A$5:A10944,IF(C10944=C$5:C10944,1,0),0))</f>
        <v>7706</v>
      </c>
    </row>
    <row r="10945" spans="2:7" x14ac:dyDescent="0.25">
      <c r="B10945" s="149" t="str">
        <f t="shared" si="342"/>
        <v>_7707</v>
      </c>
      <c r="E10945" s="149" t="str">
        <f t="shared" si="343"/>
        <v>_</v>
      </c>
      <c r="G10945" s="149">
        <f t="array" ref="G10945">SUM(IF(A10945=A$5:A10945,IF(C10945=C$5:C10945,1,0),0))</f>
        <v>7707</v>
      </c>
    </row>
    <row r="10946" spans="2:7" x14ac:dyDescent="0.25">
      <c r="B10946" s="149" t="str">
        <f t="shared" si="342"/>
        <v>_7708</v>
      </c>
      <c r="E10946" s="149" t="str">
        <f t="shared" si="343"/>
        <v>_</v>
      </c>
      <c r="G10946" s="149">
        <f t="array" ref="G10946">SUM(IF(A10946=A$5:A10946,IF(C10946=C$5:C10946,1,0),0))</f>
        <v>7708</v>
      </c>
    </row>
    <row r="10947" spans="2:7" x14ac:dyDescent="0.25">
      <c r="B10947" s="149" t="str">
        <f t="shared" si="342"/>
        <v>_7709</v>
      </c>
      <c r="E10947" s="149" t="str">
        <f t="shared" si="343"/>
        <v>_</v>
      </c>
      <c r="G10947" s="149">
        <f t="array" ref="G10947">SUM(IF(A10947=A$5:A10947,IF(C10947=C$5:C10947,1,0),0))</f>
        <v>7709</v>
      </c>
    </row>
    <row r="10948" spans="2:7" x14ac:dyDescent="0.25">
      <c r="B10948" s="149" t="str">
        <f t="shared" si="342"/>
        <v>_7710</v>
      </c>
      <c r="E10948" s="149" t="str">
        <f t="shared" si="343"/>
        <v>_</v>
      </c>
      <c r="G10948" s="149">
        <f t="array" ref="G10948">SUM(IF(A10948=A$5:A10948,IF(C10948=C$5:C10948,1,0),0))</f>
        <v>7710</v>
      </c>
    </row>
    <row r="10949" spans="2:7" x14ac:dyDescent="0.25">
      <c r="B10949" s="149" t="str">
        <f t="shared" si="342"/>
        <v>_7711</v>
      </c>
      <c r="E10949" s="149" t="str">
        <f t="shared" si="343"/>
        <v>_</v>
      </c>
      <c r="G10949" s="149">
        <f t="array" ref="G10949">SUM(IF(A10949=A$5:A10949,IF(C10949=C$5:C10949,1,0),0))</f>
        <v>7711</v>
      </c>
    </row>
    <row r="10950" spans="2:7" x14ac:dyDescent="0.25">
      <c r="B10950" s="149" t="str">
        <f t="shared" si="342"/>
        <v>_7712</v>
      </c>
      <c r="E10950" s="149" t="str">
        <f t="shared" si="343"/>
        <v>_</v>
      </c>
      <c r="G10950" s="149">
        <f t="array" ref="G10950">SUM(IF(A10950=A$5:A10950,IF(C10950=C$5:C10950,1,0),0))</f>
        <v>7712</v>
      </c>
    </row>
    <row r="10951" spans="2:7" x14ac:dyDescent="0.25">
      <c r="B10951" s="149" t="str">
        <f t="shared" si="342"/>
        <v>_7713</v>
      </c>
      <c r="E10951" s="149" t="str">
        <f t="shared" si="343"/>
        <v>_</v>
      </c>
      <c r="G10951" s="149">
        <f t="array" ref="G10951">SUM(IF(A10951=A$5:A10951,IF(C10951=C$5:C10951,1,0),0))</f>
        <v>7713</v>
      </c>
    </row>
    <row r="10952" spans="2:7" x14ac:dyDescent="0.25">
      <c r="B10952" s="149" t="str">
        <f t="shared" si="342"/>
        <v>_7714</v>
      </c>
      <c r="E10952" s="149" t="str">
        <f t="shared" si="343"/>
        <v>_</v>
      </c>
      <c r="G10952" s="149">
        <f t="array" ref="G10952">SUM(IF(A10952=A$5:A10952,IF(C10952=C$5:C10952,1,0),0))</f>
        <v>7714</v>
      </c>
    </row>
    <row r="10953" spans="2:7" x14ac:dyDescent="0.25">
      <c r="B10953" s="149" t="str">
        <f t="shared" si="342"/>
        <v>_7715</v>
      </c>
      <c r="E10953" s="149" t="str">
        <f t="shared" si="343"/>
        <v>_</v>
      </c>
      <c r="G10953" s="149">
        <f t="array" ref="G10953">SUM(IF(A10953=A$5:A10953,IF(C10953=C$5:C10953,1,0),0))</f>
        <v>7715</v>
      </c>
    </row>
    <row r="10954" spans="2:7" x14ac:dyDescent="0.25">
      <c r="B10954" s="149" t="str">
        <f t="shared" si="342"/>
        <v>_7716</v>
      </c>
      <c r="E10954" s="149" t="str">
        <f t="shared" si="343"/>
        <v>_</v>
      </c>
      <c r="G10954" s="149">
        <f t="array" ref="G10954">SUM(IF(A10954=A$5:A10954,IF(C10954=C$5:C10954,1,0),0))</f>
        <v>7716</v>
      </c>
    </row>
    <row r="10955" spans="2:7" x14ac:dyDescent="0.25">
      <c r="B10955" s="149" t="str">
        <f t="shared" si="342"/>
        <v>_7717</v>
      </c>
      <c r="E10955" s="149" t="str">
        <f t="shared" si="343"/>
        <v>_</v>
      </c>
      <c r="G10955" s="149">
        <f t="array" ref="G10955">SUM(IF(A10955=A$5:A10955,IF(C10955=C$5:C10955,1,0),0))</f>
        <v>7717</v>
      </c>
    </row>
    <row r="10956" spans="2:7" x14ac:dyDescent="0.25">
      <c r="B10956" s="149" t="str">
        <f t="shared" si="342"/>
        <v>_7718</v>
      </c>
      <c r="E10956" s="149" t="str">
        <f t="shared" si="343"/>
        <v>_</v>
      </c>
      <c r="G10956" s="149">
        <f t="array" ref="G10956">SUM(IF(A10956=A$5:A10956,IF(C10956=C$5:C10956,1,0),0))</f>
        <v>7718</v>
      </c>
    </row>
    <row r="10957" spans="2:7" x14ac:dyDescent="0.25">
      <c r="B10957" s="149" t="str">
        <f t="shared" ref="B10957:B11020" si="344">A10957&amp;"_"&amp;C10957&amp;G10957</f>
        <v>_7719</v>
      </c>
      <c r="E10957" s="149" t="str">
        <f t="shared" si="343"/>
        <v>_</v>
      </c>
      <c r="G10957" s="149">
        <f t="array" ref="G10957">SUM(IF(A10957=A$5:A10957,IF(C10957=C$5:C10957,1,0),0))</f>
        <v>7719</v>
      </c>
    </row>
    <row r="10958" spans="2:7" x14ac:dyDescent="0.25">
      <c r="B10958" s="149" t="str">
        <f t="shared" si="344"/>
        <v>_7720</v>
      </c>
      <c r="E10958" s="149" t="str">
        <f t="shared" si="343"/>
        <v>_</v>
      </c>
      <c r="G10958" s="149">
        <f t="array" ref="G10958">SUM(IF(A10958=A$5:A10958,IF(C10958=C$5:C10958,1,0),0))</f>
        <v>7720</v>
      </c>
    </row>
    <row r="10959" spans="2:7" x14ac:dyDescent="0.25">
      <c r="B10959" s="149" t="str">
        <f t="shared" si="344"/>
        <v>_7721</v>
      </c>
      <c r="E10959" s="149" t="str">
        <f t="shared" si="343"/>
        <v>_</v>
      </c>
      <c r="G10959" s="149">
        <f t="array" ref="G10959">SUM(IF(A10959=A$5:A10959,IF(C10959=C$5:C10959,1,0),0))</f>
        <v>7721</v>
      </c>
    </row>
    <row r="10960" spans="2:7" x14ac:dyDescent="0.25">
      <c r="B10960" s="149" t="str">
        <f t="shared" si="344"/>
        <v>_7722</v>
      </c>
      <c r="E10960" s="149" t="str">
        <f t="shared" si="343"/>
        <v>_</v>
      </c>
      <c r="G10960" s="149">
        <f t="array" ref="G10960">SUM(IF(A10960=A$5:A10960,IF(C10960=C$5:C10960,1,0),0))</f>
        <v>7722</v>
      </c>
    </row>
    <row r="10961" spans="2:7" x14ac:dyDescent="0.25">
      <c r="B10961" s="149" t="str">
        <f t="shared" si="344"/>
        <v>_7723</v>
      </c>
      <c r="E10961" s="149" t="str">
        <f t="shared" si="343"/>
        <v>_</v>
      </c>
      <c r="G10961" s="149">
        <f t="array" ref="G10961">SUM(IF(A10961=A$5:A10961,IF(C10961=C$5:C10961,1,0),0))</f>
        <v>7723</v>
      </c>
    </row>
    <row r="10962" spans="2:7" x14ac:dyDescent="0.25">
      <c r="B10962" s="149" t="str">
        <f t="shared" si="344"/>
        <v>_7724</v>
      </c>
      <c r="E10962" s="149" t="str">
        <f t="shared" si="343"/>
        <v>_</v>
      </c>
      <c r="G10962" s="149">
        <f t="array" ref="G10962">SUM(IF(A10962=A$5:A10962,IF(C10962=C$5:C10962,1,0),0))</f>
        <v>7724</v>
      </c>
    </row>
    <row r="10963" spans="2:7" x14ac:dyDescent="0.25">
      <c r="B10963" s="149" t="str">
        <f t="shared" si="344"/>
        <v>_7725</v>
      </c>
      <c r="E10963" s="149" t="str">
        <f t="shared" si="343"/>
        <v>_</v>
      </c>
      <c r="G10963" s="149">
        <f t="array" ref="G10963">SUM(IF(A10963=A$5:A10963,IF(C10963=C$5:C10963,1,0),0))</f>
        <v>7725</v>
      </c>
    </row>
    <row r="10964" spans="2:7" x14ac:dyDescent="0.25">
      <c r="B10964" s="149" t="str">
        <f t="shared" si="344"/>
        <v>_7726</v>
      </c>
      <c r="E10964" s="149" t="str">
        <f t="shared" si="343"/>
        <v>_</v>
      </c>
      <c r="G10964" s="149">
        <f t="array" ref="G10964">SUM(IF(A10964=A$5:A10964,IF(C10964=C$5:C10964,1,0),0))</f>
        <v>7726</v>
      </c>
    </row>
    <row r="10965" spans="2:7" x14ac:dyDescent="0.25">
      <c r="B10965" s="149" t="str">
        <f t="shared" si="344"/>
        <v>_7727</v>
      </c>
      <c r="E10965" s="149" t="str">
        <f t="shared" si="343"/>
        <v>_</v>
      </c>
      <c r="G10965" s="149">
        <f t="array" ref="G10965">SUM(IF(A10965=A$5:A10965,IF(C10965=C$5:C10965,1,0),0))</f>
        <v>7727</v>
      </c>
    </row>
    <row r="10966" spans="2:7" x14ac:dyDescent="0.25">
      <c r="B10966" s="149" t="str">
        <f t="shared" si="344"/>
        <v>_7728</v>
      </c>
      <c r="E10966" s="149" t="str">
        <f t="shared" si="343"/>
        <v>_</v>
      </c>
      <c r="G10966" s="149">
        <f t="array" ref="G10966">SUM(IF(A10966=A$5:A10966,IF(C10966=C$5:C10966,1,0),0))</f>
        <v>7728</v>
      </c>
    </row>
    <row r="10967" spans="2:7" x14ac:dyDescent="0.25">
      <c r="B10967" s="149" t="str">
        <f t="shared" si="344"/>
        <v>_7729</v>
      </c>
      <c r="E10967" s="149" t="str">
        <f t="shared" si="343"/>
        <v>_</v>
      </c>
      <c r="G10967" s="149">
        <f t="array" ref="G10967">SUM(IF(A10967=A$5:A10967,IF(C10967=C$5:C10967,1,0),0))</f>
        <v>7729</v>
      </c>
    </row>
    <row r="10968" spans="2:7" x14ac:dyDescent="0.25">
      <c r="B10968" s="149" t="str">
        <f t="shared" si="344"/>
        <v>_7730</v>
      </c>
      <c r="E10968" s="149" t="str">
        <f t="shared" si="343"/>
        <v>_</v>
      </c>
      <c r="G10968" s="149">
        <f t="array" ref="G10968">SUM(IF(A10968=A$5:A10968,IF(C10968=C$5:C10968,1,0),0))</f>
        <v>7730</v>
      </c>
    </row>
    <row r="10969" spans="2:7" x14ac:dyDescent="0.25">
      <c r="B10969" s="149" t="str">
        <f t="shared" si="344"/>
        <v>_7731</v>
      </c>
      <c r="E10969" s="149" t="str">
        <f t="shared" si="343"/>
        <v>_</v>
      </c>
      <c r="G10969" s="149">
        <f t="array" ref="G10969">SUM(IF(A10969=A$5:A10969,IF(C10969=C$5:C10969,1,0),0))</f>
        <v>7731</v>
      </c>
    </row>
    <row r="10970" spans="2:7" x14ac:dyDescent="0.25">
      <c r="B10970" s="149" t="str">
        <f t="shared" si="344"/>
        <v>_7732</v>
      </c>
      <c r="E10970" s="149" t="str">
        <f t="shared" si="343"/>
        <v>_</v>
      </c>
      <c r="G10970" s="149">
        <f t="array" ref="G10970">SUM(IF(A10970=A$5:A10970,IF(C10970=C$5:C10970,1,0),0))</f>
        <v>7732</v>
      </c>
    </row>
    <row r="10971" spans="2:7" x14ac:dyDescent="0.25">
      <c r="B10971" s="149" t="str">
        <f t="shared" si="344"/>
        <v>_7733</v>
      </c>
      <c r="E10971" s="149" t="str">
        <f t="shared" si="343"/>
        <v>_</v>
      </c>
      <c r="G10971" s="149">
        <f t="array" ref="G10971">SUM(IF(A10971=A$5:A10971,IF(C10971=C$5:C10971,1,0),0))</f>
        <v>7733</v>
      </c>
    </row>
    <row r="10972" spans="2:7" x14ac:dyDescent="0.25">
      <c r="B10972" s="149" t="str">
        <f t="shared" si="344"/>
        <v>_7734</v>
      </c>
      <c r="E10972" s="149" t="str">
        <f t="shared" si="343"/>
        <v>_</v>
      </c>
      <c r="G10972" s="149">
        <f t="array" ref="G10972">SUM(IF(A10972=A$5:A10972,IF(C10972=C$5:C10972,1,0),0))</f>
        <v>7734</v>
      </c>
    </row>
    <row r="10973" spans="2:7" x14ac:dyDescent="0.25">
      <c r="B10973" s="149" t="str">
        <f t="shared" si="344"/>
        <v>_7735</v>
      </c>
      <c r="E10973" s="149" t="str">
        <f t="shared" si="343"/>
        <v>_</v>
      </c>
      <c r="G10973" s="149">
        <f t="array" ref="G10973">SUM(IF(A10973=A$5:A10973,IF(C10973=C$5:C10973,1,0),0))</f>
        <v>7735</v>
      </c>
    </row>
    <row r="10974" spans="2:7" x14ac:dyDescent="0.25">
      <c r="B10974" s="149" t="str">
        <f t="shared" si="344"/>
        <v>_7736</v>
      </c>
      <c r="E10974" s="149" t="str">
        <f t="shared" si="343"/>
        <v>_</v>
      </c>
      <c r="G10974" s="149">
        <f t="array" ref="G10974">SUM(IF(A10974=A$5:A10974,IF(C10974=C$5:C10974,1,0),0))</f>
        <v>7736</v>
      </c>
    </row>
    <row r="10975" spans="2:7" x14ac:dyDescent="0.25">
      <c r="B10975" s="149" t="str">
        <f t="shared" si="344"/>
        <v>_7737</v>
      </c>
      <c r="E10975" s="149" t="str">
        <f t="shared" si="343"/>
        <v>_</v>
      </c>
      <c r="G10975" s="149">
        <f t="array" ref="G10975">SUM(IF(A10975=A$5:A10975,IF(C10975=C$5:C10975,1,0),0))</f>
        <v>7737</v>
      </c>
    </row>
    <row r="10976" spans="2:7" x14ac:dyDescent="0.25">
      <c r="B10976" s="149" t="str">
        <f t="shared" si="344"/>
        <v>_7738</v>
      </c>
      <c r="E10976" s="149" t="str">
        <f t="shared" si="343"/>
        <v>_</v>
      </c>
      <c r="G10976" s="149">
        <f t="array" ref="G10976">SUM(IF(A10976=A$5:A10976,IF(C10976=C$5:C10976,1,0),0))</f>
        <v>7738</v>
      </c>
    </row>
    <row r="10977" spans="2:7" x14ac:dyDescent="0.25">
      <c r="B10977" s="149" t="str">
        <f t="shared" si="344"/>
        <v>_7739</v>
      </c>
      <c r="E10977" s="149" t="str">
        <f t="shared" si="343"/>
        <v>_</v>
      </c>
      <c r="G10977" s="149">
        <f t="array" ref="G10977">SUM(IF(A10977=A$5:A10977,IF(C10977=C$5:C10977,1,0),0))</f>
        <v>7739</v>
      </c>
    </row>
    <row r="10978" spans="2:7" x14ac:dyDescent="0.25">
      <c r="B10978" s="149" t="str">
        <f t="shared" si="344"/>
        <v>_7740</v>
      </c>
      <c r="E10978" s="149" t="str">
        <f t="shared" si="343"/>
        <v>_</v>
      </c>
      <c r="G10978" s="149">
        <f t="array" ref="G10978">SUM(IF(A10978=A$5:A10978,IF(C10978=C$5:C10978,1,0),0))</f>
        <v>7740</v>
      </c>
    </row>
    <row r="10979" spans="2:7" x14ac:dyDescent="0.25">
      <c r="B10979" s="149" t="str">
        <f t="shared" si="344"/>
        <v>_7741</v>
      </c>
      <c r="E10979" s="149" t="str">
        <f t="shared" si="343"/>
        <v>_</v>
      </c>
      <c r="G10979" s="149">
        <f t="array" ref="G10979">SUM(IF(A10979=A$5:A10979,IF(C10979=C$5:C10979,1,0),0))</f>
        <v>7741</v>
      </c>
    </row>
    <row r="10980" spans="2:7" x14ac:dyDescent="0.25">
      <c r="B10980" s="149" t="str">
        <f t="shared" si="344"/>
        <v>_7742</v>
      </c>
      <c r="E10980" s="149" t="str">
        <f t="shared" si="343"/>
        <v>_</v>
      </c>
      <c r="G10980" s="149">
        <f t="array" ref="G10980">SUM(IF(A10980=A$5:A10980,IF(C10980=C$5:C10980,1,0),0))</f>
        <v>7742</v>
      </c>
    </row>
    <row r="10981" spans="2:7" x14ac:dyDescent="0.25">
      <c r="B10981" s="149" t="str">
        <f t="shared" si="344"/>
        <v>_7743</v>
      </c>
      <c r="E10981" s="149" t="str">
        <f t="shared" si="343"/>
        <v>_</v>
      </c>
      <c r="G10981" s="149">
        <f t="array" ref="G10981">SUM(IF(A10981=A$5:A10981,IF(C10981=C$5:C10981,1,0),0))</f>
        <v>7743</v>
      </c>
    </row>
    <row r="10982" spans="2:7" x14ac:dyDescent="0.25">
      <c r="B10982" s="149" t="str">
        <f t="shared" si="344"/>
        <v>_7744</v>
      </c>
      <c r="E10982" s="149" t="str">
        <f t="shared" si="343"/>
        <v>_</v>
      </c>
      <c r="G10982" s="149">
        <f t="array" ref="G10982">SUM(IF(A10982=A$5:A10982,IF(C10982=C$5:C10982,1,0),0))</f>
        <v>7744</v>
      </c>
    </row>
    <row r="10983" spans="2:7" x14ac:dyDescent="0.25">
      <c r="B10983" s="149" t="str">
        <f t="shared" si="344"/>
        <v>_7745</v>
      </c>
      <c r="E10983" s="149" t="str">
        <f t="shared" si="343"/>
        <v>_</v>
      </c>
      <c r="G10983" s="149">
        <f t="array" ref="G10983">SUM(IF(A10983=A$5:A10983,IF(C10983=C$5:C10983,1,0),0))</f>
        <v>7745</v>
      </c>
    </row>
    <row r="10984" spans="2:7" x14ac:dyDescent="0.25">
      <c r="B10984" s="149" t="str">
        <f t="shared" si="344"/>
        <v>_7746</v>
      </c>
      <c r="E10984" s="149" t="str">
        <f t="shared" si="343"/>
        <v>_</v>
      </c>
      <c r="G10984" s="149">
        <f t="array" ref="G10984">SUM(IF(A10984=A$5:A10984,IF(C10984=C$5:C10984,1,0),0))</f>
        <v>7746</v>
      </c>
    </row>
    <row r="10985" spans="2:7" x14ac:dyDescent="0.25">
      <c r="B10985" s="149" t="str">
        <f t="shared" si="344"/>
        <v>_7747</v>
      </c>
      <c r="E10985" s="149" t="str">
        <f t="shared" si="343"/>
        <v>_</v>
      </c>
      <c r="G10985" s="149">
        <f t="array" ref="G10985">SUM(IF(A10985=A$5:A10985,IF(C10985=C$5:C10985,1,0),0))</f>
        <v>7747</v>
      </c>
    </row>
    <row r="10986" spans="2:7" x14ac:dyDescent="0.25">
      <c r="B10986" s="149" t="str">
        <f t="shared" si="344"/>
        <v>_7748</v>
      </c>
      <c r="E10986" s="149" t="str">
        <f t="shared" si="343"/>
        <v>_</v>
      </c>
      <c r="G10986" s="149">
        <f t="array" ref="G10986">SUM(IF(A10986=A$5:A10986,IF(C10986=C$5:C10986,1,0),0))</f>
        <v>7748</v>
      </c>
    </row>
    <row r="10987" spans="2:7" x14ac:dyDescent="0.25">
      <c r="B10987" s="149" t="str">
        <f t="shared" si="344"/>
        <v>_7749</v>
      </c>
      <c r="E10987" s="149" t="str">
        <f t="shared" si="343"/>
        <v>_</v>
      </c>
      <c r="G10987" s="149">
        <f t="array" ref="G10987">SUM(IF(A10987=A$5:A10987,IF(C10987=C$5:C10987,1,0),0))</f>
        <v>7749</v>
      </c>
    </row>
    <row r="10988" spans="2:7" x14ac:dyDescent="0.25">
      <c r="B10988" s="149" t="str">
        <f t="shared" si="344"/>
        <v>_7750</v>
      </c>
      <c r="E10988" s="149" t="str">
        <f t="shared" si="343"/>
        <v>_</v>
      </c>
      <c r="G10988" s="149">
        <f t="array" ref="G10988">SUM(IF(A10988=A$5:A10988,IF(C10988=C$5:C10988,1,0),0))</f>
        <v>7750</v>
      </c>
    </row>
    <row r="10989" spans="2:7" x14ac:dyDescent="0.25">
      <c r="B10989" s="149" t="str">
        <f t="shared" si="344"/>
        <v>_7751</v>
      </c>
      <c r="E10989" s="149" t="str">
        <f t="shared" si="343"/>
        <v>_</v>
      </c>
      <c r="G10989" s="149">
        <f t="array" ref="G10989">SUM(IF(A10989=A$5:A10989,IF(C10989=C$5:C10989,1,0),0))</f>
        <v>7751</v>
      </c>
    </row>
    <row r="10990" spans="2:7" x14ac:dyDescent="0.25">
      <c r="B10990" s="149" t="str">
        <f t="shared" si="344"/>
        <v>_7752</v>
      </c>
      <c r="E10990" s="149" t="str">
        <f t="shared" si="343"/>
        <v>_</v>
      </c>
      <c r="G10990" s="149">
        <f t="array" ref="G10990">SUM(IF(A10990=A$5:A10990,IF(C10990=C$5:C10990,1,0),0))</f>
        <v>7752</v>
      </c>
    </row>
    <row r="10991" spans="2:7" x14ac:dyDescent="0.25">
      <c r="B10991" s="149" t="str">
        <f t="shared" si="344"/>
        <v>_7753</v>
      </c>
      <c r="E10991" s="149" t="str">
        <f t="shared" si="343"/>
        <v>_</v>
      </c>
      <c r="G10991" s="149">
        <f t="array" ref="G10991">SUM(IF(A10991=A$5:A10991,IF(C10991=C$5:C10991,1,0),0))</f>
        <v>7753</v>
      </c>
    </row>
    <row r="10992" spans="2:7" x14ac:dyDescent="0.25">
      <c r="B10992" s="149" t="str">
        <f t="shared" si="344"/>
        <v>_7754</v>
      </c>
      <c r="E10992" s="149" t="str">
        <f t="shared" si="343"/>
        <v>_</v>
      </c>
      <c r="G10992" s="149">
        <f t="array" ref="G10992">SUM(IF(A10992=A$5:A10992,IF(C10992=C$5:C10992,1,0),0))</f>
        <v>7754</v>
      </c>
    </row>
    <row r="10993" spans="2:7" x14ac:dyDescent="0.25">
      <c r="B10993" s="149" t="str">
        <f t="shared" si="344"/>
        <v>_7755</v>
      </c>
      <c r="E10993" s="149" t="str">
        <f t="shared" ref="E10993:E11056" si="345">A10993&amp;"_"&amp;C10993&amp;D10993</f>
        <v>_</v>
      </c>
      <c r="G10993" s="149">
        <f t="array" ref="G10993">SUM(IF(A10993=A$5:A10993,IF(C10993=C$5:C10993,1,0),0))</f>
        <v>7755</v>
      </c>
    </row>
    <row r="10994" spans="2:7" x14ac:dyDescent="0.25">
      <c r="B10994" s="149" t="str">
        <f t="shared" si="344"/>
        <v>_7756</v>
      </c>
      <c r="E10994" s="149" t="str">
        <f t="shared" si="345"/>
        <v>_</v>
      </c>
      <c r="G10994" s="149">
        <f t="array" ref="G10994">SUM(IF(A10994=A$5:A10994,IF(C10994=C$5:C10994,1,0),0))</f>
        <v>7756</v>
      </c>
    </row>
    <row r="10995" spans="2:7" x14ac:dyDescent="0.25">
      <c r="B10995" s="149" t="str">
        <f t="shared" si="344"/>
        <v>_7757</v>
      </c>
      <c r="E10995" s="149" t="str">
        <f t="shared" si="345"/>
        <v>_</v>
      </c>
      <c r="G10995" s="149">
        <f t="array" ref="G10995">SUM(IF(A10995=A$5:A10995,IF(C10995=C$5:C10995,1,0),0))</f>
        <v>7757</v>
      </c>
    </row>
    <row r="10996" spans="2:7" x14ac:dyDescent="0.25">
      <c r="B10996" s="149" t="str">
        <f t="shared" si="344"/>
        <v>_7758</v>
      </c>
      <c r="E10996" s="149" t="str">
        <f t="shared" si="345"/>
        <v>_</v>
      </c>
      <c r="G10996" s="149">
        <f t="array" ref="G10996">SUM(IF(A10996=A$5:A10996,IF(C10996=C$5:C10996,1,0),0))</f>
        <v>7758</v>
      </c>
    </row>
    <row r="10997" spans="2:7" x14ac:dyDescent="0.25">
      <c r="B10997" s="149" t="str">
        <f t="shared" si="344"/>
        <v>_7759</v>
      </c>
      <c r="E10997" s="149" t="str">
        <f t="shared" si="345"/>
        <v>_</v>
      </c>
      <c r="G10997" s="149">
        <f t="array" ref="G10997">SUM(IF(A10997=A$5:A10997,IF(C10997=C$5:C10997,1,0),0))</f>
        <v>7759</v>
      </c>
    </row>
    <row r="10998" spans="2:7" x14ac:dyDescent="0.25">
      <c r="B10998" s="149" t="str">
        <f t="shared" si="344"/>
        <v>_7760</v>
      </c>
      <c r="E10998" s="149" t="str">
        <f t="shared" si="345"/>
        <v>_</v>
      </c>
      <c r="G10998" s="149">
        <f t="array" ref="G10998">SUM(IF(A10998=A$5:A10998,IF(C10998=C$5:C10998,1,0),0))</f>
        <v>7760</v>
      </c>
    </row>
    <row r="10999" spans="2:7" x14ac:dyDescent="0.25">
      <c r="B10999" s="149" t="str">
        <f t="shared" si="344"/>
        <v>_7761</v>
      </c>
      <c r="E10999" s="149" t="str">
        <f t="shared" si="345"/>
        <v>_</v>
      </c>
      <c r="G10999" s="149">
        <f t="array" ref="G10999">SUM(IF(A10999=A$5:A10999,IF(C10999=C$5:C10999,1,0),0))</f>
        <v>7761</v>
      </c>
    </row>
    <row r="11000" spans="2:7" x14ac:dyDescent="0.25">
      <c r="B11000" s="149" t="str">
        <f t="shared" si="344"/>
        <v>_7762</v>
      </c>
      <c r="E11000" s="149" t="str">
        <f t="shared" si="345"/>
        <v>_</v>
      </c>
      <c r="G11000" s="149">
        <f t="array" ref="G11000">SUM(IF(A11000=A$5:A11000,IF(C11000=C$5:C11000,1,0),0))</f>
        <v>7762</v>
      </c>
    </row>
    <row r="11001" spans="2:7" x14ac:dyDescent="0.25">
      <c r="B11001" s="149" t="str">
        <f t="shared" si="344"/>
        <v>_7763</v>
      </c>
      <c r="E11001" s="149" t="str">
        <f t="shared" si="345"/>
        <v>_</v>
      </c>
      <c r="G11001" s="149">
        <f t="array" ref="G11001">SUM(IF(A11001=A$5:A11001,IF(C11001=C$5:C11001,1,0),0))</f>
        <v>7763</v>
      </c>
    </row>
    <row r="11002" spans="2:7" x14ac:dyDescent="0.25">
      <c r="B11002" s="149" t="str">
        <f t="shared" si="344"/>
        <v>_7764</v>
      </c>
      <c r="E11002" s="149" t="str">
        <f t="shared" si="345"/>
        <v>_</v>
      </c>
      <c r="G11002" s="149">
        <f t="array" ref="G11002">SUM(IF(A11002=A$5:A11002,IF(C11002=C$5:C11002,1,0),0))</f>
        <v>7764</v>
      </c>
    </row>
    <row r="11003" spans="2:7" x14ac:dyDescent="0.25">
      <c r="B11003" s="149" t="str">
        <f t="shared" si="344"/>
        <v>_7765</v>
      </c>
      <c r="E11003" s="149" t="str">
        <f t="shared" si="345"/>
        <v>_</v>
      </c>
      <c r="G11003" s="149">
        <f t="array" ref="G11003">SUM(IF(A11003=A$5:A11003,IF(C11003=C$5:C11003,1,0),0))</f>
        <v>7765</v>
      </c>
    </row>
    <row r="11004" spans="2:7" x14ac:dyDescent="0.25">
      <c r="B11004" s="149" t="str">
        <f t="shared" si="344"/>
        <v>_7766</v>
      </c>
      <c r="E11004" s="149" t="str">
        <f t="shared" si="345"/>
        <v>_</v>
      </c>
      <c r="G11004" s="149">
        <f t="array" ref="G11004">SUM(IF(A11004=A$5:A11004,IF(C11004=C$5:C11004,1,0),0))</f>
        <v>7766</v>
      </c>
    </row>
    <row r="11005" spans="2:7" x14ac:dyDescent="0.25">
      <c r="B11005" s="149" t="str">
        <f t="shared" si="344"/>
        <v>_7767</v>
      </c>
      <c r="E11005" s="149" t="str">
        <f t="shared" si="345"/>
        <v>_</v>
      </c>
      <c r="G11005" s="149">
        <f t="array" ref="G11005">SUM(IF(A11005=A$5:A11005,IF(C11005=C$5:C11005,1,0),0))</f>
        <v>7767</v>
      </c>
    </row>
    <row r="11006" spans="2:7" x14ac:dyDescent="0.25">
      <c r="B11006" s="149" t="str">
        <f t="shared" si="344"/>
        <v>_7768</v>
      </c>
      <c r="E11006" s="149" t="str">
        <f t="shared" si="345"/>
        <v>_</v>
      </c>
      <c r="G11006" s="149">
        <f t="array" ref="G11006">SUM(IF(A11006=A$5:A11006,IF(C11006=C$5:C11006,1,0),0))</f>
        <v>7768</v>
      </c>
    </row>
    <row r="11007" spans="2:7" x14ac:dyDescent="0.25">
      <c r="B11007" s="149" t="str">
        <f t="shared" si="344"/>
        <v>_7769</v>
      </c>
      <c r="E11007" s="149" t="str">
        <f t="shared" si="345"/>
        <v>_</v>
      </c>
      <c r="G11007" s="149">
        <f t="array" ref="G11007">SUM(IF(A11007=A$5:A11007,IF(C11007=C$5:C11007,1,0),0))</f>
        <v>7769</v>
      </c>
    </row>
    <row r="11008" spans="2:7" x14ac:dyDescent="0.25">
      <c r="B11008" s="149" t="str">
        <f t="shared" si="344"/>
        <v>_7770</v>
      </c>
      <c r="E11008" s="149" t="str">
        <f t="shared" si="345"/>
        <v>_</v>
      </c>
      <c r="G11008" s="149">
        <f t="array" ref="G11008">SUM(IF(A11008=A$5:A11008,IF(C11008=C$5:C11008,1,0),0))</f>
        <v>7770</v>
      </c>
    </row>
    <row r="11009" spans="2:7" x14ac:dyDescent="0.25">
      <c r="B11009" s="149" t="str">
        <f t="shared" si="344"/>
        <v>_7771</v>
      </c>
      <c r="E11009" s="149" t="str">
        <f t="shared" si="345"/>
        <v>_</v>
      </c>
      <c r="G11009" s="149">
        <f t="array" ref="G11009">SUM(IF(A11009=A$5:A11009,IF(C11009=C$5:C11009,1,0),0))</f>
        <v>7771</v>
      </c>
    </row>
    <row r="11010" spans="2:7" x14ac:dyDescent="0.25">
      <c r="B11010" s="149" t="str">
        <f t="shared" si="344"/>
        <v>_7772</v>
      </c>
      <c r="E11010" s="149" t="str">
        <f t="shared" si="345"/>
        <v>_</v>
      </c>
      <c r="G11010" s="149">
        <f t="array" ref="G11010">SUM(IF(A11010=A$5:A11010,IF(C11010=C$5:C11010,1,0),0))</f>
        <v>7772</v>
      </c>
    </row>
    <row r="11011" spans="2:7" x14ac:dyDescent="0.25">
      <c r="B11011" s="149" t="str">
        <f t="shared" si="344"/>
        <v>_7773</v>
      </c>
      <c r="E11011" s="149" t="str">
        <f t="shared" si="345"/>
        <v>_</v>
      </c>
      <c r="G11011" s="149">
        <f t="array" ref="G11011">SUM(IF(A11011=A$5:A11011,IF(C11011=C$5:C11011,1,0),0))</f>
        <v>7773</v>
      </c>
    </row>
    <row r="11012" spans="2:7" x14ac:dyDescent="0.25">
      <c r="B11012" s="149" t="str">
        <f t="shared" si="344"/>
        <v>_7774</v>
      </c>
      <c r="E11012" s="149" t="str">
        <f t="shared" si="345"/>
        <v>_</v>
      </c>
      <c r="G11012" s="149">
        <f t="array" ref="G11012">SUM(IF(A11012=A$5:A11012,IF(C11012=C$5:C11012,1,0),0))</f>
        <v>7774</v>
      </c>
    </row>
    <row r="11013" spans="2:7" x14ac:dyDescent="0.25">
      <c r="B11013" s="149" t="str">
        <f t="shared" si="344"/>
        <v>_7775</v>
      </c>
      <c r="E11013" s="149" t="str">
        <f t="shared" si="345"/>
        <v>_</v>
      </c>
      <c r="G11013" s="149">
        <f t="array" ref="G11013">SUM(IF(A11013=A$5:A11013,IF(C11013=C$5:C11013,1,0),0))</f>
        <v>7775</v>
      </c>
    </row>
    <row r="11014" spans="2:7" x14ac:dyDescent="0.25">
      <c r="B11014" s="149" t="str">
        <f t="shared" si="344"/>
        <v>_7776</v>
      </c>
      <c r="E11014" s="149" t="str">
        <f t="shared" si="345"/>
        <v>_</v>
      </c>
      <c r="G11014" s="149">
        <f t="array" ref="G11014">SUM(IF(A11014=A$5:A11014,IF(C11014=C$5:C11014,1,0),0))</f>
        <v>7776</v>
      </c>
    </row>
    <row r="11015" spans="2:7" x14ac:dyDescent="0.25">
      <c r="B11015" s="149" t="str">
        <f t="shared" si="344"/>
        <v>_7777</v>
      </c>
      <c r="E11015" s="149" t="str">
        <f t="shared" si="345"/>
        <v>_</v>
      </c>
      <c r="G11015" s="149">
        <f t="array" ref="G11015">SUM(IF(A11015=A$5:A11015,IF(C11015=C$5:C11015,1,0),0))</f>
        <v>7777</v>
      </c>
    </row>
    <row r="11016" spans="2:7" x14ac:dyDescent="0.25">
      <c r="B11016" s="149" t="str">
        <f t="shared" si="344"/>
        <v>_7778</v>
      </c>
      <c r="E11016" s="149" t="str">
        <f t="shared" si="345"/>
        <v>_</v>
      </c>
      <c r="G11016" s="149">
        <f t="array" ref="G11016">SUM(IF(A11016=A$5:A11016,IF(C11016=C$5:C11016,1,0),0))</f>
        <v>7778</v>
      </c>
    </row>
    <row r="11017" spans="2:7" x14ac:dyDescent="0.25">
      <c r="B11017" s="149" t="str">
        <f t="shared" si="344"/>
        <v>_7779</v>
      </c>
      <c r="E11017" s="149" t="str">
        <f t="shared" si="345"/>
        <v>_</v>
      </c>
      <c r="G11017" s="149">
        <f t="array" ref="G11017">SUM(IF(A11017=A$5:A11017,IF(C11017=C$5:C11017,1,0),0))</f>
        <v>7779</v>
      </c>
    </row>
    <row r="11018" spans="2:7" x14ac:dyDescent="0.25">
      <c r="B11018" s="149" t="str">
        <f t="shared" si="344"/>
        <v>_7780</v>
      </c>
      <c r="E11018" s="149" t="str">
        <f t="shared" si="345"/>
        <v>_</v>
      </c>
      <c r="G11018" s="149">
        <f t="array" ref="G11018">SUM(IF(A11018=A$5:A11018,IF(C11018=C$5:C11018,1,0),0))</f>
        <v>7780</v>
      </c>
    </row>
    <row r="11019" spans="2:7" x14ac:dyDescent="0.25">
      <c r="B11019" s="149" t="str">
        <f t="shared" si="344"/>
        <v>_7781</v>
      </c>
      <c r="E11019" s="149" t="str">
        <f t="shared" si="345"/>
        <v>_</v>
      </c>
      <c r="G11019" s="149">
        <f t="array" ref="G11019">SUM(IF(A11019=A$5:A11019,IF(C11019=C$5:C11019,1,0),0))</f>
        <v>7781</v>
      </c>
    </row>
    <row r="11020" spans="2:7" x14ac:dyDescent="0.25">
      <c r="B11020" s="149" t="str">
        <f t="shared" si="344"/>
        <v>_7782</v>
      </c>
      <c r="E11020" s="149" t="str">
        <f t="shared" si="345"/>
        <v>_</v>
      </c>
      <c r="G11020" s="149">
        <f t="array" ref="G11020">SUM(IF(A11020=A$5:A11020,IF(C11020=C$5:C11020,1,0),0))</f>
        <v>7782</v>
      </c>
    </row>
    <row r="11021" spans="2:7" x14ac:dyDescent="0.25">
      <c r="B11021" s="149" t="str">
        <f t="shared" ref="B11021:B11084" si="346">A11021&amp;"_"&amp;C11021&amp;G11021</f>
        <v>_7783</v>
      </c>
      <c r="E11021" s="149" t="str">
        <f t="shared" si="345"/>
        <v>_</v>
      </c>
      <c r="G11021" s="149">
        <f t="array" ref="G11021">SUM(IF(A11021=A$5:A11021,IF(C11021=C$5:C11021,1,0),0))</f>
        <v>7783</v>
      </c>
    </row>
    <row r="11022" spans="2:7" x14ac:dyDescent="0.25">
      <c r="B11022" s="149" t="str">
        <f t="shared" si="346"/>
        <v>_7784</v>
      </c>
      <c r="E11022" s="149" t="str">
        <f t="shared" si="345"/>
        <v>_</v>
      </c>
      <c r="G11022" s="149">
        <f t="array" ref="G11022">SUM(IF(A11022=A$5:A11022,IF(C11022=C$5:C11022,1,0),0))</f>
        <v>7784</v>
      </c>
    </row>
    <row r="11023" spans="2:7" x14ac:dyDescent="0.25">
      <c r="B11023" s="149" t="str">
        <f t="shared" si="346"/>
        <v>_7785</v>
      </c>
      <c r="E11023" s="149" t="str">
        <f t="shared" si="345"/>
        <v>_</v>
      </c>
      <c r="G11023" s="149">
        <f t="array" ref="G11023">SUM(IF(A11023=A$5:A11023,IF(C11023=C$5:C11023,1,0),0))</f>
        <v>7785</v>
      </c>
    </row>
    <row r="11024" spans="2:7" x14ac:dyDescent="0.25">
      <c r="B11024" s="149" t="str">
        <f t="shared" si="346"/>
        <v>_7786</v>
      </c>
      <c r="E11024" s="149" t="str">
        <f t="shared" si="345"/>
        <v>_</v>
      </c>
      <c r="G11024" s="149">
        <f t="array" ref="G11024">SUM(IF(A11024=A$5:A11024,IF(C11024=C$5:C11024,1,0),0))</f>
        <v>7786</v>
      </c>
    </row>
    <row r="11025" spans="2:7" x14ac:dyDescent="0.25">
      <c r="B11025" s="149" t="str">
        <f t="shared" si="346"/>
        <v>_7787</v>
      </c>
      <c r="E11025" s="149" t="str">
        <f t="shared" si="345"/>
        <v>_</v>
      </c>
      <c r="G11025" s="149">
        <f t="array" ref="G11025">SUM(IF(A11025=A$5:A11025,IF(C11025=C$5:C11025,1,0),0))</f>
        <v>7787</v>
      </c>
    </row>
    <row r="11026" spans="2:7" x14ac:dyDescent="0.25">
      <c r="B11026" s="149" t="str">
        <f t="shared" si="346"/>
        <v>_7788</v>
      </c>
      <c r="E11026" s="149" t="str">
        <f t="shared" si="345"/>
        <v>_</v>
      </c>
      <c r="G11026" s="149">
        <f t="array" ref="G11026">SUM(IF(A11026=A$5:A11026,IF(C11026=C$5:C11026,1,0),0))</f>
        <v>7788</v>
      </c>
    </row>
    <row r="11027" spans="2:7" x14ac:dyDescent="0.25">
      <c r="B11027" s="149" t="str">
        <f t="shared" si="346"/>
        <v>_7789</v>
      </c>
      <c r="E11027" s="149" t="str">
        <f t="shared" si="345"/>
        <v>_</v>
      </c>
      <c r="G11027" s="149">
        <f t="array" ref="G11027">SUM(IF(A11027=A$5:A11027,IF(C11027=C$5:C11027,1,0),0))</f>
        <v>7789</v>
      </c>
    </row>
    <row r="11028" spans="2:7" x14ac:dyDescent="0.25">
      <c r="B11028" s="149" t="str">
        <f t="shared" si="346"/>
        <v>_7790</v>
      </c>
      <c r="E11028" s="149" t="str">
        <f t="shared" si="345"/>
        <v>_</v>
      </c>
      <c r="G11028" s="149">
        <f t="array" ref="G11028">SUM(IF(A11028=A$5:A11028,IF(C11028=C$5:C11028,1,0),0))</f>
        <v>7790</v>
      </c>
    </row>
    <row r="11029" spans="2:7" x14ac:dyDescent="0.25">
      <c r="B11029" s="149" t="str">
        <f t="shared" si="346"/>
        <v>_7791</v>
      </c>
      <c r="E11029" s="149" t="str">
        <f t="shared" si="345"/>
        <v>_</v>
      </c>
      <c r="G11029" s="149">
        <f t="array" ref="G11029">SUM(IF(A11029=A$5:A11029,IF(C11029=C$5:C11029,1,0),0))</f>
        <v>7791</v>
      </c>
    </row>
    <row r="11030" spans="2:7" x14ac:dyDescent="0.25">
      <c r="B11030" s="149" t="str">
        <f t="shared" si="346"/>
        <v>_7792</v>
      </c>
      <c r="E11030" s="149" t="str">
        <f t="shared" si="345"/>
        <v>_</v>
      </c>
      <c r="G11030" s="149">
        <f t="array" ref="G11030">SUM(IF(A11030=A$5:A11030,IF(C11030=C$5:C11030,1,0),0))</f>
        <v>7792</v>
      </c>
    </row>
    <row r="11031" spans="2:7" x14ac:dyDescent="0.25">
      <c r="B11031" s="149" t="str">
        <f t="shared" si="346"/>
        <v>_7793</v>
      </c>
      <c r="E11031" s="149" t="str">
        <f t="shared" si="345"/>
        <v>_</v>
      </c>
      <c r="G11031" s="149">
        <f t="array" ref="G11031">SUM(IF(A11031=A$5:A11031,IF(C11031=C$5:C11031,1,0),0))</f>
        <v>7793</v>
      </c>
    </row>
    <row r="11032" spans="2:7" x14ac:dyDescent="0.25">
      <c r="B11032" s="149" t="str">
        <f t="shared" si="346"/>
        <v>_7794</v>
      </c>
      <c r="E11032" s="149" t="str">
        <f t="shared" si="345"/>
        <v>_</v>
      </c>
      <c r="G11032" s="149">
        <f t="array" ref="G11032">SUM(IF(A11032=A$5:A11032,IF(C11032=C$5:C11032,1,0),0))</f>
        <v>7794</v>
      </c>
    </row>
    <row r="11033" spans="2:7" x14ac:dyDescent="0.25">
      <c r="B11033" s="149" t="str">
        <f t="shared" si="346"/>
        <v>_7795</v>
      </c>
      <c r="E11033" s="149" t="str">
        <f t="shared" si="345"/>
        <v>_</v>
      </c>
      <c r="G11033" s="149">
        <f t="array" ref="G11033">SUM(IF(A11033=A$5:A11033,IF(C11033=C$5:C11033,1,0),0))</f>
        <v>7795</v>
      </c>
    </row>
    <row r="11034" spans="2:7" x14ac:dyDescent="0.25">
      <c r="B11034" s="149" t="str">
        <f t="shared" si="346"/>
        <v>_7796</v>
      </c>
      <c r="E11034" s="149" t="str">
        <f t="shared" si="345"/>
        <v>_</v>
      </c>
      <c r="G11034" s="149">
        <f t="array" ref="G11034">SUM(IF(A11034=A$5:A11034,IF(C11034=C$5:C11034,1,0),0))</f>
        <v>7796</v>
      </c>
    </row>
    <row r="11035" spans="2:7" x14ac:dyDescent="0.25">
      <c r="B11035" s="149" t="str">
        <f t="shared" si="346"/>
        <v>_7797</v>
      </c>
      <c r="E11035" s="149" t="str">
        <f t="shared" si="345"/>
        <v>_</v>
      </c>
      <c r="G11035" s="149">
        <f t="array" ref="G11035">SUM(IF(A11035=A$5:A11035,IF(C11035=C$5:C11035,1,0),0))</f>
        <v>7797</v>
      </c>
    </row>
    <row r="11036" spans="2:7" x14ac:dyDescent="0.25">
      <c r="B11036" s="149" t="str">
        <f t="shared" si="346"/>
        <v>_7798</v>
      </c>
      <c r="E11036" s="149" t="str">
        <f t="shared" si="345"/>
        <v>_</v>
      </c>
      <c r="G11036" s="149">
        <f t="array" ref="G11036">SUM(IF(A11036=A$5:A11036,IF(C11036=C$5:C11036,1,0),0))</f>
        <v>7798</v>
      </c>
    </row>
    <row r="11037" spans="2:7" x14ac:dyDescent="0.25">
      <c r="B11037" s="149" t="str">
        <f t="shared" si="346"/>
        <v>_7799</v>
      </c>
      <c r="E11037" s="149" t="str">
        <f t="shared" si="345"/>
        <v>_</v>
      </c>
      <c r="G11037" s="149">
        <f t="array" ref="G11037">SUM(IF(A11037=A$5:A11037,IF(C11037=C$5:C11037,1,0),0))</f>
        <v>7799</v>
      </c>
    </row>
    <row r="11038" spans="2:7" x14ac:dyDescent="0.25">
      <c r="B11038" s="149" t="str">
        <f t="shared" si="346"/>
        <v>_7800</v>
      </c>
      <c r="E11038" s="149" t="str">
        <f t="shared" si="345"/>
        <v>_</v>
      </c>
      <c r="G11038" s="149">
        <f t="array" ref="G11038">SUM(IF(A11038=A$5:A11038,IF(C11038=C$5:C11038,1,0),0))</f>
        <v>7800</v>
      </c>
    </row>
    <row r="11039" spans="2:7" x14ac:dyDescent="0.25">
      <c r="B11039" s="149" t="str">
        <f t="shared" si="346"/>
        <v>_7801</v>
      </c>
      <c r="E11039" s="149" t="str">
        <f t="shared" si="345"/>
        <v>_</v>
      </c>
      <c r="G11039" s="149">
        <f t="array" ref="G11039">SUM(IF(A11039=A$5:A11039,IF(C11039=C$5:C11039,1,0),0))</f>
        <v>7801</v>
      </c>
    </row>
    <row r="11040" spans="2:7" x14ac:dyDescent="0.25">
      <c r="B11040" s="149" t="str">
        <f t="shared" si="346"/>
        <v>_7802</v>
      </c>
      <c r="E11040" s="149" t="str">
        <f t="shared" si="345"/>
        <v>_</v>
      </c>
      <c r="G11040" s="149">
        <f t="array" ref="G11040">SUM(IF(A11040=A$5:A11040,IF(C11040=C$5:C11040,1,0),0))</f>
        <v>7802</v>
      </c>
    </row>
    <row r="11041" spans="2:7" x14ac:dyDescent="0.25">
      <c r="B11041" s="149" t="str">
        <f t="shared" si="346"/>
        <v>_7803</v>
      </c>
      <c r="E11041" s="149" t="str">
        <f t="shared" si="345"/>
        <v>_</v>
      </c>
      <c r="G11041" s="149">
        <f t="array" ref="G11041">SUM(IF(A11041=A$5:A11041,IF(C11041=C$5:C11041,1,0),0))</f>
        <v>7803</v>
      </c>
    </row>
    <row r="11042" spans="2:7" x14ac:dyDescent="0.25">
      <c r="B11042" s="149" t="str">
        <f t="shared" si="346"/>
        <v>_7804</v>
      </c>
      <c r="E11042" s="149" t="str">
        <f t="shared" si="345"/>
        <v>_</v>
      </c>
      <c r="G11042" s="149">
        <f t="array" ref="G11042">SUM(IF(A11042=A$5:A11042,IF(C11042=C$5:C11042,1,0),0))</f>
        <v>7804</v>
      </c>
    </row>
    <row r="11043" spans="2:7" x14ac:dyDescent="0.25">
      <c r="B11043" s="149" t="str">
        <f t="shared" si="346"/>
        <v>_7805</v>
      </c>
      <c r="E11043" s="149" t="str">
        <f t="shared" si="345"/>
        <v>_</v>
      </c>
      <c r="G11043" s="149">
        <f t="array" ref="G11043">SUM(IF(A11043=A$5:A11043,IF(C11043=C$5:C11043,1,0),0))</f>
        <v>7805</v>
      </c>
    </row>
    <row r="11044" spans="2:7" x14ac:dyDescent="0.25">
      <c r="B11044" s="149" t="str">
        <f t="shared" si="346"/>
        <v>_7806</v>
      </c>
      <c r="E11044" s="149" t="str">
        <f t="shared" si="345"/>
        <v>_</v>
      </c>
      <c r="G11044" s="149">
        <f t="array" ref="G11044">SUM(IF(A11044=A$5:A11044,IF(C11044=C$5:C11044,1,0),0))</f>
        <v>7806</v>
      </c>
    </row>
    <row r="11045" spans="2:7" x14ac:dyDescent="0.25">
      <c r="B11045" s="149" t="str">
        <f t="shared" si="346"/>
        <v>_7807</v>
      </c>
      <c r="E11045" s="149" t="str">
        <f t="shared" si="345"/>
        <v>_</v>
      </c>
      <c r="G11045" s="149">
        <f t="array" ref="G11045">SUM(IF(A11045=A$5:A11045,IF(C11045=C$5:C11045,1,0),0))</f>
        <v>7807</v>
      </c>
    </row>
    <row r="11046" spans="2:7" x14ac:dyDescent="0.25">
      <c r="B11046" s="149" t="str">
        <f t="shared" si="346"/>
        <v>_7808</v>
      </c>
      <c r="E11046" s="149" t="str">
        <f t="shared" si="345"/>
        <v>_</v>
      </c>
      <c r="G11046" s="149">
        <f t="array" ref="G11046">SUM(IF(A11046=A$5:A11046,IF(C11046=C$5:C11046,1,0),0))</f>
        <v>7808</v>
      </c>
    </row>
    <row r="11047" spans="2:7" x14ac:dyDescent="0.25">
      <c r="B11047" s="149" t="str">
        <f t="shared" si="346"/>
        <v>_7809</v>
      </c>
      <c r="E11047" s="149" t="str">
        <f t="shared" si="345"/>
        <v>_</v>
      </c>
      <c r="G11047" s="149">
        <f t="array" ref="G11047">SUM(IF(A11047=A$5:A11047,IF(C11047=C$5:C11047,1,0),0))</f>
        <v>7809</v>
      </c>
    </row>
    <row r="11048" spans="2:7" x14ac:dyDescent="0.25">
      <c r="B11048" s="149" t="str">
        <f t="shared" si="346"/>
        <v>_7810</v>
      </c>
      <c r="E11048" s="149" t="str">
        <f t="shared" si="345"/>
        <v>_</v>
      </c>
      <c r="G11048" s="149">
        <f t="array" ref="G11048">SUM(IF(A11048=A$5:A11048,IF(C11048=C$5:C11048,1,0),0))</f>
        <v>7810</v>
      </c>
    </row>
    <row r="11049" spans="2:7" x14ac:dyDescent="0.25">
      <c r="B11049" s="149" t="str">
        <f t="shared" si="346"/>
        <v>_7811</v>
      </c>
      <c r="E11049" s="149" t="str">
        <f t="shared" si="345"/>
        <v>_</v>
      </c>
      <c r="G11049" s="149">
        <f t="array" ref="G11049">SUM(IF(A11049=A$5:A11049,IF(C11049=C$5:C11049,1,0),0))</f>
        <v>7811</v>
      </c>
    </row>
    <row r="11050" spans="2:7" x14ac:dyDescent="0.25">
      <c r="B11050" s="149" t="str">
        <f t="shared" si="346"/>
        <v>_7812</v>
      </c>
      <c r="E11050" s="149" t="str">
        <f t="shared" si="345"/>
        <v>_</v>
      </c>
      <c r="G11050" s="149">
        <f t="array" ref="G11050">SUM(IF(A11050=A$5:A11050,IF(C11050=C$5:C11050,1,0),0))</f>
        <v>7812</v>
      </c>
    </row>
    <row r="11051" spans="2:7" x14ac:dyDescent="0.25">
      <c r="B11051" s="149" t="str">
        <f t="shared" si="346"/>
        <v>_7813</v>
      </c>
      <c r="E11051" s="149" t="str">
        <f t="shared" si="345"/>
        <v>_</v>
      </c>
      <c r="G11051" s="149">
        <f t="array" ref="G11051">SUM(IF(A11051=A$5:A11051,IF(C11051=C$5:C11051,1,0),0))</f>
        <v>7813</v>
      </c>
    </row>
    <row r="11052" spans="2:7" x14ac:dyDescent="0.25">
      <c r="B11052" s="149" t="str">
        <f t="shared" si="346"/>
        <v>_7814</v>
      </c>
      <c r="E11052" s="149" t="str">
        <f t="shared" si="345"/>
        <v>_</v>
      </c>
      <c r="G11052" s="149">
        <f t="array" ref="G11052">SUM(IF(A11052=A$5:A11052,IF(C11052=C$5:C11052,1,0),0))</f>
        <v>7814</v>
      </c>
    </row>
    <row r="11053" spans="2:7" x14ac:dyDescent="0.25">
      <c r="B11053" s="149" t="str">
        <f t="shared" si="346"/>
        <v>_7815</v>
      </c>
      <c r="E11053" s="149" t="str">
        <f t="shared" si="345"/>
        <v>_</v>
      </c>
      <c r="G11053" s="149">
        <f t="array" ref="G11053">SUM(IF(A11053=A$5:A11053,IF(C11053=C$5:C11053,1,0),0))</f>
        <v>7815</v>
      </c>
    </row>
    <row r="11054" spans="2:7" x14ac:dyDescent="0.25">
      <c r="B11054" s="149" t="str">
        <f t="shared" si="346"/>
        <v>_7816</v>
      </c>
      <c r="E11054" s="149" t="str">
        <f t="shared" si="345"/>
        <v>_</v>
      </c>
      <c r="G11054" s="149">
        <f t="array" ref="G11054">SUM(IF(A11054=A$5:A11054,IF(C11054=C$5:C11054,1,0),0))</f>
        <v>7816</v>
      </c>
    </row>
    <row r="11055" spans="2:7" x14ac:dyDescent="0.25">
      <c r="B11055" s="149" t="str">
        <f t="shared" si="346"/>
        <v>_7817</v>
      </c>
      <c r="E11055" s="149" t="str">
        <f t="shared" si="345"/>
        <v>_</v>
      </c>
      <c r="G11055" s="149">
        <f t="array" ref="G11055">SUM(IF(A11055=A$5:A11055,IF(C11055=C$5:C11055,1,0),0))</f>
        <v>7817</v>
      </c>
    </row>
    <row r="11056" spans="2:7" x14ac:dyDescent="0.25">
      <c r="B11056" s="149" t="str">
        <f t="shared" si="346"/>
        <v>_7818</v>
      </c>
      <c r="E11056" s="149" t="str">
        <f t="shared" si="345"/>
        <v>_</v>
      </c>
      <c r="G11056" s="149">
        <f t="array" ref="G11056">SUM(IF(A11056=A$5:A11056,IF(C11056=C$5:C11056,1,0),0))</f>
        <v>7818</v>
      </c>
    </row>
    <row r="11057" spans="2:7" x14ac:dyDescent="0.25">
      <c r="B11057" s="149" t="str">
        <f t="shared" si="346"/>
        <v>_7819</v>
      </c>
      <c r="E11057" s="149" t="str">
        <f t="shared" ref="E11057:E11120" si="347">A11057&amp;"_"&amp;C11057&amp;D11057</f>
        <v>_</v>
      </c>
      <c r="G11057" s="149">
        <f t="array" ref="G11057">SUM(IF(A11057=A$5:A11057,IF(C11057=C$5:C11057,1,0),0))</f>
        <v>7819</v>
      </c>
    </row>
    <row r="11058" spans="2:7" x14ac:dyDescent="0.25">
      <c r="B11058" s="149" t="str">
        <f t="shared" si="346"/>
        <v>_7820</v>
      </c>
      <c r="E11058" s="149" t="str">
        <f t="shared" si="347"/>
        <v>_</v>
      </c>
      <c r="G11058" s="149">
        <f t="array" ref="G11058">SUM(IF(A11058=A$5:A11058,IF(C11058=C$5:C11058,1,0),0))</f>
        <v>7820</v>
      </c>
    </row>
    <row r="11059" spans="2:7" x14ac:dyDescent="0.25">
      <c r="B11059" s="149" t="str">
        <f t="shared" si="346"/>
        <v>_7821</v>
      </c>
      <c r="E11059" s="149" t="str">
        <f t="shared" si="347"/>
        <v>_</v>
      </c>
      <c r="G11059" s="149">
        <f t="array" ref="G11059">SUM(IF(A11059=A$5:A11059,IF(C11059=C$5:C11059,1,0),0))</f>
        <v>7821</v>
      </c>
    </row>
    <row r="11060" spans="2:7" x14ac:dyDescent="0.25">
      <c r="B11060" s="149" t="str">
        <f t="shared" si="346"/>
        <v>_7822</v>
      </c>
      <c r="E11060" s="149" t="str">
        <f t="shared" si="347"/>
        <v>_</v>
      </c>
      <c r="G11060" s="149">
        <f t="array" ref="G11060">SUM(IF(A11060=A$5:A11060,IF(C11060=C$5:C11060,1,0),0))</f>
        <v>7822</v>
      </c>
    </row>
    <row r="11061" spans="2:7" x14ac:dyDescent="0.25">
      <c r="B11061" s="149" t="str">
        <f t="shared" si="346"/>
        <v>_7823</v>
      </c>
      <c r="E11061" s="149" t="str">
        <f t="shared" si="347"/>
        <v>_</v>
      </c>
      <c r="G11061" s="149">
        <f t="array" ref="G11061">SUM(IF(A11061=A$5:A11061,IF(C11061=C$5:C11061,1,0),0))</f>
        <v>7823</v>
      </c>
    </row>
    <row r="11062" spans="2:7" x14ac:dyDescent="0.25">
      <c r="B11062" s="149" t="str">
        <f t="shared" si="346"/>
        <v>_7824</v>
      </c>
      <c r="E11062" s="149" t="str">
        <f t="shared" si="347"/>
        <v>_</v>
      </c>
      <c r="G11062" s="149">
        <f t="array" ref="G11062">SUM(IF(A11062=A$5:A11062,IF(C11062=C$5:C11062,1,0),0))</f>
        <v>7824</v>
      </c>
    </row>
    <row r="11063" spans="2:7" x14ac:dyDescent="0.25">
      <c r="B11063" s="149" t="str">
        <f t="shared" si="346"/>
        <v>_7825</v>
      </c>
      <c r="E11063" s="149" t="str">
        <f t="shared" si="347"/>
        <v>_</v>
      </c>
      <c r="G11063" s="149">
        <f t="array" ref="G11063">SUM(IF(A11063=A$5:A11063,IF(C11063=C$5:C11063,1,0),0))</f>
        <v>7825</v>
      </c>
    </row>
    <row r="11064" spans="2:7" x14ac:dyDescent="0.25">
      <c r="B11064" s="149" t="str">
        <f t="shared" si="346"/>
        <v>_7826</v>
      </c>
      <c r="E11064" s="149" t="str">
        <f t="shared" si="347"/>
        <v>_</v>
      </c>
      <c r="G11064" s="149">
        <f t="array" ref="G11064">SUM(IF(A11064=A$5:A11064,IF(C11064=C$5:C11064,1,0),0))</f>
        <v>7826</v>
      </c>
    </row>
    <row r="11065" spans="2:7" x14ac:dyDescent="0.25">
      <c r="B11065" s="149" t="str">
        <f t="shared" si="346"/>
        <v>_7827</v>
      </c>
      <c r="E11065" s="149" t="str">
        <f t="shared" si="347"/>
        <v>_</v>
      </c>
      <c r="G11065" s="149">
        <f t="array" ref="G11065">SUM(IF(A11065=A$5:A11065,IF(C11065=C$5:C11065,1,0),0))</f>
        <v>7827</v>
      </c>
    </row>
    <row r="11066" spans="2:7" x14ac:dyDescent="0.25">
      <c r="B11066" s="149" t="str">
        <f t="shared" si="346"/>
        <v>_7828</v>
      </c>
      <c r="E11066" s="149" t="str">
        <f t="shared" si="347"/>
        <v>_</v>
      </c>
      <c r="G11066" s="149">
        <f t="array" ref="G11066">SUM(IF(A11066=A$5:A11066,IF(C11066=C$5:C11066,1,0),0))</f>
        <v>7828</v>
      </c>
    </row>
    <row r="11067" spans="2:7" x14ac:dyDescent="0.25">
      <c r="B11067" s="149" t="str">
        <f t="shared" si="346"/>
        <v>_7829</v>
      </c>
      <c r="E11067" s="149" t="str">
        <f t="shared" si="347"/>
        <v>_</v>
      </c>
      <c r="G11067" s="149">
        <f t="array" ref="G11067">SUM(IF(A11067=A$5:A11067,IF(C11067=C$5:C11067,1,0),0))</f>
        <v>7829</v>
      </c>
    </row>
    <row r="11068" spans="2:7" x14ac:dyDescent="0.25">
      <c r="B11068" s="149" t="str">
        <f t="shared" si="346"/>
        <v>_7830</v>
      </c>
      <c r="E11068" s="149" t="str">
        <f t="shared" si="347"/>
        <v>_</v>
      </c>
      <c r="G11068" s="149">
        <f t="array" ref="G11068">SUM(IF(A11068=A$5:A11068,IF(C11068=C$5:C11068,1,0),0))</f>
        <v>7830</v>
      </c>
    </row>
    <row r="11069" spans="2:7" x14ac:dyDescent="0.25">
      <c r="B11069" s="149" t="str">
        <f t="shared" si="346"/>
        <v>_7831</v>
      </c>
      <c r="E11069" s="149" t="str">
        <f t="shared" si="347"/>
        <v>_</v>
      </c>
      <c r="G11069" s="149">
        <f t="array" ref="G11069">SUM(IF(A11069=A$5:A11069,IF(C11069=C$5:C11069,1,0),0))</f>
        <v>7831</v>
      </c>
    </row>
    <row r="11070" spans="2:7" x14ac:dyDescent="0.25">
      <c r="B11070" s="149" t="str">
        <f t="shared" si="346"/>
        <v>_7832</v>
      </c>
      <c r="E11070" s="149" t="str">
        <f t="shared" si="347"/>
        <v>_</v>
      </c>
      <c r="G11070" s="149">
        <f t="array" ref="G11070">SUM(IF(A11070=A$5:A11070,IF(C11070=C$5:C11070,1,0),0))</f>
        <v>7832</v>
      </c>
    </row>
    <row r="11071" spans="2:7" x14ac:dyDescent="0.25">
      <c r="B11071" s="149" t="str">
        <f t="shared" si="346"/>
        <v>_7833</v>
      </c>
      <c r="E11071" s="149" t="str">
        <f t="shared" si="347"/>
        <v>_</v>
      </c>
      <c r="G11071" s="149">
        <f t="array" ref="G11071">SUM(IF(A11071=A$5:A11071,IF(C11071=C$5:C11071,1,0),0))</f>
        <v>7833</v>
      </c>
    </row>
    <row r="11072" spans="2:7" x14ac:dyDescent="0.25">
      <c r="B11072" s="149" t="str">
        <f t="shared" si="346"/>
        <v>_7834</v>
      </c>
      <c r="E11072" s="149" t="str">
        <f t="shared" si="347"/>
        <v>_</v>
      </c>
      <c r="G11072" s="149">
        <f t="array" ref="G11072">SUM(IF(A11072=A$5:A11072,IF(C11072=C$5:C11072,1,0),0))</f>
        <v>7834</v>
      </c>
    </row>
    <row r="11073" spans="2:7" x14ac:dyDescent="0.25">
      <c r="B11073" s="149" t="str">
        <f t="shared" si="346"/>
        <v>_7835</v>
      </c>
      <c r="E11073" s="149" t="str">
        <f t="shared" si="347"/>
        <v>_</v>
      </c>
      <c r="G11073" s="149">
        <f t="array" ref="G11073">SUM(IF(A11073=A$5:A11073,IF(C11073=C$5:C11073,1,0),0))</f>
        <v>7835</v>
      </c>
    </row>
    <row r="11074" spans="2:7" x14ac:dyDescent="0.25">
      <c r="B11074" s="149" t="str">
        <f t="shared" si="346"/>
        <v>_7836</v>
      </c>
      <c r="E11074" s="149" t="str">
        <f t="shared" si="347"/>
        <v>_</v>
      </c>
      <c r="G11074" s="149">
        <f t="array" ref="G11074">SUM(IF(A11074=A$5:A11074,IF(C11074=C$5:C11074,1,0),0))</f>
        <v>7836</v>
      </c>
    </row>
    <row r="11075" spans="2:7" x14ac:dyDescent="0.25">
      <c r="B11075" s="149" t="str">
        <f t="shared" si="346"/>
        <v>_7837</v>
      </c>
      <c r="E11075" s="149" t="str">
        <f t="shared" si="347"/>
        <v>_</v>
      </c>
      <c r="G11075" s="149">
        <f t="array" ref="G11075">SUM(IF(A11075=A$5:A11075,IF(C11075=C$5:C11075,1,0),0))</f>
        <v>7837</v>
      </c>
    </row>
    <row r="11076" spans="2:7" x14ac:dyDescent="0.25">
      <c r="B11076" s="149" t="str">
        <f t="shared" si="346"/>
        <v>_7838</v>
      </c>
      <c r="E11076" s="149" t="str">
        <f t="shared" si="347"/>
        <v>_</v>
      </c>
      <c r="G11076" s="149">
        <f t="array" ref="G11076">SUM(IF(A11076=A$5:A11076,IF(C11076=C$5:C11076,1,0),0))</f>
        <v>7838</v>
      </c>
    </row>
    <row r="11077" spans="2:7" x14ac:dyDescent="0.25">
      <c r="B11077" s="149" t="str">
        <f t="shared" si="346"/>
        <v>_7839</v>
      </c>
      <c r="E11077" s="149" t="str">
        <f t="shared" si="347"/>
        <v>_</v>
      </c>
      <c r="G11077" s="149">
        <f t="array" ref="G11077">SUM(IF(A11077=A$5:A11077,IF(C11077=C$5:C11077,1,0),0))</f>
        <v>7839</v>
      </c>
    </row>
    <row r="11078" spans="2:7" x14ac:dyDescent="0.25">
      <c r="B11078" s="149" t="str">
        <f t="shared" si="346"/>
        <v>_7840</v>
      </c>
      <c r="E11078" s="149" t="str">
        <f t="shared" si="347"/>
        <v>_</v>
      </c>
      <c r="G11078" s="149">
        <f t="array" ref="G11078">SUM(IF(A11078=A$5:A11078,IF(C11078=C$5:C11078,1,0),0))</f>
        <v>7840</v>
      </c>
    </row>
    <row r="11079" spans="2:7" x14ac:dyDescent="0.25">
      <c r="B11079" s="149" t="str">
        <f t="shared" si="346"/>
        <v>_7841</v>
      </c>
      <c r="E11079" s="149" t="str">
        <f t="shared" si="347"/>
        <v>_</v>
      </c>
      <c r="G11079" s="149">
        <f t="array" ref="G11079">SUM(IF(A11079=A$5:A11079,IF(C11079=C$5:C11079,1,0),0))</f>
        <v>7841</v>
      </c>
    </row>
    <row r="11080" spans="2:7" x14ac:dyDescent="0.25">
      <c r="B11080" s="149" t="str">
        <f t="shared" si="346"/>
        <v>_7842</v>
      </c>
      <c r="E11080" s="149" t="str">
        <f t="shared" si="347"/>
        <v>_</v>
      </c>
      <c r="G11080" s="149">
        <f t="array" ref="G11080">SUM(IF(A11080=A$5:A11080,IF(C11080=C$5:C11080,1,0),0))</f>
        <v>7842</v>
      </c>
    </row>
    <row r="11081" spans="2:7" x14ac:dyDescent="0.25">
      <c r="B11081" s="149" t="str">
        <f t="shared" si="346"/>
        <v>_7843</v>
      </c>
      <c r="E11081" s="149" t="str">
        <f t="shared" si="347"/>
        <v>_</v>
      </c>
      <c r="G11081" s="149">
        <f t="array" ref="G11081">SUM(IF(A11081=A$5:A11081,IF(C11081=C$5:C11081,1,0),0))</f>
        <v>7843</v>
      </c>
    </row>
    <row r="11082" spans="2:7" x14ac:dyDescent="0.25">
      <c r="B11082" s="149" t="str">
        <f t="shared" si="346"/>
        <v>_7844</v>
      </c>
      <c r="E11082" s="149" t="str">
        <f t="shared" si="347"/>
        <v>_</v>
      </c>
      <c r="G11082" s="149">
        <f t="array" ref="G11082">SUM(IF(A11082=A$5:A11082,IF(C11082=C$5:C11082,1,0),0))</f>
        <v>7844</v>
      </c>
    </row>
    <row r="11083" spans="2:7" x14ac:dyDescent="0.25">
      <c r="B11083" s="149" t="str">
        <f t="shared" si="346"/>
        <v>_7845</v>
      </c>
      <c r="E11083" s="149" t="str">
        <f t="shared" si="347"/>
        <v>_</v>
      </c>
      <c r="G11083" s="149">
        <f t="array" ref="G11083">SUM(IF(A11083=A$5:A11083,IF(C11083=C$5:C11083,1,0),0))</f>
        <v>7845</v>
      </c>
    </row>
    <row r="11084" spans="2:7" x14ac:dyDescent="0.25">
      <c r="B11084" s="149" t="str">
        <f t="shared" si="346"/>
        <v>_7846</v>
      </c>
      <c r="E11084" s="149" t="str">
        <f t="shared" si="347"/>
        <v>_</v>
      </c>
      <c r="G11084" s="149">
        <f t="array" ref="G11084">SUM(IF(A11084=A$5:A11084,IF(C11084=C$5:C11084,1,0),0))</f>
        <v>7846</v>
      </c>
    </row>
    <row r="11085" spans="2:7" x14ac:dyDescent="0.25">
      <c r="B11085" s="149" t="str">
        <f t="shared" ref="B11085:B11148" si="348">A11085&amp;"_"&amp;C11085&amp;G11085</f>
        <v>_7847</v>
      </c>
      <c r="E11085" s="149" t="str">
        <f t="shared" si="347"/>
        <v>_</v>
      </c>
      <c r="G11085" s="149">
        <f t="array" ref="G11085">SUM(IF(A11085=A$5:A11085,IF(C11085=C$5:C11085,1,0),0))</f>
        <v>7847</v>
      </c>
    </row>
    <row r="11086" spans="2:7" x14ac:dyDescent="0.25">
      <c r="B11086" s="149" t="str">
        <f t="shared" si="348"/>
        <v>_7848</v>
      </c>
      <c r="E11086" s="149" t="str">
        <f t="shared" si="347"/>
        <v>_</v>
      </c>
      <c r="G11086" s="149">
        <f t="array" ref="G11086">SUM(IF(A11086=A$5:A11086,IF(C11086=C$5:C11086,1,0),0))</f>
        <v>7848</v>
      </c>
    </row>
    <row r="11087" spans="2:7" x14ac:dyDescent="0.25">
      <c r="B11087" s="149" t="str">
        <f t="shared" si="348"/>
        <v>_7849</v>
      </c>
      <c r="E11087" s="149" t="str">
        <f t="shared" si="347"/>
        <v>_</v>
      </c>
      <c r="G11087" s="149">
        <f t="array" ref="G11087">SUM(IF(A11087=A$5:A11087,IF(C11087=C$5:C11087,1,0),0))</f>
        <v>7849</v>
      </c>
    </row>
    <row r="11088" spans="2:7" x14ac:dyDescent="0.25">
      <c r="B11088" s="149" t="str">
        <f t="shared" si="348"/>
        <v>_7850</v>
      </c>
      <c r="E11088" s="149" t="str">
        <f t="shared" si="347"/>
        <v>_</v>
      </c>
      <c r="G11088" s="149">
        <f t="array" ref="G11088">SUM(IF(A11088=A$5:A11088,IF(C11088=C$5:C11088,1,0),0))</f>
        <v>7850</v>
      </c>
    </row>
    <row r="11089" spans="2:7" x14ac:dyDescent="0.25">
      <c r="B11089" s="149" t="str">
        <f t="shared" si="348"/>
        <v>_7851</v>
      </c>
      <c r="E11089" s="149" t="str">
        <f t="shared" si="347"/>
        <v>_</v>
      </c>
      <c r="G11089" s="149">
        <f t="array" ref="G11089">SUM(IF(A11089=A$5:A11089,IF(C11089=C$5:C11089,1,0),0))</f>
        <v>7851</v>
      </c>
    </row>
    <row r="11090" spans="2:7" x14ac:dyDescent="0.25">
      <c r="B11090" s="149" t="str">
        <f t="shared" si="348"/>
        <v>_7852</v>
      </c>
      <c r="E11090" s="149" t="str">
        <f t="shared" si="347"/>
        <v>_</v>
      </c>
      <c r="G11090" s="149">
        <f t="array" ref="G11090">SUM(IF(A11090=A$5:A11090,IF(C11090=C$5:C11090,1,0),0))</f>
        <v>7852</v>
      </c>
    </row>
    <row r="11091" spans="2:7" x14ac:dyDescent="0.25">
      <c r="B11091" s="149" t="str">
        <f t="shared" si="348"/>
        <v>_7853</v>
      </c>
      <c r="E11091" s="149" t="str">
        <f t="shared" si="347"/>
        <v>_</v>
      </c>
      <c r="G11091" s="149">
        <f t="array" ref="G11091">SUM(IF(A11091=A$5:A11091,IF(C11091=C$5:C11091,1,0),0))</f>
        <v>7853</v>
      </c>
    </row>
    <row r="11092" spans="2:7" x14ac:dyDescent="0.25">
      <c r="B11092" s="149" t="str">
        <f t="shared" si="348"/>
        <v>_7854</v>
      </c>
      <c r="E11092" s="149" t="str">
        <f t="shared" si="347"/>
        <v>_</v>
      </c>
      <c r="G11092" s="149">
        <f t="array" ref="G11092">SUM(IF(A11092=A$5:A11092,IF(C11092=C$5:C11092,1,0),0))</f>
        <v>7854</v>
      </c>
    </row>
    <row r="11093" spans="2:7" x14ac:dyDescent="0.25">
      <c r="B11093" s="149" t="str">
        <f t="shared" si="348"/>
        <v>_7855</v>
      </c>
      <c r="E11093" s="149" t="str">
        <f t="shared" si="347"/>
        <v>_</v>
      </c>
      <c r="G11093" s="149">
        <f t="array" ref="G11093">SUM(IF(A11093=A$5:A11093,IF(C11093=C$5:C11093,1,0),0))</f>
        <v>7855</v>
      </c>
    </row>
    <row r="11094" spans="2:7" x14ac:dyDescent="0.25">
      <c r="B11094" s="149" t="str">
        <f t="shared" si="348"/>
        <v>_7856</v>
      </c>
      <c r="E11094" s="149" t="str">
        <f t="shared" si="347"/>
        <v>_</v>
      </c>
      <c r="G11094" s="149">
        <f t="array" ref="G11094">SUM(IF(A11094=A$5:A11094,IF(C11094=C$5:C11094,1,0),0))</f>
        <v>7856</v>
      </c>
    </row>
    <row r="11095" spans="2:7" x14ac:dyDescent="0.25">
      <c r="B11095" s="149" t="str">
        <f t="shared" si="348"/>
        <v>_7857</v>
      </c>
      <c r="E11095" s="149" t="str">
        <f t="shared" si="347"/>
        <v>_</v>
      </c>
      <c r="G11095" s="149">
        <f t="array" ref="G11095">SUM(IF(A11095=A$5:A11095,IF(C11095=C$5:C11095,1,0),0))</f>
        <v>7857</v>
      </c>
    </row>
    <row r="11096" spans="2:7" x14ac:dyDescent="0.25">
      <c r="B11096" s="149" t="str">
        <f t="shared" si="348"/>
        <v>_7858</v>
      </c>
      <c r="E11096" s="149" t="str">
        <f t="shared" si="347"/>
        <v>_</v>
      </c>
      <c r="G11096" s="149">
        <f t="array" ref="G11096">SUM(IF(A11096=A$5:A11096,IF(C11096=C$5:C11096,1,0),0))</f>
        <v>7858</v>
      </c>
    </row>
    <row r="11097" spans="2:7" x14ac:dyDescent="0.25">
      <c r="B11097" s="149" t="str">
        <f t="shared" si="348"/>
        <v>_7859</v>
      </c>
      <c r="E11097" s="149" t="str">
        <f t="shared" si="347"/>
        <v>_</v>
      </c>
      <c r="G11097" s="149">
        <f t="array" ref="G11097">SUM(IF(A11097=A$5:A11097,IF(C11097=C$5:C11097,1,0),0))</f>
        <v>7859</v>
      </c>
    </row>
    <row r="11098" spans="2:7" x14ac:dyDescent="0.25">
      <c r="B11098" s="149" t="str">
        <f t="shared" si="348"/>
        <v>_7860</v>
      </c>
      <c r="E11098" s="149" t="str">
        <f t="shared" si="347"/>
        <v>_</v>
      </c>
      <c r="G11098" s="149">
        <f t="array" ref="G11098">SUM(IF(A11098=A$5:A11098,IF(C11098=C$5:C11098,1,0),0))</f>
        <v>7860</v>
      </c>
    </row>
    <row r="11099" spans="2:7" x14ac:dyDescent="0.25">
      <c r="B11099" s="149" t="str">
        <f t="shared" si="348"/>
        <v>_7861</v>
      </c>
      <c r="E11099" s="149" t="str">
        <f t="shared" si="347"/>
        <v>_</v>
      </c>
      <c r="G11099" s="149">
        <f t="array" ref="G11099">SUM(IF(A11099=A$5:A11099,IF(C11099=C$5:C11099,1,0),0))</f>
        <v>7861</v>
      </c>
    </row>
    <row r="11100" spans="2:7" x14ac:dyDescent="0.25">
      <c r="B11100" s="149" t="str">
        <f t="shared" si="348"/>
        <v>_7862</v>
      </c>
      <c r="E11100" s="149" t="str">
        <f t="shared" si="347"/>
        <v>_</v>
      </c>
      <c r="G11100" s="149">
        <f t="array" ref="G11100">SUM(IF(A11100=A$5:A11100,IF(C11100=C$5:C11100,1,0),0))</f>
        <v>7862</v>
      </c>
    </row>
    <row r="11101" spans="2:7" x14ac:dyDescent="0.25">
      <c r="B11101" s="149" t="str">
        <f t="shared" si="348"/>
        <v>_7863</v>
      </c>
      <c r="E11101" s="149" t="str">
        <f t="shared" si="347"/>
        <v>_</v>
      </c>
      <c r="G11101" s="149">
        <f t="array" ref="G11101">SUM(IF(A11101=A$5:A11101,IF(C11101=C$5:C11101,1,0),0))</f>
        <v>7863</v>
      </c>
    </row>
    <row r="11102" spans="2:7" x14ac:dyDescent="0.25">
      <c r="B11102" s="149" t="str">
        <f t="shared" si="348"/>
        <v>_7864</v>
      </c>
      <c r="E11102" s="149" t="str">
        <f t="shared" si="347"/>
        <v>_</v>
      </c>
      <c r="G11102" s="149">
        <f t="array" ref="G11102">SUM(IF(A11102=A$5:A11102,IF(C11102=C$5:C11102,1,0),0))</f>
        <v>7864</v>
      </c>
    </row>
    <row r="11103" spans="2:7" x14ac:dyDescent="0.25">
      <c r="B11103" s="149" t="str">
        <f t="shared" si="348"/>
        <v>_7865</v>
      </c>
      <c r="E11103" s="149" t="str">
        <f t="shared" si="347"/>
        <v>_</v>
      </c>
      <c r="G11103" s="149">
        <f t="array" ref="G11103">SUM(IF(A11103=A$5:A11103,IF(C11103=C$5:C11103,1,0),0))</f>
        <v>7865</v>
      </c>
    </row>
    <row r="11104" spans="2:7" x14ac:dyDescent="0.25">
      <c r="B11104" s="149" t="str">
        <f t="shared" si="348"/>
        <v>_7866</v>
      </c>
      <c r="E11104" s="149" t="str">
        <f t="shared" si="347"/>
        <v>_</v>
      </c>
      <c r="G11104" s="149">
        <f t="array" ref="G11104">SUM(IF(A11104=A$5:A11104,IF(C11104=C$5:C11104,1,0),0))</f>
        <v>7866</v>
      </c>
    </row>
    <row r="11105" spans="2:7" x14ac:dyDescent="0.25">
      <c r="B11105" s="149" t="str">
        <f t="shared" si="348"/>
        <v>_7867</v>
      </c>
      <c r="E11105" s="149" t="str">
        <f t="shared" si="347"/>
        <v>_</v>
      </c>
      <c r="G11105" s="149">
        <f t="array" ref="G11105">SUM(IF(A11105=A$5:A11105,IF(C11105=C$5:C11105,1,0),0))</f>
        <v>7867</v>
      </c>
    </row>
    <row r="11106" spans="2:7" x14ac:dyDescent="0.25">
      <c r="B11106" s="149" t="str">
        <f t="shared" si="348"/>
        <v>_7868</v>
      </c>
      <c r="E11106" s="149" t="str">
        <f t="shared" si="347"/>
        <v>_</v>
      </c>
      <c r="G11106" s="149">
        <f t="array" ref="G11106">SUM(IF(A11106=A$5:A11106,IF(C11106=C$5:C11106,1,0),0))</f>
        <v>7868</v>
      </c>
    </row>
    <row r="11107" spans="2:7" x14ac:dyDescent="0.25">
      <c r="B11107" s="149" t="str">
        <f t="shared" si="348"/>
        <v>_7869</v>
      </c>
      <c r="E11107" s="149" t="str">
        <f t="shared" si="347"/>
        <v>_</v>
      </c>
      <c r="G11107" s="149">
        <f t="array" ref="G11107">SUM(IF(A11107=A$5:A11107,IF(C11107=C$5:C11107,1,0),0))</f>
        <v>7869</v>
      </c>
    </row>
    <row r="11108" spans="2:7" x14ac:dyDescent="0.25">
      <c r="B11108" s="149" t="str">
        <f t="shared" si="348"/>
        <v>_7870</v>
      </c>
      <c r="E11108" s="149" t="str">
        <f t="shared" si="347"/>
        <v>_</v>
      </c>
      <c r="G11108" s="149">
        <f t="array" ref="G11108">SUM(IF(A11108=A$5:A11108,IF(C11108=C$5:C11108,1,0),0))</f>
        <v>7870</v>
      </c>
    </row>
    <row r="11109" spans="2:7" x14ac:dyDescent="0.25">
      <c r="B11109" s="149" t="str">
        <f t="shared" si="348"/>
        <v>_7871</v>
      </c>
      <c r="E11109" s="149" t="str">
        <f t="shared" si="347"/>
        <v>_</v>
      </c>
      <c r="G11109" s="149">
        <f t="array" ref="G11109">SUM(IF(A11109=A$5:A11109,IF(C11109=C$5:C11109,1,0),0))</f>
        <v>7871</v>
      </c>
    </row>
    <row r="11110" spans="2:7" x14ac:dyDescent="0.25">
      <c r="B11110" s="149" t="str">
        <f t="shared" si="348"/>
        <v>_7872</v>
      </c>
      <c r="E11110" s="149" t="str">
        <f t="shared" si="347"/>
        <v>_</v>
      </c>
      <c r="G11110" s="149">
        <f t="array" ref="G11110">SUM(IF(A11110=A$5:A11110,IF(C11110=C$5:C11110,1,0),0))</f>
        <v>7872</v>
      </c>
    </row>
    <row r="11111" spans="2:7" x14ac:dyDescent="0.25">
      <c r="B11111" s="149" t="str">
        <f t="shared" si="348"/>
        <v>_7873</v>
      </c>
      <c r="E11111" s="149" t="str">
        <f t="shared" si="347"/>
        <v>_</v>
      </c>
      <c r="G11111" s="149">
        <f t="array" ref="G11111">SUM(IF(A11111=A$5:A11111,IF(C11111=C$5:C11111,1,0),0))</f>
        <v>7873</v>
      </c>
    </row>
    <row r="11112" spans="2:7" x14ac:dyDescent="0.25">
      <c r="B11112" s="149" t="str">
        <f t="shared" si="348"/>
        <v>_7874</v>
      </c>
      <c r="E11112" s="149" t="str">
        <f t="shared" si="347"/>
        <v>_</v>
      </c>
      <c r="G11112" s="149">
        <f t="array" ref="G11112">SUM(IF(A11112=A$5:A11112,IF(C11112=C$5:C11112,1,0),0))</f>
        <v>7874</v>
      </c>
    </row>
    <row r="11113" spans="2:7" x14ac:dyDescent="0.25">
      <c r="B11113" s="149" t="str">
        <f t="shared" si="348"/>
        <v>_7875</v>
      </c>
      <c r="E11113" s="149" t="str">
        <f t="shared" si="347"/>
        <v>_</v>
      </c>
      <c r="G11113" s="149">
        <f t="array" ref="G11113">SUM(IF(A11113=A$5:A11113,IF(C11113=C$5:C11113,1,0),0))</f>
        <v>7875</v>
      </c>
    </row>
    <row r="11114" spans="2:7" x14ac:dyDescent="0.25">
      <c r="B11114" s="149" t="str">
        <f t="shared" si="348"/>
        <v>_7876</v>
      </c>
      <c r="E11114" s="149" t="str">
        <f t="shared" si="347"/>
        <v>_</v>
      </c>
      <c r="G11114" s="149">
        <f t="array" ref="G11114">SUM(IF(A11114=A$5:A11114,IF(C11114=C$5:C11114,1,0),0))</f>
        <v>7876</v>
      </c>
    </row>
    <row r="11115" spans="2:7" x14ac:dyDescent="0.25">
      <c r="B11115" s="149" t="str">
        <f t="shared" si="348"/>
        <v>_7877</v>
      </c>
      <c r="E11115" s="149" t="str">
        <f t="shared" si="347"/>
        <v>_</v>
      </c>
      <c r="G11115" s="149">
        <f t="array" ref="G11115">SUM(IF(A11115=A$5:A11115,IF(C11115=C$5:C11115,1,0),0))</f>
        <v>7877</v>
      </c>
    </row>
    <row r="11116" spans="2:7" x14ac:dyDescent="0.25">
      <c r="B11116" s="149" t="str">
        <f t="shared" si="348"/>
        <v>_7878</v>
      </c>
      <c r="E11116" s="149" t="str">
        <f t="shared" si="347"/>
        <v>_</v>
      </c>
      <c r="G11116" s="149">
        <f t="array" ref="G11116">SUM(IF(A11116=A$5:A11116,IF(C11116=C$5:C11116,1,0),0))</f>
        <v>7878</v>
      </c>
    </row>
    <row r="11117" spans="2:7" x14ac:dyDescent="0.25">
      <c r="B11117" s="149" t="str">
        <f t="shared" si="348"/>
        <v>_7879</v>
      </c>
      <c r="E11117" s="149" t="str">
        <f t="shared" si="347"/>
        <v>_</v>
      </c>
      <c r="G11117" s="149">
        <f t="array" ref="G11117">SUM(IF(A11117=A$5:A11117,IF(C11117=C$5:C11117,1,0),0))</f>
        <v>7879</v>
      </c>
    </row>
    <row r="11118" spans="2:7" x14ac:dyDescent="0.25">
      <c r="B11118" s="149" t="str">
        <f t="shared" si="348"/>
        <v>_7880</v>
      </c>
      <c r="E11118" s="149" t="str">
        <f t="shared" si="347"/>
        <v>_</v>
      </c>
      <c r="G11118" s="149">
        <f t="array" ref="G11118">SUM(IF(A11118=A$5:A11118,IF(C11118=C$5:C11118,1,0),0))</f>
        <v>7880</v>
      </c>
    </row>
    <row r="11119" spans="2:7" x14ac:dyDescent="0.25">
      <c r="B11119" s="149" t="str">
        <f t="shared" si="348"/>
        <v>_7881</v>
      </c>
      <c r="E11119" s="149" t="str">
        <f t="shared" si="347"/>
        <v>_</v>
      </c>
      <c r="G11119" s="149">
        <f t="array" ref="G11119">SUM(IF(A11119=A$5:A11119,IF(C11119=C$5:C11119,1,0),0))</f>
        <v>7881</v>
      </c>
    </row>
    <row r="11120" spans="2:7" x14ac:dyDescent="0.25">
      <c r="B11120" s="149" t="str">
        <f t="shared" si="348"/>
        <v>_7882</v>
      </c>
      <c r="E11120" s="149" t="str">
        <f t="shared" si="347"/>
        <v>_</v>
      </c>
      <c r="G11120" s="149">
        <f t="array" ref="G11120">SUM(IF(A11120=A$5:A11120,IF(C11120=C$5:C11120,1,0),0))</f>
        <v>7882</v>
      </c>
    </row>
    <row r="11121" spans="2:7" x14ac:dyDescent="0.25">
      <c r="B11121" s="149" t="str">
        <f t="shared" si="348"/>
        <v>_7883</v>
      </c>
      <c r="E11121" s="149" t="str">
        <f t="shared" ref="E11121:E11184" si="349">A11121&amp;"_"&amp;C11121&amp;D11121</f>
        <v>_</v>
      </c>
      <c r="G11121" s="149">
        <f t="array" ref="G11121">SUM(IF(A11121=A$5:A11121,IF(C11121=C$5:C11121,1,0),0))</f>
        <v>7883</v>
      </c>
    </row>
    <row r="11122" spans="2:7" x14ac:dyDescent="0.25">
      <c r="B11122" s="149" t="str">
        <f t="shared" si="348"/>
        <v>_7884</v>
      </c>
      <c r="E11122" s="149" t="str">
        <f t="shared" si="349"/>
        <v>_</v>
      </c>
      <c r="G11122" s="149">
        <f t="array" ref="G11122">SUM(IF(A11122=A$5:A11122,IF(C11122=C$5:C11122,1,0),0))</f>
        <v>7884</v>
      </c>
    </row>
    <row r="11123" spans="2:7" x14ac:dyDescent="0.25">
      <c r="B11123" s="149" t="str">
        <f t="shared" si="348"/>
        <v>_7885</v>
      </c>
      <c r="E11123" s="149" t="str">
        <f t="shared" si="349"/>
        <v>_</v>
      </c>
      <c r="G11123" s="149">
        <f t="array" ref="G11123">SUM(IF(A11123=A$5:A11123,IF(C11123=C$5:C11123,1,0),0))</f>
        <v>7885</v>
      </c>
    </row>
    <row r="11124" spans="2:7" x14ac:dyDescent="0.25">
      <c r="B11124" s="149" t="str">
        <f t="shared" si="348"/>
        <v>_7886</v>
      </c>
      <c r="E11124" s="149" t="str">
        <f t="shared" si="349"/>
        <v>_</v>
      </c>
      <c r="G11124" s="149">
        <f t="array" ref="G11124">SUM(IF(A11124=A$5:A11124,IF(C11124=C$5:C11124,1,0),0))</f>
        <v>7886</v>
      </c>
    </row>
    <row r="11125" spans="2:7" x14ac:dyDescent="0.25">
      <c r="B11125" s="149" t="str">
        <f t="shared" si="348"/>
        <v>_7887</v>
      </c>
      <c r="E11125" s="149" t="str">
        <f t="shared" si="349"/>
        <v>_</v>
      </c>
      <c r="G11125" s="149">
        <f t="array" ref="G11125">SUM(IF(A11125=A$5:A11125,IF(C11125=C$5:C11125,1,0),0))</f>
        <v>7887</v>
      </c>
    </row>
    <row r="11126" spans="2:7" x14ac:dyDescent="0.25">
      <c r="B11126" s="149" t="str">
        <f t="shared" si="348"/>
        <v>_7888</v>
      </c>
      <c r="E11126" s="149" t="str">
        <f t="shared" si="349"/>
        <v>_</v>
      </c>
      <c r="G11126" s="149">
        <f t="array" ref="G11126">SUM(IF(A11126=A$5:A11126,IF(C11126=C$5:C11126,1,0),0))</f>
        <v>7888</v>
      </c>
    </row>
    <row r="11127" spans="2:7" x14ac:dyDescent="0.25">
      <c r="B11127" s="149" t="str">
        <f t="shared" si="348"/>
        <v>_7889</v>
      </c>
      <c r="E11127" s="149" t="str">
        <f t="shared" si="349"/>
        <v>_</v>
      </c>
      <c r="G11127" s="149">
        <f t="array" ref="G11127">SUM(IF(A11127=A$5:A11127,IF(C11127=C$5:C11127,1,0),0))</f>
        <v>7889</v>
      </c>
    </row>
    <row r="11128" spans="2:7" x14ac:dyDescent="0.25">
      <c r="B11128" s="149" t="str">
        <f t="shared" si="348"/>
        <v>_7890</v>
      </c>
      <c r="E11128" s="149" t="str">
        <f t="shared" si="349"/>
        <v>_</v>
      </c>
      <c r="G11128" s="149">
        <f t="array" ref="G11128">SUM(IF(A11128=A$5:A11128,IF(C11128=C$5:C11128,1,0),0))</f>
        <v>7890</v>
      </c>
    </row>
    <row r="11129" spans="2:7" x14ac:dyDescent="0.25">
      <c r="B11129" s="149" t="str">
        <f t="shared" si="348"/>
        <v>_7891</v>
      </c>
      <c r="E11129" s="149" t="str">
        <f t="shared" si="349"/>
        <v>_</v>
      </c>
      <c r="G11129" s="149">
        <f t="array" ref="G11129">SUM(IF(A11129=A$5:A11129,IF(C11129=C$5:C11129,1,0),0))</f>
        <v>7891</v>
      </c>
    </row>
    <row r="11130" spans="2:7" x14ac:dyDescent="0.25">
      <c r="B11130" s="149" t="str">
        <f t="shared" si="348"/>
        <v>_7892</v>
      </c>
      <c r="E11130" s="149" t="str">
        <f t="shared" si="349"/>
        <v>_</v>
      </c>
      <c r="G11130" s="149">
        <f t="array" ref="G11130">SUM(IF(A11130=A$5:A11130,IF(C11130=C$5:C11130,1,0),0))</f>
        <v>7892</v>
      </c>
    </row>
    <row r="11131" spans="2:7" x14ac:dyDescent="0.25">
      <c r="B11131" s="149" t="str">
        <f t="shared" si="348"/>
        <v>_7893</v>
      </c>
      <c r="E11131" s="149" t="str">
        <f t="shared" si="349"/>
        <v>_</v>
      </c>
      <c r="G11131" s="149">
        <f t="array" ref="G11131">SUM(IF(A11131=A$5:A11131,IF(C11131=C$5:C11131,1,0),0))</f>
        <v>7893</v>
      </c>
    </row>
    <row r="11132" spans="2:7" x14ac:dyDescent="0.25">
      <c r="B11132" s="149" t="str">
        <f t="shared" si="348"/>
        <v>_7894</v>
      </c>
      <c r="E11132" s="149" t="str">
        <f t="shared" si="349"/>
        <v>_</v>
      </c>
      <c r="G11132" s="149">
        <f t="array" ref="G11132">SUM(IF(A11132=A$5:A11132,IF(C11132=C$5:C11132,1,0),0))</f>
        <v>7894</v>
      </c>
    </row>
    <row r="11133" spans="2:7" x14ac:dyDescent="0.25">
      <c r="B11133" s="149" t="str">
        <f t="shared" si="348"/>
        <v>_7895</v>
      </c>
      <c r="E11133" s="149" t="str">
        <f t="shared" si="349"/>
        <v>_</v>
      </c>
      <c r="G11133" s="149">
        <f t="array" ref="G11133">SUM(IF(A11133=A$5:A11133,IF(C11133=C$5:C11133,1,0),0))</f>
        <v>7895</v>
      </c>
    </row>
    <row r="11134" spans="2:7" x14ac:dyDescent="0.25">
      <c r="B11134" s="149" t="str">
        <f t="shared" si="348"/>
        <v>_7896</v>
      </c>
      <c r="E11134" s="149" t="str">
        <f t="shared" si="349"/>
        <v>_</v>
      </c>
      <c r="G11134" s="149">
        <f t="array" ref="G11134">SUM(IF(A11134=A$5:A11134,IF(C11134=C$5:C11134,1,0),0))</f>
        <v>7896</v>
      </c>
    </row>
    <row r="11135" spans="2:7" x14ac:dyDescent="0.25">
      <c r="B11135" s="149" t="str">
        <f t="shared" si="348"/>
        <v>_7897</v>
      </c>
      <c r="E11135" s="149" t="str">
        <f t="shared" si="349"/>
        <v>_</v>
      </c>
      <c r="G11135" s="149">
        <f t="array" ref="G11135">SUM(IF(A11135=A$5:A11135,IF(C11135=C$5:C11135,1,0),0))</f>
        <v>7897</v>
      </c>
    </row>
    <row r="11136" spans="2:7" x14ac:dyDescent="0.25">
      <c r="B11136" s="149" t="str">
        <f t="shared" si="348"/>
        <v>_7898</v>
      </c>
      <c r="E11136" s="149" t="str">
        <f t="shared" si="349"/>
        <v>_</v>
      </c>
      <c r="G11136" s="149">
        <f t="array" ref="G11136">SUM(IF(A11136=A$5:A11136,IF(C11136=C$5:C11136,1,0),0))</f>
        <v>7898</v>
      </c>
    </row>
    <row r="11137" spans="2:7" x14ac:dyDescent="0.25">
      <c r="B11137" s="149" t="str">
        <f t="shared" si="348"/>
        <v>_7899</v>
      </c>
      <c r="E11137" s="149" t="str">
        <f t="shared" si="349"/>
        <v>_</v>
      </c>
      <c r="G11137" s="149">
        <f t="array" ref="G11137">SUM(IF(A11137=A$5:A11137,IF(C11137=C$5:C11137,1,0),0))</f>
        <v>7899</v>
      </c>
    </row>
    <row r="11138" spans="2:7" x14ac:dyDescent="0.25">
      <c r="B11138" s="149" t="str">
        <f t="shared" si="348"/>
        <v>_7900</v>
      </c>
      <c r="E11138" s="149" t="str">
        <f t="shared" si="349"/>
        <v>_</v>
      </c>
      <c r="G11138" s="149">
        <f t="array" ref="G11138">SUM(IF(A11138=A$5:A11138,IF(C11138=C$5:C11138,1,0),0))</f>
        <v>7900</v>
      </c>
    </row>
    <row r="11139" spans="2:7" x14ac:dyDescent="0.25">
      <c r="B11139" s="149" t="str">
        <f t="shared" si="348"/>
        <v>_7901</v>
      </c>
      <c r="E11139" s="149" t="str">
        <f t="shared" si="349"/>
        <v>_</v>
      </c>
      <c r="G11139" s="149">
        <f t="array" ref="G11139">SUM(IF(A11139=A$5:A11139,IF(C11139=C$5:C11139,1,0),0))</f>
        <v>7901</v>
      </c>
    </row>
    <row r="11140" spans="2:7" x14ac:dyDescent="0.25">
      <c r="B11140" s="149" t="str">
        <f t="shared" si="348"/>
        <v>_7902</v>
      </c>
      <c r="E11140" s="149" t="str">
        <f t="shared" si="349"/>
        <v>_</v>
      </c>
      <c r="G11140" s="149">
        <f t="array" ref="G11140">SUM(IF(A11140=A$5:A11140,IF(C11140=C$5:C11140,1,0),0))</f>
        <v>7902</v>
      </c>
    </row>
    <row r="11141" spans="2:7" x14ac:dyDescent="0.25">
      <c r="B11141" s="149" t="str">
        <f t="shared" si="348"/>
        <v>_7903</v>
      </c>
      <c r="E11141" s="149" t="str">
        <f t="shared" si="349"/>
        <v>_</v>
      </c>
      <c r="G11141" s="149">
        <f t="array" ref="G11141">SUM(IF(A11141=A$5:A11141,IF(C11141=C$5:C11141,1,0),0))</f>
        <v>7903</v>
      </c>
    </row>
    <row r="11142" spans="2:7" x14ac:dyDescent="0.25">
      <c r="B11142" s="149" t="str">
        <f t="shared" si="348"/>
        <v>_7904</v>
      </c>
      <c r="E11142" s="149" t="str">
        <f t="shared" si="349"/>
        <v>_</v>
      </c>
      <c r="G11142" s="149">
        <f t="array" ref="G11142">SUM(IF(A11142=A$5:A11142,IF(C11142=C$5:C11142,1,0),0))</f>
        <v>7904</v>
      </c>
    </row>
    <row r="11143" spans="2:7" x14ac:dyDescent="0.25">
      <c r="B11143" s="149" t="str">
        <f t="shared" si="348"/>
        <v>_7905</v>
      </c>
      <c r="E11143" s="149" t="str">
        <f t="shared" si="349"/>
        <v>_</v>
      </c>
      <c r="G11143" s="149">
        <f t="array" ref="G11143">SUM(IF(A11143=A$5:A11143,IF(C11143=C$5:C11143,1,0),0))</f>
        <v>7905</v>
      </c>
    </row>
    <row r="11144" spans="2:7" x14ac:dyDescent="0.25">
      <c r="B11144" s="149" t="str">
        <f t="shared" si="348"/>
        <v>_7906</v>
      </c>
      <c r="E11144" s="149" t="str">
        <f t="shared" si="349"/>
        <v>_</v>
      </c>
      <c r="G11144" s="149">
        <f t="array" ref="G11144">SUM(IF(A11144=A$5:A11144,IF(C11144=C$5:C11144,1,0),0))</f>
        <v>7906</v>
      </c>
    </row>
    <row r="11145" spans="2:7" x14ac:dyDescent="0.25">
      <c r="B11145" s="149" t="str">
        <f t="shared" si="348"/>
        <v>_7907</v>
      </c>
      <c r="E11145" s="149" t="str">
        <f t="shared" si="349"/>
        <v>_</v>
      </c>
      <c r="G11145" s="149">
        <f t="array" ref="G11145">SUM(IF(A11145=A$5:A11145,IF(C11145=C$5:C11145,1,0),0))</f>
        <v>7907</v>
      </c>
    </row>
    <row r="11146" spans="2:7" x14ac:dyDescent="0.25">
      <c r="B11146" s="149" t="str">
        <f t="shared" si="348"/>
        <v>_7908</v>
      </c>
      <c r="E11146" s="149" t="str">
        <f t="shared" si="349"/>
        <v>_</v>
      </c>
      <c r="G11146" s="149">
        <f t="array" ref="G11146">SUM(IF(A11146=A$5:A11146,IF(C11146=C$5:C11146,1,0),0))</f>
        <v>7908</v>
      </c>
    </row>
    <row r="11147" spans="2:7" x14ac:dyDescent="0.25">
      <c r="B11147" s="149" t="str">
        <f t="shared" si="348"/>
        <v>_7909</v>
      </c>
      <c r="E11147" s="149" t="str">
        <f t="shared" si="349"/>
        <v>_</v>
      </c>
      <c r="G11147" s="149">
        <f t="array" ref="G11147">SUM(IF(A11147=A$5:A11147,IF(C11147=C$5:C11147,1,0),0))</f>
        <v>7909</v>
      </c>
    </row>
    <row r="11148" spans="2:7" x14ac:dyDescent="0.25">
      <c r="B11148" s="149" t="str">
        <f t="shared" si="348"/>
        <v>_7910</v>
      </c>
      <c r="E11148" s="149" t="str">
        <f t="shared" si="349"/>
        <v>_</v>
      </c>
      <c r="G11148" s="149">
        <f t="array" ref="G11148">SUM(IF(A11148=A$5:A11148,IF(C11148=C$5:C11148,1,0),0))</f>
        <v>7910</v>
      </c>
    </row>
    <row r="11149" spans="2:7" x14ac:dyDescent="0.25">
      <c r="B11149" s="149" t="str">
        <f t="shared" ref="B11149:B11212" si="350">A11149&amp;"_"&amp;C11149&amp;G11149</f>
        <v>_7911</v>
      </c>
      <c r="E11149" s="149" t="str">
        <f t="shared" si="349"/>
        <v>_</v>
      </c>
      <c r="G11149" s="149">
        <f t="array" ref="G11149">SUM(IF(A11149=A$5:A11149,IF(C11149=C$5:C11149,1,0),0))</f>
        <v>7911</v>
      </c>
    </row>
    <row r="11150" spans="2:7" x14ac:dyDescent="0.25">
      <c r="B11150" s="149" t="str">
        <f t="shared" si="350"/>
        <v>_7912</v>
      </c>
      <c r="E11150" s="149" t="str">
        <f t="shared" si="349"/>
        <v>_</v>
      </c>
      <c r="G11150" s="149">
        <f t="array" ref="G11150">SUM(IF(A11150=A$5:A11150,IF(C11150=C$5:C11150,1,0),0))</f>
        <v>7912</v>
      </c>
    </row>
    <row r="11151" spans="2:7" x14ac:dyDescent="0.25">
      <c r="B11151" s="149" t="str">
        <f t="shared" si="350"/>
        <v>_7913</v>
      </c>
      <c r="E11151" s="149" t="str">
        <f t="shared" si="349"/>
        <v>_</v>
      </c>
      <c r="G11151" s="149">
        <f t="array" ref="G11151">SUM(IF(A11151=A$5:A11151,IF(C11151=C$5:C11151,1,0),0))</f>
        <v>7913</v>
      </c>
    </row>
    <row r="11152" spans="2:7" x14ac:dyDescent="0.25">
      <c r="B11152" s="149" t="str">
        <f t="shared" si="350"/>
        <v>_7914</v>
      </c>
      <c r="E11152" s="149" t="str">
        <f t="shared" si="349"/>
        <v>_</v>
      </c>
      <c r="G11152" s="149">
        <f t="array" ref="G11152">SUM(IF(A11152=A$5:A11152,IF(C11152=C$5:C11152,1,0),0))</f>
        <v>7914</v>
      </c>
    </row>
    <row r="11153" spans="2:7" x14ac:dyDescent="0.25">
      <c r="B11153" s="149" t="str">
        <f t="shared" si="350"/>
        <v>_7915</v>
      </c>
      <c r="E11153" s="149" t="str">
        <f t="shared" si="349"/>
        <v>_</v>
      </c>
      <c r="G11153" s="149">
        <f t="array" ref="G11153">SUM(IF(A11153=A$5:A11153,IF(C11153=C$5:C11153,1,0),0))</f>
        <v>7915</v>
      </c>
    </row>
    <row r="11154" spans="2:7" x14ac:dyDescent="0.25">
      <c r="B11154" s="149" t="str">
        <f t="shared" si="350"/>
        <v>_7916</v>
      </c>
      <c r="E11154" s="149" t="str">
        <f t="shared" si="349"/>
        <v>_</v>
      </c>
      <c r="G11154" s="149">
        <f t="array" ref="G11154">SUM(IF(A11154=A$5:A11154,IF(C11154=C$5:C11154,1,0),0))</f>
        <v>7916</v>
      </c>
    </row>
    <row r="11155" spans="2:7" x14ac:dyDescent="0.25">
      <c r="B11155" s="149" t="str">
        <f t="shared" si="350"/>
        <v>_7917</v>
      </c>
      <c r="E11155" s="149" t="str">
        <f t="shared" si="349"/>
        <v>_</v>
      </c>
      <c r="G11155" s="149">
        <f t="array" ref="G11155">SUM(IF(A11155=A$5:A11155,IF(C11155=C$5:C11155,1,0),0))</f>
        <v>7917</v>
      </c>
    </row>
    <row r="11156" spans="2:7" x14ac:dyDescent="0.25">
      <c r="B11156" s="149" t="str">
        <f t="shared" si="350"/>
        <v>_7918</v>
      </c>
      <c r="E11156" s="149" t="str">
        <f t="shared" si="349"/>
        <v>_</v>
      </c>
      <c r="G11156" s="149">
        <f t="array" ref="G11156">SUM(IF(A11156=A$5:A11156,IF(C11156=C$5:C11156,1,0),0))</f>
        <v>7918</v>
      </c>
    </row>
    <row r="11157" spans="2:7" x14ac:dyDescent="0.25">
      <c r="B11157" s="149" t="str">
        <f t="shared" si="350"/>
        <v>_7919</v>
      </c>
      <c r="E11157" s="149" t="str">
        <f t="shared" si="349"/>
        <v>_</v>
      </c>
      <c r="G11157" s="149">
        <f t="array" ref="G11157">SUM(IF(A11157=A$5:A11157,IF(C11157=C$5:C11157,1,0),0))</f>
        <v>7919</v>
      </c>
    </row>
    <row r="11158" spans="2:7" x14ac:dyDescent="0.25">
      <c r="B11158" s="149" t="str">
        <f t="shared" si="350"/>
        <v>_7920</v>
      </c>
      <c r="E11158" s="149" t="str">
        <f t="shared" si="349"/>
        <v>_</v>
      </c>
      <c r="G11158" s="149">
        <f t="array" ref="G11158">SUM(IF(A11158=A$5:A11158,IF(C11158=C$5:C11158,1,0),0))</f>
        <v>7920</v>
      </c>
    </row>
    <row r="11159" spans="2:7" x14ac:dyDescent="0.25">
      <c r="B11159" s="149" t="str">
        <f t="shared" si="350"/>
        <v>_7921</v>
      </c>
      <c r="E11159" s="149" t="str">
        <f t="shared" si="349"/>
        <v>_</v>
      </c>
      <c r="G11159" s="149">
        <f t="array" ref="G11159">SUM(IF(A11159=A$5:A11159,IF(C11159=C$5:C11159,1,0),0))</f>
        <v>7921</v>
      </c>
    </row>
    <row r="11160" spans="2:7" x14ac:dyDescent="0.25">
      <c r="B11160" s="149" t="str">
        <f t="shared" si="350"/>
        <v>_7922</v>
      </c>
      <c r="E11160" s="149" t="str">
        <f t="shared" si="349"/>
        <v>_</v>
      </c>
      <c r="G11160" s="149">
        <f t="array" ref="G11160">SUM(IF(A11160=A$5:A11160,IF(C11160=C$5:C11160,1,0),0))</f>
        <v>7922</v>
      </c>
    </row>
    <row r="11161" spans="2:7" x14ac:dyDescent="0.25">
      <c r="B11161" s="149" t="str">
        <f t="shared" si="350"/>
        <v>_7923</v>
      </c>
      <c r="E11161" s="149" t="str">
        <f t="shared" si="349"/>
        <v>_</v>
      </c>
      <c r="G11161" s="149">
        <f t="array" ref="G11161">SUM(IF(A11161=A$5:A11161,IF(C11161=C$5:C11161,1,0),0))</f>
        <v>7923</v>
      </c>
    </row>
    <row r="11162" spans="2:7" x14ac:dyDescent="0.25">
      <c r="B11162" s="149" t="str">
        <f t="shared" si="350"/>
        <v>_7924</v>
      </c>
      <c r="E11162" s="149" t="str">
        <f t="shared" si="349"/>
        <v>_</v>
      </c>
      <c r="G11162" s="149">
        <f t="array" ref="G11162">SUM(IF(A11162=A$5:A11162,IF(C11162=C$5:C11162,1,0),0))</f>
        <v>7924</v>
      </c>
    </row>
    <row r="11163" spans="2:7" x14ac:dyDescent="0.25">
      <c r="B11163" s="149" t="str">
        <f t="shared" si="350"/>
        <v>_7925</v>
      </c>
      <c r="E11163" s="149" t="str">
        <f t="shared" si="349"/>
        <v>_</v>
      </c>
      <c r="G11163" s="149">
        <f t="array" ref="G11163">SUM(IF(A11163=A$5:A11163,IF(C11163=C$5:C11163,1,0),0))</f>
        <v>7925</v>
      </c>
    </row>
    <row r="11164" spans="2:7" x14ac:dyDescent="0.25">
      <c r="B11164" s="149" t="str">
        <f t="shared" si="350"/>
        <v>_7926</v>
      </c>
      <c r="E11164" s="149" t="str">
        <f t="shared" si="349"/>
        <v>_</v>
      </c>
      <c r="G11164" s="149">
        <f t="array" ref="G11164">SUM(IF(A11164=A$5:A11164,IF(C11164=C$5:C11164,1,0),0))</f>
        <v>7926</v>
      </c>
    </row>
    <row r="11165" spans="2:7" x14ac:dyDescent="0.25">
      <c r="B11165" s="149" t="str">
        <f t="shared" si="350"/>
        <v>_7927</v>
      </c>
      <c r="E11165" s="149" t="str">
        <f t="shared" si="349"/>
        <v>_</v>
      </c>
      <c r="G11165" s="149">
        <f t="array" ref="G11165">SUM(IF(A11165=A$5:A11165,IF(C11165=C$5:C11165,1,0),0))</f>
        <v>7927</v>
      </c>
    </row>
    <row r="11166" spans="2:7" x14ac:dyDescent="0.25">
      <c r="B11166" s="149" t="str">
        <f t="shared" si="350"/>
        <v>_7928</v>
      </c>
      <c r="E11166" s="149" t="str">
        <f t="shared" si="349"/>
        <v>_</v>
      </c>
      <c r="G11166" s="149">
        <f t="array" ref="G11166">SUM(IF(A11166=A$5:A11166,IF(C11166=C$5:C11166,1,0),0))</f>
        <v>7928</v>
      </c>
    </row>
    <row r="11167" spans="2:7" x14ac:dyDescent="0.25">
      <c r="B11167" s="149" t="str">
        <f t="shared" si="350"/>
        <v>_7929</v>
      </c>
      <c r="E11167" s="149" t="str">
        <f t="shared" si="349"/>
        <v>_</v>
      </c>
      <c r="G11167" s="149">
        <f t="array" ref="G11167">SUM(IF(A11167=A$5:A11167,IF(C11167=C$5:C11167,1,0),0))</f>
        <v>7929</v>
      </c>
    </row>
    <row r="11168" spans="2:7" x14ac:dyDescent="0.25">
      <c r="B11168" s="149" t="str">
        <f t="shared" si="350"/>
        <v>_7930</v>
      </c>
      <c r="E11168" s="149" t="str">
        <f t="shared" si="349"/>
        <v>_</v>
      </c>
      <c r="G11168" s="149">
        <f t="array" ref="G11168">SUM(IF(A11168=A$5:A11168,IF(C11168=C$5:C11168,1,0),0))</f>
        <v>7930</v>
      </c>
    </row>
    <row r="11169" spans="2:7" x14ac:dyDescent="0.25">
      <c r="B11169" s="149" t="str">
        <f t="shared" si="350"/>
        <v>_7931</v>
      </c>
      <c r="E11169" s="149" t="str">
        <f t="shared" si="349"/>
        <v>_</v>
      </c>
      <c r="G11169" s="149">
        <f t="array" ref="G11169">SUM(IF(A11169=A$5:A11169,IF(C11169=C$5:C11169,1,0),0))</f>
        <v>7931</v>
      </c>
    </row>
    <row r="11170" spans="2:7" x14ac:dyDescent="0.25">
      <c r="B11170" s="149" t="str">
        <f t="shared" si="350"/>
        <v>_7932</v>
      </c>
      <c r="E11170" s="149" t="str">
        <f t="shared" si="349"/>
        <v>_</v>
      </c>
      <c r="G11170" s="149">
        <f t="array" ref="G11170">SUM(IF(A11170=A$5:A11170,IF(C11170=C$5:C11170,1,0),0))</f>
        <v>7932</v>
      </c>
    </row>
    <row r="11171" spans="2:7" x14ac:dyDescent="0.25">
      <c r="B11171" s="149" t="str">
        <f t="shared" si="350"/>
        <v>_7933</v>
      </c>
      <c r="E11171" s="149" t="str">
        <f t="shared" si="349"/>
        <v>_</v>
      </c>
      <c r="G11171" s="149">
        <f t="array" ref="G11171">SUM(IF(A11171=A$5:A11171,IF(C11171=C$5:C11171,1,0),0))</f>
        <v>7933</v>
      </c>
    </row>
    <row r="11172" spans="2:7" x14ac:dyDescent="0.25">
      <c r="B11172" s="149" t="str">
        <f t="shared" si="350"/>
        <v>_7934</v>
      </c>
      <c r="E11172" s="149" t="str">
        <f t="shared" si="349"/>
        <v>_</v>
      </c>
      <c r="G11172" s="149">
        <f t="array" ref="G11172">SUM(IF(A11172=A$5:A11172,IF(C11172=C$5:C11172,1,0),0))</f>
        <v>7934</v>
      </c>
    </row>
    <row r="11173" spans="2:7" x14ac:dyDescent="0.25">
      <c r="B11173" s="149" t="str">
        <f t="shared" si="350"/>
        <v>_7935</v>
      </c>
      <c r="E11173" s="149" t="str">
        <f t="shared" si="349"/>
        <v>_</v>
      </c>
      <c r="G11173" s="149">
        <f t="array" ref="G11173">SUM(IF(A11173=A$5:A11173,IF(C11173=C$5:C11173,1,0),0))</f>
        <v>7935</v>
      </c>
    </row>
    <row r="11174" spans="2:7" x14ac:dyDescent="0.25">
      <c r="B11174" s="149" t="str">
        <f t="shared" si="350"/>
        <v>_7936</v>
      </c>
      <c r="E11174" s="149" t="str">
        <f t="shared" si="349"/>
        <v>_</v>
      </c>
      <c r="G11174" s="149">
        <f t="array" ref="G11174">SUM(IF(A11174=A$5:A11174,IF(C11174=C$5:C11174,1,0),0))</f>
        <v>7936</v>
      </c>
    </row>
    <row r="11175" spans="2:7" x14ac:dyDescent="0.25">
      <c r="B11175" s="149" t="str">
        <f t="shared" si="350"/>
        <v>_7937</v>
      </c>
      <c r="E11175" s="149" t="str">
        <f t="shared" si="349"/>
        <v>_</v>
      </c>
      <c r="G11175" s="149">
        <f t="array" ref="G11175">SUM(IF(A11175=A$5:A11175,IF(C11175=C$5:C11175,1,0),0))</f>
        <v>7937</v>
      </c>
    </row>
    <row r="11176" spans="2:7" x14ac:dyDescent="0.25">
      <c r="B11176" s="149" t="str">
        <f t="shared" si="350"/>
        <v>_7938</v>
      </c>
      <c r="E11176" s="149" t="str">
        <f t="shared" si="349"/>
        <v>_</v>
      </c>
      <c r="G11176" s="149">
        <f t="array" ref="G11176">SUM(IF(A11176=A$5:A11176,IF(C11176=C$5:C11176,1,0),0))</f>
        <v>7938</v>
      </c>
    </row>
    <row r="11177" spans="2:7" x14ac:dyDescent="0.25">
      <c r="B11177" s="149" t="str">
        <f t="shared" si="350"/>
        <v>_7939</v>
      </c>
      <c r="E11177" s="149" t="str">
        <f t="shared" si="349"/>
        <v>_</v>
      </c>
      <c r="G11177" s="149">
        <f t="array" ref="G11177">SUM(IF(A11177=A$5:A11177,IF(C11177=C$5:C11177,1,0),0))</f>
        <v>7939</v>
      </c>
    </row>
    <row r="11178" spans="2:7" x14ac:dyDescent="0.25">
      <c r="B11178" s="149" t="str">
        <f t="shared" si="350"/>
        <v>_7940</v>
      </c>
      <c r="E11178" s="149" t="str">
        <f t="shared" si="349"/>
        <v>_</v>
      </c>
      <c r="G11178" s="149">
        <f t="array" ref="G11178">SUM(IF(A11178=A$5:A11178,IF(C11178=C$5:C11178,1,0),0))</f>
        <v>7940</v>
      </c>
    </row>
    <row r="11179" spans="2:7" x14ac:dyDescent="0.25">
      <c r="B11179" s="149" t="str">
        <f t="shared" si="350"/>
        <v>_7941</v>
      </c>
      <c r="E11179" s="149" t="str">
        <f t="shared" si="349"/>
        <v>_</v>
      </c>
      <c r="G11179" s="149">
        <f t="array" ref="G11179">SUM(IF(A11179=A$5:A11179,IF(C11179=C$5:C11179,1,0),0))</f>
        <v>7941</v>
      </c>
    </row>
    <row r="11180" spans="2:7" x14ac:dyDescent="0.25">
      <c r="B11180" s="149" t="str">
        <f t="shared" si="350"/>
        <v>_7942</v>
      </c>
      <c r="E11180" s="149" t="str">
        <f t="shared" si="349"/>
        <v>_</v>
      </c>
      <c r="G11180" s="149">
        <f t="array" ref="G11180">SUM(IF(A11180=A$5:A11180,IF(C11180=C$5:C11180,1,0),0))</f>
        <v>7942</v>
      </c>
    </row>
    <row r="11181" spans="2:7" x14ac:dyDescent="0.25">
      <c r="B11181" s="149" t="str">
        <f t="shared" si="350"/>
        <v>_7943</v>
      </c>
      <c r="E11181" s="149" t="str">
        <f t="shared" si="349"/>
        <v>_</v>
      </c>
      <c r="G11181" s="149">
        <f t="array" ref="G11181">SUM(IF(A11181=A$5:A11181,IF(C11181=C$5:C11181,1,0),0))</f>
        <v>7943</v>
      </c>
    </row>
    <row r="11182" spans="2:7" x14ac:dyDescent="0.25">
      <c r="B11182" s="149" t="str">
        <f t="shared" si="350"/>
        <v>_7944</v>
      </c>
      <c r="E11182" s="149" t="str">
        <f t="shared" si="349"/>
        <v>_</v>
      </c>
      <c r="G11182" s="149">
        <f t="array" ref="G11182">SUM(IF(A11182=A$5:A11182,IF(C11182=C$5:C11182,1,0),0))</f>
        <v>7944</v>
      </c>
    </row>
    <row r="11183" spans="2:7" x14ac:dyDescent="0.25">
      <c r="B11183" s="149" t="str">
        <f t="shared" si="350"/>
        <v>_7945</v>
      </c>
      <c r="E11183" s="149" t="str">
        <f t="shared" si="349"/>
        <v>_</v>
      </c>
      <c r="G11183" s="149">
        <f t="array" ref="G11183">SUM(IF(A11183=A$5:A11183,IF(C11183=C$5:C11183,1,0),0))</f>
        <v>7945</v>
      </c>
    </row>
    <row r="11184" spans="2:7" x14ac:dyDescent="0.25">
      <c r="B11184" s="149" t="str">
        <f t="shared" si="350"/>
        <v>_7946</v>
      </c>
      <c r="E11184" s="149" t="str">
        <f t="shared" si="349"/>
        <v>_</v>
      </c>
      <c r="G11184" s="149">
        <f t="array" ref="G11184">SUM(IF(A11184=A$5:A11184,IF(C11184=C$5:C11184,1,0),0))</f>
        <v>7946</v>
      </c>
    </row>
    <row r="11185" spans="2:7" x14ac:dyDescent="0.25">
      <c r="B11185" s="149" t="str">
        <f t="shared" si="350"/>
        <v>_7947</v>
      </c>
      <c r="E11185" s="149" t="str">
        <f t="shared" ref="E11185:E11248" si="351">A11185&amp;"_"&amp;C11185&amp;D11185</f>
        <v>_</v>
      </c>
      <c r="G11185" s="149">
        <f t="array" ref="G11185">SUM(IF(A11185=A$5:A11185,IF(C11185=C$5:C11185,1,0),0))</f>
        <v>7947</v>
      </c>
    </row>
    <row r="11186" spans="2:7" x14ac:dyDescent="0.25">
      <c r="B11186" s="149" t="str">
        <f t="shared" si="350"/>
        <v>_7948</v>
      </c>
      <c r="E11186" s="149" t="str">
        <f t="shared" si="351"/>
        <v>_</v>
      </c>
      <c r="G11186" s="149">
        <f t="array" ref="G11186">SUM(IF(A11186=A$5:A11186,IF(C11186=C$5:C11186,1,0),0))</f>
        <v>7948</v>
      </c>
    </row>
    <row r="11187" spans="2:7" x14ac:dyDescent="0.25">
      <c r="B11187" s="149" t="str">
        <f t="shared" si="350"/>
        <v>_7949</v>
      </c>
      <c r="E11187" s="149" t="str">
        <f t="shared" si="351"/>
        <v>_</v>
      </c>
      <c r="G11187" s="149">
        <f t="array" ref="G11187">SUM(IF(A11187=A$5:A11187,IF(C11187=C$5:C11187,1,0),0))</f>
        <v>7949</v>
      </c>
    </row>
    <row r="11188" spans="2:7" x14ac:dyDescent="0.25">
      <c r="B11188" s="149" t="str">
        <f t="shared" si="350"/>
        <v>_7950</v>
      </c>
      <c r="E11188" s="149" t="str">
        <f t="shared" si="351"/>
        <v>_</v>
      </c>
      <c r="G11188" s="149">
        <f t="array" ref="G11188">SUM(IF(A11188=A$5:A11188,IF(C11188=C$5:C11188,1,0),0))</f>
        <v>7950</v>
      </c>
    </row>
    <row r="11189" spans="2:7" x14ac:dyDescent="0.25">
      <c r="B11189" s="149" t="str">
        <f t="shared" si="350"/>
        <v>_7951</v>
      </c>
      <c r="E11189" s="149" t="str">
        <f t="shared" si="351"/>
        <v>_</v>
      </c>
      <c r="G11189" s="149">
        <f t="array" ref="G11189">SUM(IF(A11189=A$5:A11189,IF(C11189=C$5:C11189,1,0),0))</f>
        <v>7951</v>
      </c>
    </row>
    <row r="11190" spans="2:7" x14ac:dyDescent="0.25">
      <c r="B11190" s="149" t="str">
        <f t="shared" si="350"/>
        <v>_7952</v>
      </c>
      <c r="E11190" s="149" t="str">
        <f t="shared" si="351"/>
        <v>_</v>
      </c>
      <c r="G11190" s="149">
        <f t="array" ref="G11190">SUM(IF(A11190=A$5:A11190,IF(C11190=C$5:C11190,1,0),0))</f>
        <v>7952</v>
      </c>
    </row>
    <row r="11191" spans="2:7" x14ac:dyDescent="0.25">
      <c r="B11191" s="149" t="str">
        <f t="shared" si="350"/>
        <v>_7953</v>
      </c>
      <c r="E11191" s="149" t="str">
        <f t="shared" si="351"/>
        <v>_</v>
      </c>
      <c r="G11191" s="149">
        <f t="array" ref="G11191">SUM(IF(A11191=A$5:A11191,IF(C11191=C$5:C11191,1,0),0))</f>
        <v>7953</v>
      </c>
    </row>
    <row r="11192" spans="2:7" x14ac:dyDescent="0.25">
      <c r="B11192" s="149" t="str">
        <f t="shared" si="350"/>
        <v>_7954</v>
      </c>
      <c r="E11192" s="149" t="str">
        <f t="shared" si="351"/>
        <v>_</v>
      </c>
      <c r="G11192" s="149">
        <f t="array" ref="G11192">SUM(IF(A11192=A$5:A11192,IF(C11192=C$5:C11192,1,0),0))</f>
        <v>7954</v>
      </c>
    </row>
    <row r="11193" spans="2:7" x14ac:dyDescent="0.25">
      <c r="B11193" s="149" t="str">
        <f t="shared" si="350"/>
        <v>_7955</v>
      </c>
      <c r="E11193" s="149" t="str">
        <f t="shared" si="351"/>
        <v>_</v>
      </c>
      <c r="G11193" s="149">
        <f t="array" ref="G11193">SUM(IF(A11193=A$5:A11193,IF(C11193=C$5:C11193,1,0),0))</f>
        <v>7955</v>
      </c>
    </row>
    <row r="11194" spans="2:7" x14ac:dyDescent="0.25">
      <c r="B11194" s="149" t="str">
        <f t="shared" si="350"/>
        <v>_7956</v>
      </c>
      <c r="E11194" s="149" t="str">
        <f t="shared" si="351"/>
        <v>_</v>
      </c>
      <c r="G11194" s="149">
        <f t="array" ref="G11194">SUM(IF(A11194=A$5:A11194,IF(C11194=C$5:C11194,1,0),0))</f>
        <v>7956</v>
      </c>
    </row>
    <row r="11195" spans="2:7" x14ac:dyDescent="0.25">
      <c r="B11195" s="149" t="str">
        <f t="shared" si="350"/>
        <v>_7957</v>
      </c>
      <c r="E11195" s="149" t="str">
        <f t="shared" si="351"/>
        <v>_</v>
      </c>
      <c r="G11195" s="149">
        <f t="array" ref="G11195">SUM(IF(A11195=A$5:A11195,IF(C11195=C$5:C11195,1,0),0))</f>
        <v>7957</v>
      </c>
    </row>
    <row r="11196" spans="2:7" x14ac:dyDescent="0.25">
      <c r="B11196" s="149" t="str">
        <f t="shared" si="350"/>
        <v>_7958</v>
      </c>
      <c r="E11196" s="149" t="str">
        <f t="shared" si="351"/>
        <v>_</v>
      </c>
      <c r="G11196" s="149">
        <f t="array" ref="G11196">SUM(IF(A11196=A$5:A11196,IF(C11196=C$5:C11196,1,0),0))</f>
        <v>7958</v>
      </c>
    </row>
    <row r="11197" spans="2:7" x14ac:dyDescent="0.25">
      <c r="B11197" s="149" t="str">
        <f t="shared" si="350"/>
        <v>_7959</v>
      </c>
      <c r="E11197" s="149" t="str">
        <f t="shared" si="351"/>
        <v>_</v>
      </c>
      <c r="G11197" s="149">
        <f t="array" ref="G11197">SUM(IF(A11197=A$5:A11197,IF(C11197=C$5:C11197,1,0),0))</f>
        <v>7959</v>
      </c>
    </row>
    <row r="11198" spans="2:7" x14ac:dyDescent="0.25">
      <c r="B11198" s="149" t="str">
        <f t="shared" si="350"/>
        <v>_7960</v>
      </c>
      <c r="E11198" s="149" t="str">
        <f t="shared" si="351"/>
        <v>_</v>
      </c>
      <c r="G11198" s="149">
        <f t="array" ref="G11198">SUM(IF(A11198=A$5:A11198,IF(C11198=C$5:C11198,1,0),0))</f>
        <v>7960</v>
      </c>
    </row>
    <row r="11199" spans="2:7" x14ac:dyDescent="0.25">
      <c r="B11199" s="149" t="str">
        <f t="shared" si="350"/>
        <v>_7961</v>
      </c>
      <c r="E11199" s="149" t="str">
        <f t="shared" si="351"/>
        <v>_</v>
      </c>
      <c r="G11199" s="149">
        <f t="array" ref="G11199">SUM(IF(A11199=A$5:A11199,IF(C11199=C$5:C11199,1,0),0))</f>
        <v>7961</v>
      </c>
    </row>
    <row r="11200" spans="2:7" x14ac:dyDescent="0.25">
      <c r="B11200" s="149" t="str">
        <f t="shared" si="350"/>
        <v>_7962</v>
      </c>
      <c r="E11200" s="149" t="str">
        <f t="shared" si="351"/>
        <v>_</v>
      </c>
      <c r="G11200" s="149">
        <f t="array" ref="G11200">SUM(IF(A11200=A$5:A11200,IF(C11200=C$5:C11200,1,0),0))</f>
        <v>7962</v>
      </c>
    </row>
    <row r="11201" spans="2:7" x14ac:dyDescent="0.25">
      <c r="B11201" s="149" t="str">
        <f t="shared" si="350"/>
        <v>_7963</v>
      </c>
      <c r="E11201" s="149" t="str">
        <f t="shared" si="351"/>
        <v>_</v>
      </c>
      <c r="G11201" s="149">
        <f t="array" ref="G11201">SUM(IF(A11201=A$5:A11201,IF(C11201=C$5:C11201,1,0),0))</f>
        <v>7963</v>
      </c>
    </row>
    <row r="11202" spans="2:7" x14ac:dyDescent="0.25">
      <c r="B11202" s="149" t="str">
        <f t="shared" si="350"/>
        <v>_7964</v>
      </c>
      <c r="E11202" s="149" t="str">
        <f t="shared" si="351"/>
        <v>_</v>
      </c>
      <c r="G11202" s="149">
        <f t="array" ref="G11202">SUM(IF(A11202=A$5:A11202,IF(C11202=C$5:C11202,1,0),0))</f>
        <v>7964</v>
      </c>
    </row>
    <row r="11203" spans="2:7" x14ac:dyDescent="0.25">
      <c r="B11203" s="149" t="str">
        <f t="shared" si="350"/>
        <v>_7965</v>
      </c>
      <c r="E11203" s="149" t="str">
        <f t="shared" si="351"/>
        <v>_</v>
      </c>
      <c r="G11203" s="149">
        <f t="array" ref="G11203">SUM(IF(A11203=A$5:A11203,IF(C11203=C$5:C11203,1,0),0))</f>
        <v>7965</v>
      </c>
    </row>
    <row r="11204" spans="2:7" x14ac:dyDescent="0.25">
      <c r="B11204" s="149" t="str">
        <f t="shared" si="350"/>
        <v>_7966</v>
      </c>
      <c r="E11204" s="149" t="str">
        <f t="shared" si="351"/>
        <v>_</v>
      </c>
      <c r="G11204" s="149">
        <f t="array" ref="G11204">SUM(IF(A11204=A$5:A11204,IF(C11204=C$5:C11204,1,0),0))</f>
        <v>7966</v>
      </c>
    </row>
    <row r="11205" spans="2:7" x14ac:dyDescent="0.25">
      <c r="B11205" s="149" t="str">
        <f t="shared" si="350"/>
        <v>_7967</v>
      </c>
      <c r="E11205" s="149" t="str">
        <f t="shared" si="351"/>
        <v>_</v>
      </c>
      <c r="G11205" s="149">
        <f t="array" ref="G11205">SUM(IF(A11205=A$5:A11205,IF(C11205=C$5:C11205,1,0),0))</f>
        <v>7967</v>
      </c>
    </row>
    <row r="11206" spans="2:7" x14ac:dyDescent="0.25">
      <c r="B11206" s="149" t="str">
        <f t="shared" si="350"/>
        <v>_7968</v>
      </c>
      <c r="E11206" s="149" t="str">
        <f t="shared" si="351"/>
        <v>_</v>
      </c>
      <c r="G11206" s="149">
        <f t="array" ref="G11206">SUM(IF(A11206=A$5:A11206,IF(C11206=C$5:C11206,1,0),0))</f>
        <v>7968</v>
      </c>
    </row>
    <row r="11207" spans="2:7" x14ac:dyDescent="0.25">
      <c r="B11207" s="149" t="str">
        <f t="shared" si="350"/>
        <v>_7969</v>
      </c>
      <c r="E11207" s="149" t="str">
        <f t="shared" si="351"/>
        <v>_</v>
      </c>
      <c r="G11207" s="149">
        <f t="array" ref="G11207">SUM(IF(A11207=A$5:A11207,IF(C11207=C$5:C11207,1,0),0))</f>
        <v>7969</v>
      </c>
    </row>
    <row r="11208" spans="2:7" x14ac:dyDescent="0.25">
      <c r="B11208" s="149" t="str">
        <f t="shared" si="350"/>
        <v>_7970</v>
      </c>
      <c r="E11208" s="149" t="str">
        <f t="shared" si="351"/>
        <v>_</v>
      </c>
      <c r="G11208" s="149">
        <f t="array" ref="G11208">SUM(IF(A11208=A$5:A11208,IF(C11208=C$5:C11208,1,0),0))</f>
        <v>7970</v>
      </c>
    </row>
    <row r="11209" spans="2:7" x14ac:dyDescent="0.25">
      <c r="B11209" s="149" t="str">
        <f t="shared" si="350"/>
        <v>_7971</v>
      </c>
      <c r="E11209" s="149" t="str">
        <f t="shared" si="351"/>
        <v>_</v>
      </c>
      <c r="G11209" s="149">
        <f t="array" ref="G11209">SUM(IF(A11209=A$5:A11209,IF(C11209=C$5:C11209,1,0),0))</f>
        <v>7971</v>
      </c>
    </row>
    <row r="11210" spans="2:7" x14ac:dyDescent="0.25">
      <c r="B11210" s="149" t="str">
        <f t="shared" si="350"/>
        <v>_7972</v>
      </c>
      <c r="E11210" s="149" t="str">
        <f t="shared" si="351"/>
        <v>_</v>
      </c>
      <c r="G11210" s="149">
        <f t="array" ref="G11210">SUM(IF(A11210=A$5:A11210,IF(C11210=C$5:C11210,1,0),0))</f>
        <v>7972</v>
      </c>
    </row>
    <row r="11211" spans="2:7" x14ac:dyDescent="0.25">
      <c r="B11211" s="149" t="str">
        <f t="shared" si="350"/>
        <v>_7973</v>
      </c>
      <c r="E11211" s="149" t="str">
        <f t="shared" si="351"/>
        <v>_</v>
      </c>
      <c r="G11211" s="149">
        <f t="array" ref="G11211">SUM(IF(A11211=A$5:A11211,IF(C11211=C$5:C11211,1,0),0))</f>
        <v>7973</v>
      </c>
    </row>
    <row r="11212" spans="2:7" x14ac:dyDescent="0.25">
      <c r="B11212" s="149" t="str">
        <f t="shared" si="350"/>
        <v>_7974</v>
      </c>
      <c r="E11212" s="149" t="str">
        <f t="shared" si="351"/>
        <v>_</v>
      </c>
      <c r="G11212" s="149">
        <f t="array" ref="G11212">SUM(IF(A11212=A$5:A11212,IF(C11212=C$5:C11212,1,0),0))</f>
        <v>7974</v>
      </c>
    </row>
    <row r="11213" spans="2:7" x14ac:dyDescent="0.25">
      <c r="B11213" s="149" t="str">
        <f t="shared" ref="B11213:B11276" si="352">A11213&amp;"_"&amp;C11213&amp;G11213</f>
        <v>_7975</v>
      </c>
      <c r="E11213" s="149" t="str">
        <f t="shared" si="351"/>
        <v>_</v>
      </c>
      <c r="G11213" s="149">
        <f t="array" ref="G11213">SUM(IF(A11213=A$5:A11213,IF(C11213=C$5:C11213,1,0),0))</f>
        <v>7975</v>
      </c>
    </row>
    <row r="11214" spans="2:7" x14ac:dyDescent="0.25">
      <c r="B11214" s="149" t="str">
        <f t="shared" si="352"/>
        <v>_7976</v>
      </c>
      <c r="E11214" s="149" t="str">
        <f t="shared" si="351"/>
        <v>_</v>
      </c>
      <c r="G11214" s="149">
        <f t="array" ref="G11214">SUM(IF(A11214=A$5:A11214,IF(C11214=C$5:C11214,1,0),0))</f>
        <v>7976</v>
      </c>
    </row>
    <row r="11215" spans="2:7" x14ac:dyDescent="0.25">
      <c r="B11215" s="149" t="str">
        <f t="shared" si="352"/>
        <v>_7977</v>
      </c>
      <c r="E11215" s="149" t="str">
        <f t="shared" si="351"/>
        <v>_</v>
      </c>
      <c r="G11215" s="149">
        <f t="array" ref="G11215">SUM(IF(A11215=A$5:A11215,IF(C11215=C$5:C11215,1,0),0))</f>
        <v>7977</v>
      </c>
    </row>
    <row r="11216" spans="2:7" x14ac:dyDescent="0.25">
      <c r="B11216" s="149" t="str">
        <f t="shared" si="352"/>
        <v>_7978</v>
      </c>
      <c r="E11216" s="149" t="str">
        <f t="shared" si="351"/>
        <v>_</v>
      </c>
      <c r="G11216" s="149">
        <f t="array" ref="G11216">SUM(IF(A11216=A$5:A11216,IF(C11216=C$5:C11216,1,0),0))</f>
        <v>7978</v>
      </c>
    </row>
    <row r="11217" spans="2:7" x14ac:dyDescent="0.25">
      <c r="B11217" s="149" t="str">
        <f t="shared" si="352"/>
        <v>_7979</v>
      </c>
      <c r="E11217" s="149" t="str">
        <f t="shared" si="351"/>
        <v>_</v>
      </c>
      <c r="G11217" s="149">
        <f t="array" ref="G11217">SUM(IF(A11217=A$5:A11217,IF(C11217=C$5:C11217,1,0),0))</f>
        <v>7979</v>
      </c>
    </row>
    <row r="11218" spans="2:7" x14ac:dyDescent="0.25">
      <c r="B11218" s="149" t="str">
        <f t="shared" si="352"/>
        <v>_7980</v>
      </c>
      <c r="E11218" s="149" t="str">
        <f t="shared" si="351"/>
        <v>_</v>
      </c>
      <c r="G11218" s="149">
        <f t="array" ref="G11218">SUM(IF(A11218=A$5:A11218,IF(C11218=C$5:C11218,1,0),0))</f>
        <v>7980</v>
      </c>
    </row>
    <row r="11219" spans="2:7" x14ac:dyDescent="0.25">
      <c r="B11219" s="149" t="str">
        <f t="shared" si="352"/>
        <v>_7981</v>
      </c>
      <c r="E11219" s="149" t="str">
        <f t="shared" si="351"/>
        <v>_</v>
      </c>
      <c r="G11219" s="149">
        <f t="array" ref="G11219">SUM(IF(A11219=A$5:A11219,IF(C11219=C$5:C11219,1,0),0))</f>
        <v>7981</v>
      </c>
    </row>
    <row r="11220" spans="2:7" x14ac:dyDescent="0.25">
      <c r="B11220" s="149" t="str">
        <f t="shared" si="352"/>
        <v>_7982</v>
      </c>
      <c r="E11220" s="149" t="str">
        <f t="shared" si="351"/>
        <v>_</v>
      </c>
      <c r="G11220" s="149">
        <f t="array" ref="G11220">SUM(IF(A11220=A$5:A11220,IF(C11220=C$5:C11220,1,0),0))</f>
        <v>7982</v>
      </c>
    </row>
    <row r="11221" spans="2:7" x14ac:dyDescent="0.25">
      <c r="B11221" s="149" t="str">
        <f t="shared" si="352"/>
        <v>_7983</v>
      </c>
      <c r="E11221" s="149" t="str">
        <f t="shared" si="351"/>
        <v>_</v>
      </c>
      <c r="G11221" s="149">
        <f t="array" ref="G11221">SUM(IF(A11221=A$5:A11221,IF(C11221=C$5:C11221,1,0),0))</f>
        <v>7983</v>
      </c>
    </row>
    <row r="11222" spans="2:7" x14ac:dyDescent="0.25">
      <c r="B11222" s="149" t="str">
        <f t="shared" si="352"/>
        <v>_7984</v>
      </c>
      <c r="E11222" s="149" t="str">
        <f t="shared" si="351"/>
        <v>_</v>
      </c>
      <c r="G11222" s="149">
        <f t="array" ref="G11222">SUM(IF(A11222=A$5:A11222,IF(C11222=C$5:C11222,1,0),0))</f>
        <v>7984</v>
      </c>
    </row>
    <row r="11223" spans="2:7" x14ac:dyDescent="0.25">
      <c r="B11223" s="149" t="str">
        <f t="shared" si="352"/>
        <v>_7985</v>
      </c>
      <c r="E11223" s="149" t="str">
        <f t="shared" si="351"/>
        <v>_</v>
      </c>
      <c r="G11223" s="149">
        <f t="array" ref="G11223">SUM(IF(A11223=A$5:A11223,IF(C11223=C$5:C11223,1,0),0))</f>
        <v>7985</v>
      </c>
    </row>
    <row r="11224" spans="2:7" x14ac:dyDescent="0.25">
      <c r="B11224" s="149" t="str">
        <f t="shared" si="352"/>
        <v>_7986</v>
      </c>
      <c r="E11224" s="149" t="str">
        <f t="shared" si="351"/>
        <v>_</v>
      </c>
      <c r="G11224" s="149">
        <f t="array" ref="G11224">SUM(IF(A11224=A$5:A11224,IF(C11224=C$5:C11224,1,0),0))</f>
        <v>7986</v>
      </c>
    </row>
    <row r="11225" spans="2:7" x14ac:dyDescent="0.25">
      <c r="B11225" s="149" t="str">
        <f t="shared" si="352"/>
        <v>_7987</v>
      </c>
      <c r="E11225" s="149" t="str">
        <f t="shared" si="351"/>
        <v>_</v>
      </c>
      <c r="G11225" s="149">
        <f t="array" ref="G11225">SUM(IF(A11225=A$5:A11225,IF(C11225=C$5:C11225,1,0),0))</f>
        <v>7987</v>
      </c>
    </row>
    <row r="11226" spans="2:7" x14ac:dyDescent="0.25">
      <c r="B11226" s="149" t="str">
        <f t="shared" si="352"/>
        <v>_7988</v>
      </c>
      <c r="E11226" s="149" t="str">
        <f t="shared" si="351"/>
        <v>_</v>
      </c>
      <c r="G11226" s="149">
        <f t="array" ref="G11226">SUM(IF(A11226=A$5:A11226,IF(C11226=C$5:C11226,1,0),0))</f>
        <v>7988</v>
      </c>
    </row>
    <row r="11227" spans="2:7" x14ac:dyDescent="0.25">
      <c r="B11227" s="149" t="str">
        <f t="shared" si="352"/>
        <v>_7989</v>
      </c>
      <c r="E11227" s="149" t="str">
        <f t="shared" si="351"/>
        <v>_</v>
      </c>
      <c r="G11227" s="149">
        <f t="array" ref="G11227">SUM(IF(A11227=A$5:A11227,IF(C11227=C$5:C11227,1,0),0))</f>
        <v>7989</v>
      </c>
    </row>
    <row r="11228" spans="2:7" x14ac:dyDescent="0.25">
      <c r="B11228" s="149" t="str">
        <f t="shared" si="352"/>
        <v>_7990</v>
      </c>
      <c r="E11228" s="149" t="str">
        <f t="shared" si="351"/>
        <v>_</v>
      </c>
      <c r="G11228" s="149">
        <f t="array" ref="G11228">SUM(IF(A11228=A$5:A11228,IF(C11228=C$5:C11228,1,0),0))</f>
        <v>7990</v>
      </c>
    </row>
    <row r="11229" spans="2:7" x14ac:dyDescent="0.25">
      <c r="B11229" s="149" t="str">
        <f t="shared" si="352"/>
        <v>_7991</v>
      </c>
      <c r="E11229" s="149" t="str">
        <f t="shared" si="351"/>
        <v>_</v>
      </c>
      <c r="G11229" s="149">
        <f t="array" ref="G11229">SUM(IF(A11229=A$5:A11229,IF(C11229=C$5:C11229,1,0),0))</f>
        <v>7991</v>
      </c>
    </row>
    <row r="11230" spans="2:7" x14ac:dyDescent="0.25">
      <c r="B11230" s="149" t="str">
        <f t="shared" si="352"/>
        <v>_7992</v>
      </c>
      <c r="E11230" s="149" t="str">
        <f t="shared" si="351"/>
        <v>_</v>
      </c>
      <c r="G11230" s="149">
        <f t="array" ref="G11230">SUM(IF(A11230=A$5:A11230,IF(C11230=C$5:C11230,1,0),0))</f>
        <v>7992</v>
      </c>
    </row>
    <row r="11231" spans="2:7" x14ac:dyDescent="0.25">
      <c r="B11231" s="149" t="str">
        <f t="shared" si="352"/>
        <v>_7993</v>
      </c>
      <c r="E11231" s="149" t="str">
        <f t="shared" si="351"/>
        <v>_</v>
      </c>
      <c r="G11231" s="149">
        <f t="array" ref="G11231">SUM(IF(A11231=A$5:A11231,IF(C11231=C$5:C11231,1,0),0))</f>
        <v>7993</v>
      </c>
    </row>
    <row r="11232" spans="2:7" x14ac:dyDescent="0.25">
      <c r="B11232" s="149" t="str">
        <f t="shared" si="352"/>
        <v>_7994</v>
      </c>
      <c r="E11232" s="149" t="str">
        <f t="shared" si="351"/>
        <v>_</v>
      </c>
      <c r="G11232" s="149">
        <f t="array" ref="G11232">SUM(IF(A11232=A$5:A11232,IF(C11232=C$5:C11232,1,0),0))</f>
        <v>7994</v>
      </c>
    </row>
    <row r="11233" spans="2:7" x14ac:dyDescent="0.25">
      <c r="B11233" s="149" t="str">
        <f t="shared" si="352"/>
        <v>_7995</v>
      </c>
      <c r="E11233" s="149" t="str">
        <f t="shared" si="351"/>
        <v>_</v>
      </c>
      <c r="G11233" s="149">
        <f t="array" ref="G11233">SUM(IF(A11233=A$5:A11233,IF(C11233=C$5:C11233,1,0),0))</f>
        <v>7995</v>
      </c>
    </row>
    <row r="11234" spans="2:7" x14ac:dyDescent="0.25">
      <c r="B11234" s="149" t="str">
        <f t="shared" si="352"/>
        <v>_7996</v>
      </c>
      <c r="E11234" s="149" t="str">
        <f t="shared" si="351"/>
        <v>_</v>
      </c>
      <c r="G11234" s="149">
        <f t="array" ref="G11234">SUM(IF(A11234=A$5:A11234,IF(C11234=C$5:C11234,1,0),0))</f>
        <v>7996</v>
      </c>
    </row>
    <row r="11235" spans="2:7" x14ac:dyDescent="0.25">
      <c r="B11235" s="149" t="str">
        <f t="shared" si="352"/>
        <v>_7997</v>
      </c>
      <c r="E11235" s="149" t="str">
        <f t="shared" si="351"/>
        <v>_</v>
      </c>
      <c r="G11235" s="149">
        <f t="array" ref="G11235">SUM(IF(A11235=A$5:A11235,IF(C11235=C$5:C11235,1,0),0))</f>
        <v>7997</v>
      </c>
    </row>
    <row r="11236" spans="2:7" x14ac:dyDescent="0.25">
      <c r="B11236" s="149" t="str">
        <f t="shared" si="352"/>
        <v>_7998</v>
      </c>
      <c r="E11236" s="149" t="str">
        <f t="shared" si="351"/>
        <v>_</v>
      </c>
      <c r="G11236" s="149">
        <f t="array" ref="G11236">SUM(IF(A11236=A$5:A11236,IF(C11236=C$5:C11236,1,0),0))</f>
        <v>7998</v>
      </c>
    </row>
    <row r="11237" spans="2:7" x14ac:dyDescent="0.25">
      <c r="B11237" s="149" t="str">
        <f t="shared" si="352"/>
        <v>_7999</v>
      </c>
      <c r="E11237" s="149" t="str">
        <f t="shared" si="351"/>
        <v>_</v>
      </c>
      <c r="G11237" s="149">
        <f t="array" ref="G11237">SUM(IF(A11237=A$5:A11237,IF(C11237=C$5:C11237,1,0),0))</f>
        <v>7999</v>
      </c>
    </row>
    <row r="11238" spans="2:7" x14ac:dyDescent="0.25">
      <c r="B11238" s="149" t="str">
        <f t="shared" si="352"/>
        <v>_8000</v>
      </c>
      <c r="E11238" s="149" t="str">
        <f t="shared" si="351"/>
        <v>_</v>
      </c>
      <c r="G11238" s="149">
        <f t="array" ref="G11238">SUM(IF(A11238=A$5:A11238,IF(C11238=C$5:C11238,1,0),0))</f>
        <v>8000</v>
      </c>
    </row>
    <row r="11239" spans="2:7" x14ac:dyDescent="0.25">
      <c r="B11239" s="149" t="str">
        <f t="shared" si="352"/>
        <v>_8001</v>
      </c>
      <c r="E11239" s="149" t="str">
        <f t="shared" si="351"/>
        <v>_</v>
      </c>
      <c r="G11239" s="149">
        <f t="array" ref="G11239">SUM(IF(A11239=A$5:A11239,IF(C11239=C$5:C11239,1,0),0))</f>
        <v>8001</v>
      </c>
    </row>
    <row r="11240" spans="2:7" x14ac:dyDescent="0.25">
      <c r="B11240" s="149" t="str">
        <f t="shared" si="352"/>
        <v>_8002</v>
      </c>
      <c r="E11240" s="149" t="str">
        <f t="shared" si="351"/>
        <v>_</v>
      </c>
      <c r="G11240" s="149">
        <f t="array" ref="G11240">SUM(IF(A11240=A$5:A11240,IF(C11240=C$5:C11240,1,0),0))</f>
        <v>8002</v>
      </c>
    </row>
    <row r="11241" spans="2:7" x14ac:dyDescent="0.25">
      <c r="B11241" s="149" t="str">
        <f t="shared" si="352"/>
        <v>_8003</v>
      </c>
      <c r="E11241" s="149" t="str">
        <f t="shared" si="351"/>
        <v>_</v>
      </c>
      <c r="G11241" s="149">
        <f t="array" ref="G11241">SUM(IF(A11241=A$5:A11241,IF(C11241=C$5:C11241,1,0),0))</f>
        <v>8003</v>
      </c>
    </row>
    <row r="11242" spans="2:7" x14ac:dyDescent="0.25">
      <c r="B11242" s="149" t="str">
        <f t="shared" si="352"/>
        <v>_8004</v>
      </c>
      <c r="E11242" s="149" t="str">
        <f t="shared" si="351"/>
        <v>_</v>
      </c>
      <c r="G11242" s="149">
        <f t="array" ref="G11242">SUM(IF(A11242=A$5:A11242,IF(C11242=C$5:C11242,1,0),0))</f>
        <v>8004</v>
      </c>
    </row>
    <row r="11243" spans="2:7" x14ac:dyDescent="0.25">
      <c r="B11243" s="149" t="str">
        <f t="shared" si="352"/>
        <v>_8005</v>
      </c>
      <c r="E11243" s="149" t="str">
        <f t="shared" si="351"/>
        <v>_</v>
      </c>
      <c r="G11243" s="149">
        <f t="array" ref="G11243">SUM(IF(A11243=A$5:A11243,IF(C11243=C$5:C11243,1,0),0))</f>
        <v>8005</v>
      </c>
    </row>
    <row r="11244" spans="2:7" x14ac:dyDescent="0.25">
      <c r="B11244" s="149" t="str">
        <f t="shared" si="352"/>
        <v>_8006</v>
      </c>
      <c r="E11244" s="149" t="str">
        <f t="shared" si="351"/>
        <v>_</v>
      </c>
      <c r="G11244" s="149">
        <f t="array" ref="G11244">SUM(IF(A11244=A$5:A11244,IF(C11244=C$5:C11244,1,0),0))</f>
        <v>8006</v>
      </c>
    </row>
    <row r="11245" spans="2:7" x14ac:dyDescent="0.25">
      <c r="B11245" s="149" t="str">
        <f t="shared" si="352"/>
        <v>_8007</v>
      </c>
      <c r="E11245" s="149" t="str">
        <f t="shared" si="351"/>
        <v>_</v>
      </c>
      <c r="G11245" s="149">
        <f t="array" ref="G11245">SUM(IF(A11245=A$5:A11245,IF(C11245=C$5:C11245,1,0),0))</f>
        <v>8007</v>
      </c>
    </row>
    <row r="11246" spans="2:7" x14ac:dyDescent="0.25">
      <c r="B11246" s="149" t="str">
        <f t="shared" si="352"/>
        <v>_8008</v>
      </c>
      <c r="E11246" s="149" t="str">
        <f t="shared" si="351"/>
        <v>_</v>
      </c>
      <c r="G11246" s="149">
        <f t="array" ref="G11246">SUM(IF(A11246=A$5:A11246,IF(C11246=C$5:C11246,1,0),0))</f>
        <v>8008</v>
      </c>
    </row>
    <row r="11247" spans="2:7" x14ac:dyDescent="0.25">
      <c r="B11247" s="149" t="str">
        <f t="shared" si="352"/>
        <v>_8009</v>
      </c>
      <c r="E11247" s="149" t="str">
        <f t="shared" si="351"/>
        <v>_</v>
      </c>
      <c r="G11247" s="149">
        <f t="array" ref="G11247">SUM(IF(A11247=A$5:A11247,IF(C11247=C$5:C11247,1,0),0))</f>
        <v>8009</v>
      </c>
    </row>
    <row r="11248" spans="2:7" x14ac:dyDescent="0.25">
      <c r="B11248" s="149" t="str">
        <f t="shared" si="352"/>
        <v>_8010</v>
      </c>
      <c r="E11248" s="149" t="str">
        <f t="shared" si="351"/>
        <v>_</v>
      </c>
      <c r="G11248" s="149">
        <f t="array" ref="G11248">SUM(IF(A11248=A$5:A11248,IF(C11248=C$5:C11248,1,0),0))</f>
        <v>8010</v>
      </c>
    </row>
    <row r="11249" spans="2:7" x14ac:dyDescent="0.25">
      <c r="B11249" s="149" t="str">
        <f t="shared" si="352"/>
        <v>_8011</v>
      </c>
      <c r="E11249" s="149" t="str">
        <f t="shared" ref="E11249:E11312" si="353">A11249&amp;"_"&amp;C11249&amp;D11249</f>
        <v>_</v>
      </c>
      <c r="G11249" s="149">
        <f t="array" ref="G11249">SUM(IF(A11249=A$5:A11249,IF(C11249=C$5:C11249,1,0),0))</f>
        <v>8011</v>
      </c>
    </row>
    <row r="11250" spans="2:7" x14ac:dyDescent="0.25">
      <c r="B11250" s="149" t="str">
        <f t="shared" si="352"/>
        <v>_8012</v>
      </c>
      <c r="E11250" s="149" t="str">
        <f t="shared" si="353"/>
        <v>_</v>
      </c>
      <c r="G11250" s="149">
        <f t="array" ref="G11250">SUM(IF(A11250=A$5:A11250,IF(C11250=C$5:C11250,1,0),0))</f>
        <v>8012</v>
      </c>
    </row>
    <row r="11251" spans="2:7" x14ac:dyDescent="0.25">
      <c r="B11251" s="149" t="str">
        <f t="shared" si="352"/>
        <v>_8013</v>
      </c>
      <c r="E11251" s="149" t="str">
        <f t="shared" si="353"/>
        <v>_</v>
      </c>
      <c r="G11251" s="149">
        <f t="array" ref="G11251">SUM(IF(A11251=A$5:A11251,IF(C11251=C$5:C11251,1,0),0))</f>
        <v>8013</v>
      </c>
    </row>
    <row r="11252" spans="2:7" x14ac:dyDescent="0.25">
      <c r="B11252" s="149" t="str">
        <f t="shared" si="352"/>
        <v>_8014</v>
      </c>
      <c r="E11252" s="149" t="str">
        <f t="shared" si="353"/>
        <v>_</v>
      </c>
      <c r="G11252" s="149">
        <f t="array" ref="G11252">SUM(IF(A11252=A$5:A11252,IF(C11252=C$5:C11252,1,0),0))</f>
        <v>8014</v>
      </c>
    </row>
    <row r="11253" spans="2:7" x14ac:dyDescent="0.25">
      <c r="B11253" s="149" t="str">
        <f t="shared" si="352"/>
        <v>_8015</v>
      </c>
      <c r="E11253" s="149" t="str">
        <f t="shared" si="353"/>
        <v>_</v>
      </c>
      <c r="G11253" s="149">
        <f t="array" ref="G11253">SUM(IF(A11253=A$5:A11253,IF(C11253=C$5:C11253,1,0),0))</f>
        <v>8015</v>
      </c>
    </row>
    <row r="11254" spans="2:7" x14ac:dyDescent="0.25">
      <c r="B11254" s="149" t="str">
        <f t="shared" si="352"/>
        <v>_8016</v>
      </c>
      <c r="E11254" s="149" t="str">
        <f t="shared" si="353"/>
        <v>_</v>
      </c>
      <c r="G11254" s="149">
        <f t="array" ref="G11254">SUM(IF(A11254=A$5:A11254,IF(C11254=C$5:C11254,1,0),0))</f>
        <v>8016</v>
      </c>
    </row>
    <row r="11255" spans="2:7" x14ac:dyDescent="0.25">
      <c r="B11255" s="149" t="str">
        <f t="shared" si="352"/>
        <v>_8017</v>
      </c>
      <c r="E11255" s="149" t="str">
        <f t="shared" si="353"/>
        <v>_</v>
      </c>
      <c r="G11255" s="149">
        <f t="array" ref="G11255">SUM(IF(A11255=A$5:A11255,IF(C11255=C$5:C11255,1,0),0))</f>
        <v>8017</v>
      </c>
    </row>
    <row r="11256" spans="2:7" x14ac:dyDescent="0.25">
      <c r="B11256" s="149" t="str">
        <f t="shared" si="352"/>
        <v>_8018</v>
      </c>
      <c r="E11256" s="149" t="str">
        <f t="shared" si="353"/>
        <v>_</v>
      </c>
      <c r="G11256" s="149">
        <f t="array" ref="G11256">SUM(IF(A11256=A$5:A11256,IF(C11256=C$5:C11256,1,0),0))</f>
        <v>8018</v>
      </c>
    </row>
    <row r="11257" spans="2:7" x14ac:dyDescent="0.25">
      <c r="B11257" s="149" t="str">
        <f t="shared" si="352"/>
        <v>_8019</v>
      </c>
      <c r="E11257" s="149" t="str">
        <f t="shared" si="353"/>
        <v>_</v>
      </c>
      <c r="G11257" s="149">
        <f t="array" ref="G11257">SUM(IF(A11257=A$5:A11257,IF(C11257=C$5:C11257,1,0),0))</f>
        <v>8019</v>
      </c>
    </row>
    <row r="11258" spans="2:7" x14ac:dyDescent="0.25">
      <c r="B11258" s="149" t="str">
        <f t="shared" si="352"/>
        <v>_8020</v>
      </c>
      <c r="E11258" s="149" t="str">
        <f t="shared" si="353"/>
        <v>_</v>
      </c>
      <c r="G11258" s="149">
        <f t="array" ref="G11258">SUM(IF(A11258=A$5:A11258,IF(C11258=C$5:C11258,1,0),0))</f>
        <v>8020</v>
      </c>
    </row>
    <row r="11259" spans="2:7" x14ac:dyDescent="0.25">
      <c r="B11259" s="149" t="str">
        <f t="shared" si="352"/>
        <v>_8021</v>
      </c>
      <c r="E11259" s="149" t="str">
        <f t="shared" si="353"/>
        <v>_</v>
      </c>
      <c r="G11259" s="149">
        <f t="array" ref="G11259">SUM(IF(A11259=A$5:A11259,IF(C11259=C$5:C11259,1,0),0))</f>
        <v>8021</v>
      </c>
    </row>
    <row r="11260" spans="2:7" x14ac:dyDescent="0.25">
      <c r="B11260" s="149" t="str">
        <f t="shared" si="352"/>
        <v>_8022</v>
      </c>
      <c r="E11260" s="149" t="str">
        <f t="shared" si="353"/>
        <v>_</v>
      </c>
      <c r="G11260" s="149">
        <f t="array" ref="G11260">SUM(IF(A11260=A$5:A11260,IF(C11260=C$5:C11260,1,0),0))</f>
        <v>8022</v>
      </c>
    </row>
    <row r="11261" spans="2:7" x14ac:dyDescent="0.25">
      <c r="B11261" s="149" t="str">
        <f t="shared" si="352"/>
        <v>_8023</v>
      </c>
      <c r="E11261" s="149" t="str">
        <f t="shared" si="353"/>
        <v>_</v>
      </c>
      <c r="G11261" s="149">
        <f t="array" ref="G11261">SUM(IF(A11261=A$5:A11261,IF(C11261=C$5:C11261,1,0),0))</f>
        <v>8023</v>
      </c>
    </row>
    <row r="11262" spans="2:7" x14ac:dyDescent="0.25">
      <c r="B11262" s="149" t="str">
        <f t="shared" si="352"/>
        <v>_8024</v>
      </c>
      <c r="E11262" s="149" t="str">
        <f t="shared" si="353"/>
        <v>_</v>
      </c>
      <c r="G11262" s="149">
        <f t="array" ref="G11262">SUM(IF(A11262=A$5:A11262,IF(C11262=C$5:C11262,1,0),0))</f>
        <v>8024</v>
      </c>
    </row>
    <row r="11263" spans="2:7" x14ac:dyDescent="0.25">
      <c r="B11263" s="149" t="str">
        <f t="shared" si="352"/>
        <v>_8025</v>
      </c>
      <c r="E11263" s="149" t="str">
        <f t="shared" si="353"/>
        <v>_</v>
      </c>
      <c r="G11263" s="149">
        <f t="array" ref="G11263">SUM(IF(A11263=A$5:A11263,IF(C11263=C$5:C11263,1,0),0))</f>
        <v>8025</v>
      </c>
    </row>
    <row r="11264" spans="2:7" x14ac:dyDescent="0.25">
      <c r="B11264" s="149" t="str">
        <f t="shared" si="352"/>
        <v>_8026</v>
      </c>
      <c r="E11264" s="149" t="str">
        <f t="shared" si="353"/>
        <v>_</v>
      </c>
      <c r="G11264" s="149">
        <f t="array" ref="G11264">SUM(IF(A11264=A$5:A11264,IF(C11264=C$5:C11264,1,0),0))</f>
        <v>8026</v>
      </c>
    </row>
    <row r="11265" spans="2:7" x14ac:dyDescent="0.25">
      <c r="B11265" s="149" t="str">
        <f t="shared" si="352"/>
        <v>_8027</v>
      </c>
      <c r="E11265" s="149" t="str">
        <f t="shared" si="353"/>
        <v>_</v>
      </c>
      <c r="G11265" s="149">
        <f t="array" ref="G11265">SUM(IF(A11265=A$5:A11265,IF(C11265=C$5:C11265,1,0),0))</f>
        <v>8027</v>
      </c>
    </row>
    <row r="11266" spans="2:7" x14ac:dyDescent="0.25">
      <c r="B11266" s="149" t="str">
        <f t="shared" si="352"/>
        <v>_8028</v>
      </c>
      <c r="E11266" s="149" t="str">
        <f t="shared" si="353"/>
        <v>_</v>
      </c>
      <c r="G11266" s="149">
        <f t="array" ref="G11266">SUM(IF(A11266=A$5:A11266,IF(C11266=C$5:C11266,1,0),0))</f>
        <v>8028</v>
      </c>
    </row>
    <row r="11267" spans="2:7" x14ac:dyDescent="0.25">
      <c r="B11267" s="149" t="str">
        <f t="shared" si="352"/>
        <v>_8029</v>
      </c>
      <c r="E11267" s="149" t="str">
        <f t="shared" si="353"/>
        <v>_</v>
      </c>
      <c r="G11267" s="149">
        <f t="array" ref="G11267">SUM(IF(A11267=A$5:A11267,IF(C11267=C$5:C11267,1,0),0))</f>
        <v>8029</v>
      </c>
    </row>
    <row r="11268" spans="2:7" x14ac:dyDescent="0.25">
      <c r="B11268" s="149" t="str">
        <f t="shared" si="352"/>
        <v>_8030</v>
      </c>
      <c r="E11268" s="149" t="str">
        <f t="shared" si="353"/>
        <v>_</v>
      </c>
      <c r="G11268" s="149">
        <f t="array" ref="G11268">SUM(IF(A11268=A$5:A11268,IF(C11268=C$5:C11268,1,0),0))</f>
        <v>8030</v>
      </c>
    </row>
    <row r="11269" spans="2:7" x14ac:dyDescent="0.25">
      <c r="B11269" s="149" t="str">
        <f t="shared" si="352"/>
        <v>_8031</v>
      </c>
      <c r="E11269" s="149" t="str">
        <f t="shared" si="353"/>
        <v>_</v>
      </c>
      <c r="G11269" s="149">
        <f t="array" ref="G11269">SUM(IF(A11269=A$5:A11269,IF(C11269=C$5:C11269,1,0),0))</f>
        <v>8031</v>
      </c>
    </row>
    <row r="11270" spans="2:7" x14ac:dyDescent="0.25">
      <c r="B11270" s="149" t="str">
        <f t="shared" si="352"/>
        <v>_8032</v>
      </c>
      <c r="E11270" s="149" t="str">
        <f t="shared" si="353"/>
        <v>_</v>
      </c>
      <c r="G11270" s="149">
        <f t="array" ref="G11270">SUM(IF(A11270=A$5:A11270,IF(C11270=C$5:C11270,1,0),0))</f>
        <v>8032</v>
      </c>
    </row>
    <row r="11271" spans="2:7" x14ac:dyDescent="0.25">
      <c r="B11271" s="149" t="str">
        <f t="shared" si="352"/>
        <v>_8033</v>
      </c>
      <c r="E11271" s="149" t="str">
        <f t="shared" si="353"/>
        <v>_</v>
      </c>
      <c r="G11271" s="149">
        <f t="array" ref="G11271">SUM(IF(A11271=A$5:A11271,IF(C11271=C$5:C11271,1,0),0))</f>
        <v>8033</v>
      </c>
    </row>
    <row r="11272" spans="2:7" x14ac:dyDescent="0.25">
      <c r="B11272" s="149" t="str">
        <f t="shared" si="352"/>
        <v>_8034</v>
      </c>
      <c r="E11272" s="149" t="str">
        <f t="shared" si="353"/>
        <v>_</v>
      </c>
      <c r="G11272" s="149">
        <f t="array" ref="G11272">SUM(IF(A11272=A$5:A11272,IF(C11272=C$5:C11272,1,0),0))</f>
        <v>8034</v>
      </c>
    </row>
    <row r="11273" spans="2:7" x14ac:dyDescent="0.25">
      <c r="B11273" s="149" t="str">
        <f t="shared" si="352"/>
        <v>_8035</v>
      </c>
      <c r="E11273" s="149" t="str">
        <f t="shared" si="353"/>
        <v>_</v>
      </c>
      <c r="G11273" s="149">
        <f t="array" ref="G11273">SUM(IF(A11273=A$5:A11273,IF(C11273=C$5:C11273,1,0),0))</f>
        <v>8035</v>
      </c>
    </row>
    <row r="11274" spans="2:7" x14ac:dyDescent="0.25">
      <c r="B11274" s="149" t="str">
        <f t="shared" si="352"/>
        <v>_8036</v>
      </c>
      <c r="E11274" s="149" t="str">
        <f t="shared" si="353"/>
        <v>_</v>
      </c>
      <c r="G11274" s="149">
        <f t="array" ref="G11274">SUM(IF(A11274=A$5:A11274,IF(C11274=C$5:C11274,1,0),0))</f>
        <v>8036</v>
      </c>
    </row>
    <row r="11275" spans="2:7" x14ac:dyDescent="0.25">
      <c r="B11275" s="149" t="str">
        <f t="shared" si="352"/>
        <v>_8037</v>
      </c>
      <c r="E11275" s="149" t="str">
        <f t="shared" si="353"/>
        <v>_</v>
      </c>
      <c r="G11275" s="149">
        <f t="array" ref="G11275">SUM(IF(A11275=A$5:A11275,IF(C11275=C$5:C11275,1,0),0))</f>
        <v>8037</v>
      </c>
    </row>
    <row r="11276" spans="2:7" x14ac:dyDescent="0.25">
      <c r="B11276" s="149" t="str">
        <f t="shared" si="352"/>
        <v>_8038</v>
      </c>
      <c r="E11276" s="149" t="str">
        <f t="shared" si="353"/>
        <v>_</v>
      </c>
      <c r="G11276" s="149">
        <f t="array" ref="G11276">SUM(IF(A11276=A$5:A11276,IF(C11276=C$5:C11276,1,0),0))</f>
        <v>8038</v>
      </c>
    </row>
    <row r="11277" spans="2:7" x14ac:dyDescent="0.25">
      <c r="B11277" s="149" t="str">
        <f t="shared" ref="B11277:B11340" si="354">A11277&amp;"_"&amp;C11277&amp;G11277</f>
        <v>_8039</v>
      </c>
      <c r="E11277" s="149" t="str">
        <f t="shared" si="353"/>
        <v>_</v>
      </c>
      <c r="G11277" s="149">
        <f t="array" ref="G11277">SUM(IF(A11277=A$5:A11277,IF(C11277=C$5:C11277,1,0),0))</f>
        <v>8039</v>
      </c>
    </row>
    <row r="11278" spans="2:7" x14ac:dyDescent="0.25">
      <c r="B11278" s="149" t="str">
        <f t="shared" si="354"/>
        <v>_8040</v>
      </c>
      <c r="E11278" s="149" t="str">
        <f t="shared" si="353"/>
        <v>_</v>
      </c>
      <c r="G11278" s="149">
        <f t="array" ref="G11278">SUM(IF(A11278=A$5:A11278,IF(C11278=C$5:C11278,1,0),0))</f>
        <v>8040</v>
      </c>
    </row>
    <row r="11279" spans="2:7" x14ac:dyDescent="0.25">
      <c r="B11279" s="149" t="str">
        <f t="shared" si="354"/>
        <v>_8041</v>
      </c>
      <c r="E11279" s="149" t="str">
        <f t="shared" si="353"/>
        <v>_</v>
      </c>
      <c r="G11279" s="149">
        <f t="array" ref="G11279">SUM(IF(A11279=A$5:A11279,IF(C11279=C$5:C11279,1,0),0))</f>
        <v>8041</v>
      </c>
    </row>
    <row r="11280" spans="2:7" x14ac:dyDescent="0.25">
      <c r="B11280" s="149" t="str">
        <f t="shared" si="354"/>
        <v>_8042</v>
      </c>
      <c r="E11280" s="149" t="str">
        <f t="shared" si="353"/>
        <v>_</v>
      </c>
      <c r="G11280" s="149">
        <f t="array" ref="G11280">SUM(IF(A11280=A$5:A11280,IF(C11280=C$5:C11280,1,0),0))</f>
        <v>8042</v>
      </c>
    </row>
    <row r="11281" spans="2:7" x14ac:dyDescent="0.25">
      <c r="B11281" s="149" t="str">
        <f t="shared" si="354"/>
        <v>_8043</v>
      </c>
      <c r="E11281" s="149" t="str">
        <f t="shared" si="353"/>
        <v>_</v>
      </c>
      <c r="G11281" s="149">
        <f t="array" ref="G11281">SUM(IF(A11281=A$5:A11281,IF(C11281=C$5:C11281,1,0),0))</f>
        <v>8043</v>
      </c>
    </row>
    <row r="11282" spans="2:7" x14ac:dyDescent="0.25">
      <c r="B11282" s="149" t="str">
        <f t="shared" si="354"/>
        <v>_8044</v>
      </c>
      <c r="E11282" s="149" t="str">
        <f t="shared" si="353"/>
        <v>_</v>
      </c>
      <c r="G11282" s="149">
        <f t="array" ref="G11282">SUM(IF(A11282=A$5:A11282,IF(C11282=C$5:C11282,1,0),0))</f>
        <v>8044</v>
      </c>
    </row>
    <row r="11283" spans="2:7" x14ac:dyDescent="0.25">
      <c r="B11283" s="149" t="str">
        <f t="shared" si="354"/>
        <v>_8045</v>
      </c>
      <c r="E11283" s="149" t="str">
        <f t="shared" si="353"/>
        <v>_</v>
      </c>
      <c r="G11283" s="149">
        <f t="array" ref="G11283">SUM(IF(A11283=A$5:A11283,IF(C11283=C$5:C11283,1,0),0))</f>
        <v>8045</v>
      </c>
    </row>
    <row r="11284" spans="2:7" x14ac:dyDescent="0.25">
      <c r="B11284" s="149" t="str">
        <f t="shared" si="354"/>
        <v>_8046</v>
      </c>
      <c r="E11284" s="149" t="str">
        <f t="shared" si="353"/>
        <v>_</v>
      </c>
      <c r="G11284" s="149">
        <f t="array" ref="G11284">SUM(IF(A11284=A$5:A11284,IF(C11284=C$5:C11284,1,0),0))</f>
        <v>8046</v>
      </c>
    </row>
    <row r="11285" spans="2:7" x14ac:dyDescent="0.25">
      <c r="B11285" s="149" t="str">
        <f t="shared" si="354"/>
        <v>_8047</v>
      </c>
      <c r="E11285" s="149" t="str">
        <f t="shared" si="353"/>
        <v>_</v>
      </c>
      <c r="G11285" s="149">
        <f t="array" ref="G11285">SUM(IF(A11285=A$5:A11285,IF(C11285=C$5:C11285,1,0),0))</f>
        <v>8047</v>
      </c>
    </row>
    <row r="11286" spans="2:7" x14ac:dyDescent="0.25">
      <c r="B11286" s="149" t="str">
        <f t="shared" si="354"/>
        <v>_8048</v>
      </c>
      <c r="E11286" s="149" t="str">
        <f t="shared" si="353"/>
        <v>_</v>
      </c>
      <c r="G11286" s="149">
        <f t="array" ref="G11286">SUM(IF(A11286=A$5:A11286,IF(C11286=C$5:C11286,1,0),0))</f>
        <v>8048</v>
      </c>
    </row>
    <row r="11287" spans="2:7" x14ac:dyDescent="0.25">
      <c r="B11287" s="149" t="str">
        <f t="shared" si="354"/>
        <v>_8049</v>
      </c>
      <c r="E11287" s="149" t="str">
        <f t="shared" si="353"/>
        <v>_</v>
      </c>
      <c r="G11287" s="149">
        <f t="array" ref="G11287">SUM(IF(A11287=A$5:A11287,IF(C11287=C$5:C11287,1,0),0))</f>
        <v>8049</v>
      </c>
    </row>
    <row r="11288" spans="2:7" x14ac:dyDescent="0.25">
      <c r="B11288" s="149" t="str">
        <f t="shared" si="354"/>
        <v>_8050</v>
      </c>
      <c r="E11288" s="149" t="str">
        <f t="shared" si="353"/>
        <v>_</v>
      </c>
      <c r="G11288" s="149">
        <f t="array" ref="G11288">SUM(IF(A11288=A$5:A11288,IF(C11288=C$5:C11288,1,0),0))</f>
        <v>8050</v>
      </c>
    </row>
    <row r="11289" spans="2:7" x14ac:dyDescent="0.25">
      <c r="B11289" s="149" t="str">
        <f t="shared" si="354"/>
        <v>_8051</v>
      </c>
      <c r="E11289" s="149" t="str">
        <f t="shared" si="353"/>
        <v>_</v>
      </c>
      <c r="G11289" s="149">
        <f t="array" ref="G11289">SUM(IF(A11289=A$5:A11289,IF(C11289=C$5:C11289,1,0),0))</f>
        <v>8051</v>
      </c>
    </row>
    <row r="11290" spans="2:7" x14ac:dyDescent="0.25">
      <c r="B11290" s="149" t="str">
        <f t="shared" si="354"/>
        <v>_8052</v>
      </c>
      <c r="E11290" s="149" t="str">
        <f t="shared" si="353"/>
        <v>_</v>
      </c>
      <c r="G11290" s="149">
        <f t="array" ref="G11290">SUM(IF(A11290=A$5:A11290,IF(C11290=C$5:C11290,1,0),0))</f>
        <v>8052</v>
      </c>
    </row>
    <row r="11291" spans="2:7" x14ac:dyDescent="0.25">
      <c r="B11291" s="149" t="str">
        <f t="shared" si="354"/>
        <v>_8053</v>
      </c>
      <c r="E11291" s="149" t="str">
        <f t="shared" si="353"/>
        <v>_</v>
      </c>
      <c r="G11291" s="149">
        <f t="array" ref="G11291">SUM(IF(A11291=A$5:A11291,IF(C11291=C$5:C11291,1,0),0))</f>
        <v>8053</v>
      </c>
    </row>
    <row r="11292" spans="2:7" x14ac:dyDescent="0.25">
      <c r="B11292" s="149" t="str">
        <f t="shared" si="354"/>
        <v>_8054</v>
      </c>
      <c r="E11292" s="149" t="str">
        <f t="shared" si="353"/>
        <v>_</v>
      </c>
      <c r="G11292" s="149">
        <f t="array" ref="G11292">SUM(IF(A11292=A$5:A11292,IF(C11292=C$5:C11292,1,0),0))</f>
        <v>8054</v>
      </c>
    </row>
    <row r="11293" spans="2:7" x14ac:dyDescent="0.25">
      <c r="B11293" s="149" t="str">
        <f t="shared" si="354"/>
        <v>_8055</v>
      </c>
      <c r="E11293" s="149" t="str">
        <f t="shared" si="353"/>
        <v>_</v>
      </c>
      <c r="G11293" s="149">
        <f t="array" ref="G11293">SUM(IF(A11293=A$5:A11293,IF(C11293=C$5:C11293,1,0),0))</f>
        <v>8055</v>
      </c>
    </row>
    <row r="11294" spans="2:7" x14ac:dyDescent="0.25">
      <c r="B11294" s="149" t="str">
        <f t="shared" si="354"/>
        <v>_8056</v>
      </c>
      <c r="E11294" s="149" t="str">
        <f t="shared" si="353"/>
        <v>_</v>
      </c>
      <c r="G11294" s="149">
        <f t="array" ref="G11294">SUM(IF(A11294=A$5:A11294,IF(C11294=C$5:C11294,1,0),0))</f>
        <v>8056</v>
      </c>
    </row>
    <row r="11295" spans="2:7" x14ac:dyDescent="0.25">
      <c r="B11295" s="149" t="str">
        <f t="shared" si="354"/>
        <v>_8057</v>
      </c>
      <c r="E11295" s="149" t="str">
        <f t="shared" si="353"/>
        <v>_</v>
      </c>
      <c r="G11295" s="149">
        <f t="array" ref="G11295">SUM(IF(A11295=A$5:A11295,IF(C11295=C$5:C11295,1,0),0))</f>
        <v>8057</v>
      </c>
    </row>
    <row r="11296" spans="2:7" x14ac:dyDescent="0.25">
      <c r="B11296" s="149" t="str">
        <f t="shared" si="354"/>
        <v>_8058</v>
      </c>
      <c r="E11296" s="149" t="str">
        <f t="shared" si="353"/>
        <v>_</v>
      </c>
      <c r="G11296" s="149">
        <f t="array" ref="G11296">SUM(IF(A11296=A$5:A11296,IF(C11296=C$5:C11296,1,0),0))</f>
        <v>8058</v>
      </c>
    </row>
    <row r="11297" spans="2:7" x14ac:dyDescent="0.25">
      <c r="B11297" s="149" t="str">
        <f t="shared" si="354"/>
        <v>_8059</v>
      </c>
      <c r="E11297" s="149" t="str">
        <f t="shared" si="353"/>
        <v>_</v>
      </c>
      <c r="G11297" s="149">
        <f t="array" ref="G11297">SUM(IF(A11297=A$5:A11297,IF(C11297=C$5:C11297,1,0),0))</f>
        <v>8059</v>
      </c>
    </row>
    <row r="11298" spans="2:7" x14ac:dyDescent="0.25">
      <c r="B11298" s="149" t="str">
        <f t="shared" si="354"/>
        <v>_8060</v>
      </c>
      <c r="E11298" s="149" t="str">
        <f t="shared" si="353"/>
        <v>_</v>
      </c>
      <c r="G11298" s="149">
        <f t="array" ref="G11298">SUM(IF(A11298=A$5:A11298,IF(C11298=C$5:C11298,1,0),0))</f>
        <v>8060</v>
      </c>
    </row>
    <row r="11299" spans="2:7" x14ac:dyDescent="0.25">
      <c r="B11299" s="149" t="str">
        <f t="shared" si="354"/>
        <v>_8061</v>
      </c>
      <c r="E11299" s="149" t="str">
        <f t="shared" si="353"/>
        <v>_</v>
      </c>
      <c r="G11299" s="149">
        <f t="array" ref="G11299">SUM(IF(A11299=A$5:A11299,IF(C11299=C$5:C11299,1,0),0))</f>
        <v>8061</v>
      </c>
    </row>
    <row r="11300" spans="2:7" x14ac:dyDescent="0.25">
      <c r="B11300" s="149" t="str">
        <f t="shared" si="354"/>
        <v>_8062</v>
      </c>
      <c r="E11300" s="149" t="str">
        <f t="shared" si="353"/>
        <v>_</v>
      </c>
      <c r="G11300" s="149">
        <f t="array" ref="G11300">SUM(IF(A11300=A$5:A11300,IF(C11300=C$5:C11300,1,0),0))</f>
        <v>8062</v>
      </c>
    </row>
    <row r="11301" spans="2:7" x14ac:dyDescent="0.25">
      <c r="B11301" s="149" t="str">
        <f t="shared" si="354"/>
        <v>_8063</v>
      </c>
      <c r="E11301" s="149" t="str">
        <f t="shared" si="353"/>
        <v>_</v>
      </c>
      <c r="G11301" s="149">
        <f t="array" ref="G11301">SUM(IF(A11301=A$5:A11301,IF(C11301=C$5:C11301,1,0),0))</f>
        <v>8063</v>
      </c>
    </row>
    <row r="11302" spans="2:7" x14ac:dyDescent="0.25">
      <c r="B11302" s="149" t="str">
        <f t="shared" si="354"/>
        <v>_8064</v>
      </c>
      <c r="E11302" s="149" t="str">
        <f t="shared" si="353"/>
        <v>_</v>
      </c>
      <c r="G11302" s="149">
        <f t="array" ref="G11302">SUM(IF(A11302=A$5:A11302,IF(C11302=C$5:C11302,1,0),0))</f>
        <v>8064</v>
      </c>
    </row>
    <row r="11303" spans="2:7" x14ac:dyDescent="0.25">
      <c r="B11303" s="149" t="str">
        <f t="shared" si="354"/>
        <v>_8065</v>
      </c>
      <c r="E11303" s="149" t="str">
        <f t="shared" si="353"/>
        <v>_</v>
      </c>
      <c r="G11303" s="149">
        <f t="array" ref="G11303">SUM(IF(A11303=A$5:A11303,IF(C11303=C$5:C11303,1,0),0))</f>
        <v>8065</v>
      </c>
    </row>
    <row r="11304" spans="2:7" x14ac:dyDescent="0.25">
      <c r="B11304" s="149" t="str">
        <f t="shared" si="354"/>
        <v>_8066</v>
      </c>
      <c r="E11304" s="149" t="str">
        <f t="shared" si="353"/>
        <v>_</v>
      </c>
      <c r="G11304" s="149">
        <f t="array" ref="G11304">SUM(IF(A11304=A$5:A11304,IF(C11304=C$5:C11304,1,0),0))</f>
        <v>8066</v>
      </c>
    </row>
    <row r="11305" spans="2:7" x14ac:dyDescent="0.25">
      <c r="B11305" s="149" t="str">
        <f t="shared" si="354"/>
        <v>_8067</v>
      </c>
      <c r="E11305" s="149" t="str">
        <f t="shared" si="353"/>
        <v>_</v>
      </c>
      <c r="G11305" s="149">
        <f t="array" ref="G11305">SUM(IF(A11305=A$5:A11305,IF(C11305=C$5:C11305,1,0),0))</f>
        <v>8067</v>
      </c>
    </row>
    <row r="11306" spans="2:7" x14ac:dyDescent="0.25">
      <c r="B11306" s="149" t="str">
        <f t="shared" si="354"/>
        <v>_8068</v>
      </c>
      <c r="E11306" s="149" t="str">
        <f t="shared" si="353"/>
        <v>_</v>
      </c>
      <c r="G11306" s="149">
        <f t="array" ref="G11306">SUM(IF(A11306=A$5:A11306,IF(C11306=C$5:C11306,1,0),0))</f>
        <v>8068</v>
      </c>
    </row>
    <row r="11307" spans="2:7" x14ac:dyDescent="0.25">
      <c r="B11307" s="149" t="str">
        <f t="shared" si="354"/>
        <v>_8069</v>
      </c>
      <c r="E11307" s="149" t="str">
        <f t="shared" si="353"/>
        <v>_</v>
      </c>
      <c r="G11307" s="149">
        <f t="array" ref="G11307">SUM(IF(A11307=A$5:A11307,IF(C11307=C$5:C11307,1,0),0))</f>
        <v>8069</v>
      </c>
    </row>
    <row r="11308" spans="2:7" x14ac:dyDescent="0.25">
      <c r="B11308" s="149" t="str">
        <f t="shared" si="354"/>
        <v>_8070</v>
      </c>
      <c r="E11308" s="149" t="str">
        <f t="shared" si="353"/>
        <v>_</v>
      </c>
      <c r="G11308" s="149">
        <f t="array" ref="G11308">SUM(IF(A11308=A$5:A11308,IF(C11308=C$5:C11308,1,0),0))</f>
        <v>8070</v>
      </c>
    </row>
    <row r="11309" spans="2:7" x14ac:dyDescent="0.25">
      <c r="B11309" s="149" t="str">
        <f t="shared" si="354"/>
        <v>_8071</v>
      </c>
      <c r="E11309" s="149" t="str">
        <f t="shared" si="353"/>
        <v>_</v>
      </c>
      <c r="G11309" s="149">
        <f t="array" ref="G11309">SUM(IF(A11309=A$5:A11309,IF(C11309=C$5:C11309,1,0),0))</f>
        <v>8071</v>
      </c>
    </row>
    <row r="11310" spans="2:7" x14ac:dyDescent="0.25">
      <c r="B11310" s="149" t="str">
        <f t="shared" si="354"/>
        <v>_8072</v>
      </c>
      <c r="E11310" s="149" t="str">
        <f t="shared" si="353"/>
        <v>_</v>
      </c>
      <c r="G11310" s="149">
        <f t="array" ref="G11310">SUM(IF(A11310=A$5:A11310,IF(C11310=C$5:C11310,1,0),0))</f>
        <v>8072</v>
      </c>
    </row>
    <row r="11311" spans="2:7" x14ac:dyDescent="0.25">
      <c r="B11311" s="149" t="str">
        <f t="shared" si="354"/>
        <v>_8073</v>
      </c>
      <c r="E11311" s="149" t="str">
        <f t="shared" si="353"/>
        <v>_</v>
      </c>
      <c r="G11311" s="149">
        <f t="array" ref="G11311">SUM(IF(A11311=A$5:A11311,IF(C11311=C$5:C11311,1,0),0))</f>
        <v>8073</v>
      </c>
    </row>
    <row r="11312" spans="2:7" x14ac:dyDescent="0.25">
      <c r="B11312" s="149" t="str">
        <f t="shared" si="354"/>
        <v>_8074</v>
      </c>
      <c r="E11312" s="149" t="str">
        <f t="shared" si="353"/>
        <v>_</v>
      </c>
      <c r="G11312" s="149">
        <f t="array" ref="G11312">SUM(IF(A11312=A$5:A11312,IF(C11312=C$5:C11312,1,0),0))</f>
        <v>8074</v>
      </c>
    </row>
    <row r="11313" spans="2:7" x14ac:dyDescent="0.25">
      <c r="B11313" s="149" t="str">
        <f t="shared" si="354"/>
        <v>_8075</v>
      </c>
      <c r="E11313" s="149" t="str">
        <f t="shared" ref="E11313:E11376" si="355">A11313&amp;"_"&amp;C11313&amp;D11313</f>
        <v>_</v>
      </c>
      <c r="G11313" s="149">
        <f t="array" ref="G11313">SUM(IF(A11313=A$5:A11313,IF(C11313=C$5:C11313,1,0),0))</f>
        <v>8075</v>
      </c>
    </row>
    <row r="11314" spans="2:7" x14ac:dyDescent="0.25">
      <c r="B11314" s="149" t="str">
        <f t="shared" si="354"/>
        <v>_8076</v>
      </c>
      <c r="E11314" s="149" t="str">
        <f t="shared" si="355"/>
        <v>_</v>
      </c>
      <c r="G11314" s="149">
        <f t="array" ref="G11314">SUM(IF(A11314=A$5:A11314,IF(C11314=C$5:C11314,1,0),0))</f>
        <v>8076</v>
      </c>
    </row>
    <row r="11315" spans="2:7" x14ac:dyDescent="0.25">
      <c r="B11315" s="149" t="str">
        <f t="shared" si="354"/>
        <v>_8077</v>
      </c>
      <c r="E11315" s="149" t="str">
        <f t="shared" si="355"/>
        <v>_</v>
      </c>
      <c r="G11315" s="149">
        <f t="array" ref="G11315">SUM(IF(A11315=A$5:A11315,IF(C11315=C$5:C11315,1,0),0))</f>
        <v>8077</v>
      </c>
    </row>
    <row r="11316" spans="2:7" x14ac:dyDescent="0.25">
      <c r="B11316" s="149" t="str">
        <f t="shared" si="354"/>
        <v>_8078</v>
      </c>
      <c r="E11316" s="149" t="str">
        <f t="shared" si="355"/>
        <v>_</v>
      </c>
      <c r="G11316" s="149">
        <f t="array" ref="G11316">SUM(IF(A11316=A$5:A11316,IF(C11316=C$5:C11316,1,0),0))</f>
        <v>8078</v>
      </c>
    </row>
    <row r="11317" spans="2:7" x14ac:dyDescent="0.25">
      <c r="B11317" s="149" t="str">
        <f t="shared" si="354"/>
        <v>_8079</v>
      </c>
      <c r="E11317" s="149" t="str">
        <f t="shared" si="355"/>
        <v>_</v>
      </c>
      <c r="G11317" s="149">
        <f t="array" ref="G11317">SUM(IF(A11317=A$5:A11317,IF(C11317=C$5:C11317,1,0),0))</f>
        <v>8079</v>
      </c>
    </row>
    <row r="11318" spans="2:7" x14ac:dyDescent="0.25">
      <c r="B11318" s="149" t="str">
        <f t="shared" si="354"/>
        <v>_8080</v>
      </c>
      <c r="E11318" s="149" t="str">
        <f t="shared" si="355"/>
        <v>_</v>
      </c>
      <c r="G11318" s="149">
        <f t="array" ref="G11318">SUM(IF(A11318=A$5:A11318,IF(C11318=C$5:C11318,1,0),0))</f>
        <v>8080</v>
      </c>
    </row>
    <row r="11319" spans="2:7" x14ac:dyDescent="0.25">
      <c r="B11319" s="149" t="str">
        <f t="shared" si="354"/>
        <v>_8081</v>
      </c>
      <c r="E11319" s="149" t="str">
        <f t="shared" si="355"/>
        <v>_</v>
      </c>
      <c r="G11319" s="149">
        <f t="array" ref="G11319">SUM(IF(A11319=A$5:A11319,IF(C11319=C$5:C11319,1,0),0))</f>
        <v>8081</v>
      </c>
    </row>
    <row r="11320" spans="2:7" x14ac:dyDescent="0.25">
      <c r="B11320" s="149" t="str">
        <f t="shared" si="354"/>
        <v>_8082</v>
      </c>
      <c r="E11320" s="149" t="str">
        <f t="shared" si="355"/>
        <v>_</v>
      </c>
      <c r="G11320" s="149">
        <f t="array" ref="G11320">SUM(IF(A11320=A$5:A11320,IF(C11320=C$5:C11320,1,0),0))</f>
        <v>8082</v>
      </c>
    </row>
    <row r="11321" spans="2:7" x14ac:dyDescent="0.25">
      <c r="B11321" s="149" t="str">
        <f t="shared" si="354"/>
        <v>_8083</v>
      </c>
      <c r="E11321" s="149" t="str">
        <f t="shared" si="355"/>
        <v>_</v>
      </c>
      <c r="G11321" s="149">
        <f t="array" ref="G11321">SUM(IF(A11321=A$5:A11321,IF(C11321=C$5:C11321,1,0),0))</f>
        <v>8083</v>
      </c>
    </row>
    <row r="11322" spans="2:7" x14ac:dyDescent="0.25">
      <c r="B11322" s="149" t="str">
        <f t="shared" si="354"/>
        <v>_8084</v>
      </c>
      <c r="E11322" s="149" t="str">
        <f t="shared" si="355"/>
        <v>_</v>
      </c>
      <c r="G11322" s="149">
        <f t="array" ref="G11322">SUM(IF(A11322=A$5:A11322,IF(C11322=C$5:C11322,1,0),0))</f>
        <v>8084</v>
      </c>
    </row>
    <row r="11323" spans="2:7" x14ac:dyDescent="0.25">
      <c r="B11323" s="149" t="str">
        <f t="shared" si="354"/>
        <v>_8085</v>
      </c>
      <c r="E11323" s="149" t="str">
        <f t="shared" si="355"/>
        <v>_</v>
      </c>
      <c r="G11323" s="149">
        <f t="array" ref="G11323">SUM(IF(A11323=A$5:A11323,IF(C11323=C$5:C11323,1,0),0))</f>
        <v>8085</v>
      </c>
    </row>
    <row r="11324" spans="2:7" x14ac:dyDescent="0.25">
      <c r="B11324" s="149" t="str">
        <f t="shared" si="354"/>
        <v>_8086</v>
      </c>
      <c r="E11324" s="149" t="str">
        <f t="shared" si="355"/>
        <v>_</v>
      </c>
      <c r="G11324" s="149">
        <f t="array" ref="G11324">SUM(IF(A11324=A$5:A11324,IF(C11324=C$5:C11324,1,0),0))</f>
        <v>8086</v>
      </c>
    </row>
    <row r="11325" spans="2:7" x14ac:dyDescent="0.25">
      <c r="B11325" s="149" t="str">
        <f t="shared" si="354"/>
        <v>_8087</v>
      </c>
      <c r="E11325" s="149" t="str">
        <f t="shared" si="355"/>
        <v>_</v>
      </c>
      <c r="G11325" s="149">
        <f t="array" ref="G11325">SUM(IF(A11325=A$5:A11325,IF(C11325=C$5:C11325,1,0),0))</f>
        <v>8087</v>
      </c>
    </row>
    <row r="11326" spans="2:7" x14ac:dyDescent="0.25">
      <c r="B11326" s="149" t="str">
        <f t="shared" si="354"/>
        <v>_8088</v>
      </c>
      <c r="E11326" s="149" t="str">
        <f t="shared" si="355"/>
        <v>_</v>
      </c>
      <c r="G11326" s="149">
        <f t="array" ref="G11326">SUM(IF(A11326=A$5:A11326,IF(C11326=C$5:C11326,1,0),0))</f>
        <v>8088</v>
      </c>
    </row>
    <row r="11327" spans="2:7" x14ac:dyDescent="0.25">
      <c r="B11327" s="149" t="str">
        <f t="shared" si="354"/>
        <v>_8089</v>
      </c>
      <c r="E11327" s="149" t="str">
        <f t="shared" si="355"/>
        <v>_</v>
      </c>
      <c r="G11327" s="149">
        <f t="array" ref="G11327">SUM(IF(A11327=A$5:A11327,IF(C11327=C$5:C11327,1,0),0))</f>
        <v>8089</v>
      </c>
    </row>
    <row r="11328" spans="2:7" x14ac:dyDescent="0.25">
      <c r="B11328" s="149" t="str">
        <f t="shared" si="354"/>
        <v>_8090</v>
      </c>
      <c r="E11328" s="149" t="str">
        <f t="shared" si="355"/>
        <v>_</v>
      </c>
      <c r="G11328" s="149">
        <f t="array" ref="G11328">SUM(IF(A11328=A$5:A11328,IF(C11328=C$5:C11328,1,0),0))</f>
        <v>8090</v>
      </c>
    </row>
    <row r="11329" spans="2:7" x14ac:dyDescent="0.25">
      <c r="B11329" s="149" t="str">
        <f t="shared" si="354"/>
        <v>_8091</v>
      </c>
      <c r="E11329" s="149" t="str">
        <f t="shared" si="355"/>
        <v>_</v>
      </c>
      <c r="G11329" s="149">
        <f t="array" ref="G11329">SUM(IF(A11329=A$5:A11329,IF(C11329=C$5:C11329,1,0),0))</f>
        <v>8091</v>
      </c>
    </row>
    <row r="11330" spans="2:7" x14ac:dyDescent="0.25">
      <c r="B11330" s="149" t="str">
        <f t="shared" si="354"/>
        <v>_8092</v>
      </c>
      <c r="E11330" s="149" t="str">
        <f t="shared" si="355"/>
        <v>_</v>
      </c>
      <c r="G11330" s="149">
        <f t="array" ref="G11330">SUM(IF(A11330=A$5:A11330,IF(C11330=C$5:C11330,1,0),0))</f>
        <v>8092</v>
      </c>
    </row>
    <row r="11331" spans="2:7" x14ac:dyDescent="0.25">
      <c r="B11331" s="149" t="str">
        <f t="shared" si="354"/>
        <v>_8093</v>
      </c>
      <c r="E11331" s="149" t="str">
        <f t="shared" si="355"/>
        <v>_</v>
      </c>
      <c r="G11331" s="149">
        <f t="array" ref="G11331">SUM(IF(A11331=A$5:A11331,IF(C11331=C$5:C11331,1,0),0))</f>
        <v>8093</v>
      </c>
    </row>
    <row r="11332" spans="2:7" x14ac:dyDescent="0.25">
      <c r="B11332" s="149" t="str">
        <f t="shared" si="354"/>
        <v>_8094</v>
      </c>
      <c r="E11332" s="149" t="str">
        <f t="shared" si="355"/>
        <v>_</v>
      </c>
      <c r="G11332" s="149">
        <f t="array" ref="G11332">SUM(IF(A11332=A$5:A11332,IF(C11332=C$5:C11332,1,0),0))</f>
        <v>8094</v>
      </c>
    </row>
    <row r="11333" spans="2:7" x14ac:dyDescent="0.25">
      <c r="B11333" s="149" t="str">
        <f t="shared" si="354"/>
        <v>_8095</v>
      </c>
      <c r="E11333" s="149" t="str">
        <f t="shared" si="355"/>
        <v>_</v>
      </c>
      <c r="G11333" s="149">
        <f t="array" ref="G11333">SUM(IF(A11333=A$5:A11333,IF(C11333=C$5:C11333,1,0),0))</f>
        <v>8095</v>
      </c>
    </row>
    <row r="11334" spans="2:7" x14ac:dyDescent="0.25">
      <c r="B11334" s="149" t="str">
        <f t="shared" si="354"/>
        <v>_8096</v>
      </c>
      <c r="E11334" s="149" t="str">
        <f t="shared" si="355"/>
        <v>_</v>
      </c>
      <c r="G11334" s="149">
        <f t="array" ref="G11334">SUM(IF(A11334=A$5:A11334,IF(C11334=C$5:C11334,1,0),0))</f>
        <v>8096</v>
      </c>
    </row>
    <row r="11335" spans="2:7" x14ac:dyDescent="0.25">
      <c r="B11335" s="149" t="str">
        <f t="shared" si="354"/>
        <v>_8097</v>
      </c>
      <c r="E11335" s="149" t="str">
        <f t="shared" si="355"/>
        <v>_</v>
      </c>
      <c r="G11335" s="149">
        <f t="array" ref="G11335">SUM(IF(A11335=A$5:A11335,IF(C11335=C$5:C11335,1,0),0))</f>
        <v>8097</v>
      </c>
    </row>
    <row r="11336" spans="2:7" x14ac:dyDescent="0.25">
      <c r="B11336" s="149" t="str">
        <f t="shared" si="354"/>
        <v>_8098</v>
      </c>
      <c r="E11336" s="149" t="str">
        <f t="shared" si="355"/>
        <v>_</v>
      </c>
      <c r="G11336" s="149">
        <f t="array" ref="G11336">SUM(IF(A11336=A$5:A11336,IF(C11336=C$5:C11336,1,0),0))</f>
        <v>8098</v>
      </c>
    </row>
    <row r="11337" spans="2:7" x14ac:dyDescent="0.25">
      <c r="B11337" s="149" t="str">
        <f t="shared" si="354"/>
        <v>_8099</v>
      </c>
      <c r="E11337" s="149" t="str">
        <f t="shared" si="355"/>
        <v>_</v>
      </c>
      <c r="G11337" s="149">
        <f t="array" ref="G11337">SUM(IF(A11337=A$5:A11337,IF(C11337=C$5:C11337,1,0),0))</f>
        <v>8099</v>
      </c>
    </row>
    <row r="11338" spans="2:7" x14ac:dyDescent="0.25">
      <c r="B11338" s="149" t="str">
        <f t="shared" si="354"/>
        <v>_8100</v>
      </c>
      <c r="E11338" s="149" t="str">
        <f t="shared" si="355"/>
        <v>_</v>
      </c>
      <c r="G11338" s="149">
        <f t="array" ref="G11338">SUM(IF(A11338=A$5:A11338,IF(C11338=C$5:C11338,1,0),0))</f>
        <v>8100</v>
      </c>
    </row>
    <row r="11339" spans="2:7" x14ac:dyDescent="0.25">
      <c r="B11339" s="149" t="str">
        <f t="shared" si="354"/>
        <v>_8101</v>
      </c>
      <c r="E11339" s="149" t="str">
        <f t="shared" si="355"/>
        <v>_</v>
      </c>
      <c r="G11339" s="149">
        <f t="array" ref="G11339">SUM(IF(A11339=A$5:A11339,IF(C11339=C$5:C11339,1,0),0))</f>
        <v>8101</v>
      </c>
    </row>
    <row r="11340" spans="2:7" x14ac:dyDescent="0.25">
      <c r="B11340" s="149" t="str">
        <f t="shared" si="354"/>
        <v>_8102</v>
      </c>
      <c r="E11340" s="149" t="str">
        <f t="shared" si="355"/>
        <v>_</v>
      </c>
      <c r="G11340" s="149">
        <f t="array" ref="G11340">SUM(IF(A11340=A$5:A11340,IF(C11340=C$5:C11340,1,0),0))</f>
        <v>8102</v>
      </c>
    </row>
    <row r="11341" spans="2:7" x14ac:dyDescent="0.25">
      <c r="B11341" s="149" t="str">
        <f t="shared" ref="B11341:B11404" si="356">A11341&amp;"_"&amp;C11341&amp;G11341</f>
        <v>_8103</v>
      </c>
      <c r="E11341" s="149" t="str">
        <f t="shared" si="355"/>
        <v>_</v>
      </c>
      <c r="G11341" s="149">
        <f t="array" ref="G11341">SUM(IF(A11341=A$5:A11341,IF(C11341=C$5:C11341,1,0),0))</f>
        <v>8103</v>
      </c>
    </row>
    <row r="11342" spans="2:7" x14ac:dyDescent="0.25">
      <c r="B11342" s="149" t="str">
        <f t="shared" si="356"/>
        <v>_8104</v>
      </c>
      <c r="E11342" s="149" t="str">
        <f t="shared" si="355"/>
        <v>_</v>
      </c>
      <c r="G11342" s="149">
        <f t="array" ref="G11342">SUM(IF(A11342=A$5:A11342,IF(C11342=C$5:C11342,1,0),0))</f>
        <v>8104</v>
      </c>
    </row>
    <row r="11343" spans="2:7" x14ac:dyDescent="0.25">
      <c r="B11343" s="149" t="str">
        <f t="shared" si="356"/>
        <v>_8105</v>
      </c>
      <c r="E11343" s="149" t="str">
        <f t="shared" si="355"/>
        <v>_</v>
      </c>
      <c r="G11343" s="149">
        <f t="array" ref="G11343">SUM(IF(A11343=A$5:A11343,IF(C11343=C$5:C11343,1,0),0))</f>
        <v>8105</v>
      </c>
    </row>
    <row r="11344" spans="2:7" x14ac:dyDescent="0.25">
      <c r="B11344" s="149" t="str">
        <f t="shared" si="356"/>
        <v>_8106</v>
      </c>
      <c r="E11344" s="149" t="str">
        <f t="shared" si="355"/>
        <v>_</v>
      </c>
      <c r="G11344" s="149">
        <f t="array" ref="G11344">SUM(IF(A11344=A$5:A11344,IF(C11344=C$5:C11344,1,0),0))</f>
        <v>8106</v>
      </c>
    </row>
    <row r="11345" spans="2:7" x14ac:dyDescent="0.25">
      <c r="B11345" s="149" t="str">
        <f t="shared" si="356"/>
        <v>_8107</v>
      </c>
      <c r="E11345" s="149" t="str">
        <f t="shared" si="355"/>
        <v>_</v>
      </c>
      <c r="G11345" s="149">
        <f t="array" ref="G11345">SUM(IF(A11345=A$5:A11345,IF(C11345=C$5:C11345,1,0),0))</f>
        <v>8107</v>
      </c>
    </row>
    <row r="11346" spans="2:7" x14ac:dyDescent="0.25">
      <c r="B11346" s="149" t="str">
        <f t="shared" si="356"/>
        <v>_8108</v>
      </c>
      <c r="E11346" s="149" t="str">
        <f t="shared" si="355"/>
        <v>_</v>
      </c>
      <c r="G11346" s="149">
        <f t="array" ref="G11346">SUM(IF(A11346=A$5:A11346,IF(C11346=C$5:C11346,1,0),0))</f>
        <v>8108</v>
      </c>
    </row>
    <row r="11347" spans="2:7" x14ac:dyDescent="0.25">
      <c r="B11347" s="149" t="str">
        <f t="shared" si="356"/>
        <v>_8109</v>
      </c>
      <c r="E11347" s="149" t="str">
        <f t="shared" si="355"/>
        <v>_</v>
      </c>
      <c r="G11347" s="149">
        <f t="array" ref="G11347">SUM(IF(A11347=A$5:A11347,IF(C11347=C$5:C11347,1,0),0))</f>
        <v>8109</v>
      </c>
    </row>
    <row r="11348" spans="2:7" x14ac:dyDescent="0.25">
      <c r="B11348" s="149" t="str">
        <f t="shared" si="356"/>
        <v>_8110</v>
      </c>
      <c r="E11348" s="149" t="str">
        <f t="shared" si="355"/>
        <v>_</v>
      </c>
      <c r="G11348" s="149">
        <f t="array" ref="G11348">SUM(IF(A11348=A$5:A11348,IF(C11348=C$5:C11348,1,0),0))</f>
        <v>8110</v>
      </c>
    </row>
    <row r="11349" spans="2:7" x14ac:dyDescent="0.25">
      <c r="B11349" s="149" t="str">
        <f t="shared" si="356"/>
        <v>_8111</v>
      </c>
      <c r="E11349" s="149" t="str">
        <f t="shared" si="355"/>
        <v>_</v>
      </c>
      <c r="G11349" s="149">
        <f t="array" ref="G11349">SUM(IF(A11349=A$5:A11349,IF(C11349=C$5:C11349,1,0),0))</f>
        <v>8111</v>
      </c>
    </row>
    <row r="11350" spans="2:7" x14ac:dyDescent="0.25">
      <c r="B11350" s="149" t="str">
        <f t="shared" si="356"/>
        <v>_8112</v>
      </c>
      <c r="E11350" s="149" t="str">
        <f t="shared" si="355"/>
        <v>_</v>
      </c>
      <c r="G11350" s="149">
        <f t="array" ref="G11350">SUM(IF(A11350=A$5:A11350,IF(C11350=C$5:C11350,1,0),0))</f>
        <v>8112</v>
      </c>
    </row>
    <row r="11351" spans="2:7" x14ac:dyDescent="0.25">
      <c r="B11351" s="149" t="str">
        <f t="shared" si="356"/>
        <v>_8113</v>
      </c>
      <c r="E11351" s="149" t="str">
        <f t="shared" si="355"/>
        <v>_</v>
      </c>
      <c r="G11351" s="149">
        <f t="array" ref="G11351">SUM(IF(A11351=A$5:A11351,IF(C11351=C$5:C11351,1,0),0))</f>
        <v>8113</v>
      </c>
    </row>
    <row r="11352" spans="2:7" x14ac:dyDescent="0.25">
      <c r="B11352" s="149" t="str">
        <f t="shared" si="356"/>
        <v>_8114</v>
      </c>
      <c r="E11352" s="149" t="str">
        <f t="shared" si="355"/>
        <v>_</v>
      </c>
      <c r="G11352" s="149">
        <f t="array" ref="G11352">SUM(IF(A11352=A$5:A11352,IF(C11352=C$5:C11352,1,0),0))</f>
        <v>8114</v>
      </c>
    </row>
    <row r="11353" spans="2:7" x14ac:dyDescent="0.25">
      <c r="B11353" s="149" t="str">
        <f t="shared" si="356"/>
        <v>_8115</v>
      </c>
      <c r="E11353" s="149" t="str">
        <f t="shared" si="355"/>
        <v>_</v>
      </c>
      <c r="G11353" s="149">
        <f t="array" ref="G11353">SUM(IF(A11353=A$5:A11353,IF(C11353=C$5:C11353,1,0),0))</f>
        <v>8115</v>
      </c>
    </row>
    <row r="11354" spans="2:7" x14ac:dyDescent="0.25">
      <c r="B11354" s="149" t="str">
        <f t="shared" si="356"/>
        <v>_8116</v>
      </c>
      <c r="E11354" s="149" t="str">
        <f t="shared" si="355"/>
        <v>_</v>
      </c>
      <c r="G11354" s="149">
        <f t="array" ref="G11354">SUM(IF(A11354=A$5:A11354,IF(C11354=C$5:C11354,1,0),0))</f>
        <v>8116</v>
      </c>
    </row>
    <row r="11355" spans="2:7" x14ac:dyDescent="0.25">
      <c r="B11355" s="149" t="str">
        <f t="shared" si="356"/>
        <v>_8117</v>
      </c>
      <c r="E11355" s="149" t="str">
        <f t="shared" si="355"/>
        <v>_</v>
      </c>
      <c r="G11355" s="149">
        <f t="array" ref="G11355">SUM(IF(A11355=A$5:A11355,IF(C11355=C$5:C11355,1,0),0))</f>
        <v>8117</v>
      </c>
    </row>
    <row r="11356" spans="2:7" x14ac:dyDescent="0.25">
      <c r="B11356" s="149" t="str">
        <f t="shared" si="356"/>
        <v>_8118</v>
      </c>
      <c r="E11356" s="149" t="str">
        <f t="shared" si="355"/>
        <v>_</v>
      </c>
      <c r="G11356" s="149">
        <f t="array" ref="G11356">SUM(IF(A11356=A$5:A11356,IF(C11356=C$5:C11356,1,0),0))</f>
        <v>8118</v>
      </c>
    </row>
    <row r="11357" spans="2:7" x14ac:dyDescent="0.25">
      <c r="B11357" s="149" t="str">
        <f t="shared" si="356"/>
        <v>_8119</v>
      </c>
      <c r="E11357" s="149" t="str">
        <f t="shared" si="355"/>
        <v>_</v>
      </c>
      <c r="G11357" s="149">
        <f t="array" ref="G11357">SUM(IF(A11357=A$5:A11357,IF(C11357=C$5:C11357,1,0),0))</f>
        <v>8119</v>
      </c>
    </row>
    <row r="11358" spans="2:7" x14ac:dyDescent="0.25">
      <c r="B11358" s="149" t="str">
        <f t="shared" si="356"/>
        <v>_8120</v>
      </c>
      <c r="E11358" s="149" t="str">
        <f t="shared" si="355"/>
        <v>_</v>
      </c>
      <c r="G11358" s="149">
        <f t="array" ref="G11358">SUM(IF(A11358=A$5:A11358,IF(C11358=C$5:C11358,1,0),0))</f>
        <v>8120</v>
      </c>
    </row>
    <row r="11359" spans="2:7" x14ac:dyDescent="0.25">
      <c r="B11359" s="149" t="str">
        <f t="shared" si="356"/>
        <v>_8121</v>
      </c>
      <c r="E11359" s="149" t="str">
        <f t="shared" si="355"/>
        <v>_</v>
      </c>
      <c r="G11359" s="149">
        <f t="array" ref="G11359">SUM(IF(A11359=A$5:A11359,IF(C11359=C$5:C11359,1,0),0))</f>
        <v>8121</v>
      </c>
    </row>
    <row r="11360" spans="2:7" x14ac:dyDescent="0.25">
      <c r="B11360" s="149" t="str">
        <f t="shared" si="356"/>
        <v>_8122</v>
      </c>
      <c r="E11360" s="149" t="str">
        <f t="shared" si="355"/>
        <v>_</v>
      </c>
      <c r="G11360" s="149">
        <f t="array" ref="G11360">SUM(IF(A11360=A$5:A11360,IF(C11360=C$5:C11360,1,0),0))</f>
        <v>8122</v>
      </c>
    </row>
    <row r="11361" spans="2:7" x14ac:dyDescent="0.25">
      <c r="B11361" s="149" t="str">
        <f t="shared" si="356"/>
        <v>_8123</v>
      </c>
      <c r="E11361" s="149" t="str">
        <f t="shared" si="355"/>
        <v>_</v>
      </c>
      <c r="G11361" s="149">
        <f t="array" ref="G11361">SUM(IF(A11361=A$5:A11361,IF(C11361=C$5:C11361,1,0),0))</f>
        <v>8123</v>
      </c>
    </row>
    <row r="11362" spans="2:7" x14ac:dyDescent="0.25">
      <c r="B11362" s="149" t="str">
        <f t="shared" si="356"/>
        <v>_8124</v>
      </c>
      <c r="E11362" s="149" t="str">
        <f t="shared" si="355"/>
        <v>_</v>
      </c>
      <c r="G11362" s="149">
        <f t="array" ref="G11362">SUM(IF(A11362=A$5:A11362,IF(C11362=C$5:C11362,1,0),0))</f>
        <v>8124</v>
      </c>
    </row>
    <row r="11363" spans="2:7" x14ac:dyDescent="0.25">
      <c r="B11363" s="149" t="str">
        <f t="shared" si="356"/>
        <v>_8125</v>
      </c>
      <c r="E11363" s="149" t="str">
        <f t="shared" si="355"/>
        <v>_</v>
      </c>
      <c r="G11363" s="149">
        <f t="array" ref="G11363">SUM(IF(A11363=A$5:A11363,IF(C11363=C$5:C11363,1,0),0))</f>
        <v>8125</v>
      </c>
    </row>
    <row r="11364" spans="2:7" x14ac:dyDescent="0.25">
      <c r="B11364" s="149" t="str">
        <f t="shared" si="356"/>
        <v>_8126</v>
      </c>
      <c r="E11364" s="149" t="str">
        <f t="shared" si="355"/>
        <v>_</v>
      </c>
      <c r="G11364" s="149">
        <f t="array" ref="G11364">SUM(IF(A11364=A$5:A11364,IF(C11364=C$5:C11364,1,0),0))</f>
        <v>8126</v>
      </c>
    </row>
    <row r="11365" spans="2:7" x14ac:dyDescent="0.25">
      <c r="B11365" s="149" t="str">
        <f t="shared" si="356"/>
        <v>_8127</v>
      </c>
      <c r="E11365" s="149" t="str">
        <f t="shared" si="355"/>
        <v>_</v>
      </c>
      <c r="G11365" s="149">
        <f t="array" ref="G11365">SUM(IF(A11365=A$5:A11365,IF(C11365=C$5:C11365,1,0),0))</f>
        <v>8127</v>
      </c>
    </row>
    <row r="11366" spans="2:7" x14ac:dyDescent="0.25">
      <c r="B11366" s="149" t="str">
        <f t="shared" si="356"/>
        <v>_8128</v>
      </c>
      <c r="E11366" s="149" t="str">
        <f t="shared" si="355"/>
        <v>_</v>
      </c>
      <c r="G11366" s="149">
        <f t="array" ref="G11366">SUM(IF(A11366=A$5:A11366,IF(C11366=C$5:C11366,1,0),0))</f>
        <v>8128</v>
      </c>
    </row>
    <row r="11367" spans="2:7" x14ac:dyDescent="0.25">
      <c r="B11367" s="149" t="str">
        <f t="shared" si="356"/>
        <v>_8129</v>
      </c>
      <c r="E11367" s="149" t="str">
        <f t="shared" si="355"/>
        <v>_</v>
      </c>
      <c r="G11367" s="149">
        <f t="array" ref="G11367">SUM(IF(A11367=A$5:A11367,IF(C11367=C$5:C11367,1,0),0))</f>
        <v>8129</v>
      </c>
    </row>
    <row r="11368" spans="2:7" x14ac:dyDescent="0.25">
      <c r="B11368" s="149" t="str">
        <f t="shared" si="356"/>
        <v>_8130</v>
      </c>
      <c r="E11368" s="149" t="str">
        <f t="shared" si="355"/>
        <v>_</v>
      </c>
      <c r="G11368" s="149">
        <f t="array" ref="G11368">SUM(IF(A11368=A$5:A11368,IF(C11368=C$5:C11368,1,0),0))</f>
        <v>8130</v>
      </c>
    </row>
    <row r="11369" spans="2:7" x14ac:dyDescent="0.25">
      <c r="B11369" s="149" t="str">
        <f t="shared" si="356"/>
        <v>_8131</v>
      </c>
      <c r="E11369" s="149" t="str">
        <f t="shared" si="355"/>
        <v>_</v>
      </c>
      <c r="G11369" s="149">
        <f t="array" ref="G11369">SUM(IF(A11369=A$5:A11369,IF(C11369=C$5:C11369,1,0),0))</f>
        <v>8131</v>
      </c>
    </row>
    <row r="11370" spans="2:7" x14ac:dyDescent="0.25">
      <c r="B11370" s="149" t="str">
        <f t="shared" si="356"/>
        <v>_8132</v>
      </c>
      <c r="E11370" s="149" t="str">
        <f t="shared" si="355"/>
        <v>_</v>
      </c>
      <c r="G11370" s="149">
        <f t="array" ref="G11370">SUM(IF(A11370=A$5:A11370,IF(C11370=C$5:C11370,1,0),0))</f>
        <v>8132</v>
      </c>
    </row>
    <row r="11371" spans="2:7" x14ac:dyDescent="0.25">
      <c r="B11371" s="149" t="str">
        <f t="shared" si="356"/>
        <v>_8133</v>
      </c>
      <c r="E11371" s="149" t="str">
        <f t="shared" si="355"/>
        <v>_</v>
      </c>
      <c r="G11371" s="149">
        <f t="array" ref="G11371">SUM(IF(A11371=A$5:A11371,IF(C11371=C$5:C11371,1,0),0))</f>
        <v>8133</v>
      </c>
    </row>
    <row r="11372" spans="2:7" x14ac:dyDescent="0.25">
      <c r="B11372" s="149" t="str">
        <f t="shared" si="356"/>
        <v>_8134</v>
      </c>
      <c r="E11372" s="149" t="str">
        <f t="shared" si="355"/>
        <v>_</v>
      </c>
      <c r="G11372" s="149">
        <f t="array" ref="G11372">SUM(IF(A11372=A$5:A11372,IF(C11372=C$5:C11372,1,0),0))</f>
        <v>8134</v>
      </c>
    </row>
    <row r="11373" spans="2:7" x14ac:dyDescent="0.25">
      <c r="B11373" s="149" t="str">
        <f t="shared" si="356"/>
        <v>_8135</v>
      </c>
      <c r="E11373" s="149" t="str">
        <f t="shared" si="355"/>
        <v>_</v>
      </c>
      <c r="G11373" s="149">
        <f t="array" ref="G11373">SUM(IF(A11373=A$5:A11373,IF(C11373=C$5:C11373,1,0),0))</f>
        <v>8135</v>
      </c>
    </row>
    <row r="11374" spans="2:7" x14ac:dyDescent="0.25">
      <c r="B11374" s="149" t="str">
        <f t="shared" si="356"/>
        <v>_8136</v>
      </c>
      <c r="E11374" s="149" t="str">
        <f t="shared" si="355"/>
        <v>_</v>
      </c>
      <c r="G11374" s="149">
        <f t="array" ref="G11374">SUM(IF(A11374=A$5:A11374,IF(C11374=C$5:C11374,1,0),0))</f>
        <v>8136</v>
      </c>
    </row>
    <row r="11375" spans="2:7" x14ac:dyDescent="0.25">
      <c r="B11375" s="149" t="str">
        <f t="shared" si="356"/>
        <v>_8137</v>
      </c>
      <c r="E11375" s="149" t="str">
        <f t="shared" si="355"/>
        <v>_</v>
      </c>
      <c r="G11375" s="149">
        <f t="array" ref="G11375">SUM(IF(A11375=A$5:A11375,IF(C11375=C$5:C11375,1,0),0))</f>
        <v>8137</v>
      </c>
    </row>
    <row r="11376" spans="2:7" x14ac:dyDescent="0.25">
      <c r="B11376" s="149" t="str">
        <f t="shared" si="356"/>
        <v>_8138</v>
      </c>
      <c r="E11376" s="149" t="str">
        <f t="shared" si="355"/>
        <v>_</v>
      </c>
      <c r="G11376" s="149">
        <f t="array" ref="G11376">SUM(IF(A11376=A$5:A11376,IF(C11376=C$5:C11376,1,0),0))</f>
        <v>8138</v>
      </c>
    </row>
    <row r="11377" spans="2:7" x14ac:dyDescent="0.25">
      <c r="B11377" s="149" t="str">
        <f t="shared" si="356"/>
        <v>_8139</v>
      </c>
      <c r="E11377" s="149" t="str">
        <f t="shared" ref="E11377:E11440" si="357">A11377&amp;"_"&amp;C11377&amp;D11377</f>
        <v>_</v>
      </c>
      <c r="G11377" s="149">
        <f t="array" ref="G11377">SUM(IF(A11377=A$5:A11377,IF(C11377=C$5:C11377,1,0),0))</f>
        <v>8139</v>
      </c>
    </row>
    <row r="11378" spans="2:7" x14ac:dyDescent="0.25">
      <c r="B11378" s="149" t="str">
        <f t="shared" si="356"/>
        <v>_8140</v>
      </c>
      <c r="E11378" s="149" t="str">
        <f t="shared" si="357"/>
        <v>_</v>
      </c>
      <c r="G11378" s="149">
        <f t="array" ref="G11378">SUM(IF(A11378=A$5:A11378,IF(C11378=C$5:C11378,1,0),0))</f>
        <v>8140</v>
      </c>
    </row>
    <row r="11379" spans="2:7" x14ac:dyDescent="0.25">
      <c r="B11379" s="149" t="str">
        <f t="shared" si="356"/>
        <v>_8141</v>
      </c>
      <c r="E11379" s="149" t="str">
        <f t="shared" si="357"/>
        <v>_</v>
      </c>
      <c r="G11379" s="149">
        <f t="array" ref="G11379">SUM(IF(A11379=A$5:A11379,IF(C11379=C$5:C11379,1,0),0))</f>
        <v>8141</v>
      </c>
    </row>
    <row r="11380" spans="2:7" x14ac:dyDescent="0.25">
      <c r="B11380" s="149" t="str">
        <f t="shared" si="356"/>
        <v>_8142</v>
      </c>
      <c r="E11380" s="149" t="str">
        <f t="shared" si="357"/>
        <v>_</v>
      </c>
      <c r="G11380" s="149">
        <f t="array" ref="G11380">SUM(IF(A11380=A$5:A11380,IF(C11380=C$5:C11380,1,0),0))</f>
        <v>8142</v>
      </c>
    </row>
    <row r="11381" spans="2:7" x14ac:dyDescent="0.25">
      <c r="B11381" s="149" t="str">
        <f t="shared" si="356"/>
        <v>_8143</v>
      </c>
      <c r="E11381" s="149" t="str">
        <f t="shared" si="357"/>
        <v>_</v>
      </c>
      <c r="G11381" s="149">
        <f t="array" ref="G11381">SUM(IF(A11381=A$5:A11381,IF(C11381=C$5:C11381,1,0),0))</f>
        <v>8143</v>
      </c>
    </row>
    <row r="11382" spans="2:7" x14ac:dyDescent="0.25">
      <c r="B11382" s="149" t="str">
        <f t="shared" si="356"/>
        <v>_8144</v>
      </c>
      <c r="E11382" s="149" t="str">
        <f t="shared" si="357"/>
        <v>_</v>
      </c>
      <c r="G11382" s="149">
        <f t="array" ref="G11382">SUM(IF(A11382=A$5:A11382,IF(C11382=C$5:C11382,1,0),0))</f>
        <v>8144</v>
      </c>
    </row>
    <row r="11383" spans="2:7" x14ac:dyDescent="0.25">
      <c r="B11383" s="149" t="str">
        <f t="shared" si="356"/>
        <v>_8145</v>
      </c>
      <c r="E11383" s="149" t="str">
        <f t="shared" si="357"/>
        <v>_</v>
      </c>
      <c r="G11383" s="149">
        <f t="array" ref="G11383">SUM(IF(A11383=A$5:A11383,IF(C11383=C$5:C11383,1,0),0))</f>
        <v>8145</v>
      </c>
    </row>
    <row r="11384" spans="2:7" x14ac:dyDescent="0.25">
      <c r="B11384" s="149" t="str">
        <f t="shared" si="356"/>
        <v>_8146</v>
      </c>
      <c r="E11384" s="149" t="str">
        <f t="shared" si="357"/>
        <v>_</v>
      </c>
      <c r="G11384" s="149">
        <f t="array" ref="G11384">SUM(IF(A11384=A$5:A11384,IF(C11384=C$5:C11384,1,0),0))</f>
        <v>8146</v>
      </c>
    </row>
    <row r="11385" spans="2:7" x14ac:dyDescent="0.25">
      <c r="B11385" s="149" t="str">
        <f t="shared" si="356"/>
        <v>_8147</v>
      </c>
      <c r="E11385" s="149" t="str">
        <f t="shared" si="357"/>
        <v>_</v>
      </c>
      <c r="G11385" s="149">
        <f t="array" ref="G11385">SUM(IF(A11385=A$5:A11385,IF(C11385=C$5:C11385,1,0),0))</f>
        <v>8147</v>
      </c>
    </row>
    <row r="11386" spans="2:7" x14ac:dyDescent="0.25">
      <c r="B11386" s="149" t="str">
        <f t="shared" si="356"/>
        <v>_8148</v>
      </c>
      <c r="E11386" s="149" t="str">
        <f t="shared" si="357"/>
        <v>_</v>
      </c>
      <c r="G11386" s="149">
        <f t="array" ref="G11386">SUM(IF(A11386=A$5:A11386,IF(C11386=C$5:C11386,1,0),0))</f>
        <v>8148</v>
      </c>
    </row>
    <row r="11387" spans="2:7" x14ac:dyDescent="0.25">
      <c r="B11387" s="149" t="str">
        <f t="shared" si="356"/>
        <v>_8149</v>
      </c>
      <c r="E11387" s="149" t="str">
        <f t="shared" si="357"/>
        <v>_</v>
      </c>
      <c r="G11387" s="149">
        <f t="array" ref="G11387">SUM(IF(A11387=A$5:A11387,IF(C11387=C$5:C11387,1,0),0))</f>
        <v>8149</v>
      </c>
    </row>
    <row r="11388" spans="2:7" x14ac:dyDescent="0.25">
      <c r="B11388" s="149" t="str">
        <f t="shared" si="356"/>
        <v>_8150</v>
      </c>
      <c r="E11388" s="149" t="str">
        <f t="shared" si="357"/>
        <v>_</v>
      </c>
      <c r="G11388" s="149">
        <f t="array" ref="G11388">SUM(IF(A11388=A$5:A11388,IF(C11388=C$5:C11388,1,0),0))</f>
        <v>8150</v>
      </c>
    </row>
    <row r="11389" spans="2:7" x14ac:dyDescent="0.25">
      <c r="B11389" s="149" t="str">
        <f t="shared" si="356"/>
        <v>_8151</v>
      </c>
      <c r="E11389" s="149" t="str">
        <f t="shared" si="357"/>
        <v>_</v>
      </c>
      <c r="G11389" s="149">
        <f t="array" ref="G11389">SUM(IF(A11389=A$5:A11389,IF(C11389=C$5:C11389,1,0),0))</f>
        <v>8151</v>
      </c>
    </row>
    <row r="11390" spans="2:7" x14ac:dyDescent="0.25">
      <c r="B11390" s="149" t="str">
        <f t="shared" si="356"/>
        <v>_8152</v>
      </c>
      <c r="E11390" s="149" t="str">
        <f t="shared" si="357"/>
        <v>_</v>
      </c>
      <c r="G11390" s="149">
        <f t="array" ref="G11390">SUM(IF(A11390=A$5:A11390,IF(C11390=C$5:C11390,1,0),0))</f>
        <v>8152</v>
      </c>
    </row>
    <row r="11391" spans="2:7" x14ac:dyDescent="0.25">
      <c r="B11391" s="149" t="str">
        <f t="shared" si="356"/>
        <v>_8153</v>
      </c>
      <c r="E11391" s="149" t="str">
        <f t="shared" si="357"/>
        <v>_</v>
      </c>
      <c r="G11391" s="149">
        <f t="array" ref="G11391">SUM(IF(A11391=A$5:A11391,IF(C11391=C$5:C11391,1,0),0))</f>
        <v>8153</v>
      </c>
    </row>
    <row r="11392" spans="2:7" x14ac:dyDescent="0.25">
      <c r="B11392" s="149" t="str">
        <f t="shared" si="356"/>
        <v>_8154</v>
      </c>
      <c r="E11392" s="149" t="str">
        <f t="shared" si="357"/>
        <v>_</v>
      </c>
      <c r="G11392" s="149">
        <f t="array" ref="G11392">SUM(IF(A11392=A$5:A11392,IF(C11392=C$5:C11392,1,0),0))</f>
        <v>8154</v>
      </c>
    </row>
    <row r="11393" spans="2:7" x14ac:dyDescent="0.25">
      <c r="B11393" s="149" t="str">
        <f t="shared" si="356"/>
        <v>_8155</v>
      </c>
      <c r="E11393" s="149" t="str">
        <f t="shared" si="357"/>
        <v>_</v>
      </c>
      <c r="G11393" s="149">
        <f t="array" ref="G11393">SUM(IF(A11393=A$5:A11393,IF(C11393=C$5:C11393,1,0),0))</f>
        <v>8155</v>
      </c>
    </row>
    <row r="11394" spans="2:7" x14ac:dyDescent="0.25">
      <c r="B11394" s="149" t="str">
        <f t="shared" si="356"/>
        <v>_8156</v>
      </c>
      <c r="E11394" s="149" t="str">
        <f t="shared" si="357"/>
        <v>_</v>
      </c>
      <c r="G11394" s="149">
        <f t="array" ref="G11394">SUM(IF(A11394=A$5:A11394,IF(C11394=C$5:C11394,1,0),0))</f>
        <v>8156</v>
      </c>
    </row>
    <row r="11395" spans="2:7" x14ac:dyDescent="0.25">
      <c r="B11395" s="149" t="str">
        <f t="shared" si="356"/>
        <v>_8157</v>
      </c>
      <c r="E11395" s="149" t="str">
        <f t="shared" si="357"/>
        <v>_</v>
      </c>
      <c r="G11395" s="149">
        <f t="array" ref="G11395">SUM(IF(A11395=A$5:A11395,IF(C11395=C$5:C11395,1,0),0))</f>
        <v>8157</v>
      </c>
    </row>
    <row r="11396" spans="2:7" x14ac:dyDescent="0.25">
      <c r="B11396" s="149" t="str">
        <f t="shared" si="356"/>
        <v>_8158</v>
      </c>
      <c r="E11396" s="149" t="str">
        <f t="shared" si="357"/>
        <v>_</v>
      </c>
      <c r="G11396" s="149">
        <f t="array" ref="G11396">SUM(IF(A11396=A$5:A11396,IF(C11396=C$5:C11396,1,0),0))</f>
        <v>8158</v>
      </c>
    </row>
    <row r="11397" spans="2:7" x14ac:dyDescent="0.25">
      <c r="B11397" s="149" t="str">
        <f t="shared" si="356"/>
        <v>_8159</v>
      </c>
      <c r="E11397" s="149" t="str">
        <f t="shared" si="357"/>
        <v>_</v>
      </c>
      <c r="G11397" s="149">
        <f t="array" ref="G11397">SUM(IF(A11397=A$5:A11397,IF(C11397=C$5:C11397,1,0),0))</f>
        <v>8159</v>
      </c>
    </row>
    <row r="11398" spans="2:7" x14ac:dyDescent="0.25">
      <c r="B11398" s="149" t="str">
        <f t="shared" si="356"/>
        <v>_8160</v>
      </c>
      <c r="E11398" s="149" t="str">
        <f t="shared" si="357"/>
        <v>_</v>
      </c>
      <c r="G11398" s="149">
        <f t="array" ref="G11398">SUM(IF(A11398=A$5:A11398,IF(C11398=C$5:C11398,1,0),0))</f>
        <v>8160</v>
      </c>
    </row>
    <row r="11399" spans="2:7" x14ac:dyDescent="0.25">
      <c r="B11399" s="149" t="str">
        <f t="shared" si="356"/>
        <v>_8161</v>
      </c>
      <c r="E11399" s="149" t="str">
        <f t="shared" si="357"/>
        <v>_</v>
      </c>
      <c r="G11399" s="149">
        <f t="array" ref="G11399">SUM(IF(A11399=A$5:A11399,IF(C11399=C$5:C11399,1,0),0))</f>
        <v>8161</v>
      </c>
    </row>
    <row r="11400" spans="2:7" x14ac:dyDescent="0.25">
      <c r="B11400" s="149" t="str">
        <f t="shared" si="356"/>
        <v>_8162</v>
      </c>
      <c r="E11400" s="149" t="str">
        <f t="shared" si="357"/>
        <v>_</v>
      </c>
      <c r="G11400" s="149">
        <f t="array" ref="G11400">SUM(IF(A11400=A$5:A11400,IF(C11400=C$5:C11400,1,0),0))</f>
        <v>8162</v>
      </c>
    </row>
    <row r="11401" spans="2:7" x14ac:dyDescent="0.25">
      <c r="B11401" s="149" t="str">
        <f t="shared" si="356"/>
        <v>_8163</v>
      </c>
      <c r="E11401" s="149" t="str">
        <f t="shared" si="357"/>
        <v>_</v>
      </c>
      <c r="G11401" s="149">
        <f t="array" ref="G11401">SUM(IF(A11401=A$5:A11401,IF(C11401=C$5:C11401,1,0),0))</f>
        <v>8163</v>
      </c>
    </row>
    <row r="11402" spans="2:7" x14ac:dyDescent="0.25">
      <c r="B11402" s="149" t="str">
        <f t="shared" si="356"/>
        <v>_8164</v>
      </c>
      <c r="E11402" s="149" t="str">
        <f t="shared" si="357"/>
        <v>_</v>
      </c>
      <c r="G11402" s="149">
        <f t="array" ref="G11402">SUM(IF(A11402=A$5:A11402,IF(C11402=C$5:C11402,1,0),0))</f>
        <v>8164</v>
      </c>
    </row>
    <row r="11403" spans="2:7" x14ac:dyDescent="0.25">
      <c r="B11403" s="149" t="str">
        <f t="shared" si="356"/>
        <v>_8165</v>
      </c>
      <c r="E11403" s="149" t="str">
        <f t="shared" si="357"/>
        <v>_</v>
      </c>
      <c r="G11403" s="149">
        <f t="array" ref="G11403">SUM(IF(A11403=A$5:A11403,IF(C11403=C$5:C11403,1,0),0))</f>
        <v>8165</v>
      </c>
    </row>
    <row r="11404" spans="2:7" x14ac:dyDescent="0.25">
      <c r="B11404" s="149" t="str">
        <f t="shared" si="356"/>
        <v>_8166</v>
      </c>
      <c r="E11404" s="149" t="str">
        <f t="shared" si="357"/>
        <v>_</v>
      </c>
      <c r="G11404" s="149">
        <f t="array" ref="G11404">SUM(IF(A11404=A$5:A11404,IF(C11404=C$5:C11404,1,0),0))</f>
        <v>8166</v>
      </c>
    </row>
    <row r="11405" spans="2:7" x14ac:dyDescent="0.25">
      <c r="B11405" s="149" t="str">
        <f t="shared" ref="B11405:B11468" si="358">A11405&amp;"_"&amp;C11405&amp;G11405</f>
        <v>_8167</v>
      </c>
      <c r="E11405" s="149" t="str">
        <f t="shared" si="357"/>
        <v>_</v>
      </c>
      <c r="G11405" s="149">
        <f t="array" ref="G11405">SUM(IF(A11405=A$5:A11405,IF(C11405=C$5:C11405,1,0),0))</f>
        <v>8167</v>
      </c>
    </row>
    <row r="11406" spans="2:7" x14ac:dyDescent="0.25">
      <c r="B11406" s="149" t="str">
        <f t="shared" si="358"/>
        <v>_8168</v>
      </c>
      <c r="E11406" s="149" t="str">
        <f t="shared" si="357"/>
        <v>_</v>
      </c>
      <c r="G11406" s="149">
        <f t="array" ref="G11406">SUM(IF(A11406=A$5:A11406,IF(C11406=C$5:C11406,1,0),0))</f>
        <v>8168</v>
      </c>
    </row>
    <row r="11407" spans="2:7" x14ac:dyDescent="0.25">
      <c r="B11407" s="149" t="str">
        <f t="shared" si="358"/>
        <v>_8169</v>
      </c>
      <c r="E11407" s="149" t="str">
        <f t="shared" si="357"/>
        <v>_</v>
      </c>
      <c r="G11407" s="149">
        <f t="array" ref="G11407">SUM(IF(A11407=A$5:A11407,IF(C11407=C$5:C11407,1,0),0))</f>
        <v>8169</v>
      </c>
    </row>
    <row r="11408" spans="2:7" x14ac:dyDescent="0.25">
      <c r="B11408" s="149" t="str">
        <f t="shared" si="358"/>
        <v>_8170</v>
      </c>
      <c r="E11408" s="149" t="str">
        <f t="shared" si="357"/>
        <v>_</v>
      </c>
      <c r="G11408" s="149">
        <f t="array" ref="G11408">SUM(IF(A11408=A$5:A11408,IF(C11408=C$5:C11408,1,0),0))</f>
        <v>8170</v>
      </c>
    </row>
    <row r="11409" spans="2:7" x14ac:dyDescent="0.25">
      <c r="B11409" s="149" t="str">
        <f t="shared" si="358"/>
        <v>_8171</v>
      </c>
      <c r="E11409" s="149" t="str">
        <f t="shared" si="357"/>
        <v>_</v>
      </c>
      <c r="G11409" s="149">
        <f t="array" ref="G11409">SUM(IF(A11409=A$5:A11409,IF(C11409=C$5:C11409,1,0),0))</f>
        <v>8171</v>
      </c>
    </row>
    <row r="11410" spans="2:7" x14ac:dyDescent="0.25">
      <c r="B11410" s="149" t="str">
        <f t="shared" si="358"/>
        <v>_8172</v>
      </c>
      <c r="E11410" s="149" t="str">
        <f t="shared" si="357"/>
        <v>_</v>
      </c>
      <c r="G11410" s="149">
        <f t="array" ref="G11410">SUM(IF(A11410=A$5:A11410,IF(C11410=C$5:C11410,1,0),0))</f>
        <v>8172</v>
      </c>
    </row>
    <row r="11411" spans="2:7" x14ac:dyDescent="0.25">
      <c r="B11411" s="149" t="str">
        <f t="shared" si="358"/>
        <v>_8173</v>
      </c>
      <c r="E11411" s="149" t="str">
        <f t="shared" si="357"/>
        <v>_</v>
      </c>
      <c r="G11411" s="149">
        <f t="array" ref="G11411">SUM(IF(A11411=A$5:A11411,IF(C11411=C$5:C11411,1,0),0))</f>
        <v>8173</v>
      </c>
    </row>
    <row r="11412" spans="2:7" x14ac:dyDescent="0.25">
      <c r="B11412" s="149" t="str">
        <f t="shared" si="358"/>
        <v>_8174</v>
      </c>
      <c r="E11412" s="149" t="str">
        <f t="shared" si="357"/>
        <v>_</v>
      </c>
      <c r="G11412" s="149">
        <f t="array" ref="G11412">SUM(IF(A11412=A$5:A11412,IF(C11412=C$5:C11412,1,0),0))</f>
        <v>8174</v>
      </c>
    </row>
    <row r="11413" spans="2:7" x14ac:dyDescent="0.25">
      <c r="B11413" s="149" t="str">
        <f t="shared" si="358"/>
        <v>_8175</v>
      </c>
      <c r="E11413" s="149" t="str">
        <f t="shared" si="357"/>
        <v>_</v>
      </c>
      <c r="G11413" s="149">
        <f t="array" ref="G11413">SUM(IF(A11413=A$5:A11413,IF(C11413=C$5:C11413,1,0),0))</f>
        <v>8175</v>
      </c>
    </row>
    <row r="11414" spans="2:7" x14ac:dyDescent="0.25">
      <c r="B11414" s="149" t="str">
        <f t="shared" si="358"/>
        <v>_8176</v>
      </c>
      <c r="E11414" s="149" t="str">
        <f t="shared" si="357"/>
        <v>_</v>
      </c>
      <c r="G11414" s="149">
        <f t="array" ref="G11414">SUM(IF(A11414=A$5:A11414,IF(C11414=C$5:C11414,1,0),0))</f>
        <v>8176</v>
      </c>
    </row>
    <row r="11415" spans="2:7" x14ac:dyDescent="0.25">
      <c r="B11415" s="149" t="str">
        <f t="shared" si="358"/>
        <v>_8177</v>
      </c>
      <c r="E11415" s="149" t="str">
        <f t="shared" si="357"/>
        <v>_</v>
      </c>
      <c r="G11415" s="149">
        <f t="array" ref="G11415">SUM(IF(A11415=A$5:A11415,IF(C11415=C$5:C11415,1,0),0))</f>
        <v>8177</v>
      </c>
    </row>
    <row r="11416" spans="2:7" x14ac:dyDescent="0.25">
      <c r="B11416" s="149" t="str">
        <f t="shared" si="358"/>
        <v>_8178</v>
      </c>
      <c r="E11416" s="149" t="str">
        <f t="shared" si="357"/>
        <v>_</v>
      </c>
      <c r="G11416" s="149">
        <f t="array" ref="G11416">SUM(IF(A11416=A$5:A11416,IF(C11416=C$5:C11416,1,0),0))</f>
        <v>8178</v>
      </c>
    </row>
    <row r="11417" spans="2:7" x14ac:dyDescent="0.25">
      <c r="B11417" s="149" t="str">
        <f t="shared" si="358"/>
        <v>_8179</v>
      </c>
      <c r="E11417" s="149" t="str">
        <f t="shared" si="357"/>
        <v>_</v>
      </c>
      <c r="G11417" s="149">
        <f t="array" ref="G11417">SUM(IF(A11417=A$5:A11417,IF(C11417=C$5:C11417,1,0),0))</f>
        <v>8179</v>
      </c>
    </row>
    <row r="11418" spans="2:7" x14ac:dyDescent="0.25">
      <c r="B11418" s="149" t="str">
        <f t="shared" si="358"/>
        <v>_8180</v>
      </c>
      <c r="E11418" s="149" t="str">
        <f t="shared" si="357"/>
        <v>_</v>
      </c>
      <c r="G11418" s="149">
        <f t="array" ref="G11418">SUM(IF(A11418=A$5:A11418,IF(C11418=C$5:C11418,1,0),0))</f>
        <v>8180</v>
      </c>
    </row>
    <row r="11419" spans="2:7" x14ac:dyDescent="0.25">
      <c r="B11419" s="149" t="str">
        <f t="shared" si="358"/>
        <v>_8181</v>
      </c>
      <c r="E11419" s="149" t="str">
        <f t="shared" si="357"/>
        <v>_</v>
      </c>
      <c r="G11419" s="149">
        <f t="array" ref="G11419">SUM(IF(A11419=A$5:A11419,IF(C11419=C$5:C11419,1,0),0))</f>
        <v>8181</v>
      </c>
    </row>
    <row r="11420" spans="2:7" x14ac:dyDescent="0.25">
      <c r="B11420" s="149" t="str">
        <f t="shared" si="358"/>
        <v>_8182</v>
      </c>
      <c r="E11420" s="149" t="str">
        <f t="shared" si="357"/>
        <v>_</v>
      </c>
      <c r="G11420" s="149">
        <f t="array" ref="G11420">SUM(IF(A11420=A$5:A11420,IF(C11420=C$5:C11420,1,0),0))</f>
        <v>8182</v>
      </c>
    </row>
    <row r="11421" spans="2:7" x14ac:dyDescent="0.25">
      <c r="B11421" s="149" t="str">
        <f t="shared" si="358"/>
        <v>_8183</v>
      </c>
      <c r="E11421" s="149" t="str">
        <f t="shared" si="357"/>
        <v>_</v>
      </c>
      <c r="G11421" s="149">
        <f t="array" ref="G11421">SUM(IF(A11421=A$5:A11421,IF(C11421=C$5:C11421,1,0),0))</f>
        <v>8183</v>
      </c>
    </row>
    <row r="11422" spans="2:7" x14ac:dyDescent="0.25">
      <c r="B11422" s="149" t="str">
        <f t="shared" si="358"/>
        <v>_8184</v>
      </c>
      <c r="E11422" s="149" t="str">
        <f t="shared" si="357"/>
        <v>_</v>
      </c>
      <c r="G11422" s="149">
        <f t="array" ref="G11422">SUM(IF(A11422=A$5:A11422,IF(C11422=C$5:C11422,1,0),0))</f>
        <v>8184</v>
      </c>
    </row>
    <row r="11423" spans="2:7" x14ac:dyDescent="0.25">
      <c r="B11423" s="149" t="str">
        <f t="shared" si="358"/>
        <v>_8185</v>
      </c>
      <c r="E11423" s="149" t="str">
        <f t="shared" si="357"/>
        <v>_</v>
      </c>
      <c r="G11423" s="149">
        <f t="array" ref="G11423">SUM(IF(A11423=A$5:A11423,IF(C11423=C$5:C11423,1,0),0))</f>
        <v>8185</v>
      </c>
    </row>
    <row r="11424" spans="2:7" x14ac:dyDescent="0.25">
      <c r="B11424" s="149" t="str">
        <f t="shared" si="358"/>
        <v>_8186</v>
      </c>
      <c r="E11424" s="149" t="str">
        <f t="shared" si="357"/>
        <v>_</v>
      </c>
      <c r="G11424" s="149">
        <f t="array" ref="G11424">SUM(IF(A11424=A$5:A11424,IF(C11424=C$5:C11424,1,0),0))</f>
        <v>8186</v>
      </c>
    </row>
    <row r="11425" spans="2:7" x14ac:dyDescent="0.25">
      <c r="B11425" s="149" t="str">
        <f t="shared" si="358"/>
        <v>_8187</v>
      </c>
      <c r="E11425" s="149" t="str">
        <f t="shared" si="357"/>
        <v>_</v>
      </c>
      <c r="G11425" s="149">
        <f t="array" ref="G11425">SUM(IF(A11425=A$5:A11425,IF(C11425=C$5:C11425,1,0),0))</f>
        <v>8187</v>
      </c>
    </row>
    <row r="11426" spans="2:7" x14ac:dyDescent="0.25">
      <c r="B11426" s="149" t="str">
        <f t="shared" si="358"/>
        <v>_8188</v>
      </c>
      <c r="E11426" s="149" t="str">
        <f t="shared" si="357"/>
        <v>_</v>
      </c>
      <c r="G11426" s="149">
        <f t="array" ref="G11426">SUM(IF(A11426=A$5:A11426,IF(C11426=C$5:C11426,1,0),0))</f>
        <v>8188</v>
      </c>
    </row>
    <row r="11427" spans="2:7" x14ac:dyDescent="0.25">
      <c r="B11427" s="149" t="str">
        <f t="shared" si="358"/>
        <v>_8189</v>
      </c>
      <c r="E11427" s="149" t="str">
        <f t="shared" si="357"/>
        <v>_</v>
      </c>
      <c r="G11427" s="149">
        <f t="array" ref="G11427">SUM(IF(A11427=A$5:A11427,IF(C11427=C$5:C11427,1,0),0))</f>
        <v>8189</v>
      </c>
    </row>
    <row r="11428" spans="2:7" x14ac:dyDescent="0.25">
      <c r="B11428" s="149" t="str">
        <f t="shared" si="358"/>
        <v>_8190</v>
      </c>
      <c r="E11428" s="149" t="str">
        <f t="shared" si="357"/>
        <v>_</v>
      </c>
      <c r="G11428" s="149">
        <f t="array" ref="G11428">SUM(IF(A11428=A$5:A11428,IF(C11428=C$5:C11428,1,0),0))</f>
        <v>8190</v>
      </c>
    </row>
    <row r="11429" spans="2:7" x14ac:dyDescent="0.25">
      <c r="B11429" s="149" t="str">
        <f t="shared" si="358"/>
        <v>_8191</v>
      </c>
      <c r="E11429" s="149" t="str">
        <f t="shared" si="357"/>
        <v>_</v>
      </c>
      <c r="G11429" s="149">
        <f t="array" ref="G11429">SUM(IF(A11429=A$5:A11429,IF(C11429=C$5:C11429,1,0),0))</f>
        <v>8191</v>
      </c>
    </row>
    <row r="11430" spans="2:7" x14ac:dyDescent="0.25">
      <c r="B11430" s="149" t="str">
        <f t="shared" si="358"/>
        <v>_8192</v>
      </c>
      <c r="E11430" s="149" t="str">
        <f t="shared" si="357"/>
        <v>_</v>
      </c>
      <c r="G11430" s="149">
        <f t="array" ref="G11430">SUM(IF(A11430=A$5:A11430,IF(C11430=C$5:C11430,1,0),0))</f>
        <v>8192</v>
      </c>
    </row>
    <row r="11431" spans="2:7" x14ac:dyDescent="0.25">
      <c r="B11431" s="149" t="str">
        <f t="shared" si="358"/>
        <v>_8193</v>
      </c>
      <c r="E11431" s="149" t="str">
        <f t="shared" si="357"/>
        <v>_</v>
      </c>
      <c r="G11431" s="149">
        <f t="array" ref="G11431">SUM(IF(A11431=A$5:A11431,IF(C11431=C$5:C11431,1,0),0))</f>
        <v>8193</v>
      </c>
    </row>
    <row r="11432" spans="2:7" x14ac:dyDescent="0.25">
      <c r="B11432" s="149" t="str">
        <f t="shared" si="358"/>
        <v>_8194</v>
      </c>
      <c r="E11432" s="149" t="str">
        <f t="shared" si="357"/>
        <v>_</v>
      </c>
      <c r="G11432" s="149">
        <f t="array" ref="G11432">SUM(IF(A11432=A$5:A11432,IF(C11432=C$5:C11432,1,0),0))</f>
        <v>8194</v>
      </c>
    </row>
    <row r="11433" spans="2:7" x14ac:dyDescent="0.25">
      <c r="B11433" s="149" t="str">
        <f t="shared" si="358"/>
        <v>_8195</v>
      </c>
      <c r="E11433" s="149" t="str">
        <f t="shared" si="357"/>
        <v>_</v>
      </c>
      <c r="G11433" s="149">
        <f t="array" ref="G11433">SUM(IF(A11433=A$5:A11433,IF(C11433=C$5:C11433,1,0),0))</f>
        <v>8195</v>
      </c>
    </row>
    <row r="11434" spans="2:7" x14ac:dyDescent="0.25">
      <c r="B11434" s="149" t="str">
        <f t="shared" si="358"/>
        <v>_8196</v>
      </c>
      <c r="E11434" s="149" t="str">
        <f t="shared" si="357"/>
        <v>_</v>
      </c>
      <c r="G11434" s="149">
        <f t="array" ref="G11434">SUM(IF(A11434=A$5:A11434,IF(C11434=C$5:C11434,1,0),0))</f>
        <v>8196</v>
      </c>
    </row>
    <row r="11435" spans="2:7" x14ac:dyDescent="0.25">
      <c r="B11435" s="149" t="str">
        <f t="shared" si="358"/>
        <v>_8197</v>
      </c>
      <c r="E11435" s="149" t="str">
        <f t="shared" si="357"/>
        <v>_</v>
      </c>
      <c r="G11435" s="149">
        <f t="array" ref="G11435">SUM(IF(A11435=A$5:A11435,IF(C11435=C$5:C11435,1,0),0))</f>
        <v>8197</v>
      </c>
    </row>
    <row r="11436" spans="2:7" x14ac:dyDescent="0.25">
      <c r="B11436" s="149" t="str">
        <f t="shared" si="358"/>
        <v>_8198</v>
      </c>
      <c r="E11436" s="149" t="str">
        <f t="shared" si="357"/>
        <v>_</v>
      </c>
      <c r="G11436" s="149">
        <f t="array" ref="G11436">SUM(IF(A11436=A$5:A11436,IF(C11436=C$5:C11436,1,0),0))</f>
        <v>8198</v>
      </c>
    </row>
    <row r="11437" spans="2:7" x14ac:dyDescent="0.25">
      <c r="B11437" s="149" t="str">
        <f t="shared" si="358"/>
        <v>_8199</v>
      </c>
      <c r="E11437" s="149" t="str">
        <f t="shared" si="357"/>
        <v>_</v>
      </c>
      <c r="G11437" s="149">
        <f t="array" ref="G11437">SUM(IF(A11437=A$5:A11437,IF(C11437=C$5:C11437,1,0),0))</f>
        <v>8199</v>
      </c>
    </row>
    <row r="11438" spans="2:7" x14ac:dyDescent="0.25">
      <c r="B11438" s="149" t="str">
        <f t="shared" si="358"/>
        <v>_8200</v>
      </c>
      <c r="E11438" s="149" t="str">
        <f t="shared" si="357"/>
        <v>_</v>
      </c>
      <c r="G11438" s="149">
        <f t="array" ref="G11438">SUM(IF(A11438=A$5:A11438,IF(C11438=C$5:C11438,1,0),0))</f>
        <v>8200</v>
      </c>
    </row>
    <row r="11439" spans="2:7" x14ac:dyDescent="0.25">
      <c r="B11439" s="149" t="str">
        <f t="shared" si="358"/>
        <v>_8201</v>
      </c>
      <c r="E11439" s="149" t="str">
        <f t="shared" si="357"/>
        <v>_</v>
      </c>
      <c r="G11439" s="149">
        <f t="array" ref="G11439">SUM(IF(A11439=A$5:A11439,IF(C11439=C$5:C11439,1,0),0))</f>
        <v>8201</v>
      </c>
    </row>
    <row r="11440" spans="2:7" x14ac:dyDescent="0.25">
      <c r="B11440" s="149" t="str">
        <f t="shared" si="358"/>
        <v>_8202</v>
      </c>
      <c r="E11440" s="149" t="str">
        <f t="shared" si="357"/>
        <v>_</v>
      </c>
      <c r="G11440" s="149">
        <f t="array" ref="G11440">SUM(IF(A11440=A$5:A11440,IF(C11440=C$5:C11440,1,0),0))</f>
        <v>8202</v>
      </c>
    </row>
    <row r="11441" spans="2:7" x14ac:dyDescent="0.25">
      <c r="B11441" s="149" t="str">
        <f t="shared" si="358"/>
        <v>_8203</v>
      </c>
      <c r="E11441" s="149" t="str">
        <f t="shared" ref="E11441:E11504" si="359">A11441&amp;"_"&amp;C11441&amp;D11441</f>
        <v>_</v>
      </c>
      <c r="G11441" s="149">
        <f t="array" ref="G11441">SUM(IF(A11441=A$5:A11441,IF(C11441=C$5:C11441,1,0),0))</f>
        <v>8203</v>
      </c>
    </row>
    <row r="11442" spans="2:7" x14ac:dyDescent="0.25">
      <c r="B11442" s="149" t="str">
        <f t="shared" si="358"/>
        <v>_8204</v>
      </c>
      <c r="E11442" s="149" t="str">
        <f t="shared" si="359"/>
        <v>_</v>
      </c>
      <c r="G11442" s="149">
        <f t="array" ref="G11442">SUM(IF(A11442=A$5:A11442,IF(C11442=C$5:C11442,1,0),0))</f>
        <v>8204</v>
      </c>
    </row>
    <row r="11443" spans="2:7" x14ac:dyDescent="0.25">
      <c r="B11443" s="149" t="str">
        <f t="shared" si="358"/>
        <v>_8205</v>
      </c>
      <c r="E11443" s="149" t="str">
        <f t="shared" si="359"/>
        <v>_</v>
      </c>
      <c r="G11443" s="149">
        <f t="array" ref="G11443">SUM(IF(A11443=A$5:A11443,IF(C11443=C$5:C11443,1,0),0))</f>
        <v>8205</v>
      </c>
    </row>
    <row r="11444" spans="2:7" x14ac:dyDescent="0.25">
      <c r="B11444" s="149" t="str">
        <f t="shared" si="358"/>
        <v>_8206</v>
      </c>
      <c r="E11444" s="149" t="str">
        <f t="shared" si="359"/>
        <v>_</v>
      </c>
      <c r="G11444" s="149">
        <f t="array" ref="G11444">SUM(IF(A11444=A$5:A11444,IF(C11444=C$5:C11444,1,0),0))</f>
        <v>8206</v>
      </c>
    </row>
    <row r="11445" spans="2:7" x14ac:dyDescent="0.25">
      <c r="B11445" s="149" t="str">
        <f t="shared" si="358"/>
        <v>_8207</v>
      </c>
      <c r="E11445" s="149" t="str">
        <f t="shared" si="359"/>
        <v>_</v>
      </c>
      <c r="G11445" s="149">
        <f t="array" ref="G11445">SUM(IF(A11445=A$5:A11445,IF(C11445=C$5:C11445,1,0),0))</f>
        <v>8207</v>
      </c>
    </row>
    <row r="11446" spans="2:7" x14ac:dyDescent="0.25">
      <c r="B11446" s="149" t="str">
        <f t="shared" si="358"/>
        <v>_8208</v>
      </c>
      <c r="E11446" s="149" t="str">
        <f t="shared" si="359"/>
        <v>_</v>
      </c>
      <c r="G11446" s="149">
        <f t="array" ref="G11446">SUM(IF(A11446=A$5:A11446,IF(C11446=C$5:C11446,1,0),0))</f>
        <v>8208</v>
      </c>
    </row>
    <row r="11447" spans="2:7" x14ac:dyDescent="0.25">
      <c r="B11447" s="149" t="str">
        <f t="shared" si="358"/>
        <v>_8209</v>
      </c>
      <c r="E11447" s="149" t="str">
        <f t="shared" si="359"/>
        <v>_</v>
      </c>
      <c r="G11447" s="149">
        <f t="array" ref="G11447">SUM(IF(A11447=A$5:A11447,IF(C11447=C$5:C11447,1,0),0))</f>
        <v>8209</v>
      </c>
    </row>
    <row r="11448" spans="2:7" x14ac:dyDescent="0.25">
      <c r="B11448" s="149" t="str">
        <f t="shared" si="358"/>
        <v>_8210</v>
      </c>
      <c r="E11448" s="149" t="str">
        <f t="shared" si="359"/>
        <v>_</v>
      </c>
      <c r="G11448" s="149">
        <f t="array" ref="G11448">SUM(IF(A11448=A$5:A11448,IF(C11448=C$5:C11448,1,0),0))</f>
        <v>8210</v>
      </c>
    </row>
    <row r="11449" spans="2:7" x14ac:dyDescent="0.25">
      <c r="B11449" s="149" t="str">
        <f t="shared" si="358"/>
        <v>_8211</v>
      </c>
      <c r="E11449" s="149" t="str">
        <f t="shared" si="359"/>
        <v>_</v>
      </c>
      <c r="G11449" s="149">
        <f t="array" ref="G11449">SUM(IF(A11449=A$5:A11449,IF(C11449=C$5:C11449,1,0),0))</f>
        <v>8211</v>
      </c>
    </row>
    <row r="11450" spans="2:7" x14ac:dyDescent="0.25">
      <c r="B11450" s="149" t="str">
        <f t="shared" si="358"/>
        <v>_8212</v>
      </c>
      <c r="E11450" s="149" t="str">
        <f t="shared" si="359"/>
        <v>_</v>
      </c>
      <c r="G11450" s="149">
        <f t="array" ref="G11450">SUM(IF(A11450=A$5:A11450,IF(C11450=C$5:C11450,1,0),0))</f>
        <v>8212</v>
      </c>
    </row>
    <row r="11451" spans="2:7" x14ac:dyDescent="0.25">
      <c r="B11451" s="149" t="str">
        <f t="shared" si="358"/>
        <v>_8213</v>
      </c>
      <c r="E11451" s="149" t="str">
        <f t="shared" si="359"/>
        <v>_</v>
      </c>
      <c r="G11451" s="149">
        <f t="array" ref="G11451">SUM(IF(A11451=A$5:A11451,IF(C11451=C$5:C11451,1,0),0))</f>
        <v>8213</v>
      </c>
    </row>
    <row r="11452" spans="2:7" x14ac:dyDescent="0.25">
      <c r="B11452" s="149" t="str">
        <f t="shared" si="358"/>
        <v>_8214</v>
      </c>
      <c r="E11452" s="149" t="str">
        <f t="shared" si="359"/>
        <v>_</v>
      </c>
      <c r="G11452" s="149">
        <f t="array" ref="G11452">SUM(IF(A11452=A$5:A11452,IF(C11452=C$5:C11452,1,0),0))</f>
        <v>8214</v>
      </c>
    </row>
    <row r="11453" spans="2:7" x14ac:dyDescent="0.25">
      <c r="B11453" s="149" t="str">
        <f t="shared" si="358"/>
        <v>_8215</v>
      </c>
      <c r="E11453" s="149" t="str">
        <f t="shared" si="359"/>
        <v>_</v>
      </c>
      <c r="G11453" s="149">
        <f t="array" ref="G11453">SUM(IF(A11453=A$5:A11453,IF(C11453=C$5:C11453,1,0),0))</f>
        <v>8215</v>
      </c>
    </row>
    <row r="11454" spans="2:7" x14ac:dyDescent="0.25">
      <c r="B11454" s="149" t="str">
        <f t="shared" si="358"/>
        <v>_8216</v>
      </c>
      <c r="E11454" s="149" t="str">
        <f t="shared" si="359"/>
        <v>_</v>
      </c>
      <c r="G11454" s="149">
        <f t="array" ref="G11454">SUM(IF(A11454=A$5:A11454,IF(C11454=C$5:C11454,1,0),0))</f>
        <v>8216</v>
      </c>
    </row>
    <row r="11455" spans="2:7" x14ac:dyDescent="0.25">
      <c r="B11455" s="149" t="str">
        <f t="shared" si="358"/>
        <v>_8217</v>
      </c>
      <c r="E11455" s="149" t="str">
        <f t="shared" si="359"/>
        <v>_</v>
      </c>
      <c r="G11455" s="149">
        <f t="array" ref="G11455">SUM(IF(A11455=A$5:A11455,IF(C11455=C$5:C11455,1,0),0))</f>
        <v>8217</v>
      </c>
    </row>
    <row r="11456" spans="2:7" x14ac:dyDescent="0.25">
      <c r="B11456" s="149" t="str">
        <f t="shared" si="358"/>
        <v>_8218</v>
      </c>
      <c r="E11456" s="149" t="str">
        <f t="shared" si="359"/>
        <v>_</v>
      </c>
      <c r="G11456" s="149">
        <f t="array" ref="G11456">SUM(IF(A11456=A$5:A11456,IF(C11456=C$5:C11456,1,0),0))</f>
        <v>8218</v>
      </c>
    </row>
    <row r="11457" spans="2:7" x14ac:dyDescent="0.25">
      <c r="B11457" s="149" t="str">
        <f t="shared" si="358"/>
        <v>_8219</v>
      </c>
      <c r="E11457" s="149" t="str">
        <f t="shared" si="359"/>
        <v>_</v>
      </c>
      <c r="G11457" s="149">
        <f t="array" ref="G11457">SUM(IF(A11457=A$5:A11457,IF(C11457=C$5:C11457,1,0),0))</f>
        <v>8219</v>
      </c>
    </row>
    <row r="11458" spans="2:7" x14ac:dyDescent="0.25">
      <c r="B11458" s="149" t="str">
        <f t="shared" si="358"/>
        <v>_8220</v>
      </c>
      <c r="E11458" s="149" t="str">
        <f t="shared" si="359"/>
        <v>_</v>
      </c>
      <c r="G11458" s="149">
        <f t="array" ref="G11458">SUM(IF(A11458=A$5:A11458,IF(C11458=C$5:C11458,1,0),0))</f>
        <v>8220</v>
      </c>
    </row>
    <row r="11459" spans="2:7" x14ac:dyDescent="0.25">
      <c r="B11459" s="149" t="str">
        <f t="shared" si="358"/>
        <v>_8221</v>
      </c>
      <c r="E11459" s="149" t="str">
        <f t="shared" si="359"/>
        <v>_</v>
      </c>
      <c r="G11459" s="149">
        <f t="array" ref="G11459">SUM(IF(A11459=A$5:A11459,IF(C11459=C$5:C11459,1,0),0))</f>
        <v>8221</v>
      </c>
    </row>
    <row r="11460" spans="2:7" x14ac:dyDescent="0.25">
      <c r="B11460" s="149" t="str">
        <f t="shared" si="358"/>
        <v>_8222</v>
      </c>
      <c r="E11460" s="149" t="str">
        <f t="shared" si="359"/>
        <v>_</v>
      </c>
      <c r="G11460" s="149">
        <f t="array" ref="G11460">SUM(IF(A11460=A$5:A11460,IF(C11460=C$5:C11460,1,0),0))</f>
        <v>8222</v>
      </c>
    </row>
    <row r="11461" spans="2:7" x14ac:dyDescent="0.25">
      <c r="B11461" s="149" t="str">
        <f t="shared" si="358"/>
        <v>_8223</v>
      </c>
      <c r="E11461" s="149" t="str">
        <f t="shared" si="359"/>
        <v>_</v>
      </c>
      <c r="G11461" s="149">
        <f t="array" ref="G11461">SUM(IF(A11461=A$5:A11461,IF(C11461=C$5:C11461,1,0),0))</f>
        <v>8223</v>
      </c>
    </row>
    <row r="11462" spans="2:7" x14ac:dyDescent="0.25">
      <c r="B11462" s="149" t="str">
        <f t="shared" si="358"/>
        <v>_8224</v>
      </c>
      <c r="E11462" s="149" t="str">
        <f t="shared" si="359"/>
        <v>_</v>
      </c>
      <c r="G11462" s="149">
        <f t="array" ref="G11462">SUM(IF(A11462=A$5:A11462,IF(C11462=C$5:C11462,1,0),0))</f>
        <v>8224</v>
      </c>
    </row>
    <row r="11463" spans="2:7" x14ac:dyDescent="0.25">
      <c r="B11463" s="149" t="str">
        <f t="shared" si="358"/>
        <v>_8225</v>
      </c>
      <c r="E11463" s="149" t="str">
        <f t="shared" si="359"/>
        <v>_</v>
      </c>
      <c r="G11463" s="149">
        <f t="array" ref="G11463">SUM(IF(A11463=A$5:A11463,IF(C11463=C$5:C11463,1,0),0))</f>
        <v>8225</v>
      </c>
    </row>
    <row r="11464" spans="2:7" x14ac:dyDescent="0.25">
      <c r="B11464" s="149" t="str">
        <f t="shared" si="358"/>
        <v>_8226</v>
      </c>
      <c r="E11464" s="149" t="str">
        <f t="shared" si="359"/>
        <v>_</v>
      </c>
      <c r="G11464" s="149">
        <f t="array" ref="G11464">SUM(IF(A11464=A$5:A11464,IF(C11464=C$5:C11464,1,0),0))</f>
        <v>8226</v>
      </c>
    </row>
    <row r="11465" spans="2:7" x14ac:dyDescent="0.25">
      <c r="B11465" s="149" t="str">
        <f t="shared" si="358"/>
        <v>_8227</v>
      </c>
      <c r="E11465" s="149" t="str">
        <f t="shared" si="359"/>
        <v>_</v>
      </c>
      <c r="G11465" s="149">
        <f t="array" ref="G11465">SUM(IF(A11465=A$5:A11465,IF(C11465=C$5:C11465,1,0),0))</f>
        <v>8227</v>
      </c>
    </row>
    <row r="11466" spans="2:7" x14ac:dyDescent="0.25">
      <c r="B11466" s="149" t="str">
        <f t="shared" si="358"/>
        <v>_8228</v>
      </c>
      <c r="E11466" s="149" t="str">
        <f t="shared" si="359"/>
        <v>_</v>
      </c>
      <c r="G11466" s="149">
        <f t="array" ref="G11466">SUM(IF(A11466=A$5:A11466,IF(C11466=C$5:C11466,1,0),0))</f>
        <v>8228</v>
      </c>
    </row>
    <row r="11467" spans="2:7" x14ac:dyDescent="0.25">
      <c r="B11467" s="149" t="str">
        <f t="shared" si="358"/>
        <v>_8229</v>
      </c>
      <c r="E11467" s="149" t="str">
        <f t="shared" si="359"/>
        <v>_</v>
      </c>
      <c r="G11467" s="149">
        <f t="array" ref="G11467">SUM(IF(A11467=A$5:A11467,IF(C11467=C$5:C11467,1,0),0))</f>
        <v>8229</v>
      </c>
    </row>
    <row r="11468" spans="2:7" x14ac:dyDescent="0.25">
      <c r="B11468" s="149" t="str">
        <f t="shared" si="358"/>
        <v>_8230</v>
      </c>
      <c r="E11468" s="149" t="str">
        <f t="shared" si="359"/>
        <v>_</v>
      </c>
      <c r="G11468" s="149">
        <f t="array" ref="G11468">SUM(IF(A11468=A$5:A11468,IF(C11468=C$5:C11468,1,0),0))</f>
        <v>8230</v>
      </c>
    </row>
    <row r="11469" spans="2:7" x14ac:dyDescent="0.25">
      <c r="B11469" s="149" t="str">
        <f t="shared" ref="B11469:B11532" si="360">A11469&amp;"_"&amp;C11469&amp;G11469</f>
        <v>_8231</v>
      </c>
      <c r="E11469" s="149" t="str">
        <f t="shared" si="359"/>
        <v>_</v>
      </c>
      <c r="G11469" s="149">
        <f t="array" ref="G11469">SUM(IF(A11469=A$5:A11469,IF(C11469=C$5:C11469,1,0),0))</f>
        <v>8231</v>
      </c>
    </row>
    <row r="11470" spans="2:7" x14ac:dyDescent="0.25">
      <c r="B11470" s="149" t="str">
        <f t="shared" si="360"/>
        <v>_8232</v>
      </c>
      <c r="E11470" s="149" t="str">
        <f t="shared" si="359"/>
        <v>_</v>
      </c>
      <c r="G11470" s="149">
        <f t="array" ref="G11470">SUM(IF(A11470=A$5:A11470,IF(C11470=C$5:C11470,1,0),0))</f>
        <v>8232</v>
      </c>
    </row>
    <row r="11471" spans="2:7" x14ac:dyDescent="0.25">
      <c r="B11471" s="149" t="str">
        <f t="shared" si="360"/>
        <v>_8233</v>
      </c>
      <c r="E11471" s="149" t="str">
        <f t="shared" si="359"/>
        <v>_</v>
      </c>
      <c r="G11471" s="149">
        <f t="array" ref="G11471">SUM(IF(A11471=A$5:A11471,IF(C11471=C$5:C11471,1,0),0))</f>
        <v>8233</v>
      </c>
    </row>
    <row r="11472" spans="2:7" x14ac:dyDescent="0.25">
      <c r="B11472" s="149" t="str">
        <f t="shared" si="360"/>
        <v>_8234</v>
      </c>
      <c r="E11472" s="149" t="str">
        <f t="shared" si="359"/>
        <v>_</v>
      </c>
      <c r="G11472" s="149">
        <f t="array" ref="G11472">SUM(IF(A11472=A$5:A11472,IF(C11472=C$5:C11472,1,0),0))</f>
        <v>8234</v>
      </c>
    </row>
    <row r="11473" spans="2:7" x14ac:dyDescent="0.25">
      <c r="B11473" s="149" t="str">
        <f t="shared" si="360"/>
        <v>_8235</v>
      </c>
      <c r="E11473" s="149" t="str">
        <f t="shared" si="359"/>
        <v>_</v>
      </c>
      <c r="G11473" s="149">
        <f t="array" ref="G11473">SUM(IF(A11473=A$5:A11473,IF(C11473=C$5:C11473,1,0),0))</f>
        <v>8235</v>
      </c>
    </row>
    <row r="11474" spans="2:7" x14ac:dyDescent="0.25">
      <c r="B11474" s="149" t="str">
        <f t="shared" si="360"/>
        <v>_8236</v>
      </c>
      <c r="E11474" s="149" t="str">
        <f t="shared" si="359"/>
        <v>_</v>
      </c>
      <c r="G11474" s="149">
        <f t="array" ref="G11474">SUM(IF(A11474=A$5:A11474,IF(C11474=C$5:C11474,1,0),0))</f>
        <v>8236</v>
      </c>
    </row>
    <row r="11475" spans="2:7" x14ac:dyDescent="0.25">
      <c r="B11475" s="149" t="str">
        <f t="shared" si="360"/>
        <v>_8237</v>
      </c>
      <c r="E11475" s="149" t="str">
        <f t="shared" si="359"/>
        <v>_</v>
      </c>
      <c r="G11475" s="149">
        <f t="array" ref="G11475">SUM(IF(A11475=A$5:A11475,IF(C11475=C$5:C11475,1,0),0))</f>
        <v>8237</v>
      </c>
    </row>
    <row r="11476" spans="2:7" x14ac:dyDescent="0.25">
      <c r="B11476" s="149" t="str">
        <f t="shared" si="360"/>
        <v>_8238</v>
      </c>
      <c r="E11476" s="149" t="str">
        <f t="shared" si="359"/>
        <v>_</v>
      </c>
      <c r="G11476" s="149">
        <f t="array" ref="G11476">SUM(IF(A11476=A$5:A11476,IF(C11476=C$5:C11476,1,0),0))</f>
        <v>8238</v>
      </c>
    </row>
    <row r="11477" spans="2:7" x14ac:dyDescent="0.25">
      <c r="B11477" s="149" t="str">
        <f t="shared" si="360"/>
        <v>_8239</v>
      </c>
      <c r="E11477" s="149" t="str">
        <f t="shared" si="359"/>
        <v>_</v>
      </c>
      <c r="G11477" s="149">
        <f t="array" ref="G11477">SUM(IF(A11477=A$5:A11477,IF(C11477=C$5:C11477,1,0),0))</f>
        <v>8239</v>
      </c>
    </row>
    <row r="11478" spans="2:7" x14ac:dyDescent="0.25">
      <c r="B11478" s="149" t="str">
        <f t="shared" si="360"/>
        <v>_8240</v>
      </c>
      <c r="E11478" s="149" t="str">
        <f t="shared" si="359"/>
        <v>_</v>
      </c>
      <c r="G11478" s="149">
        <f t="array" ref="G11478">SUM(IF(A11478=A$5:A11478,IF(C11478=C$5:C11478,1,0),0))</f>
        <v>8240</v>
      </c>
    </row>
    <row r="11479" spans="2:7" x14ac:dyDescent="0.25">
      <c r="B11479" s="149" t="str">
        <f t="shared" si="360"/>
        <v>_8241</v>
      </c>
      <c r="E11479" s="149" t="str">
        <f t="shared" si="359"/>
        <v>_</v>
      </c>
      <c r="G11479" s="149">
        <f t="array" ref="G11479">SUM(IF(A11479=A$5:A11479,IF(C11479=C$5:C11479,1,0),0))</f>
        <v>8241</v>
      </c>
    </row>
    <row r="11480" spans="2:7" x14ac:dyDescent="0.25">
      <c r="B11480" s="149" t="str">
        <f t="shared" si="360"/>
        <v>_8242</v>
      </c>
      <c r="E11480" s="149" t="str">
        <f t="shared" si="359"/>
        <v>_</v>
      </c>
      <c r="G11480" s="149">
        <f t="array" ref="G11480">SUM(IF(A11480=A$5:A11480,IF(C11480=C$5:C11480,1,0),0))</f>
        <v>8242</v>
      </c>
    </row>
    <row r="11481" spans="2:7" x14ac:dyDescent="0.25">
      <c r="B11481" s="149" t="str">
        <f t="shared" si="360"/>
        <v>_8243</v>
      </c>
      <c r="E11481" s="149" t="str">
        <f t="shared" si="359"/>
        <v>_</v>
      </c>
      <c r="G11481" s="149">
        <f t="array" ref="G11481">SUM(IF(A11481=A$5:A11481,IF(C11481=C$5:C11481,1,0),0))</f>
        <v>8243</v>
      </c>
    </row>
    <row r="11482" spans="2:7" x14ac:dyDescent="0.25">
      <c r="B11482" s="149" t="str">
        <f t="shared" si="360"/>
        <v>_8244</v>
      </c>
      <c r="E11482" s="149" t="str">
        <f t="shared" si="359"/>
        <v>_</v>
      </c>
      <c r="G11482" s="149">
        <f t="array" ref="G11482">SUM(IF(A11482=A$5:A11482,IF(C11482=C$5:C11482,1,0),0))</f>
        <v>8244</v>
      </c>
    </row>
    <row r="11483" spans="2:7" x14ac:dyDescent="0.25">
      <c r="B11483" s="149" t="str">
        <f t="shared" si="360"/>
        <v>_8245</v>
      </c>
      <c r="E11483" s="149" t="str">
        <f t="shared" si="359"/>
        <v>_</v>
      </c>
      <c r="G11483" s="149">
        <f t="array" ref="G11483">SUM(IF(A11483=A$5:A11483,IF(C11483=C$5:C11483,1,0),0))</f>
        <v>8245</v>
      </c>
    </row>
    <row r="11484" spans="2:7" x14ac:dyDescent="0.25">
      <c r="B11484" s="149" t="str">
        <f t="shared" si="360"/>
        <v>_8246</v>
      </c>
      <c r="E11484" s="149" t="str">
        <f t="shared" si="359"/>
        <v>_</v>
      </c>
      <c r="G11484" s="149">
        <f t="array" ref="G11484">SUM(IF(A11484=A$5:A11484,IF(C11484=C$5:C11484,1,0),0))</f>
        <v>8246</v>
      </c>
    </row>
    <row r="11485" spans="2:7" x14ac:dyDescent="0.25">
      <c r="B11485" s="149" t="str">
        <f t="shared" si="360"/>
        <v>_8247</v>
      </c>
      <c r="E11485" s="149" t="str">
        <f t="shared" si="359"/>
        <v>_</v>
      </c>
      <c r="G11485" s="149">
        <f t="array" ref="G11485">SUM(IF(A11485=A$5:A11485,IF(C11485=C$5:C11485,1,0),0))</f>
        <v>8247</v>
      </c>
    </row>
    <row r="11486" spans="2:7" x14ac:dyDescent="0.25">
      <c r="B11486" s="149" t="str">
        <f t="shared" si="360"/>
        <v>_8248</v>
      </c>
      <c r="E11486" s="149" t="str">
        <f t="shared" si="359"/>
        <v>_</v>
      </c>
      <c r="G11486" s="149">
        <f t="array" ref="G11486">SUM(IF(A11486=A$5:A11486,IF(C11486=C$5:C11486,1,0),0))</f>
        <v>8248</v>
      </c>
    </row>
    <row r="11487" spans="2:7" x14ac:dyDescent="0.25">
      <c r="B11487" s="149" t="str">
        <f t="shared" si="360"/>
        <v>_8249</v>
      </c>
      <c r="E11487" s="149" t="str">
        <f t="shared" si="359"/>
        <v>_</v>
      </c>
      <c r="G11487" s="149">
        <f t="array" ref="G11487">SUM(IF(A11487=A$5:A11487,IF(C11487=C$5:C11487,1,0),0))</f>
        <v>8249</v>
      </c>
    </row>
    <row r="11488" spans="2:7" x14ac:dyDescent="0.25">
      <c r="B11488" s="149" t="str">
        <f t="shared" si="360"/>
        <v>_8250</v>
      </c>
      <c r="E11488" s="149" t="str">
        <f t="shared" si="359"/>
        <v>_</v>
      </c>
      <c r="G11488" s="149">
        <f t="array" ref="G11488">SUM(IF(A11488=A$5:A11488,IF(C11488=C$5:C11488,1,0),0))</f>
        <v>8250</v>
      </c>
    </row>
    <row r="11489" spans="2:7" x14ac:dyDescent="0.25">
      <c r="B11489" s="149" t="str">
        <f t="shared" si="360"/>
        <v>_8251</v>
      </c>
      <c r="E11489" s="149" t="str">
        <f t="shared" si="359"/>
        <v>_</v>
      </c>
      <c r="G11489" s="149">
        <f t="array" ref="G11489">SUM(IF(A11489=A$5:A11489,IF(C11489=C$5:C11489,1,0),0))</f>
        <v>8251</v>
      </c>
    </row>
    <row r="11490" spans="2:7" x14ac:dyDescent="0.25">
      <c r="B11490" s="149" t="str">
        <f t="shared" si="360"/>
        <v>_8252</v>
      </c>
      <c r="E11490" s="149" t="str">
        <f t="shared" si="359"/>
        <v>_</v>
      </c>
      <c r="G11490" s="149">
        <f t="array" ref="G11490">SUM(IF(A11490=A$5:A11490,IF(C11490=C$5:C11490,1,0),0))</f>
        <v>8252</v>
      </c>
    </row>
    <row r="11491" spans="2:7" x14ac:dyDescent="0.25">
      <c r="B11491" s="149" t="str">
        <f t="shared" si="360"/>
        <v>_8253</v>
      </c>
      <c r="E11491" s="149" t="str">
        <f t="shared" si="359"/>
        <v>_</v>
      </c>
      <c r="G11491" s="149">
        <f t="array" ref="G11491">SUM(IF(A11491=A$5:A11491,IF(C11491=C$5:C11491,1,0),0))</f>
        <v>8253</v>
      </c>
    </row>
    <row r="11492" spans="2:7" x14ac:dyDescent="0.25">
      <c r="B11492" s="149" t="str">
        <f t="shared" si="360"/>
        <v>_8254</v>
      </c>
      <c r="E11492" s="149" t="str">
        <f t="shared" si="359"/>
        <v>_</v>
      </c>
      <c r="G11492" s="149">
        <f t="array" ref="G11492">SUM(IF(A11492=A$5:A11492,IF(C11492=C$5:C11492,1,0),0))</f>
        <v>8254</v>
      </c>
    </row>
    <row r="11493" spans="2:7" x14ac:dyDescent="0.25">
      <c r="B11493" s="149" t="str">
        <f t="shared" si="360"/>
        <v>_8255</v>
      </c>
      <c r="E11493" s="149" t="str">
        <f t="shared" si="359"/>
        <v>_</v>
      </c>
      <c r="G11493" s="149">
        <f t="array" ref="G11493">SUM(IF(A11493=A$5:A11493,IF(C11493=C$5:C11493,1,0),0))</f>
        <v>8255</v>
      </c>
    </row>
    <row r="11494" spans="2:7" x14ac:dyDescent="0.25">
      <c r="B11494" s="149" t="str">
        <f t="shared" si="360"/>
        <v>_8256</v>
      </c>
      <c r="E11494" s="149" t="str">
        <f t="shared" si="359"/>
        <v>_</v>
      </c>
      <c r="G11494" s="149">
        <f t="array" ref="G11494">SUM(IF(A11494=A$5:A11494,IF(C11494=C$5:C11494,1,0),0))</f>
        <v>8256</v>
      </c>
    </row>
    <row r="11495" spans="2:7" x14ac:dyDescent="0.25">
      <c r="B11495" s="149" t="str">
        <f t="shared" si="360"/>
        <v>_8257</v>
      </c>
      <c r="E11495" s="149" t="str">
        <f t="shared" si="359"/>
        <v>_</v>
      </c>
      <c r="G11495" s="149">
        <f t="array" ref="G11495">SUM(IF(A11495=A$5:A11495,IF(C11495=C$5:C11495,1,0),0))</f>
        <v>8257</v>
      </c>
    </row>
    <row r="11496" spans="2:7" x14ac:dyDescent="0.25">
      <c r="B11496" s="149" t="str">
        <f t="shared" si="360"/>
        <v>_8258</v>
      </c>
      <c r="E11496" s="149" t="str">
        <f t="shared" si="359"/>
        <v>_</v>
      </c>
      <c r="G11496" s="149">
        <f t="array" ref="G11496">SUM(IF(A11496=A$5:A11496,IF(C11496=C$5:C11496,1,0),0))</f>
        <v>8258</v>
      </c>
    </row>
    <row r="11497" spans="2:7" x14ac:dyDescent="0.25">
      <c r="B11497" s="149" t="str">
        <f t="shared" si="360"/>
        <v>_8259</v>
      </c>
      <c r="E11497" s="149" t="str">
        <f t="shared" si="359"/>
        <v>_</v>
      </c>
      <c r="G11497" s="149">
        <f t="array" ref="G11497">SUM(IF(A11497=A$5:A11497,IF(C11497=C$5:C11497,1,0),0))</f>
        <v>8259</v>
      </c>
    </row>
    <row r="11498" spans="2:7" x14ac:dyDescent="0.25">
      <c r="B11498" s="149" t="str">
        <f t="shared" si="360"/>
        <v>_8260</v>
      </c>
      <c r="E11498" s="149" t="str">
        <f t="shared" si="359"/>
        <v>_</v>
      </c>
      <c r="G11498" s="149">
        <f t="array" ref="G11498">SUM(IF(A11498=A$5:A11498,IF(C11498=C$5:C11498,1,0),0))</f>
        <v>8260</v>
      </c>
    </row>
    <row r="11499" spans="2:7" x14ac:dyDescent="0.25">
      <c r="B11499" s="149" t="str">
        <f t="shared" si="360"/>
        <v>_8261</v>
      </c>
      <c r="E11499" s="149" t="str">
        <f t="shared" si="359"/>
        <v>_</v>
      </c>
      <c r="G11499" s="149">
        <f t="array" ref="G11499">SUM(IF(A11499=A$5:A11499,IF(C11499=C$5:C11499,1,0),0))</f>
        <v>8261</v>
      </c>
    </row>
    <row r="11500" spans="2:7" x14ac:dyDescent="0.25">
      <c r="B11500" s="149" t="str">
        <f t="shared" si="360"/>
        <v>_8262</v>
      </c>
      <c r="E11500" s="149" t="str">
        <f t="shared" si="359"/>
        <v>_</v>
      </c>
      <c r="G11500" s="149">
        <f t="array" ref="G11500">SUM(IF(A11500=A$5:A11500,IF(C11500=C$5:C11500,1,0),0))</f>
        <v>8262</v>
      </c>
    </row>
    <row r="11501" spans="2:7" x14ac:dyDescent="0.25">
      <c r="B11501" s="149" t="str">
        <f t="shared" si="360"/>
        <v>_8263</v>
      </c>
      <c r="E11501" s="149" t="str">
        <f t="shared" si="359"/>
        <v>_</v>
      </c>
      <c r="G11501" s="149">
        <f t="array" ref="G11501">SUM(IF(A11501=A$5:A11501,IF(C11501=C$5:C11501,1,0),0))</f>
        <v>8263</v>
      </c>
    </row>
    <row r="11502" spans="2:7" x14ac:dyDescent="0.25">
      <c r="B11502" s="149" t="str">
        <f t="shared" si="360"/>
        <v>_8264</v>
      </c>
      <c r="E11502" s="149" t="str">
        <f t="shared" si="359"/>
        <v>_</v>
      </c>
      <c r="G11502" s="149">
        <f t="array" ref="G11502">SUM(IF(A11502=A$5:A11502,IF(C11502=C$5:C11502,1,0),0))</f>
        <v>8264</v>
      </c>
    </row>
    <row r="11503" spans="2:7" x14ac:dyDescent="0.25">
      <c r="B11503" s="149" t="str">
        <f t="shared" si="360"/>
        <v>_8265</v>
      </c>
      <c r="E11503" s="149" t="str">
        <f t="shared" si="359"/>
        <v>_</v>
      </c>
      <c r="G11503" s="149">
        <f t="array" ref="G11503">SUM(IF(A11503=A$5:A11503,IF(C11503=C$5:C11503,1,0),0))</f>
        <v>8265</v>
      </c>
    </row>
    <row r="11504" spans="2:7" x14ac:dyDescent="0.25">
      <c r="B11504" s="149" t="str">
        <f t="shared" si="360"/>
        <v>_8266</v>
      </c>
      <c r="E11504" s="149" t="str">
        <f t="shared" si="359"/>
        <v>_</v>
      </c>
      <c r="G11504" s="149">
        <f t="array" ref="G11504">SUM(IF(A11504=A$5:A11504,IF(C11504=C$5:C11504,1,0),0))</f>
        <v>8266</v>
      </c>
    </row>
    <row r="11505" spans="2:7" x14ac:dyDescent="0.25">
      <c r="B11505" s="149" t="str">
        <f t="shared" si="360"/>
        <v>_8267</v>
      </c>
      <c r="E11505" s="149" t="str">
        <f t="shared" ref="E11505:E11568" si="361">A11505&amp;"_"&amp;C11505&amp;D11505</f>
        <v>_</v>
      </c>
      <c r="G11505" s="149">
        <f t="array" ref="G11505">SUM(IF(A11505=A$5:A11505,IF(C11505=C$5:C11505,1,0),0))</f>
        <v>8267</v>
      </c>
    </row>
    <row r="11506" spans="2:7" x14ac:dyDescent="0.25">
      <c r="B11506" s="149" t="str">
        <f t="shared" si="360"/>
        <v>_8268</v>
      </c>
      <c r="E11506" s="149" t="str">
        <f t="shared" si="361"/>
        <v>_</v>
      </c>
      <c r="G11506" s="149">
        <f t="array" ref="G11506">SUM(IF(A11506=A$5:A11506,IF(C11506=C$5:C11506,1,0),0))</f>
        <v>8268</v>
      </c>
    </row>
    <row r="11507" spans="2:7" x14ac:dyDescent="0.25">
      <c r="B11507" s="149" t="str">
        <f t="shared" si="360"/>
        <v>_8269</v>
      </c>
      <c r="E11507" s="149" t="str">
        <f t="shared" si="361"/>
        <v>_</v>
      </c>
      <c r="G11507" s="149">
        <f t="array" ref="G11507">SUM(IF(A11507=A$5:A11507,IF(C11507=C$5:C11507,1,0),0))</f>
        <v>8269</v>
      </c>
    </row>
    <row r="11508" spans="2:7" x14ac:dyDescent="0.25">
      <c r="B11508" s="149" t="str">
        <f t="shared" si="360"/>
        <v>_8270</v>
      </c>
      <c r="E11508" s="149" t="str">
        <f t="shared" si="361"/>
        <v>_</v>
      </c>
      <c r="G11508" s="149">
        <f t="array" ref="G11508">SUM(IF(A11508=A$5:A11508,IF(C11508=C$5:C11508,1,0),0))</f>
        <v>8270</v>
      </c>
    </row>
    <row r="11509" spans="2:7" x14ac:dyDescent="0.25">
      <c r="B11509" s="149" t="str">
        <f t="shared" si="360"/>
        <v>_8271</v>
      </c>
      <c r="E11509" s="149" t="str">
        <f t="shared" si="361"/>
        <v>_</v>
      </c>
      <c r="G11509" s="149">
        <f t="array" ref="G11509">SUM(IF(A11509=A$5:A11509,IF(C11509=C$5:C11509,1,0),0))</f>
        <v>8271</v>
      </c>
    </row>
    <row r="11510" spans="2:7" x14ac:dyDescent="0.25">
      <c r="B11510" s="149" t="str">
        <f t="shared" si="360"/>
        <v>_8272</v>
      </c>
      <c r="E11510" s="149" t="str">
        <f t="shared" si="361"/>
        <v>_</v>
      </c>
      <c r="G11510" s="149">
        <f t="array" ref="G11510">SUM(IF(A11510=A$5:A11510,IF(C11510=C$5:C11510,1,0),0))</f>
        <v>8272</v>
      </c>
    </row>
    <row r="11511" spans="2:7" x14ac:dyDescent="0.25">
      <c r="B11511" s="149" t="str">
        <f t="shared" si="360"/>
        <v>_8273</v>
      </c>
      <c r="E11511" s="149" t="str">
        <f t="shared" si="361"/>
        <v>_</v>
      </c>
      <c r="G11511" s="149">
        <f t="array" ref="G11511">SUM(IF(A11511=A$5:A11511,IF(C11511=C$5:C11511,1,0),0))</f>
        <v>8273</v>
      </c>
    </row>
    <row r="11512" spans="2:7" x14ac:dyDescent="0.25">
      <c r="B11512" s="149" t="str">
        <f t="shared" si="360"/>
        <v>_8274</v>
      </c>
      <c r="E11512" s="149" t="str">
        <f t="shared" si="361"/>
        <v>_</v>
      </c>
      <c r="G11512" s="149">
        <f t="array" ref="G11512">SUM(IF(A11512=A$5:A11512,IF(C11512=C$5:C11512,1,0),0))</f>
        <v>8274</v>
      </c>
    </row>
    <row r="11513" spans="2:7" x14ac:dyDescent="0.25">
      <c r="B11513" s="149" t="str">
        <f t="shared" si="360"/>
        <v>_8275</v>
      </c>
      <c r="E11513" s="149" t="str">
        <f t="shared" si="361"/>
        <v>_</v>
      </c>
      <c r="G11513" s="149">
        <f t="array" ref="G11513">SUM(IF(A11513=A$5:A11513,IF(C11513=C$5:C11513,1,0),0))</f>
        <v>8275</v>
      </c>
    </row>
    <row r="11514" spans="2:7" x14ac:dyDescent="0.25">
      <c r="B11514" s="149" t="str">
        <f t="shared" si="360"/>
        <v>_8276</v>
      </c>
      <c r="E11514" s="149" t="str">
        <f t="shared" si="361"/>
        <v>_</v>
      </c>
      <c r="G11514" s="149">
        <f t="array" ref="G11514">SUM(IF(A11514=A$5:A11514,IF(C11514=C$5:C11514,1,0),0))</f>
        <v>8276</v>
      </c>
    </row>
    <row r="11515" spans="2:7" x14ac:dyDescent="0.25">
      <c r="B11515" s="149" t="str">
        <f t="shared" si="360"/>
        <v>_8277</v>
      </c>
      <c r="E11515" s="149" t="str">
        <f t="shared" si="361"/>
        <v>_</v>
      </c>
      <c r="G11515" s="149">
        <f t="array" ref="G11515">SUM(IF(A11515=A$5:A11515,IF(C11515=C$5:C11515,1,0),0))</f>
        <v>8277</v>
      </c>
    </row>
    <row r="11516" spans="2:7" x14ac:dyDescent="0.25">
      <c r="B11516" s="149" t="str">
        <f t="shared" si="360"/>
        <v>_8278</v>
      </c>
      <c r="E11516" s="149" t="str">
        <f t="shared" si="361"/>
        <v>_</v>
      </c>
      <c r="G11516" s="149">
        <f t="array" ref="G11516">SUM(IF(A11516=A$5:A11516,IF(C11516=C$5:C11516,1,0),0))</f>
        <v>8278</v>
      </c>
    </row>
    <row r="11517" spans="2:7" x14ac:dyDescent="0.25">
      <c r="B11517" s="149" t="str">
        <f t="shared" si="360"/>
        <v>_8279</v>
      </c>
      <c r="E11517" s="149" t="str">
        <f t="shared" si="361"/>
        <v>_</v>
      </c>
      <c r="G11517" s="149">
        <f t="array" ref="G11517">SUM(IF(A11517=A$5:A11517,IF(C11517=C$5:C11517,1,0),0))</f>
        <v>8279</v>
      </c>
    </row>
    <row r="11518" spans="2:7" x14ac:dyDescent="0.25">
      <c r="B11518" s="149" t="str">
        <f t="shared" si="360"/>
        <v>_8280</v>
      </c>
      <c r="E11518" s="149" t="str">
        <f t="shared" si="361"/>
        <v>_</v>
      </c>
      <c r="G11518" s="149">
        <f t="array" ref="G11518">SUM(IF(A11518=A$5:A11518,IF(C11518=C$5:C11518,1,0),0))</f>
        <v>8280</v>
      </c>
    </row>
    <row r="11519" spans="2:7" x14ac:dyDescent="0.25">
      <c r="B11519" s="149" t="str">
        <f t="shared" si="360"/>
        <v>_8281</v>
      </c>
      <c r="E11519" s="149" t="str">
        <f t="shared" si="361"/>
        <v>_</v>
      </c>
      <c r="G11519" s="149">
        <f t="array" ref="G11519">SUM(IF(A11519=A$5:A11519,IF(C11519=C$5:C11519,1,0),0))</f>
        <v>8281</v>
      </c>
    </row>
    <row r="11520" spans="2:7" x14ac:dyDescent="0.25">
      <c r="B11520" s="149" t="str">
        <f t="shared" si="360"/>
        <v>_8282</v>
      </c>
      <c r="E11520" s="149" t="str">
        <f t="shared" si="361"/>
        <v>_</v>
      </c>
      <c r="G11520" s="149">
        <f t="array" ref="G11520">SUM(IF(A11520=A$5:A11520,IF(C11520=C$5:C11520,1,0),0))</f>
        <v>8282</v>
      </c>
    </row>
    <row r="11521" spans="2:7" x14ac:dyDescent="0.25">
      <c r="B11521" s="149" t="str">
        <f t="shared" si="360"/>
        <v>_8283</v>
      </c>
      <c r="E11521" s="149" t="str">
        <f t="shared" si="361"/>
        <v>_</v>
      </c>
      <c r="G11521" s="149">
        <f t="array" ref="G11521">SUM(IF(A11521=A$5:A11521,IF(C11521=C$5:C11521,1,0),0))</f>
        <v>8283</v>
      </c>
    </row>
    <row r="11522" spans="2:7" x14ac:dyDescent="0.25">
      <c r="B11522" s="149" t="str">
        <f t="shared" si="360"/>
        <v>_8284</v>
      </c>
      <c r="E11522" s="149" t="str">
        <f t="shared" si="361"/>
        <v>_</v>
      </c>
      <c r="G11522" s="149">
        <f t="array" ref="G11522">SUM(IF(A11522=A$5:A11522,IF(C11522=C$5:C11522,1,0),0))</f>
        <v>8284</v>
      </c>
    </row>
    <row r="11523" spans="2:7" x14ac:dyDescent="0.25">
      <c r="B11523" s="149" t="str">
        <f t="shared" si="360"/>
        <v>_8285</v>
      </c>
      <c r="E11523" s="149" t="str">
        <f t="shared" si="361"/>
        <v>_</v>
      </c>
      <c r="G11523" s="149">
        <f t="array" ref="G11523">SUM(IF(A11523=A$5:A11523,IF(C11523=C$5:C11523,1,0),0))</f>
        <v>8285</v>
      </c>
    </row>
    <row r="11524" spans="2:7" x14ac:dyDescent="0.25">
      <c r="B11524" s="149" t="str">
        <f t="shared" si="360"/>
        <v>_8286</v>
      </c>
      <c r="E11524" s="149" t="str">
        <f t="shared" si="361"/>
        <v>_</v>
      </c>
      <c r="G11524" s="149">
        <f t="array" ref="G11524">SUM(IF(A11524=A$5:A11524,IF(C11524=C$5:C11524,1,0),0))</f>
        <v>8286</v>
      </c>
    </row>
    <row r="11525" spans="2:7" x14ac:dyDescent="0.25">
      <c r="B11525" s="149" t="str">
        <f t="shared" si="360"/>
        <v>_8287</v>
      </c>
      <c r="E11525" s="149" t="str">
        <f t="shared" si="361"/>
        <v>_</v>
      </c>
      <c r="G11525" s="149">
        <f t="array" ref="G11525">SUM(IF(A11525=A$5:A11525,IF(C11525=C$5:C11525,1,0),0))</f>
        <v>8287</v>
      </c>
    </row>
    <row r="11526" spans="2:7" x14ac:dyDescent="0.25">
      <c r="B11526" s="149" t="str">
        <f t="shared" si="360"/>
        <v>_8288</v>
      </c>
      <c r="E11526" s="149" t="str">
        <f t="shared" si="361"/>
        <v>_</v>
      </c>
      <c r="G11526" s="149">
        <f t="array" ref="G11526">SUM(IF(A11526=A$5:A11526,IF(C11526=C$5:C11526,1,0),0))</f>
        <v>8288</v>
      </c>
    </row>
    <row r="11527" spans="2:7" x14ac:dyDescent="0.25">
      <c r="B11527" s="149" t="str">
        <f t="shared" si="360"/>
        <v>_8289</v>
      </c>
      <c r="E11527" s="149" t="str">
        <f t="shared" si="361"/>
        <v>_</v>
      </c>
      <c r="G11527" s="149">
        <f t="array" ref="G11527">SUM(IF(A11527=A$5:A11527,IF(C11527=C$5:C11527,1,0),0))</f>
        <v>8289</v>
      </c>
    </row>
    <row r="11528" spans="2:7" x14ac:dyDescent="0.25">
      <c r="B11528" s="149" t="str">
        <f t="shared" si="360"/>
        <v>_8290</v>
      </c>
      <c r="E11528" s="149" t="str">
        <f t="shared" si="361"/>
        <v>_</v>
      </c>
      <c r="G11528" s="149">
        <f t="array" ref="G11528">SUM(IF(A11528=A$5:A11528,IF(C11528=C$5:C11528,1,0),0))</f>
        <v>8290</v>
      </c>
    </row>
    <row r="11529" spans="2:7" x14ac:dyDescent="0.25">
      <c r="B11529" s="149" t="str">
        <f t="shared" si="360"/>
        <v>_8291</v>
      </c>
      <c r="E11529" s="149" t="str">
        <f t="shared" si="361"/>
        <v>_</v>
      </c>
      <c r="G11529" s="149">
        <f t="array" ref="G11529">SUM(IF(A11529=A$5:A11529,IF(C11529=C$5:C11529,1,0),0))</f>
        <v>8291</v>
      </c>
    </row>
    <row r="11530" spans="2:7" x14ac:dyDescent="0.25">
      <c r="B11530" s="149" t="str">
        <f t="shared" si="360"/>
        <v>_8292</v>
      </c>
      <c r="E11530" s="149" t="str">
        <f t="shared" si="361"/>
        <v>_</v>
      </c>
      <c r="G11530" s="149">
        <f t="array" ref="G11530">SUM(IF(A11530=A$5:A11530,IF(C11530=C$5:C11530,1,0),0))</f>
        <v>8292</v>
      </c>
    </row>
    <row r="11531" spans="2:7" x14ac:dyDescent="0.25">
      <c r="B11531" s="149" t="str">
        <f t="shared" si="360"/>
        <v>_8293</v>
      </c>
      <c r="E11531" s="149" t="str">
        <f t="shared" si="361"/>
        <v>_</v>
      </c>
      <c r="G11531" s="149">
        <f t="array" ref="G11531">SUM(IF(A11531=A$5:A11531,IF(C11531=C$5:C11531,1,0),0))</f>
        <v>8293</v>
      </c>
    </row>
    <row r="11532" spans="2:7" x14ac:dyDescent="0.25">
      <c r="B11532" s="149" t="str">
        <f t="shared" si="360"/>
        <v>_8294</v>
      </c>
      <c r="E11532" s="149" t="str">
        <f t="shared" si="361"/>
        <v>_</v>
      </c>
      <c r="G11532" s="149">
        <f t="array" ref="G11532">SUM(IF(A11532=A$5:A11532,IF(C11532=C$5:C11532,1,0),0))</f>
        <v>8294</v>
      </c>
    </row>
    <row r="11533" spans="2:7" x14ac:dyDescent="0.25">
      <c r="B11533" s="149" t="str">
        <f t="shared" ref="B11533:B11596" si="362">A11533&amp;"_"&amp;C11533&amp;G11533</f>
        <v>_8295</v>
      </c>
      <c r="E11533" s="149" t="str">
        <f t="shared" si="361"/>
        <v>_</v>
      </c>
      <c r="G11533" s="149">
        <f t="array" ref="G11533">SUM(IF(A11533=A$5:A11533,IF(C11533=C$5:C11533,1,0),0))</f>
        <v>8295</v>
      </c>
    </row>
    <row r="11534" spans="2:7" x14ac:dyDescent="0.25">
      <c r="B11534" s="149" t="str">
        <f t="shared" si="362"/>
        <v>_8296</v>
      </c>
      <c r="E11534" s="149" t="str">
        <f t="shared" si="361"/>
        <v>_</v>
      </c>
      <c r="G11534" s="149">
        <f t="array" ref="G11534">SUM(IF(A11534=A$5:A11534,IF(C11534=C$5:C11534,1,0),0))</f>
        <v>8296</v>
      </c>
    </row>
    <row r="11535" spans="2:7" x14ac:dyDescent="0.25">
      <c r="B11535" s="149" t="str">
        <f t="shared" si="362"/>
        <v>_8297</v>
      </c>
      <c r="E11535" s="149" t="str">
        <f t="shared" si="361"/>
        <v>_</v>
      </c>
      <c r="G11535" s="149">
        <f t="array" ref="G11535">SUM(IF(A11535=A$5:A11535,IF(C11535=C$5:C11535,1,0),0))</f>
        <v>8297</v>
      </c>
    </row>
    <row r="11536" spans="2:7" x14ac:dyDescent="0.25">
      <c r="B11536" s="149" t="str">
        <f t="shared" si="362"/>
        <v>_8298</v>
      </c>
      <c r="E11536" s="149" t="str">
        <f t="shared" si="361"/>
        <v>_</v>
      </c>
      <c r="G11536" s="149">
        <f t="array" ref="G11536">SUM(IF(A11536=A$5:A11536,IF(C11536=C$5:C11536,1,0),0))</f>
        <v>8298</v>
      </c>
    </row>
    <row r="11537" spans="2:7" x14ac:dyDescent="0.25">
      <c r="B11537" s="149" t="str">
        <f t="shared" si="362"/>
        <v>_8299</v>
      </c>
      <c r="E11537" s="149" t="str">
        <f t="shared" si="361"/>
        <v>_</v>
      </c>
      <c r="G11537" s="149">
        <f t="array" ref="G11537">SUM(IF(A11537=A$5:A11537,IF(C11537=C$5:C11537,1,0),0))</f>
        <v>8299</v>
      </c>
    </row>
    <row r="11538" spans="2:7" x14ac:dyDescent="0.25">
      <c r="B11538" s="149" t="str">
        <f t="shared" si="362"/>
        <v>_8300</v>
      </c>
      <c r="E11538" s="149" t="str">
        <f t="shared" si="361"/>
        <v>_</v>
      </c>
      <c r="G11538" s="149">
        <f t="array" ref="G11538">SUM(IF(A11538=A$5:A11538,IF(C11538=C$5:C11538,1,0),0))</f>
        <v>8300</v>
      </c>
    </row>
    <row r="11539" spans="2:7" x14ac:dyDescent="0.25">
      <c r="B11539" s="149" t="str">
        <f t="shared" si="362"/>
        <v>_8301</v>
      </c>
      <c r="E11539" s="149" t="str">
        <f t="shared" si="361"/>
        <v>_</v>
      </c>
      <c r="G11539" s="149">
        <f t="array" ref="G11539">SUM(IF(A11539=A$5:A11539,IF(C11539=C$5:C11539,1,0),0))</f>
        <v>8301</v>
      </c>
    </row>
    <row r="11540" spans="2:7" x14ac:dyDescent="0.25">
      <c r="B11540" s="149" t="str">
        <f t="shared" si="362"/>
        <v>_8302</v>
      </c>
      <c r="E11540" s="149" t="str">
        <f t="shared" si="361"/>
        <v>_</v>
      </c>
      <c r="G11540" s="149">
        <f t="array" ref="G11540">SUM(IF(A11540=A$5:A11540,IF(C11540=C$5:C11540,1,0),0))</f>
        <v>8302</v>
      </c>
    </row>
    <row r="11541" spans="2:7" x14ac:dyDescent="0.25">
      <c r="B11541" s="149" t="str">
        <f t="shared" si="362"/>
        <v>_8303</v>
      </c>
      <c r="E11541" s="149" t="str">
        <f t="shared" si="361"/>
        <v>_</v>
      </c>
      <c r="G11541" s="149">
        <f t="array" ref="G11541">SUM(IF(A11541=A$5:A11541,IF(C11541=C$5:C11541,1,0),0))</f>
        <v>8303</v>
      </c>
    </row>
    <row r="11542" spans="2:7" x14ac:dyDescent="0.25">
      <c r="B11542" s="149" t="str">
        <f t="shared" si="362"/>
        <v>_8304</v>
      </c>
      <c r="E11542" s="149" t="str">
        <f t="shared" si="361"/>
        <v>_</v>
      </c>
      <c r="G11542" s="149">
        <f t="array" ref="G11542">SUM(IF(A11542=A$5:A11542,IF(C11542=C$5:C11542,1,0),0))</f>
        <v>8304</v>
      </c>
    </row>
    <row r="11543" spans="2:7" x14ac:dyDescent="0.25">
      <c r="B11543" s="149" t="str">
        <f t="shared" si="362"/>
        <v>_8305</v>
      </c>
      <c r="E11543" s="149" t="str">
        <f t="shared" si="361"/>
        <v>_</v>
      </c>
      <c r="G11543" s="149">
        <f t="array" ref="G11543">SUM(IF(A11543=A$5:A11543,IF(C11543=C$5:C11543,1,0),0))</f>
        <v>8305</v>
      </c>
    </row>
    <row r="11544" spans="2:7" x14ac:dyDescent="0.25">
      <c r="B11544" s="149" t="str">
        <f t="shared" si="362"/>
        <v>_8306</v>
      </c>
      <c r="E11544" s="149" t="str">
        <f t="shared" si="361"/>
        <v>_</v>
      </c>
      <c r="G11544" s="149">
        <f t="array" ref="G11544">SUM(IF(A11544=A$5:A11544,IF(C11544=C$5:C11544,1,0),0))</f>
        <v>8306</v>
      </c>
    </row>
    <row r="11545" spans="2:7" x14ac:dyDescent="0.25">
      <c r="B11545" s="149" t="str">
        <f t="shared" si="362"/>
        <v>_8307</v>
      </c>
      <c r="E11545" s="149" t="str">
        <f t="shared" si="361"/>
        <v>_</v>
      </c>
      <c r="G11545" s="149">
        <f t="array" ref="G11545">SUM(IF(A11545=A$5:A11545,IF(C11545=C$5:C11545,1,0),0))</f>
        <v>8307</v>
      </c>
    </row>
    <row r="11546" spans="2:7" x14ac:dyDescent="0.25">
      <c r="B11546" s="149" t="str">
        <f t="shared" si="362"/>
        <v>_8308</v>
      </c>
      <c r="E11546" s="149" t="str">
        <f t="shared" si="361"/>
        <v>_</v>
      </c>
      <c r="G11546" s="149">
        <f t="array" ref="G11546">SUM(IF(A11546=A$5:A11546,IF(C11546=C$5:C11546,1,0),0))</f>
        <v>8308</v>
      </c>
    </row>
    <row r="11547" spans="2:7" x14ac:dyDescent="0.25">
      <c r="B11547" s="149" t="str">
        <f t="shared" si="362"/>
        <v>_8309</v>
      </c>
      <c r="E11547" s="149" t="str">
        <f t="shared" si="361"/>
        <v>_</v>
      </c>
      <c r="G11547" s="149">
        <f t="array" ref="G11547">SUM(IF(A11547=A$5:A11547,IF(C11547=C$5:C11547,1,0),0))</f>
        <v>8309</v>
      </c>
    </row>
    <row r="11548" spans="2:7" x14ac:dyDescent="0.25">
      <c r="B11548" s="149" t="str">
        <f t="shared" si="362"/>
        <v>_8310</v>
      </c>
      <c r="E11548" s="149" t="str">
        <f t="shared" si="361"/>
        <v>_</v>
      </c>
      <c r="G11548" s="149">
        <f t="array" ref="G11548">SUM(IF(A11548=A$5:A11548,IF(C11548=C$5:C11548,1,0),0))</f>
        <v>8310</v>
      </c>
    </row>
    <row r="11549" spans="2:7" x14ac:dyDescent="0.25">
      <c r="B11549" s="149" t="str">
        <f t="shared" si="362"/>
        <v>_8311</v>
      </c>
      <c r="E11549" s="149" t="str">
        <f t="shared" si="361"/>
        <v>_</v>
      </c>
      <c r="G11549" s="149">
        <f t="array" ref="G11549">SUM(IF(A11549=A$5:A11549,IF(C11549=C$5:C11549,1,0),0))</f>
        <v>8311</v>
      </c>
    </row>
    <row r="11550" spans="2:7" x14ac:dyDescent="0.25">
      <c r="B11550" s="149" t="str">
        <f t="shared" si="362"/>
        <v>_8312</v>
      </c>
      <c r="E11550" s="149" t="str">
        <f t="shared" si="361"/>
        <v>_</v>
      </c>
      <c r="G11550" s="149">
        <f t="array" ref="G11550">SUM(IF(A11550=A$5:A11550,IF(C11550=C$5:C11550,1,0),0))</f>
        <v>8312</v>
      </c>
    </row>
    <row r="11551" spans="2:7" x14ac:dyDescent="0.25">
      <c r="B11551" s="149" t="str">
        <f t="shared" si="362"/>
        <v>_8313</v>
      </c>
      <c r="E11551" s="149" t="str">
        <f t="shared" si="361"/>
        <v>_</v>
      </c>
      <c r="G11551" s="149">
        <f t="array" ref="G11551">SUM(IF(A11551=A$5:A11551,IF(C11551=C$5:C11551,1,0),0))</f>
        <v>8313</v>
      </c>
    </row>
    <row r="11552" spans="2:7" x14ac:dyDescent="0.25">
      <c r="B11552" s="149" t="str">
        <f t="shared" si="362"/>
        <v>_8314</v>
      </c>
      <c r="E11552" s="149" t="str">
        <f t="shared" si="361"/>
        <v>_</v>
      </c>
      <c r="G11552" s="149">
        <f t="array" ref="G11552">SUM(IF(A11552=A$5:A11552,IF(C11552=C$5:C11552,1,0),0))</f>
        <v>8314</v>
      </c>
    </row>
    <row r="11553" spans="2:7" x14ac:dyDescent="0.25">
      <c r="B11553" s="149" t="str">
        <f t="shared" si="362"/>
        <v>_8315</v>
      </c>
      <c r="E11553" s="149" t="str">
        <f t="shared" si="361"/>
        <v>_</v>
      </c>
      <c r="G11553" s="149">
        <f t="array" ref="G11553">SUM(IF(A11553=A$5:A11553,IF(C11553=C$5:C11553,1,0),0))</f>
        <v>8315</v>
      </c>
    </row>
    <row r="11554" spans="2:7" x14ac:dyDescent="0.25">
      <c r="B11554" s="149" t="str">
        <f t="shared" si="362"/>
        <v>_8316</v>
      </c>
      <c r="E11554" s="149" t="str">
        <f t="shared" si="361"/>
        <v>_</v>
      </c>
      <c r="G11554" s="149">
        <f t="array" ref="G11554">SUM(IF(A11554=A$5:A11554,IF(C11554=C$5:C11554,1,0),0))</f>
        <v>8316</v>
      </c>
    </row>
    <row r="11555" spans="2:7" x14ac:dyDescent="0.25">
      <c r="B11555" s="149" t="str">
        <f t="shared" si="362"/>
        <v>_8317</v>
      </c>
      <c r="E11555" s="149" t="str">
        <f t="shared" si="361"/>
        <v>_</v>
      </c>
      <c r="G11555" s="149">
        <f t="array" ref="G11555">SUM(IF(A11555=A$5:A11555,IF(C11555=C$5:C11555,1,0),0))</f>
        <v>8317</v>
      </c>
    </row>
    <row r="11556" spans="2:7" x14ac:dyDescent="0.25">
      <c r="B11556" s="149" t="str">
        <f t="shared" si="362"/>
        <v>_8318</v>
      </c>
      <c r="E11556" s="149" t="str">
        <f t="shared" si="361"/>
        <v>_</v>
      </c>
      <c r="G11556" s="149">
        <f t="array" ref="G11556">SUM(IF(A11556=A$5:A11556,IF(C11556=C$5:C11556,1,0),0))</f>
        <v>8318</v>
      </c>
    </row>
    <row r="11557" spans="2:7" x14ac:dyDescent="0.25">
      <c r="B11557" s="149" t="str">
        <f t="shared" si="362"/>
        <v>_8319</v>
      </c>
      <c r="E11557" s="149" t="str">
        <f t="shared" si="361"/>
        <v>_</v>
      </c>
      <c r="G11557" s="149">
        <f t="array" ref="G11557">SUM(IF(A11557=A$5:A11557,IF(C11557=C$5:C11557,1,0),0))</f>
        <v>8319</v>
      </c>
    </row>
    <row r="11558" spans="2:7" x14ac:dyDescent="0.25">
      <c r="B11558" s="149" t="str">
        <f t="shared" si="362"/>
        <v>_8320</v>
      </c>
      <c r="E11558" s="149" t="str">
        <f t="shared" si="361"/>
        <v>_</v>
      </c>
      <c r="G11558" s="149">
        <f t="array" ref="G11558">SUM(IF(A11558=A$5:A11558,IF(C11558=C$5:C11558,1,0),0))</f>
        <v>8320</v>
      </c>
    </row>
    <row r="11559" spans="2:7" x14ac:dyDescent="0.25">
      <c r="B11559" s="149" t="str">
        <f t="shared" si="362"/>
        <v>_8321</v>
      </c>
      <c r="E11559" s="149" t="str">
        <f t="shared" si="361"/>
        <v>_</v>
      </c>
      <c r="G11559" s="149">
        <f t="array" ref="G11559">SUM(IF(A11559=A$5:A11559,IF(C11559=C$5:C11559,1,0),0))</f>
        <v>8321</v>
      </c>
    </row>
    <row r="11560" spans="2:7" x14ac:dyDescent="0.25">
      <c r="B11560" s="149" t="str">
        <f t="shared" si="362"/>
        <v>_8322</v>
      </c>
      <c r="E11560" s="149" t="str">
        <f t="shared" si="361"/>
        <v>_</v>
      </c>
      <c r="G11560" s="149">
        <f t="array" ref="G11560">SUM(IF(A11560=A$5:A11560,IF(C11560=C$5:C11560,1,0),0))</f>
        <v>8322</v>
      </c>
    </row>
    <row r="11561" spans="2:7" x14ac:dyDescent="0.25">
      <c r="B11561" s="149" t="str">
        <f t="shared" si="362"/>
        <v>_8323</v>
      </c>
      <c r="E11561" s="149" t="str">
        <f t="shared" si="361"/>
        <v>_</v>
      </c>
      <c r="G11561" s="149">
        <f t="array" ref="G11561">SUM(IF(A11561=A$5:A11561,IF(C11561=C$5:C11561,1,0),0))</f>
        <v>8323</v>
      </c>
    </row>
    <row r="11562" spans="2:7" x14ac:dyDescent="0.25">
      <c r="B11562" s="149" t="str">
        <f t="shared" si="362"/>
        <v>_8324</v>
      </c>
      <c r="E11562" s="149" t="str">
        <f t="shared" si="361"/>
        <v>_</v>
      </c>
      <c r="G11562" s="149">
        <f t="array" ref="G11562">SUM(IF(A11562=A$5:A11562,IF(C11562=C$5:C11562,1,0),0))</f>
        <v>8324</v>
      </c>
    </row>
    <row r="11563" spans="2:7" x14ac:dyDescent="0.25">
      <c r="B11563" s="149" t="str">
        <f t="shared" si="362"/>
        <v>_8325</v>
      </c>
      <c r="E11563" s="149" t="str">
        <f t="shared" si="361"/>
        <v>_</v>
      </c>
      <c r="G11563" s="149">
        <f t="array" ref="G11563">SUM(IF(A11563=A$5:A11563,IF(C11563=C$5:C11563,1,0),0))</f>
        <v>8325</v>
      </c>
    </row>
    <row r="11564" spans="2:7" x14ac:dyDescent="0.25">
      <c r="B11564" s="149" t="str">
        <f t="shared" si="362"/>
        <v>_8326</v>
      </c>
      <c r="E11564" s="149" t="str">
        <f t="shared" si="361"/>
        <v>_</v>
      </c>
      <c r="G11564" s="149">
        <f t="array" ref="G11564">SUM(IF(A11564=A$5:A11564,IF(C11564=C$5:C11564,1,0),0))</f>
        <v>8326</v>
      </c>
    </row>
    <row r="11565" spans="2:7" x14ac:dyDescent="0.25">
      <c r="B11565" s="149" t="str">
        <f t="shared" si="362"/>
        <v>_8327</v>
      </c>
      <c r="E11565" s="149" t="str">
        <f t="shared" si="361"/>
        <v>_</v>
      </c>
      <c r="G11565" s="149">
        <f t="array" ref="G11565">SUM(IF(A11565=A$5:A11565,IF(C11565=C$5:C11565,1,0),0))</f>
        <v>8327</v>
      </c>
    </row>
    <row r="11566" spans="2:7" x14ac:dyDescent="0.25">
      <c r="B11566" s="149" t="str">
        <f t="shared" si="362"/>
        <v>_8328</v>
      </c>
      <c r="E11566" s="149" t="str">
        <f t="shared" si="361"/>
        <v>_</v>
      </c>
      <c r="G11566" s="149">
        <f t="array" ref="G11566">SUM(IF(A11566=A$5:A11566,IF(C11566=C$5:C11566,1,0),0))</f>
        <v>8328</v>
      </c>
    </row>
    <row r="11567" spans="2:7" x14ac:dyDescent="0.25">
      <c r="B11567" s="149" t="str">
        <f t="shared" si="362"/>
        <v>_8329</v>
      </c>
      <c r="E11567" s="149" t="str">
        <f t="shared" si="361"/>
        <v>_</v>
      </c>
      <c r="G11567" s="149">
        <f t="array" ref="G11567">SUM(IF(A11567=A$5:A11567,IF(C11567=C$5:C11567,1,0),0))</f>
        <v>8329</v>
      </c>
    </row>
    <row r="11568" spans="2:7" x14ac:dyDescent="0.25">
      <c r="B11568" s="149" t="str">
        <f t="shared" si="362"/>
        <v>_8330</v>
      </c>
      <c r="E11568" s="149" t="str">
        <f t="shared" si="361"/>
        <v>_</v>
      </c>
      <c r="G11568" s="149">
        <f t="array" ref="G11568">SUM(IF(A11568=A$5:A11568,IF(C11568=C$5:C11568,1,0),0))</f>
        <v>8330</v>
      </c>
    </row>
    <row r="11569" spans="2:7" x14ac:dyDescent="0.25">
      <c r="B11569" s="149" t="str">
        <f t="shared" si="362"/>
        <v>_8331</v>
      </c>
      <c r="E11569" s="149" t="str">
        <f t="shared" ref="E11569:E11632" si="363">A11569&amp;"_"&amp;C11569&amp;D11569</f>
        <v>_</v>
      </c>
      <c r="G11569" s="149">
        <f t="array" ref="G11569">SUM(IF(A11569=A$5:A11569,IF(C11569=C$5:C11569,1,0),0))</f>
        <v>8331</v>
      </c>
    </row>
    <row r="11570" spans="2:7" x14ac:dyDescent="0.25">
      <c r="B11570" s="149" t="str">
        <f t="shared" si="362"/>
        <v>_8332</v>
      </c>
      <c r="E11570" s="149" t="str">
        <f t="shared" si="363"/>
        <v>_</v>
      </c>
      <c r="G11570" s="149">
        <f t="array" ref="G11570">SUM(IF(A11570=A$5:A11570,IF(C11570=C$5:C11570,1,0),0))</f>
        <v>8332</v>
      </c>
    </row>
    <row r="11571" spans="2:7" x14ac:dyDescent="0.25">
      <c r="B11571" s="149" t="str">
        <f t="shared" si="362"/>
        <v>_8333</v>
      </c>
      <c r="E11571" s="149" t="str">
        <f t="shared" si="363"/>
        <v>_</v>
      </c>
      <c r="G11571" s="149">
        <f t="array" ref="G11571">SUM(IF(A11571=A$5:A11571,IF(C11571=C$5:C11571,1,0),0))</f>
        <v>8333</v>
      </c>
    </row>
    <row r="11572" spans="2:7" x14ac:dyDescent="0.25">
      <c r="B11572" s="149" t="str">
        <f t="shared" si="362"/>
        <v>_8334</v>
      </c>
      <c r="E11572" s="149" t="str">
        <f t="shared" si="363"/>
        <v>_</v>
      </c>
      <c r="G11572" s="149">
        <f t="array" ref="G11572">SUM(IF(A11572=A$5:A11572,IF(C11572=C$5:C11572,1,0),0))</f>
        <v>8334</v>
      </c>
    </row>
    <row r="11573" spans="2:7" x14ac:dyDescent="0.25">
      <c r="B11573" s="149" t="str">
        <f t="shared" si="362"/>
        <v>_8335</v>
      </c>
      <c r="E11573" s="149" t="str">
        <f t="shared" si="363"/>
        <v>_</v>
      </c>
      <c r="G11573" s="149">
        <f t="array" ref="G11573">SUM(IF(A11573=A$5:A11573,IF(C11573=C$5:C11573,1,0),0))</f>
        <v>8335</v>
      </c>
    </row>
    <row r="11574" spans="2:7" x14ac:dyDescent="0.25">
      <c r="B11574" s="149" t="str">
        <f t="shared" si="362"/>
        <v>_8336</v>
      </c>
      <c r="E11574" s="149" t="str">
        <f t="shared" si="363"/>
        <v>_</v>
      </c>
      <c r="G11574" s="149">
        <f t="array" ref="G11574">SUM(IF(A11574=A$5:A11574,IF(C11574=C$5:C11574,1,0),0))</f>
        <v>8336</v>
      </c>
    </row>
    <row r="11575" spans="2:7" x14ac:dyDescent="0.25">
      <c r="B11575" s="149" t="str">
        <f t="shared" si="362"/>
        <v>_8337</v>
      </c>
      <c r="E11575" s="149" t="str">
        <f t="shared" si="363"/>
        <v>_</v>
      </c>
      <c r="G11575" s="149">
        <f t="array" ref="G11575">SUM(IF(A11575=A$5:A11575,IF(C11575=C$5:C11575,1,0),0))</f>
        <v>8337</v>
      </c>
    </row>
    <row r="11576" spans="2:7" x14ac:dyDescent="0.25">
      <c r="B11576" s="149" t="str">
        <f t="shared" si="362"/>
        <v>_8338</v>
      </c>
      <c r="E11576" s="149" t="str">
        <f t="shared" si="363"/>
        <v>_</v>
      </c>
      <c r="G11576" s="149">
        <f t="array" ref="G11576">SUM(IF(A11576=A$5:A11576,IF(C11576=C$5:C11576,1,0),0))</f>
        <v>8338</v>
      </c>
    </row>
    <row r="11577" spans="2:7" x14ac:dyDescent="0.25">
      <c r="B11577" s="149" t="str">
        <f t="shared" si="362"/>
        <v>_8339</v>
      </c>
      <c r="E11577" s="149" t="str">
        <f t="shared" si="363"/>
        <v>_</v>
      </c>
      <c r="G11577" s="149">
        <f t="array" ref="G11577">SUM(IF(A11577=A$5:A11577,IF(C11577=C$5:C11577,1,0),0))</f>
        <v>8339</v>
      </c>
    </row>
    <row r="11578" spans="2:7" x14ac:dyDescent="0.25">
      <c r="B11578" s="149" t="str">
        <f t="shared" si="362"/>
        <v>_8340</v>
      </c>
      <c r="E11578" s="149" t="str">
        <f t="shared" si="363"/>
        <v>_</v>
      </c>
      <c r="G11578" s="149">
        <f t="array" ref="G11578">SUM(IF(A11578=A$5:A11578,IF(C11578=C$5:C11578,1,0),0))</f>
        <v>8340</v>
      </c>
    </row>
    <row r="11579" spans="2:7" x14ac:dyDescent="0.25">
      <c r="B11579" s="149" t="str">
        <f t="shared" si="362"/>
        <v>_8341</v>
      </c>
      <c r="E11579" s="149" t="str">
        <f t="shared" si="363"/>
        <v>_</v>
      </c>
      <c r="G11579" s="149">
        <f t="array" ref="G11579">SUM(IF(A11579=A$5:A11579,IF(C11579=C$5:C11579,1,0),0))</f>
        <v>8341</v>
      </c>
    </row>
    <row r="11580" spans="2:7" x14ac:dyDescent="0.25">
      <c r="B11580" s="149" t="str">
        <f t="shared" si="362"/>
        <v>_8342</v>
      </c>
      <c r="E11580" s="149" t="str">
        <f t="shared" si="363"/>
        <v>_</v>
      </c>
      <c r="G11580" s="149">
        <f t="array" ref="G11580">SUM(IF(A11580=A$5:A11580,IF(C11580=C$5:C11580,1,0),0))</f>
        <v>8342</v>
      </c>
    </row>
    <row r="11581" spans="2:7" x14ac:dyDescent="0.25">
      <c r="B11581" s="149" t="str">
        <f t="shared" si="362"/>
        <v>_8343</v>
      </c>
      <c r="E11581" s="149" t="str">
        <f t="shared" si="363"/>
        <v>_</v>
      </c>
      <c r="G11581" s="149">
        <f t="array" ref="G11581">SUM(IF(A11581=A$5:A11581,IF(C11581=C$5:C11581,1,0),0))</f>
        <v>8343</v>
      </c>
    </row>
    <row r="11582" spans="2:7" x14ac:dyDescent="0.25">
      <c r="B11582" s="149" t="str">
        <f t="shared" si="362"/>
        <v>_8344</v>
      </c>
      <c r="E11582" s="149" t="str">
        <f t="shared" si="363"/>
        <v>_</v>
      </c>
      <c r="G11582" s="149">
        <f t="array" ref="G11582">SUM(IF(A11582=A$5:A11582,IF(C11582=C$5:C11582,1,0),0))</f>
        <v>8344</v>
      </c>
    </row>
    <row r="11583" spans="2:7" x14ac:dyDescent="0.25">
      <c r="B11583" s="149" t="str">
        <f t="shared" si="362"/>
        <v>_8345</v>
      </c>
      <c r="E11583" s="149" t="str">
        <f t="shared" si="363"/>
        <v>_</v>
      </c>
      <c r="G11583" s="149">
        <f t="array" ref="G11583">SUM(IF(A11583=A$5:A11583,IF(C11583=C$5:C11583,1,0),0))</f>
        <v>8345</v>
      </c>
    </row>
    <row r="11584" spans="2:7" x14ac:dyDescent="0.25">
      <c r="B11584" s="149" t="str">
        <f t="shared" si="362"/>
        <v>_8346</v>
      </c>
      <c r="E11584" s="149" t="str">
        <f t="shared" si="363"/>
        <v>_</v>
      </c>
      <c r="G11584" s="149">
        <f t="array" ref="G11584">SUM(IF(A11584=A$5:A11584,IF(C11584=C$5:C11584,1,0),0))</f>
        <v>8346</v>
      </c>
    </row>
    <row r="11585" spans="2:7" x14ac:dyDescent="0.25">
      <c r="B11585" s="149" t="str">
        <f t="shared" si="362"/>
        <v>_8347</v>
      </c>
      <c r="E11585" s="149" t="str">
        <f t="shared" si="363"/>
        <v>_</v>
      </c>
      <c r="G11585" s="149">
        <f t="array" ref="G11585">SUM(IF(A11585=A$5:A11585,IF(C11585=C$5:C11585,1,0),0))</f>
        <v>8347</v>
      </c>
    </row>
    <row r="11586" spans="2:7" x14ac:dyDescent="0.25">
      <c r="B11586" s="149" t="str">
        <f t="shared" si="362"/>
        <v>_8348</v>
      </c>
      <c r="E11586" s="149" t="str">
        <f t="shared" si="363"/>
        <v>_</v>
      </c>
      <c r="G11586" s="149">
        <f t="array" ref="G11586">SUM(IF(A11586=A$5:A11586,IF(C11586=C$5:C11586,1,0),0))</f>
        <v>8348</v>
      </c>
    </row>
    <row r="11587" spans="2:7" x14ac:dyDescent="0.25">
      <c r="B11587" s="149" t="str">
        <f t="shared" si="362"/>
        <v>_8349</v>
      </c>
      <c r="E11587" s="149" t="str">
        <f t="shared" si="363"/>
        <v>_</v>
      </c>
      <c r="G11587" s="149">
        <f t="array" ref="G11587">SUM(IF(A11587=A$5:A11587,IF(C11587=C$5:C11587,1,0),0))</f>
        <v>8349</v>
      </c>
    </row>
    <row r="11588" spans="2:7" x14ac:dyDescent="0.25">
      <c r="B11588" s="149" t="str">
        <f t="shared" si="362"/>
        <v>_8350</v>
      </c>
      <c r="E11588" s="149" t="str">
        <f t="shared" si="363"/>
        <v>_</v>
      </c>
      <c r="G11588" s="149">
        <f t="array" ref="G11588">SUM(IF(A11588=A$5:A11588,IF(C11588=C$5:C11588,1,0),0))</f>
        <v>8350</v>
      </c>
    </row>
    <row r="11589" spans="2:7" x14ac:dyDescent="0.25">
      <c r="B11589" s="149" t="str">
        <f t="shared" si="362"/>
        <v>_8351</v>
      </c>
      <c r="E11589" s="149" t="str">
        <f t="shared" si="363"/>
        <v>_</v>
      </c>
      <c r="G11589" s="149">
        <f t="array" ref="G11589">SUM(IF(A11589=A$5:A11589,IF(C11589=C$5:C11589,1,0),0))</f>
        <v>8351</v>
      </c>
    </row>
    <row r="11590" spans="2:7" x14ac:dyDescent="0.25">
      <c r="B11590" s="149" t="str">
        <f t="shared" si="362"/>
        <v>_8352</v>
      </c>
      <c r="E11590" s="149" t="str">
        <f t="shared" si="363"/>
        <v>_</v>
      </c>
      <c r="G11590" s="149">
        <f t="array" ref="G11590">SUM(IF(A11590=A$5:A11590,IF(C11590=C$5:C11590,1,0),0))</f>
        <v>8352</v>
      </c>
    </row>
    <row r="11591" spans="2:7" x14ac:dyDescent="0.25">
      <c r="B11591" s="149" t="str">
        <f t="shared" si="362"/>
        <v>_8353</v>
      </c>
      <c r="E11591" s="149" t="str">
        <f t="shared" si="363"/>
        <v>_</v>
      </c>
      <c r="G11591" s="149">
        <f t="array" ref="G11591">SUM(IF(A11591=A$5:A11591,IF(C11591=C$5:C11591,1,0),0))</f>
        <v>8353</v>
      </c>
    </row>
    <row r="11592" spans="2:7" x14ac:dyDescent="0.25">
      <c r="B11592" s="149" t="str">
        <f t="shared" si="362"/>
        <v>_8354</v>
      </c>
      <c r="E11592" s="149" t="str">
        <f t="shared" si="363"/>
        <v>_</v>
      </c>
      <c r="G11592" s="149">
        <f t="array" ref="G11592">SUM(IF(A11592=A$5:A11592,IF(C11592=C$5:C11592,1,0),0))</f>
        <v>8354</v>
      </c>
    </row>
    <row r="11593" spans="2:7" x14ac:dyDescent="0.25">
      <c r="B11593" s="149" t="str">
        <f t="shared" si="362"/>
        <v>_8355</v>
      </c>
      <c r="E11593" s="149" t="str">
        <f t="shared" si="363"/>
        <v>_</v>
      </c>
      <c r="G11593" s="149">
        <f t="array" ref="G11593">SUM(IF(A11593=A$5:A11593,IF(C11593=C$5:C11593,1,0),0))</f>
        <v>8355</v>
      </c>
    </row>
    <row r="11594" spans="2:7" x14ac:dyDescent="0.25">
      <c r="B11594" s="149" t="str">
        <f t="shared" si="362"/>
        <v>_8356</v>
      </c>
      <c r="E11594" s="149" t="str">
        <f t="shared" si="363"/>
        <v>_</v>
      </c>
      <c r="G11594" s="149">
        <f t="array" ref="G11594">SUM(IF(A11594=A$5:A11594,IF(C11594=C$5:C11594,1,0),0))</f>
        <v>8356</v>
      </c>
    </row>
    <row r="11595" spans="2:7" x14ac:dyDescent="0.25">
      <c r="B11595" s="149" t="str">
        <f t="shared" si="362"/>
        <v>_8357</v>
      </c>
      <c r="E11595" s="149" t="str">
        <f t="shared" si="363"/>
        <v>_</v>
      </c>
      <c r="G11595" s="149">
        <f t="array" ref="G11595">SUM(IF(A11595=A$5:A11595,IF(C11595=C$5:C11595,1,0),0))</f>
        <v>8357</v>
      </c>
    </row>
    <row r="11596" spans="2:7" x14ac:dyDescent="0.25">
      <c r="B11596" s="149" t="str">
        <f t="shared" si="362"/>
        <v>_8358</v>
      </c>
      <c r="E11596" s="149" t="str">
        <f t="shared" si="363"/>
        <v>_</v>
      </c>
      <c r="G11596" s="149">
        <f t="array" ref="G11596">SUM(IF(A11596=A$5:A11596,IF(C11596=C$5:C11596,1,0),0))</f>
        <v>8358</v>
      </c>
    </row>
    <row r="11597" spans="2:7" x14ac:dyDescent="0.25">
      <c r="B11597" s="149" t="str">
        <f t="shared" ref="B11597:B11660" si="364">A11597&amp;"_"&amp;C11597&amp;G11597</f>
        <v>_8359</v>
      </c>
      <c r="E11597" s="149" t="str">
        <f t="shared" si="363"/>
        <v>_</v>
      </c>
      <c r="G11597" s="149">
        <f t="array" ref="G11597">SUM(IF(A11597=A$5:A11597,IF(C11597=C$5:C11597,1,0),0))</f>
        <v>8359</v>
      </c>
    </row>
    <row r="11598" spans="2:7" x14ac:dyDescent="0.25">
      <c r="B11598" s="149" t="str">
        <f t="shared" si="364"/>
        <v>_8360</v>
      </c>
      <c r="E11598" s="149" t="str">
        <f t="shared" si="363"/>
        <v>_</v>
      </c>
      <c r="G11598" s="149">
        <f t="array" ref="G11598">SUM(IF(A11598=A$5:A11598,IF(C11598=C$5:C11598,1,0),0))</f>
        <v>8360</v>
      </c>
    </row>
    <row r="11599" spans="2:7" x14ac:dyDescent="0.25">
      <c r="B11599" s="149" t="str">
        <f t="shared" si="364"/>
        <v>_8361</v>
      </c>
      <c r="E11599" s="149" t="str">
        <f t="shared" si="363"/>
        <v>_</v>
      </c>
      <c r="G11599" s="149">
        <f t="array" ref="G11599">SUM(IF(A11599=A$5:A11599,IF(C11599=C$5:C11599,1,0),0))</f>
        <v>8361</v>
      </c>
    </row>
    <row r="11600" spans="2:7" x14ac:dyDescent="0.25">
      <c r="B11600" s="149" t="str">
        <f t="shared" si="364"/>
        <v>_8362</v>
      </c>
      <c r="E11600" s="149" t="str">
        <f t="shared" si="363"/>
        <v>_</v>
      </c>
      <c r="G11600" s="149">
        <f t="array" ref="G11600">SUM(IF(A11600=A$5:A11600,IF(C11600=C$5:C11600,1,0),0))</f>
        <v>8362</v>
      </c>
    </row>
    <row r="11601" spans="2:7" x14ac:dyDescent="0.25">
      <c r="B11601" s="149" t="str">
        <f t="shared" si="364"/>
        <v>_8363</v>
      </c>
      <c r="E11601" s="149" t="str">
        <f t="shared" si="363"/>
        <v>_</v>
      </c>
      <c r="G11601" s="149">
        <f t="array" ref="G11601">SUM(IF(A11601=A$5:A11601,IF(C11601=C$5:C11601,1,0),0))</f>
        <v>8363</v>
      </c>
    </row>
    <row r="11602" spans="2:7" x14ac:dyDescent="0.25">
      <c r="B11602" s="149" t="str">
        <f t="shared" si="364"/>
        <v>_8364</v>
      </c>
      <c r="E11602" s="149" t="str">
        <f t="shared" si="363"/>
        <v>_</v>
      </c>
      <c r="G11602" s="149">
        <f t="array" ref="G11602">SUM(IF(A11602=A$5:A11602,IF(C11602=C$5:C11602,1,0),0))</f>
        <v>8364</v>
      </c>
    </row>
    <row r="11603" spans="2:7" x14ac:dyDescent="0.25">
      <c r="B11603" s="149" t="str">
        <f t="shared" si="364"/>
        <v>_8365</v>
      </c>
      <c r="E11603" s="149" t="str">
        <f t="shared" si="363"/>
        <v>_</v>
      </c>
      <c r="G11603" s="149">
        <f t="array" ref="G11603">SUM(IF(A11603=A$5:A11603,IF(C11603=C$5:C11603,1,0),0))</f>
        <v>8365</v>
      </c>
    </row>
    <row r="11604" spans="2:7" x14ac:dyDescent="0.25">
      <c r="B11604" s="149" t="str">
        <f t="shared" si="364"/>
        <v>_8366</v>
      </c>
      <c r="E11604" s="149" t="str">
        <f t="shared" si="363"/>
        <v>_</v>
      </c>
      <c r="G11604" s="149">
        <f t="array" ref="G11604">SUM(IF(A11604=A$5:A11604,IF(C11604=C$5:C11604,1,0),0))</f>
        <v>8366</v>
      </c>
    </row>
    <row r="11605" spans="2:7" x14ac:dyDescent="0.25">
      <c r="B11605" s="149" t="str">
        <f t="shared" si="364"/>
        <v>_8367</v>
      </c>
      <c r="E11605" s="149" t="str">
        <f t="shared" si="363"/>
        <v>_</v>
      </c>
      <c r="G11605" s="149">
        <f t="array" ref="G11605">SUM(IF(A11605=A$5:A11605,IF(C11605=C$5:C11605,1,0),0))</f>
        <v>8367</v>
      </c>
    </row>
    <row r="11606" spans="2:7" x14ac:dyDescent="0.25">
      <c r="B11606" s="149" t="str">
        <f t="shared" si="364"/>
        <v>_8368</v>
      </c>
      <c r="E11606" s="149" t="str">
        <f t="shared" si="363"/>
        <v>_</v>
      </c>
      <c r="G11606" s="149">
        <f t="array" ref="G11606">SUM(IF(A11606=A$5:A11606,IF(C11606=C$5:C11606,1,0),0))</f>
        <v>8368</v>
      </c>
    </row>
    <row r="11607" spans="2:7" x14ac:dyDescent="0.25">
      <c r="B11607" s="149" t="str">
        <f t="shared" si="364"/>
        <v>_8369</v>
      </c>
      <c r="E11607" s="149" t="str">
        <f t="shared" si="363"/>
        <v>_</v>
      </c>
      <c r="G11607" s="149">
        <f t="array" ref="G11607">SUM(IF(A11607=A$5:A11607,IF(C11607=C$5:C11607,1,0),0))</f>
        <v>8369</v>
      </c>
    </row>
    <row r="11608" spans="2:7" x14ac:dyDescent="0.25">
      <c r="B11608" s="149" t="str">
        <f t="shared" si="364"/>
        <v>_8370</v>
      </c>
      <c r="E11608" s="149" t="str">
        <f t="shared" si="363"/>
        <v>_</v>
      </c>
      <c r="G11608" s="149">
        <f t="array" ref="G11608">SUM(IF(A11608=A$5:A11608,IF(C11608=C$5:C11608,1,0),0))</f>
        <v>8370</v>
      </c>
    </row>
    <row r="11609" spans="2:7" x14ac:dyDescent="0.25">
      <c r="B11609" s="149" t="str">
        <f t="shared" si="364"/>
        <v>_8371</v>
      </c>
      <c r="E11609" s="149" t="str">
        <f t="shared" si="363"/>
        <v>_</v>
      </c>
      <c r="G11609" s="149">
        <f t="array" ref="G11609">SUM(IF(A11609=A$5:A11609,IF(C11609=C$5:C11609,1,0),0))</f>
        <v>8371</v>
      </c>
    </row>
    <row r="11610" spans="2:7" x14ac:dyDescent="0.25">
      <c r="B11610" s="149" t="str">
        <f t="shared" si="364"/>
        <v>_8372</v>
      </c>
      <c r="E11610" s="149" t="str">
        <f t="shared" si="363"/>
        <v>_</v>
      </c>
      <c r="G11610" s="149">
        <f t="array" ref="G11610">SUM(IF(A11610=A$5:A11610,IF(C11610=C$5:C11610,1,0),0))</f>
        <v>8372</v>
      </c>
    </row>
    <row r="11611" spans="2:7" x14ac:dyDescent="0.25">
      <c r="B11611" s="149" t="str">
        <f t="shared" si="364"/>
        <v>_8373</v>
      </c>
      <c r="E11611" s="149" t="str">
        <f t="shared" si="363"/>
        <v>_</v>
      </c>
      <c r="G11611" s="149">
        <f t="array" ref="G11611">SUM(IF(A11611=A$5:A11611,IF(C11611=C$5:C11611,1,0),0))</f>
        <v>8373</v>
      </c>
    </row>
    <row r="11612" spans="2:7" x14ac:dyDescent="0.25">
      <c r="B11612" s="149" t="str">
        <f t="shared" si="364"/>
        <v>_8374</v>
      </c>
      <c r="E11612" s="149" t="str">
        <f t="shared" si="363"/>
        <v>_</v>
      </c>
      <c r="G11612" s="149">
        <f t="array" ref="G11612">SUM(IF(A11612=A$5:A11612,IF(C11612=C$5:C11612,1,0),0))</f>
        <v>8374</v>
      </c>
    </row>
    <row r="11613" spans="2:7" x14ac:dyDescent="0.25">
      <c r="B11613" s="149" t="str">
        <f t="shared" si="364"/>
        <v>_8375</v>
      </c>
      <c r="E11613" s="149" t="str">
        <f t="shared" si="363"/>
        <v>_</v>
      </c>
      <c r="G11613" s="149">
        <f t="array" ref="G11613">SUM(IF(A11613=A$5:A11613,IF(C11613=C$5:C11613,1,0),0))</f>
        <v>8375</v>
      </c>
    </row>
    <row r="11614" spans="2:7" x14ac:dyDescent="0.25">
      <c r="B11614" s="149" t="str">
        <f t="shared" si="364"/>
        <v>_8376</v>
      </c>
      <c r="E11614" s="149" t="str">
        <f t="shared" si="363"/>
        <v>_</v>
      </c>
      <c r="G11614" s="149">
        <f t="array" ref="G11614">SUM(IF(A11614=A$5:A11614,IF(C11614=C$5:C11614,1,0),0))</f>
        <v>8376</v>
      </c>
    </row>
    <row r="11615" spans="2:7" x14ac:dyDescent="0.25">
      <c r="B11615" s="149" t="str">
        <f t="shared" si="364"/>
        <v>_8377</v>
      </c>
      <c r="E11615" s="149" t="str">
        <f t="shared" si="363"/>
        <v>_</v>
      </c>
      <c r="G11615" s="149">
        <f t="array" ref="G11615">SUM(IF(A11615=A$5:A11615,IF(C11615=C$5:C11615,1,0),0))</f>
        <v>8377</v>
      </c>
    </row>
    <row r="11616" spans="2:7" x14ac:dyDescent="0.25">
      <c r="B11616" s="149" t="str">
        <f t="shared" si="364"/>
        <v>_8378</v>
      </c>
      <c r="E11616" s="149" t="str">
        <f t="shared" si="363"/>
        <v>_</v>
      </c>
      <c r="G11616" s="149">
        <f t="array" ref="G11616">SUM(IF(A11616=A$5:A11616,IF(C11616=C$5:C11616,1,0),0))</f>
        <v>8378</v>
      </c>
    </row>
    <row r="11617" spans="2:7" x14ac:dyDescent="0.25">
      <c r="B11617" s="149" t="str">
        <f t="shared" si="364"/>
        <v>_8379</v>
      </c>
      <c r="E11617" s="149" t="str">
        <f t="shared" si="363"/>
        <v>_</v>
      </c>
      <c r="G11617" s="149">
        <f t="array" ref="G11617">SUM(IF(A11617=A$5:A11617,IF(C11617=C$5:C11617,1,0),0))</f>
        <v>8379</v>
      </c>
    </row>
    <row r="11618" spans="2:7" x14ac:dyDescent="0.25">
      <c r="B11618" s="149" t="str">
        <f t="shared" si="364"/>
        <v>_8380</v>
      </c>
      <c r="E11618" s="149" t="str">
        <f t="shared" si="363"/>
        <v>_</v>
      </c>
      <c r="G11618" s="149">
        <f t="array" ref="G11618">SUM(IF(A11618=A$5:A11618,IF(C11618=C$5:C11618,1,0),0))</f>
        <v>8380</v>
      </c>
    </row>
    <row r="11619" spans="2:7" x14ac:dyDescent="0.25">
      <c r="B11619" s="149" t="str">
        <f t="shared" si="364"/>
        <v>_8381</v>
      </c>
      <c r="E11619" s="149" t="str">
        <f t="shared" si="363"/>
        <v>_</v>
      </c>
      <c r="G11619" s="149">
        <f t="array" ref="G11619">SUM(IF(A11619=A$5:A11619,IF(C11619=C$5:C11619,1,0),0))</f>
        <v>8381</v>
      </c>
    </row>
    <row r="11620" spans="2:7" x14ac:dyDescent="0.25">
      <c r="B11620" s="149" t="str">
        <f t="shared" si="364"/>
        <v>_8382</v>
      </c>
      <c r="E11620" s="149" t="str">
        <f t="shared" si="363"/>
        <v>_</v>
      </c>
      <c r="G11620" s="149">
        <f t="array" ref="G11620">SUM(IF(A11620=A$5:A11620,IF(C11620=C$5:C11620,1,0),0))</f>
        <v>8382</v>
      </c>
    </row>
    <row r="11621" spans="2:7" x14ac:dyDescent="0.25">
      <c r="B11621" s="149" t="str">
        <f t="shared" si="364"/>
        <v>_8383</v>
      </c>
      <c r="E11621" s="149" t="str">
        <f t="shared" si="363"/>
        <v>_</v>
      </c>
      <c r="G11621" s="149">
        <f t="array" ref="G11621">SUM(IF(A11621=A$5:A11621,IF(C11621=C$5:C11621,1,0),0))</f>
        <v>8383</v>
      </c>
    </row>
    <row r="11622" spans="2:7" x14ac:dyDescent="0.25">
      <c r="B11622" s="149" t="str">
        <f t="shared" si="364"/>
        <v>_8384</v>
      </c>
      <c r="E11622" s="149" t="str">
        <f t="shared" si="363"/>
        <v>_</v>
      </c>
      <c r="G11622" s="149">
        <f t="array" ref="G11622">SUM(IF(A11622=A$5:A11622,IF(C11622=C$5:C11622,1,0),0))</f>
        <v>8384</v>
      </c>
    </row>
    <row r="11623" spans="2:7" x14ac:dyDescent="0.25">
      <c r="B11623" s="149" t="str">
        <f t="shared" si="364"/>
        <v>_8385</v>
      </c>
      <c r="E11623" s="149" t="str">
        <f t="shared" si="363"/>
        <v>_</v>
      </c>
      <c r="G11623" s="149">
        <f t="array" ref="G11623">SUM(IF(A11623=A$5:A11623,IF(C11623=C$5:C11623,1,0),0))</f>
        <v>8385</v>
      </c>
    </row>
    <row r="11624" spans="2:7" x14ac:dyDescent="0.25">
      <c r="B11624" s="149" t="str">
        <f t="shared" si="364"/>
        <v>_8386</v>
      </c>
      <c r="E11624" s="149" t="str">
        <f t="shared" si="363"/>
        <v>_</v>
      </c>
      <c r="G11624" s="149">
        <f t="array" ref="G11624">SUM(IF(A11624=A$5:A11624,IF(C11624=C$5:C11624,1,0),0))</f>
        <v>8386</v>
      </c>
    </row>
    <row r="11625" spans="2:7" x14ac:dyDescent="0.25">
      <c r="B11625" s="149" t="str">
        <f t="shared" si="364"/>
        <v>_8387</v>
      </c>
      <c r="E11625" s="149" t="str">
        <f t="shared" si="363"/>
        <v>_</v>
      </c>
      <c r="G11625" s="149">
        <f t="array" ref="G11625">SUM(IF(A11625=A$5:A11625,IF(C11625=C$5:C11625,1,0),0))</f>
        <v>8387</v>
      </c>
    </row>
    <row r="11626" spans="2:7" x14ac:dyDescent="0.25">
      <c r="B11626" s="149" t="str">
        <f t="shared" si="364"/>
        <v>_8388</v>
      </c>
      <c r="E11626" s="149" t="str">
        <f t="shared" si="363"/>
        <v>_</v>
      </c>
      <c r="G11626" s="149">
        <f t="array" ref="G11626">SUM(IF(A11626=A$5:A11626,IF(C11626=C$5:C11626,1,0),0))</f>
        <v>8388</v>
      </c>
    </row>
    <row r="11627" spans="2:7" x14ac:dyDescent="0.25">
      <c r="B11627" s="149" t="str">
        <f t="shared" si="364"/>
        <v>_8389</v>
      </c>
      <c r="E11627" s="149" t="str">
        <f t="shared" si="363"/>
        <v>_</v>
      </c>
      <c r="G11627" s="149">
        <f t="array" ref="G11627">SUM(IF(A11627=A$5:A11627,IF(C11627=C$5:C11627,1,0),0))</f>
        <v>8389</v>
      </c>
    </row>
    <row r="11628" spans="2:7" x14ac:dyDescent="0.25">
      <c r="B11628" s="149" t="str">
        <f t="shared" si="364"/>
        <v>_8390</v>
      </c>
      <c r="E11628" s="149" t="str">
        <f t="shared" si="363"/>
        <v>_</v>
      </c>
      <c r="G11628" s="149">
        <f t="array" ref="G11628">SUM(IF(A11628=A$5:A11628,IF(C11628=C$5:C11628,1,0),0))</f>
        <v>8390</v>
      </c>
    </row>
    <row r="11629" spans="2:7" x14ac:dyDescent="0.25">
      <c r="B11629" s="149" t="str">
        <f t="shared" si="364"/>
        <v>_8391</v>
      </c>
      <c r="E11629" s="149" t="str">
        <f t="shared" si="363"/>
        <v>_</v>
      </c>
      <c r="G11629" s="149">
        <f t="array" ref="G11629">SUM(IF(A11629=A$5:A11629,IF(C11629=C$5:C11629,1,0),0))</f>
        <v>8391</v>
      </c>
    </row>
    <row r="11630" spans="2:7" x14ac:dyDescent="0.25">
      <c r="B11630" s="149" t="str">
        <f t="shared" si="364"/>
        <v>_8392</v>
      </c>
      <c r="E11630" s="149" t="str">
        <f t="shared" si="363"/>
        <v>_</v>
      </c>
      <c r="G11630" s="149">
        <f t="array" ref="G11630">SUM(IF(A11630=A$5:A11630,IF(C11630=C$5:C11630,1,0),0))</f>
        <v>8392</v>
      </c>
    </row>
    <row r="11631" spans="2:7" x14ac:dyDescent="0.25">
      <c r="B11631" s="149" t="str">
        <f t="shared" si="364"/>
        <v>_8393</v>
      </c>
      <c r="E11631" s="149" t="str">
        <f t="shared" si="363"/>
        <v>_</v>
      </c>
      <c r="G11631" s="149">
        <f t="array" ref="G11631">SUM(IF(A11631=A$5:A11631,IF(C11631=C$5:C11631,1,0),0))</f>
        <v>8393</v>
      </c>
    </row>
    <row r="11632" spans="2:7" x14ac:dyDescent="0.25">
      <c r="B11632" s="149" t="str">
        <f t="shared" si="364"/>
        <v>_8394</v>
      </c>
      <c r="E11632" s="149" t="str">
        <f t="shared" si="363"/>
        <v>_</v>
      </c>
      <c r="G11632" s="149">
        <f t="array" ref="G11632">SUM(IF(A11632=A$5:A11632,IF(C11632=C$5:C11632,1,0),0))</f>
        <v>8394</v>
      </c>
    </row>
    <row r="11633" spans="2:7" x14ac:dyDescent="0.25">
      <c r="B11633" s="149" t="str">
        <f t="shared" si="364"/>
        <v>_8395</v>
      </c>
      <c r="E11633" s="149" t="str">
        <f t="shared" ref="E11633:E11696" si="365">A11633&amp;"_"&amp;C11633&amp;D11633</f>
        <v>_</v>
      </c>
      <c r="G11633" s="149">
        <f t="array" ref="G11633">SUM(IF(A11633=A$5:A11633,IF(C11633=C$5:C11633,1,0),0))</f>
        <v>8395</v>
      </c>
    </row>
    <row r="11634" spans="2:7" x14ac:dyDescent="0.25">
      <c r="B11634" s="149" t="str">
        <f t="shared" si="364"/>
        <v>_8396</v>
      </c>
      <c r="E11634" s="149" t="str">
        <f t="shared" si="365"/>
        <v>_</v>
      </c>
      <c r="G11634" s="149">
        <f t="array" ref="G11634">SUM(IF(A11634=A$5:A11634,IF(C11634=C$5:C11634,1,0),0))</f>
        <v>8396</v>
      </c>
    </row>
    <row r="11635" spans="2:7" x14ac:dyDescent="0.25">
      <c r="B11635" s="149" t="str">
        <f t="shared" si="364"/>
        <v>_8397</v>
      </c>
      <c r="E11635" s="149" t="str">
        <f t="shared" si="365"/>
        <v>_</v>
      </c>
      <c r="G11635" s="149">
        <f t="array" ref="G11635">SUM(IF(A11635=A$5:A11635,IF(C11635=C$5:C11635,1,0),0))</f>
        <v>8397</v>
      </c>
    </row>
    <row r="11636" spans="2:7" x14ac:dyDescent="0.25">
      <c r="B11636" s="149" t="str">
        <f t="shared" si="364"/>
        <v>_8398</v>
      </c>
      <c r="E11636" s="149" t="str">
        <f t="shared" si="365"/>
        <v>_</v>
      </c>
      <c r="G11636" s="149">
        <f t="array" ref="G11636">SUM(IF(A11636=A$5:A11636,IF(C11636=C$5:C11636,1,0),0))</f>
        <v>8398</v>
      </c>
    </row>
    <row r="11637" spans="2:7" x14ac:dyDescent="0.25">
      <c r="B11637" s="149" t="str">
        <f t="shared" si="364"/>
        <v>_8399</v>
      </c>
      <c r="E11637" s="149" t="str">
        <f t="shared" si="365"/>
        <v>_</v>
      </c>
      <c r="G11637" s="149">
        <f t="array" ref="G11637">SUM(IF(A11637=A$5:A11637,IF(C11637=C$5:C11637,1,0),0))</f>
        <v>8399</v>
      </c>
    </row>
    <row r="11638" spans="2:7" x14ac:dyDescent="0.25">
      <c r="B11638" s="149" t="str">
        <f t="shared" si="364"/>
        <v>_8400</v>
      </c>
      <c r="E11638" s="149" t="str">
        <f t="shared" si="365"/>
        <v>_</v>
      </c>
      <c r="G11638" s="149">
        <f t="array" ref="G11638">SUM(IF(A11638=A$5:A11638,IF(C11638=C$5:C11638,1,0),0))</f>
        <v>8400</v>
      </c>
    </row>
    <row r="11639" spans="2:7" x14ac:dyDescent="0.25">
      <c r="B11639" s="149" t="str">
        <f t="shared" si="364"/>
        <v>_8401</v>
      </c>
      <c r="E11639" s="149" t="str">
        <f t="shared" si="365"/>
        <v>_</v>
      </c>
      <c r="G11639" s="149">
        <f t="array" ref="G11639">SUM(IF(A11639=A$5:A11639,IF(C11639=C$5:C11639,1,0),0))</f>
        <v>8401</v>
      </c>
    </row>
    <row r="11640" spans="2:7" x14ac:dyDescent="0.25">
      <c r="B11640" s="149" t="str">
        <f t="shared" si="364"/>
        <v>_8402</v>
      </c>
      <c r="E11640" s="149" t="str">
        <f t="shared" si="365"/>
        <v>_</v>
      </c>
      <c r="G11640" s="149">
        <f t="array" ref="G11640">SUM(IF(A11640=A$5:A11640,IF(C11640=C$5:C11640,1,0),0))</f>
        <v>8402</v>
      </c>
    </row>
    <row r="11641" spans="2:7" x14ac:dyDescent="0.25">
      <c r="B11641" s="149" t="str">
        <f t="shared" si="364"/>
        <v>_8403</v>
      </c>
      <c r="E11641" s="149" t="str">
        <f t="shared" si="365"/>
        <v>_</v>
      </c>
      <c r="G11641" s="149">
        <f t="array" ref="G11641">SUM(IF(A11641=A$5:A11641,IF(C11641=C$5:C11641,1,0),0))</f>
        <v>8403</v>
      </c>
    </row>
    <row r="11642" spans="2:7" x14ac:dyDescent="0.25">
      <c r="B11642" s="149" t="str">
        <f t="shared" si="364"/>
        <v>_8404</v>
      </c>
      <c r="E11642" s="149" t="str">
        <f t="shared" si="365"/>
        <v>_</v>
      </c>
      <c r="G11642" s="149">
        <f t="array" ref="G11642">SUM(IF(A11642=A$5:A11642,IF(C11642=C$5:C11642,1,0),0))</f>
        <v>8404</v>
      </c>
    </row>
    <row r="11643" spans="2:7" x14ac:dyDescent="0.25">
      <c r="B11643" s="149" t="str">
        <f t="shared" si="364"/>
        <v>_8405</v>
      </c>
      <c r="E11643" s="149" t="str">
        <f t="shared" si="365"/>
        <v>_</v>
      </c>
      <c r="G11643" s="149">
        <f t="array" ref="G11643">SUM(IF(A11643=A$5:A11643,IF(C11643=C$5:C11643,1,0),0))</f>
        <v>8405</v>
      </c>
    </row>
    <row r="11644" spans="2:7" x14ac:dyDescent="0.25">
      <c r="B11644" s="149" t="str">
        <f t="shared" si="364"/>
        <v>_8406</v>
      </c>
      <c r="E11644" s="149" t="str">
        <f t="shared" si="365"/>
        <v>_</v>
      </c>
      <c r="G11644" s="149">
        <f t="array" ref="G11644">SUM(IF(A11644=A$5:A11644,IF(C11644=C$5:C11644,1,0),0))</f>
        <v>8406</v>
      </c>
    </row>
    <row r="11645" spans="2:7" x14ac:dyDescent="0.25">
      <c r="B11645" s="149" t="str">
        <f t="shared" si="364"/>
        <v>_8407</v>
      </c>
      <c r="E11645" s="149" t="str">
        <f t="shared" si="365"/>
        <v>_</v>
      </c>
      <c r="G11645" s="149">
        <f t="array" ref="G11645">SUM(IF(A11645=A$5:A11645,IF(C11645=C$5:C11645,1,0),0))</f>
        <v>8407</v>
      </c>
    </row>
    <row r="11646" spans="2:7" x14ac:dyDescent="0.25">
      <c r="B11646" s="149" t="str">
        <f t="shared" si="364"/>
        <v>_8408</v>
      </c>
      <c r="E11646" s="149" t="str">
        <f t="shared" si="365"/>
        <v>_</v>
      </c>
      <c r="G11646" s="149">
        <f t="array" ref="G11646">SUM(IF(A11646=A$5:A11646,IF(C11646=C$5:C11646,1,0),0))</f>
        <v>8408</v>
      </c>
    </row>
    <row r="11647" spans="2:7" x14ac:dyDescent="0.25">
      <c r="B11647" s="149" t="str">
        <f t="shared" si="364"/>
        <v>_8409</v>
      </c>
      <c r="E11647" s="149" t="str">
        <f t="shared" si="365"/>
        <v>_</v>
      </c>
      <c r="G11647" s="149">
        <f t="array" ref="G11647">SUM(IF(A11647=A$5:A11647,IF(C11647=C$5:C11647,1,0),0))</f>
        <v>8409</v>
      </c>
    </row>
    <row r="11648" spans="2:7" x14ac:dyDescent="0.25">
      <c r="B11648" s="149" t="str">
        <f t="shared" si="364"/>
        <v>_8410</v>
      </c>
      <c r="E11648" s="149" t="str">
        <f t="shared" si="365"/>
        <v>_</v>
      </c>
      <c r="G11648" s="149">
        <f t="array" ref="G11648">SUM(IF(A11648=A$5:A11648,IF(C11648=C$5:C11648,1,0),0))</f>
        <v>8410</v>
      </c>
    </row>
    <row r="11649" spans="2:7" x14ac:dyDescent="0.25">
      <c r="B11649" s="149" t="str">
        <f t="shared" si="364"/>
        <v>_8411</v>
      </c>
      <c r="E11649" s="149" t="str">
        <f t="shared" si="365"/>
        <v>_</v>
      </c>
      <c r="G11649" s="149">
        <f t="array" ref="G11649">SUM(IF(A11649=A$5:A11649,IF(C11649=C$5:C11649,1,0),0))</f>
        <v>8411</v>
      </c>
    </row>
    <row r="11650" spans="2:7" x14ac:dyDescent="0.25">
      <c r="B11650" s="149" t="str">
        <f t="shared" si="364"/>
        <v>_8412</v>
      </c>
      <c r="E11650" s="149" t="str">
        <f t="shared" si="365"/>
        <v>_</v>
      </c>
      <c r="G11650" s="149">
        <f t="array" ref="G11650">SUM(IF(A11650=A$5:A11650,IF(C11650=C$5:C11650,1,0),0))</f>
        <v>8412</v>
      </c>
    </row>
    <row r="11651" spans="2:7" x14ac:dyDescent="0.25">
      <c r="B11651" s="149" t="str">
        <f t="shared" si="364"/>
        <v>_8413</v>
      </c>
      <c r="E11651" s="149" t="str">
        <f t="shared" si="365"/>
        <v>_</v>
      </c>
      <c r="G11651" s="149">
        <f t="array" ref="G11651">SUM(IF(A11651=A$5:A11651,IF(C11651=C$5:C11651,1,0),0))</f>
        <v>8413</v>
      </c>
    </row>
    <row r="11652" spans="2:7" x14ac:dyDescent="0.25">
      <c r="B11652" s="149" t="str">
        <f t="shared" si="364"/>
        <v>_8414</v>
      </c>
      <c r="E11652" s="149" t="str">
        <f t="shared" si="365"/>
        <v>_</v>
      </c>
      <c r="G11652" s="149">
        <f t="array" ref="G11652">SUM(IF(A11652=A$5:A11652,IF(C11652=C$5:C11652,1,0),0))</f>
        <v>8414</v>
      </c>
    </row>
    <row r="11653" spans="2:7" x14ac:dyDescent="0.25">
      <c r="B11653" s="149" t="str">
        <f t="shared" si="364"/>
        <v>_8415</v>
      </c>
      <c r="E11653" s="149" t="str">
        <f t="shared" si="365"/>
        <v>_</v>
      </c>
      <c r="G11653" s="149">
        <f t="array" ref="G11653">SUM(IF(A11653=A$5:A11653,IF(C11653=C$5:C11653,1,0),0))</f>
        <v>8415</v>
      </c>
    </row>
    <row r="11654" spans="2:7" x14ac:dyDescent="0.25">
      <c r="B11654" s="149" t="str">
        <f t="shared" si="364"/>
        <v>_8416</v>
      </c>
      <c r="E11654" s="149" t="str">
        <f t="shared" si="365"/>
        <v>_</v>
      </c>
      <c r="G11654" s="149">
        <f t="array" ref="G11654">SUM(IF(A11654=A$5:A11654,IF(C11654=C$5:C11654,1,0),0))</f>
        <v>8416</v>
      </c>
    </row>
    <row r="11655" spans="2:7" x14ac:dyDescent="0.25">
      <c r="B11655" s="149" t="str">
        <f t="shared" si="364"/>
        <v>_8417</v>
      </c>
      <c r="E11655" s="149" t="str">
        <f t="shared" si="365"/>
        <v>_</v>
      </c>
      <c r="G11655" s="149">
        <f t="array" ref="G11655">SUM(IF(A11655=A$5:A11655,IF(C11655=C$5:C11655,1,0),0))</f>
        <v>8417</v>
      </c>
    </row>
    <row r="11656" spans="2:7" x14ac:dyDescent="0.25">
      <c r="B11656" s="149" t="str">
        <f t="shared" si="364"/>
        <v>_8418</v>
      </c>
      <c r="E11656" s="149" t="str">
        <f t="shared" si="365"/>
        <v>_</v>
      </c>
      <c r="G11656" s="149">
        <f t="array" ref="G11656">SUM(IF(A11656=A$5:A11656,IF(C11656=C$5:C11656,1,0),0))</f>
        <v>8418</v>
      </c>
    </row>
    <row r="11657" spans="2:7" x14ac:dyDescent="0.25">
      <c r="B11657" s="149" t="str">
        <f t="shared" si="364"/>
        <v>_8419</v>
      </c>
      <c r="E11657" s="149" t="str">
        <f t="shared" si="365"/>
        <v>_</v>
      </c>
      <c r="G11657" s="149">
        <f t="array" ref="G11657">SUM(IF(A11657=A$5:A11657,IF(C11657=C$5:C11657,1,0),0))</f>
        <v>8419</v>
      </c>
    </row>
    <row r="11658" spans="2:7" x14ac:dyDescent="0.25">
      <c r="B11658" s="149" t="str">
        <f t="shared" si="364"/>
        <v>_8420</v>
      </c>
      <c r="E11658" s="149" t="str">
        <f t="shared" si="365"/>
        <v>_</v>
      </c>
      <c r="G11658" s="149">
        <f t="array" ref="G11658">SUM(IF(A11658=A$5:A11658,IF(C11658=C$5:C11658,1,0),0))</f>
        <v>8420</v>
      </c>
    </row>
    <row r="11659" spans="2:7" x14ac:dyDescent="0.25">
      <c r="B11659" s="149" t="str">
        <f t="shared" si="364"/>
        <v>_8421</v>
      </c>
      <c r="E11659" s="149" t="str">
        <f t="shared" si="365"/>
        <v>_</v>
      </c>
      <c r="G11659" s="149">
        <f t="array" ref="G11659">SUM(IF(A11659=A$5:A11659,IF(C11659=C$5:C11659,1,0),0))</f>
        <v>8421</v>
      </c>
    </row>
    <row r="11660" spans="2:7" x14ac:dyDescent="0.25">
      <c r="B11660" s="149" t="str">
        <f t="shared" si="364"/>
        <v>_8422</v>
      </c>
      <c r="E11660" s="149" t="str">
        <f t="shared" si="365"/>
        <v>_</v>
      </c>
      <c r="G11660" s="149">
        <f t="array" ref="G11660">SUM(IF(A11660=A$5:A11660,IF(C11660=C$5:C11660,1,0),0))</f>
        <v>8422</v>
      </c>
    </row>
    <row r="11661" spans="2:7" x14ac:dyDescent="0.25">
      <c r="B11661" s="149" t="str">
        <f t="shared" ref="B11661:B11724" si="366">A11661&amp;"_"&amp;C11661&amp;G11661</f>
        <v>_8423</v>
      </c>
      <c r="E11661" s="149" t="str">
        <f t="shared" si="365"/>
        <v>_</v>
      </c>
      <c r="G11661" s="149">
        <f t="array" ref="G11661">SUM(IF(A11661=A$5:A11661,IF(C11661=C$5:C11661,1,0),0))</f>
        <v>8423</v>
      </c>
    </row>
    <row r="11662" spans="2:7" x14ac:dyDescent="0.25">
      <c r="B11662" s="149" t="str">
        <f t="shared" si="366"/>
        <v>_8424</v>
      </c>
      <c r="E11662" s="149" t="str">
        <f t="shared" si="365"/>
        <v>_</v>
      </c>
      <c r="G11662" s="149">
        <f t="array" ref="G11662">SUM(IF(A11662=A$5:A11662,IF(C11662=C$5:C11662,1,0),0))</f>
        <v>8424</v>
      </c>
    </row>
    <row r="11663" spans="2:7" x14ac:dyDescent="0.25">
      <c r="B11663" s="149" t="str">
        <f t="shared" si="366"/>
        <v>_8425</v>
      </c>
      <c r="E11663" s="149" t="str">
        <f t="shared" si="365"/>
        <v>_</v>
      </c>
      <c r="G11663" s="149">
        <f t="array" ref="G11663">SUM(IF(A11663=A$5:A11663,IF(C11663=C$5:C11663,1,0),0))</f>
        <v>8425</v>
      </c>
    </row>
    <row r="11664" spans="2:7" x14ac:dyDescent="0.25">
      <c r="B11664" s="149" t="str">
        <f t="shared" si="366"/>
        <v>_8426</v>
      </c>
      <c r="E11664" s="149" t="str">
        <f t="shared" si="365"/>
        <v>_</v>
      </c>
      <c r="G11664" s="149">
        <f t="array" ref="G11664">SUM(IF(A11664=A$5:A11664,IF(C11664=C$5:C11664,1,0),0))</f>
        <v>8426</v>
      </c>
    </row>
    <row r="11665" spans="2:7" x14ac:dyDescent="0.25">
      <c r="B11665" s="149" t="str">
        <f t="shared" si="366"/>
        <v>_8427</v>
      </c>
      <c r="E11665" s="149" t="str">
        <f t="shared" si="365"/>
        <v>_</v>
      </c>
      <c r="G11665" s="149">
        <f t="array" ref="G11665">SUM(IF(A11665=A$5:A11665,IF(C11665=C$5:C11665,1,0),0))</f>
        <v>8427</v>
      </c>
    </row>
    <row r="11666" spans="2:7" x14ac:dyDescent="0.25">
      <c r="B11666" s="149" t="str">
        <f t="shared" si="366"/>
        <v>_8428</v>
      </c>
      <c r="E11666" s="149" t="str">
        <f t="shared" si="365"/>
        <v>_</v>
      </c>
      <c r="G11666" s="149">
        <f t="array" ref="G11666">SUM(IF(A11666=A$5:A11666,IF(C11666=C$5:C11666,1,0),0))</f>
        <v>8428</v>
      </c>
    </row>
    <row r="11667" spans="2:7" x14ac:dyDescent="0.25">
      <c r="B11667" s="149" t="str">
        <f t="shared" si="366"/>
        <v>_8429</v>
      </c>
      <c r="E11667" s="149" t="str">
        <f t="shared" si="365"/>
        <v>_</v>
      </c>
      <c r="G11667" s="149">
        <f t="array" ref="G11667">SUM(IF(A11667=A$5:A11667,IF(C11667=C$5:C11667,1,0),0))</f>
        <v>8429</v>
      </c>
    </row>
    <row r="11668" spans="2:7" x14ac:dyDescent="0.25">
      <c r="B11668" s="149" t="str">
        <f t="shared" si="366"/>
        <v>_8430</v>
      </c>
      <c r="E11668" s="149" t="str">
        <f t="shared" si="365"/>
        <v>_</v>
      </c>
      <c r="G11668" s="149">
        <f t="array" ref="G11668">SUM(IF(A11668=A$5:A11668,IF(C11668=C$5:C11668,1,0),0))</f>
        <v>8430</v>
      </c>
    </row>
    <row r="11669" spans="2:7" x14ac:dyDescent="0.25">
      <c r="B11669" s="149" t="str">
        <f t="shared" si="366"/>
        <v>_8431</v>
      </c>
      <c r="E11669" s="149" t="str">
        <f t="shared" si="365"/>
        <v>_</v>
      </c>
      <c r="G11669" s="149">
        <f t="array" ref="G11669">SUM(IF(A11669=A$5:A11669,IF(C11669=C$5:C11669,1,0),0))</f>
        <v>8431</v>
      </c>
    </row>
    <row r="11670" spans="2:7" x14ac:dyDescent="0.25">
      <c r="B11670" s="149" t="str">
        <f t="shared" si="366"/>
        <v>_8432</v>
      </c>
      <c r="E11670" s="149" t="str">
        <f t="shared" si="365"/>
        <v>_</v>
      </c>
      <c r="G11670" s="149">
        <f t="array" ref="G11670">SUM(IF(A11670=A$5:A11670,IF(C11670=C$5:C11670,1,0),0))</f>
        <v>8432</v>
      </c>
    </row>
    <row r="11671" spans="2:7" x14ac:dyDescent="0.25">
      <c r="B11671" s="149" t="str">
        <f t="shared" si="366"/>
        <v>_8433</v>
      </c>
      <c r="E11671" s="149" t="str">
        <f t="shared" si="365"/>
        <v>_</v>
      </c>
      <c r="G11671" s="149">
        <f t="array" ref="G11671">SUM(IF(A11671=A$5:A11671,IF(C11671=C$5:C11671,1,0),0))</f>
        <v>8433</v>
      </c>
    </row>
    <row r="11672" spans="2:7" x14ac:dyDescent="0.25">
      <c r="B11672" s="149" t="str">
        <f t="shared" si="366"/>
        <v>_8434</v>
      </c>
      <c r="E11672" s="149" t="str">
        <f t="shared" si="365"/>
        <v>_</v>
      </c>
      <c r="G11672" s="149">
        <f t="array" ref="G11672">SUM(IF(A11672=A$5:A11672,IF(C11672=C$5:C11672,1,0),0))</f>
        <v>8434</v>
      </c>
    </row>
    <row r="11673" spans="2:7" x14ac:dyDescent="0.25">
      <c r="B11673" s="149" t="str">
        <f t="shared" si="366"/>
        <v>_8435</v>
      </c>
      <c r="E11673" s="149" t="str">
        <f t="shared" si="365"/>
        <v>_</v>
      </c>
      <c r="G11673" s="149">
        <f t="array" ref="G11673">SUM(IF(A11673=A$5:A11673,IF(C11673=C$5:C11673,1,0),0))</f>
        <v>8435</v>
      </c>
    </row>
    <row r="11674" spans="2:7" x14ac:dyDescent="0.25">
      <c r="B11674" s="149" t="str">
        <f t="shared" si="366"/>
        <v>_8436</v>
      </c>
      <c r="E11674" s="149" t="str">
        <f t="shared" si="365"/>
        <v>_</v>
      </c>
      <c r="G11674" s="149">
        <f t="array" ref="G11674">SUM(IF(A11674=A$5:A11674,IF(C11674=C$5:C11674,1,0),0))</f>
        <v>8436</v>
      </c>
    </row>
    <row r="11675" spans="2:7" x14ac:dyDescent="0.25">
      <c r="B11675" s="149" t="str">
        <f t="shared" si="366"/>
        <v>_8437</v>
      </c>
      <c r="E11675" s="149" t="str">
        <f t="shared" si="365"/>
        <v>_</v>
      </c>
      <c r="G11675" s="149">
        <f t="array" ref="G11675">SUM(IF(A11675=A$5:A11675,IF(C11675=C$5:C11675,1,0),0))</f>
        <v>8437</v>
      </c>
    </row>
    <row r="11676" spans="2:7" x14ac:dyDescent="0.25">
      <c r="B11676" s="149" t="str">
        <f t="shared" si="366"/>
        <v>_8438</v>
      </c>
      <c r="E11676" s="149" t="str">
        <f t="shared" si="365"/>
        <v>_</v>
      </c>
      <c r="G11676" s="149">
        <f t="array" ref="G11676">SUM(IF(A11676=A$5:A11676,IF(C11676=C$5:C11676,1,0),0))</f>
        <v>8438</v>
      </c>
    </row>
    <row r="11677" spans="2:7" x14ac:dyDescent="0.25">
      <c r="B11677" s="149" t="str">
        <f t="shared" si="366"/>
        <v>_8439</v>
      </c>
      <c r="E11677" s="149" t="str">
        <f t="shared" si="365"/>
        <v>_</v>
      </c>
      <c r="G11677" s="149">
        <f t="array" ref="G11677">SUM(IF(A11677=A$5:A11677,IF(C11677=C$5:C11677,1,0),0))</f>
        <v>8439</v>
      </c>
    </row>
    <row r="11678" spans="2:7" x14ac:dyDescent="0.25">
      <c r="B11678" s="149" t="str">
        <f t="shared" si="366"/>
        <v>_8440</v>
      </c>
      <c r="E11678" s="149" t="str">
        <f t="shared" si="365"/>
        <v>_</v>
      </c>
      <c r="G11678" s="149">
        <f t="array" ref="G11678">SUM(IF(A11678=A$5:A11678,IF(C11678=C$5:C11678,1,0),0))</f>
        <v>8440</v>
      </c>
    </row>
    <row r="11679" spans="2:7" x14ac:dyDescent="0.25">
      <c r="B11679" s="149" t="str">
        <f t="shared" si="366"/>
        <v>_8441</v>
      </c>
      <c r="E11679" s="149" t="str">
        <f t="shared" si="365"/>
        <v>_</v>
      </c>
      <c r="G11679" s="149">
        <f t="array" ref="G11679">SUM(IF(A11679=A$5:A11679,IF(C11679=C$5:C11679,1,0),0))</f>
        <v>8441</v>
      </c>
    </row>
    <row r="11680" spans="2:7" x14ac:dyDescent="0.25">
      <c r="B11680" s="149" t="str">
        <f t="shared" si="366"/>
        <v>_8442</v>
      </c>
      <c r="E11680" s="149" t="str">
        <f t="shared" si="365"/>
        <v>_</v>
      </c>
      <c r="G11680" s="149">
        <f t="array" ref="G11680">SUM(IF(A11680=A$5:A11680,IF(C11680=C$5:C11680,1,0),0))</f>
        <v>8442</v>
      </c>
    </row>
    <row r="11681" spans="2:7" x14ac:dyDescent="0.25">
      <c r="B11681" s="149" t="str">
        <f t="shared" si="366"/>
        <v>_8443</v>
      </c>
      <c r="E11681" s="149" t="str">
        <f t="shared" si="365"/>
        <v>_</v>
      </c>
      <c r="G11681" s="149">
        <f t="array" ref="G11681">SUM(IF(A11681=A$5:A11681,IF(C11681=C$5:C11681,1,0),0))</f>
        <v>8443</v>
      </c>
    </row>
    <row r="11682" spans="2:7" x14ac:dyDescent="0.25">
      <c r="B11682" s="149" t="str">
        <f t="shared" si="366"/>
        <v>_8444</v>
      </c>
      <c r="E11682" s="149" t="str">
        <f t="shared" si="365"/>
        <v>_</v>
      </c>
      <c r="G11682" s="149">
        <f t="array" ref="G11682">SUM(IF(A11682=A$5:A11682,IF(C11682=C$5:C11682,1,0),0))</f>
        <v>8444</v>
      </c>
    </row>
    <row r="11683" spans="2:7" x14ac:dyDescent="0.25">
      <c r="B11683" s="149" t="str">
        <f t="shared" si="366"/>
        <v>_8445</v>
      </c>
      <c r="E11683" s="149" t="str">
        <f t="shared" si="365"/>
        <v>_</v>
      </c>
      <c r="G11683" s="149">
        <f t="array" ref="G11683">SUM(IF(A11683=A$5:A11683,IF(C11683=C$5:C11683,1,0),0))</f>
        <v>8445</v>
      </c>
    </row>
    <row r="11684" spans="2:7" x14ac:dyDescent="0.25">
      <c r="B11684" s="149" t="str">
        <f t="shared" si="366"/>
        <v>_8446</v>
      </c>
      <c r="E11684" s="149" t="str">
        <f t="shared" si="365"/>
        <v>_</v>
      </c>
      <c r="G11684" s="149">
        <f t="array" ref="G11684">SUM(IF(A11684=A$5:A11684,IF(C11684=C$5:C11684,1,0),0))</f>
        <v>8446</v>
      </c>
    </row>
    <row r="11685" spans="2:7" x14ac:dyDescent="0.25">
      <c r="B11685" s="149" t="str">
        <f t="shared" si="366"/>
        <v>_8447</v>
      </c>
      <c r="E11685" s="149" t="str">
        <f t="shared" si="365"/>
        <v>_</v>
      </c>
      <c r="G11685" s="149">
        <f t="array" ref="G11685">SUM(IF(A11685=A$5:A11685,IF(C11685=C$5:C11685,1,0),0))</f>
        <v>8447</v>
      </c>
    </row>
    <row r="11686" spans="2:7" x14ac:dyDescent="0.25">
      <c r="B11686" s="149" t="str">
        <f t="shared" si="366"/>
        <v>_8448</v>
      </c>
      <c r="E11686" s="149" t="str">
        <f t="shared" si="365"/>
        <v>_</v>
      </c>
      <c r="G11686" s="149">
        <f t="array" ref="G11686">SUM(IF(A11686=A$5:A11686,IF(C11686=C$5:C11686,1,0),0))</f>
        <v>8448</v>
      </c>
    </row>
    <row r="11687" spans="2:7" x14ac:dyDescent="0.25">
      <c r="B11687" s="149" t="str">
        <f t="shared" si="366"/>
        <v>_8449</v>
      </c>
      <c r="E11687" s="149" t="str">
        <f t="shared" si="365"/>
        <v>_</v>
      </c>
      <c r="G11687" s="149">
        <f t="array" ref="G11687">SUM(IF(A11687=A$5:A11687,IF(C11687=C$5:C11687,1,0),0))</f>
        <v>8449</v>
      </c>
    </row>
    <row r="11688" spans="2:7" x14ac:dyDescent="0.25">
      <c r="B11688" s="149" t="str">
        <f t="shared" si="366"/>
        <v>_8450</v>
      </c>
      <c r="E11688" s="149" t="str">
        <f t="shared" si="365"/>
        <v>_</v>
      </c>
      <c r="G11688" s="149">
        <f t="array" ref="G11688">SUM(IF(A11688=A$5:A11688,IF(C11688=C$5:C11688,1,0),0))</f>
        <v>8450</v>
      </c>
    </row>
    <row r="11689" spans="2:7" x14ac:dyDescent="0.25">
      <c r="B11689" s="149" t="str">
        <f t="shared" si="366"/>
        <v>_8451</v>
      </c>
      <c r="E11689" s="149" t="str">
        <f t="shared" si="365"/>
        <v>_</v>
      </c>
      <c r="G11689" s="149">
        <f t="array" ref="G11689">SUM(IF(A11689=A$5:A11689,IF(C11689=C$5:C11689,1,0),0))</f>
        <v>8451</v>
      </c>
    </row>
    <row r="11690" spans="2:7" x14ac:dyDescent="0.25">
      <c r="B11690" s="149" t="str">
        <f t="shared" si="366"/>
        <v>_8452</v>
      </c>
      <c r="E11690" s="149" t="str">
        <f t="shared" si="365"/>
        <v>_</v>
      </c>
      <c r="G11690" s="149">
        <f t="array" ref="G11690">SUM(IF(A11690=A$5:A11690,IF(C11690=C$5:C11690,1,0),0))</f>
        <v>8452</v>
      </c>
    </row>
    <row r="11691" spans="2:7" x14ac:dyDescent="0.25">
      <c r="B11691" s="149" t="str">
        <f t="shared" si="366"/>
        <v>_8453</v>
      </c>
      <c r="E11691" s="149" t="str">
        <f t="shared" si="365"/>
        <v>_</v>
      </c>
      <c r="G11691" s="149">
        <f t="array" ref="G11691">SUM(IF(A11691=A$5:A11691,IF(C11691=C$5:C11691,1,0),0))</f>
        <v>8453</v>
      </c>
    </row>
    <row r="11692" spans="2:7" x14ac:dyDescent="0.25">
      <c r="B11692" s="149" t="str">
        <f t="shared" si="366"/>
        <v>_8454</v>
      </c>
      <c r="E11692" s="149" t="str">
        <f t="shared" si="365"/>
        <v>_</v>
      </c>
      <c r="G11692" s="149">
        <f t="array" ref="G11692">SUM(IF(A11692=A$5:A11692,IF(C11692=C$5:C11692,1,0),0))</f>
        <v>8454</v>
      </c>
    </row>
    <row r="11693" spans="2:7" x14ac:dyDescent="0.25">
      <c r="B11693" s="149" t="str">
        <f t="shared" si="366"/>
        <v>_8455</v>
      </c>
      <c r="E11693" s="149" t="str">
        <f t="shared" si="365"/>
        <v>_</v>
      </c>
      <c r="G11693" s="149">
        <f t="array" ref="G11693">SUM(IF(A11693=A$5:A11693,IF(C11693=C$5:C11693,1,0),0))</f>
        <v>8455</v>
      </c>
    </row>
    <row r="11694" spans="2:7" x14ac:dyDescent="0.25">
      <c r="B11694" s="149" t="str">
        <f t="shared" si="366"/>
        <v>_8456</v>
      </c>
      <c r="E11694" s="149" t="str">
        <f t="shared" si="365"/>
        <v>_</v>
      </c>
      <c r="G11694" s="149">
        <f t="array" ref="G11694">SUM(IF(A11694=A$5:A11694,IF(C11694=C$5:C11694,1,0),0))</f>
        <v>8456</v>
      </c>
    </row>
    <row r="11695" spans="2:7" x14ac:dyDescent="0.25">
      <c r="B11695" s="149" t="str">
        <f t="shared" si="366"/>
        <v>_8457</v>
      </c>
      <c r="E11695" s="149" t="str">
        <f t="shared" si="365"/>
        <v>_</v>
      </c>
      <c r="G11695" s="149">
        <f t="array" ref="G11695">SUM(IF(A11695=A$5:A11695,IF(C11695=C$5:C11695,1,0),0))</f>
        <v>8457</v>
      </c>
    </row>
    <row r="11696" spans="2:7" x14ac:dyDescent="0.25">
      <c r="B11696" s="149" t="str">
        <f t="shared" si="366"/>
        <v>_8458</v>
      </c>
      <c r="E11696" s="149" t="str">
        <f t="shared" si="365"/>
        <v>_</v>
      </c>
      <c r="G11696" s="149">
        <f t="array" ref="G11696">SUM(IF(A11696=A$5:A11696,IF(C11696=C$5:C11696,1,0),0))</f>
        <v>8458</v>
      </c>
    </row>
    <row r="11697" spans="2:7" x14ac:dyDescent="0.25">
      <c r="B11697" s="149" t="str">
        <f t="shared" si="366"/>
        <v>_8459</v>
      </c>
      <c r="E11697" s="149" t="str">
        <f t="shared" ref="E11697:E11760" si="367">A11697&amp;"_"&amp;C11697&amp;D11697</f>
        <v>_</v>
      </c>
      <c r="G11697" s="149">
        <f t="array" ref="G11697">SUM(IF(A11697=A$5:A11697,IF(C11697=C$5:C11697,1,0),0))</f>
        <v>8459</v>
      </c>
    </row>
    <row r="11698" spans="2:7" x14ac:dyDescent="0.25">
      <c r="B11698" s="149" t="str">
        <f t="shared" si="366"/>
        <v>_8460</v>
      </c>
      <c r="E11698" s="149" t="str">
        <f t="shared" si="367"/>
        <v>_</v>
      </c>
      <c r="G11698" s="149">
        <f t="array" ref="G11698">SUM(IF(A11698=A$5:A11698,IF(C11698=C$5:C11698,1,0),0))</f>
        <v>8460</v>
      </c>
    </row>
    <row r="11699" spans="2:7" x14ac:dyDescent="0.25">
      <c r="B11699" s="149" t="str">
        <f t="shared" si="366"/>
        <v>_8461</v>
      </c>
      <c r="E11699" s="149" t="str">
        <f t="shared" si="367"/>
        <v>_</v>
      </c>
      <c r="G11699" s="149">
        <f t="array" ref="G11699">SUM(IF(A11699=A$5:A11699,IF(C11699=C$5:C11699,1,0),0))</f>
        <v>8461</v>
      </c>
    </row>
    <row r="11700" spans="2:7" x14ac:dyDescent="0.25">
      <c r="B11700" s="149" t="str">
        <f t="shared" si="366"/>
        <v>_8462</v>
      </c>
      <c r="E11700" s="149" t="str">
        <f t="shared" si="367"/>
        <v>_</v>
      </c>
      <c r="G11700" s="149">
        <f t="array" ref="G11700">SUM(IF(A11700=A$5:A11700,IF(C11700=C$5:C11700,1,0),0))</f>
        <v>8462</v>
      </c>
    </row>
    <row r="11701" spans="2:7" x14ac:dyDescent="0.25">
      <c r="B11701" s="149" t="str">
        <f t="shared" si="366"/>
        <v>_8463</v>
      </c>
      <c r="E11701" s="149" t="str">
        <f t="shared" si="367"/>
        <v>_</v>
      </c>
      <c r="G11701" s="149">
        <f t="array" ref="G11701">SUM(IF(A11701=A$5:A11701,IF(C11701=C$5:C11701,1,0),0))</f>
        <v>8463</v>
      </c>
    </row>
    <row r="11702" spans="2:7" x14ac:dyDescent="0.25">
      <c r="B11702" s="149" t="str">
        <f t="shared" si="366"/>
        <v>_8464</v>
      </c>
      <c r="E11702" s="149" t="str">
        <f t="shared" si="367"/>
        <v>_</v>
      </c>
      <c r="G11702" s="149">
        <f t="array" ref="G11702">SUM(IF(A11702=A$5:A11702,IF(C11702=C$5:C11702,1,0),0))</f>
        <v>8464</v>
      </c>
    </row>
    <row r="11703" spans="2:7" x14ac:dyDescent="0.25">
      <c r="B11703" s="149" t="str">
        <f t="shared" si="366"/>
        <v>_8465</v>
      </c>
      <c r="E11703" s="149" t="str">
        <f t="shared" si="367"/>
        <v>_</v>
      </c>
      <c r="G11703" s="149">
        <f t="array" ref="G11703">SUM(IF(A11703=A$5:A11703,IF(C11703=C$5:C11703,1,0),0))</f>
        <v>8465</v>
      </c>
    </row>
    <row r="11704" spans="2:7" x14ac:dyDescent="0.25">
      <c r="B11704" s="149" t="str">
        <f t="shared" si="366"/>
        <v>_8466</v>
      </c>
      <c r="E11704" s="149" t="str">
        <f t="shared" si="367"/>
        <v>_</v>
      </c>
      <c r="G11704" s="149">
        <f t="array" ref="G11704">SUM(IF(A11704=A$5:A11704,IF(C11704=C$5:C11704,1,0),0))</f>
        <v>8466</v>
      </c>
    </row>
    <row r="11705" spans="2:7" x14ac:dyDescent="0.25">
      <c r="B11705" s="149" t="str">
        <f t="shared" si="366"/>
        <v>_8467</v>
      </c>
      <c r="E11705" s="149" t="str">
        <f t="shared" si="367"/>
        <v>_</v>
      </c>
      <c r="G11705" s="149">
        <f t="array" ref="G11705">SUM(IF(A11705=A$5:A11705,IF(C11705=C$5:C11705,1,0),0))</f>
        <v>8467</v>
      </c>
    </row>
    <row r="11706" spans="2:7" x14ac:dyDescent="0.25">
      <c r="B11706" s="149" t="str">
        <f t="shared" si="366"/>
        <v>_8468</v>
      </c>
      <c r="E11706" s="149" t="str">
        <f t="shared" si="367"/>
        <v>_</v>
      </c>
      <c r="G11706" s="149">
        <f t="array" ref="G11706">SUM(IF(A11706=A$5:A11706,IF(C11706=C$5:C11706,1,0),0))</f>
        <v>8468</v>
      </c>
    </row>
    <row r="11707" spans="2:7" x14ac:dyDescent="0.25">
      <c r="B11707" s="149" t="str">
        <f t="shared" si="366"/>
        <v>_8469</v>
      </c>
      <c r="E11707" s="149" t="str">
        <f t="shared" si="367"/>
        <v>_</v>
      </c>
      <c r="G11707" s="149">
        <f t="array" ref="G11707">SUM(IF(A11707=A$5:A11707,IF(C11707=C$5:C11707,1,0),0))</f>
        <v>8469</v>
      </c>
    </row>
    <row r="11708" spans="2:7" x14ac:dyDescent="0.25">
      <c r="B11708" s="149" t="str">
        <f t="shared" si="366"/>
        <v>_8470</v>
      </c>
      <c r="E11708" s="149" t="str">
        <f t="shared" si="367"/>
        <v>_</v>
      </c>
      <c r="G11708" s="149">
        <f t="array" ref="G11708">SUM(IF(A11708=A$5:A11708,IF(C11708=C$5:C11708,1,0),0))</f>
        <v>8470</v>
      </c>
    </row>
    <row r="11709" spans="2:7" x14ac:dyDescent="0.25">
      <c r="B11709" s="149" t="str">
        <f t="shared" si="366"/>
        <v>_8471</v>
      </c>
      <c r="E11709" s="149" t="str">
        <f t="shared" si="367"/>
        <v>_</v>
      </c>
      <c r="G11709" s="149">
        <f t="array" ref="G11709">SUM(IF(A11709=A$5:A11709,IF(C11709=C$5:C11709,1,0),0))</f>
        <v>8471</v>
      </c>
    </row>
    <row r="11710" spans="2:7" x14ac:dyDescent="0.25">
      <c r="B11710" s="149" t="str">
        <f t="shared" si="366"/>
        <v>_8472</v>
      </c>
      <c r="E11710" s="149" t="str">
        <f t="shared" si="367"/>
        <v>_</v>
      </c>
      <c r="G11710" s="149">
        <f t="array" ref="G11710">SUM(IF(A11710=A$5:A11710,IF(C11710=C$5:C11710,1,0),0))</f>
        <v>8472</v>
      </c>
    </row>
    <row r="11711" spans="2:7" x14ac:dyDescent="0.25">
      <c r="B11711" s="149" t="str">
        <f t="shared" si="366"/>
        <v>_8473</v>
      </c>
      <c r="E11711" s="149" t="str">
        <f t="shared" si="367"/>
        <v>_</v>
      </c>
      <c r="G11711" s="149">
        <f t="array" ref="G11711">SUM(IF(A11711=A$5:A11711,IF(C11711=C$5:C11711,1,0),0))</f>
        <v>8473</v>
      </c>
    </row>
    <row r="11712" spans="2:7" x14ac:dyDescent="0.25">
      <c r="B11712" s="149" t="str">
        <f t="shared" si="366"/>
        <v>_8474</v>
      </c>
      <c r="E11712" s="149" t="str">
        <f t="shared" si="367"/>
        <v>_</v>
      </c>
      <c r="G11712" s="149">
        <f t="array" ref="G11712">SUM(IF(A11712=A$5:A11712,IF(C11712=C$5:C11712,1,0),0))</f>
        <v>8474</v>
      </c>
    </row>
    <row r="11713" spans="2:7" x14ac:dyDescent="0.25">
      <c r="B11713" s="149" t="str">
        <f t="shared" si="366"/>
        <v>_8475</v>
      </c>
      <c r="E11713" s="149" t="str">
        <f t="shared" si="367"/>
        <v>_</v>
      </c>
      <c r="G11713" s="149">
        <f t="array" ref="G11713">SUM(IF(A11713=A$5:A11713,IF(C11713=C$5:C11713,1,0),0))</f>
        <v>8475</v>
      </c>
    </row>
    <row r="11714" spans="2:7" x14ac:dyDescent="0.25">
      <c r="B11714" s="149" t="str">
        <f t="shared" si="366"/>
        <v>_8476</v>
      </c>
      <c r="E11714" s="149" t="str">
        <f t="shared" si="367"/>
        <v>_</v>
      </c>
      <c r="G11714" s="149">
        <f t="array" ref="G11714">SUM(IF(A11714=A$5:A11714,IF(C11714=C$5:C11714,1,0),0))</f>
        <v>8476</v>
      </c>
    </row>
    <row r="11715" spans="2:7" x14ac:dyDescent="0.25">
      <c r="B11715" s="149" t="str">
        <f t="shared" si="366"/>
        <v>_8477</v>
      </c>
      <c r="E11715" s="149" t="str">
        <f t="shared" si="367"/>
        <v>_</v>
      </c>
      <c r="G11715" s="149">
        <f t="array" ref="G11715">SUM(IF(A11715=A$5:A11715,IF(C11715=C$5:C11715,1,0),0))</f>
        <v>8477</v>
      </c>
    </row>
    <row r="11716" spans="2:7" x14ac:dyDescent="0.25">
      <c r="B11716" s="149" t="str">
        <f t="shared" si="366"/>
        <v>_8478</v>
      </c>
      <c r="E11716" s="149" t="str">
        <f t="shared" si="367"/>
        <v>_</v>
      </c>
      <c r="G11716" s="149">
        <f t="array" ref="G11716">SUM(IF(A11716=A$5:A11716,IF(C11716=C$5:C11716,1,0),0))</f>
        <v>8478</v>
      </c>
    </row>
    <row r="11717" spans="2:7" x14ac:dyDescent="0.25">
      <c r="B11717" s="149" t="str">
        <f t="shared" si="366"/>
        <v>_8479</v>
      </c>
      <c r="E11717" s="149" t="str">
        <f t="shared" si="367"/>
        <v>_</v>
      </c>
      <c r="G11717" s="149">
        <f t="array" ref="G11717">SUM(IF(A11717=A$5:A11717,IF(C11717=C$5:C11717,1,0),0))</f>
        <v>8479</v>
      </c>
    </row>
    <row r="11718" spans="2:7" x14ac:dyDescent="0.25">
      <c r="B11718" s="149" t="str">
        <f t="shared" si="366"/>
        <v>_8480</v>
      </c>
      <c r="E11718" s="149" t="str">
        <f t="shared" si="367"/>
        <v>_</v>
      </c>
      <c r="G11718" s="149">
        <f t="array" ref="G11718">SUM(IF(A11718=A$5:A11718,IF(C11718=C$5:C11718,1,0),0))</f>
        <v>8480</v>
      </c>
    </row>
    <row r="11719" spans="2:7" x14ac:dyDescent="0.25">
      <c r="B11719" s="149" t="str">
        <f t="shared" si="366"/>
        <v>_8481</v>
      </c>
      <c r="E11719" s="149" t="str">
        <f t="shared" si="367"/>
        <v>_</v>
      </c>
      <c r="G11719" s="149">
        <f t="array" ref="G11719">SUM(IF(A11719=A$5:A11719,IF(C11719=C$5:C11719,1,0),0))</f>
        <v>8481</v>
      </c>
    </row>
    <row r="11720" spans="2:7" x14ac:dyDescent="0.25">
      <c r="B11720" s="149" t="str">
        <f t="shared" si="366"/>
        <v>_8482</v>
      </c>
      <c r="E11720" s="149" t="str">
        <f t="shared" si="367"/>
        <v>_</v>
      </c>
      <c r="G11720" s="149">
        <f t="array" ref="G11720">SUM(IF(A11720=A$5:A11720,IF(C11720=C$5:C11720,1,0),0))</f>
        <v>8482</v>
      </c>
    </row>
    <row r="11721" spans="2:7" x14ac:dyDescent="0.25">
      <c r="B11721" s="149" t="str">
        <f t="shared" si="366"/>
        <v>_8483</v>
      </c>
      <c r="E11721" s="149" t="str">
        <f t="shared" si="367"/>
        <v>_</v>
      </c>
      <c r="G11721" s="149">
        <f t="array" ref="G11721">SUM(IF(A11721=A$5:A11721,IF(C11721=C$5:C11721,1,0),0))</f>
        <v>8483</v>
      </c>
    </row>
    <row r="11722" spans="2:7" x14ac:dyDescent="0.25">
      <c r="B11722" s="149" t="str">
        <f t="shared" si="366"/>
        <v>_8484</v>
      </c>
      <c r="E11722" s="149" t="str">
        <f t="shared" si="367"/>
        <v>_</v>
      </c>
      <c r="G11722" s="149">
        <f t="array" ref="G11722">SUM(IF(A11722=A$5:A11722,IF(C11722=C$5:C11722,1,0),0))</f>
        <v>8484</v>
      </c>
    </row>
    <row r="11723" spans="2:7" x14ac:dyDescent="0.25">
      <c r="B11723" s="149" t="str">
        <f t="shared" si="366"/>
        <v>_8485</v>
      </c>
      <c r="E11723" s="149" t="str">
        <f t="shared" si="367"/>
        <v>_</v>
      </c>
      <c r="G11723" s="149">
        <f t="array" ref="G11723">SUM(IF(A11723=A$5:A11723,IF(C11723=C$5:C11723,1,0),0))</f>
        <v>8485</v>
      </c>
    </row>
    <row r="11724" spans="2:7" x14ac:dyDescent="0.25">
      <c r="B11724" s="149" t="str">
        <f t="shared" si="366"/>
        <v>_8486</v>
      </c>
      <c r="E11724" s="149" t="str">
        <f t="shared" si="367"/>
        <v>_</v>
      </c>
      <c r="G11724" s="149">
        <f t="array" ref="G11724">SUM(IF(A11724=A$5:A11724,IF(C11724=C$5:C11724,1,0),0))</f>
        <v>8486</v>
      </c>
    </row>
    <row r="11725" spans="2:7" x14ac:dyDescent="0.25">
      <c r="B11725" s="149" t="str">
        <f t="shared" ref="B11725:B11788" si="368">A11725&amp;"_"&amp;C11725&amp;G11725</f>
        <v>_8487</v>
      </c>
      <c r="E11725" s="149" t="str">
        <f t="shared" si="367"/>
        <v>_</v>
      </c>
      <c r="G11725" s="149">
        <f t="array" ref="G11725">SUM(IF(A11725=A$5:A11725,IF(C11725=C$5:C11725,1,0),0))</f>
        <v>8487</v>
      </c>
    </row>
    <row r="11726" spans="2:7" x14ac:dyDescent="0.25">
      <c r="B11726" s="149" t="str">
        <f t="shared" si="368"/>
        <v>_8488</v>
      </c>
      <c r="E11726" s="149" t="str">
        <f t="shared" si="367"/>
        <v>_</v>
      </c>
      <c r="G11726" s="149">
        <f t="array" ref="G11726">SUM(IF(A11726=A$5:A11726,IF(C11726=C$5:C11726,1,0),0))</f>
        <v>8488</v>
      </c>
    </row>
    <row r="11727" spans="2:7" x14ac:dyDescent="0.25">
      <c r="B11727" s="149" t="str">
        <f t="shared" si="368"/>
        <v>_8489</v>
      </c>
      <c r="E11727" s="149" t="str">
        <f t="shared" si="367"/>
        <v>_</v>
      </c>
      <c r="G11727" s="149">
        <f t="array" ref="G11727">SUM(IF(A11727=A$5:A11727,IF(C11727=C$5:C11727,1,0),0))</f>
        <v>8489</v>
      </c>
    </row>
    <row r="11728" spans="2:7" x14ac:dyDescent="0.25">
      <c r="B11728" s="149" t="str">
        <f t="shared" si="368"/>
        <v>_8490</v>
      </c>
      <c r="E11728" s="149" t="str">
        <f t="shared" si="367"/>
        <v>_</v>
      </c>
      <c r="G11728" s="149">
        <f t="array" ref="G11728">SUM(IF(A11728=A$5:A11728,IF(C11728=C$5:C11728,1,0),0))</f>
        <v>8490</v>
      </c>
    </row>
    <row r="11729" spans="2:7" x14ac:dyDescent="0.25">
      <c r="B11729" s="149" t="str">
        <f t="shared" si="368"/>
        <v>_8491</v>
      </c>
      <c r="E11729" s="149" t="str">
        <f t="shared" si="367"/>
        <v>_</v>
      </c>
      <c r="G11729" s="149">
        <f t="array" ref="G11729">SUM(IF(A11729=A$5:A11729,IF(C11729=C$5:C11729,1,0),0))</f>
        <v>8491</v>
      </c>
    </row>
    <row r="11730" spans="2:7" x14ac:dyDescent="0.25">
      <c r="B11730" s="149" t="str">
        <f t="shared" si="368"/>
        <v>_8492</v>
      </c>
      <c r="E11730" s="149" t="str">
        <f t="shared" si="367"/>
        <v>_</v>
      </c>
      <c r="G11730" s="149">
        <f t="array" ref="G11730">SUM(IF(A11730=A$5:A11730,IF(C11730=C$5:C11730,1,0),0))</f>
        <v>8492</v>
      </c>
    </row>
    <row r="11731" spans="2:7" x14ac:dyDescent="0.25">
      <c r="B11731" s="149" t="str">
        <f t="shared" si="368"/>
        <v>_8493</v>
      </c>
      <c r="E11731" s="149" t="str">
        <f t="shared" si="367"/>
        <v>_</v>
      </c>
      <c r="G11731" s="149">
        <f t="array" ref="G11731">SUM(IF(A11731=A$5:A11731,IF(C11731=C$5:C11731,1,0),0))</f>
        <v>8493</v>
      </c>
    </row>
    <row r="11732" spans="2:7" x14ac:dyDescent="0.25">
      <c r="B11732" s="149" t="str">
        <f t="shared" si="368"/>
        <v>_8494</v>
      </c>
      <c r="E11732" s="149" t="str">
        <f t="shared" si="367"/>
        <v>_</v>
      </c>
      <c r="G11732" s="149">
        <f t="array" ref="G11732">SUM(IF(A11732=A$5:A11732,IF(C11732=C$5:C11732,1,0),0))</f>
        <v>8494</v>
      </c>
    </row>
    <row r="11733" spans="2:7" x14ac:dyDescent="0.25">
      <c r="B11733" s="149" t="str">
        <f t="shared" si="368"/>
        <v>_8495</v>
      </c>
      <c r="E11733" s="149" t="str">
        <f t="shared" si="367"/>
        <v>_</v>
      </c>
      <c r="G11733" s="149">
        <f t="array" ref="G11733">SUM(IF(A11733=A$5:A11733,IF(C11733=C$5:C11733,1,0),0))</f>
        <v>8495</v>
      </c>
    </row>
    <row r="11734" spans="2:7" x14ac:dyDescent="0.25">
      <c r="B11734" s="149" t="str">
        <f t="shared" si="368"/>
        <v>_8496</v>
      </c>
      <c r="E11734" s="149" t="str">
        <f t="shared" si="367"/>
        <v>_</v>
      </c>
      <c r="G11734" s="149">
        <f t="array" ref="G11734">SUM(IF(A11734=A$5:A11734,IF(C11734=C$5:C11734,1,0),0))</f>
        <v>8496</v>
      </c>
    </row>
    <row r="11735" spans="2:7" x14ac:dyDescent="0.25">
      <c r="B11735" s="149" t="str">
        <f t="shared" si="368"/>
        <v>_8497</v>
      </c>
      <c r="E11735" s="149" t="str">
        <f t="shared" si="367"/>
        <v>_</v>
      </c>
      <c r="G11735" s="149">
        <f t="array" ref="G11735">SUM(IF(A11735=A$5:A11735,IF(C11735=C$5:C11735,1,0),0))</f>
        <v>8497</v>
      </c>
    </row>
    <row r="11736" spans="2:7" x14ac:dyDescent="0.25">
      <c r="B11736" s="149" t="str">
        <f t="shared" si="368"/>
        <v>_8498</v>
      </c>
      <c r="E11736" s="149" t="str">
        <f t="shared" si="367"/>
        <v>_</v>
      </c>
      <c r="G11736" s="149">
        <f t="array" ref="G11736">SUM(IF(A11736=A$5:A11736,IF(C11736=C$5:C11736,1,0),0))</f>
        <v>8498</v>
      </c>
    </row>
    <row r="11737" spans="2:7" x14ac:dyDescent="0.25">
      <c r="B11737" s="149" t="str">
        <f t="shared" si="368"/>
        <v>_8499</v>
      </c>
      <c r="E11737" s="149" t="str">
        <f t="shared" si="367"/>
        <v>_</v>
      </c>
      <c r="G11737" s="149">
        <f t="array" ref="G11737">SUM(IF(A11737=A$5:A11737,IF(C11737=C$5:C11737,1,0),0))</f>
        <v>8499</v>
      </c>
    </row>
    <row r="11738" spans="2:7" x14ac:dyDescent="0.25">
      <c r="B11738" s="149" t="str">
        <f t="shared" si="368"/>
        <v>_8500</v>
      </c>
      <c r="E11738" s="149" t="str">
        <f t="shared" si="367"/>
        <v>_</v>
      </c>
      <c r="G11738" s="149">
        <f t="array" ref="G11738">SUM(IF(A11738=A$5:A11738,IF(C11738=C$5:C11738,1,0),0))</f>
        <v>8500</v>
      </c>
    </row>
    <row r="11739" spans="2:7" x14ac:dyDescent="0.25">
      <c r="B11739" s="149" t="str">
        <f t="shared" si="368"/>
        <v>_8501</v>
      </c>
      <c r="E11739" s="149" t="str">
        <f t="shared" si="367"/>
        <v>_</v>
      </c>
      <c r="G11739" s="149">
        <f t="array" ref="G11739">SUM(IF(A11739=A$5:A11739,IF(C11739=C$5:C11739,1,0),0))</f>
        <v>8501</v>
      </c>
    </row>
    <row r="11740" spans="2:7" x14ac:dyDescent="0.25">
      <c r="B11740" s="149" t="str">
        <f t="shared" si="368"/>
        <v>_8502</v>
      </c>
      <c r="E11740" s="149" t="str">
        <f t="shared" si="367"/>
        <v>_</v>
      </c>
      <c r="G11740" s="149">
        <f t="array" ref="G11740">SUM(IF(A11740=A$5:A11740,IF(C11740=C$5:C11740,1,0),0))</f>
        <v>8502</v>
      </c>
    </row>
    <row r="11741" spans="2:7" x14ac:dyDescent="0.25">
      <c r="B11741" s="149" t="str">
        <f t="shared" si="368"/>
        <v>_8503</v>
      </c>
      <c r="E11741" s="149" t="str">
        <f t="shared" si="367"/>
        <v>_</v>
      </c>
      <c r="G11741" s="149">
        <f t="array" ref="G11741">SUM(IF(A11741=A$5:A11741,IF(C11741=C$5:C11741,1,0),0))</f>
        <v>8503</v>
      </c>
    </row>
    <row r="11742" spans="2:7" x14ac:dyDescent="0.25">
      <c r="B11742" s="149" t="str">
        <f t="shared" si="368"/>
        <v>_8504</v>
      </c>
      <c r="E11742" s="149" t="str">
        <f t="shared" si="367"/>
        <v>_</v>
      </c>
      <c r="G11742" s="149">
        <f t="array" ref="G11742">SUM(IF(A11742=A$5:A11742,IF(C11742=C$5:C11742,1,0),0))</f>
        <v>8504</v>
      </c>
    </row>
    <row r="11743" spans="2:7" x14ac:dyDescent="0.25">
      <c r="B11743" s="149" t="str">
        <f t="shared" si="368"/>
        <v>_8505</v>
      </c>
      <c r="E11743" s="149" t="str">
        <f t="shared" si="367"/>
        <v>_</v>
      </c>
      <c r="G11743" s="149">
        <f t="array" ref="G11743">SUM(IF(A11743=A$5:A11743,IF(C11743=C$5:C11743,1,0),0))</f>
        <v>8505</v>
      </c>
    </row>
    <row r="11744" spans="2:7" x14ac:dyDescent="0.25">
      <c r="B11744" s="149" t="str">
        <f t="shared" si="368"/>
        <v>_8506</v>
      </c>
      <c r="E11744" s="149" t="str">
        <f t="shared" si="367"/>
        <v>_</v>
      </c>
      <c r="G11744" s="149">
        <f t="array" ref="G11744">SUM(IF(A11744=A$5:A11744,IF(C11744=C$5:C11744,1,0),0))</f>
        <v>8506</v>
      </c>
    </row>
    <row r="11745" spans="2:7" x14ac:dyDescent="0.25">
      <c r="B11745" s="149" t="str">
        <f t="shared" si="368"/>
        <v>_8507</v>
      </c>
      <c r="E11745" s="149" t="str">
        <f t="shared" si="367"/>
        <v>_</v>
      </c>
      <c r="G11745" s="149">
        <f t="array" ref="G11745">SUM(IF(A11745=A$5:A11745,IF(C11745=C$5:C11745,1,0),0))</f>
        <v>8507</v>
      </c>
    </row>
    <row r="11746" spans="2:7" x14ac:dyDescent="0.25">
      <c r="B11746" s="149" t="str">
        <f t="shared" si="368"/>
        <v>_8508</v>
      </c>
      <c r="E11746" s="149" t="str">
        <f t="shared" si="367"/>
        <v>_</v>
      </c>
      <c r="G11746" s="149">
        <f t="array" ref="G11746">SUM(IF(A11746=A$5:A11746,IF(C11746=C$5:C11746,1,0),0))</f>
        <v>8508</v>
      </c>
    </row>
    <row r="11747" spans="2:7" x14ac:dyDescent="0.25">
      <c r="B11747" s="149" t="str">
        <f t="shared" si="368"/>
        <v>_8509</v>
      </c>
      <c r="E11747" s="149" t="str">
        <f t="shared" si="367"/>
        <v>_</v>
      </c>
      <c r="G11747" s="149">
        <f t="array" ref="G11747">SUM(IF(A11747=A$5:A11747,IF(C11747=C$5:C11747,1,0),0))</f>
        <v>8509</v>
      </c>
    </row>
    <row r="11748" spans="2:7" x14ac:dyDescent="0.25">
      <c r="B11748" s="149" t="str">
        <f t="shared" si="368"/>
        <v>_8510</v>
      </c>
      <c r="E11748" s="149" t="str">
        <f t="shared" si="367"/>
        <v>_</v>
      </c>
      <c r="G11748" s="149">
        <f t="array" ref="G11748">SUM(IF(A11748=A$5:A11748,IF(C11748=C$5:C11748,1,0),0))</f>
        <v>8510</v>
      </c>
    </row>
    <row r="11749" spans="2:7" x14ac:dyDescent="0.25">
      <c r="B11749" s="149" t="str">
        <f t="shared" si="368"/>
        <v>_8511</v>
      </c>
      <c r="E11749" s="149" t="str">
        <f t="shared" si="367"/>
        <v>_</v>
      </c>
      <c r="G11749" s="149">
        <f t="array" ref="G11749">SUM(IF(A11749=A$5:A11749,IF(C11749=C$5:C11749,1,0),0))</f>
        <v>8511</v>
      </c>
    </row>
    <row r="11750" spans="2:7" x14ac:dyDescent="0.25">
      <c r="B11750" s="149" t="str">
        <f t="shared" si="368"/>
        <v>_8512</v>
      </c>
      <c r="E11750" s="149" t="str">
        <f t="shared" si="367"/>
        <v>_</v>
      </c>
      <c r="G11750" s="149">
        <f t="array" ref="G11750">SUM(IF(A11750=A$5:A11750,IF(C11750=C$5:C11750,1,0),0))</f>
        <v>8512</v>
      </c>
    </row>
    <row r="11751" spans="2:7" x14ac:dyDescent="0.25">
      <c r="B11751" s="149" t="str">
        <f t="shared" si="368"/>
        <v>_8513</v>
      </c>
      <c r="E11751" s="149" t="str">
        <f t="shared" si="367"/>
        <v>_</v>
      </c>
      <c r="G11751" s="149">
        <f t="array" ref="G11751">SUM(IF(A11751=A$5:A11751,IF(C11751=C$5:C11751,1,0),0))</f>
        <v>8513</v>
      </c>
    </row>
    <row r="11752" spans="2:7" x14ac:dyDescent="0.25">
      <c r="B11752" s="149" t="str">
        <f t="shared" si="368"/>
        <v>_8514</v>
      </c>
      <c r="E11752" s="149" t="str">
        <f t="shared" si="367"/>
        <v>_</v>
      </c>
      <c r="G11752" s="149">
        <f t="array" ref="G11752">SUM(IF(A11752=A$5:A11752,IF(C11752=C$5:C11752,1,0),0))</f>
        <v>8514</v>
      </c>
    </row>
    <row r="11753" spans="2:7" x14ac:dyDescent="0.25">
      <c r="B11753" s="149" t="str">
        <f t="shared" si="368"/>
        <v>_8515</v>
      </c>
      <c r="E11753" s="149" t="str">
        <f t="shared" si="367"/>
        <v>_</v>
      </c>
      <c r="G11753" s="149">
        <f t="array" ref="G11753">SUM(IF(A11753=A$5:A11753,IF(C11753=C$5:C11753,1,0),0))</f>
        <v>8515</v>
      </c>
    </row>
    <row r="11754" spans="2:7" x14ac:dyDescent="0.25">
      <c r="B11754" s="149" t="str">
        <f t="shared" si="368"/>
        <v>_8516</v>
      </c>
      <c r="E11754" s="149" t="str">
        <f t="shared" si="367"/>
        <v>_</v>
      </c>
      <c r="G11754" s="149">
        <f t="array" ref="G11754">SUM(IF(A11754=A$5:A11754,IF(C11754=C$5:C11754,1,0),0))</f>
        <v>8516</v>
      </c>
    </row>
    <row r="11755" spans="2:7" x14ac:dyDescent="0.25">
      <c r="B11755" s="149" t="str">
        <f t="shared" si="368"/>
        <v>_8517</v>
      </c>
      <c r="E11755" s="149" t="str">
        <f t="shared" si="367"/>
        <v>_</v>
      </c>
      <c r="G11755" s="149">
        <f t="array" ref="G11755">SUM(IF(A11755=A$5:A11755,IF(C11755=C$5:C11755,1,0),0))</f>
        <v>8517</v>
      </c>
    </row>
    <row r="11756" spans="2:7" x14ac:dyDescent="0.25">
      <c r="B11756" s="149" t="str">
        <f t="shared" si="368"/>
        <v>_8518</v>
      </c>
      <c r="E11756" s="149" t="str">
        <f t="shared" si="367"/>
        <v>_</v>
      </c>
      <c r="G11756" s="149">
        <f t="array" ref="G11756">SUM(IF(A11756=A$5:A11756,IF(C11756=C$5:C11756,1,0),0))</f>
        <v>8518</v>
      </c>
    </row>
    <row r="11757" spans="2:7" x14ac:dyDescent="0.25">
      <c r="B11757" s="149" t="str">
        <f t="shared" si="368"/>
        <v>_8519</v>
      </c>
      <c r="E11757" s="149" t="str">
        <f t="shared" si="367"/>
        <v>_</v>
      </c>
      <c r="G11757" s="149">
        <f t="array" ref="G11757">SUM(IF(A11757=A$5:A11757,IF(C11757=C$5:C11757,1,0),0))</f>
        <v>8519</v>
      </c>
    </row>
    <row r="11758" spans="2:7" x14ac:dyDescent="0.25">
      <c r="B11758" s="149" t="str">
        <f t="shared" si="368"/>
        <v>_8520</v>
      </c>
      <c r="E11758" s="149" t="str">
        <f t="shared" si="367"/>
        <v>_</v>
      </c>
      <c r="G11758" s="149">
        <f t="array" ref="G11758">SUM(IF(A11758=A$5:A11758,IF(C11758=C$5:C11758,1,0),0))</f>
        <v>8520</v>
      </c>
    </row>
    <row r="11759" spans="2:7" x14ac:dyDescent="0.25">
      <c r="B11759" s="149" t="str">
        <f t="shared" si="368"/>
        <v>_8521</v>
      </c>
      <c r="E11759" s="149" t="str">
        <f t="shared" si="367"/>
        <v>_</v>
      </c>
      <c r="G11759" s="149">
        <f t="array" ref="G11759">SUM(IF(A11759=A$5:A11759,IF(C11759=C$5:C11759,1,0),0))</f>
        <v>8521</v>
      </c>
    </row>
    <row r="11760" spans="2:7" x14ac:dyDescent="0.25">
      <c r="B11760" s="149" t="str">
        <f t="shared" si="368"/>
        <v>_8522</v>
      </c>
      <c r="E11760" s="149" t="str">
        <f t="shared" si="367"/>
        <v>_</v>
      </c>
      <c r="G11760" s="149">
        <f t="array" ref="G11760">SUM(IF(A11760=A$5:A11760,IF(C11760=C$5:C11760,1,0),0))</f>
        <v>8522</v>
      </c>
    </row>
    <row r="11761" spans="2:7" x14ac:dyDescent="0.25">
      <c r="B11761" s="149" t="str">
        <f t="shared" si="368"/>
        <v>_8523</v>
      </c>
      <c r="E11761" s="149" t="str">
        <f t="shared" ref="E11761:E11824" si="369">A11761&amp;"_"&amp;C11761&amp;D11761</f>
        <v>_</v>
      </c>
      <c r="G11761" s="149">
        <f t="array" ref="G11761">SUM(IF(A11761=A$5:A11761,IF(C11761=C$5:C11761,1,0),0))</f>
        <v>8523</v>
      </c>
    </row>
    <row r="11762" spans="2:7" x14ac:dyDescent="0.25">
      <c r="B11762" s="149" t="str">
        <f t="shared" si="368"/>
        <v>_8524</v>
      </c>
      <c r="E11762" s="149" t="str">
        <f t="shared" si="369"/>
        <v>_</v>
      </c>
      <c r="G11762" s="149">
        <f t="array" ref="G11762">SUM(IF(A11762=A$5:A11762,IF(C11762=C$5:C11762,1,0),0))</f>
        <v>8524</v>
      </c>
    </row>
    <row r="11763" spans="2:7" x14ac:dyDescent="0.25">
      <c r="B11763" s="149" t="str">
        <f t="shared" si="368"/>
        <v>_8525</v>
      </c>
      <c r="E11763" s="149" t="str">
        <f t="shared" si="369"/>
        <v>_</v>
      </c>
      <c r="G11763" s="149">
        <f t="array" ref="G11763">SUM(IF(A11763=A$5:A11763,IF(C11763=C$5:C11763,1,0),0))</f>
        <v>8525</v>
      </c>
    </row>
    <row r="11764" spans="2:7" x14ac:dyDescent="0.25">
      <c r="B11764" s="149" t="str">
        <f t="shared" si="368"/>
        <v>_8526</v>
      </c>
      <c r="E11764" s="149" t="str">
        <f t="shared" si="369"/>
        <v>_</v>
      </c>
      <c r="G11764" s="149">
        <f t="array" ref="G11764">SUM(IF(A11764=A$5:A11764,IF(C11764=C$5:C11764,1,0),0))</f>
        <v>8526</v>
      </c>
    </row>
    <row r="11765" spans="2:7" x14ac:dyDescent="0.25">
      <c r="B11765" s="149" t="str">
        <f t="shared" si="368"/>
        <v>_8527</v>
      </c>
      <c r="E11765" s="149" t="str">
        <f t="shared" si="369"/>
        <v>_</v>
      </c>
      <c r="G11765" s="149">
        <f t="array" ref="G11765">SUM(IF(A11765=A$5:A11765,IF(C11765=C$5:C11765,1,0),0))</f>
        <v>8527</v>
      </c>
    </row>
    <row r="11766" spans="2:7" x14ac:dyDescent="0.25">
      <c r="B11766" s="149" t="str">
        <f t="shared" si="368"/>
        <v>_8528</v>
      </c>
      <c r="E11766" s="149" t="str">
        <f t="shared" si="369"/>
        <v>_</v>
      </c>
      <c r="G11766" s="149">
        <f t="array" ref="G11766">SUM(IF(A11766=A$5:A11766,IF(C11766=C$5:C11766,1,0),0))</f>
        <v>8528</v>
      </c>
    </row>
    <row r="11767" spans="2:7" x14ac:dyDescent="0.25">
      <c r="B11767" s="149" t="str">
        <f t="shared" si="368"/>
        <v>_8529</v>
      </c>
      <c r="E11767" s="149" t="str">
        <f t="shared" si="369"/>
        <v>_</v>
      </c>
      <c r="G11767" s="149">
        <f t="array" ref="G11767">SUM(IF(A11767=A$5:A11767,IF(C11767=C$5:C11767,1,0),0))</f>
        <v>8529</v>
      </c>
    </row>
    <row r="11768" spans="2:7" x14ac:dyDescent="0.25">
      <c r="B11768" s="149" t="str">
        <f t="shared" si="368"/>
        <v>_8530</v>
      </c>
      <c r="E11768" s="149" t="str">
        <f t="shared" si="369"/>
        <v>_</v>
      </c>
      <c r="G11768" s="149">
        <f t="array" ref="G11768">SUM(IF(A11768=A$5:A11768,IF(C11768=C$5:C11768,1,0),0))</f>
        <v>8530</v>
      </c>
    </row>
    <row r="11769" spans="2:7" x14ac:dyDescent="0.25">
      <c r="B11769" s="149" t="str">
        <f t="shared" si="368"/>
        <v>_8531</v>
      </c>
      <c r="E11769" s="149" t="str">
        <f t="shared" si="369"/>
        <v>_</v>
      </c>
      <c r="G11769" s="149">
        <f t="array" ref="G11769">SUM(IF(A11769=A$5:A11769,IF(C11769=C$5:C11769,1,0),0))</f>
        <v>8531</v>
      </c>
    </row>
    <row r="11770" spans="2:7" x14ac:dyDescent="0.25">
      <c r="B11770" s="149" t="str">
        <f t="shared" si="368"/>
        <v>_8532</v>
      </c>
      <c r="E11770" s="149" t="str">
        <f t="shared" si="369"/>
        <v>_</v>
      </c>
      <c r="G11770" s="149">
        <f t="array" ref="G11770">SUM(IF(A11770=A$5:A11770,IF(C11770=C$5:C11770,1,0),0))</f>
        <v>8532</v>
      </c>
    </row>
    <row r="11771" spans="2:7" x14ac:dyDescent="0.25">
      <c r="B11771" s="149" t="str">
        <f t="shared" si="368"/>
        <v>_8533</v>
      </c>
      <c r="E11771" s="149" t="str">
        <f t="shared" si="369"/>
        <v>_</v>
      </c>
      <c r="G11771" s="149">
        <f t="array" ref="G11771">SUM(IF(A11771=A$5:A11771,IF(C11771=C$5:C11771,1,0),0))</f>
        <v>8533</v>
      </c>
    </row>
    <row r="11772" spans="2:7" x14ac:dyDescent="0.25">
      <c r="B11772" s="149" t="str">
        <f t="shared" si="368"/>
        <v>_8534</v>
      </c>
      <c r="E11772" s="149" t="str">
        <f t="shared" si="369"/>
        <v>_</v>
      </c>
      <c r="G11772" s="149">
        <f t="array" ref="G11772">SUM(IF(A11772=A$5:A11772,IF(C11772=C$5:C11772,1,0),0))</f>
        <v>8534</v>
      </c>
    </row>
    <row r="11773" spans="2:7" x14ac:dyDescent="0.25">
      <c r="B11773" s="149" t="str">
        <f t="shared" si="368"/>
        <v>_8535</v>
      </c>
      <c r="E11773" s="149" t="str">
        <f t="shared" si="369"/>
        <v>_</v>
      </c>
      <c r="G11773" s="149">
        <f t="array" ref="G11773">SUM(IF(A11773=A$5:A11773,IF(C11773=C$5:C11773,1,0),0))</f>
        <v>8535</v>
      </c>
    </row>
    <row r="11774" spans="2:7" x14ac:dyDescent="0.25">
      <c r="B11774" s="149" t="str">
        <f t="shared" si="368"/>
        <v>_8536</v>
      </c>
      <c r="E11774" s="149" t="str">
        <f t="shared" si="369"/>
        <v>_</v>
      </c>
      <c r="G11774" s="149">
        <f t="array" ref="G11774">SUM(IF(A11774=A$5:A11774,IF(C11774=C$5:C11774,1,0),0))</f>
        <v>8536</v>
      </c>
    </row>
    <row r="11775" spans="2:7" x14ac:dyDescent="0.25">
      <c r="B11775" s="149" t="str">
        <f t="shared" si="368"/>
        <v>_8537</v>
      </c>
      <c r="E11775" s="149" t="str">
        <f t="shared" si="369"/>
        <v>_</v>
      </c>
      <c r="G11775" s="149">
        <f t="array" ref="G11775">SUM(IF(A11775=A$5:A11775,IF(C11775=C$5:C11775,1,0),0))</f>
        <v>8537</v>
      </c>
    </row>
    <row r="11776" spans="2:7" x14ac:dyDescent="0.25">
      <c r="B11776" s="149" t="str">
        <f t="shared" si="368"/>
        <v>_8538</v>
      </c>
      <c r="E11776" s="149" t="str">
        <f t="shared" si="369"/>
        <v>_</v>
      </c>
      <c r="G11776" s="149">
        <f t="array" ref="G11776">SUM(IF(A11776=A$5:A11776,IF(C11776=C$5:C11776,1,0),0))</f>
        <v>8538</v>
      </c>
    </row>
    <row r="11777" spans="2:7" x14ac:dyDescent="0.25">
      <c r="B11777" s="149" t="str">
        <f t="shared" si="368"/>
        <v>_8539</v>
      </c>
      <c r="E11777" s="149" t="str">
        <f t="shared" si="369"/>
        <v>_</v>
      </c>
      <c r="G11777" s="149">
        <f t="array" ref="G11777">SUM(IF(A11777=A$5:A11777,IF(C11777=C$5:C11777,1,0),0))</f>
        <v>8539</v>
      </c>
    </row>
    <row r="11778" spans="2:7" x14ac:dyDescent="0.25">
      <c r="B11778" s="149" t="str">
        <f t="shared" si="368"/>
        <v>_8540</v>
      </c>
      <c r="E11778" s="149" t="str">
        <f t="shared" si="369"/>
        <v>_</v>
      </c>
      <c r="G11778" s="149">
        <f t="array" ref="G11778">SUM(IF(A11778=A$5:A11778,IF(C11778=C$5:C11778,1,0),0))</f>
        <v>8540</v>
      </c>
    </row>
    <row r="11779" spans="2:7" x14ac:dyDescent="0.25">
      <c r="B11779" s="149" t="str">
        <f t="shared" si="368"/>
        <v>_8541</v>
      </c>
      <c r="E11779" s="149" t="str">
        <f t="shared" si="369"/>
        <v>_</v>
      </c>
      <c r="G11779" s="149">
        <f t="array" ref="G11779">SUM(IF(A11779=A$5:A11779,IF(C11779=C$5:C11779,1,0),0))</f>
        <v>8541</v>
      </c>
    </row>
    <row r="11780" spans="2:7" x14ac:dyDescent="0.25">
      <c r="B11780" s="149" t="str">
        <f t="shared" si="368"/>
        <v>_8542</v>
      </c>
      <c r="E11780" s="149" t="str">
        <f t="shared" si="369"/>
        <v>_</v>
      </c>
      <c r="G11780" s="149">
        <f t="array" ref="G11780">SUM(IF(A11780=A$5:A11780,IF(C11780=C$5:C11780,1,0),0))</f>
        <v>8542</v>
      </c>
    </row>
    <row r="11781" spans="2:7" x14ac:dyDescent="0.25">
      <c r="B11781" s="149" t="str">
        <f t="shared" si="368"/>
        <v>_8543</v>
      </c>
      <c r="E11781" s="149" t="str">
        <f t="shared" si="369"/>
        <v>_</v>
      </c>
      <c r="G11781" s="149">
        <f t="array" ref="G11781">SUM(IF(A11781=A$5:A11781,IF(C11781=C$5:C11781,1,0),0))</f>
        <v>8543</v>
      </c>
    </row>
    <row r="11782" spans="2:7" x14ac:dyDescent="0.25">
      <c r="B11782" s="149" t="str">
        <f t="shared" si="368"/>
        <v>_8544</v>
      </c>
      <c r="E11782" s="149" t="str">
        <f t="shared" si="369"/>
        <v>_</v>
      </c>
      <c r="G11782" s="149">
        <f t="array" ref="G11782">SUM(IF(A11782=A$5:A11782,IF(C11782=C$5:C11782,1,0),0))</f>
        <v>8544</v>
      </c>
    </row>
    <row r="11783" spans="2:7" x14ac:dyDescent="0.25">
      <c r="B11783" s="149" t="str">
        <f t="shared" si="368"/>
        <v>_8545</v>
      </c>
      <c r="E11783" s="149" t="str">
        <f t="shared" si="369"/>
        <v>_</v>
      </c>
      <c r="G11783" s="149">
        <f t="array" ref="G11783">SUM(IF(A11783=A$5:A11783,IF(C11783=C$5:C11783,1,0),0))</f>
        <v>8545</v>
      </c>
    </row>
    <row r="11784" spans="2:7" x14ac:dyDescent="0.25">
      <c r="B11784" s="149" t="str">
        <f t="shared" si="368"/>
        <v>_8546</v>
      </c>
      <c r="E11784" s="149" t="str">
        <f t="shared" si="369"/>
        <v>_</v>
      </c>
      <c r="G11784" s="149">
        <f t="array" ref="G11784">SUM(IF(A11784=A$5:A11784,IF(C11784=C$5:C11784,1,0),0))</f>
        <v>8546</v>
      </c>
    </row>
    <row r="11785" spans="2:7" x14ac:dyDescent="0.25">
      <c r="B11785" s="149" t="str">
        <f t="shared" si="368"/>
        <v>_8547</v>
      </c>
      <c r="E11785" s="149" t="str">
        <f t="shared" si="369"/>
        <v>_</v>
      </c>
      <c r="G11785" s="149">
        <f t="array" ref="G11785">SUM(IF(A11785=A$5:A11785,IF(C11785=C$5:C11785,1,0),0))</f>
        <v>8547</v>
      </c>
    </row>
    <row r="11786" spans="2:7" x14ac:dyDescent="0.25">
      <c r="B11786" s="149" t="str">
        <f t="shared" si="368"/>
        <v>_8548</v>
      </c>
      <c r="E11786" s="149" t="str">
        <f t="shared" si="369"/>
        <v>_</v>
      </c>
      <c r="G11786" s="149">
        <f t="array" ref="G11786">SUM(IF(A11786=A$5:A11786,IF(C11786=C$5:C11786,1,0),0))</f>
        <v>8548</v>
      </c>
    </row>
    <row r="11787" spans="2:7" x14ac:dyDescent="0.25">
      <c r="B11787" s="149" t="str">
        <f t="shared" si="368"/>
        <v>_8549</v>
      </c>
      <c r="E11787" s="149" t="str">
        <f t="shared" si="369"/>
        <v>_</v>
      </c>
      <c r="G11787" s="149">
        <f t="array" ref="G11787">SUM(IF(A11787=A$5:A11787,IF(C11787=C$5:C11787,1,0),0))</f>
        <v>8549</v>
      </c>
    </row>
    <row r="11788" spans="2:7" x14ac:dyDescent="0.25">
      <c r="B11788" s="149" t="str">
        <f t="shared" si="368"/>
        <v>_8550</v>
      </c>
      <c r="E11788" s="149" t="str">
        <f t="shared" si="369"/>
        <v>_</v>
      </c>
      <c r="G11788" s="149">
        <f t="array" ref="G11788">SUM(IF(A11788=A$5:A11788,IF(C11788=C$5:C11788,1,0),0))</f>
        <v>8550</v>
      </c>
    </row>
    <row r="11789" spans="2:7" x14ac:dyDescent="0.25">
      <c r="B11789" s="149" t="str">
        <f t="shared" ref="B11789:B11852" si="370">A11789&amp;"_"&amp;C11789&amp;G11789</f>
        <v>_8551</v>
      </c>
      <c r="E11789" s="149" t="str">
        <f t="shared" si="369"/>
        <v>_</v>
      </c>
      <c r="G11789" s="149">
        <f t="array" ref="G11789">SUM(IF(A11789=A$5:A11789,IF(C11789=C$5:C11789,1,0),0))</f>
        <v>8551</v>
      </c>
    </row>
    <row r="11790" spans="2:7" x14ac:dyDescent="0.25">
      <c r="B11790" s="149" t="str">
        <f t="shared" si="370"/>
        <v>_8552</v>
      </c>
      <c r="E11790" s="149" t="str">
        <f t="shared" si="369"/>
        <v>_</v>
      </c>
      <c r="G11790" s="149">
        <f t="array" ref="G11790">SUM(IF(A11790=A$5:A11790,IF(C11790=C$5:C11790,1,0),0))</f>
        <v>8552</v>
      </c>
    </row>
    <row r="11791" spans="2:7" x14ac:dyDescent="0.25">
      <c r="B11791" s="149" t="str">
        <f t="shared" si="370"/>
        <v>_8553</v>
      </c>
      <c r="E11791" s="149" t="str">
        <f t="shared" si="369"/>
        <v>_</v>
      </c>
      <c r="G11791" s="149">
        <f t="array" ref="G11791">SUM(IF(A11791=A$5:A11791,IF(C11791=C$5:C11791,1,0),0))</f>
        <v>8553</v>
      </c>
    </row>
    <row r="11792" spans="2:7" x14ac:dyDescent="0.25">
      <c r="B11792" s="149" t="str">
        <f t="shared" si="370"/>
        <v>_8554</v>
      </c>
      <c r="E11792" s="149" t="str">
        <f t="shared" si="369"/>
        <v>_</v>
      </c>
      <c r="G11792" s="149">
        <f t="array" ref="G11792">SUM(IF(A11792=A$5:A11792,IF(C11792=C$5:C11792,1,0),0))</f>
        <v>8554</v>
      </c>
    </row>
    <row r="11793" spans="2:7" x14ac:dyDescent="0.25">
      <c r="B11793" s="149" t="str">
        <f t="shared" si="370"/>
        <v>_8555</v>
      </c>
      <c r="E11793" s="149" t="str">
        <f t="shared" si="369"/>
        <v>_</v>
      </c>
      <c r="G11793" s="149">
        <f t="array" ref="G11793">SUM(IF(A11793=A$5:A11793,IF(C11793=C$5:C11793,1,0),0))</f>
        <v>8555</v>
      </c>
    </row>
    <row r="11794" spans="2:7" x14ac:dyDescent="0.25">
      <c r="B11794" s="149" t="str">
        <f t="shared" si="370"/>
        <v>_8556</v>
      </c>
      <c r="E11794" s="149" t="str">
        <f t="shared" si="369"/>
        <v>_</v>
      </c>
      <c r="G11794" s="149">
        <f t="array" ref="G11794">SUM(IF(A11794=A$5:A11794,IF(C11794=C$5:C11794,1,0),0))</f>
        <v>8556</v>
      </c>
    </row>
    <row r="11795" spans="2:7" x14ac:dyDescent="0.25">
      <c r="B11795" s="149" t="str">
        <f t="shared" si="370"/>
        <v>_8557</v>
      </c>
      <c r="E11795" s="149" t="str">
        <f t="shared" si="369"/>
        <v>_</v>
      </c>
      <c r="G11795" s="149">
        <f t="array" ref="G11795">SUM(IF(A11795=A$5:A11795,IF(C11795=C$5:C11795,1,0),0))</f>
        <v>8557</v>
      </c>
    </row>
    <row r="11796" spans="2:7" x14ac:dyDescent="0.25">
      <c r="B11796" s="149" t="str">
        <f t="shared" si="370"/>
        <v>_8558</v>
      </c>
      <c r="E11796" s="149" t="str">
        <f t="shared" si="369"/>
        <v>_</v>
      </c>
      <c r="G11796" s="149">
        <f t="array" ref="G11796">SUM(IF(A11796=A$5:A11796,IF(C11796=C$5:C11796,1,0),0))</f>
        <v>8558</v>
      </c>
    </row>
    <row r="11797" spans="2:7" x14ac:dyDescent="0.25">
      <c r="B11797" s="149" t="str">
        <f t="shared" si="370"/>
        <v>_8559</v>
      </c>
      <c r="E11797" s="149" t="str">
        <f t="shared" si="369"/>
        <v>_</v>
      </c>
      <c r="G11797" s="149">
        <f t="array" ref="G11797">SUM(IF(A11797=A$5:A11797,IF(C11797=C$5:C11797,1,0),0))</f>
        <v>8559</v>
      </c>
    </row>
    <row r="11798" spans="2:7" x14ac:dyDescent="0.25">
      <c r="B11798" s="149" t="str">
        <f t="shared" si="370"/>
        <v>_8560</v>
      </c>
      <c r="E11798" s="149" t="str">
        <f t="shared" si="369"/>
        <v>_</v>
      </c>
      <c r="G11798" s="149">
        <f t="array" ref="G11798">SUM(IF(A11798=A$5:A11798,IF(C11798=C$5:C11798,1,0),0))</f>
        <v>8560</v>
      </c>
    </row>
    <row r="11799" spans="2:7" x14ac:dyDescent="0.25">
      <c r="B11799" s="149" t="str">
        <f t="shared" si="370"/>
        <v>_8561</v>
      </c>
      <c r="E11799" s="149" t="str">
        <f t="shared" si="369"/>
        <v>_</v>
      </c>
      <c r="G11799" s="149">
        <f t="array" ref="G11799">SUM(IF(A11799=A$5:A11799,IF(C11799=C$5:C11799,1,0),0))</f>
        <v>8561</v>
      </c>
    </row>
    <row r="11800" spans="2:7" x14ac:dyDescent="0.25">
      <c r="B11800" s="149" t="str">
        <f t="shared" si="370"/>
        <v>_8562</v>
      </c>
      <c r="E11800" s="149" t="str">
        <f t="shared" si="369"/>
        <v>_</v>
      </c>
      <c r="G11800" s="149">
        <f t="array" ref="G11800">SUM(IF(A11800=A$5:A11800,IF(C11800=C$5:C11800,1,0),0))</f>
        <v>8562</v>
      </c>
    </row>
    <row r="11801" spans="2:7" x14ac:dyDescent="0.25">
      <c r="B11801" s="149" t="str">
        <f t="shared" si="370"/>
        <v>_8563</v>
      </c>
      <c r="E11801" s="149" t="str">
        <f t="shared" si="369"/>
        <v>_</v>
      </c>
      <c r="G11801" s="149">
        <f t="array" ref="G11801">SUM(IF(A11801=A$5:A11801,IF(C11801=C$5:C11801,1,0),0))</f>
        <v>8563</v>
      </c>
    </row>
    <row r="11802" spans="2:7" x14ac:dyDescent="0.25">
      <c r="B11802" s="149" t="str">
        <f t="shared" si="370"/>
        <v>_8564</v>
      </c>
      <c r="E11802" s="149" t="str">
        <f t="shared" si="369"/>
        <v>_</v>
      </c>
      <c r="G11802" s="149">
        <f t="array" ref="G11802">SUM(IF(A11802=A$5:A11802,IF(C11802=C$5:C11802,1,0),0))</f>
        <v>8564</v>
      </c>
    </row>
    <row r="11803" spans="2:7" x14ac:dyDescent="0.25">
      <c r="B11803" s="149" t="str">
        <f t="shared" si="370"/>
        <v>_8565</v>
      </c>
      <c r="E11803" s="149" t="str">
        <f t="shared" si="369"/>
        <v>_</v>
      </c>
      <c r="G11803" s="149">
        <f t="array" ref="G11803">SUM(IF(A11803=A$5:A11803,IF(C11803=C$5:C11803,1,0),0))</f>
        <v>8565</v>
      </c>
    </row>
    <row r="11804" spans="2:7" x14ac:dyDescent="0.25">
      <c r="B11804" s="149" t="str">
        <f t="shared" si="370"/>
        <v>_8566</v>
      </c>
      <c r="E11804" s="149" t="str">
        <f t="shared" si="369"/>
        <v>_</v>
      </c>
      <c r="G11804" s="149">
        <f t="array" ref="G11804">SUM(IF(A11804=A$5:A11804,IF(C11804=C$5:C11804,1,0),0))</f>
        <v>8566</v>
      </c>
    </row>
    <row r="11805" spans="2:7" x14ac:dyDescent="0.25">
      <c r="B11805" s="149" t="str">
        <f t="shared" si="370"/>
        <v>_8567</v>
      </c>
      <c r="E11805" s="149" t="str">
        <f t="shared" si="369"/>
        <v>_</v>
      </c>
      <c r="G11805" s="149">
        <f t="array" ref="G11805">SUM(IF(A11805=A$5:A11805,IF(C11805=C$5:C11805,1,0),0))</f>
        <v>8567</v>
      </c>
    </row>
    <row r="11806" spans="2:7" x14ac:dyDescent="0.25">
      <c r="B11806" s="149" t="str">
        <f t="shared" si="370"/>
        <v>_8568</v>
      </c>
      <c r="E11806" s="149" t="str">
        <f t="shared" si="369"/>
        <v>_</v>
      </c>
      <c r="G11806" s="149">
        <f t="array" ref="G11806">SUM(IF(A11806=A$5:A11806,IF(C11806=C$5:C11806,1,0),0))</f>
        <v>8568</v>
      </c>
    </row>
    <row r="11807" spans="2:7" x14ac:dyDescent="0.25">
      <c r="B11807" s="149" t="str">
        <f t="shared" si="370"/>
        <v>_8569</v>
      </c>
      <c r="E11807" s="149" t="str">
        <f t="shared" si="369"/>
        <v>_</v>
      </c>
      <c r="G11807" s="149">
        <f t="array" ref="G11807">SUM(IF(A11807=A$5:A11807,IF(C11807=C$5:C11807,1,0),0))</f>
        <v>8569</v>
      </c>
    </row>
    <row r="11808" spans="2:7" x14ac:dyDescent="0.25">
      <c r="B11808" s="149" t="str">
        <f t="shared" si="370"/>
        <v>_8570</v>
      </c>
      <c r="E11808" s="149" t="str">
        <f t="shared" si="369"/>
        <v>_</v>
      </c>
      <c r="G11808" s="149">
        <f t="array" ref="G11808">SUM(IF(A11808=A$5:A11808,IF(C11808=C$5:C11808,1,0),0))</f>
        <v>8570</v>
      </c>
    </row>
    <row r="11809" spans="2:7" x14ac:dyDescent="0.25">
      <c r="B11809" s="149" t="str">
        <f t="shared" si="370"/>
        <v>_8571</v>
      </c>
      <c r="E11809" s="149" t="str">
        <f t="shared" si="369"/>
        <v>_</v>
      </c>
      <c r="G11809" s="149">
        <f t="array" ref="G11809">SUM(IF(A11809=A$5:A11809,IF(C11809=C$5:C11809,1,0),0))</f>
        <v>8571</v>
      </c>
    </row>
    <row r="11810" spans="2:7" x14ac:dyDescent="0.25">
      <c r="B11810" s="149" t="str">
        <f t="shared" si="370"/>
        <v>_8572</v>
      </c>
      <c r="E11810" s="149" t="str">
        <f t="shared" si="369"/>
        <v>_</v>
      </c>
      <c r="G11810" s="149">
        <f t="array" ref="G11810">SUM(IF(A11810=A$5:A11810,IF(C11810=C$5:C11810,1,0),0))</f>
        <v>8572</v>
      </c>
    </row>
    <row r="11811" spans="2:7" x14ac:dyDescent="0.25">
      <c r="B11811" s="149" t="str">
        <f t="shared" si="370"/>
        <v>_8573</v>
      </c>
      <c r="E11811" s="149" t="str">
        <f t="shared" si="369"/>
        <v>_</v>
      </c>
      <c r="G11811" s="149">
        <f t="array" ref="G11811">SUM(IF(A11811=A$5:A11811,IF(C11811=C$5:C11811,1,0),0))</f>
        <v>8573</v>
      </c>
    </row>
    <row r="11812" spans="2:7" x14ac:dyDescent="0.25">
      <c r="B11812" s="149" t="str">
        <f t="shared" si="370"/>
        <v>_8574</v>
      </c>
      <c r="E11812" s="149" t="str">
        <f t="shared" si="369"/>
        <v>_</v>
      </c>
      <c r="G11812" s="149">
        <f t="array" ref="G11812">SUM(IF(A11812=A$5:A11812,IF(C11812=C$5:C11812,1,0),0))</f>
        <v>8574</v>
      </c>
    </row>
    <row r="11813" spans="2:7" x14ac:dyDescent="0.25">
      <c r="B11813" s="149" t="str">
        <f t="shared" si="370"/>
        <v>_8575</v>
      </c>
      <c r="E11813" s="149" t="str">
        <f t="shared" si="369"/>
        <v>_</v>
      </c>
      <c r="G11813" s="149">
        <f t="array" ref="G11813">SUM(IF(A11813=A$5:A11813,IF(C11813=C$5:C11813,1,0),0))</f>
        <v>8575</v>
      </c>
    </row>
    <row r="11814" spans="2:7" x14ac:dyDescent="0.25">
      <c r="B11814" s="149" t="str">
        <f t="shared" si="370"/>
        <v>_8576</v>
      </c>
      <c r="E11814" s="149" t="str">
        <f t="shared" si="369"/>
        <v>_</v>
      </c>
      <c r="G11814" s="149">
        <f t="array" ref="G11814">SUM(IF(A11814=A$5:A11814,IF(C11814=C$5:C11814,1,0),0))</f>
        <v>8576</v>
      </c>
    </row>
    <row r="11815" spans="2:7" x14ac:dyDescent="0.25">
      <c r="B11815" s="149" t="str">
        <f t="shared" si="370"/>
        <v>_8577</v>
      </c>
      <c r="E11815" s="149" t="str">
        <f t="shared" si="369"/>
        <v>_</v>
      </c>
      <c r="G11815" s="149">
        <f t="array" ref="G11815">SUM(IF(A11815=A$5:A11815,IF(C11815=C$5:C11815,1,0),0))</f>
        <v>8577</v>
      </c>
    </row>
    <row r="11816" spans="2:7" x14ac:dyDescent="0.25">
      <c r="B11816" s="149" t="str">
        <f t="shared" si="370"/>
        <v>_8578</v>
      </c>
      <c r="E11816" s="149" t="str">
        <f t="shared" si="369"/>
        <v>_</v>
      </c>
      <c r="G11816" s="149">
        <f t="array" ref="G11816">SUM(IF(A11816=A$5:A11816,IF(C11816=C$5:C11816,1,0),0))</f>
        <v>8578</v>
      </c>
    </row>
    <row r="11817" spans="2:7" x14ac:dyDescent="0.25">
      <c r="B11817" s="149" t="str">
        <f t="shared" si="370"/>
        <v>_8579</v>
      </c>
      <c r="E11817" s="149" t="str">
        <f t="shared" si="369"/>
        <v>_</v>
      </c>
      <c r="G11817" s="149">
        <f t="array" ref="G11817">SUM(IF(A11817=A$5:A11817,IF(C11817=C$5:C11817,1,0),0))</f>
        <v>8579</v>
      </c>
    </row>
    <row r="11818" spans="2:7" x14ac:dyDescent="0.25">
      <c r="B11818" s="149" t="str">
        <f t="shared" si="370"/>
        <v>_8580</v>
      </c>
      <c r="E11818" s="149" t="str">
        <f t="shared" si="369"/>
        <v>_</v>
      </c>
      <c r="G11818" s="149">
        <f t="array" ref="G11818">SUM(IF(A11818=A$5:A11818,IF(C11818=C$5:C11818,1,0),0))</f>
        <v>8580</v>
      </c>
    </row>
    <row r="11819" spans="2:7" x14ac:dyDescent="0.25">
      <c r="B11819" s="149" t="str">
        <f t="shared" si="370"/>
        <v>_8581</v>
      </c>
      <c r="E11819" s="149" t="str">
        <f t="shared" si="369"/>
        <v>_</v>
      </c>
      <c r="G11819" s="149">
        <f t="array" ref="G11819">SUM(IF(A11819=A$5:A11819,IF(C11819=C$5:C11819,1,0),0))</f>
        <v>8581</v>
      </c>
    </row>
    <row r="11820" spans="2:7" x14ac:dyDescent="0.25">
      <c r="B11820" s="149" t="str">
        <f t="shared" si="370"/>
        <v>_8582</v>
      </c>
      <c r="E11820" s="149" t="str">
        <f t="shared" si="369"/>
        <v>_</v>
      </c>
      <c r="G11820" s="149">
        <f t="array" ref="G11820">SUM(IF(A11820=A$5:A11820,IF(C11820=C$5:C11820,1,0),0))</f>
        <v>8582</v>
      </c>
    </row>
    <row r="11821" spans="2:7" x14ac:dyDescent="0.25">
      <c r="B11821" s="149" t="str">
        <f t="shared" si="370"/>
        <v>_8583</v>
      </c>
      <c r="E11821" s="149" t="str">
        <f t="shared" si="369"/>
        <v>_</v>
      </c>
      <c r="G11821" s="149">
        <f t="array" ref="G11821">SUM(IF(A11821=A$5:A11821,IF(C11821=C$5:C11821,1,0),0))</f>
        <v>8583</v>
      </c>
    </row>
    <row r="11822" spans="2:7" x14ac:dyDescent="0.25">
      <c r="B11822" s="149" t="str">
        <f t="shared" si="370"/>
        <v>_8584</v>
      </c>
      <c r="E11822" s="149" t="str">
        <f t="shared" si="369"/>
        <v>_</v>
      </c>
      <c r="G11822" s="149">
        <f t="array" ref="G11822">SUM(IF(A11822=A$5:A11822,IF(C11822=C$5:C11822,1,0),0))</f>
        <v>8584</v>
      </c>
    </row>
    <row r="11823" spans="2:7" x14ac:dyDescent="0.25">
      <c r="B11823" s="149" t="str">
        <f t="shared" si="370"/>
        <v>_8585</v>
      </c>
      <c r="E11823" s="149" t="str">
        <f t="shared" si="369"/>
        <v>_</v>
      </c>
      <c r="G11823" s="149">
        <f t="array" ref="G11823">SUM(IF(A11823=A$5:A11823,IF(C11823=C$5:C11823,1,0),0))</f>
        <v>8585</v>
      </c>
    </row>
    <row r="11824" spans="2:7" x14ac:dyDescent="0.25">
      <c r="B11824" s="149" t="str">
        <f t="shared" si="370"/>
        <v>_8586</v>
      </c>
      <c r="E11824" s="149" t="str">
        <f t="shared" si="369"/>
        <v>_</v>
      </c>
      <c r="G11824" s="149">
        <f t="array" ref="G11824">SUM(IF(A11824=A$5:A11824,IF(C11824=C$5:C11824,1,0),0))</f>
        <v>8586</v>
      </c>
    </row>
    <row r="11825" spans="2:7" x14ac:dyDescent="0.25">
      <c r="B11825" s="149" t="str">
        <f t="shared" si="370"/>
        <v>_8587</v>
      </c>
      <c r="E11825" s="149" t="str">
        <f t="shared" ref="E11825:E11888" si="371">A11825&amp;"_"&amp;C11825&amp;D11825</f>
        <v>_</v>
      </c>
      <c r="G11825" s="149">
        <f t="array" ref="G11825">SUM(IF(A11825=A$5:A11825,IF(C11825=C$5:C11825,1,0),0))</f>
        <v>8587</v>
      </c>
    </row>
    <row r="11826" spans="2:7" x14ac:dyDescent="0.25">
      <c r="B11826" s="149" t="str">
        <f t="shared" si="370"/>
        <v>_8588</v>
      </c>
      <c r="E11826" s="149" t="str">
        <f t="shared" si="371"/>
        <v>_</v>
      </c>
      <c r="G11826" s="149">
        <f t="array" ref="G11826">SUM(IF(A11826=A$5:A11826,IF(C11826=C$5:C11826,1,0),0))</f>
        <v>8588</v>
      </c>
    </row>
    <row r="11827" spans="2:7" x14ac:dyDescent="0.25">
      <c r="B11827" s="149" t="str">
        <f t="shared" si="370"/>
        <v>_8589</v>
      </c>
      <c r="E11827" s="149" t="str">
        <f t="shared" si="371"/>
        <v>_</v>
      </c>
      <c r="G11827" s="149">
        <f t="array" ref="G11827">SUM(IF(A11827=A$5:A11827,IF(C11827=C$5:C11827,1,0),0))</f>
        <v>8589</v>
      </c>
    </row>
    <row r="11828" spans="2:7" x14ac:dyDescent="0.25">
      <c r="B11828" s="149" t="str">
        <f t="shared" si="370"/>
        <v>_8590</v>
      </c>
      <c r="E11828" s="149" t="str">
        <f t="shared" si="371"/>
        <v>_</v>
      </c>
      <c r="G11828" s="149">
        <f t="array" ref="G11828">SUM(IF(A11828=A$5:A11828,IF(C11828=C$5:C11828,1,0),0))</f>
        <v>8590</v>
      </c>
    </row>
    <row r="11829" spans="2:7" x14ac:dyDescent="0.25">
      <c r="B11829" s="149" t="str">
        <f t="shared" si="370"/>
        <v>_8591</v>
      </c>
      <c r="E11829" s="149" t="str">
        <f t="shared" si="371"/>
        <v>_</v>
      </c>
      <c r="G11829" s="149">
        <f t="array" ref="G11829">SUM(IF(A11829=A$5:A11829,IF(C11829=C$5:C11829,1,0),0))</f>
        <v>8591</v>
      </c>
    </row>
    <row r="11830" spans="2:7" x14ac:dyDescent="0.25">
      <c r="B11830" s="149" t="str">
        <f t="shared" si="370"/>
        <v>_8592</v>
      </c>
      <c r="E11830" s="149" t="str">
        <f t="shared" si="371"/>
        <v>_</v>
      </c>
      <c r="G11830" s="149">
        <f t="array" ref="G11830">SUM(IF(A11830=A$5:A11830,IF(C11830=C$5:C11830,1,0),0))</f>
        <v>8592</v>
      </c>
    </row>
    <row r="11831" spans="2:7" x14ac:dyDescent="0.25">
      <c r="B11831" s="149" t="str">
        <f t="shared" si="370"/>
        <v>_8593</v>
      </c>
      <c r="E11831" s="149" t="str">
        <f t="shared" si="371"/>
        <v>_</v>
      </c>
      <c r="G11831" s="149">
        <f t="array" ref="G11831">SUM(IF(A11831=A$5:A11831,IF(C11831=C$5:C11831,1,0),0))</f>
        <v>8593</v>
      </c>
    </row>
    <row r="11832" spans="2:7" x14ac:dyDescent="0.25">
      <c r="B11832" s="149" t="str">
        <f t="shared" si="370"/>
        <v>_8594</v>
      </c>
      <c r="E11832" s="149" t="str">
        <f t="shared" si="371"/>
        <v>_</v>
      </c>
      <c r="G11832" s="149">
        <f t="array" ref="G11832">SUM(IF(A11832=A$5:A11832,IF(C11832=C$5:C11832,1,0),0))</f>
        <v>8594</v>
      </c>
    </row>
    <row r="11833" spans="2:7" x14ac:dyDescent="0.25">
      <c r="B11833" s="149" t="str">
        <f t="shared" si="370"/>
        <v>_8595</v>
      </c>
      <c r="E11833" s="149" t="str">
        <f t="shared" si="371"/>
        <v>_</v>
      </c>
      <c r="G11833" s="149">
        <f t="array" ref="G11833">SUM(IF(A11833=A$5:A11833,IF(C11833=C$5:C11833,1,0),0))</f>
        <v>8595</v>
      </c>
    </row>
    <row r="11834" spans="2:7" x14ac:dyDescent="0.25">
      <c r="B11834" s="149" t="str">
        <f t="shared" si="370"/>
        <v>_8596</v>
      </c>
      <c r="E11834" s="149" t="str">
        <f t="shared" si="371"/>
        <v>_</v>
      </c>
      <c r="G11834" s="149">
        <f t="array" ref="G11834">SUM(IF(A11834=A$5:A11834,IF(C11834=C$5:C11834,1,0),0))</f>
        <v>8596</v>
      </c>
    </row>
    <row r="11835" spans="2:7" x14ac:dyDescent="0.25">
      <c r="B11835" s="149" t="str">
        <f t="shared" si="370"/>
        <v>_8597</v>
      </c>
      <c r="E11835" s="149" t="str">
        <f t="shared" si="371"/>
        <v>_</v>
      </c>
      <c r="G11835" s="149">
        <f t="array" ref="G11835">SUM(IF(A11835=A$5:A11835,IF(C11835=C$5:C11835,1,0),0))</f>
        <v>8597</v>
      </c>
    </row>
    <row r="11836" spans="2:7" x14ac:dyDescent="0.25">
      <c r="B11836" s="149" t="str">
        <f t="shared" si="370"/>
        <v>_8598</v>
      </c>
      <c r="E11836" s="149" t="str">
        <f t="shared" si="371"/>
        <v>_</v>
      </c>
      <c r="G11836" s="149">
        <f t="array" ref="G11836">SUM(IF(A11836=A$5:A11836,IF(C11836=C$5:C11836,1,0),0))</f>
        <v>8598</v>
      </c>
    </row>
    <row r="11837" spans="2:7" x14ac:dyDescent="0.25">
      <c r="B11837" s="149" t="str">
        <f t="shared" si="370"/>
        <v>_8599</v>
      </c>
      <c r="E11837" s="149" t="str">
        <f t="shared" si="371"/>
        <v>_</v>
      </c>
      <c r="G11837" s="149">
        <f t="array" ref="G11837">SUM(IF(A11837=A$5:A11837,IF(C11837=C$5:C11837,1,0),0))</f>
        <v>8599</v>
      </c>
    </row>
    <row r="11838" spans="2:7" x14ac:dyDescent="0.25">
      <c r="B11838" s="149" t="str">
        <f t="shared" si="370"/>
        <v>_8600</v>
      </c>
      <c r="E11838" s="149" t="str">
        <f t="shared" si="371"/>
        <v>_</v>
      </c>
      <c r="G11838" s="149">
        <f t="array" ref="G11838">SUM(IF(A11838=A$5:A11838,IF(C11838=C$5:C11838,1,0),0))</f>
        <v>8600</v>
      </c>
    </row>
    <row r="11839" spans="2:7" x14ac:dyDescent="0.25">
      <c r="B11839" s="149" t="str">
        <f t="shared" si="370"/>
        <v>_8601</v>
      </c>
      <c r="E11839" s="149" t="str">
        <f t="shared" si="371"/>
        <v>_</v>
      </c>
      <c r="G11839" s="149">
        <f t="array" ref="G11839">SUM(IF(A11839=A$5:A11839,IF(C11839=C$5:C11839,1,0),0))</f>
        <v>8601</v>
      </c>
    </row>
    <row r="11840" spans="2:7" x14ac:dyDescent="0.25">
      <c r="B11840" s="149" t="str">
        <f t="shared" si="370"/>
        <v>_8602</v>
      </c>
      <c r="E11840" s="149" t="str">
        <f t="shared" si="371"/>
        <v>_</v>
      </c>
      <c r="G11840" s="149">
        <f t="array" ref="G11840">SUM(IF(A11840=A$5:A11840,IF(C11840=C$5:C11840,1,0),0))</f>
        <v>8602</v>
      </c>
    </row>
    <row r="11841" spans="2:7" x14ac:dyDescent="0.25">
      <c r="B11841" s="149" t="str">
        <f t="shared" si="370"/>
        <v>_8603</v>
      </c>
      <c r="E11841" s="149" t="str">
        <f t="shared" si="371"/>
        <v>_</v>
      </c>
      <c r="G11841" s="149">
        <f t="array" ref="G11841">SUM(IF(A11841=A$5:A11841,IF(C11841=C$5:C11841,1,0),0))</f>
        <v>8603</v>
      </c>
    </row>
    <row r="11842" spans="2:7" x14ac:dyDescent="0.25">
      <c r="B11842" s="149" t="str">
        <f t="shared" si="370"/>
        <v>_8604</v>
      </c>
      <c r="E11842" s="149" t="str">
        <f t="shared" si="371"/>
        <v>_</v>
      </c>
      <c r="G11842" s="149">
        <f t="array" ref="G11842">SUM(IF(A11842=A$5:A11842,IF(C11842=C$5:C11842,1,0),0))</f>
        <v>8604</v>
      </c>
    </row>
    <row r="11843" spans="2:7" x14ac:dyDescent="0.25">
      <c r="B11843" s="149" t="str">
        <f t="shared" si="370"/>
        <v>_8605</v>
      </c>
      <c r="E11843" s="149" t="str">
        <f t="shared" si="371"/>
        <v>_</v>
      </c>
      <c r="G11843" s="149">
        <f t="array" ref="G11843">SUM(IF(A11843=A$5:A11843,IF(C11843=C$5:C11843,1,0),0))</f>
        <v>8605</v>
      </c>
    </row>
    <row r="11844" spans="2:7" x14ac:dyDescent="0.25">
      <c r="B11844" s="149" t="str">
        <f t="shared" si="370"/>
        <v>_8606</v>
      </c>
      <c r="E11844" s="149" t="str">
        <f t="shared" si="371"/>
        <v>_</v>
      </c>
      <c r="G11844" s="149">
        <f t="array" ref="G11844">SUM(IF(A11844=A$5:A11844,IF(C11844=C$5:C11844,1,0),0))</f>
        <v>8606</v>
      </c>
    </row>
    <row r="11845" spans="2:7" x14ac:dyDescent="0.25">
      <c r="B11845" s="149" t="str">
        <f t="shared" si="370"/>
        <v>_8607</v>
      </c>
      <c r="E11845" s="149" t="str">
        <f t="shared" si="371"/>
        <v>_</v>
      </c>
      <c r="G11845" s="149">
        <f t="array" ref="G11845">SUM(IF(A11845=A$5:A11845,IF(C11845=C$5:C11845,1,0),0))</f>
        <v>8607</v>
      </c>
    </row>
    <row r="11846" spans="2:7" x14ac:dyDescent="0.25">
      <c r="B11846" s="149" t="str">
        <f t="shared" si="370"/>
        <v>_8608</v>
      </c>
      <c r="E11846" s="149" t="str">
        <f t="shared" si="371"/>
        <v>_</v>
      </c>
      <c r="G11846" s="149">
        <f t="array" ref="G11846">SUM(IF(A11846=A$5:A11846,IF(C11846=C$5:C11846,1,0),0))</f>
        <v>8608</v>
      </c>
    </row>
    <row r="11847" spans="2:7" x14ac:dyDescent="0.25">
      <c r="B11847" s="149" t="str">
        <f t="shared" si="370"/>
        <v>_8609</v>
      </c>
      <c r="E11847" s="149" t="str">
        <f t="shared" si="371"/>
        <v>_</v>
      </c>
      <c r="G11847" s="149">
        <f t="array" ref="G11847">SUM(IF(A11847=A$5:A11847,IF(C11847=C$5:C11847,1,0),0))</f>
        <v>8609</v>
      </c>
    </row>
    <row r="11848" spans="2:7" x14ac:dyDescent="0.25">
      <c r="B11848" s="149" t="str">
        <f t="shared" si="370"/>
        <v>_8610</v>
      </c>
      <c r="E11848" s="149" t="str">
        <f t="shared" si="371"/>
        <v>_</v>
      </c>
      <c r="G11848" s="149">
        <f t="array" ref="G11848">SUM(IF(A11848=A$5:A11848,IF(C11848=C$5:C11848,1,0),0))</f>
        <v>8610</v>
      </c>
    </row>
    <row r="11849" spans="2:7" x14ac:dyDescent="0.25">
      <c r="B11849" s="149" t="str">
        <f t="shared" si="370"/>
        <v>_8611</v>
      </c>
      <c r="E11849" s="149" t="str">
        <f t="shared" si="371"/>
        <v>_</v>
      </c>
      <c r="G11849" s="149">
        <f t="array" ref="G11849">SUM(IF(A11849=A$5:A11849,IF(C11849=C$5:C11849,1,0),0))</f>
        <v>8611</v>
      </c>
    </row>
    <row r="11850" spans="2:7" x14ac:dyDescent="0.25">
      <c r="B11850" s="149" t="str">
        <f t="shared" si="370"/>
        <v>_8612</v>
      </c>
      <c r="E11850" s="149" t="str">
        <f t="shared" si="371"/>
        <v>_</v>
      </c>
      <c r="G11850" s="149">
        <f t="array" ref="G11850">SUM(IF(A11850=A$5:A11850,IF(C11850=C$5:C11850,1,0),0))</f>
        <v>8612</v>
      </c>
    </row>
    <row r="11851" spans="2:7" x14ac:dyDescent="0.25">
      <c r="B11851" s="149" t="str">
        <f t="shared" si="370"/>
        <v>_8613</v>
      </c>
      <c r="E11851" s="149" t="str">
        <f t="shared" si="371"/>
        <v>_</v>
      </c>
      <c r="G11851" s="149">
        <f t="array" ref="G11851">SUM(IF(A11851=A$5:A11851,IF(C11851=C$5:C11851,1,0),0))</f>
        <v>8613</v>
      </c>
    </row>
    <row r="11852" spans="2:7" x14ac:dyDescent="0.25">
      <c r="B11852" s="149" t="str">
        <f t="shared" si="370"/>
        <v>_8614</v>
      </c>
      <c r="E11852" s="149" t="str">
        <f t="shared" si="371"/>
        <v>_</v>
      </c>
      <c r="G11852" s="149">
        <f t="array" ref="G11852">SUM(IF(A11852=A$5:A11852,IF(C11852=C$5:C11852,1,0),0))</f>
        <v>8614</v>
      </c>
    </row>
    <row r="11853" spans="2:7" x14ac:dyDescent="0.25">
      <c r="B11853" s="149" t="str">
        <f t="shared" ref="B11853:B11916" si="372">A11853&amp;"_"&amp;C11853&amp;G11853</f>
        <v>_8615</v>
      </c>
      <c r="E11853" s="149" t="str">
        <f t="shared" si="371"/>
        <v>_</v>
      </c>
      <c r="G11853" s="149">
        <f t="array" ref="G11853">SUM(IF(A11853=A$5:A11853,IF(C11853=C$5:C11853,1,0),0))</f>
        <v>8615</v>
      </c>
    </row>
    <row r="11854" spans="2:7" x14ac:dyDescent="0.25">
      <c r="B11854" s="149" t="str">
        <f t="shared" si="372"/>
        <v>_8616</v>
      </c>
      <c r="E11854" s="149" t="str">
        <f t="shared" si="371"/>
        <v>_</v>
      </c>
      <c r="G11854" s="149">
        <f t="array" ref="G11854">SUM(IF(A11854=A$5:A11854,IF(C11854=C$5:C11854,1,0),0))</f>
        <v>8616</v>
      </c>
    </row>
    <row r="11855" spans="2:7" x14ac:dyDescent="0.25">
      <c r="B11855" s="149" t="str">
        <f t="shared" si="372"/>
        <v>_8617</v>
      </c>
      <c r="E11855" s="149" t="str">
        <f t="shared" si="371"/>
        <v>_</v>
      </c>
      <c r="G11855" s="149">
        <f t="array" ref="G11855">SUM(IF(A11855=A$5:A11855,IF(C11855=C$5:C11855,1,0),0))</f>
        <v>8617</v>
      </c>
    </row>
    <row r="11856" spans="2:7" x14ac:dyDescent="0.25">
      <c r="B11856" s="149" t="str">
        <f t="shared" si="372"/>
        <v>_8618</v>
      </c>
      <c r="E11856" s="149" t="str">
        <f t="shared" si="371"/>
        <v>_</v>
      </c>
      <c r="G11856" s="149">
        <f t="array" ref="G11856">SUM(IF(A11856=A$5:A11856,IF(C11856=C$5:C11856,1,0),0))</f>
        <v>8618</v>
      </c>
    </row>
    <row r="11857" spans="2:7" x14ac:dyDescent="0.25">
      <c r="B11857" s="149" t="str">
        <f t="shared" si="372"/>
        <v>_8619</v>
      </c>
      <c r="E11857" s="149" t="str">
        <f t="shared" si="371"/>
        <v>_</v>
      </c>
      <c r="G11857" s="149">
        <f t="array" ref="G11857">SUM(IF(A11857=A$5:A11857,IF(C11857=C$5:C11857,1,0),0))</f>
        <v>8619</v>
      </c>
    </row>
    <row r="11858" spans="2:7" x14ac:dyDescent="0.25">
      <c r="B11858" s="149" t="str">
        <f t="shared" si="372"/>
        <v>_8620</v>
      </c>
      <c r="E11858" s="149" t="str">
        <f t="shared" si="371"/>
        <v>_</v>
      </c>
      <c r="G11858" s="149">
        <f t="array" ref="G11858">SUM(IF(A11858=A$5:A11858,IF(C11858=C$5:C11858,1,0),0))</f>
        <v>8620</v>
      </c>
    </row>
    <row r="11859" spans="2:7" x14ac:dyDescent="0.25">
      <c r="B11859" s="149" t="str">
        <f t="shared" si="372"/>
        <v>_8621</v>
      </c>
      <c r="E11859" s="149" t="str">
        <f t="shared" si="371"/>
        <v>_</v>
      </c>
      <c r="G11859" s="149">
        <f t="array" ref="G11859">SUM(IF(A11859=A$5:A11859,IF(C11859=C$5:C11859,1,0),0))</f>
        <v>8621</v>
      </c>
    </row>
    <row r="11860" spans="2:7" x14ac:dyDescent="0.25">
      <c r="B11860" s="149" t="str">
        <f t="shared" si="372"/>
        <v>_8622</v>
      </c>
      <c r="E11860" s="149" t="str">
        <f t="shared" si="371"/>
        <v>_</v>
      </c>
      <c r="G11860" s="149">
        <f t="array" ref="G11860">SUM(IF(A11860=A$5:A11860,IF(C11860=C$5:C11860,1,0),0))</f>
        <v>8622</v>
      </c>
    </row>
    <row r="11861" spans="2:7" x14ac:dyDescent="0.25">
      <c r="B11861" s="149" t="str">
        <f t="shared" si="372"/>
        <v>_8623</v>
      </c>
      <c r="E11861" s="149" t="str">
        <f t="shared" si="371"/>
        <v>_</v>
      </c>
      <c r="G11861" s="149">
        <f t="array" ref="G11861">SUM(IF(A11861=A$5:A11861,IF(C11861=C$5:C11861,1,0),0))</f>
        <v>8623</v>
      </c>
    </row>
    <row r="11862" spans="2:7" x14ac:dyDescent="0.25">
      <c r="B11862" s="149" t="str">
        <f t="shared" si="372"/>
        <v>_8624</v>
      </c>
      <c r="E11862" s="149" t="str">
        <f t="shared" si="371"/>
        <v>_</v>
      </c>
      <c r="G11862" s="149">
        <f t="array" ref="G11862">SUM(IF(A11862=A$5:A11862,IF(C11862=C$5:C11862,1,0),0))</f>
        <v>8624</v>
      </c>
    </row>
    <row r="11863" spans="2:7" x14ac:dyDescent="0.25">
      <c r="B11863" s="149" t="str">
        <f t="shared" si="372"/>
        <v>_8625</v>
      </c>
      <c r="E11863" s="149" t="str">
        <f t="shared" si="371"/>
        <v>_</v>
      </c>
      <c r="G11863" s="149">
        <f t="array" ref="G11863">SUM(IF(A11863=A$5:A11863,IF(C11863=C$5:C11863,1,0),0))</f>
        <v>8625</v>
      </c>
    </row>
    <row r="11864" spans="2:7" x14ac:dyDescent="0.25">
      <c r="B11864" s="149" t="str">
        <f t="shared" si="372"/>
        <v>_8626</v>
      </c>
      <c r="E11864" s="149" t="str">
        <f t="shared" si="371"/>
        <v>_</v>
      </c>
      <c r="G11864" s="149">
        <f t="array" ref="G11864">SUM(IF(A11864=A$5:A11864,IF(C11864=C$5:C11864,1,0),0))</f>
        <v>8626</v>
      </c>
    </row>
    <row r="11865" spans="2:7" x14ac:dyDescent="0.25">
      <c r="B11865" s="149" t="str">
        <f t="shared" si="372"/>
        <v>_8627</v>
      </c>
      <c r="E11865" s="149" t="str">
        <f t="shared" si="371"/>
        <v>_</v>
      </c>
      <c r="G11865" s="149">
        <f t="array" ref="G11865">SUM(IF(A11865=A$5:A11865,IF(C11865=C$5:C11865,1,0),0))</f>
        <v>8627</v>
      </c>
    </row>
    <row r="11866" spans="2:7" x14ac:dyDescent="0.25">
      <c r="B11866" s="149" t="str">
        <f t="shared" si="372"/>
        <v>_8628</v>
      </c>
      <c r="E11866" s="149" t="str">
        <f t="shared" si="371"/>
        <v>_</v>
      </c>
      <c r="G11866" s="149">
        <f t="array" ref="G11866">SUM(IF(A11866=A$5:A11866,IF(C11866=C$5:C11866,1,0),0))</f>
        <v>8628</v>
      </c>
    </row>
    <row r="11867" spans="2:7" x14ac:dyDescent="0.25">
      <c r="B11867" s="149" t="str">
        <f t="shared" si="372"/>
        <v>_8629</v>
      </c>
      <c r="E11867" s="149" t="str">
        <f t="shared" si="371"/>
        <v>_</v>
      </c>
      <c r="G11867" s="149">
        <f t="array" ref="G11867">SUM(IF(A11867=A$5:A11867,IF(C11867=C$5:C11867,1,0),0))</f>
        <v>8629</v>
      </c>
    </row>
    <row r="11868" spans="2:7" x14ac:dyDescent="0.25">
      <c r="B11868" s="149" t="str">
        <f t="shared" si="372"/>
        <v>_8630</v>
      </c>
      <c r="E11868" s="149" t="str">
        <f t="shared" si="371"/>
        <v>_</v>
      </c>
      <c r="G11868" s="149">
        <f t="array" ref="G11868">SUM(IF(A11868=A$5:A11868,IF(C11868=C$5:C11868,1,0),0))</f>
        <v>8630</v>
      </c>
    </row>
    <row r="11869" spans="2:7" x14ac:dyDescent="0.25">
      <c r="B11869" s="149" t="str">
        <f t="shared" si="372"/>
        <v>_8631</v>
      </c>
      <c r="E11869" s="149" t="str">
        <f t="shared" si="371"/>
        <v>_</v>
      </c>
      <c r="G11869" s="149">
        <f t="array" ref="G11869">SUM(IF(A11869=A$5:A11869,IF(C11869=C$5:C11869,1,0),0))</f>
        <v>8631</v>
      </c>
    </row>
    <row r="11870" spans="2:7" x14ac:dyDescent="0.25">
      <c r="B11870" s="149" t="str">
        <f t="shared" si="372"/>
        <v>_8632</v>
      </c>
      <c r="E11870" s="149" t="str">
        <f t="shared" si="371"/>
        <v>_</v>
      </c>
      <c r="G11870" s="149">
        <f t="array" ref="G11870">SUM(IF(A11870=A$5:A11870,IF(C11870=C$5:C11870,1,0),0))</f>
        <v>8632</v>
      </c>
    </row>
    <row r="11871" spans="2:7" x14ac:dyDescent="0.25">
      <c r="B11871" s="149" t="str">
        <f t="shared" si="372"/>
        <v>_8633</v>
      </c>
      <c r="E11871" s="149" t="str">
        <f t="shared" si="371"/>
        <v>_</v>
      </c>
      <c r="G11871" s="149">
        <f t="array" ref="G11871">SUM(IF(A11871=A$5:A11871,IF(C11871=C$5:C11871,1,0),0))</f>
        <v>8633</v>
      </c>
    </row>
    <row r="11872" spans="2:7" x14ac:dyDescent="0.25">
      <c r="B11872" s="149" t="str">
        <f t="shared" si="372"/>
        <v>_8634</v>
      </c>
      <c r="E11872" s="149" t="str">
        <f t="shared" si="371"/>
        <v>_</v>
      </c>
      <c r="G11872" s="149">
        <f t="array" ref="G11872">SUM(IF(A11872=A$5:A11872,IF(C11872=C$5:C11872,1,0),0))</f>
        <v>8634</v>
      </c>
    </row>
    <row r="11873" spans="2:7" x14ac:dyDescent="0.25">
      <c r="B11873" s="149" t="str">
        <f t="shared" si="372"/>
        <v>_8635</v>
      </c>
      <c r="E11873" s="149" t="str">
        <f t="shared" si="371"/>
        <v>_</v>
      </c>
      <c r="G11873" s="149">
        <f t="array" ref="G11873">SUM(IF(A11873=A$5:A11873,IF(C11873=C$5:C11873,1,0),0))</f>
        <v>8635</v>
      </c>
    </row>
    <row r="11874" spans="2:7" x14ac:dyDescent="0.25">
      <c r="B11874" s="149" t="str">
        <f t="shared" si="372"/>
        <v>_8636</v>
      </c>
      <c r="E11874" s="149" t="str">
        <f t="shared" si="371"/>
        <v>_</v>
      </c>
      <c r="G11874" s="149">
        <f t="array" ref="G11874">SUM(IF(A11874=A$5:A11874,IF(C11874=C$5:C11874,1,0),0))</f>
        <v>8636</v>
      </c>
    </row>
    <row r="11875" spans="2:7" x14ac:dyDescent="0.25">
      <c r="B11875" s="149" t="str">
        <f t="shared" si="372"/>
        <v>_8637</v>
      </c>
      <c r="E11875" s="149" t="str">
        <f t="shared" si="371"/>
        <v>_</v>
      </c>
      <c r="G11875" s="149">
        <f t="array" ref="G11875">SUM(IF(A11875=A$5:A11875,IF(C11875=C$5:C11875,1,0),0))</f>
        <v>8637</v>
      </c>
    </row>
    <row r="11876" spans="2:7" x14ac:dyDescent="0.25">
      <c r="B11876" s="149" t="str">
        <f t="shared" si="372"/>
        <v>_8638</v>
      </c>
      <c r="E11876" s="149" t="str">
        <f t="shared" si="371"/>
        <v>_</v>
      </c>
      <c r="G11876" s="149">
        <f t="array" ref="G11876">SUM(IF(A11876=A$5:A11876,IF(C11876=C$5:C11876,1,0),0))</f>
        <v>8638</v>
      </c>
    </row>
    <row r="11877" spans="2:7" x14ac:dyDescent="0.25">
      <c r="B11877" s="149" t="str">
        <f t="shared" si="372"/>
        <v>_8639</v>
      </c>
      <c r="E11877" s="149" t="str">
        <f t="shared" si="371"/>
        <v>_</v>
      </c>
      <c r="G11877" s="149">
        <f t="array" ref="G11877">SUM(IF(A11877=A$5:A11877,IF(C11877=C$5:C11877,1,0),0))</f>
        <v>8639</v>
      </c>
    </row>
    <row r="11878" spans="2:7" x14ac:dyDescent="0.25">
      <c r="B11878" s="149" t="str">
        <f t="shared" si="372"/>
        <v>_8640</v>
      </c>
      <c r="E11878" s="149" t="str">
        <f t="shared" si="371"/>
        <v>_</v>
      </c>
      <c r="G11878" s="149">
        <f t="array" ref="G11878">SUM(IF(A11878=A$5:A11878,IF(C11878=C$5:C11878,1,0),0))</f>
        <v>8640</v>
      </c>
    </row>
    <row r="11879" spans="2:7" x14ac:dyDescent="0.25">
      <c r="B11879" s="149" t="str">
        <f t="shared" si="372"/>
        <v>_8641</v>
      </c>
      <c r="E11879" s="149" t="str">
        <f t="shared" si="371"/>
        <v>_</v>
      </c>
      <c r="G11879" s="149">
        <f t="array" ref="G11879">SUM(IF(A11879=A$5:A11879,IF(C11879=C$5:C11879,1,0),0))</f>
        <v>8641</v>
      </c>
    </row>
    <row r="11880" spans="2:7" x14ac:dyDescent="0.25">
      <c r="B11880" s="149" t="str">
        <f t="shared" si="372"/>
        <v>_8642</v>
      </c>
      <c r="E11880" s="149" t="str">
        <f t="shared" si="371"/>
        <v>_</v>
      </c>
      <c r="G11880" s="149">
        <f t="array" ref="G11880">SUM(IF(A11880=A$5:A11880,IF(C11880=C$5:C11880,1,0),0))</f>
        <v>8642</v>
      </c>
    </row>
    <row r="11881" spans="2:7" x14ac:dyDescent="0.25">
      <c r="B11881" s="149" t="str">
        <f t="shared" si="372"/>
        <v>_8643</v>
      </c>
      <c r="E11881" s="149" t="str">
        <f t="shared" si="371"/>
        <v>_</v>
      </c>
      <c r="G11881" s="149">
        <f t="array" ref="G11881">SUM(IF(A11881=A$5:A11881,IF(C11881=C$5:C11881,1,0),0))</f>
        <v>8643</v>
      </c>
    </row>
    <row r="11882" spans="2:7" x14ac:dyDescent="0.25">
      <c r="B11882" s="149" t="str">
        <f t="shared" si="372"/>
        <v>_8644</v>
      </c>
      <c r="E11882" s="149" t="str">
        <f t="shared" si="371"/>
        <v>_</v>
      </c>
      <c r="G11882" s="149">
        <f t="array" ref="G11882">SUM(IF(A11882=A$5:A11882,IF(C11882=C$5:C11882,1,0),0))</f>
        <v>8644</v>
      </c>
    </row>
    <row r="11883" spans="2:7" x14ac:dyDescent="0.25">
      <c r="B11883" s="149" t="str">
        <f t="shared" si="372"/>
        <v>_8645</v>
      </c>
      <c r="E11883" s="149" t="str">
        <f t="shared" si="371"/>
        <v>_</v>
      </c>
      <c r="G11883" s="149">
        <f t="array" ref="G11883">SUM(IF(A11883=A$5:A11883,IF(C11883=C$5:C11883,1,0),0))</f>
        <v>8645</v>
      </c>
    </row>
    <row r="11884" spans="2:7" x14ac:dyDescent="0.25">
      <c r="B11884" s="149" t="str">
        <f t="shared" si="372"/>
        <v>_8646</v>
      </c>
      <c r="E11884" s="149" t="str">
        <f t="shared" si="371"/>
        <v>_</v>
      </c>
      <c r="G11884" s="149">
        <f t="array" ref="G11884">SUM(IF(A11884=A$5:A11884,IF(C11884=C$5:C11884,1,0),0))</f>
        <v>8646</v>
      </c>
    </row>
    <row r="11885" spans="2:7" x14ac:dyDescent="0.25">
      <c r="B11885" s="149" t="str">
        <f t="shared" si="372"/>
        <v>_8647</v>
      </c>
      <c r="E11885" s="149" t="str">
        <f t="shared" si="371"/>
        <v>_</v>
      </c>
      <c r="G11885" s="149">
        <f t="array" ref="G11885">SUM(IF(A11885=A$5:A11885,IF(C11885=C$5:C11885,1,0),0))</f>
        <v>8647</v>
      </c>
    </row>
    <row r="11886" spans="2:7" x14ac:dyDescent="0.25">
      <c r="B11886" s="149" t="str">
        <f t="shared" si="372"/>
        <v>_8648</v>
      </c>
      <c r="E11886" s="149" t="str">
        <f t="shared" si="371"/>
        <v>_</v>
      </c>
      <c r="G11886" s="149">
        <f t="array" ref="G11886">SUM(IF(A11886=A$5:A11886,IF(C11886=C$5:C11886,1,0),0))</f>
        <v>8648</v>
      </c>
    </row>
    <row r="11887" spans="2:7" x14ac:dyDescent="0.25">
      <c r="B11887" s="149" t="str">
        <f t="shared" si="372"/>
        <v>_8649</v>
      </c>
      <c r="E11887" s="149" t="str">
        <f t="shared" si="371"/>
        <v>_</v>
      </c>
      <c r="G11887" s="149">
        <f t="array" ref="G11887">SUM(IF(A11887=A$5:A11887,IF(C11887=C$5:C11887,1,0),0))</f>
        <v>8649</v>
      </c>
    </row>
    <row r="11888" spans="2:7" x14ac:dyDescent="0.25">
      <c r="B11888" s="149" t="str">
        <f t="shared" si="372"/>
        <v>_8650</v>
      </c>
      <c r="E11888" s="149" t="str">
        <f t="shared" si="371"/>
        <v>_</v>
      </c>
      <c r="G11888" s="149">
        <f t="array" ref="G11888">SUM(IF(A11888=A$5:A11888,IF(C11888=C$5:C11888,1,0),0))</f>
        <v>8650</v>
      </c>
    </row>
    <row r="11889" spans="2:7" x14ac:dyDescent="0.25">
      <c r="B11889" s="149" t="str">
        <f t="shared" si="372"/>
        <v>_8651</v>
      </c>
      <c r="E11889" s="149" t="str">
        <f t="shared" ref="E11889:E11952" si="373">A11889&amp;"_"&amp;C11889&amp;D11889</f>
        <v>_</v>
      </c>
      <c r="G11889" s="149">
        <f t="array" ref="G11889">SUM(IF(A11889=A$5:A11889,IF(C11889=C$5:C11889,1,0),0))</f>
        <v>8651</v>
      </c>
    </row>
    <row r="11890" spans="2:7" x14ac:dyDescent="0.25">
      <c r="B11890" s="149" t="str">
        <f t="shared" si="372"/>
        <v>_8652</v>
      </c>
      <c r="E11890" s="149" t="str">
        <f t="shared" si="373"/>
        <v>_</v>
      </c>
      <c r="G11890" s="149">
        <f t="array" ref="G11890">SUM(IF(A11890=A$5:A11890,IF(C11890=C$5:C11890,1,0),0))</f>
        <v>8652</v>
      </c>
    </row>
    <row r="11891" spans="2:7" x14ac:dyDescent="0.25">
      <c r="B11891" s="149" t="str">
        <f t="shared" si="372"/>
        <v>_8653</v>
      </c>
      <c r="E11891" s="149" t="str">
        <f t="shared" si="373"/>
        <v>_</v>
      </c>
      <c r="G11891" s="149">
        <f t="array" ref="G11891">SUM(IF(A11891=A$5:A11891,IF(C11891=C$5:C11891,1,0),0))</f>
        <v>8653</v>
      </c>
    </row>
    <row r="11892" spans="2:7" x14ac:dyDescent="0.25">
      <c r="B11892" s="149" t="str">
        <f t="shared" si="372"/>
        <v>_8654</v>
      </c>
      <c r="E11892" s="149" t="str">
        <f t="shared" si="373"/>
        <v>_</v>
      </c>
      <c r="G11892" s="149">
        <f t="array" ref="G11892">SUM(IF(A11892=A$5:A11892,IF(C11892=C$5:C11892,1,0),0))</f>
        <v>8654</v>
      </c>
    </row>
    <row r="11893" spans="2:7" x14ac:dyDescent="0.25">
      <c r="B11893" s="149" t="str">
        <f t="shared" si="372"/>
        <v>_8655</v>
      </c>
      <c r="E11893" s="149" t="str">
        <f t="shared" si="373"/>
        <v>_</v>
      </c>
      <c r="G11893" s="149">
        <f t="array" ref="G11893">SUM(IF(A11893=A$5:A11893,IF(C11893=C$5:C11893,1,0),0))</f>
        <v>8655</v>
      </c>
    </row>
    <row r="11894" spans="2:7" x14ac:dyDescent="0.25">
      <c r="B11894" s="149" t="str">
        <f t="shared" si="372"/>
        <v>_8656</v>
      </c>
      <c r="E11894" s="149" t="str">
        <f t="shared" si="373"/>
        <v>_</v>
      </c>
      <c r="G11894" s="149">
        <f t="array" ref="G11894">SUM(IF(A11894=A$5:A11894,IF(C11894=C$5:C11894,1,0),0))</f>
        <v>8656</v>
      </c>
    </row>
    <row r="11895" spans="2:7" x14ac:dyDescent="0.25">
      <c r="B11895" s="149" t="str">
        <f t="shared" si="372"/>
        <v>_8657</v>
      </c>
      <c r="E11895" s="149" t="str">
        <f t="shared" si="373"/>
        <v>_</v>
      </c>
      <c r="G11895" s="149">
        <f t="array" ref="G11895">SUM(IF(A11895=A$5:A11895,IF(C11895=C$5:C11895,1,0),0))</f>
        <v>8657</v>
      </c>
    </row>
    <row r="11896" spans="2:7" x14ac:dyDescent="0.25">
      <c r="B11896" s="149" t="str">
        <f t="shared" si="372"/>
        <v>_8658</v>
      </c>
      <c r="E11896" s="149" t="str">
        <f t="shared" si="373"/>
        <v>_</v>
      </c>
      <c r="G11896" s="149">
        <f t="array" ref="G11896">SUM(IF(A11896=A$5:A11896,IF(C11896=C$5:C11896,1,0),0))</f>
        <v>8658</v>
      </c>
    </row>
    <row r="11897" spans="2:7" x14ac:dyDescent="0.25">
      <c r="B11897" s="149" t="str">
        <f t="shared" si="372"/>
        <v>_8659</v>
      </c>
      <c r="E11897" s="149" t="str">
        <f t="shared" si="373"/>
        <v>_</v>
      </c>
      <c r="G11897" s="149">
        <f t="array" ref="G11897">SUM(IF(A11897=A$5:A11897,IF(C11897=C$5:C11897,1,0),0))</f>
        <v>8659</v>
      </c>
    </row>
    <row r="11898" spans="2:7" x14ac:dyDescent="0.25">
      <c r="B11898" s="149" t="str">
        <f t="shared" si="372"/>
        <v>_8660</v>
      </c>
      <c r="E11898" s="149" t="str">
        <f t="shared" si="373"/>
        <v>_</v>
      </c>
      <c r="G11898" s="149">
        <f t="array" ref="G11898">SUM(IF(A11898=A$5:A11898,IF(C11898=C$5:C11898,1,0),0))</f>
        <v>8660</v>
      </c>
    </row>
    <row r="11899" spans="2:7" x14ac:dyDescent="0.25">
      <c r="B11899" s="149" t="str">
        <f t="shared" si="372"/>
        <v>_8661</v>
      </c>
      <c r="E11899" s="149" t="str">
        <f t="shared" si="373"/>
        <v>_</v>
      </c>
      <c r="G11899" s="149">
        <f t="array" ref="G11899">SUM(IF(A11899=A$5:A11899,IF(C11899=C$5:C11899,1,0),0))</f>
        <v>8661</v>
      </c>
    </row>
    <row r="11900" spans="2:7" x14ac:dyDescent="0.25">
      <c r="B11900" s="149" t="str">
        <f t="shared" si="372"/>
        <v>_8662</v>
      </c>
      <c r="E11900" s="149" t="str">
        <f t="shared" si="373"/>
        <v>_</v>
      </c>
      <c r="G11900" s="149">
        <f t="array" ref="G11900">SUM(IF(A11900=A$5:A11900,IF(C11900=C$5:C11900,1,0),0))</f>
        <v>8662</v>
      </c>
    </row>
    <row r="11901" spans="2:7" x14ac:dyDescent="0.25">
      <c r="B11901" s="149" t="str">
        <f t="shared" si="372"/>
        <v>_8663</v>
      </c>
      <c r="E11901" s="149" t="str">
        <f t="shared" si="373"/>
        <v>_</v>
      </c>
      <c r="G11901" s="149">
        <f t="array" ref="G11901">SUM(IF(A11901=A$5:A11901,IF(C11901=C$5:C11901,1,0),0))</f>
        <v>8663</v>
      </c>
    </row>
    <row r="11902" spans="2:7" x14ac:dyDescent="0.25">
      <c r="B11902" s="149" t="str">
        <f t="shared" si="372"/>
        <v>_8664</v>
      </c>
      <c r="E11902" s="149" t="str">
        <f t="shared" si="373"/>
        <v>_</v>
      </c>
      <c r="G11902" s="149">
        <f t="array" ref="G11902">SUM(IF(A11902=A$5:A11902,IF(C11902=C$5:C11902,1,0),0))</f>
        <v>8664</v>
      </c>
    </row>
    <row r="11903" spans="2:7" x14ac:dyDescent="0.25">
      <c r="B11903" s="149" t="str">
        <f t="shared" si="372"/>
        <v>_8665</v>
      </c>
      <c r="E11903" s="149" t="str">
        <f t="shared" si="373"/>
        <v>_</v>
      </c>
      <c r="G11903" s="149">
        <f t="array" ref="G11903">SUM(IF(A11903=A$5:A11903,IF(C11903=C$5:C11903,1,0),0))</f>
        <v>8665</v>
      </c>
    </row>
    <row r="11904" spans="2:7" x14ac:dyDescent="0.25">
      <c r="B11904" s="149" t="str">
        <f t="shared" si="372"/>
        <v>_8666</v>
      </c>
      <c r="E11904" s="149" t="str">
        <f t="shared" si="373"/>
        <v>_</v>
      </c>
      <c r="G11904" s="149">
        <f t="array" ref="G11904">SUM(IF(A11904=A$5:A11904,IF(C11904=C$5:C11904,1,0),0))</f>
        <v>8666</v>
      </c>
    </row>
    <row r="11905" spans="2:7" x14ac:dyDescent="0.25">
      <c r="B11905" s="149" t="str">
        <f t="shared" si="372"/>
        <v>_8667</v>
      </c>
      <c r="E11905" s="149" t="str">
        <f t="shared" si="373"/>
        <v>_</v>
      </c>
      <c r="G11905" s="149">
        <f t="array" ref="G11905">SUM(IF(A11905=A$5:A11905,IF(C11905=C$5:C11905,1,0),0))</f>
        <v>8667</v>
      </c>
    </row>
    <row r="11906" spans="2:7" x14ac:dyDescent="0.25">
      <c r="B11906" s="149" t="str">
        <f t="shared" si="372"/>
        <v>_8668</v>
      </c>
      <c r="E11906" s="149" t="str">
        <f t="shared" si="373"/>
        <v>_</v>
      </c>
      <c r="G11906" s="149">
        <f t="array" ref="G11906">SUM(IF(A11906=A$5:A11906,IF(C11906=C$5:C11906,1,0),0))</f>
        <v>8668</v>
      </c>
    </row>
    <row r="11907" spans="2:7" x14ac:dyDescent="0.25">
      <c r="B11907" s="149" t="str">
        <f t="shared" si="372"/>
        <v>_8669</v>
      </c>
      <c r="E11907" s="149" t="str">
        <f t="shared" si="373"/>
        <v>_</v>
      </c>
      <c r="G11907" s="149">
        <f t="array" ref="G11907">SUM(IF(A11907=A$5:A11907,IF(C11907=C$5:C11907,1,0),0))</f>
        <v>8669</v>
      </c>
    </row>
    <row r="11908" spans="2:7" x14ac:dyDescent="0.25">
      <c r="B11908" s="149" t="str">
        <f t="shared" si="372"/>
        <v>_8670</v>
      </c>
      <c r="E11908" s="149" t="str">
        <f t="shared" si="373"/>
        <v>_</v>
      </c>
      <c r="G11908" s="149">
        <f t="array" ref="G11908">SUM(IF(A11908=A$5:A11908,IF(C11908=C$5:C11908,1,0),0))</f>
        <v>8670</v>
      </c>
    </row>
    <row r="11909" spans="2:7" x14ac:dyDescent="0.25">
      <c r="B11909" s="149" t="str">
        <f t="shared" si="372"/>
        <v>_8671</v>
      </c>
      <c r="E11909" s="149" t="str">
        <f t="shared" si="373"/>
        <v>_</v>
      </c>
      <c r="G11909" s="149">
        <f t="array" ref="G11909">SUM(IF(A11909=A$5:A11909,IF(C11909=C$5:C11909,1,0),0))</f>
        <v>8671</v>
      </c>
    </row>
    <row r="11910" spans="2:7" x14ac:dyDescent="0.25">
      <c r="B11910" s="149" t="str">
        <f t="shared" si="372"/>
        <v>_8672</v>
      </c>
      <c r="E11910" s="149" t="str">
        <f t="shared" si="373"/>
        <v>_</v>
      </c>
      <c r="G11910" s="149">
        <f t="array" ref="G11910">SUM(IF(A11910=A$5:A11910,IF(C11910=C$5:C11910,1,0),0))</f>
        <v>8672</v>
      </c>
    </row>
    <row r="11911" spans="2:7" x14ac:dyDescent="0.25">
      <c r="B11911" s="149" t="str">
        <f t="shared" si="372"/>
        <v>_8673</v>
      </c>
      <c r="E11911" s="149" t="str">
        <f t="shared" si="373"/>
        <v>_</v>
      </c>
      <c r="G11911" s="149">
        <f t="array" ref="G11911">SUM(IF(A11911=A$5:A11911,IF(C11911=C$5:C11911,1,0),0))</f>
        <v>8673</v>
      </c>
    </row>
    <row r="11912" spans="2:7" x14ac:dyDescent="0.25">
      <c r="B11912" s="149" t="str">
        <f t="shared" si="372"/>
        <v>_8674</v>
      </c>
      <c r="E11912" s="149" t="str">
        <f t="shared" si="373"/>
        <v>_</v>
      </c>
      <c r="G11912" s="149">
        <f t="array" ref="G11912">SUM(IF(A11912=A$5:A11912,IF(C11912=C$5:C11912,1,0),0))</f>
        <v>8674</v>
      </c>
    </row>
    <row r="11913" spans="2:7" x14ac:dyDescent="0.25">
      <c r="B11913" s="149" t="str">
        <f t="shared" si="372"/>
        <v>_8675</v>
      </c>
      <c r="E11913" s="149" t="str">
        <f t="shared" si="373"/>
        <v>_</v>
      </c>
      <c r="G11913" s="149">
        <f t="array" ref="G11913">SUM(IF(A11913=A$5:A11913,IF(C11913=C$5:C11913,1,0),0))</f>
        <v>8675</v>
      </c>
    </row>
    <row r="11914" spans="2:7" x14ac:dyDescent="0.25">
      <c r="B11914" s="149" t="str">
        <f t="shared" si="372"/>
        <v>_8676</v>
      </c>
      <c r="E11914" s="149" t="str">
        <f t="shared" si="373"/>
        <v>_</v>
      </c>
      <c r="G11914" s="149">
        <f t="array" ref="G11914">SUM(IF(A11914=A$5:A11914,IF(C11914=C$5:C11914,1,0),0))</f>
        <v>8676</v>
      </c>
    </row>
    <row r="11915" spans="2:7" x14ac:dyDescent="0.25">
      <c r="B11915" s="149" t="str">
        <f t="shared" si="372"/>
        <v>_8677</v>
      </c>
      <c r="E11915" s="149" t="str">
        <f t="shared" si="373"/>
        <v>_</v>
      </c>
      <c r="G11915" s="149">
        <f t="array" ref="G11915">SUM(IF(A11915=A$5:A11915,IF(C11915=C$5:C11915,1,0),0))</f>
        <v>8677</v>
      </c>
    </row>
    <row r="11916" spans="2:7" x14ac:dyDescent="0.25">
      <c r="B11916" s="149" t="str">
        <f t="shared" si="372"/>
        <v>_8678</v>
      </c>
      <c r="E11916" s="149" t="str">
        <f t="shared" si="373"/>
        <v>_</v>
      </c>
      <c r="G11916" s="149">
        <f t="array" ref="G11916">SUM(IF(A11916=A$5:A11916,IF(C11916=C$5:C11916,1,0),0))</f>
        <v>8678</v>
      </c>
    </row>
    <row r="11917" spans="2:7" x14ac:dyDescent="0.25">
      <c r="B11917" s="149" t="str">
        <f t="shared" ref="B11917:B11980" si="374">A11917&amp;"_"&amp;C11917&amp;G11917</f>
        <v>_8679</v>
      </c>
      <c r="E11917" s="149" t="str">
        <f t="shared" si="373"/>
        <v>_</v>
      </c>
      <c r="G11917" s="149">
        <f t="array" ref="G11917">SUM(IF(A11917=A$5:A11917,IF(C11917=C$5:C11917,1,0),0))</f>
        <v>8679</v>
      </c>
    </row>
    <row r="11918" spans="2:7" x14ac:dyDescent="0.25">
      <c r="B11918" s="149" t="str">
        <f t="shared" si="374"/>
        <v>_8680</v>
      </c>
      <c r="E11918" s="149" t="str">
        <f t="shared" si="373"/>
        <v>_</v>
      </c>
      <c r="G11918" s="149">
        <f t="array" ref="G11918">SUM(IF(A11918=A$5:A11918,IF(C11918=C$5:C11918,1,0),0))</f>
        <v>8680</v>
      </c>
    </row>
    <row r="11919" spans="2:7" x14ac:dyDescent="0.25">
      <c r="B11919" s="149" t="str">
        <f t="shared" si="374"/>
        <v>_8681</v>
      </c>
      <c r="E11919" s="149" t="str">
        <f t="shared" si="373"/>
        <v>_</v>
      </c>
      <c r="G11919" s="149">
        <f t="array" ref="G11919">SUM(IF(A11919=A$5:A11919,IF(C11919=C$5:C11919,1,0),0))</f>
        <v>8681</v>
      </c>
    </row>
    <row r="11920" spans="2:7" x14ac:dyDescent="0.25">
      <c r="B11920" s="149" t="str">
        <f t="shared" si="374"/>
        <v>_8682</v>
      </c>
      <c r="E11920" s="149" t="str">
        <f t="shared" si="373"/>
        <v>_</v>
      </c>
      <c r="G11920" s="149">
        <f t="array" ref="G11920">SUM(IF(A11920=A$5:A11920,IF(C11920=C$5:C11920,1,0),0))</f>
        <v>8682</v>
      </c>
    </row>
    <row r="11921" spans="2:7" x14ac:dyDescent="0.25">
      <c r="B11921" s="149" t="str">
        <f t="shared" si="374"/>
        <v>_8683</v>
      </c>
      <c r="E11921" s="149" t="str">
        <f t="shared" si="373"/>
        <v>_</v>
      </c>
      <c r="G11921" s="149">
        <f t="array" ref="G11921">SUM(IF(A11921=A$5:A11921,IF(C11921=C$5:C11921,1,0),0))</f>
        <v>8683</v>
      </c>
    </row>
    <row r="11922" spans="2:7" x14ac:dyDescent="0.25">
      <c r="B11922" s="149" t="str">
        <f t="shared" si="374"/>
        <v>_8684</v>
      </c>
      <c r="E11922" s="149" t="str">
        <f t="shared" si="373"/>
        <v>_</v>
      </c>
      <c r="G11922" s="149">
        <f t="array" ref="G11922">SUM(IF(A11922=A$5:A11922,IF(C11922=C$5:C11922,1,0),0))</f>
        <v>8684</v>
      </c>
    </row>
    <row r="11923" spans="2:7" x14ac:dyDescent="0.25">
      <c r="B11923" s="149" t="str">
        <f t="shared" si="374"/>
        <v>_8685</v>
      </c>
      <c r="E11923" s="149" t="str">
        <f t="shared" si="373"/>
        <v>_</v>
      </c>
      <c r="G11923" s="149">
        <f t="array" ref="G11923">SUM(IF(A11923=A$5:A11923,IF(C11923=C$5:C11923,1,0),0))</f>
        <v>8685</v>
      </c>
    </row>
    <row r="11924" spans="2:7" x14ac:dyDescent="0.25">
      <c r="B11924" s="149" t="str">
        <f t="shared" si="374"/>
        <v>_8686</v>
      </c>
      <c r="E11924" s="149" t="str">
        <f t="shared" si="373"/>
        <v>_</v>
      </c>
      <c r="G11924" s="149">
        <f t="array" ref="G11924">SUM(IF(A11924=A$5:A11924,IF(C11924=C$5:C11924,1,0),0))</f>
        <v>8686</v>
      </c>
    </row>
    <row r="11925" spans="2:7" x14ac:dyDescent="0.25">
      <c r="B11925" s="149" t="str">
        <f t="shared" si="374"/>
        <v>_8687</v>
      </c>
      <c r="E11925" s="149" t="str">
        <f t="shared" si="373"/>
        <v>_</v>
      </c>
      <c r="G11925" s="149">
        <f t="array" ref="G11925">SUM(IF(A11925=A$5:A11925,IF(C11925=C$5:C11925,1,0),0))</f>
        <v>8687</v>
      </c>
    </row>
    <row r="11926" spans="2:7" x14ac:dyDescent="0.25">
      <c r="B11926" s="149" t="str">
        <f t="shared" si="374"/>
        <v>_8688</v>
      </c>
      <c r="E11926" s="149" t="str">
        <f t="shared" si="373"/>
        <v>_</v>
      </c>
      <c r="G11926" s="149">
        <f t="array" ref="G11926">SUM(IF(A11926=A$5:A11926,IF(C11926=C$5:C11926,1,0),0))</f>
        <v>8688</v>
      </c>
    </row>
    <row r="11927" spans="2:7" x14ac:dyDescent="0.25">
      <c r="B11927" s="149" t="str">
        <f t="shared" si="374"/>
        <v>_8689</v>
      </c>
      <c r="E11927" s="149" t="str">
        <f t="shared" si="373"/>
        <v>_</v>
      </c>
      <c r="G11927" s="149">
        <f t="array" ref="G11927">SUM(IF(A11927=A$5:A11927,IF(C11927=C$5:C11927,1,0),0))</f>
        <v>8689</v>
      </c>
    </row>
    <row r="11928" spans="2:7" x14ac:dyDescent="0.25">
      <c r="B11928" s="149" t="str">
        <f t="shared" si="374"/>
        <v>_8690</v>
      </c>
      <c r="E11928" s="149" t="str">
        <f t="shared" si="373"/>
        <v>_</v>
      </c>
      <c r="G11928" s="149">
        <f t="array" ref="G11928">SUM(IF(A11928=A$5:A11928,IF(C11928=C$5:C11928,1,0),0))</f>
        <v>8690</v>
      </c>
    </row>
    <row r="11929" spans="2:7" x14ac:dyDescent="0.25">
      <c r="B11929" s="149" t="str">
        <f t="shared" si="374"/>
        <v>_8691</v>
      </c>
      <c r="E11929" s="149" t="str">
        <f t="shared" si="373"/>
        <v>_</v>
      </c>
      <c r="G11929" s="149">
        <f t="array" ref="G11929">SUM(IF(A11929=A$5:A11929,IF(C11929=C$5:C11929,1,0),0))</f>
        <v>8691</v>
      </c>
    </row>
    <row r="11930" spans="2:7" x14ac:dyDescent="0.25">
      <c r="B11930" s="149" t="str">
        <f t="shared" si="374"/>
        <v>_8692</v>
      </c>
      <c r="E11930" s="149" t="str">
        <f t="shared" si="373"/>
        <v>_</v>
      </c>
      <c r="G11930" s="149">
        <f t="array" ref="G11930">SUM(IF(A11930=A$5:A11930,IF(C11930=C$5:C11930,1,0),0))</f>
        <v>8692</v>
      </c>
    </row>
    <row r="11931" spans="2:7" x14ac:dyDescent="0.25">
      <c r="B11931" s="149" t="str">
        <f t="shared" si="374"/>
        <v>_8693</v>
      </c>
      <c r="E11931" s="149" t="str">
        <f t="shared" si="373"/>
        <v>_</v>
      </c>
      <c r="G11931" s="149">
        <f t="array" ref="G11931">SUM(IF(A11931=A$5:A11931,IF(C11931=C$5:C11931,1,0),0))</f>
        <v>8693</v>
      </c>
    </row>
    <row r="11932" spans="2:7" x14ac:dyDescent="0.25">
      <c r="B11932" s="149" t="str">
        <f t="shared" si="374"/>
        <v>_8694</v>
      </c>
      <c r="E11932" s="149" t="str">
        <f t="shared" si="373"/>
        <v>_</v>
      </c>
      <c r="G11932" s="149">
        <f t="array" ref="G11932">SUM(IF(A11932=A$5:A11932,IF(C11932=C$5:C11932,1,0),0))</f>
        <v>8694</v>
      </c>
    </row>
    <row r="11933" spans="2:7" x14ac:dyDescent="0.25">
      <c r="B11933" s="149" t="str">
        <f t="shared" si="374"/>
        <v>_8695</v>
      </c>
      <c r="E11933" s="149" t="str">
        <f t="shared" si="373"/>
        <v>_</v>
      </c>
      <c r="G11933" s="149">
        <f t="array" ref="G11933">SUM(IF(A11933=A$5:A11933,IF(C11933=C$5:C11933,1,0),0))</f>
        <v>8695</v>
      </c>
    </row>
    <row r="11934" spans="2:7" x14ac:dyDescent="0.25">
      <c r="B11934" s="149" t="str">
        <f t="shared" si="374"/>
        <v>_8696</v>
      </c>
      <c r="E11934" s="149" t="str">
        <f t="shared" si="373"/>
        <v>_</v>
      </c>
      <c r="G11934" s="149">
        <f t="array" ref="G11934">SUM(IF(A11934=A$5:A11934,IF(C11934=C$5:C11934,1,0),0))</f>
        <v>8696</v>
      </c>
    </row>
    <row r="11935" spans="2:7" x14ac:dyDescent="0.25">
      <c r="B11935" s="149" t="str">
        <f t="shared" si="374"/>
        <v>_8697</v>
      </c>
      <c r="E11935" s="149" t="str">
        <f t="shared" si="373"/>
        <v>_</v>
      </c>
      <c r="G11935" s="149">
        <f t="array" ref="G11935">SUM(IF(A11935=A$5:A11935,IF(C11935=C$5:C11935,1,0),0))</f>
        <v>8697</v>
      </c>
    </row>
    <row r="11936" spans="2:7" x14ac:dyDescent="0.25">
      <c r="B11936" s="149" t="str">
        <f t="shared" si="374"/>
        <v>_8698</v>
      </c>
      <c r="E11936" s="149" t="str">
        <f t="shared" si="373"/>
        <v>_</v>
      </c>
      <c r="G11936" s="149">
        <f t="array" ref="G11936">SUM(IF(A11936=A$5:A11936,IF(C11936=C$5:C11936,1,0),0))</f>
        <v>8698</v>
      </c>
    </row>
    <row r="11937" spans="2:7" x14ac:dyDescent="0.25">
      <c r="B11937" s="149" t="str">
        <f t="shared" si="374"/>
        <v>_8699</v>
      </c>
      <c r="E11937" s="149" t="str">
        <f t="shared" si="373"/>
        <v>_</v>
      </c>
      <c r="G11937" s="149">
        <f t="array" ref="G11937">SUM(IF(A11937=A$5:A11937,IF(C11937=C$5:C11937,1,0),0))</f>
        <v>8699</v>
      </c>
    </row>
    <row r="11938" spans="2:7" x14ac:dyDescent="0.25">
      <c r="B11938" s="149" t="str">
        <f t="shared" si="374"/>
        <v>_8700</v>
      </c>
      <c r="E11938" s="149" t="str">
        <f t="shared" si="373"/>
        <v>_</v>
      </c>
      <c r="G11938" s="149">
        <f t="array" ref="G11938">SUM(IF(A11938=A$5:A11938,IF(C11938=C$5:C11938,1,0),0))</f>
        <v>8700</v>
      </c>
    </row>
    <row r="11939" spans="2:7" x14ac:dyDescent="0.25">
      <c r="B11939" s="149" t="str">
        <f t="shared" si="374"/>
        <v>_8701</v>
      </c>
      <c r="E11939" s="149" t="str">
        <f t="shared" si="373"/>
        <v>_</v>
      </c>
      <c r="G11939" s="149">
        <f t="array" ref="G11939">SUM(IF(A11939=A$5:A11939,IF(C11939=C$5:C11939,1,0),0))</f>
        <v>8701</v>
      </c>
    </row>
    <row r="11940" spans="2:7" x14ac:dyDescent="0.25">
      <c r="B11940" s="149" t="str">
        <f t="shared" si="374"/>
        <v>_8702</v>
      </c>
      <c r="E11940" s="149" t="str">
        <f t="shared" si="373"/>
        <v>_</v>
      </c>
      <c r="G11940" s="149">
        <f t="array" ref="G11940">SUM(IF(A11940=A$5:A11940,IF(C11940=C$5:C11940,1,0),0))</f>
        <v>8702</v>
      </c>
    </row>
    <row r="11941" spans="2:7" x14ac:dyDescent="0.25">
      <c r="B11941" s="149" t="str">
        <f t="shared" si="374"/>
        <v>_8703</v>
      </c>
      <c r="E11941" s="149" t="str">
        <f t="shared" si="373"/>
        <v>_</v>
      </c>
      <c r="G11941" s="149">
        <f t="array" ref="G11941">SUM(IF(A11941=A$5:A11941,IF(C11941=C$5:C11941,1,0),0))</f>
        <v>8703</v>
      </c>
    </row>
    <row r="11942" spans="2:7" x14ac:dyDescent="0.25">
      <c r="B11942" s="149" t="str">
        <f t="shared" si="374"/>
        <v>_8704</v>
      </c>
      <c r="E11942" s="149" t="str">
        <f t="shared" si="373"/>
        <v>_</v>
      </c>
      <c r="G11942" s="149">
        <f t="array" ref="G11942">SUM(IF(A11942=A$5:A11942,IF(C11942=C$5:C11942,1,0),0))</f>
        <v>8704</v>
      </c>
    </row>
    <row r="11943" spans="2:7" x14ac:dyDescent="0.25">
      <c r="B11943" s="149" t="str">
        <f t="shared" si="374"/>
        <v>_8705</v>
      </c>
      <c r="E11943" s="149" t="str">
        <f t="shared" si="373"/>
        <v>_</v>
      </c>
      <c r="G11943" s="149">
        <f t="array" ref="G11943">SUM(IF(A11943=A$5:A11943,IF(C11943=C$5:C11943,1,0),0))</f>
        <v>8705</v>
      </c>
    </row>
    <row r="11944" spans="2:7" x14ac:dyDescent="0.25">
      <c r="B11944" s="149" t="str">
        <f t="shared" si="374"/>
        <v>_8706</v>
      </c>
      <c r="E11944" s="149" t="str">
        <f t="shared" si="373"/>
        <v>_</v>
      </c>
      <c r="G11944" s="149">
        <f t="array" ref="G11944">SUM(IF(A11944=A$5:A11944,IF(C11944=C$5:C11944,1,0),0))</f>
        <v>8706</v>
      </c>
    </row>
    <row r="11945" spans="2:7" x14ac:dyDescent="0.25">
      <c r="B11945" s="149" t="str">
        <f t="shared" si="374"/>
        <v>_8707</v>
      </c>
      <c r="E11945" s="149" t="str">
        <f t="shared" si="373"/>
        <v>_</v>
      </c>
      <c r="G11945" s="149">
        <f t="array" ref="G11945">SUM(IF(A11945=A$5:A11945,IF(C11945=C$5:C11945,1,0),0))</f>
        <v>8707</v>
      </c>
    </row>
    <row r="11946" spans="2:7" x14ac:dyDescent="0.25">
      <c r="B11946" s="149" t="str">
        <f t="shared" si="374"/>
        <v>_8708</v>
      </c>
      <c r="E11946" s="149" t="str">
        <f t="shared" si="373"/>
        <v>_</v>
      </c>
      <c r="G11946" s="149">
        <f t="array" ref="G11946">SUM(IF(A11946=A$5:A11946,IF(C11946=C$5:C11946,1,0),0))</f>
        <v>8708</v>
      </c>
    </row>
    <row r="11947" spans="2:7" x14ac:dyDescent="0.25">
      <c r="B11947" s="149" t="str">
        <f t="shared" si="374"/>
        <v>_8709</v>
      </c>
      <c r="E11947" s="149" t="str">
        <f t="shared" si="373"/>
        <v>_</v>
      </c>
      <c r="G11947" s="149">
        <f t="array" ref="G11947">SUM(IF(A11947=A$5:A11947,IF(C11947=C$5:C11947,1,0),0))</f>
        <v>8709</v>
      </c>
    </row>
    <row r="11948" spans="2:7" x14ac:dyDescent="0.25">
      <c r="B11948" s="149" t="str">
        <f t="shared" si="374"/>
        <v>_8710</v>
      </c>
      <c r="E11948" s="149" t="str">
        <f t="shared" si="373"/>
        <v>_</v>
      </c>
      <c r="G11948" s="149">
        <f t="array" ref="G11948">SUM(IF(A11948=A$5:A11948,IF(C11948=C$5:C11948,1,0),0))</f>
        <v>8710</v>
      </c>
    </row>
    <row r="11949" spans="2:7" x14ac:dyDescent="0.25">
      <c r="B11949" s="149" t="str">
        <f t="shared" si="374"/>
        <v>_8711</v>
      </c>
      <c r="E11949" s="149" t="str">
        <f t="shared" si="373"/>
        <v>_</v>
      </c>
      <c r="G11949" s="149">
        <f t="array" ref="G11949">SUM(IF(A11949=A$5:A11949,IF(C11949=C$5:C11949,1,0),0))</f>
        <v>8711</v>
      </c>
    </row>
    <row r="11950" spans="2:7" x14ac:dyDescent="0.25">
      <c r="B11950" s="149" t="str">
        <f t="shared" si="374"/>
        <v>_8712</v>
      </c>
      <c r="E11950" s="149" t="str">
        <f t="shared" si="373"/>
        <v>_</v>
      </c>
      <c r="G11950" s="149">
        <f t="array" ref="G11950">SUM(IF(A11950=A$5:A11950,IF(C11950=C$5:C11950,1,0),0))</f>
        <v>8712</v>
      </c>
    </row>
    <row r="11951" spans="2:7" x14ac:dyDescent="0.25">
      <c r="B11951" s="149" t="str">
        <f t="shared" si="374"/>
        <v>_8713</v>
      </c>
      <c r="E11951" s="149" t="str">
        <f t="shared" si="373"/>
        <v>_</v>
      </c>
      <c r="G11951" s="149">
        <f t="array" ref="G11951">SUM(IF(A11951=A$5:A11951,IF(C11951=C$5:C11951,1,0),0))</f>
        <v>8713</v>
      </c>
    </row>
    <row r="11952" spans="2:7" x14ac:dyDescent="0.25">
      <c r="B11952" s="149" t="str">
        <f t="shared" si="374"/>
        <v>_8714</v>
      </c>
      <c r="E11952" s="149" t="str">
        <f t="shared" si="373"/>
        <v>_</v>
      </c>
      <c r="G11952" s="149">
        <f t="array" ref="G11952">SUM(IF(A11952=A$5:A11952,IF(C11952=C$5:C11952,1,0),0))</f>
        <v>8714</v>
      </c>
    </row>
    <row r="11953" spans="2:7" x14ac:dyDescent="0.25">
      <c r="B11953" s="149" t="str">
        <f t="shared" si="374"/>
        <v>_8715</v>
      </c>
      <c r="E11953" s="149" t="str">
        <f t="shared" ref="E11953:E12016" si="375">A11953&amp;"_"&amp;C11953&amp;D11953</f>
        <v>_</v>
      </c>
      <c r="G11953" s="149">
        <f t="array" ref="G11953">SUM(IF(A11953=A$5:A11953,IF(C11953=C$5:C11953,1,0),0))</f>
        <v>8715</v>
      </c>
    </row>
    <row r="11954" spans="2:7" x14ac:dyDescent="0.25">
      <c r="B11954" s="149" t="str">
        <f t="shared" si="374"/>
        <v>_8716</v>
      </c>
      <c r="E11954" s="149" t="str">
        <f t="shared" si="375"/>
        <v>_</v>
      </c>
      <c r="G11954" s="149">
        <f t="array" ref="G11954">SUM(IF(A11954=A$5:A11954,IF(C11954=C$5:C11954,1,0),0))</f>
        <v>8716</v>
      </c>
    </row>
    <row r="11955" spans="2:7" x14ac:dyDescent="0.25">
      <c r="B11955" s="149" t="str">
        <f t="shared" si="374"/>
        <v>_8717</v>
      </c>
      <c r="E11955" s="149" t="str">
        <f t="shared" si="375"/>
        <v>_</v>
      </c>
      <c r="G11955" s="149">
        <f t="array" ref="G11955">SUM(IF(A11955=A$5:A11955,IF(C11955=C$5:C11955,1,0),0))</f>
        <v>8717</v>
      </c>
    </row>
    <row r="11956" spans="2:7" x14ac:dyDescent="0.25">
      <c r="B11956" s="149" t="str">
        <f t="shared" si="374"/>
        <v>_8718</v>
      </c>
      <c r="E11956" s="149" t="str">
        <f t="shared" si="375"/>
        <v>_</v>
      </c>
      <c r="G11956" s="149">
        <f t="array" ref="G11956">SUM(IF(A11956=A$5:A11956,IF(C11956=C$5:C11956,1,0),0))</f>
        <v>8718</v>
      </c>
    </row>
    <row r="11957" spans="2:7" x14ac:dyDescent="0.25">
      <c r="B11957" s="149" t="str">
        <f t="shared" si="374"/>
        <v>_8719</v>
      </c>
      <c r="E11957" s="149" t="str">
        <f t="shared" si="375"/>
        <v>_</v>
      </c>
      <c r="G11957" s="149">
        <f t="array" ref="G11957">SUM(IF(A11957=A$5:A11957,IF(C11957=C$5:C11957,1,0),0))</f>
        <v>8719</v>
      </c>
    </row>
    <row r="11958" spans="2:7" x14ac:dyDescent="0.25">
      <c r="B11958" s="149" t="str">
        <f t="shared" si="374"/>
        <v>_8720</v>
      </c>
      <c r="E11958" s="149" t="str">
        <f t="shared" si="375"/>
        <v>_</v>
      </c>
      <c r="G11958" s="149">
        <f t="array" ref="G11958">SUM(IF(A11958=A$5:A11958,IF(C11958=C$5:C11958,1,0),0))</f>
        <v>8720</v>
      </c>
    </row>
    <row r="11959" spans="2:7" x14ac:dyDescent="0.25">
      <c r="B11959" s="149" t="str">
        <f t="shared" si="374"/>
        <v>_8721</v>
      </c>
      <c r="E11959" s="149" t="str">
        <f t="shared" si="375"/>
        <v>_</v>
      </c>
      <c r="G11959" s="149">
        <f t="array" ref="G11959">SUM(IF(A11959=A$5:A11959,IF(C11959=C$5:C11959,1,0),0))</f>
        <v>8721</v>
      </c>
    </row>
    <row r="11960" spans="2:7" x14ac:dyDescent="0.25">
      <c r="B11960" s="149" t="str">
        <f t="shared" si="374"/>
        <v>_8722</v>
      </c>
      <c r="E11960" s="149" t="str">
        <f t="shared" si="375"/>
        <v>_</v>
      </c>
      <c r="G11960" s="149">
        <f t="array" ref="G11960">SUM(IF(A11960=A$5:A11960,IF(C11960=C$5:C11960,1,0),0))</f>
        <v>8722</v>
      </c>
    </row>
    <row r="11961" spans="2:7" x14ac:dyDescent="0.25">
      <c r="B11961" s="149" t="str">
        <f t="shared" si="374"/>
        <v>_8723</v>
      </c>
      <c r="E11961" s="149" t="str">
        <f t="shared" si="375"/>
        <v>_</v>
      </c>
      <c r="G11961" s="149">
        <f t="array" ref="G11961">SUM(IF(A11961=A$5:A11961,IF(C11961=C$5:C11961,1,0),0))</f>
        <v>8723</v>
      </c>
    </row>
    <row r="11962" spans="2:7" x14ac:dyDescent="0.25">
      <c r="B11962" s="149" t="str">
        <f t="shared" si="374"/>
        <v>_8724</v>
      </c>
      <c r="E11962" s="149" t="str">
        <f t="shared" si="375"/>
        <v>_</v>
      </c>
      <c r="G11962" s="149">
        <f t="array" ref="G11962">SUM(IF(A11962=A$5:A11962,IF(C11962=C$5:C11962,1,0),0))</f>
        <v>8724</v>
      </c>
    </row>
    <row r="11963" spans="2:7" x14ac:dyDescent="0.25">
      <c r="B11963" s="149" t="str">
        <f t="shared" si="374"/>
        <v>_8725</v>
      </c>
      <c r="E11963" s="149" t="str">
        <f t="shared" si="375"/>
        <v>_</v>
      </c>
      <c r="G11963" s="149">
        <f t="array" ref="G11963">SUM(IF(A11963=A$5:A11963,IF(C11963=C$5:C11963,1,0),0))</f>
        <v>8725</v>
      </c>
    </row>
    <row r="11964" spans="2:7" x14ac:dyDescent="0.25">
      <c r="B11964" s="149" t="str">
        <f t="shared" si="374"/>
        <v>_8726</v>
      </c>
      <c r="E11964" s="149" t="str">
        <f t="shared" si="375"/>
        <v>_</v>
      </c>
      <c r="G11964" s="149">
        <f t="array" ref="G11964">SUM(IF(A11964=A$5:A11964,IF(C11964=C$5:C11964,1,0),0))</f>
        <v>8726</v>
      </c>
    </row>
    <row r="11965" spans="2:7" x14ac:dyDescent="0.25">
      <c r="B11965" s="149" t="str">
        <f t="shared" si="374"/>
        <v>_8727</v>
      </c>
      <c r="E11965" s="149" t="str">
        <f t="shared" si="375"/>
        <v>_</v>
      </c>
      <c r="G11965" s="149">
        <f t="array" ref="G11965">SUM(IF(A11965=A$5:A11965,IF(C11965=C$5:C11965,1,0),0))</f>
        <v>8727</v>
      </c>
    </row>
    <row r="11966" spans="2:7" x14ac:dyDescent="0.25">
      <c r="B11966" s="149" t="str">
        <f t="shared" si="374"/>
        <v>_8728</v>
      </c>
      <c r="E11966" s="149" t="str">
        <f t="shared" si="375"/>
        <v>_</v>
      </c>
      <c r="G11966" s="149">
        <f t="array" ref="G11966">SUM(IF(A11966=A$5:A11966,IF(C11966=C$5:C11966,1,0),0))</f>
        <v>8728</v>
      </c>
    </row>
    <row r="11967" spans="2:7" x14ac:dyDescent="0.25">
      <c r="B11967" s="149" t="str">
        <f t="shared" si="374"/>
        <v>_8729</v>
      </c>
      <c r="E11967" s="149" t="str">
        <f t="shared" si="375"/>
        <v>_</v>
      </c>
      <c r="G11967" s="149">
        <f t="array" ref="G11967">SUM(IF(A11967=A$5:A11967,IF(C11967=C$5:C11967,1,0),0))</f>
        <v>8729</v>
      </c>
    </row>
    <row r="11968" spans="2:7" x14ac:dyDescent="0.25">
      <c r="B11968" s="149" t="str">
        <f t="shared" si="374"/>
        <v>_8730</v>
      </c>
      <c r="E11968" s="149" t="str">
        <f t="shared" si="375"/>
        <v>_</v>
      </c>
      <c r="G11968" s="149">
        <f t="array" ref="G11968">SUM(IF(A11968=A$5:A11968,IF(C11968=C$5:C11968,1,0),0))</f>
        <v>8730</v>
      </c>
    </row>
    <row r="11969" spans="2:7" x14ac:dyDescent="0.25">
      <c r="B11969" s="149" t="str">
        <f t="shared" si="374"/>
        <v>_8731</v>
      </c>
      <c r="E11969" s="149" t="str">
        <f t="shared" si="375"/>
        <v>_</v>
      </c>
      <c r="G11969" s="149">
        <f t="array" ref="G11969">SUM(IF(A11969=A$5:A11969,IF(C11969=C$5:C11969,1,0),0))</f>
        <v>8731</v>
      </c>
    </row>
    <row r="11970" spans="2:7" x14ac:dyDescent="0.25">
      <c r="B11970" s="149" t="str">
        <f t="shared" si="374"/>
        <v>_8732</v>
      </c>
      <c r="E11970" s="149" t="str">
        <f t="shared" si="375"/>
        <v>_</v>
      </c>
      <c r="G11970" s="149">
        <f t="array" ref="G11970">SUM(IF(A11970=A$5:A11970,IF(C11970=C$5:C11970,1,0),0))</f>
        <v>8732</v>
      </c>
    </row>
    <row r="11971" spans="2:7" x14ac:dyDescent="0.25">
      <c r="B11971" s="149" t="str">
        <f t="shared" si="374"/>
        <v>_8733</v>
      </c>
      <c r="E11971" s="149" t="str">
        <f t="shared" si="375"/>
        <v>_</v>
      </c>
      <c r="G11971" s="149">
        <f t="array" ref="G11971">SUM(IF(A11971=A$5:A11971,IF(C11971=C$5:C11971,1,0),0))</f>
        <v>8733</v>
      </c>
    </row>
    <row r="11972" spans="2:7" x14ac:dyDescent="0.25">
      <c r="B11972" s="149" t="str">
        <f t="shared" si="374"/>
        <v>_8734</v>
      </c>
      <c r="E11972" s="149" t="str">
        <f t="shared" si="375"/>
        <v>_</v>
      </c>
      <c r="G11972" s="149">
        <f t="array" ref="G11972">SUM(IF(A11972=A$5:A11972,IF(C11972=C$5:C11972,1,0),0))</f>
        <v>8734</v>
      </c>
    </row>
    <row r="11973" spans="2:7" x14ac:dyDescent="0.25">
      <c r="B11973" s="149" t="str">
        <f t="shared" si="374"/>
        <v>_8735</v>
      </c>
      <c r="E11973" s="149" t="str">
        <f t="shared" si="375"/>
        <v>_</v>
      </c>
      <c r="G11973" s="149">
        <f t="array" ref="G11973">SUM(IF(A11973=A$5:A11973,IF(C11973=C$5:C11973,1,0),0))</f>
        <v>8735</v>
      </c>
    </row>
    <row r="11974" spans="2:7" x14ac:dyDescent="0.25">
      <c r="B11974" s="149" t="str">
        <f t="shared" si="374"/>
        <v>_8736</v>
      </c>
      <c r="E11974" s="149" t="str">
        <f t="shared" si="375"/>
        <v>_</v>
      </c>
      <c r="G11974" s="149">
        <f t="array" ref="G11974">SUM(IF(A11974=A$5:A11974,IF(C11974=C$5:C11974,1,0),0))</f>
        <v>8736</v>
      </c>
    </row>
    <row r="11975" spans="2:7" x14ac:dyDescent="0.25">
      <c r="B11975" s="149" t="str">
        <f t="shared" si="374"/>
        <v>_8737</v>
      </c>
      <c r="E11975" s="149" t="str">
        <f t="shared" si="375"/>
        <v>_</v>
      </c>
      <c r="G11975" s="149">
        <f t="array" ref="G11975">SUM(IF(A11975=A$5:A11975,IF(C11975=C$5:C11975,1,0),0))</f>
        <v>8737</v>
      </c>
    </row>
    <row r="11976" spans="2:7" x14ac:dyDescent="0.25">
      <c r="B11976" s="149" t="str">
        <f t="shared" si="374"/>
        <v>_8738</v>
      </c>
      <c r="E11976" s="149" t="str">
        <f t="shared" si="375"/>
        <v>_</v>
      </c>
      <c r="G11976" s="149">
        <f t="array" ref="G11976">SUM(IF(A11976=A$5:A11976,IF(C11976=C$5:C11976,1,0),0))</f>
        <v>8738</v>
      </c>
    </row>
    <row r="11977" spans="2:7" x14ac:dyDescent="0.25">
      <c r="B11977" s="149" t="str">
        <f t="shared" si="374"/>
        <v>_8739</v>
      </c>
      <c r="E11977" s="149" t="str">
        <f t="shared" si="375"/>
        <v>_</v>
      </c>
      <c r="G11977" s="149">
        <f t="array" ref="G11977">SUM(IF(A11977=A$5:A11977,IF(C11977=C$5:C11977,1,0),0))</f>
        <v>8739</v>
      </c>
    </row>
    <row r="11978" spans="2:7" x14ac:dyDescent="0.25">
      <c r="B11978" s="149" t="str">
        <f t="shared" si="374"/>
        <v>_8740</v>
      </c>
      <c r="E11978" s="149" t="str">
        <f t="shared" si="375"/>
        <v>_</v>
      </c>
      <c r="G11978" s="149">
        <f t="array" ref="G11978">SUM(IF(A11978=A$5:A11978,IF(C11978=C$5:C11978,1,0),0))</f>
        <v>8740</v>
      </c>
    </row>
    <row r="11979" spans="2:7" x14ac:dyDescent="0.25">
      <c r="B11979" s="149" t="str">
        <f t="shared" si="374"/>
        <v>_8741</v>
      </c>
      <c r="E11979" s="149" t="str">
        <f t="shared" si="375"/>
        <v>_</v>
      </c>
      <c r="G11979" s="149">
        <f t="array" ref="G11979">SUM(IF(A11979=A$5:A11979,IF(C11979=C$5:C11979,1,0),0))</f>
        <v>8741</v>
      </c>
    </row>
    <row r="11980" spans="2:7" x14ac:dyDescent="0.25">
      <c r="B11980" s="149" t="str">
        <f t="shared" si="374"/>
        <v>_8742</v>
      </c>
      <c r="E11980" s="149" t="str">
        <f t="shared" si="375"/>
        <v>_</v>
      </c>
      <c r="G11980" s="149">
        <f t="array" ref="G11980">SUM(IF(A11980=A$5:A11980,IF(C11980=C$5:C11980,1,0),0))</f>
        <v>8742</v>
      </c>
    </row>
    <row r="11981" spans="2:7" x14ac:dyDescent="0.25">
      <c r="B11981" s="149" t="str">
        <f t="shared" ref="B11981:B12044" si="376">A11981&amp;"_"&amp;C11981&amp;G11981</f>
        <v>_8743</v>
      </c>
      <c r="E11981" s="149" t="str">
        <f t="shared" si="375"/>
        <v>_</v>
      </c>
      <c r="G11981" s="149">
        <f t="array" ref="G11981">SUM(IF(A11981=A$5:A11981,IF(C11981=C$5:C11981,1,0),0))</f>
        <v>8743</v>
      </c>
    </row>
    <row r="11982" spans="2:7" x14ac:dyDescent="0.25">
      <c r="B11982" s="149" t="str">
        <f t="shared" si="376"/>
        <v>_8744</v>
      </c>
      <c r="E11982" s="149" t="str">
        <f t="shared" si="375"/>
        <v>_</v>
      </c>
      <c r="G11982" s="149">
        <f t="array" ref="G11982">SUM(IF(A11982=A$5:A11982,IF(C11982=C$5:C11982,1,0),0))</f>
        <v>8744</v>
      </c>
    </row>
    <row r="11983" spans="2:7" x14ac:dyDescent="0.25">
      <c r="B11983" s="149" t="str">
        <f t="shared" si="376"/>
        <v>_8745</v>
      </c>
      <c r="E11983" s="149" t="str">
        <f t="shared" si="375"/>
        <v>_</v>
      </c>
      <c r="G11983" s="149">
        <f t="array" ref="G11983">SUM(IF(A11983=A$5:A11983,IF(C11983=C$5:C11983,1,0),0))</f>
        <v>8745</v>
      </c>
    </row>
    <row r="11984" spans="2:7" x14ac:dyDescent="0.25">
      <c r="B11984" s="149" t="str">
        <f t="shared" si="376"/>
        <v>_8746</v>
      </c>
      <c r="E11984" s="149" t="str">
        <f t="shared" si="375"/>
        <v>_</v>
      </c>
      <c r="G11984" s="149">
        <f t="array" ref="G11984">SUM(IF(A11984=A$5:A11984,IF(C11984=C$5:C11984,1,0),0))</f>
        <v>8746</v>
      </c>
    </row>
    <row r="11985" spans="2:7" x14ac:dyDescent="0.25">
      <c r="B11985" s="149" t="str">
        <f t="shared" si="376"/>
        <v>_8747</v>
      </c>
      <c r="E11985" s="149" t="str">
        <f t="shared" si="375"/>
        <v>_</v>
      </c>
      <c r="G11985" s="149">
        <f t="array" ref="G11985">SUM(IF(A11985=A$5:A11985,IF(C11985=C$5:C11985,1,0),0))</f>
        <v>8747</v>
      </c>
    </row>
    <row r="11986" spans="2:7" x14ac:dyDescent="0.25">
      <c r="B11986" s="149" t="str">
        <f t="shared" si="376"/>
        <v>_8748</v>
      </c>
      <c r="E11986" s="149" t="str">
        <f t="shared" si="375"/>
        <v>_</v>
      </c>
      <c r="G11986" s="149">
        <f t="array" ref="G11986">SUM(IF(A11986=A$5:A11986,IF(C11986=C$5:C11986,1,0),0))</f>
        <v>8748</v>
      </c>
    </row>
    <row r="11987" spans="2:7" x14ac:dyDescent="0.25">
      <c r="B11987" s="149" t="str">
        <f t="shared" si="376"/>
        <v>_8749</v>
      </c>
      <c r="E11987" s="149" t="str">
        <f t="shared" si="375"/>
        <v>_</v>
      </c>
      <c r="G11987" s="149">
        <f t="array" ref="G11987">SUM(IF(A11987=A$5:A11987,IF(C11987=C$5:C11987,1,0),0))</f>
        <v>8749</v>
      </c>
    </row>
    <row r="11988" spans="2:7" x14ac:dyDescent="0.25">
      <c r="B11988" s="149" t="str">
        <f t="shared" si="376"/>
        <v>_8750</v>
      </c>
      <c r="E11988" s="149" t="str">
        <f t="shared" si="375"/>
        <v>_</v>
      </c>
      <c r="G11988" s="149">
        <f t="array" ref="G11988">SUM(IF(A11988=A$5:A11988,IF(C11988=C$5:C11988,1,0),0))</f>
        <v>8750</v>
      </c>
    </row>
    <row r="11989" spans="2:7" x14ac:dyDescent="0.25">
      <c r="B11989" s="149" t="str">
        <f t="shared" si="376"/>
        <v>_8751</v>
      </c>
      <c r="E11989" s="149" t="str">
        <f t="shared" si="375"/>
        <v>_</v>
      </c>
      <c r="G11989" s="149">
        <f t="array" ref="G11989">SUM(IF(A11989=A$5:A11989,IF(C11989=C$5:C11989,1,0),0))</f>
        <v>8751</v>
      </c>
    </row>
    <row r="11990" spans="2:7" x14ac:dyDescent="0.25">
      <c r="B11990" s="149" t="str">
        <f t="shared" si="376"/>
        <v>_8752</v>
      </c>
      <c r="E11990" s="149" t="str">
        <f t="shared" si="375"/>
        <v>_</v>
      </c>
      <c r="G11990" s="149">
        <f t="array" ref="G11990">SUM(IF(A11990=A$5:A11990,IF(C11990=C$5:C11990,1,0),0))</f>
        <v>8752</v>
      </c>
    </row>
    <row r="11991" spans="2:7" x14ac:dyDescent="0.25">
      <c r="B11991" s="149" t="str">
        <f t="shared" si="376"/>
        <v>_8753</v>
      </c>
      <c r="E11991" s="149" t="str">
        <f t="shared" si="375"/>
        <v>_</v>
      </c>
      <c r="G11991" s="149">
        <f t="array" ref="G11991">SUM(IF(A11991=A$5:A11991,IF(C11991=C$5:C11991,1,0),0))</f>
        <v>8753</v>
      </c>
    </row>
    <row r="11992" spans="2:7" x14ac:dyDescent="0.25">
      <c r="B11992" s="149" t="str">
        <f t="shared" si="376"/>
        <v>_8754</v>
      </c>
      <c r="E11992" s="149" t="str">
        <f t="shared" si="375"/>
        <v>_</v>
      </c>
      <c r="G11992" s="149">
        <f t="array" ref="G11992">SUM(IF(A11992=A$5:A11992,IF(C11992=C$5:C11992,1,0),0))</f>
        <v>8754</v>
      </c>
    </row>
    <row r="11993" spans="2:7" x14ac:dyDescent="0.25">
      <c r="B11993" s="149" t="str">
        <f t="shared" si="376"/>
        <v>_8755</v>
      </c>
      <c r="E11993" s="149" t="str">
        <f t="shared" si="375"/>
        <v>_</v>
      </c>
      <c r="G11993" s="149">
        <f t="array" ref="G11993">SUM(IF(A11993=A$5:A11993,IF(C11993=C$5:C11993,1,0),0))</f>
        <v>8755</v>
      </c>
    </row>
    <row r="11994" spans="2:7" x14ac:dyDescent="0.25">
      <c r="B11994" s="149" t="str">
        <f t="shared" si="376"/>
        <v>_8756</v>
      </c>
      <c r="E11994" s="149" t="str">
        <f t="shared" si="375"/>
        <v>_</v>
      </c>
      <c r="G11994" s="149">
        <f t="array" ref="G11994">SUM(IF(A11994=A$5:A11994,IF(C11994=C$5:C11994,1,0),0))</f>
        <v>8756</v>
      </c>
    </row>
    <row r="11995" spans="2:7" x14ac:dyDescent="0.25">
      <c r="B11995" s="149" t="str">
        <f t="shared" si="376"/>
        <v>_8757</v>
      </c>
      <c r="E11995" s="149" t="str">
        <f t="shared" si="375"/>
        <v>_</v>
      </c>
      <c r="G11995" s="149">
        <f t="array" ref="G11995">SUM(IF(A11995=A$5:A11995,IF(C11995=C$5:C11995,1,0),0))</f>
        <v>8757</v>
      </c>
    </row>
    <row r="11996" spans="2:7" x14ac:dyDescent="0.25">
      <c r="B11996" s="149" t="str">
        <f t="shared" si="376"/>
        <v>_8758</v>
      </c>
      <c r="E11996" s="149" t="str">
        <f t="shared" si="375"/>
        <v>_</v>
      </c>
      <c r="G11996" s="149">
        <f t="array" ref="G11996">SUM(IF(A11996=A$5:A11996,IF(C11996=C$5:C11996,1,0),0))</f>
        <v>8758</v>
      </c>
    </row>
    <row r="11997" spans="2:7" x14ac:dyDescent="0.25">
      <c r="B11997" s="149" t="str">
        <f t="shared" si="376"/>
        <v>_8759</v>
      </c>
      <c r="E11997" s="149" t="str">
        <f t="shared" si="375"/>
        <v>_</v>
      </c>
      <c r="G11997" s="149">
        <f t="array" ref="G11997">SUM(IF(A11997=A$5:A11997,IF(C11997=C$5:C11997,1,0),0))</f>
        <v>8759</v>
      </c>
    </row>
    <row r="11998" spans="2:7" x14ac:dyDescent="0.25">
      <c r="B11998" s="149" t="str">
        <f t="shared" si="376"/>
        <v>_8760</v>
      </c>
      <c r="E11998" s="149" t="str">
        <f t="shared" si="375"/>
        <v>_</v>
      </c>
      <c r="G11998" s="149">
        <f t="array" ref="G11998">SUM(IF(A11998=A$5:A11998,IF(C11998=C$5:C11998,1,0),0))</f>
        <v>8760</v>
      </c>
    </row>
    <row r="11999" spans="2:7" x14ac:dyDescent="0.25">
      <c r="B11999" s="149" t="str">
        <f t="shared" si="376"/>
        <v>_8761</v>
      </c>
      <c r="E11999" s="149" t="str">
        <f t="shared" si="375"/>
        <v>_</v>
      </c>
      <c r="G11999" s="149">
        <f t="array" ref="G11999">SUM(IF(A11999=A$5:A11999,IF(C11999=C$5:C11999,1,0),0))</f>
        <v>8761</v>
      </c>
    </row>
    <row r="12000" spans="2:7" x14ac:dyDescent="0.25">
      <c r="B12000" s="149" t="str">
        <f t="shared" si="376"/>
        <v>_8762</v>
      </c>
      <c r="E12000" s="149" t="str">
        <f t="shared" si="375"/>
        <v>_</v>
      </c>
      <c r="G12000" s="149">
        <f t="array" ref="G12000">SUM(IF(A12000=A$5:A12000,IF(C12000=C$5:C12000,1,0),0))</f>
        <v>8762</v>
      </c>
    </row>
    <row r="12001" spans="2:7" x14ac:dyDescent="0.25">
      <c r="B12001" s="149" t="str">
        <f t="shared" si="376"/>
        <v>_8763</v>
      </c>
      <c r="E12001" s="149" t="str">
        <f t="shared" si="375"/>
        <v>_</v>
      </c>
      <c r="G12001" s="149">
        <f t="array" ref="G12001">SUM(IF(A12001=A$5:A12001,IF(C12001=C$5:C12001,1,0),0))</f>
        <v>8763</v>
      </c>
    </row>
    <row r="12002" spans="2:7" x14ac:dyDescent="0.25">
      <c r="B12002" s="149" t="str">
        <f t="shared" si="376"/>
        <v>_8764</v>
      </c>
      <c r="E12002" s="149" t="str">
        <f t="shared" si="375"/>
        <v>_</v>
      </c>
      <c r="G12002" s="149">
        <f t="array" ref="G12002">SUM(IF(A12002=A$5:A12002,IF(C12002=C$5:C12002,1,0),0))</f>
        <v>8764</v>
      </c>
    </row>
    <row r="12003" spans="2:7" x14ac:dyDescent="0.25">
      <c r="B12003" s="149" t="str">
        <f t="shared" si="376"/>
        <v>_8765</v>
      </c>
      <c r="E12003" s="149" t="str">
        <f t="shared" si="375"/>
        <v>_</v>
      </c>
      <c r="G12003" s="149">
        <f t="array" ref="G12003">SUM(IF(A12003=A$5:A12003,IF(C12003=C$5:C12003,1,0),0))</f>
        <v>8765</v>
      </c>
    </row>
    <row r="12004" spans="2:7" x14ac:dyDescent="0.25">
      <c r="B12004" s="149" t="str">
        <f t="shared" si="376"/>
        <v>_8766</v>
      </c>
      <c r="E12004" s="149" t="str">
        <f t="shared" si="375"/>
        <v>_</v>
      </c>
      <c r="G12004" s="149">
        <f t="array" ref="G12004">SUM(IF(A12004=A$5:A12004,IF(C12004=C$5:C12004,1,0),0))</f>
        <v>8766</v>
      </c>
    </row>
    <row r="12005" spans="2:7" x14ac:dyDescent="0.25">
      <c r="B12005" s="149" t="str">
        <f t="shared" si="376"/>
        <v>_8767</v>
      </c>
      <c r="E12005" s="149" t="str">
        <f t="shared" si="375"/>
        <v>_</v>
      </c>
      <c r="G12005" s="149">
        <f t="array" ref="G12005">SUM(IF(A12005=A$5:A12005,IF(C12005=C$5:C12005,1,0),0))</f>
        <v>8767</v>
      </c>
    </row>
    <row r="12006" spans="2:7" x14ac:dyDescent="0.25">
      <c r="B12006" s="149" t="str">
        <f t="shared" si="376"/>
        <v>_8768</v>
      </c>
      <c r="E12006" s="149" t="str">
        <f t="shared" si="375"/>
        <v>_</v>
      </c>
      <c r="G12006" s="149">
        <f t="array" ref="G12006">SUM(IF(A12006=A$5:A12006,IF(C12006=C$5:C12006,1,0),0))</f>
        <v>8768</v>
      </c>
    </row>
    <row r="12007" spans="2:7" x14ac:dyDescent="0.25">
      <c r="B12007" s="149" t="str">
        <f t="shared" si="376"/>
        <v>_8769</v>
      </c>
      <c r="E12007" s="149" t="str">
        <f t="shared" si="375"/>
        <v>_</v>
      </c>
      <c r="G12007" s="149">
        <f t="array" ref="G12007">SUM(IF(A12007=A$5:A12007,IF(C12007=C$5:C12007,1,0),0))</f>
        <v>8769</v>
      </c>
    </row>
    <row r="12008" spans="2:7" x14ac:dyDescent="0.25">
      <c r="B12008" s="149" t="str">
        <f t="shared" si="376"/>
        <v>_8770</v>
      </c>
      <c r="E12008" s="149" t="str">
        <f t="shared" si="375"/>
        <v>_</v>
      </c>
      <c r="G12008" s="149">
        <f t="array" ref="G12008">SUM(IF(A12008=A$5:A12008,IF(C12008=C$5:C12008,1,0),0))</f>
        <v>8770</v>
      </c>
    </row>
    <row r="12009" spans="2:7" x14ac:dyDescent="0.25">
      <c r="B12009" s="149" t="str">
        <f t="shared" si="376"/>
        <v>_8771</v>
      </c>
      <c r="E12009" s="149" t="str">
        <f t="shared" si="375"/>
        <v>_</v>
      </c>
      <c r="G12009" s="149">
        <f t="array" ref="G12009">SUM(IF(A12009=A$5:A12009,IF(C12009=C$5:C12009,1,0),0))</f>
        <v>8771</v>
      </c>
    </row>
    <row r="12010" spans="2:7" x14ac:dyDescent="0.25">
      <c r="B12010" s="149" t="str">
        <f t="shared" si="376"/>
        <v>_8772</v>
      </c>
      <c r="E12010" s="149" t="str">
        <f t="shared" si="375"/>
        <v>_</v>
      </c>
      <c r="G12010" s="149">
        <f t="array" ref="G12010">SUM(IF(A12010=A$5:A12010,IF(C12010=C$5:C12010,1,0),0))</f>
        <v>8772</v>
      </c>
    </row>
    <row r="12011" spans="2:7" x14ac:dyDescent="0.25">
      <c r="B12011" s="149" t="str">
        <f t="shared" si="376"/>
        <v>_8773</v>
      </c>
      <c r="E12011" s="149" t="str">
        <f t="shared" si="375"/>
        <v>_</v>
      </c>
      <c r="G12011" s="149">
        <f t="array" ref="G12011">SUM(IF(A12011=A$5:A12011,IF(C12011=C$5:C12011,1,0),0))</f>
        <v>8773</v>
      </c>
    </row>
    <row r="12012" spans="2:7" x14ac:dyDescent="0.25">
      <c r="B12012" s="149" t="str">
        <f t="shared" si="376"/>
        <v>_8774</v>
      </c>
      <c r="E12012" s="149" t="str">
        <f t="shared" si="375"/>
        <v>_</v>
      </c>
      <c r="G12012" s="149">
        <f t="array" ref="G12012">SUM(IF(A12012=A$5:A12012,IF(C12012=C$5:C12012,1,0),0))</f>
        <v>8774</v>
      </c>
    </row>
    <row r="12013" spans="2:7" x14ac:dyDescent="0.25">
      <c r="B12013" s="149" t="str">
        <f t="shared" si="376"/>
        <v>_8775</v>
      </c>
      <c r="E12013" s="149" t="str">
        <f t="shared" si="375"/>
        <v>_</v>
      </c>
      <c r="G12013" s="149">
        <f t="array" ref="G12013">SUM(IF(A12013=A$5:A12013,IF(C12013=C$5:C12013,1,0),0))</f>
        <v>8775</v>
      </c>
    </row>
    <row r="12014" spans="2:7" x14ac:dyDescent="0.25">
      <c r="B12014" s="149" t="str">
        <f t="shared" si="376"/>
        <v>_8776</v>
      </c>
      <c r="E12014" s="149" t="str">
        <f t="shared" si="375"/>
        <v>_</v>
      </c>
      <c r="G12014" s="149">
        <f t="array" ref="G12014">SUM(IF(A12014=A$5:A12014,IF(C12014=C$5:C12014,1,0),0))</f>
        <v>8776</v>
      </c>
    </row>
    <row r="12015" spans="2:7" x14ac:dyDescent="0.25">
      <c r="B12015" s="149" t="str">
        <f t="shared" si="376"/>
        <v>_8777</v>
      </c>
      <c r="E12015" s="149" t="str">
        <f t="shared" si="375"/>
        <v>_</v>
      </c>
      <c r="G12015" s="149">
        <f t="array" ref="G12015">SUM(IF(A12015=A$5:A12015,IF(C12015=C$5:C12015,1,0),0))</f>
        <v>8777</v>
      </c>
    </row>
    <row r="12016" spans="2:7" x14ac:dyDescent="0.25">
      <c r="B12016" s="149" t="str">
        <f t="shared" si="376"/>
        <v>_8778</v>
      </c>
      <c r="E12016" s="149" t="str">
        <f t="shared" si="375"/>
        <v>_</v>
      </c>
      <c r="G12016" s="149">
        <f t="array" ref="G12016">SUM(IF(A12016=A$5:A12016,IF(C12016=C$5:C12016,1,0),0))</f>
        <v>8778</v>
      </c>
    </row>
    <row r="12017" spans="2:7" x14ac:dyDescent="0.25">
      <c r="B12017" s="149" t="str">
        <f t="shared" si="376"/>
        <v>_8779</v>
      </c>
      <c r="E12017" s="149" t="str">
        <f t="shared" ref="E12017:E12080" si="377">A12017&amp;"_"&amp;C12017&amp;D12017</f>
        <v>_</v>
      </c>
      <c r="G12017" s="149">
        <f t="array" ref="G12017">SUM(IF(A12017=A$5:A12017,IF(C12017=C$5:C12017,1,0),0))</f>
        <v>8779</v>
      </c>
    </row>
    <row r="12018" spans="2:7" x14ac:dyDescent="0.25">
      <c r="B12018" s="149" t="str">
        <f t="shared" si="376"/>
        <v>_8780</v>
      </c>
      <c r="E12018" s="149" t="str">
        <f t="shared" si="377"/>
        <v>_</v>
      </c>
      <c r="G12018" s="149">
        <f t="array" ref="G12018">SUM(IF(A12018=A$5:A12018,IF(C12018=C$5:C12018,1,0),0))</f>
        <v>8780</v>
      </c>
    </row>
    <row r="12019" spans="2:7" x14ac:dyDescent="0.25">
      <c r="B12019" s="149" t="str">
        <f t="shared" si="376"/>
        <v>_8781</v>
      </c>
      <c r="E12019" s="149" t="str">
        <f t="shared" si="377"/>
        <v>_</v>
      </c>
      <c r="G12019" s="149">
        <f t="array" ref="G12019">SUM(IF(A12019=A$5:A12019,IF(C12019=C$5:C12019,1,0),0))</f>
        <v>8781</v>
      </c>
    </row>
    <row r="12020" spans="2:7" x14ac:dyDescent="0.25">
      <c r="B12020" s="149" t="str">
        <f t="shared" si="376"/>
        <v>_8782</v>
      </c>
      <c r="E12020" s="149" t="str">
        <f t="shared" si="377"/>
        <v>_</v>
      </c>
      <c r="G12020" s="149">
        <f t="array" ref="G12020">SUM(IF(A12020=A$5:A12020,IF(C12020=C$5:C12020,1,0),0))</f>
        <v>8782</v>
      </c>
    </row>
    <row r="12021" spans="2:7" x14ac:dyDescent="0.25">
      <c r="B12021" s="149" t="str">
        <f t="shared" si="376"/>
        <v>_8783</v>
      </c>
      <c r="E12021" s="149" t="str">
        <f t="shared" si="377"/>
        <v>_</v>
      </c>
      <c r="G12021" s="149">
        <f t="array" ref="G12021">SUM(IF(A12021=A$5:A12021,IF(C12021=C$5:C12021,1,0),0))</f>
        <v>8783</v>
      </c>
    </row>
    <row r="12022" spans="2:7" x14ac:dyDescent="0.25">
      <c r="B12022" s="149" t="str">
        <f t="shared" si="376"/>
        <v>_8784</v>
      </c>
      <c r="E12022" s="149" t="str">
        <f t="shared" si="377"/>
        <v>_</v>
      </c>
      <c r="G12022" s="149">
        <f t="array" ref="G12022">SUM(IF(A12022=A$5:A12022,IF(C12022=C$5:C12022,1,0),0))</f>
        <v>8784</v>
      </c>
    </row>
    <row r="12023" spans="2:7" x14ac:dyDescent="0.25">
      <c r="B12023" s="149" t="str">
        <f t="shared" si="376"/>
        <v>_8785</v>
      </c>
      <c r="E12023" s="149" t="str">
        <f t="shared" si="377"/>
        <v>_</v>
      </c>
      <c r="G12023" s="149">
        <f t="array" ref="G12023">SUM(IF(A12023=A$5:A12023,IF(C12023=C$5:C12023,1,0),0))</f>
        <v>8785</v>
      </c>
    </row>
    <row r="12024" spans="2:7" x14ac:dyDescent="0.25">
      <c r="B12024" s="149" t="str">
        <f t="shared" si="376"/>
        <v>_8786</v>
      </c>
      <c r="E12024" s="149" t="str">
        <f t="shared" si="377"/>
        <v>_</v>
      </c>
      <c r="G12024" s="149">
        <f t="array" ref="G12024">SUM(IF(A12024=A$5:A12024,IF(C12024=C$5:C12024,1,0),0))</f>
        <v>8786</v>
      </c>
    </row>
    <row r="12025" spans="2:7" x14ac:dyDescent="0.25">
      <c r="B12025" s="149" t="str">
        <f t="shared" si="376"/>
        <v>_8787</v>
      </c>
      <c r="E12025" s="149" t="str">
        <f t="shared" si="377"/>
        <v>_</v>
      </c>
      <c r="G12025" s="149">
        <f t="array" ref="G12025">SUM(IF(A12025=A$5:A12025,IF(C12025=C$5:C12025,1,0),0))</f>
        <v>8787</v>
      </c>
    </row>
    <row r="12026" spans="2:7" x14ac:dyDescent="0.25">
      <c r="B12026" s="149" t="str">
        <f t="shared" si="376"/>
        <v>_8788</v>
      </c>
      <c r="E12026" s="149" t="str">
        <f t="shared" si="377"/>
        <v>_</v>
      </c>
      <c r="G12026" s="149">
        <f t="array" ref="G12026">SUM(IF(A12026=A$5:A12026,IF(C12026=C$5:C12026,1,0),0))</f>
        <v>8788</v>
      </c>
    </row>
    <row r="12027" spans="2:7" x14ac:dyDescent="0.25">
      <c r="B12027" s="149" t="str">
        <f t="shared" si="376"/>
        <v>_8789</v>
      </c>
      <c r="E12027" s="149" t="str">
        <f t="shared" si="377"/>
        <v>_</v>
      </c>
      <c r="G12027" s="149">
        <f t="array" ref="G12027">SUM(IF(A12027=A$5:A12027,IF(C12027=C$5:C12027,1,0),0))</f>
        <v>8789</v>
      </c>
    </row>
    <row r="12028" spans="2:7" x14ac:dyDescent="0.25">
      <c r="B12028" s="149" t="str">
        <f t="shared" si="376"/>
        <v>_8790</v>
      </c>
      <c r="E12028" s="149" t="str">
        <f t="shared" si="377"/>
        <v>_</v>
      </c>
      <c r="G12028" s="149">
        <f t="array" ref="G12028">SUM(IF(A12028=A$5:A12028,IF(C12028=C$5:C12028,1,0),0))</f>
        <v>8790</v>
      </c>
    </row>
    <row r="12029" spans="2:7" x14ac:dyDescent="0.25">
      <c r="B12029" s="149" t="str">
        <f t="shared" si="376"/>
        <v>_8791</v>
      </c>
      <c r="E12029" s="149" t="str">
        <f t="shared" si="377"/>
        <v>_</v>
      </c>
      <c r="G12029" s="149">
        <f t="array" ref="G12029">SUM(IF(A12029=A$5:A12029,IF(C12029=C$5:C12029,1,0),0))</f>
        <v>8791</v>
      </c>
    </row>
    <row r="12030" spans="2:7" x14ac:dyDescent="0.25">
      <c r="B12030" s="149" t="str">
        <f t="shared" si="376"/>
        <v>_8792</v>
      </c>
      <c r="E12030" s="149" t="str">
        <f t="shared" si="377"/>
        <v>_</v>
      </c>
      <c r="G12030" s="149">
        <f t="array" ref="G12030">SUM(IF(A12030=A$5:A12030,IF(C12030=C$5:C12030,1,0),0))</f>
        <v>8792</v>
      </c>
    </row>
    <row r="12031" spans="2:7" x14ac:dyDescent="0.25">
      <c r="B12031" s="149" t="str">
        <f t="shared" si="376"/>
        <v>_8793</v>
      </c>
      <c r="E12031" s="149" t="str">
        <f t="shared" si="377"/>
        <v>_</v>
      </c>
      <c r="G12031" s="149">
        <f t="array" ref="G12031">SUM(IF(A12031=A$5:A12031,IF(C12031=C$5:C12031,1,0),0))</f>
        <v>8793</v>
      </c>
    </row>
    <row r="12032" spans="2:7" x14ac:dyDescent="0.25">
      <c r="B12032" s="149" t="str">
        <f t="shared" si="376"/>
        <v>_8794</v>
      </c>
      <c r="E12032" s="149" t="str">
        <f t="shared" si="377"/>
        <v>_</v>
      </c>
      <c r="G12032" s="149">
        <f t="array" ref="G12032">SUM(IF(A12032=A$5:A12032,IF(C12032=C$5:C12032,1,0),0))</f>
        <v>8794</v>
      </c>
    </row>
    <row r="12033" spans="2:7" x14ac:dyDescent="0.25">
      <c r="B12033" s="149" t="str">
        <f t="shared" si="376"/>
        <v>_8795</v>
      </c>
      <c r="E12033" s="149" t="str">
        <f t="shared" si="377"/>
        <v>_</v>
      </c>
      <c r="G12033" s="149">
        <f t="array" ref="G12033">SUM(IF(A12033=A$5:A12033,IF(C12033=C$5:C12033,1,0),0))</f>
        <v>8795</v>
      </c>
    </row>
    <row r="12034" spans="2:7" x14ac:dyDescent="0.25">
      <c r="B12034" s="149" t="str">
        <f t="shared" si="376"/>
        <v>_8796</v>
      </c>
      <c r="E12034" s="149" t="str">
        <f t="shared" si="377"/>
        <v>_</v>
      </c>
      <c r="G12034" s="149">
        <f t="array" ref="G12034">SUM(IF(A12034=A$5:A12034,IF(C12034=C$5:C12034,1,0),0))</f>
        <v>8796</v>
      </c>
    </row>
    <row r="12035" spans="2:7" x14ac:dyDescent="0.25">
      <c r="B12035" s="149" t="str">
        <f t="shared" si="376"/>
        <v>_8797</v>
      </c>
      <c r="E12035" s="149" t="str">
        <f t="shared" si="377"/>
        <v>_</v>
      </c>
      <c r="G12035" s="149">
        <f t="array" ref="G12035">SUM(IF(A12035=A$5:A12035,IF(C12035=C$5:C12035,1,0),0))</f>
        <v>8797</v>
      </c>
    </row>
    <row r="12036" spans="2:7" x14ac:dyDescent="0.25">
      <c r="B12036" s="149" t="str">
        <f t="shared" si="376"/>
        <v>_8798</v>
      </c>
      <c r="E12036" s="149" t="str">
        <f t="shared" si="377"/>
        <v>_</v>
      </c>
      <c r="G12036" s="149">
        <f t="array" ref="G12036">SUM(IF(A12036=A$5:A12036,IF(C12036=C$5:C12036,1,0),0))</f>
        <v>8798</v>
      </c>
    </row>
    <row r="12037" spans="2:7" x14ac:dyDescent="0.25">
      <c r="B12037" s="149" t="str">
        <f t="shared" si="376"/>
        <v>_8799</v>
      </c>
      <c r="E12037" s="149" t="str">
        <f t="shared" si="377"/>
        <v>_</v>
      </c>
      <c r="G12037" s="149">
        <f t="array" ref="G12037">SUM(IF(A12037=A$5:A12037,IF(C12037=C$5:C12037,1,0),0))</f>
        <v>8799</v>
      </c>
    </row>
    <row r="12038" spans="2:7" x14ac:dyDescent="0.25">
      <c r="B12038" s="149" t="str">
        <f t="shared" si="376"/>
        <v>_8800</v>
      </c>
      <c r="E12038" s="149" t="str">
        <f t="shared" si="377"/>
        <v>_</v>
      </c>
      <c r="G12038" s="149">
        <f t="array" ref="G12038">SUM(IF(A12038=A$5:A12038,IF(C12038=C$5:C12038,1,0),0))</f>
        <v>8800</v>
      </c>
    </row>
    <row r="12039" spans="2:7" x14ac:dyDescent="0.25">
      <c r="B12039" s="149" t="str">
        <f t="shared" si="376"/>
        <v>_8801</v>
      </c>
      <c r="E12039" s="149" t="str">
        <f t="shared" si="377"/>
        <v>_</v>
      </c>
      <c r="G12039" s="149">
        <f t="array" ref="G12039">SUM(IF(A12039=A$5:A12039,IF(C12039=C$5:C12039,1,0),0))</f>
        <v>8801</v>
      </c>
    </row>
    <row r="12040" spans="2:7" x14ac:dyDescent="0.25">
      <c r="B12040" s="149" t="str">
        <f t="shared" si="376"/>
        <v>_8802</v>
      </c>
      <c r="E12040" s="149" t="str">
        <f t="shared" si="377"/>
        <v>_</v>
      </c>
      <c r="G12040" s="149">
        <f t="array" ref="G12040">SUM(IF(A12040=A$5:A12040,IF(C12040=C$5:C12040,1,0),0))</f>
        <v>8802</v>
      </c>
    </row>
    <row r="12041" spans="2:7" x14ac:dyDescent="0.25">
      <c r="B12041" s="149" t="str">
        <f t="shared" si="376"/>
        <v>_8803</v>
      </c>
      <c r="E12041" s="149" t="str">
        <f t="shared" si="377"/>
        <v>_</v>
      </c>
      <c r="G12041" s="149">
        <f t="array" ref="G12041">SUM(IF(A12041=A$5:A12041,IF(C12041=C$5:C12041,1,0),0))</f>
        <v>8803</v>
      </c>
    </row>
    <row r="12042" spans="2:7" x14ac:dyDescent="0.25">
      <c r="B12042" s="149" t="str">
        <f t="shared" si="376"/>
        <v>_8804</v>
      </c>
      <c r="E12042" s="149" t="str">
        <f t="shared" si="377"/>
        <v>_</v>
      </c>
      <c r="G12042" s="149">
        <f t="array" ref="G12042">SUM(IF(A12042=A$5:A12042,IF(C12042=C$5:C12042,1,0),0))</f>
        <v>8804</v>
      </c>
    </row>
    <row r="12043" spans="2:7" x14ac:dyDescent="0.25">
      <c r="B12043" s="149" t="str">
        <f t="shared" si="376"/>
        <v>_8805</v>
      </c>
      <c r="E12043" s="149" t="str">
        <f t="shared" si="377"/>
        <v>_</v>
      </c>
      <c r="G12043" s="149">
        <f t="array" ref="G12043">SUM(IF(A12043=A$5:A12043,IF(C12043=C$5:C12043,1,0),0))</f>
        <v>8805</v>
      </c>
    </row>
    <row r="12044" spans="2:7" x14ac:dyDescent="0.25">
      <c r="B12044" s="149" t="str">
        <f t="shared" si="376"/>
        <v>_8806</v>
      </c>
      <c r="E12044" s="149" t="str">
        <f t="shared" si="377"/>
        <v>_</v>
      </c>
      <c r="G12044" s="149">
        <f t="array" ref="G12044">SUM(IF(A12044=A$5:A12044,IF(C12044=C$5:C12044,1,0),0))</f>
        <v>8806</v>
      </c>
    </row>
    <row r="12045" spans="2:7" x14ac:dyDescent="0.25">
      <c r="B12045" s="149" t="str">
        <f t="shared" ref="B12045:B12108" si="378">A12045&amp;"_"&amp;C12045&amp;G12045</f>
        <v>_8807</v>
      </c>
      <c r="E12045" s="149" t="str">
        <f t="shared" si="377"/>
        <v>_</v>
      </c>
      <c r="G12045" s="149">
        <f t="array" ref="G12045">SUM(IF(A12045=A$5:A12045,IF(C12045=C$5:C12045,1,0),0))</f>
        <v>8807</v>
      </c>
    </row>
    <row r="12046" spans="2:7" x14ac:dyDescent="0.25">
      <c r="B12046" s="149" t="str">
        <f t="shared" si="378"/>
        <v>_8808</v>
      </c>
      <c r="E12046" s="149" t="str">
        <f t="shared" si="377"/>
        <v>_</v>
      </c>
      <c r="G12046" s="149">
        <f t="array" ref="G12046">SUM(IF(A12046=A$5:A12046,IF(C12046=C$5:C12046,1,0),0))</f>
        <v>8808</v>
      </c>
    </row>
    <row r="12047" spans="2:7" x14ac:dyDescent="0.25">
      <c r="B12047" s="149" t="str">
        <f t="shared" si="378"/>
        <v>_8809</v>
      </c>
      <c r="E12047" s="149" t="str">
        <f t="shared" si="377"/>
        <v>_</v>
      </c>
      <c r="G12047" s="149">
        <f t="array" ref="G12047">SUM(IF(A12047=A$5:A12047,IF(C12047=C$5:C12047,1,0),0))</f>
        <v>8809</v>
      </c>
    </row>
    <row r="12048" spans="2:7" x14ac:dyDescent="0.25">
      <c r="B12048" s="149" t="str">
        <f t="shared" si="378"/>
        <v>_8810</v>
      </c>
      <c r="E12048" s="149" t="str">
        <f t="shared" si="377"/>
        <v>_</v>
      </c>
      <c r="G12048" s="149">
        <f t="array" ref="G12048">SUM(IF(A12048=A$5:A12048,IF(C12048=C$5:C12048,1,0),0))</f>
        <v>8810</v>
      </c>
    </row>
    <row r="12049" spans="2:7" x14ac:dyDescent="0.25">
      <c r="B12049" s="149" t="str">
        <f t="shared" si="378"/>
        <v>_8811</v>
      </c>
      <c r="E12049" s="149" t="str">
        <f t="shared" si="377"/>
        <v>_</v>
      </c>
      <c r="G12049" s="149">
        <f t="array" ref="G12049">SUM(IF(A12049=A$5:A12049,IF(C12049=C$5:C12049,1,0),0))</f>
        <v>8811</v>
      </c>
    </row>
    <row r="12050" spans="2:7" x14ac:dyDescent="0.25">
      <c r="B12050" s="149" t="str">
        <f t="shared" si="378"/>
        <v>_8812</v>
      </c>
      <c r="E12050" s="149" t="str">
        <f t="shared" si="377"/>
        <v>_</v>
      </c>
      <c r="G12050" s="149">
        <f t="array" ref="G12050">SUM(IF(A12050=A$5:A12050,IF(C12050=C$5:C12050,1,0),0))</f>
        <v>8812</v>
      </c>
    </row>
    <row r="12051" spans="2:7" x14ac:dyDescent="0.25">
      <c r="B12051" s="149" t="str">
        <f t="shared" si="378"/>
        <v>_8813</v>
      </c>
      <c r="E12051" s="149" t="str">
        <f t="shared" si="377"/>
        <v>_</v>
      </c>
      <c r="G12051" s="149">
        <f t="array" ref="G12051">SUM(IF(A12051=A$5:A12051,IF(C12051=C$5:C12051,1,0),0))</f>
        <v>8813</v>
      </c>
    </row>
    <row r="12052" spans="2:7" x14ac:dyDescent="0.25">
      <c r="B12052" s="149" t="str">
        <f t="shared" si="378"/>
        <v>_8814</v>
      </c>
      <c r="E12052" s="149" t="str">
        <f t="shared" si="377"/>
        <v>_</v>
      </c>
      <c r="G12052" s="149">
        <f t="array" ref="G12052">SUM(IF(A12052=A$5:A12052,IF(C12052=C$5:C12052,1,0),0))</f>
        <v>8814</v>
      </c>
    </row>
    <row r="12053" spans="2:7" x14ac:dyDescent="0.25">
      <c r="B12053" s="149" t="str">
        <f t="shared" si="378"/>
        <v>_8815</v>
      </c>
      <c r="E12053" s="149" t="str">
        <f t="shared" si="377"/>
        <v>_</v>
      </c>
      <c r="G12053" s="149">
        <f t="array" ref="G12053">SUM(IF(A12053=A$5:A12053,IF(C12053=C$5:C12053,1,0),0))</f>
        <v>8815</v>
      </c>
    </row>
    <row r="12054" spans="2:7" x14ac:dyDescent="0.25">
      <c r="B12054" s="149" t="str">
        <f t="shared" si="378"/>
        <v>_8816</v>
      </c>
      <c r="E12054" s="149" t="str">
        <f t="shared" si="377"/>
        <v>_</v>
      </c>
      <c r="G12054" s="149">
        <f t="array" ref="G12054">SUM(IF(A12054=A$5:A12054,IF(C12054=C$5:C12054,1,0),0))</f>
        <v>8816</v>
      </c>
    </row>
    <row r="12055" spans="2:7" x14ac:dyDescent="0.25">
      <c r="B12055" s="149" t="str">
        <f t="shared" si="378"/>
        <v>_8817</v>
      </c>
      <c r="E12055" s="149" t="str">
        <f t="shared" si="377"/>
        <v>_</v>
      </c>
      <c r="G12055" s="149">
        <f t="array" ref="G12055">SUM(IF(A12055=A$5:A12055,IF(C12055=C$5:C12055,1,0),0))</f>
        <v>8817</v>
      </c>
    </row>
    <row r="12056" spans="2:7" x14ac:dyDescent="0.25">
      <c r="B12056" s="149" t="str">
        <f t="shared" si="378"/>
        <v>_8818</v>
      </c>
      <c r="E12056" s="149" t="str">
        <f t="shared" si="377"/>
        <v>_</v>
      </c>
      <c r="G12056" s="149">
        <f t="array" ref="G12056">SUM(IF(A12056=A$5:A12056,IF(C12056=C$5:C12056,1,0),0))</f>
        <v>8818</v>
      </c>
    </row>
    <row r="12057" spans="2:7" x14ac:dyDescent="0.25">
      <c r="B12057" s="149" t="str">
        <f t="shared" si="378"/>
        <v>_8819</v>
      </c>
      <c r="E12057" s="149" t="str">
        <f t="shared" si="377"/>
        <v>_</v>
      </c>
      <c r="G12057" s="149">
        <f t="array" ref="G12057">SUM(IF(A12057=A$5:A12057,IF(C12057=C$5:C12057,1,0),0))</f>
        <v>8819</v>
      </c>
    </row>
    <row r="12058" spans="2:7" x14ac:dyDescent="0.25">
      <c r="B12058" s="149" t="str">
        <f t="shared" si="378"/>
        <v>_8820</v>
      </c>
      <c r="E12058" s="149" t="str">
        <f t="shared" si="377"/>
        <v>_</v>
      </c>
      <c r="G12058" s="149">
        <f t="array" ref="G12058">SUM(IF(A12058=A$5:A12058,IF(C12058=C$5:C12058,1,0),0))</f>
        <v>8820</v>
      </c>
    </row>
    <row r="12059" spans="2:7" x14ac:dyDescent="0.25">
      <c r="B12059" s="149" t="str">
        <f t="shared" si="378"/>
        <v>_8821</v>
      </c>
      <c r="E12059" s="149" t="str">
        <f t="shared" si="377"/>
        <v>_</v>
      </c>
      <c r="G12059" s="149">
        <f t="array" ref="G12059">SUM(IF(A12059=A$5:A12059,IF(C12059=C$5:C12059,1,0),0))</f>
        <v>8821</v>
      </c>
    </row>
    <row r="12060" spans="2:7" x14ac:dyDescent="0.25">
      <c r="B12060" s="149" t="str">
        <f t="shared" si="378"/>
        <v>_8822</v>
      </c>
      <c r="E12060" s="149" t="str">
        <f t="shared" si="377"/>
        <v>_</v>
      </c>
      <c r="G12060" s="149">
        <f t="array" ref="G12060">SUM(IF(A12060=A$5:A12060,IF(C12060=C$5:C12060,1,0),0))</f>
        <v>8822</v>
      </c>
    </row>
    <row r="12061" spans="2:7" x14ac:dyDescent="0.25">
      <c r="B12061" s="149" t="str">
        <f t="shared" si="378"/>
        <v>_8823</v>
      </c>
      <c r="E12061" s="149" t="str">
        <f t="shared" si="377"/>
        <v>_</v>
      </c>
      <c r="G12061" s="149">
        <f t="array" ref="G12061">SUM(IF(A12061=A$5:A12061,IF(C12061=C$5:C12061,1,0),0))</f>
        <v>8823</v>
      </c>
    </row>
    <row r="12062" spans="2:7" x14ac:dyDescent="0.25">
      <c r="B12062" s="149" t="str">
        <f t="shared" si="378"/>
        <v>_8824</v>
      </c>
      <c r="E12062" s="149" t="str">
        <f t="shared" si="377"/>
        <v>_</v>
      </c>
      <c r="G12062" s="149">
        <f t="array" ref="G12062">SUM(IF(A12062=A$5:A12062,IF(C12062=C$5:C12062,1,0),0))</f>
        <v>8824</v>
      </c>
    </row>
    <row r="12063" spans="2:7" x14ac:dyDescent="0.25">
      <c r="B12063" s="149" t="str">
        <f t="shared" si="378"/>
        <v>_8825</v>
      </c>
      <c r="E12063" s="149" t="str">
        <f t="shared" si="377"/>
        <v>_</v>
      </c>
      <c r="G12063" s="149">
        <f t="array" ref="G12063">SUM(IF(A12063=A$5:A12063,IF(C12063=C$5:C12063,1,0),0))</f>
        <v>8825</v>
      </c>
    </row>
    <row r="12064" spans="2:7" x14ac:dyDescent="0.25">
      <c r="B12064" s="149" t="str">
        <f t="shared" si="378"/>
        <v>_8826</v>
      </c>
      <c r="E12064" s="149" t="str">
        <f t="shared" si="377"/>
        <v>_</v>
      </c>
      <c r="G12064" s="149">
        <f t="array" ref="G12064">SUM(IF(A12064=A$5:A12064,IF(C12064=C$5:C12064,1,0),0))</f>
        <v>8826</v>
      </c>
    </row>
    <row r="12065" spans="2:7" x14ac:dyDescent="0.25">
      <c r="B12065" s="149" t="str">
        <f t="shared" si="378"/>
        <v>_8827</v>
      </c>
      <c r="E12065" s="149" t="str">
        <f t="shared" si="377"/>
        <v>_</v>
      </c>
      <c r="G12065" s="149">
        <f t="array" ref="G12065">SUM(IF(A12065=A$5:A12065,IF(C12065=C$5:C12065,1,0),0))</f>
        <v>8827</v>
      </c>
    </row>
    <row r="12066" spans="2:7" x14ac:dyDescent="0.25">
      <c r="B12066" s="149" t="str">
        <f t="shared" si="378"/>
        <v>_8828</v>
      </c>
      <c r="E12066" s="149" t="str">
        <f t="shared" si="377"/>
        <v>_</v>
      </c>
      <c r="G12066" s="149">
        <f t="array" ref="G12066">SUM(IF(A12066=A$5:A12066,IF(C12066=C$5:C12066,1,0),0))</f>
        <v>8828</v>
      </c>
    </row>
    <row r="12067" spans="2:7" x14ac:dyDescent="0.25">
      <c r="B12067" s="149" t="str">
        <f t="shared" si="378"/>
        <v>_8829</v>
      </c>
      <c r="E12067" s="149" t="str">
        <f t="shared" si="377"/>
        <v>_</v>
      </c>
      <c r="G12067" s="149">
        <f t="array" ref="G12067">SUM(IF(A12067=A$5:A12067,IF(C12067=C$5:C12067,1,0),0))</f>
        <v>8829</v>
      </c>
    </row>
    <row r="12068" spans="2:7" x14ac:dyDescent="0.25">
      <c r="B12068" s="149" t="str">
        <f t="shared" si="378"/>
        <v>_8830</v>
      </c>
      <c r="E12068" s="149" t="str">
        <f t="shared" si="377"/>
        <v>_</v>
      </c>
      <c r="G12068" s="149">
        <f t="array" ref="G12068">SUM(IF(A12068=A$5:A12068,IF(C12068=C$5:C12068,1,0),0))</f>
        <v>8830</v>
      </c>
    </row>
    <row r="12069" spans="2:7" x14ac:dyDescent="0.25">
      <c r="B12069" s="149" t="str">
        <f t="shared" si="378"/>
        <v>_8831</v>
      </c>
      <c r="E12069" s="149" t="str">
        <f t="shared" si="377"/>
        <v>_</v>
      </c>
      <c r="G12069" s="149">
        <f t="array" ref="G12069">SUM(IF(A12069=A$5:A12069,IF(C12069=C$5:C12069,1,0),0))</f>
        <v>8831</v>
      </c>
    </row>
    <row r="12070" spans="2:7" x14ac:dyDescent="0.25">
      <c r="B12070" s="149" t="str">
        <f t="shared" si="378"/>
        <v>_8832</v>
      </c>
      <c r="E12070" s="149" t="str">
        <f t="shared" si="377"/>
        <v>_</v>
      </c>
      <c r="G12070" s="149">
        <f t="array" ref="G12070">SUM(IF(A12070=A$5:A12070,IF(C12070=C$5:C12070,1,0),0))</f>
        <v>8832</v>
      </c>
    </row>
    <row r="12071" spans="2:7" x14ac:dyDescent="0.25">
      <c r="B12071" s="149" t="str">
        <f t="shared" si="378"/>
        <v>_8833</v>
      </c>
      <c r="E12071" s="149" t="str">
        <f t="shared" si="377"/>
        <v>_</v>
      </c>
      <c r="G12071" s="149">
        <f t="array" ref="G12071">SUM(IF(A12071=A$5:A12071,IF(C12071=C$5:C12071,1,0),0))</f>
        <v>8833</v>
      </c>
    </row>
    <row r="12072" spans="2:7" x14ac:dyDescent="0.25">
      <c r="B12072" s="149" t="str">
        <f t="shared" si="378"/>
        <v>_8834</v>
      </c>
      <c r="E12072" s="149" t="str">
        <f t="shared" si="377"/>
        <v>_</v>
      </c>
      <c r="G12072" s="149">
        <f t="array" ref="G12072">SUM(IF(A12072=A$5:A12072,IF(C12072=C$5:C12072,1,0),0))</f>
        <v>8834</v>
      </c>
    </row>
    <row r="12073" spans="2:7" x14ac:dyDescent="0.25">
      <c r="B12073" s="149" t="str">
        <f t="shared" si="378"/>
        <v>_8835</v>
      </c>
      <c r="E12073" s="149" t="str">
        <f t="shared" si="377"/>
        <v>_</v>
      </c>
      <c r="G12073" s="149">
        <f t="array" ref="G12073">SUM(IF(A12073=A$5:A12073,IF(C12073=C$5:C12073,1,0),0))</f>
        <v>8835</v>
      </c>
    </row>
    <row r="12074" spans="2:7" x14ac:dyDescent="0.25">
      <c r="B12074" s="149" t="str">
        <f t="shared" si="378"/>
        <v>_8836</v>
      </c>
      <c r="E12074" s="149" t="str">
        <f t="shared" si="377"/>
        <v>_</v>
      </c>
      <c r="G12074" s="149">
        <f t="array" ref="G12074">SUM(IF(A12074=A$5:A12074,IF(C12074=C$5:C12074,1,0),0))</f>
        <v>8836</v>
      </c>
    </row>
    <row r="12075" spans="2:7" x14ac:dyDescent="0.25">
      <c r="B12075" s="149" t="str">
        <f t="shared" si="378"/>
        <v>_8837</v>
      </c>
      <c r="E12075" s="149" t="str">
        <f t="shared" si="377"/>
        <v>_</v>
      </c>
      <c r="G12075" s="149">
        <f t="array" ref="G12075">SUM(IF(A12075=A$5:A12075,IF(C12075=C$5:C12075,1,0),0))</f>
        <v>8837</v>
      </c>
    </row>
    <row r="12076" spans="2:7" x14ac:dyDescent="0.25">
      <c r="B12076" s="149" t="str">
        <f t="shared" si="378"/>
        <v>_8838</v>
      </c>
      <c r="E12076" s="149" t="str">
        <f t="shared" si="377"/>
        <v>_</v>
      </c>
      <c r="G12076" s="149">
        <f t="array" ref="G12076">SUM(IF(A12076=A$5:A12076,IF(C12076=C$5:C12076,1,0),0))</f>
        <v>8838</v>
      </c>
    </row>
    <row r="12077" spans="2:7" x14ac:dyDescent="0.25">
      <c r="B12077" s="149" t="str">
        <f t="shared" si="378"/>
        <v>_8839</v>
      </c>
      <c r="E12077" s="149" t="str">
        <f t="shared" si="377"/>
        <v>_</v>
      </c>
      <c r="G12077" s="149">
        <f t="array" ref="G12077">SUM(IF(A12077=A$5:A12077,IF(C12077=C$5:C12077,1,0),0))</f>
        <v>8839</v>
      </c>
    </row>
    <row r="12078" spans="2:7" x14ac:dyDescent="0.25">
      <c r="B12078" s="149" t="str">
        <f t="shared" si="378"/>
        <v>_8840</v>
      </c>
      <c r="E12078" s="149" t="str">
        <f t="shared" si="377"/>
        <v>_</v>
      </c>
      <c r="G12078" s="149">
        <f t="array" ref="G12078">SUM(IF(A12078=A$5:A12078,IF(C12078=C$5:C12078,1,0),0))</f>
        <v>8840</v>
      </c>
    </row>
    <row r="12079" spans="2:7" x14ac:dyDescent="0.25">
      <c r="B12079" s="149" t="str">
        <f t="shared" si="378"/>
        <v>_8841</v>
      </c>
      <c r="E12079" s="149" t="str">
        <f t="shared" si="377"/>
        <v>_</v>
      </c>
      <c r="G12079" s="149">
        <f t="array" ref="G12079">SUM(IF(A12079=A$5:A12079,IF(C12079=C$5:C12079,1,0),0))</f>
        <v>8841</v>
      </c>
    </row>
    <row r="12080" spans="2:7" x14ac:dyDescent="0.25">
      <c r="B12080" s="149" t="str">
        <f t="shared" si="378"/>
        <v>_8842</v>
      </c>
      <c r="E12080" s="149" t="str">
        <f t="shared" si="377"/>
        <v>_</v>
      </c>
      <c r="G12080" s="149">
        <f t="array" ref="G12080">SUM(IF(A12080=A$5:A12080,IF(C12080=C$5:C12080,1,0),0))</f>
        <v>8842</v>
      </c>
    </row>
    <row r="12081" spans="2:7" x14ac:dyDescent="0.25">
      <c r="B12081" s="149" t="str">
        <f t="shared" si="378"/>
        <v>_8843</v>
      </c>
      <c r="E12081" s="149" t="str">
        <f t="shared" ref="E12081:E12144" si="379">A12081&amp;"_"&amp;C12081&amp;D12081</f>
        <v>_</v>
      </c>
      <c r="G12081" s="149">
        <f t="array" ref="G12081">SUM(IF(A12081=A$5:A12081,IF(C12081=C$5:C12081,1,0),0))</f>
        <v>8843</v>
      </c>
    </row>
    <row r="12082" spans="2:7" x14ac:dyDescent="0.25">
      <c r="B12082" s="149" t="str">
        <f t="shared" si="378"/>
        <v>_8844</v>
      </c>
      <c r="E12082" s="149" t="str">
        <f t="shared" si="379"/>
        <v>_</v>
      </c>
      <c r="G12082" s="149">
        <f t="array" ref="G12082">SUM(IF(A12082=A$5:A12082,IF(C12082=C$5:C12082,1,0),0))</f>
        <v>8844</v>
      </c>
    </row>
    <row r="12083" spans="2:7" x14ac:dyDescent="0.25">
      <c r="B12083" s="149" t="str">
        <f t="shared" si="378"/>
        <v>_8845</v>
      </c>
      <c r="E12083" s="149" t="str">
        <f t="shared" si="379"/>
        <v>_</v>
      </c>
      <c r="G12083" s="149">
        <f t="array" ref="G12083">SUM(IF(A12083=A$5:A12083,IF(C12083=C$5:C12083,1,0),0))</f>
        <v>8845</v>
      </c>
    </row>
    <row r="12084" spans="2:7" x14ac:dyDescent="0.25">
      <c r="B12084" s="149" t="str">
        <f t="shared" si="378"/>
        <v>_8846</v>
      </c>
      <c r="E12084" s="149" t="str">
        <f t="shared" si="379"/>
        <v>_</v>
      </c>
      <c r="G12084" s="149">
        <f t="array" ref="G12084">SUM(IF(A12084=A$5:A12084,IF(C12084=C$5:C12084,1,0),0))</f>
        <v>8846</v>
      </c>
    </row>
    <row r="12085" spans="2:7" x14ac:dyDescent="0.25">
      <c r="B12085" s="149" t="str">
        <f t="shared" si="378"/>
        <v>_8847</v>
      </c>
      <c r="E12085" s="149" t="str">
        <f t="shared" si="379"/>
        <v>_</v>
      </c>
      <c r="G12085" s="149">
        <f t="array" ref="G12085">SUM(IF(A12085=A$5:A12085,IF(C12085=C$5:C12085,1,0),0))</f>
        <v>8847</v>
      </c>
    </row>
    <row r="12086" spans="2:7" x14ac:dyDescent="0.25">
      <c r="B12086" s="149" t="str">
        <f t="shared" si="378"/>
        <v>_8848</v>
      </c>
      <c r="E12086" s="149" t="str">
        <f t="shared" si="379"/>
        <v>_</v>
      </c>
      <c r="G12086" s="149">
        <f t="array" ref="G12086">SUM(IF(A12086=A$5:A12086,IF(C12086=C$5:C12086,1,0),0))</f>
        <v>8848</v>
      </c>
    </row>
    <row r="12087" spans="2:7" x14ac:dyDescent="0.25">
      <c r="B12087" s="149" t="str">
        <f t="shared" si="378"/>
        <v>_8849</v>
      </c>
      <c r="E12087" s="149" t="str">
        <f t="shared" si="379"/>
        <v>_</v>
      </c>
      <c r="G12087" s="149">
        <f t="array" ref="G12087">SUM(IF(A12087=A$5:A12087,IF(C12087=C$5:C12087,1,0),0))</f>
        <v>8849</v>
      </c>
    </row>
    <row r="12088" spans="2:7" x14ac:dyDescent="0.25">
      <c r="B12088" s="149" t="str">
        <f t="shared" si="378"/>
        <v>_8850</v>
      </c>
      <c r="E12088" s="149" t="str">
        <f t="shared" si="379"/>
        <v>_</v>
      </c>
      <c r="G12088" s="149">
        <f t="array" ref="G12088">SUM(IF(A12088=A$5:A12088,IF(C12088=C$5:C12088,1,0),0))</f>
        <v>8850</v>
      </c>
    </row>
    <row r="12089" spans="2:7" x14ac:dyDescent="0.25">
      <c r="B12089" s="149" t="str">
        <f t="shared" si="378"/>
        <v>_8851</v>
      </c>
      <c r="E12089" s="149" t="str">
        <f t="shared" si="379"/>
        <v>_</v>
      </c>
      <c r="G12089" s="149">
        <f t="array" ref="G12089">SUM(IF(A12089=A$5:A12089,IF(C12089=C$5:C12089,1,0),0))</f>
        <v>8851</v>
      </c>
    </row>
    <row r="12090" spans="2:7" x14ac:dyDescent="0.25">
      <c r="B12090" s="149" t="str">
        <f t="shared" si="378"/>
        <v>_8852</v>
      </c>
      <c r="E12090" s="149" t="str">
        <f t="shared" si="379"/>
        <v>_</v>
      </c>
      <c r="G12090" s="149">
        <f t="array" ref="G12090">SUM(IF(A12090=A$5:A12090,IF(C12090=C$5:C12090,1,0),0))</f>
        <v>8852</v>
      </c>
    </row>
    <row r="12091" spans="2:7" x14ac:dyDescent="0.25">
      <c r="B12091" s="149" t="str">
        <f t="shared" si="378"/>
        <v>_8853</v>
      </c>
      <c r="E12091" s="149" t="str">
        <f t="shared" si="379"/>
        <v>_</v>
      </c>
      <c r="G12091" s="149">
        <f t="array" ref="G12091">SUM(IF(A12091=A$5:A12091,IF(C12091=C$5:C12091,1,0),0))</f>
        <v>8853</v>
      </c>
    </row>
    <row r="12092" spans="2:7" x14ac:dyDescent="0.25">
      <c r="B12092" s="149" t="str">
        <f t="shared" si="378"/>
        <v>_8854</v>
      </c>
      <c r="E12092" s="149" t="str">
        <f t="shared" si="379"/>
        <v>_</v>
      </c>
      <c r="G12092" s="149">
        <f t="array" ref="G12092">SUM(IF(A12092=A$5:A12092,IF(C12092=C$5:C12092,1,0),0))</f>
        <v>8854</v>
      </c>
    </row>
    <row r="12093" spans="2:7" x14ac:dyDescent="0.25">
      <c r="B12093" s="149" t="str">
        <f t="shared" si="378"/>
        <v>_8855</v>
      </c>
      <c r="E12093" s="149" t="str">
        <f t="shared" si="379"/>
        <v>_</v>
      </c>
      <c r="G12093" s="149">
        <f t="array" ref="G12093">SUM(IF(A12093=A$5:A12093,IF(C12093=C$5:C12093,1,0),0))</f>
        <v>8855</v>
      </c>
    </row>
    <row r="12094" spans="2:7" x14ac:dyDescent="0.25">
      <c r="B12094" s="149" t="str">
        <f t="shared" si="378"/>
        <v>_8856</v>
      </c>
      <c r="E12094" s="149" t="str">
        <f t="shared" si="379"/>
        <v>_</v>
      </c>
      <c r="G12094" s="149">
        <f t="array" ref="G12094">SUM(IF(A12094=A$5:A12094,IF(C12094=C$5:C12094,1,0),0))</f>
        <v>8856</v>
      </c>
    </row>
    <row r="12095" spans="2:7" x14ac:dyDescent="0.25">
      <c r="B12095" s="149" t="str">
        <f t="shared" si="378"/>
        <v>_8857</v>
      </c>
      <c r="E12095" s="149" t="str">
        <f t="shared" si="379"/>
        <v>_</v>
      </c>
      <c r="G12095" s="149">
        <f t="array" ref="G12095">SUM(IF(A12095=A$5:A12095,IF(C12095=C$5:C12095,1,0),0))</f>
        <v>8857</v>
      </c>
    </row>
    <row r="12096" spans="2:7" x14ac:dyDescent="0.25">
      <c r="B12096" s="149" t="str">
        <f t="shared" si="378"/>
        <v>_8858</v>
      </c>
      <c r="E12096" s="149" t="str">
        <f t="shared" si="379"/>
        <v>_</v>
      </c>
      <c r="G12096" s="149">
        <f t="array" ref="G12096">SUM(IF(A12096=A$5:A12096,IF(C12096=C$5:C12096,1,0),0))</f>
        <v>8858</v>
      </c>
    </row>
    <row r="12097" spans="2:7" x14ac:dyDescent="0.25">
      <c r="B12097" s="149" t="str">
        <f t="shared" si="378"/>
        <v>_8859</v>
      </c>
      <c r="E12097" s="149" t="str">
        <f t="shared" si="379"/>
        <v>_</v>
      </c>
      <c r="G12097" s="149">
        <f t="array" ref="G12097">SUM(IF(A12097=A$5:A12097,IF(C12097=C$5:C12097,1,0),0))</f>
        <v>8859</v>
      </c>
    </row>
    <row r="12098" spans="2:7" x14ac:dyDescent="0.25">
      <c r="B12098" s="149" t="str">
        <f t="shared" si="378"/>
        <v>_8860</v>
      </c>
      <c r="E12098" s="149" t="str">
        <f t="shared" si="379"/>
        <v>_</v>
      </c>
      <c r="G12098" s="149">
        <f t="array" ref="G12098">SUM(IF(A12098=A$5:A12098,IF(C12098=C$5:C12098,1,0),0))</f>
        <v>8860</v>
      </c>
    </row>
    <row r="12099" spans="2:7" x14ac:dyDescent="0.25">
      <c r="B12099" s="149" t="str">
        <f t="shared" si="378"/>
        <v>_8861</v>
      </c>
      <c r="E12099" s="149" t="str">
        <f t="shared" si="379"/>
        <v>_</v>
      </c>
      <c r="G12099" s="149">
        <f t="array" ref="G12099">SUM(IF(A12099=A$5:A12099,IF(C12099=C$5:C12099,1,0),0))</f>
        <v>8861</v>
      </c>
    </row>
    <row r="12100" spans="2:7" x14ac:dyDescent="0.25">
      <c r="B12100" s="149" t="str">
        <f t="shared" si="378"/>
        <v>_8862</v>
      </c>
      <c r="E12100" s="149" t="str">
        <f t="shared" si="379"/>
        <v>_</v>
      </c>
      <c r="G12100" s="149">
        <f t="array" ref="G12100">SUM(IF(A12100=A$5:A12100,IF(C12100=C$5:C12100,1,0),0))</f>
        <v>8862</v>
      </c>
    </row>
    <row r="12101" spans="2:7" x14ac:dyDescent="0.25">
      <c r="B12101" s="149" t="str">
        <f t="shared" si="378"/>
        <v>_8863</v>
      </c>
      <c r="E12101" s="149" t="str">
        <f t="shared" si="379"/>
        <v>_</v>
      </c>
      <c r="G12101" s="149">
        <f t="array" ref="G12101">SUM(IF(A12101=A$5:A12101,IF(C12101=C$5:C12101,1,0),0))</f>
        <v>8863</v>
      </c>
    </row>
    <row r="12102" spans="2:7" x14ac:dyDescent="0.25">
      <c r="B12102" s="149" t="str">
        <f t="shared" si="378"/>
        <v>_8864</v>
      </c>
      <c r="E12102" s="149" t="str">
        <f t="shared" si="379"/>
        <v>_</v>
      </c>
      <c r="G12102" s="149">
        <f t="array" ref="G12102">SUM(IF(A12102=A$5:A12102,IF(C12102=C$5:C12102,1,0),0))</f>
        <v>8864</v>
      </c>
    </row>
    <row r="12103" spans="2:7" x14ac:dyDescent="0.25">
      <c r="B12103" s="149" t="str">
        <f t="shared" si="378"/>
        <v>_8865</v>
      </c>
      <c r="E12103" s="149" t="str">
        <f t="shared" si="379"/>
        <v>_</v>
      </c>
      <c r="G12103" s="149">
        <f t="array" ref="G12103">SUM(IF(A12103=A$5:A12103,IF(C12103=C$5:C12103,1,0),0))</f>
        <v>8865</v>
      </c>
    </row>
    <row r="12104" spans="2:7" x14ac:dyDescent="0.25">
      <c r="B12104" s="149" t="str">
        <f t="shared" si="378"/>
        <v>_8866</v>
      </c>
      <c r="E12104" s="149" t="str">
        <f t="shared" si="379"/>
        <v>_</v>
      </c>
      <c r="G12104" s="149">
        <f t="array" ref="G12104">SUM(IF(A12104=A$5:A12104,IF(C12104=C$5:C12104,1,0),0))</f>
        <v>8866</v>
      </c>
    </row>
    <row r="12105" spans="2:7" x14ac:dyDescent="0.25">
      <c r="B12105" s="149" t="str">
        <f t="shared" si="378"/>
        <v>_8867</v>
      </c>
      <c r="E12105" s="149" t="str">
        <f t="shared" si="379"/>
        <v>_</v>
      </c>
      <c r="G12105" s="149">
        <f t="array" ref="G12105">SUM(IF(A12105=A$5:A12105,IF(C12105=C$5:C12105,1,0),0))</f>
        <v>8867</v>
      </c>
    </row>
    <row r="12106" spans="2:7" x14ac:dyDescent="0.25">
      <c r="B12106" s="149" t="str">
        <f t="shared" si="378"/>
        <v>_8868</v>
      </c>
      <c r="E12106" s="149" t="str">
        <f t="shared" si="379"/>
        <v>_</v>
      </c>
      <c r="G12106" s="149">
        <f t="array" ref="G12106">SUM(IF(A12106=A$5:A12106,IF(C12106=C$5:C12106,1,0),0))</f>
        <v>8868</v>
      </c>
    </row>
    <row r="12107" spans="2:7" x14ac:dyDescent="0.25">
      <c r="B12107" s="149" t="str">
        <f t="shared" si="378"/>
        <v>_8869</v>
      </c>
      <c r="E12107" s="149" t="str">
        <f t="shared" si="379"/>
        <v>_</v>
      </c>
      <c r="G12107" s="149">
        <f t="array" ref="G12107">SUM(IF(A12107=A$5:A12107,IF(C12107=C$5:C12107,1,0),0))</f>
        <v>8869</v>
      </c>
    </row>
    <row r="12108" spans="2:7" x14ac:dyDescent="0.25">
      <c r="B12108" s="149" t="str">
        <f t="shared" si="378"/>
        <v>_8870</v>
      </c>
      <c r="E12108" s="149" t="str">
        <f t="shared" si="379"/>
        <v>_</v>
      </c>
      <c r="G12108" s="149">
        <f t="array" ref="G12108">SUM(IF(A12108=A$5:A12108,IF(C12108=C$5:C12108,1,0),0))</f>
        <v>8870</v>
      </c>
    </row>
    <row r="12109" spans="2:7" x14ac:dyDescent="0.25">
      <c r="B12109" s="149" t="str">
        <f t="shared" ref="B12109:B12172" si="380">A12109&amp;"_"&amp;C12109&amp;G12109</f>
        <v>_8871</v>
      </c>
      <c r="E12109" s="149" t="str">
        <f t="shared" si="379"/>
        <v>_</v>
      </c>
      <c r="G12109" s="149">
        <f t="array" ref="G12109">SUM(IF(A12109=A$5:A12109,IF(C12109=C$5:C12109,1,0),0))</f>
        <v>8871</v>
      </c>
    </row>
    <row r="12110" spans="2:7" x14ac:dyDescent="0.25">
      <c r="B12110" s="149" t="str">
        <f t="shared" si="380"/>
        <v>_8872</v>
      </c>
      <c r="E12110" s="149" t="str">
        <f t="shared" si="379"/>
        <v>_</v>
      </c>
      <c r="G12110" s="149">
        <f t="array" ref="G12110">SUM(IF(A12110=A$5:A12110,IF(C12110=C$5:C12110,1,0),0))</f>
        <v>8872</v>
      </c>
    </row>
    <row r="12111" spans="2:7" x14ac:dyDescent="0.25">
      <c r="B12111" s="149" t="str">
        <f t="shared" si="380"/>
        <v>_8873</v>
      </c>
      <c r="E12111" s="149" t="str">
        <f t="shared" si="379"/>
        <v>_</v>
      </c>
      <c r="G12111" s="149">
        <f t="array" ref="G12111">SUM(IF(A12111=A$5:A12111,IF(C12111=C$5:C12111,1,0),0))</f>
        <v>8873</v>
      </c>
    </row>
    <row r="12112" spans="2:7" x14ac:dyDescent="0.25">
      <c r="B12112" s="149" t="str">
        <f t="shared" si="380"/>
        <v>_8874</v>
      </c>
      <c r="E12112" s="149" t="str">
        <f t="shared" si="379"/>
        <v>_</v>
      </c>
      <c r="G12112" s="149">
        <f t="array" ref="G12112">SUM(IF(A12112=A$5:A12112,IF(C12112=C$5:C12112,1,0),0))</f>
        <v>8874</v>
      </c>
    </row>
    <row r="12113" spans="2:7" x14ac:dyDescent="0.25">
      <c r="B12113" s="149" t="str">
        <f t="shared" si="380"/>
        <v>_8875</v>
      </c>
      <c r="E12113" s="149" t="str">
        <f t="shared" si="379"/>
        <v>_</v>
      </c>
      <c r="G12113" s="149">
        <f t="array" ref="G12113">SUM(IF(A12113=A$5:A12113,IF(C12113=C$5:C12113,1,0),0))</f>
        <v>8875</v>
      </c>
    </row>
    <row r="12114" spans="2:7" x14ac:dyDescent="0.25">
      <c r="B12114" s="149" t="str">
        <f t="shared" si="380"/>
        <v>_8876</v>
      </c>
      <c r="E12114" s="149" t="str">
        <f t="shared" si="379"/>
        <v>_</v>
      </c>
      <c r="G12114" s="149">
        <f t="array" ref="G12114">SUM(IF(A12114=A$5:A12114,IF(C12114=C$5:C12114,1,0),0))</f>
        <v>8876</v>
      </c>
    </row>
    <row r="12115" spans="2:7" x14ac:dyDescent="0.25">
      <c r="B12115" s="149" t="str">
        <f t="shared" si="380"/>
        <v>_8877</v>
      </c>
      <c r="E12115" s="149" t="str">
        <f t="shared" si="379"/>
        <v>_</v>
      </c>
      <c r="G12115" s="149">
        <f t="array" ref="G12115">SUM(IF(A12115=A$5:A12115,IF(C12115=C$5:C12115,1,0),0))</f>
        <v>8877</v>
      </c>
    </row>
    <row r="12116" spans="2:7" x14ac:dyDescent="0.25">
      <c r="B12116" s="149" t="str">
        <f t="shared" si="380"/>
        <v>_8878</v>
      </c>
      <c r="E12116" s="149" t="str">
        <f t="shared" si="379"/>
        <v>_</v>
      </c>
      <c r="G12116" s="149">
        <f t="array" ref="G12116">SUM(IF(A12116=A$5:A12116,IF(C12116=C$5:C12116,1,0),0))</f>
        <v>8878</v>
      </c>
    </row>
    <row r="12117" spans="2:7" x14ac:dyDescent="0.25">
      <c r="B12117" s="149" t="str">
        <f t="shared" si="380"/>
        <v>_8879</v>
      </c>
      <c r="E12117" s="149" t="str">
        <f t="shared" si="379"/>
        <v>_</v>
      </c>
      <c r="G12117" s="149">
        <f t="array" ref="G12117">SUM(IF(A12117=A$5:A12117,IF(C12117=C$5:C12117,1,0),0))</f>
        <v>8879</v>
      </c>
    </row>
    <row r="12118" spans="2:7" x14ac:dyDescent="0.25">
      <c r="B12118" s="149" t="str">
        <f t="shared" si="380"/>
        <v>_8880</v>
      </c>
      <c r="E12118" s="149" t="str">
        <f t="shared" si="379"/>
        <v>_</v>
      </c>
      <c r="G12118" s="149">
        <f t="array" ref="G12118">SUM(IF(A12118=A$5:A12118,IF(C12118=C$5:C12118,1,0),0))</f>
        <v>8880</v>
      </c>
    </row>
    <row r="12119" spans="2:7" x14ac:dyDescent="0.25">
      <c r="B12119" s="149" t="str">
        <f t="shared" si="380"/>
        <v>_8881</v>
      </c>
      <c r="E12119" s="149" t="str">
        <f t="shared" si="379"/>
        <v>_</v>
      </c>
      <c r="G12119" s="149">
        <f t="array" ref="G12119">SUM(IF(A12119=A$5:A12119,IF(C12119=C$5:C12119,1,0),0))</f>
        <v>8881</v>
      </c>
    </row>
    <row r="12120" spans="2:7" x14ac:dyDescent="0.25">
      <c r="B12120" s="149" t="str">
        <f t="shared" si="380"/>
        <v>_8882</v>
      </c>
      <c r="E12120" s="149" t="str">
        <f t="shared" si="379"/>
        <v>_</v>
      </c>
      <c r="G12120" s="149">
        <f t="array" ref="G12120">SUM(IF(A12120=A$5:A12120,IF(C12120=C$5:C12120,1,0),0))</f>
        <v>8882</v>
      </c>
    </row>
    <row r="12121" spans="2:7" x14ac:dyDescent="0.25">
      <c r="B12121" s="149" t="str">
        <f t="shared" si="380"/>
        <v>_8883</v>
      </c>
      <c r="E12121" s="149" t="str">
        <f t="shared" si="379"/>
        <v>_</v>
      </c>
      <c r="G12121" s="149">
        <f t="array" ref="G12121">SUM(IF(A12121=A$5:A12121,IF(C12121=C$5:C12121,1,0),0))</f>
        <v>8883</v>
      </c>
    </row>
    <row r="12122" spans="2:7" x14ac:dyDescent="0.25">
      <c r="B12122" s="149" t="str">
        <f t="shared" si="380"/>
        <v>_8884</v>
      </c>
      <c r="E12122" s="149" t="str">
        <f t="shared" si="379"/>
        <v>_</v>
      </c>
      <c r="G12122" s="149">
        <f t="array" ref="G12122">SUM(IF(A12122=A$5:A12122,IF(C12122=C$5:C12122,1,0),0))</f>
        <v>8884</v>
      </c>
    </row>
    <row r="12123" spans="2:7" x14ac:dyDescent="0.25">
      <c r="B12123" s="149" t="str">
        <f t="shared" si="380"/>
        <v>_8885</v>
      </c>
      <c r="E12123" s="149" t="str">
        <f t="shared" si="379"/>
        <v>_</v>
      </c>
      <c r="G12123" s="149">
        <f t="array" ref="G12123">SUM(IF(A12123=A$5:A12123,IF(C12123=C$5:C12123,1,0),0))</f>
        <v>8885</v>
      </c>
    </row>
    <row r="12124" spans="2:7" x14ac:dyDescent="0.25">
      <c r="B12124" s="149" t="str">
        <f t="shared" si="380"/>
        <v>_8886</v>
      </c>
      <c r="E12124" s="149" t="str">
        <f t="shared" si="379"/>
        <v>_</v>
      </c>
      <c r="G12124" s="149">
        <f t="array" ref="G12124">SUM(IF(A12124=A$5:A12124,IF(C12124=C$5:C12124,1,0),0))</f>
        <v>8886</v>
      </c>
    </row>
    <row r="12125" spans="2:7" x14ac:dyDescent="0.25">
      <c r="B12125" s="149" t="str">
        <f t="shared" si="380"/>
        <v>_8887</v>
      </c>
      <c r="E12125" s="149" t="str">
        <f t="shared" si="379"/>
        <v>_</v>
      </c>
      <c r="G12125" s="149">
        <f t="array" ref="G12125">SUM(IF(A12125=A$5:A12125,IF(C12125=C$5:C12125,1,0),0))</f>
        <v>8887</v>
      </c>
    </row>
    <row r="12126" spans="2:7" x14ac:dyDescent="0.25">
      <c r="B12126" s="149" t="str">
        <f t="shared" si="380"/>
        <v>_8888</v>
      </c>
      <c r="E12126" s="149" t="str">
        <f t="shared" si="379"/>
        <v>_</v>
      </c>
      <c r="G12126" s="149">
        <f t="array" ref="G12126">SUM(IF(A12126=A$5:A12126,IF(C12126=C$5:C12126,1,0),0))</f>
        <v>8888</v>
      </c>
    </row>
    <row r="12127" spans="2:7" x14ac:dyDescent="0.25">
      <c r="B12127" s="149" t="str">
        <f t="shared" si="380"/>
        <v>_8889</v>
      </c>
      <c r="E12127" s="149" t="str">
        <f t="shared" si="379"/>
        <v>_</v>
      </c>
      <c r="G12127" s="149">
        <f t="array" ref="G12127">SUM(IF(A12127=A$5:A12127,IF(C12127=C$5:C12127,1,0),0))</f>
        <v>8889</v>
      </c>
    </row>
    <row r="12128" spans="2:7" x14ac:dyDescent="0.25">
      <c r="B12128" s="149" t="str">
        <f t="shared" si="380"/>
        <v>_8890</v>
      </c>
      <c r="E12128" s="149" t="str">
        <f t="shared" si="379"/>
        <v>_</v>
      </c>
      <c r="G12128" s="149">
        <f t="array" ref="G12128">SUM(IF(A12128=A$5:A12128,IF(C12128=C$5:C12128,1,0),0))</f>
        <v>8890</v>
      </c>
    </row>
    <row r="12129" spans="2:7" x14ac:dyDescent="0.25">
      <c r="B12129" s="149" t="str">
        <f t="shared" si="380"/>
        <v>_8891</v>
      </c>
      <c r="E12129" s="149" t="str">
        <f t="shared" si="379"/>
        <v>_</v>
      </c>
      <c r="G12129" s="149">
        <f t="array" ref="G12129">SUM(IF(A12129=A$5:A12129,IF(C12129=C$5:C12129,1,0),0))</f>
        <v>8891</v>
      </c>
    </row>
    <row r="12130" spans="2:7" x14ac:dyDescent="0.25">
      <c r="B12130" s="149" t="str">
        <f t="shared" si="380"/>
        <v>_8892</v>
      </c>
      <c r="E12130" s="149" t="str">
        <f t="shared" si="379"/>
        <v>_</v>
      </c>
      <c r="G12130" s="149">
        <f t="array" ref="G12130">SUM(IF(A12130=A$5:A12130,IF(C12130=C$5:C12130,1,0),0))</f>
        <v>8892</v>
      </c>
    </row>
    <row r="12131" spans="2:7" x14ac:dyDescent="0.25">
      <c r="B12131" s="149" t="str">
        <f t="shared" si="380"/>
        <v>_8893</v>
      </c>
      <c r="E12131" s="149" t="str">
        <f t="shared" si="379"/>
        <v>_</v>
      </c>
      <c r="G12131" s="149">
        <f t="array" ref="G12131">SUM(IF(A12131=A$5:A12131,IF(C12131=C$5:C12131,1,0),0))</f>
        <v>8893</v>
      </c>
    </row>
    <row r="12132" spans="2:7" x14ac:dyDescent="0.25">
      <c r="B12132" s="149" t="str">
        <f t="shared" si="380"/>
        <v>_8894</v>
      </c>
      <c r="E12132" s="149" t="str">
        <f t="shared" si="379"/>
        <v>_</v>
      </c>
      <c r="G12132" s="149">
        <f t="array" ref="G12132">SUM(IF(A12132=A$5:A12132,IF(C12132=C$5:C12132,1,0),0))</f>
        <v>8894</v>
      </c>
    </row>
    <row r="12133" spans="2:7" x14ac:dyDescent="0.25">
      <c r="B12133" s="149" t="str">
        <f t="shared" si="380"/>
        <v>_8895</v>
      </c>
      <c r="E12133" s="149" t="str">
        <f t="shared" si="379"/>
        <v>_</v>
      </c>
      <c r="G12133" s="149">
        <f t="array" ref="G12133">SUM(IF(A12133=A$5:A12133,IF(C12133=C$5:C12133,1,0),0))</f>
        <v>8895</v>
      </c>
    </row>
    <row r="12134" spans="2:7" x14ac:dyDescent="0.25">
      <c r="B12134" s="149" t="str">
        <f t="shared" si="380"/>
        <v>_8896</v>
      </c>
      <c r="E12134" s="149" t="str">
        <f t="shared" si="379"/>
        <v>_</v>
      </c>
      <c r="G12134" s="149">
        <f t="array" ref="G12134">SUM(IF(A12134=A$5:A12134,IF(C12134=C$5:C12134,1,0),0))</f>
        <v>8896</v>
      </c>
    </row>
    <row r="12135" spans="2:7" x14ac:dyDescent="0.25">
      <c r="B12135" s="149" t="str">
        <f t="shared" si="380"/>
        <v>_8897</v>
      </c>
      <c r="E12135" s="149" t="str">
        <f t="shared" si="379"/>
        <v>_</v>
      </c>
      <c r="G12135" s="149">
        <f t="array" ref="G12135">SUM(IF(A12135=A$5:A12135,IF(C12135=C$5:C12135,1,0),0))</f>
        <v>8897</v>
      </c>
    </row>
    <row r="12136" spans="2:7" x14ac:dyDescent="0.25">
      <c r="B12136" s="149" t="str">
        <f t="shared" si="380"/>
        <v>_8898</v>
      </c>
      <c r="E12136" s="149" t="str">
        <f t="shared" si="379"/>
        <v>_</v>
      </c>
      <c r="G12136" s="149">
        <f t="array" ref="G12136">SUM(IF(A12136=A$5:A12136,IF(C12136=C$5:C12136,1,0),0))</f>
        <v>8898</v>
      </c>
    </row>
    <row r="12137" spans="2:7" x14ac:dyDescent="0.25">
      <c r="B12137" s="149" t="str">
        <f t="shared" si="380"/>
        <v>_8899</v>
      </c>
      <c r="E12137" s="149" t="str">
        <f t="shared" si="379"/>
        <v>_</v>
      </c>
      <c r="G12137" s="149">
        <f t="array" ref="G12137">SUM(IF(A12137=A$5:A12137,IF(C12137=C$5:C12137,1,0),0))</f>
        <v>8899</v>
      </c>
    </row>
    <row r="12138" spans="2:7" x14ac:dyDescent="0.25">
      <c r="B12138" s="149" t="str">
        <f t="shared" si="380"/>
        <v>_8900</v>
      </c>
      <c r="E12138" s="149" t="str">
        <f t="shared" si="379"/>
        <v>_</v>
      </c>
      <c r="G12138" s="149">
        <f t="array" ref="G12138">SUM(IF(A12138=A$5:A12138,IF(C12138=C$5:C12138,1,0),0))</f>
        <v>8900</v>
      </c>
    </row>
    <row r="12139" spans="2:7" x14ac:dyDescent="0.25">
      <c r="B12139" s="149" t="str">
        <f t="shared" si="380"/>
        <v>_8901</v>
      </c>
      <c r="E12139" s="149" t="str">
        <f t="shared" si="379"/>
        <v>_</v>
      </c>
      <c r="G12139" s="149">
        <f t="array" ref="G12139">SUM(IF(A12139=A$5:A12139,IF(C12139=C$5:C12139,1,0),0))</f>
        <v>8901</v>
      </c>
    </row>
    <row r="12140" spans="2:7" x14ac:dyDescent="0.25">
      <c r="B12140" s="149" t="str">
        <f t="shared" si="380"/>
        <v>_8902</v>
      </c>
      <c r="E12140" s="149" t="str">
        <f t="shared" si="379"/>
        <v>_</v>
      </c>
      <c r="G12140" s="149">
        <f t="array" ref="G12140">SUM(IF(A12140=A$5:A12140,IF(C12140=C$5:C12140,1,0),0))</f>
        <v>8902</v>
      </c>
    </row>
    <row r="12141" spans="2:7" x14ac:dyDescent="0.25">
      <c r="B12141" s="149" t="str">
        <f t="shared" si="380"/>
        <v>_8903</v>
      </c>
      <c r="E12141" s="149" t="str">
        <f t="shared" si="379"/>
        <v>_</v>
      </c>
      <c r="G12141" s="149">
        <f t="array" ref="G12141">SUM(IF(A12141=A$5:A12141,IF(C12141=C$5:C12141,1,0),0))</f>
        <v>8903</v>
      </c>
    </row>
    <row r="12142" spans="2:7" x14ac:dyDescent="0.25">
      <c r="B12142" s="149" t="str">
        <f t="shared" si="380"/>
        <v>_8904</v>
      </c>
      <c r="E12142" s="149" t="str">
        <f t="shared" si="379"/>
        <v>_</v>
      </c>
      <c r="G12142" s="149">
        <f t="array" ref="G12142">SUM(IF(A12142=A$5:A12142,IF(C12142=C$5:C12142,1,0),0))</f>
        <v>8904</v>
      </c>
    </row>
    <row r="12143" spans="2:7" x14ac:dyDescent="0.25">
      <c r="B12143" s="149" t="str">
        <f t="shared" si="380"/>
        <v>_8905</v>
      </c>
      <c r="E12143" s="149" t="str">
        <f t="shared" si="379"/>
        <v>_</v>
      </c>
      <c r="G12143" s="149">
        <f t="array" ref="G12143">SUM(IF(A12143=A$5:A12143,IF(C12143=C$5:C12143,1,0),0))</f>
        <v>8905</v>
      </c>
    </row>
    <row r="12144" spans="2:7" x14ac:dyDescent="0.25">
      <c r="B12144" s="149" t="str">
        <f t="shared" si="380"/>
        <v>_8906</v>
      </c>
      <c r="E12144" s="149" t="str">
        <f t="shared" si="379"/>
        <v>_</v>
      </c>
      <c r="G12144" s="149">
        <f t="array" ref="G12144">SUM(IF(A12144=A$5:A12144,IF(C12144=C$5:C12144,1,0),0))</f>
        <v>8906</v>
      </c>
    </row>
    <row r="12145" spans="2:7" x14ac:dyDescent="0.25">
      <c r="B12145" s="149" t="str">
        <f t="shared" si="380"/>
        <v>_8907</v>
      </c>
      <c r="E12145" s="149" t="str">
        <f t="shared" ref="E12145:E12208" si="381">A12145&amp;"_"&amp;C12145&amp;D12145</f>
        <v>_</v>
      </c>
      <c r="G12145" s="149">
        <f t="array" ref="G12145">SUM(IF(A12145=A$5:A12145,IF(C12145=C$5:C12145,1,0),0))</f>
        <v>8907</v>
      </c>
    </row>
    <row r="12146" spans="2:7" x14ac:dyDescent="0.25">
      <c r="B12146" s="149" t="str">
        <f t="shared" si="380"/>
        <v>_8908</v>
      </c>
      <c r="E12146" s="149" t="str">
        <f t="shared" si="381"/>
        <v>_</v>
      </c>
      <c r="G12146" s="149">
        <f t="array" ref="G12146">SUM(IF(A12146=A$5:A12146,IF(C12146=C$5:C12146,1,0),0))</f>
        <v>8908</v>
      </c>
    </row>
    <row r="12147" spans="2:7" x14ac:dyDescent="0.25">
      <c r="B12147" s="149" t="str">
        <f t="shared" si="380"/>
        <v>_8909</v>
      </c>
      <c r="E12147" s="149" t="str">
        <f t="shared" si="381"/>
        <v>_</v>
      </c>
      <c r="G12147" s="149">
        <f t="array" ref="G12147">SUM(IF(A12147=A$5:A12147,IF(C12147=C$5:C12147,1,0),0))</f>
        <v>8909</v>
      </c>
    </row>
    <row r="12148" spans="2:7" x14ac:dyDescent="0.25">
      <c r="B12148" s="149" t="str">
        <f t="shared" si="380"/>
        <v>_8910</v>
      </c>
      <c r="E12148" s="149" t="str">
        <f t="shared" si="381"/>
        <v>_</v>
      </c>
      <c r="G12148" s="149">
        <f t="array" ref="G12148">SUM(IF(A12148=A$5:A12148,IF(C12148=C$5:C12148,1,0),0))</f>
        <v>8910</v>
      </c>
    </row>
    <row r="12149" spans="2:7" x14ac:dyDescent="0.25">
      <c r="B12149" s="149" t="str">
        <f t="shared" si="380"/>
        <v>_8911</v>
      </c>
      <c r="E12149" s="149" t="str">
        <f t="shared" si="381"/>
        <v>_</v>
      </c>
      <c r="G12149" s="149">
        <f t="array" ref="G12149">SUM(IF(A12149=A$5:A12149,IF(C12149=C$5:C12149,1,0),0))</f>
        <v>8911</v>
      </c>
    </row>
    <row r="12150" spans="2:7" x14ac:dyDescent="0.25">
      <c r="B12150" s="149" t="str">
        <f t="shared" si="380"/>
        <v>_8912</v>
      </c>
      <c r="E12150" s="149" t="str">
        <f t="shared" si="381"/>
        <v>_</v>
      </c>
      <c r="G12150" s="149">
        <f t="array" ref="G12150">SUM(IF(A12150=A$5:A12150,IF(C12150=C$5:C12150,1,0),0))</f>
        <v>8912</v>
      </c>
    </row>
    <row r="12151" spans="2:7" x14ac:dyDescent="0.25">
      <c r="B12151" s="149" t="str">
        <f t="shared" si="380"/>
        <v>_8913</v>
      </c>
      <c r="E12151" s="149" t="str">
        <f t="shared" si="381"/>
        <v>_</v>
      </c>
      <c r="G12151" s="149">
        <f t="array" ref="G12151">SUM(IF(A12151=A$5:A12151,IF(C12151=C$5:C12151,1,0),0))</f>
        <v>8913</v>
      </c>
    </row>
    <row r="12152" spans="2:7" x14ac:dyDescent="0.25">
      <c r="B12152" s="149" t="str">
        <f t="shared" si="380"/>
        <v>_8914</v>
      </c>
      <c r="E12152" s="149" t="str">
        <f t="shared" si="381"/>
        <v>_</v>
      </c>
      <c r="G12152" s="149">
        <f t="array" ref="G12152">SUM(IF(A12152=A$5:A12152,IF(C12152=C$5:C12152,1,0),0))</f>
        <v>8914</v>
      </c>
    </row>
    <row r="12153" spans="2:7" x14ac:dyDescent="0.25">
      <c r="B12153" s="149" t="str">
        <f t="shared" si="380"/>
        <v>_8915</v>
      </c>
      <c r="E12153" s="149" t="str">
        <f t="shared" si="381"/>
        <v>_</v>
      </c>
      <c r="G12153" s="149">
        <f t="array" ref="G12153">SUM(IF(A12153=A$5:A12153,IF(C12153=C$5:C12153,1,0),0))</f>
        <v>8915</v>
      </c>
    </row>
    <row r="12154" spans="2:7" x14ac:dyDescent="0.25">
      <c r="B12154" s="149" t="str">
        <f t="shared" si="380"/>
        <v>_8916</v>
      </c>
      <c r="E12154" s="149" t="str">
        <f t="shared" si="381"/>
        <v>_</v>
      </c>
      <c r="G12154" s="149">
        <f t="array" ref="G12154">SUM(IF(A12154=A$5:A12154,IF(C12154=C$5:C12154,1,0),0))</f>
        <v>8916</v>
      </c>
    </row>
    <row r="12155" spans="2:7" x14ac:dyDescent="0.25">
      <c r="B12155" s="149" t="str">
        <f t="shared" si="380"/>
        <v>_8917</v>
      </c>
      <c r="E12155" s="149" t="str">
        <f t="shared" si="381"/>
        <v>_</v>
      </c>
      <c r="G12155" s="149">
        <f t="array" ref="G12155">SUM(IF(A12155=A$5:A12155,IF(C12155=C$5:C12155,1,0),0))</f>
        <v>8917</v>
      </c>
    </row>
    <row r="12156" spans="2:7" x14ac:dyDescent="0.25">
      <c r="B12156" s="149" t="str">
        <f t="shared" si="380"/>
        <v>_8918</v>
      </c>
      <c r="E12156" s="149" t="str">
        <f t="shared" si="381"/>
        <v>_</v>
      </c>
      <c r="G12156" s="149">
        <f t="array" ref="G12156">SUM(IF(A12156=A$5:A12156,IF(C12156=C$5:C12156,1,0),0))</f>
        <v>8918</v>
      </c>
    </row>
    <row r="12157" spans="2:7" x14ac:dyDescent="0.25">
      <c r="B12157" s="149" t="str">
        <f t="shared" si="380"/>
        <v>_8919</v>
      </c>
      <c r="E12157" s="149" t="str">
        <f t="shared" si="381"/>
        <v>_</v>
      </c>
      <c r="G12157" s="149">
        <f t="array" ref="G12157">SUM(IF(A12157=A$5:A12157,IF(C12157=C$5:C12157,1,0),0))</f>
        <v>8919</v>
      </c>
    </row>
    <row r="12158" spans="2:7" x14ac:dyDescent="0.25">
      <c r="B12158" s="149" t="str">
        <f t="shared" si="380"/>
        <v>_8920</v>
      </c>
      <c r="E12158" s="149" t="str">
        <f t="shared" si="381"/>
        <v>_</v>
      </c>
      <c r="G12158" s="149">
        <f t="array" ref="G12158">SUM(IF(A12158=A$5:A12158,IF(C12158=C$5:C12158,1,0),0))</f>
        <v>8920</v>
      </c>
    </row>
    <row r="12159" spans="2:7" x14ac:dyDescent="0.25">
      <c r="B12159" s="149" t="str">
        <f t="shared" si="380"/>
        <v>_8921</v>
      </c>
      <c r="E12159" s="149" t="str">
        <f t="shared" si="381"/>
        <v>_</v>
      </c>
      <c r="G12159" s="149">
        <f t="array" ref="G12159">SUM(IF(A12159=A$5:A12159,IF(C12159=C$5:C12159,1,0),0))</f>
        <v>8921</v>
      </c>
    </row>
    <row r="12160" spans="2:7" x14ac:dyDescent="0.25">
      <c r="B12160" s="149" t="str">
        <f t="shared" si="380"/>
        <v>_8922</v>
      </c>
      <c r="E12160" s="149" t="str">
        <f t="shared" si="381"/>
        <v>_</v>
      </c>
      <c r="G12160" s="149">
        <f t="array" ref="G12160">SUM(IF(A12160=A$5:A12160,IF(C12160=C$5:C12160,1,0),0))</f>
        <v>8922</v>
      </c>
    </row>
    <row r="12161" spans="2:7" x14ac:dyDescent="0.25">
      <c r="B12161" s="149" t="str">
        <f t="shared" si="380"/>
        <v>_8923</v>
      </c>
      <c r="E12161" s="149" t="str">
        <f t="shared" si="381"/>
        <v>_</v>
      </c>
      <c r="G12161" s="149">
        <f t="array" ref="G12161">SUM(IF(A12161=A$5:A12161,IF(C12161=C$5:C12161,1,0),0))</f>
        <v>8923</v>
      </c>
    </row>
    <row r="12162" spans="2:7" x14ac:dyDescent="0.25">
      <c r="B12162" s="149" t="str">
        <f t="shared" si="380"/>
        <v>_8924</v>
      </c>
      <c r="E12162" s="149" t="str">
        <f t="shared" si="381"/>
        <v>_</v>
      </c>
      <c r="G12162" s="149">
        <f t="array" ref="G12162">SUM(IF(A12162=A$5:A12162,IF(C12162=C$5:C12162,1,0),0))</f>
        <v>8924</v>
      </c>
    </row>
    <row r="12163" spans="2:7" x14ac:dyDescent="0.25">
      <c r="B12163" s="149" t="str">
        <f t="shared" si="380"/>
        <v>_8925</v>
      </c>
      <c r="E12163" s="149" t="str">
        <f t="shared" si="381"/>
        <v>_</v>
      </c>
      <c r="G12163" s="149">
        <f t="array" ref="G12163">SUM(IF(A12163=A$5:A12163,IF(C12163=C$5:C12163,1,0),0))</f>
        <v>8925</v>
      </c>
    </row>
    <row r="12164" spans="2:7" x14ac:dyDescent="0.25">
      <c r="B12164" s="149" t="str">
        <f t="shared" si="380"/>
        <v>_8926</v>
      </c>
      <c r="E12164" s="149" t="str">
        <f t="shared" si="381"/>
        <v>_</v>
      </c>
      <c r="G12164" s="149">
        <f t="array" ref="G12164">SUM(IF(A12164=A$5:A12164,IF(C12164=C$5:C12164,1,0),0))</f>
        <v>8926</v>
      </c>
    </row>
    <row r="12165" spans="2:7" x14ac:dyDescent="0.25">
      <c r="B12165" s="149" t="str">
        <f t="shared" si="380"/>
        <v>_8927</v>
      </c>
      <c r="E12165" s="149" t="str">
        <f t="shared" si="381"/>
        <v>_</v>
      </c>
      <c r="G12165" s="149">
        <f t="array" ref="G12165">SUM(IF(A12165=A$5:A12165,IF(C12165=C$5:C12165,1,0),0))</f>
        <v>8927</v>
      </c>
    </row>
    <row r="12166" spans="2:7" x14ac:dyDescent="0.25">
      <c r="B12166" s="149" t="str">
        <f t="shared" si="380"/>
        <v>_8928</v>
      </c>
      <c r="E12166" s="149" t="str">
        <f t="shared" si="381"/>
        <v>_</v>
      </c>
      <c r="G12166" s="149">
        <f t="array" ref="G12166">SUM(IF(A12166=A$5:A12166,IF(C12166=C$5:C12166,1,0),0))</f>
        <v>8928</v>
      </c>
    </row>
    <row r="12167" spans="2:7" x14ac:dyDescent="0.25">
      <c r="B12167" s="149" t="str">
        <f t="shared" si="380"/>
        <v>_8929</v>
      </c>
      <c r="E12167" s="149" t="str">
        <f t="shared" si="381"/>
        <v>_</v>
      </c>
      <c r="G12167" s="149">
        <f t="array" ref="G12167">SUM(IF(A12167=A$5:A12167,IF(C12167=C$5:C12167,1,0),0))</f>
        <v>8929</v>
      </c>
    </row>
    <row r="12168" spans="2:7" x14ac:dyDescent="0.25">
      <c r="B12168" s="149" t="str">
        <f t="shared" si="380"/>
        <v>_8930</v>
      </c>
      <c r="E12168" s="149" t="str">
        <f t="shared" si="381"/>
        <v>_</v>
      </c>
      <c r="G12168" s="149">
        <f t="array" ref="G12168">SUM(IF(A12168=A$5:A12168,IF(C12168=C$5:C12168,1,0),0))</f>
        <v>8930</v>
      </c>
    </row>
    <row r="12169" spans="2:7" x14ac:dyDescent="0.25">
      <c r="B12169" s="149" t="str">
        <f t="shared" si="380"/>
        <v>_8931</v>
      </c>
      <c r="E12169" s="149" t="str">
        <f t="shared" si="381"/>
        <v>_</v>
      </c>
      <c r="G12169" s="149">
        <f t="array" ref="G12169">SUM(IF(A12169=A$5:A12169,IF(C12169=C$5:C12169,1,0),0))</f>
        <v>8931</v>
      </c>
    </row>
    <row r="12170" spans="2:7" x14ac:dyDescent="0.25">
      <c r="B12170" s="149" t="str">
        <f t="shared" si="380"/>
        <v>_8932</v>
      </c>
      <c r="E12170" s="149" t="str">
        <f t="shared" si="381"/>
        <v>_</v>
      </c>
      <c r="G12170" s="149">
        <f t="array" ref="G12170">SUM(IF(A12170=A$5:A12170,IF(C12170=C$5:C12170,1,0),0))</f>
        <v>8932</v>
      </c>
    </row>
    <row r="12171" spans="2:7" x14ac:dyDescent="0.25">
      <c r="B12171" s="149" t="str">
        <f t="shared" si="380"/>
        <v>_8933</v>
      </c>
      <c r="E12171" s="149" t="str">
        <f t="shared" si="381"/>
        <v>_</v>
      </c>
      <c r="G12171" s="149">
        <f t="array" ref="G12171">SUM(IF(A12171=A$5:A12171,IF(C12171=C$5:C12171,1,0),0))</f>
        <v>8933</v>
      </c>
    </row>
    <row r="12172" spans="2:7" x14ac:dyDescent="0.25">
      <c r="B12172" s="149" t="str">
        <f t="shared" si="380"/>
        <v>_8934</v>
      </c>
      <c r="E12172" s="149" t="str">
        <f t="shared" si="381"/>
        <v>_</v>
      </c>
      <c r="G12172" s="149">
        <f t="array" ref="G12172">SUM(IF(A12172=A$5:A12172,IF(C12172=C$5:C12172,1,0),0))</f>
        <v>8934</v>
      </c>
    </row>
    <row r="12173" spans="2:7" x14ac:dyDescent="0.25">
      <c r="B12173" s="149" t="str">
        <f t="shared" ref="B12173:B12236" si="382">A12173&amp;"_"&amp;C12173&amp;G12173</f>
        <v>_8935</v>
      </c>
      <c r="E12173" s="149" t="str">
        <f t="shared" si="381"/>
        <v>_</v>
      </c>
      <c r="G12173" s="149">
        <f t="array" ref="G12173">SUM(IF(A12173=A$5:A12173,IF(C12173=C$5:C12173,1,0),0))</f>
        <v>8935</v>
      </c>
    </row>
    <row r="12174" spans="2:7" x14ac:dyDescent="0.25">
      <c r="B12174" s="149" t="str">
        <f t="shared" si="382"/>
        <v>_8936</v>
      </c>
      <c r="E12174" s="149" t="str">
        <f t="shared" si="381"/>
        <v>_</v>
      </c>
      <c r="G12174" s="149">
        <f t="array" ref="G12174">SUM(IF(A12174=A$5:A12174,IF(C12174=C$5:C12174,1,0),0))</f>
        <v>8936</v>
      </c>
    </row>
    <row r="12175" spans="2:7" x14ac:dyDescent="0.25">
      <c r="B12175" s="149" t="str">
        <f t="shared" si="382"/>
        <v>_8937</v>
      </c>
      <c r="E12175" s="149" t="str">
        <f t="shared" si="381"/>
        <v>_</v>
      </c>
      <c r="G12175" s="149">
        <f t="array" ref="G12175">SUM(IF(A12175=A$5:A12175,IF(C12175=C$5:C12175,1,0),0))</f>
        <v>8937</v>
      </c>
    </row>
    <row r="12176" spans="2:7" x14ac:dyDescent="0.25">
      <c r="B12176" s="149" t="str">
        <f t="shared" si="382"/>
        <v>_8938</v>
      </c>
      <c r="E12176" s="149" t="str">
        <f t="shared" si="381"/>
        <v>_</v>
      </c>
      <c r="G12176" s="149">
        <f t="array" ref="G12176">SUM(IF(A12176=A$5:A12176,IF(C12176=C$5:C12176,1,0),0))</f>
        <v>8938</v>
      </c>
    </row>
    <row r="12177" spans="2:7" x14ac:dyDescent="0.25">
      <c r="B12177" s="149" t="str">
        <f t="shared" si="382"/>
        <v>_8939</v>
      </c>
      <c r="E12177" s="149" t="str">
        <f t="shared" si="381"/>
        <v>_</v>
      </c>
      <c r="G12177" s="149">
        <f t="array" ref="G12177">SUM(IF(A12177=A$5:A12177,IF(C12177=C$5:C12177,1,0),0))</f>
        <v>8939</v>
      </c>
    </row>
    <row r="12178" spans="2:7" x14ac:dyDescent="0.25">
      <c r="B12178" s="149" t="str">
        <f t="shared" si="382"/>
        <v>_8940</v>
      </c>
      <c r="E12178" s="149" t="str">
        <f t="shared" si="381"/>
        <v>_</v>
      </c>
      <c r="G12178" s="149">
        <f t="array" ref="G12178">SUM(IF(A12178=A$5:A12178,IF(C12178=C$5:C12178,1,0),0))</f>
        <v>8940</v>
      </c>
    </row>
    <row r="12179" spans="2:7" x14ac:dyDescent="0.25">
      <c r="B12179" s="149" t="str">
        <f t="shared" si="382"/>
        <v>_8941</v>
      </c>
      <c r="E12179" s="149" t="str">
        <f t="shared" si="381"/>
        <v>_</v>
      </c>
      <c r="G12179" s="149">
        <f t="array" ref="G12179">SUM(IF(A12179=A$5:A12179,IF(C12179=C$5:C12179,1,0),0))</f>
        <v>8941</v>
      </c>
    </row>
    <row r="12180" spans="2:7" x14ac:dyDescent="0.25">
      <c r="B12180" s="149" t="str">
        <f t="shared" si="382"/>
        <v>_8942</v>
      </c>
      <c r="E12180" s="149" t="str">
        <f t="shared" si="381"/>
        <v>_</v>
      </c>
      <c r="G12180" s="149">
        <f t="array" ref="G12180">SUM(IF(A12180=A$5:A12180,IF(C12180=C$5:C12180,1,0),0))</f>
        <v>8942</v>
      </c>
    </row>
    <row r="12181" spans="2:7" x14ac:dyDescent="0.25">
      <c r="B12181" s="149" t="str">
        <f t="shared" si="382"/>
        <v>_8943</v>
      </c>
      <c r="E12181" s="149" t="str">
        <f t="shared" si="381"/>
        <v>_</v>
      </c>
      <c r="G12181" s="149">
        <f t="array" ref="G12181">SUM(IF(A12181=A$5:A12181,IF(C12181=C$5:C12181,1,0),0))</f>
        <v>8943</v>
      </c>
    </row>
    <row r="12182" spans="2:7" x14ac:dyDescent="0.25">
      <c r="B12182" s="149" t="str">
        <f t="shared" si="382"/>
        <v>_8944</v>
      </c>
      <c r="E12182" s="149" t="str">
        <f t="shared" si="381"/>
        <v>_</v>
      </c>
      <c r="G12182" s="149">
        <f t="array" ref="G12182">SUM(IF(A12182=A$5:A12182,IF(C12182=C$5:C12182,1,0),0))</f>
        <v>8944</v>
      </c>
    </row>
    <row r="12183" spans="2:7" x14ac:dyDescent="0.25">
      <c r="B12183" s="149" t="str">
        <f t="shared" si="382"/>
        <v>_8945</v>
      </c>
      <c r="E12183" s="149" t="str">
        <f t="shared" si="381"/>
        <v>_</v>
      </c>
      <c r="G12183" s="149">
        <f t="array" ref="G12183">SUM(IF(A12183=A$5:A12183,IF(C12183=C$5:C12183,1,0),0))</f>
        <v>8945</v>
      </c>
    </row>
    <row r="12184" spans="2:7" x14ac:dyDescent="0.25">
      <c r="B12184" s="149" t="str">
        <f t="shared" si="382"/>
        <v>_8946</v>
      </c>
      <c r="E12184" s="149" t="str">
        <f t="shared" si="381"/>
        <v>_</v>
      </c>
      <c r="G12184" s="149">
        <f t="array" ref="G12184">SUM(IF(A12184=A$5:A12184,IF(C12184=C$5:C12184,1,0),0))</f>
        <v>8946</v>
      </c>
    </row>
    <row r="12185" spans="2:7" x14ac:dyDescent="0.25">
      <c r="B12185" s="149" t="str">
        <f t="shared" si="382"/>
        <v>_8947</v>
      </c>
      <c r="E12185" s="149" t="str">
        <f t="shared" si="381"/>
        <v>_</v>
      </c>
      <c r="G12185" s="149">
        <f t="array" ref="G12185">SUM(IF(A12185=A$5:A12185,IF(C12185=C$5:C12185,1,0),0))</f>
        <v>8947</v>
      </c>
    </row>
    <row r="12186" spans="2:7" x14ac:dyDescent="0.25">
      <c r="B12186" s="149" t="str">
        <f t="shared" si="382"/>
        <v>_8948</v>
      </c>
      <c r="E12186" s="149" t="str">
        <f t="shared" si="381"/>
        <v>_</v>
      </c>
      <c r="G12186" s="149">
        <f t="array" ref="G12186">SUM(IF(A12186=A$5:A12186,IF(C12186=C$5:C12186,1,0),0))</f>
        <v>8948</v>
      </c>
    </row>
    <row r="12187" spans="2:7" x14ac:dyDescent="0.25">
      <c r="B12187" s="149" t="str">
        <f t="shared" si="382"/>
        <v>_8949</v>
      </c>
      <c r="E12187" s="149" t="str">
        <f t="shared" si="381"/>
        <v>_</v>
      </c>
      <c r="G12187" s="149">
        <f t="array" ref="G12187">SUM(IF(A12187=A$5:A12187,IF(C12187=C$5:C12187,1,0),0))</f>
        <v>8949</v>
      </c>
    </row>
    <row r="12188" spans="2:7" x14ac:dyDescent="0.25">
      <c r="B12188" s="149" t="str">
        <f t="shared" si="382"/>
        <v>_8950</v>
      </c>
      <c r="E12188" s="149" t="str">
        <f t="shared" si="381"/>
        <v>_</v>
      </c>
      <c r="G12188" s="149">
        <f t="array" ref="G12188">SUM(IF(A12188=A$5:A12188,IF(C12188=C$5:C12188,1,0),0))</f>
        <v>8950</v>
      </c>
    </row>
    <row r="12189" spans="2:7" x14ac:dyDescent="0.25">
      <c r="B12189" s="149" t="str">
        <f t="shared" si="382"/>
        <v>_8951</v>
      </c>
      <c r="E12189" s="149" t="str">
        <f t="shared" si="381"/>
        <v>_</v>
      </c>
      <c r="G12189" s="149">
        <f t="array" ref="G12189">SUM(IF(A12189=A$5:A12189,IF(C12189=C$5:C12189,1,0),0))</f>
        <v>8951</v>
      </c>
    </row>
    <row r="12190" spans="2:7" x14ac:dyDescent="0.25">
      <c r="B12190" s="149" t="str">
        <f t="shared" si="382"/>
        <v>_8952</v>
      </c>
      <c r="E12190" s="149" t="str">
        <f t="shared" si="381"/>
        <v>_</v>
      </c>
      <c r="G12190" s="149">
        <f t="array" ref="G12190">SUM(IF(A12190=A$5:A12190,IF(C12190=C$5:C12190,1,0),0))</f>
        <v>8952</v>
      </c>
    </row>
    <row r="12191" spans="2:7" x14ac:dyDescent="0.25">
      <c r="B12191" s="149" t="str">
        <f t="shared" si="382"/>
        <v>_8953</v>
      </c>
      <c r="E12191" s="149" t="str">
        <f t="shared" si="381"/>
        <v>_</v>
      </c>
      <c r="G12191" s="149">
        <f t="array" ref="G12191">SUM(IF(A12191=A$5:A12191,IF(C12191=C$5:C12191,1,0),0))</f>
        <v>8953</v>
      </c>
    </row>
    <row r="12192" spans="2:7" x14ac:dyDescent="0.25">
      <c r="B12192" s="149" t="str">
        <f t="shared" si="382"/>
        <v>_8954</v>
      </c>
      <c r="E12192" s="149" t="str">
        <f t="shared" si="381"/>
        <v>_</v>
      </c>
      <c r="G12192" s="149">
        <f t="array" ref="G12192">SUM(IF(A12192=A$5:A12192,IF(C12192=C$5:C12192,1,0),0))</f>
        <v>8954</v>
      </c>
    </row>
    <row r="12193" spans="2:7" x14ac:dyDescent="0.25">
      <c r="B12193" s="149" t="str">
        <f t="shared" si="382"/>
        <v>_8955</v>
      </c>
      <c r="E12193" s="149" t="str">
        <f t="shared" si="381"/>
        <v>_</v>
      </c>
      <c r="G12193" s="149">
        <f t="array" ref="G12193">SUM(IF(A12193=A$5:A12193,IF(C12193=C$5:C12193,1,0),0))</f>
        <v>8955</v>
      </c>
    </row>
    <row r="12194" spans="2:7" x14ac:dyDescent="0.25">
      <c r="B12194" s="149" t="str">
        <f t="shared" si="382"/>
        <v>_8956</v>
      </c>
      <c r="E12194" s="149" t="str">
        <f t="shared" si="381"/>
        <v>_</v>
      </c>
      <c r="G12194" s="149">
        <f t="array" ref="G12194">SUM(IF(A12194=A$5:A12194,IF(C12194=C$5:C12194,1,0),0))</f>
        <v>8956</v>
      </c>
    </row>
    <row r="12195" spans="2:7" x14ac:dyDescent="0.25">
      <c r="B12195" s="149" t="str">
        <f t="shared" si="382"/>
        <v>_8957</v>
      </c>
      <c r="E12195" s="149" t="str">
        <f t="shared" si="381"/>
        <v>_</v>
      </c>
      <c r="G12195" s="149">
        <f t="array" ref="G12195">SUM(IF(A12195=A$5:A12195,IF(C12195=C$5:C12195,1,0),0))</f>
        <v>8957</v>
      </c>
    </row>
    <row r="12196" spans="2:7" x14ac:dyDescent="0.25">
      <c r="B12196" s="149" t="str">
        <f t="shared" si="382"/>
        <v>_8958</v>
      </c>
      <c r="E12196" s="149" t="str">
        <f t="shared" si="381"/>
        <v>_</v>
      </c>
      <c r="G12196" s="149">
        <f t="array" ref="G12196">SUM(IF(A12196=A$5:A12196,IF(C12196=C$5:C12196,1,0),0))</f>
        <v>8958</v>
      </c>
    </row>
    <row r="12197" spans="2:7" x14ac:dyDescent="0.25">
      <c r="B12197" s="149" t="str">
        <f t="shared" si="382"/>
        <v>_8959</v>
      </c>
      <c r="E12197" s="149" t="str">
        <f t="shared" si="381"/>
        <v>_</v>
      </c>
      <c r="G12197" s="149">
        <f t="array" ref="G12197">SUM(IF(A12197=A$5:A12197,IF(C12197=C$5:C12197,1,0),0))</f>
        <v>8959</v>
      </c>
    </row>
    <row r="12198" spans="2:7" x14ac:dyDescent="0.25">
      <c r="B12198" s="149" t="str">
        <f t="shared" si="382"/>
        <v>_8960</v>
      </c>
      <c r="E12198" s="149" t="str">
        <f t="shared" si="381"/>
        <v>_</v>
      </c>
      <c r="G12198" s="149">
        <f t="array" ref="G12198">SUM(IF(A12198=A$5:A12198,IF(C12198=C$5:C12198,1,0),0))</f>
        <v>8960</v>
      </c>
    </row>
    <row r="12199" spans="2:7" x14ac:dyDescent="0.25">
      <c r="B12199" s="149" t="str">
        <f t="shared" si="382"/>
        <v>_8961</v>
      </c>
      <c r="E12199" s="149" t="str">
        <f t="shared" si="381"/>
        <v>_</v>
      </c>
      <c r="G12199" s="149">
        <f t="array" ref="G12199">SUM(IF(A12199=A$5:A12199,IF(C12199=C$5:C12199,1,0),0))</f>
        <v>8961</v>
      </c>
    </row>
    <row r="12200" spans="2:7" x14ac:dyDescent="0.25">
      <c r="B12200" s="149" t="str">
        <f t="shared" si="382"/>
        <v>_8962</v>
      </c>
      <c r="E12200" s="149" t="str">
        <f t="shared" si="381"/>
        <v>_</v>
      </c>
      <c r="G12200" s="149">
        <f t="array" ref="G12200">SUM(IF(A12200=A$5:A12200,IF(C12200=C$5:C12200,1,0),0))</f>
        <v>8962</v>
      </c>
    </row>
    <row r="12201" spans="2:7" x14ac:dyDescent="0.25">
      <c r="B12201" s="149" t="str">
        <f t="shared" si="382"/>
        <v>_8963</v>
      </c>
      <c r="E12201" s="149" t="str">
        <f t="shared" si="381"/>
        <v>_</v>
      </c>
      <c r="G12201" s="149">
        <f t="array" ref="G12201">SUM(IF(A12201=A$5:A12201,IF(C12201=C$5:C12201,1,0),0))</f>
        <v>8963</v>
      </c>
    </row>
    <row r="12202" spans="2:7" x14ac:dyDescent="0.25">
      <c r="B12202" s="149" t="str">
        <f t="shared" si="382"/>
        <v>_8964</v>
      </c>
      <c r="E12202" s="149" t="str">
        <f t="shared" si="381"/>
        <v>_</v>
      </c>
      <c r="G12202" s="149">
        <f t="array" ref="G12202">SUM(IF(A12202=A$5:A12202,IF(C12202=C$5:C12202,1,0),0))</f>
        <v>8964</v>
      </c>
    </row>
    <row r="12203" spans="2:7" x14ac:dyDescent="0.25">
      <c r="B12203" s="149" t="str">
        <f t="shared" si="382"/>
        <v>_8965</v>
      </c>
      <c r="E12203" s="149" t="str">
        <f t="shared" si="381"/>
        <v>_</v>
      </c>
      <c r="G12203" s="149">
        <f t="array" ref="G12203">SUM(IF(A12203=A$5:A12203,IF(C12203=C$5:C12203,1,0),0))</f>
        <v>8965</v>
      </c>
    </row>
    <row r="12204" spans="2:7" x14ac:dyDescent="0.25">
      <c r="B12204" s="149" t="str">
        <f t="shared" si="382"/>
        <v>_8966</v>
      </c>
      <c r="E12204" s="149" t="str">
        <f t="shared" si="381"/>
        <v>_</v>
      </c>
      <c r="G12204" s="149">
        <f t="array" ref="G12204">SUM(IF(A12204=A$5:A12204,IF(C12204=C$5:C12204,1,0),0))</f>
        <v>8966</v>
      </c>
    </row>
    <row r="12205" spans="2:7" x14ac:dyDescent="0.25">
      <c r="B12205" s="149" t="str">
        <f t="shared" si="382"/>
        <v>_8967</v>
      </c>
      <c r="E12205" s="149" t="str">
        <f t="shared" si="381"/>
        <v>_</v>
      </c>
      <c r="G12205" s="149">
        <f t="array" ref="G12205">SUM(IF(A12205=A$5:A12205,IF(C12205=C$5:C12205,1,0),0))</f>
        <v>8967</v>
      </c>
    </row>
    <row r="12206" spans="2:7" x14ac:dyDescent="0.25">
      <c r="B12206" s="149" t="str">
        <f t="shared" si="382"/>
        <v>_8968</v>
      </c>
      <c r="E12206" s="149" t="str">
        <f t="shared" si="381"/>
        <v>_</v>
      </c>
      <c r="G12206" s="149">
        <f t="array" ref="G12206">SUM(IF(A12206=A$5:A12206,IF(C12206=C$5:C12206,1,0),0))</f>
        <v>8968</v>
      </c>
    </row>
    <row r="12207" spans="2:7" x14ac:dyDescent="0.25">
      <c r="B12207" s="149" t="str">
        <f t="shared" si="382"/>
        <v>_8969</v>
      </c>
      <c r="E12207" s="149" t="str">
        <f t="shared" si="381"/>
        <v>_</v>
      </c>
      <c r="G12207" s="149">
        <f t="array" ref="G12207">SUM(IF(A12207=A$5:A12207,IF(C12207=C$5:C12207,1,0),0))</f>
        <v>8969</v>
      </c>
    </row>
    <row r="12208" spans="2:7" x14ac:dyDescent="0.25">
      <c r="B12208" s="149" t="str">
        <f t="shared" si="382"/>
        <v>_8970</v>
      </c>
      <c r="E12208" s="149" t="str">
        <f t="shared" si="381"/>
        <v>_</v>
      </c>
      <c r="G12208" s="149">
        <f t="array" ref="G12208">SUM(IF(A12208=A$5:A12208,IF(C12208=C$5:C12208,1,0),0))</f>
        <v>8970</v>
      </c>
    </row>
    <row r="12209" spans="2:7" x14ac:dyDescent="0.25">
      <c r="B12209" s="149" t="str">
        <f t="shared" si="382"/>
        <v>_8971</v>
      </c>
      <c r="E12209" s="149" t="str">
        <f t="shared" ref="E12209:E12272" si="383">A12209&amp;"_"&amp;C12209&amp;D12209</f>
        <v>_</v>
      </c>
      <c r="G12209" s="149">
        <f t="array" ref="G12209">SUM(IF(A12209=A$5:A12209,IF(C12209=C$5:C12209,1,0),0))</f>
        <v>8971</v>
      </c>
    </row>
    <row r="12210" spans="2:7" x14ac:dyDescent="0.25">
      <c r="B12210" s="149" t="str">
        <f t="shared" si="382"/>
        <v>_8972</v>
      </c>
      <c r="E12210" s="149" t="str">
        <f t="shared" si="383"/>
        <v>_</v>
      </c>
      <c r="G12210" s="149">
        <f t="array" ref="G12210">SUM(IF(A12210=A$5:A12210,IF(C12210=C$5:C12210,1,0),0))</f>
        <v>8972</v>
      </c>
    </row>
    <row r="12211" spans="2:7" x14ac:dyDescent="0.25">
      <c r="B12211" s="149" t="str">
        <f t="shared" si="382"/>
        <v>_8973</v>
      </c>
      <c r="E12211" s="149" t="str">
        <f t="shared" si="383"/>
        <v>_</v>
      </c>
      <c r="G12211" s="149">
        <f t="array" ref="G12211">SUM(IF(A12211=A$5:A12211,IF(C12211=C$5:C12211,1,0),0))</f>
        <v>8973</v>
      </c>
    </row>
    <row r="12212" spans="2:7" x14ac:dyDescent="0.25">
      <c r="B12212" s="149" t="str">
        <f t="shared" si="382"/>
        <v>_8974</v>
      </c>
      <c r="E12212" s="149" t="str">
        <f t="shared" si="383"/>
        <v>_</v>
      </c>
      <c r="G12212" s="149">
        <f t="array" ref="G12212">SUM(IF(A12212=A$5:A12212,IF(C12212=C$5:C12212,1,0),0))</f>
        <v>8974</v>
      </c>
    </row>
    <row r="12213" spans="2:7" x14ac:dyDescent="0.25">
      <c r="B12213" s="149" t="str">
        <f t="shared" si="382"/>
        <v>_8975</v>
      </c>
      <c r="E12213" s="149" t="str">
        <f t="shared" si="383"/>
        <v>_</v>
      </c>
      <c r="G12213" s="149">
        <f t="array" ref="G12213">SUM(IF(A12213=A$5:A12213,IF(C12213=C$5:C12213,1,0),0))</f>
        <v>8975</v>
      </c>
    </row>
    <row r="12214" spans="2:7" x14ac:dyDescent="0.25">
      <c r="B12214" s="149" t="str">
        <f t="shared" si="382"/>
        <v>_8976</v>
      </c>
      <c r="E12214" s="149" t="str">
        <f t="shared" si="383"/>
        <v>_</v>
      </c>
      <c r="G12214" s="149">
        <f t="array" ref="G12214">SUM(IF(A12214=A$5:A12214,IF(C12214=C$5:C12214,1,0),0))</f>
        <v>8976</v>
      </c>
    </row>
    <row r="12215" spans="2:7" x14ac:dyDescent="0.25">
      <c r="B12215" s="149" t="str">
        <f t="shared" si="382"/>
        <v>_8977</v>
      </c>
      <c r="E12215" s="149" t="str">
        <f t="shared" si="383"/>
        <v>_</v>
      </c>
      <c r="G12215" s="149">
        <f t="array" ref="G12215">SUM(IF(A12215=A$5:A12215,IF(C12215=C$5:C12215,1,0),0))</f>
        <v>8977</v>
      </c>
    </row>
    <row r="12216" spans="2:7" x14ac:dyDescent="0.25">
      <c r="B12216" s="149" t="str">
        <f t="shared" si="382"/>
        <v>_8978</v>
      </c>
      <c r="E12216" s="149" t="str">
        <f t="shared" si="383"/>
        <v>_</v>
      </c>
      <c r="G12216" s="149">
        <f t="array" ref="G12216">SUM(IF(A12216=A$5:A12216,IF(C12216=C$5:C12216,1,0),0))</f>
        <v>8978</v>
      </c>
    </row>
    <row r="12217" spans="2:7" x14ac:dyDescent="0.25">
      <c r="B12217" s="149" t="str">
        <f t="shared" si="382"/>
        <v>_8979</v>
      </c>
      <c r="E12217" s="149" t="str">
        <f t="shared" si="383"/>
        <v>_</v>
      </c>
      <c r="G12217" s="149">
        <f t="array" ref="G12217">SUM(IF(A12217=A$5:A12217,IF(C12217=C$5:C12217,1,0),0))</f>
        <v>8979</v>
      </c>
    </row>
    <row r="12218" spans="2:7" x14ac:dyDescent="0.25">
      <c r="B12218" s="149" t="str">
        <f t="shared" si="382"/>
        <v>_8980</v>
      </c>
      <c r="E12218" s="149" t="str">
        <f t="shared" si="383"/>
        <v>_</v>
      </c>
      <c r="G12218" s="149">
        <f t="array" ref="G12218">SUM(IF(A12218=A$5:A12218,IF(C12218=C$5:C12218,1,0),0))</f>
        <v>8980</v>
      </c>
    </row>
    <row r="12219" spans="2:7" x14ac:dyDescent="0.25">
      <c r="B12219" s="149" t="str">
        <f t="shared" si="382"/>
        <v>_8981</v>
      </c>
      <c r="E12219" s="149" t="str">
        <f t="shared" si="383"/>
        <v>_</v>
      </c>
      <c r="G12219" s="149">
        <f t="array" ref="G12219">SUM(IF(A12219=A$5:A12219,IF(C12219=C$5:C12219,1,0),0))</f>
        <v>8981</v>
      </c>
    </row>
    <row r="12220" spans="2:7" x14ac:dyDescent="0.25">
      <c r="B12220" s="149" t="str">
        <f t="shared" si="382"/>
        <v>_8982</v>
      </c>
      <c r="E12220" s="149" t="str">
        <f t="shared" si="383"/>
        <v>_</v>
      </c>
      <c r="G12220" s="149">
        <f t="array" ref="G12220">SUM(IF(A12220=A$5:A12220,IF(C12220=C$5:C12220,1,0),0))</f>
        <v>8982</v>
      </c>
    </row>
    <row r="12221" spans="2:7" x14ac:dyDescent="0.25">
      <c r="B12221" s="149" t="str">
        <f t="shared" si="382"/>
        <v>_8983</v>
      </c>
      <c r="E12221" s="149" t="str">
        <f t="shared" si="383"/>
        <v>_</v>
      </c>
      <c r="G12221" s="149">
        <f t="array" ref="G12221">SUM(IF(A12221=A$5:A12221,IF(C12221=C$5:C12221,1,0),0))</f>
        <v>8983</v>
      </c>
    </row>
    <row r="12222" spans="2:7" x14ac:dyDescent="0.25">
      <c r="B12222" s="149" t="str">
        <f t="shared" si="382"/>
        <v>_8984</v>
      </c>
      <c r="E12222" s="149" t="str">
        <f t="shared" si="383"/>
        <v>_</v>
      </c>
      <c r="G12222" s="149">
        <f t="array" ref="G12222">SUM(IF(A12222=A$5:A12222,IF(C12222=C$5:C12222,1,0),0))</f>
        <v>8984</v>
      </c>
    </row>
    <row r="12223" spans="2:7" x14ac:dyDescent="0.25">
      <c r="B12223" s="149" t="str">
        <f t="shared" si="382"/>
        <v>_8985</v>
      </c>
      <c r="E12223" s="149" t="str">
        <f t="shared" si="383"/>
        <v>_</v>
      </c>
      <c r="G12223" s="149">
        <f t="array" ref="G12223">SUM(IF(A12223=A$5:A12223,IF(C12223=C$5:C12223,1,0),0))</f>
        <v>8985</v>
      </c>
    </row>
    <row r="12224" spans="2:7" x14ac:dyDescent="0.25">
      <c r="B12224" s="149" t="str">
        <f t="shared" si="382"/>
        <v>_8986</v>
      </c>
      <c r="E12224" s="149" t="str">
        <f t="shared" si="383"/>
        <v>_</v>
      </c>
      <c r="G12224" s="149">
        <f t="array" ref="G12224">SUM(IF(A12224=A$5:A12224,IF(C12224=C$5:C12224,1,0),0))</f>
        <v>8986</v>
      </c>
    </row>
    <row r="12225" spans="2:7" x14ac:dyDescent="0.25">
      <c r="B12225" s="149" t="str">
        <f t="shared" si="382"/>
        <v>_8987</v>
      </c>
      <c r="E12225" s="149" t="str">
        <f t="shared" si="383"/>
        <v>_</v>
      </c>
      <c r="G12225" s="149">
        <f t="array" ref="G12225">SUM(IF(A12225=A$5:A12225,IF(C12225=C$5:C12225,1,0),0))</f>
        <v>8987</v>
      </c>
    </row>
    <row r="12226" spans="2:7" x14ac:dyDescent="0.25">
      <c r="B12226" s="149" t="str">
        <f t="shared" si="382"/>
        <v>_8988</v>
      </c>
      <c r="E12226" s="149" t="str">
        <f t="shared" si="383"/>
        <v>_</v>
      </c>
      <c r="G12226" s="149">
        <f t="array" ref="G12226">SUM(IF(A12226=A$5:A12226,IF(C12226=C$5:C12226,1,0),0))</f>
        <v>8988</v>
      </c>
    </row>
    <row r="12227" spans="2:7" x14ac:dyDescent="0.25">
      <c r="B12227" s="149" t="str">
        <f t="shared" si="382"/>
        <v>_8989</v>
      </c>
      <c r="E12227" s="149" t="str">
        <f t="shared" si="383"/>
        <v>_</v>
      </c>
      <c r="G12227" s="149">
        <f t="array" ref="G12227">SUM(IF(A12227=A$5:A12227,IF(C12227=C$5:C12227,1,0),0))</f>
        <v>8989</v>
      </c>
    </row>
    <row r="12228" spans="2:7" x14ac:dyDescent="0.25">
      <c r="B12228" s="149" t="str">
        <f t="shared" si="382"/>
        <v>_8990</v>
      </c>
      <c r="E12228" s="149" t="str">
        <f t="shared" si="383"/>
        <v>_</v>
      </c>
      <c r="G12228" s="149">
        <f t="array" ref="G12228">SUM(IF(A12228=A$5:A12228,IF(C12228=C$5:C12228,1,0),0))</f>
        <v>8990</v>
      </c>
    </row>
    <row r="12229" spans="2:7" x14ac:dyDescent="0.25">
      <c r="B12229" s="149" t="str">
        <f t="shared" si="382"/>
        <v>_8991</v>
      </c>
      <c r="E12229" s="149" t="str">
        <f t="shared" si="383"/>
        <v>_</v>
      </c>
      <c r="G12229" s="149">
        <f t="array" ref="G12229">SUM(IF(A12229=A$5:A12229,IF(C12229=C$5:C12229,1,0),0))</f>
        <v>8991</v>
      </c>
    </row>
    <row r="12230" spans="2:7" x14ac:dyDescent="0.25">
      <c r="B12230" s="149" t="str">
        <f t="shared" si="382"/>
        <v>_8992</v>
      </c>
      <c r="E12230" s="149" t="str">
        <f t="shared" si="383"/>
        <v>_</v>
      </c>
      <c r="G12230" s="149">
        <f t="array" ref="G12230">SUM(IF(A12230=A$5:A12230,IF(C12230=C$5:C12230,1,0),0))</f>
        <v>8992</v>
      </c>
    </row>
    <row r="12231" spans="2:7" x14ac:dyDescent="0.25">
      <c r="B12231" s="149" t="str">
        <f t="shared" si="382"/>
        <v>_8993</v>
      </c>
      <c r="E12231" s="149" t="str">
        <f t="shared" si="383"/>
        <v>_</v>
      </c>
      <c r="G12231" s="149">
        <f t="array" ref="G12231">SUM(IF(A12231=A$5:A12231,IF(C12231=C$5:C12231,1,0),0))</f>
        <v>8993</v>
      </c>
    </row>
    <row r="12232" spans="2:7" x14ac:dyDescent="0.25">
      <c r="B12232" s="149" t="str">
        <f t="shared" si="382"/>
        <v>_8994</v>
      </c>
      <c r="E12232" s="149" t="str">
        <f t="shared" si="383"/>
        <v>_</v>
      </c>
      <c r="G12232" s="149">
        <f t="array" ref="G12232">SUM(IF(A12232=A$5:A12232,IF(C12232=C$5:C12232,1,0),0))</f>
        <v>8994</v>
      </c>
    </row>
    <row r="12233" spans="2:7" x14ac:dyDescent="0.25">
      <c r="B12233" s="149" t="str">
        <f t="shared" si="382"/>
        <v>_8995</v>
      </c>
      <c r="E12233" s="149" t="str">
        <f t="shared" si="383"/>
        <v>_</v>
      </c>
      <c r="G12233" s="149">
        <f t="array" ref="G12233">SUM(IF(A12233=A$5:A12233,IF(C12233=C$5:C12233,1,0),0))</f>
        <v>8995</v>
      </c>
    </row>
    <row r="12234" spans="2:7" x14ac:dyDescent="0.25">
      <c r="B12234" s="149" t="str">
        <f t="shared" si="382"/>
        <v>_8996</v>
      </c>
      <c r="E12234" s="149" t="str">
        <f t="shared" si="383"/>
        <v>_</v>
      </c>
      <c r="G12234" s="149">
        <f t="array" ref="G12234">SUM(IF(A12234=A$5:A12234,IF(C12234=C$5:C12234,1,0),0))</f>
        <v>8996</v>
      </c>
    </row>
    <row r="12235" spans="2:7" x14ac:dyDescent="0.25">
      <c r="B12235" s="149" t="str">
        <f t="shared" si="382"/>
        <v>_8997</v>
      </c>
      <c r="E12235" s="149" t="str">
        <f t="shared" si="383"/>
        <v>_</v>
      </c>
      <c r="G12235" s="149">
        <f t="array" ref="G12235">SUM(IF(A12235=A$5:A12235,IF(C12235=C$5:C12235,1,0),0))</f>
        <v>8997</v>
      </c>
    </row>
    <row r="12236" spans="2:7" x14ac:dyDescent="0.25">
      <c r="B12236" s="149" t="str">
        <f t="shared" si="382"/>
        <v>_8998</v>
      </c>
      <c r="E12236" s="149" t="str">
        <f t="shared" si="383"/>
        <v>_</v>
      </c>
      <c r="G12236" s="149">
        <f t="array" ref="G12236">SUM(IF(A12236=A$5:A12236,IF(C12236=C$5:C12236,1,0),0))</f>
        <v>8998</v>
      </c>
    </row>
    <row r="12237" spans="2:7" x14ac:dyDescent="0.25">
      <c r="B12237" s="149" t="str">
        <f t="shared" ref="B12237:B12300" si="384">A12237&amp;"_"&amp;C12237&amp;G12237</f>
        <v>_8999</v>
      </c>
      <c r="E12237" s="149" t="str">
        <f t="shared" si="383"/>
        <v>_</v>
      </c>
      <c r="G12237" s="149">
        <f t="array" ref="G12237">SUM(IF(A12237=A$5:A12237,IF(C12237=C$5:C12237,1,0),0))</f>
        <v>8999</v>
      </c>
    </row>
    <row r="12238" spans="2:7" x14ac:dyDescent="0.25">
      <c r="B12238" s="149" t="str">
        <f t="shared" si="384"/>
        <v>_9000</v>
      </c>
      <c r="E12238" s="149" t="str">
        <f t="shared" si="383"/>
        <v>_</v>
      </c>
      <c r="G12238" s="149">
        <f t="array" ref="G12238">SUM(IF(A12238=A$5:A12238,IF(C12238=C$5:C12238,1,0),0))</f>
        <v>9000</v>
      </c>
    </row>
    <row r="12239" spans="2:7" x14ac:dyDescent="0.25">
      <c r="B12239" s="149" t="str">
        <f t="shared" si="384"/>
        <v>_9001</v>
      </c>
      <c r="E12239" s="149" t="str">
        <f t="shared" si="383"/>
        <v>_</v>
      </c>
      <c r="G12239" s="149">
        <f t="array" ref="G12239">SUM(IF(A12239=A$5:A12239,IF(C12239=C$5:C12239,1,0),0))</f>
        <v>9001</v>
      </c>
    </row>
    <row r="12240" spans="2:7" x14ac:dyDescent="0.25">
      <c r="B12240" s="149" t="str">
        <f t="shared" si="384"/>
        <v>_9002</v>
      </c>
      <c r="E12240" s="149" t="str">
        <f t="shared" si="383"/>
        <v>_</v>
      </c>
      <c r="G12240" s="149">
        <f t="array" ref="G12240">SUM(IF(A12240=A$5:A12240,IF(C12240=C$5:C12240,1,0),0))</f>
        <v>9002</v>
      </c>
    </row>
    <row r="12241" spans="2:7" x14ac:dyDescent="0.25">
      <c r="B12241" s="149" t="str">
        <f t="shared" si="384"/>
        <v>_9003</v>
      </c>
      <c r="E12241" s="149" t="str">
        <f t="shared" si="383"/>
        <v>_</v>
      </c>
      <c r="G12241" s="149">
        <f t="array" ref="G12241">SUM(IF(A12241=A$5:A12241,IF(C12241=C$5:C12241,1,0),0))</f>
        <v>9003</v>
      </c>
    </row>
    <row r="12242" spans="2:7" x14ac:dyDescent="0.25">
      <c r="B12242" s="149" t="str">
        <f t="shared" si="384"/>
        <v>_9004</v>
      </c>
      <c r="E12242" s="149" t="str">
        <f t="shared" si="383"/>
        <v>_</v>
      </c>
      <c r="G12242" s="149">
        <f t="array" ref="G12242">SUM(IF(A12242=A$5:A12242,IF(C12242=C$5:C12242,1,0),0))</f>
        <v>9004</v>
      </c>
    </row>
    <row r="12243" spans="2:7" x14ac:dyDescent="0.25">
      <c r="B12243" s="149" t="str">
        <f t="shared" si="384"/>
        <v>_9005</v>
      </c>
      <c r="E12243" s="149" t="str">
        <f t="shared" si="383"/>
        <v>_</v>
      </c>
      <c r="G12243" s="149">
        <f t="array" ref="G12243">SUM(IF(A12243=A$5:A12243,IF(C12243=C$5:C12243,1,0),0))</f>
        <v>9005</v>
      </c>
    </row>
    <row r="12244" spans="2:7" x14ac:dyDescent="0.25">
      <c r="B12244" s="149" t="str">
        <f t="shared" si="384"/>
        <v>_9006</v>
      </c>
      <c r="E12244" s="149" t="str">
        <f t="shared" si="383"/>
        <v>_</v>
      </c>
      <c r="G12244" s="149">
        <f t="array" ref="G12244">SUM(IF(A12244=A$5:A12244,IF(C12244=C$5:C12244,1,0),0))</f>
        <v>9006</v>
      </c>
    </row>
    <row r="12245" spans="2:7" x14ac:dyDescent="0.25">
      <c r="B12245" s="149" t="str">
        <f t="shared" si="384"/>
        <v>_9007</v>
      </c>
      <c r="E12245" s="149" t="str">
        <f t="shared" si="383"/>
        <v>_</v>
      </c>
      <c r="G12245" s="149">
        <f t="array" ref="G12245">SUM(IF(A12245=A$5:A12245,IF(C12245=C$5:C12245,1,0),0))</f>
        <v>9007</v>
      </c>
    </row>
    <row r="12246" spans="2:7" x14ac:dyDescent="0.25">
      <c r="B12246" s="149" t="str">
        <f t="shared" si="384"/>
        <v>_9008</v>
      </c>
      <c r="E12246" s="149" t="str">
        <f t="shared" si="383"/>
        <v>_</v>
      </c>
      <c r="G12246" s="149">
        <f t="array" ref="G12246">SUM(IF(A12246=A$5:A12246,IF(C12246=C$5:C12246,1,0),0))</f>
        <v>9008</v>
      </c>
    </row>
    <row r="12247" spans="2:7" x14ac:dyDescent="0.25">
      <c r="B12247" s="149" t="str">
        <f t="shared" si="384"/>
        <v>_9009</v>
      </c>
      <c r="E12247" s="149" t="str">
        <f t="shared" si="383"/>
        <v>_</v>
      </c>
      <c r="G12247" s="149">
        <f t="array" ref="G12247">SUM(IF(A12247=A$5:A12247,IF(C12247=C$5:C12247,1,0),0))</f>
        <v>9009</v>
      </c>
    </row>
    <row r="12248" spans="2:7" x14ac:dyDescent="0.25">
      <c r="B12248" s="149" t="str">
        <f t="shared" si="384"/>
        <v>_9010</v>
      </c>
      <c r="E12248" s="149" t="str">
        <f t="shared" si="383"/>
        <v>_</v>
      </c>
      <c r="G12248" s="149">
        <f t="array" ref="G12248">SUM(IF(A12248=A$5:A12248,IF(C12248=C$5:C12248,1,0),0))</f>
        <v>9010</v>
      </c>
    </row>
    <row r="12249" spans="2:7" x14ac:dyDescent="0.25">
      <c r="B12249" s="149" t="str">
        <f t="shared" si="384"/>
        <v>_9011</v>
      </c>
      <c r="E12249" s="149" t="str">
        <f t="shared" si="383"/>
        <v>_</v>
      </c>
      <c r="G12249" s="149">
        <f t="array" ref="G12249">SUM(IF(A12249=A$5:A12249,IF(C12249=C$5:C12249,1,0),0))</f>
        <v>9011</v>
      </c>
    </row>
    <row r="12250" spans="2:7" x14ac:dyDescent="0.25">
      <c r="B12250" s="149" t="str">
        <f t="shared" si="384"/>
        <v>_9012</v>
      </c>
      <c r="E12250" s="149" t="str">
        <f t="shared" si="383"/>
        <v>_</v>
      </c>
      <c r="G12250" s="149">
        <f t="array" ref="G12250">SUM(IF(A12250=A$5:A12250,IF(C12250=C$5:C12250,1,0),0))</f>
        <v>9012</v>
      </c>
    </row>
    <row r="12251" spans="2:7" x14ac:dyDescent="0.25">
      <c r="B12251" s="149" t="str">
        <f t="shared" si="384"/>
        <v>_9013</v>
      </c>
      <c r="E12251" s="149" t="str">
        <f t="shared" si="383"/>
        <v>_</v>
      </c>
      <c r="G12251" s="149">
        <f t="array" ref="G12251">SUM(IF(A12251=A$5:A12251,IF(C12251=C$5:C12251,1,0),0))</f>
        <v>9013</v>
      </c>
    </row>
    <row r="12252" spans="2:7" x14ac:dyDescent="0.25">
      <c r="B12252" s="149" t="str">
        <f t="shared" si="384"/>
        <v>_9014</v>
      </c>
      <c r="E12252" s="149" t="str">
        <f t="shared" si="383"/>
        <v>_</v>
      </c>
      <c r="G12252" s="149">
        <f t="array" ref="G12252">SUM(IF(A12252=A$5:A12252,IF(C12252=C$5:C12252,1,0),0))</f>
        <v>9014</v>
      </c>
    </row>
    <row r="12253" spans="2:7" x14ac:dyDescent="0.25">
      <c r="B12253" s="149" t="str">
        <f t="shared" si="384"/>
        <v>_9015</v>
      </c>
      <c r="E12253" s="149" t="str">
        <f t="shared" si="383"/>
        <v>_</v>
      </c>
      <c r="G12253" s="149">
        <f t="array" ref="G12253">SUM(IF(A12253=A$5:A12253,IF(C12253=C$5:C12253,1,0),0))</f>
        <v>9015</v>
      </c>
    </row>
    <row r="12254" spans="2:7" x14ac:dyDescent="0.25">
      <c r="B12254" s="149" t="str">
        <f t="shared" si="384"/>
        <v>_9016</v>
      </c>
      <c r="E12254" s="149" t="str">
        <f t="shared" si="383"/>
        <v>_</v>
      </c>
      <c r="G12254" s="149">
        <f t="array" ref="G12254">SUM(IF(A12254=A$5:A12254,IF(C12254=C$5:C12254,1,0),0))</f>
        <v>9016</v>
      </c>
    </row>
    <row r="12255" spans="2:7" x14ac:dyDescent="0.25">
      <c r="B12255" s="149" t="str">
        <f t="shared" si="384"/>
        <v>_9017</v>
      </c>
      <c r="E12255" s="149" t="str">
        <f t="shared" si="383"/>
        <v>_</v>
      </c>
      <c r="G12255" s="149">
        <f t="array" ref="G12255">SUM(IF(A12255=A$5:A12255,IF(C12255=C$5:C12255,1,0),0))</f>
        <v>9017</v>
      </c>
    </row>
    <row r="12256" spans="2:7" x14ac:dyDescent="0.25">
      <c r="B12256" s="149" t="str">
        <f t="shared" si="384"/>
        <v>_9018</v>
      </c>
      <c r="E12256" s="149" t="str">
        <f t="shared" si="383"/>
        <v>_</v>
      </c>
      <c r="G12256" s="149">
        <f t="array" ref="G12256">SUM(IF(A12256=A$5:A12256,IF(C12256=C$5:C12256,1,0),0))</f>
        <v>9018</v>
      </c>
    </row>
    <row r="12257" spans="2:7" x14ac:dyDescent="0.25">
      <c r="B12257" s="149" t="str">
        <f t="shared" si="384"/>
        <v>_9019</v>
      </c>
      <c r="E12257" s="149" t="str">
        <f t="shared" si="383"/>
        <v>_</v>
      </c>
      <c r="G12257" s="149">
        <f t="array" ref="G12257">SUM(IF(A12257=A$5:A12257,IF(C12257=C$5:C12257,1,0),0))</f>
        <v>9019</v>
      </c>
    </row>
    <row r="12258" spans="2:7" x14ac:dyDescent="0.25">
      <c r="B12258" s="149" t="str">
        <f t="shared" si="384"/>
        <v>_9020</v>
      </c>
      <c r="E12258" s="149" t="str">
        <f t="shared" si="383"/>
        <v>_</v>
      </c>
      <c r="G12258" s="149">
        <f t="array" ref="G12258">SUM(IF(A12258=A$5:A12258,IF(C12258=C$5:C12258,1,0),0))</f>
        <v>9020</v>
      </c>
    </row>
    <row r="12259" spans="2:7" x14ac:dyDescent="0.25">
      <c r="B12259" s="149" t="str">
        <f t="shared" si="384"/>
        <v>_9021</v>
      </c>
      <c r="E12259" s="149" t="str">
        <f t="shared" si="383"/>
        <v>_</v>
      </c>
      <c r="G12259" s="149">
        <f t="array" ref="G12259">SUM(IF(A12259=A$5:A12259,IF(C12259=C$5:C12259,1,0),0))</f>
        <v>9021</v>
      </c>
    </row>
    <row r="12260" spans="2:7" x14ac:dyDescent="0.25">
      <c r="B12260" s="149" t="str">
        <f t="shared" si="384"/>
        <v>_9022</v>
      </c>
      <c r="E12260" s="149" t="str">
        <f t="shared" si="383"/>
        <v>_</v>
      </c>
      <c r="G12260" s="149">
        <f t="array" ref="G12260">SUM(IF(A12260=A$5:A12260,IF(C12260=C$5:C12260,1,0),0))</f>
        <v>9022</v>
      </c>
    </row>
    <row r="12261" spans="2:7" x14ac:dyDescent="0.25">
      <c r="B12261" s="149" t="str">
        <f t="shared" si="384"/>
        <v>_9023</v>
      </c>
      <c r="E12261" s="149" t="str">
        <f t="shared" si="383"/>
        <v>_</v>
      </c>
      <c r="G12261" s="149">
        <f t="array" ref="G12261">SUM(IF(A12261=A$5:A12261,IF(C12261=C$5:C12261,1,0),0))</f>
        <v>9023</v>
      </c>
    </row>
    <row r="12262" spans="2:7" x14ac:dyDescent="0.25">
      <c r="B12262" s="149" t="str">
        <f t="shared" si="384"/>
        <v>_9024</v>
      </c>
      <c r="E12262" s="149" t="str">
        <f t="shared" si="383"/>
        <v>_</v>
      </c>
      <c r="G12262" s="149">
        <f t="array" ref="G12262">SUM(IF(A12262=A$5:A12262,IF(C12262=C$5:C12262,1,0),0))</f>
        <v>9024</v>
      </c>
    </row>
    <row r="12263" spans="2:7" x14ac:dyDescent="0.25">
      <c r="B12263" s="149" t="str">
        <f t="shared" si="384"/>
        <v>_9025</v>
      </c>
      <c r="E12263" s="149" t="str">
        <f t="shared" si="383"/>
        <v>_</v>
      </c>
      <c r="G12263" s="149">
        <f t="array" ref="G12263">SUM(IF(A12263=A$5:A12263,IF(C12263=C$5:C12263,1,0),0))</f>
        <v>9025</v>
      </c>
    </row>
    <row r="12264" spans="2:7" x14ac:dyDescent="0.25">
      <c r="B12264" s="149" t="str">
        <f t="shared" si="384"/>
        <v>_9026</v>
      </c>
      <c r="E12264" s="149" t="str">
        <f t="shared" si="383"/>
        <v>_</v>
      </c>
      <c r="G12264" s="149">
        <f t="array" ref="G12264">SUM(IF(A12264=A$5:A12264,IF(C12264=C$5:C12264,1,0),0))</f>
        <v>9026</v>
      </c>
    </row>
    <row r="12265" spans="2:7" x14ac:dyDescent="0.25">
      <c r="B12265" s="149" t="str">
        <f t="shared" si="384"/>
        <v>_9027</v>
      </c>
      <c r="E12265" s="149" t="str">
        <f t="shared" si="383"/>
        <v>_</v>
      </c>
      <c r="G12265" s="149">
        <f t="array" ref="G12265">SUM(IF(A12265=A$5:A12265,IF(C12265=C$5:C12265,1,0),0))</f>
        <v>9027</v>
      </c>
    </row>
    <row r="12266" spans="2:7" x14ac:dyDescent="0.25">
      <c r="B12266" s="149" t="str">
        <f t="shared" si="384"/>
        <v>_9028</v>
      </c>
      <c r="E12266" s="149" t="str">
        <f t="shared" si="383"/>
        <v>_</v>
      </c>
      <c r="G12266" s="149">
        <f t="array" ref="G12266">SUM(IF(A12266=A$5:A12266,IF(C12266=C$5:C12266,1,0),0))</f>
        <v>9028</v>
      </c>
    </row>
    <row r="12267" spans="2:7" x14ac:dyDescent="0.25">
      <c r="B12267" s="149" t="str">
        <f t="shared" si="384"/>
        <v>_9029</v>
      </c>
      <c r="E12267" s="149" t="str">
        <f t="shared" si="383"/>
        <v>_</v>
      </c>
      <c r="G12267" s="149">
        <f t="array" ref="G12267">SUM(IF(A12267=A$5:A12267,IF(C12267=C$5:C12267,1,0),0))</f>
        <v>9029</v>
      </c>
    </row>
    <row r="12268" spans="2:7" x14ac:dyDescent="0.25">
      <c r="B12268" s="149" t="str">
        <f t="shared" si="384"/>
        <v>_9030</v>
      </c>
      <c r="E12268" s="149" t="str">
        <f t="shared" si="383"/>
        <v>_</v>
      </c>
      <c r="G12268" s="149">
        <f t="array" ref="G12268">SUM(IF(A12268=A$5:A12268,IF(C12268=C$5:C12268,1,0),0))</f>
        <v>9030</v>
      </c>
    </row>
    <row r="12269" spans="2:7" x14ac:dyDescent="0.25">
      <c r="B12269" s="149" t="str">
        <f t="shared" si="384"/>
        <v>_9031</v>
      </c>
      <c r="E12269" s="149" t="str">
        <f t="shared" si="383"/>
        <v>_</v>
      </c>
      <c r="G12269" s="149">
        <f t="array" ref="G12269">SUM(IF(A12269=A$5:A12269,IF(C12269=C$5:C12269,1,0),0))</f>
        <v>9031</v>
      </c>
    </row>
    <row r="12270" spans="2:7" x14ac:dyDescent="0.25">
      <c r="B12270" s="149" t="str">
        <f t="shared" si="384"/>
        <v>_9032</v>
      </c>
      <c r="E12270" s="149" t="str">
        <f t="shared" si="383"/>
        <v>_</v>
      </c>
      <c r="G12270" s="149">
        <f t="array" ref="G12270">SUM(IF(A12270=A$5:A12270,IF(C12270=C$5:C12270,1,0),0))</f>
        <v>9032</v>
      </c>
    </row>
    <row r="12271" spans="2:7" x14ac:dyDescent="0.25">
      <c r="B12271" s="149" t="str">
        <f t="shared" si="384"/>
        <v>_9033</v>
      </c>
      <c r="E12271" s="149" t="str">
        <f t="shared" si="383"/>
        <v>_</v>
      </c>
      <c r="G12271" s="149">
        <f t="array" ref="G12271">SUM(IF(A12271=A$5:A12271,IF(C12271=C$5:C12271,1,0),0))</f>
        <v>9033</v>
      </c>
    </row>
    <row r="12272" spans="2:7" x14ac:dyDescent="0.25">
      <c r="B12272" s="149" t="str">
        <f t="shared" si="384"/>
        <v>_9034</v>
      </c>
      <c r="E12272" s="149" t="str">
        <f t="shared" si="383"/>
        <v>_</v>
      </c>
      <c r="G12272" s="149">
        <f t="array" ref="G12272">SUM(IF(A12272=A$5:A12272,IF(C12272=C$5:C12272,1,0),0))</f>
        <v>9034</v>
      </c>
    </row>
    <row r="12273" spans="2:7" x14ac:dyDescent="0.25">
      <c r="B12273" s="149" t="str">
        <f t="shared" si="384"/>
        <v>_9035</v>
      </c>
      <c r="E12273" s="149" t="str">
        <f t="shared" ref="E12273:E12336" si="385">A12273&amp;"_"&amp;C12273&amp;D12273</f>
        <v>_</v>
      </c>
      <c r="G12273" s="149">
        <f t="array" ref="G12273">SUM(IF(A12273=A$5:A12273,IF(C12273=C$5:C12273,1,0),0))</f>
        <v>9035</v>
      </c>
    </row>
    <row r="12274" spans="2:7" x14ac:dyDescent="0.25">
      <c r="B12274" s="149" t="str">
        <f t="shared" si="384"/>
        <v>_9036</v>
      </c>
      <c r="E12274" s="149" t="str">
        <f t="shared" si="385"/>
        <v>_</v>
      </c>
      <c r="G12274" s="149">
        <f t="array" ref="G12274">SUM(IF(A12274=A$5:A12274,IF(C12274=C$5:C12274,1,0),0))</f>
        <v>9036</v>
      </c>
    </row>
    <row r="12275" spans="2:7" x14ac:dyDescent="0.25">
      <c r="B12275" s="149" t="str">
        <f t="shared" si="384"/>
        <v>_9037</v>
      </c>
      <c r="E12275" s="149" t="str">
        <f t="shared" si="385"/>
        <v>_</v>
      </c>
      <c r="G12275" s="149">
        <f t="array" ref="G12275">SUM(IF(A12275=A$5:A12275,IF(C12275=C$5:C12275,1,0),0))</f>
        <v>9037</v>
      </c>
    </row>
    <row r="12276" spans="2:7" x14ac:dyDescent="0.25">
      <c r="B12276" s="149" t="str">
        <f t="shared" si="384"/>
        <v>_9038</v>
      </c>
      <c r="E12276" s="149" t="str">
        <f t="shared" si="385"/>
        <v>_</v>
      </c>
      <c r="G12276" s="149">
        <f t="array" ref="G12276">SUM(IF(A12276=A$5:A12276,IF(C12276=C$5:C12276,1,0),0))</f>
        <v>9038</v>
      </c>
    </row>
    <row r="12277" spans="2:7" x14ac:dyDescent="0.25">
      <c r="B12277" s="149" t="str">
        <f t="shared" si="384"/>
        <v>_9039</v>
      </c>
      <c r="E12277" s="149" t="str">
        <f t="shared" si="385"/>
        <v>_</v>
      </c>
      <c r="G12277" s="149">
        <f t="array" ref="G12277">SUM(IF(A12277=A$5:A12277,IF(C12277=C$5:C12277,1,0),0))</f>
        <v>9039</v>
      </c>
    </row>
    <row r="12278" spans="2:7" x14ac:dyDescent="0.25">
      <c r="B12278" s="149" t="str">
        <f t="shared" si="384"/>
        <v>_9040</v>
      </c>
      <c r="E12278" s="149" t="str">
        <f t="shared" si="385"/>
        <v>_</v>
      </c>
      <c r="G12278" s="149">
        <f t="array" ref="G12278">SUM(IF(A12278=A$5:A12278,IF(C12278=C$5:C12278,1,0),0))</f>
        <v>9040</v>
      </c>
    </row>
    <row r="12279" spans="2:7" x14ac:dyDescent="0.25">
      <c r="B12279" s="149" t="str">
        <f t="shared" si="384"/>
        <v>_9041</v>
      </c>
      <c r="E12279" s="149" t="str">
        <f t="shared" si="385"/>
        <v>_</v>
      </c>
      <c r="G12279" s="149">
        <f t="array" ref="G12279">SUM(IF(A12279=A$5:A12279,IF(C12279=C$5:C12279,1,0),0))</f>
        <v>9041</v>
      </c>
    </row>
    <row r="12280" spans="2:7" x14ac:dyDescent="0.25">
      <c r="B12280" s="149" t="str">
        <f t="shared" si="384"/>
        <v>_9042</v>
      </c>
      <c r="E12280" s="149" t="str">
        <f t="shared" si="385"/>
        <v>_</v>
      </c>
      <c r="G12280" s="149">
        <f t="array" ref="G12280">SUM(IF(A12280=A$5:A12280,IF(C12280=C$5:C12280,1,0),0))</f>
        <v>9042</v>
      </c>
    </row>
    <row r="12281" spans="2:7" x14ac:dyDescent="0.25">
      <c r="B12281" s="149" t="str">
        <f t="shared" si="384"/>
        <v>_9043</v>
      </c>
      <c r="E12281" s="149" t="str">
        <f t="shared" si="385"/>
        <v>_</v>
      </c>
      <c r="G12281" s="149">
        <f t="array" ref="G12281">SUM(IF(A12281=A$5:A12281,IF(C12281=C$5:C12281,1,0),0))</f>
        <v>9043</v>
      </c>
    </row>
    <row r="12282" spans="2:7" x14ac:dyDescent="0.25">
      <c r="B12282" s="149" t="str">
        <f t="shared" si="384"/>
        <v>_9044</v>
      </c>
      <c r="E12282" s="149" t="str">
        <f t="shared" si="385"/>
        <v>_</v>
      </c>
      <c r="G12282" s="149">
        <f t="array" ref="G12282">SUM(IF(A12282=A$5:A12282,IF(C12282=C$5:C12282,1,0),0))</f>
        <v>9044</v>
      </c>
    </row>
    <row r="12283" spans="2:7" x14ac:dyDescent="0.25">
      <c r="B12283" s="149" t="str">
        <f t="shared" si="384"/>
        <v>_9045</v>
      </c>
      <c r="E12283" s="149" t="str">
        <f t="shared" si="385"/>
        <v>_</v>
      </c>
      <c r="G12283" s="149">
        <f t="array" ref="G12283">SUM(IF(A12283=A$5:A12283,IF(C12283=C$5:C12283,1,0),0))</f>
        <v>9045</v>
      </c>
    </row>
    <row r="12284" spans="2:7" x14ac:dyDescent="0.25">
      <c r="B12284" s="149" t="str">
        <f t="shared" si="384"/>
        <v>_9046</v>
      </c>
      <c r="E12284" s="149" t="str">
        <f t="shared" si="385"/>
        <v>_</v>
      </c>
      <c r="G12284" s="149">
        <f t="array" ref="G12284">SUM(IF(A12284=A$5:A12284,IF(C12284=C$5:C12284,1,0),0))</f>
        <v>9046</v>
      </c>
    </row>
    <row r="12285" spans="2:7" x14ac:dyDescent="0.25">
      <c r="B12285" s="149" t="str">
        <f t="shared" si="384"/>
        <v>_9047</v>
      </c>
      <c r="E12285" s="149" t="str">
        <f t="shared" si="385"/>
        <v>_</v>
      </c>
      <c r="G12285" s="149">
        <f t="array" ref="G12285">SUM(IF(A12285=A$5:A12285,IF(C12285=C$5:C12285,1,0),0))</f>
        <v>9047</v>
      </c>
    </row>
    <row r="12286" spans="2:7" x14ac:dyDescent="0.25">
      <c r="B12286" s="149" t="str">
        <f t="shared" si="384"/>
        <v>_9048</v>
      </c>
      <c r="E12286" s="149" t="str">
        <f t="shared" si="385"/>
        <v>_</v>
      </c>
      <c r="G12286" s="149">
        <f t="array" ref="G12286">SUM(IF(A12286=A$5:A12286,IF(C12286=C$5:C12286,1,0),0))</f>
        <v>9048</v>
      </c>
    </row>
    <row r="12287" spans="2:7" x14ac:dyDescent="0.25">
      <c r="B12287" s="149" t="str">
        <f t="shared" si="384"/>
        <v>_9049</v>
      </c>
      <c r="E12287" s="149" t="str">
        <f t="shared" si="385"/>
        <v>_</v>
      </c>
      <c r="G12287" s="149">
        <f t="array" ref="G12287">SUM(IF(A12287=A$5:A12287,IF(C12287=C$5:C12287,1,0),0))</f>
        <v>9049</v>
      </c>
    </row>
    <row r="12288" spans="2:7" x14ac:dyDescent="0.25">
      <c r="B12288" s="149" t="str">
        <f t="shared" si="384"/>
        <v>_9050</v>
      </c>
      <c r="E12288" s="149" t="str">
        <f t="shared" si="385"/>
        <v>_</v>
      </c>
      <c r="G12288" s="149">
        <f t="array" ref="G12288">SUM(IF(A12288=A$5:A12288,IF(C12288=C$5:C12288,1,0),0))</f>
        <v>9050</v>
      </c>
    </row>
    <row r="12289" spans="2:7" x14ac:dyDescent="0.25">
      <c r="B12289" s="149" t="str">
        <f t="shared" si="384"/>
        <v>_9051</v>
      </c>
      <c r="E12289" s="149" t="str">
        <f t="shared" si="385"/>
        <v>_</v>
      </c>
      <c r="G12289" s="149">
        <f t="array" ref="G12289">SUM(IF(A12289=A$5:A12289,IF(C12289=C$5:C12289,1,0),0))</f>
        <v>9051</v>
      </c>
    </row>
    <row r="12290" spans="2:7" x14ac:dyDescent="0.25">
      <c r="B12290" s="149" t="str">
        <f t="shared" si="384"/>
        <v>_9052</v>
      </c>
      <c r="E12290" s="149" t="str">
        <f t="shared" si="385"/>
        <v>_</v>
      </c>
      <c r="G12290" s="149">
        <f t="array" ref="G12290">SUM(IF(A12290=A$5:A12290,IF(C12290=C$5:C12290,1,0),0))</f>
        <v>9052</v>
      </c>
    </row>
    <row r="12291" spans="2:7" x14ac:dyDescent="0.25">
      <c r="B12291" s="149" t="str">
        <f t="shared" si="384"/>
        <v>_9053</v>
      </c>
      <c r="E12291" s="149" t="str">
        <f t="shared" si="385"/>
        <v>_</v>
      </c>
      <c r="G12291" s="149">
        <f t="array" ref="G12291">SUM(IF(A12291=A$5:A12291,IF(C12291=C$5:C12291,1,0),0))</f>
        <v>9053</v>
      </c>
    </row>
    <row r="12292" spans="2:7" x14ac:dyDescent="0.25">
      <c r="B12292" s="149" t="str">
        <f t="shared" si="384"/>
        <v>_9054</v>
      </c>
      <c r="E12292" s="149" t="str">
        <f t="shared" si="385"/>
        <v>_</v>
      </c>
      <c r="G12292" s="149">
        <f t="array" ref="G12292">SUM(IF(A12292=A$5:A12292,IF(C12292=C$5:C12292,1,0),0))</f>
        <v>9054</v>
      </c>
    </row>
    <row r="12293" spans="2:7" x14ac:dyDescent="0.25">
      <c r="B12293" s="149" t="str">
        <f t="shared" si="384"/>
        <v>_9055</v>
      </c>
      <c r="E12293" s="149" t="str">
        <f t="shared" si="385"/>
        <v>_</v>
      </c>
      <c r="G12293" s="149">
        <f t="array" ref="G12293">SUM(IF(A12293=A$5:A12293,IF(C12293=C$5:C12293,1,0),0))</f>
        <v>9055</v>
      </c>
    </row>
    <row r="12294" spans="2:7" x14ac:dyDescent="0.25">
      <c r="B12294" s="149" t="str">
        <f t="shared" si="384"/>
        <v>_9056</v>
      </c>
      <c r="E12294" s="149" t="str">
        <f t="shared" si="385"/>
        <v>_</v>
      </c>
      <c r="G12294" s="149">
        <f t="array" ref="G12294">SUM(IF(A12294=A$5:A12294,IF(C12294=C$5:C12294,1,0),0))</f>
        <v>9056</v>
      </c>
    </row>
    <row r="12295" spans="2:7" x14ac:dyDescent="0.25">
      <c r="B12295" s="149" t="str">
        <f t="shared" si="384"/>
        <v>_9057</v>
      </c>
      <c r="E12295" s="149" t="str">
        <f t="shared" si="385"/>
        <v>_</v>
      </c>
      <c r="G12295" s="149">
        <f t="array" ref="G12295">SUM(IF(A12295=A$5:A12295,IF(C12295=C$5:C12295,1,0),0))</f>
        <v>9057</v>
      </c>
    </row>
    <row r="12296" spans="2:7" x14ac:dyDescent="0.25">
      <c r="B12296" s="149" t="str">
        <f t="shared" si="384"/>
        <v>_9058</v>
      </c>
      <c r="E12296" s="149" t="str">
        <f t="shared" si="385"/>
        <v>_</v>
      </c>
      <c r="G12296" s="149">
        <f t="array" ref="G12296">SUM(IF(A12296=A$5:A12296,IF(C12296=C$5:C12296,1,0),0))</f>
        <v>9058</v>
      </c>
    </row>
    <row r="12297" spans="2:7" x14ac:dyDescent="0.25">
      <c r="B12297" s="149" t="str">
        <f t="shared" si="384"/>
        <v>_9059</v>
      </c>
      <c r="E12297" s="149" t="str">
        <f t="shared" si="385"/>
        <v>_</v>
      </c>
      <c r="G12297" s="149">
        <f t="array" ref="G12297">SUM(IF(A12297=A$5:A12297,IF(C12297=C$5:C12297,1,0),0))</f>
        <v>9059</v>
      </c>
    </row>
    <row r="12298" spans="2:7" x14ac:dyDescent="0.25">
      <c r="B12298" s="149" t="str">
        <f t="shared" si="384"/>
        <v>_9060</v>
      </c>
      <c r="E12298" s="149" t="str">
        <f t="shared" si="385"/>
        <v>_</v>
      </c>
      <c r="G12298" s="149">
        <f t="array" ref="G12298">SUM(IF(A12298=A$5:A12298,IF(C12298=C$5:C12298,1,0),0))</f>
        <v>9060</v>
      </c>
    </row>
    <row r="12299" spans="2:7" x14ac:dyDescent="0.25">
      <c r="B12299" s="149" t="str">
        <f t="shared" si="384"/>
        <v>_9061</v>
      </c>
      <c r="E12299" s="149" t="str">
        <f t="shared" si="385"/>
        <v>_</v>
      </c>
      <c r="G12299" s="149">
        <f t="array" ref="G12299">SUM(IF(A12299=A$5:A12299,IF(C12299=C$5:C12299,1,0),0))</f>
        <v>9061</v>
      </c>
    </row>
    <row r="12300" spans="2:7" x14ac:dyDescent="0.25">
      <c r="B12300" s="149" t="str">
        <f t="shared" si="384"/>
        <v>_9062</v>
      </c>
      <c r="E12300" s="149" t="str">
        <f t="shared" si="385"/>
        <v>_</v>
      </c>
      <c r="G12300" s="149">
        <f t="array" ref="G12300">SUM(IF(A12300=A$5:A12300,IF(C12300=C$5:C12300,1,0),0))</f>
        <v>9062</v>
      </c>
    </row>
    <row r="12301" spans="2:7" x14ac:dyDescent="0.25">
      <c r="B12301" s="149" t="str">
        <f t="shared" ref="B12301:B12364" si="386">A12301&amp;"_"&amp;C12301&amp;G12301</f>
        <v>_9063</v>
      </c>
      <c r="E12301" s="149" t="str">
        <f t="shared" si="385"/>
        <v>_</v>
      </c>
      <c r="G12301" s="149">
        <f t="array" ref="G12301">SUM(IF(A12301=A$5:A12301,IF(C12301=C$5:C12301,1,0),0))</f>
        <v>9063</v>
      </c>
    </row>
    <row r="12302" spans="2:7" x14ac:dyDescent="0.25">
      <c r="B12302" s="149" t="str">
        <f t="shared" si="386"/>
        <v>_9064</v>
      </c>
      <c r="E12302" s="149" t="str">
        <f t="shared" si="385"/>
        <v>_</v>
      </c>
      <c r="G12302" s="149">
        <f t="array" ref="G12302">SUM(IF(A12302=A$5:A12302,IF(C12302=C$5:C12302,1,0),0))</f>
        <v>9064</v>
      </c>
    </row>
    <row r="12303" spans="2:7" x14ac:dyDescent="0.25">
      <c r="B12303" s="149" t="str">
        <f t="shared" si="386"/>
        <v>_9065</v>
      </c>
      <c r="E12303" s="149" t="str">
        <f t="shared" si="385"/>
        <v>_</v>
      </c>
      <c r="G12303" s="149">
        <f t="array" ref="G12303">SUM(IF(A12303=A$5:A12303,IF(C12303=C$5:C12303,1,0),0))</f>
        <v>9065</v>
      </c>
    </row>
    <row r="12304" spans="2:7" x14ac:dyDescent="0.25">
      <c r="B12304" s="149" t="str">
        <f t="shared" si="386"/>
        <v>_9066</v>
      </c>
      <c r="E12304" s="149" t="str">
        <f t="shared" si="385"/>
        <v>_</v>
      </c>
      <c r="G12304" s="149">
        <f t="array" ref="G12304">SUM(IF(A12304=A$5:A12304,IF(C12304=C$5:C12304,1,0),0))</f>
        <v>9066</v>
      </c>
    </row>
    <row r="12305" spans="2:7" x14ac:dyDescent="0.25">
      <c r="B12305" s="149" t="str">
        <f t="shared" si="386"/>
        <v>_9067</v>
      </c>
      <c r="E12305" s="149" t="str">
        <f t="shared" si="385"/>
        <v>_</v>
      </c>
      <c r="G12305" s="149">
        <f t="array" ref="G12305">SUM(IF(A12305=A$5:A12305,IF(C12305=C$5:C12305,1,0),0))</f>
        <v>9067</v>
      </c>
    </row>
    <row r="12306" spans="2:7" x14ac:dyDescent="0.25">
      <c r="B12306" s="149" t="str">
        <f t="shared" si="386"/>
        <v>_9068</v>
      </c>
      <c r="E12306" s="149" t="str">
        <f t="shared" si="385"/>
        <v>_</v>
      </c>
      <c r="G12306" s="149">
        <f t="array" ref="G12306">SUM(IF(A12306=A$5:A12306,IF(C12306=C$5:C12306,1,0),0))</f>
        <v>9068</v>
      </c>
    </row>
    <row r="12307" spans="2:7" x14ac:dyDescent="0.25">
      <c r="B12307" s="149" t="str">
        <f t="shared" si="386"/>
        <v>_9069</v>
      </c>
      <c r="E12307" s="149" t="str">
        <f t="shared" si="385"/>
        <v>_</v>
      </c>
      <c r="G12307" s="149">
        <f t="array" ref="G12307">SUM(IF(A12307=A$5:A12307,IF(C12307=C$5:C12307,1,0),0))</f>
        <v>9069</v>
      </c>
    </row>
    <row r="12308" spans="2:7" x14ac:dyDescent="0.25">
      <c r="B12308" s="149" t="str">
        <f t="shared" si="386"/>
        <v>_9070</v>
      </c>
      <c r="E12308" s="149" t="str">
        <f t="shared" si="385"/>
        <v>_</v>
      </c>
      <c r="G12308" s="149">
        <f t="array" ref="G12308">SUM(IF(A12308=A$5:A12308,IF(C12308=C$5:C12308,1,0),0))</f>
        <v>9070</v>
      </c>
    </row>
    <row r="12309" spans="2:7" x14ac:dyDescent="0.25">
      <c r="B12309" s="149" t="str">
        <f t="shared" si="386"/>
        <v>_9071</v>
      </c>
      <c r="E12309" s="149" t="str">
        <f t="shared" si="385"/>
        <v>_</v>
      </c>
      <c r="G12309" s="149">
        <f t="array" ref="G12309">SUM(IF(A12309=A$5:A12309,IF(C12309=C$5:C12309,1,0),0))</f>
        <v>9071</v>
      </c>
    </row>
    <row r="12310" spans="2:7" x14ac:dyDescent="0.25">
      <c r="B12310" s="149" t="str">
        <f t="shared" si="386"/>
        <v>_9072</v>
      </c>
      <c r="E12310" s="149" t="str">
        <f t="shared" si="385"/>
        <v>_</v>
      </c>
      <c r="G12310" s="149">
        <f t="array" ref="G12310">SUM(IF(A12310=A$5:A12310,IF(C12310=C$5:C12310,1,0),0))</f>
        <v>9072</v>
      </c>
    </row>
    <row r="12311" spans="2:7" x14ac:dyDescent="0.25">
      <c r="B12311" s="149" t="str">
        <f t="shared" si="386"/>
        <v>_9073</v>
      </c>
      <c r="E12311" s="149" t="str">
        <f t="shared" si="385"/>
        <v>_</v>
      </c>
      <c r="G12311" s="149">
        <f t="array" ref="G12311">SUM(IF(A12311=A$5:A12311,IF(C12311=C$5:C12311,1,0),0))</f>
        <v>9073</v>
      </c>
    </row>
    <row r="12312" spans="2:7" x14ac:dyDescent="0.25">
      <c r="B12312" s="149" t="str">
        <f t="shared" si="386"/>
        <v>_9074</v>
      </c>
      <c r="E12312" s="149" t="str">
        <f t="shared" si="385"/>
        <v>_</v>
      </c>
      <c r="G12312" s="149">
        <f t="array" ref="G12312">SUM(IF(A12312=A$5:A12312,IF(C12312=C$5:C12312,1,0),0))</f>
        <v>9074</v>
      </c>
    </row>
    <row r="12313" spans="2:7" x14ac:dyDescent="0.25">
      <c r="B12313" s="149" t="str">
        <f t="shared" si="386"/>
        <v>_9075</v>
      </c>
      <c r="E12313" s="149" t="str">
        <f t="shared" si="385"/>
        <v>_</v>
      </c>
      <c r="G12313" s="149">
        <f t="array" ref="G12313">SUM(IF(A12313=A$5:A12313,IF(C12313=C$5:C12313,1,0),0))</f>
        <v>9075</v>
      </c>
    </row>
    <row r="12314" spans="2:7" x14ac:dyDescent="0.25">
      <c r="B12314" s="149" t="str">
        <f t="shared" si="386"/>
        <v>_9076</v>
      </c>
      <c r="E12314" s="149" t="str">
        <f t="shared" si="385"/>
        <v>_</v>
      </c>
      <c r="G12314" s="149">
        <f t="array" ref="G12314">SUM(IF(A12314=A$5:A12314,IF(C12314=C$5:C12314,1,0),0))</f>
        <v>9076</v>
      </c>
    </row>
    <row r="12315" spans="2:7" x14ac:dyDescent="0.25">
      <c r="B12315" s="149" t="str">
        <f t="shared" si="386"/>
        <v>_9077</v>
      </c>
      <c r="E12315" s="149" t="str">
        <f t="shared" si="385"/>
        <v>_</v>
      </c>
      <c r="G12315" s="149">
        <f t="array" ref="G12315">SUM(IF(A12315=A$5:A12315,IF(C12315=C$5:C12315,1,0),0))</f>
        <v>9077</v>
      </c>
    </row>
    <row r="12316" spans="2:7" x14ac:dyDescent="0.25">
      <c r="B12316" s="149" t="str">
        <f t="shared" si="386"/>
        <v>_9078</v>
      </c>
      <c r="E12316" s="149" t="str">
        <f t="shared" si="385"/>
        <v>_</v>
      </c>
      <c r="G12316" s="149">
        <f t="array" ref="G12316">SUM(IF(A12316=A$5:A12316,IF(C12316=C$5:C12316,1,0),0))</f>
        <v>9078</v>
      </c>
    </row>
    <row r="12317" spans="2:7" x14ac:dyDescent="0.25">
      <c r="B12317" s="149" t="str">
        <f t="shared" si="386"/>
        <v>_9079</v>
      </c>
      <c r="E12317" s="149" t="str">
        <f t="shared" si="385"/>
        <v>_</v>
      </c>
      <c r="G12317" s="149">
        <f t="array" ref="G12317">SUM(IF(A12317=A$5:A12317,IF(C12317=C$5:C12317,1,0),0))</f>
        <v>9079</v>
      </c>
    </row>
    <row r="12318" spans="2:7" x14ac:dyDescent="0.25">
      <c r="B12318" s="149" t="str">
        <f t="shared" si="386"/>
        <v>_9080</v>
      </c>
      <c r="E12318" s="149" t="str">
        <f t="shared" si="385"/>
        <v>_</v>
      </c>
      <c r="G12318" s="149">
        <f t="array" ref="G12318">SUM(IF(A12318=A$5:A12318,IF(C12318=C$5:C12318,1,0),0))</f>
        <v>9080</v>
      </c>
    </row>
    <row r="12319" spans="2:7" x14ac:dyDescent="0.25">
      <c r="B12319" s="149" t="str">
        <f t="shared" si="386"/>
        <v>_9081</v>
      </c>
      <c r="E12319" s="149" t="str">
        <f t="shared" si="385"/>
        <v>_</v>
      </c>
      <c r="G12319" s="149">
        <f t="array" ref="G12319">SUM(IF(A12319=A$5:A12319,IF(C12319=C$5:C12319,1,0),0))</f>
        <v>9081</v>
      </c>
    </row>
    <row r="12320" spans="2:7" x14ac:dyDescent="0.25">
      <c r="B12320" s="149" t="str">
        <f t="shared" si="386"/>
        <v>_9082</v>
      </c>
      <c r="E12320" s="149" t="str">
        <f t="shared" si="385"/>
        <v>_</v>
      </c>
      <c r="G12320" s="149">
        <f t="array" ref="G12320">SUM(IF(A12320=A$5:A12320,IF(C12320=C$5:C12320,1,0),0))</f>
        <v>9082</v>
      </c>
    </row>
    <row r="12321" spans="2:7" x14ac:dyDescent="0.25">
      <c r="B12321" s="149" t="str">
        <f t="shared" si="386"/>
        <v>_9083</v>
      </c>
      <c r="E12321" s="149" t="str">
        <f t="shared" si="385"/>
        <v>_</v>
      </c>
      <c r="G12321" s="149">
        <f t="array" ref="G12321">SUM(IF(A12321=A$5:A12321,IF(C12321=C$5:C12321,1,0),0))</f>
        <v>9083</v>
      </c>
    </row>
    <row r="12322" spans="2:7" x14ac:dyDescent="0.25">
      <c r="B12322" s="149" t="str">
        <f t="shared" si="386"/>
        <v>_9084</v>
      </c>
      <c r="E12322" s="149" t="str">
        <f t="shared" si="385"/>
        <v>_</v>
      </c>
      <c r="G12322" s="149">
        <f t="array" ref="G12322">SUM(IF(A12322=A$5:A12322,IF(C12322=C$5:C12322,1,0),0))</f>
        <v>9084</v>
      </c>
    </row>
    <row r="12323" spans="2:7" x14ac:dyDescent="0.25">
      <c r="B12323" s="149" t="str">
        <f t="shared" si="386"/>
        <v>_9085</v>
      </c>
      <c r="E12323" s="149" t="str">
        <f t="shared" si="385"/>
        <v>_</v>
      </c>
      <c r="G12323" s="149">
        <f t="array" ref="G12323">SUM(IF(A12323=A$5:A12323,IF(C12323=C$5:C12323,1,0),0))</f>
        <v>9085</v>
      </c>
    </row>
    <row r="12324" spans="2:7" x14ac:dyDescent="0.25">
      <c r="B12324" s="149" t="str">
        <f t="shared" si="386"/>
        <v>_9086</v>
      </c>
      <c r="E12324" s="149" t="str">
        <f t="shared" si="385"/>
        <v>_</v>
      </c>
      <c r="G12324" s="149">
        <f t="array" ref="G12324">SUM(IF(A12324=A$5:A12324,IF(C12324=C$5:C12324,1,0),0))</f>
        <v>9086</v>
      </c>
    </row>
    <row r="12325" spans="2:7" x14ac:dyDescent="0.25">
      <c r="B12325" s="149" t="str">
        <f t="shared" si="386"/>
        <v>_9087</v>
      </c>
      <c r="E12325" s="149" t="str">
        <f t="shared" si="385"/>
        <v>_</v>
      </c>
      <c r="G12325" s="149">
        <f t="array" ref="G12325">SUM(IF(A12325=A$5:A12325,IF(C12325=C$5:C12325,1,0),0))</f>
        <v>9087</v>
      </c>
    </row>
    <row r="12326" spans="2:7" x14ac:dyDescent="0.25">
      <c r="B12326" s="149" t="str">
        <f t="shared" si="386"/>
        <v>_9088</v>
      </c>
      <c r="E12326" s="149" t="str">
        <f t="shared" si="385"/>
        <v>_</v>
      </c>
      <c r="G12326" s="149">
        <f t="array" ref="G12326">SUM(IF(A12326=A$5:A12326,IF(C12326=C$5:C12326,1,0),0))</f>
        <v>9088</v>
      </c>
    </row>
    <row r="12327" spans="2:7" x14ac:dyDescent="0.25">
      <c r="B12327" s="149" t="str">
        <f t="shared" si="386"/>
        <v>_9089</v>
      </c>
      <c r="E12327" s="149" t="str">
        <f t="shared" si="385"/>
        <v>_</v>
      </c>
      <c r="G12327" s="149">
        <f t="array" ref="G12327">SUM(IF(A12327=A$5:A12327,IF(C12327=C$5:C12327,1,0),0))</f>
        <v>9089</v>
      </c>
    </row>
    <row r="12328" spans="2:7" x14ac:dyDescent="0.25">
      <c r="B12328" s="149" t="str">
        <f t="shared" si="386"/>
        <v>_9090</v>
      </c>
      <c r="E12328" s="149" t="str">
        <f t="shared" si="385"/>
        <v>_</v>
      </c>
      <c r="G12328" s="149">
        <f t="array" ref="G12328">SUM(IF(A12328=A$5:A12328,IF(C12328=C$5:C12328,1,0),0))</f>
        <v>9090</v>
      </c>
    </row>
    <row r="12329" spans="2:7" x14ac:dyDescent="0.25">
      <c r="B12329" s="149" t="str">
        <f t="shared" si="386"/>
        <v>_9091</v>
      </c>
      <c r="E12329" s="149" t="str">
        <f t="shared" si="385"/>
        <v>_</v>
      </c>
      <c r="G12329" s="149">
        <f t="array" ref="G12329">SUM(IF(A12329=A$5:A12329,IF(C12329=C$5:C12329,1,0),0))</f>
        <v>9091</v>
      </c>
    </row>
    <row r="12330" spans="2:7" x14ac:dyDescent="0.25">
      <c r="B12330" s="149" t="str">
        <f t="shared" si="386"/>
        <v>_9092</v>
      </c>
      <c r="E12330" s="149" t="str">
        <f t="shared" si="385"/>
        <v>_</v>
      </c>
      <c r="G12330" s="149">
        <f t="array" ref="G12330">SUM(IF(A12330=A$5:A12330,IF(C12330=C$5:C12330,1,0),0))</f>
        <v>9092</v>
      </c>
    </row>
    <row r="12331" spans="2:7" x14ac:dyDescent="0.25">
      <c r="B12331" s="149" t="str">
        <f t="shared" si="386"/>
        <v>_9093</v>
      </c>
      <c r="E12331" s="149" t="str">
        <f t="shared" si="385"/>
        <v>_</v>
      </c>
      <c r="G12331" s="149">
        <f t="array" ref="G12331">SUM(IF(A12331=A$5:A12331,IF(C12331=C$5:C12331,1,0),0))</f>
        <v>9093</v>
      </c>
    </row>
    <row r="12332" spans="2:7" x14ac:dyDescent="0.25">
      <c r="B12332" s="149" t="str">
        <f t="shared" si="386"/>
        <v>_9094</v>
      </c>
      <c r="E12332" s="149" t="str">
        <f t="shared" si="385"/>
        <v>_</v>
      </c>
      <c r="G12332" s="149">
        <f t="array" ref="G12332">SUM(IF(A12332=A$5:A12332,IF(C12332=C$5:C12332,1,0),0))</f>
        <v>9094</v>
      </c>
    </row>
    <row r="12333" spans="2:7" x14ac:dyDescent="0.25">
      <c r="B12333" s="149" t="str">
        <f t="shared" si="386"/>
        <v>_9095</v>
      </c>
      <c r="E12333" s="149" t="str">
        <f t="shared" si="385"/>
        <v>_</v>
      </c>
      <c r="G12333" s="149">
        <f t="array" ref="G12333">SUM(IF(A12333=A$5:A12333,IF(C12333=C$5:C12333,1,0),0))</f>
        <v>9095</v>
      </c>
    </row>
    <row r="12334" spans="2:7" x14ac:dyDescent="0.25">
      <c r="B12334" s="149" t="str">
        <f t="shared" si="386"/>
        <v>_9096</v>
      </c>
      <c r="E12334" s="149" t="str">
        <f t="shared" si="385"/>
        <v>_</v>
      </c>
      <c r="G12334" s="149">
        <f t="array" ref="G12334">SUM(IF(A12334=A$5:A12334,IF(C12334=C$5:C12334,1,0),0))</f>
        <v>9096</v>
      </c>
    </row>
    <row r="12335" spans="2:7" x14ac:dyDescent="0.25">
      <c r="B12335" s="149" t="str">
        <f t="shared" si="386"/>
        <v>_9097</v>
      </c>
      <c r="E12335" s="149" t="str">
        <f t="shared" si="385"/>
        <v>_</v>
      </c>
      <c r="G12335" s="149">
        <f t="array" ref="G12335">SUM(IF(A12335=A$5:A12335,IF(C12335=C$5:C12335,1,0),0))</f>
        <v>9097</v>
      </c>
    </row>
    <row r="12336" spans="2:7" x14ac:dyDescent="0.25">
      <c r="B12336" s="149" t="str">
        <f t="shared" si="386"/>
        <v>_9098</v>
      </c>
      <c r="E12336" s="149" t="str">
        <f t="shared" si="385"/>
        <v>_</v>
      </c>
      <c r="G12336" s="149">
        <f t="array" ref="G12336">SUM(IF(A12336=A$5:A12336,IF(C12336=C$5:C12336,1,0),0))</f>
        <v>9098</v>
      </c>
    </row>
    <row r="12337" spans="2:7" x14ac:dyDescent="0.25">
      <c r="B12337" s="149" t="str">
        <f t="shared" si="386"/>
        <v>_9099</v>
      </c>
      <c r="E12337" s="149" t="str">
        <f t="shared" ref="E12337:E12400" si="387">A12337&amp;"_"&amp;C12337&amp;D12337</f>
        <v>_</v>
      </c>
      <c r="G12337" s="149">
        <f t="array" ref="G12337">SUM(IF(A12337=A$5:A12337,IF(C12337=C$5:C12337,1,0),0))</f>
        <v>9099</v>
      </c>
    </row>
    <row r="12338" spans="2:7" x14ac:dyDescent="0.25">
      <c r="B12338" s="149" t="str">
        <f t="shared" si="386"/>
        <v>_9100</v>
      </c>
      <c r="E12338" s="149" t="str">
        <f t="shared" si="387"/>
        <v>_</v>
      </c>
      <c r="G12338" s="149">
        <f t="array" ref="G12338">SUM(IF(A12338=A$5:A12338,IF(C12338=C$5:C12338,1,0),0))</f>
        <v>9100</v>
      </c>
    </row>
    <row r="12339" spans="2:7" x14ac:dyDescent="0.25">
      <c r="B12339" s="149" t="str">
        <f t="shared" si="386"/>
        <v>_9101</v>
      </c>
      <c r="E12339" s="149" t="str">
        <f t="shared" si="387"/>
        <v>_</v>
      </c>
      <c r="G12339" s="149">
        <f t="array" ref="G12339">SUM(IF(A12339=A$5:A12339,IF(C12339=C$5:C12339,1,0),0))</f>
        <v>9101</v>
      </c>
    </row>
    <row r="12340" spans="2:7" x14ac:dyDescent="0.25">
      <c r="B12340" s="149" t="str">
        <f t="shared" si="386"/>
        <v>_9102</v>
      </c>
      <c r="E12340" s="149" t="str">
        <f t="shared" si="387"/>
        <v>_</v>
      </c>
      <c r="G12340" s="149">
        <f t="array" ref="G12340">SUM(IF(A12340=A$5:A12340,IF(C12340=C$5:C12340,1,0),0))</f>
        <v>9102</v>
      </c>
    </row>
    <row r="12341" spans="2:7" x14ac:dyDescent="0.25">
      <c r="B12341" s="149" t="str">
        <f t="shared" si="386"/>
        <v>_9103</v>
      </c>
      <c r="E12341" s="149" t="str">
        <f t="shared" si="387"/>
        <v>_</v>
      </c>
      <c r="G12341" s="149">
        <f t="array" ref="G12341">SUM(IF(A12341=A$5:A12341,IF(C12341=C$5:C12341,1,0),0))</f>
        <v>9103</v>
      </c>
    </row>
    <row r="12342" spans="2:7" x14ac:dyDescent="0.25">
      <c r="B12342" s="149" t="str">
        <f t="shared" si="386"/>
        <v>_9104</v>
      </c>
      <c r="E12342" s="149" t="str">
        <f t="shared" si="387"/>
        <v>_</v>
      </c>
      <c r="G12342" s="149">
        <f t="array" ref="G12342">SUM(IF(A12342=A$5:A12342,IF(C12342=C$5:C12342,1,0),0))</f>
        <v>9104</v>
      </c>
    </row>
    <row r="12343" spans="2:7" x14ac:dyDescent="0.25">
      <c r="B12343" s="149" t="str">
        <f t="shared" si="386"/>
        <v>_9105</v>
      </c>
      <c r="E12343" s="149" t="str">
        <f t="shared" si="387"/>
        <v>_</v>
      </c>
      <c r="G12343" s="149">
        <f t="array" ref="G12343">SUM(IF(A12343=A$5:A12343,IF(C12343=C$5:C12343,1,0),0))</f>
        <v>9105</v>
      </c>
    </row>
    <row r="12344" spans="2:7" x14ac:dyDescent="0.25">
      <c r="B12344" s="149" t="str">
        <f t="shared" si="386"/>
        <v>_9106</v>
      </c>
      <c r="E12344" s="149" t="str">
        <f t="shared" si="387"/>
        <v>_</v>
      </c>
      <c r="G12344" s="149">
        <f t="array" ref="G12344">SUM(IF(A12344=A$5:A12344,IF(C12344=C$5:C12344,1,0),0))</f>
        <v>9106</v>
      </c>
    </row>
    <row r="12345" spans="2:7" x14ac:dyDescent="0.25">
      <c r="B12345" s="149" t="str">
        <f t="shared" si="386"/>
        <v>_9107</v>
      </c>
      <c r="E12345" s="149" t="str">
        <f t="shared" si="387"/>
        <v>_</v>
      </c>
      <c r="G12345" s="149">
        <f t="array" ref="G12345">SUM(IF(A12345=A$5:A12345,IF(C12345=C$5:C12345,1,0),0))</f>
        <v>9107</v>
      </c>
    </row>
    <row r="12346" spans="2:7" x14ac:dyDescent="0.25">
      <c r="B12346" s="149" t="str">
        <f t="shared" si="386"/>
        <v>_9108</v>
      </c>
      <c r="E12346" s="149" t="str">
        <f t="shared" si="387"/>
        <v>_</v>
      </c>
      <c r="G12346" s="149">
        <f t="array" ref="G12346">SUM(IF(A12346=A$5:A12346,IF(C12346=C$5:C12346,1,0),0))</f>
        <v>9108</v>
      </c>
    </row>
    <row r="12347" spans="2:7" x14ac:dyDescent="0.25">
      <c r="B12347" s="149" t="str">
        <f t="shared" si="386"/>
        <v>_9109</v>
      </c>
      <c r="E12347" s="149" t="str">
        <f t="shared" si="387"/>
        <v>_</v>
      </c>
      <c r="G12347" s="149">
        <f t="array" ref="G12347">SUM(IF(A12347=A$5:A12347,IF(C12347=C$5:C12347,1,0),0))</f>
        <v>9109</v>
      </c>
    </row>
    <row r="12348" spans="2:7" x14ac:dyDescent="0.25">
      <c r="B12348" s="149" t="str">
        <f t="shared" si="386"/>
        <v>_9110</v>
      </c>
      <c r="E12348" s="149" t="str">
        <f t="shared" si="387"/>
        <v>_</v>
      </c>
      <c r="G12348" s="149">
        <f t="array" ref="G12348">SUM(IF(A12348=A$5:A12348,IF(C12348=C$5:C12348,1,0),0))</f>
        <v>9110</v>
      </c>
    </row>
    <row r="12349" spans="2:7" x14ac:dyDescent="0.25">
      <c r="B12349" s="149" t="str">
        <f t="shared" si="386"/>
        <v>_9111</v>
      </c>
      <c r="E12349" s="149" t="str">
        <f t="shared" si="387"/>
        <v>_</v>
      </c>
      <c r="G12349" s="149">
        <f t="array" ref="G12349">SUM(IF(A12349=A$5:A12349,IF(C12349=C$5:C12349,1,0),0))</f>
        <v>9111</v>
      </c>
    </row>
    <row r="12350" spans="2:7" x14ac:dyDescent="0.25">
      <c r="B12350" s="149" t="str">
        <f t="shared" si="386"/>
        <v>_9112</v>
      </c>
      <c r="E12350" s="149" t="str">
        <f t="shared" si="387"/>
        <v>_</v>
      </c>
      <c r="G12350" s="149">
        <f t="array" ref="G12350">SUM(IF(A12350=A$5:A12350,IF(C12350=C$5:C12350,1,0),0))</f>
        <v>9112</v>
      </c>
    </row>
    <row r="12351" spans="2:7" x14ac:dyDescent="0.25">
      <c r="B12351" s="149" t="str">
        <f t="shared" si="386"/>
        <v>_9113</v>
      </c>
      <c r="E12351" s="149" t="str">
        <f t="shared" si="387"/>
        <v>_</v>
      </c>
      <c r="G12351" s="149">
        <f t="array" ref="G12351">SUM(IF(A12351=A$5:A12351,IF(C12351=C$5:C12351,1,0),0))</f>
        <v>9113</v>
      </c>
    </row>
    <row r="12352" spans="2:7" x14ac:dyDescent="0.25">
      <c r="B12352" s="149" t="str">
        <f t="shared" si="386"/>
        <v>_9114</v>
      </c>
      <c r="E12352" s="149" t="str">
        <f t="shared" si="387"/>
        <v>_</v>
      </c>
      <c r="G12352" s="149">
        <f t="array" ref="G12352">SUM(IF(A12352=A$5:A12352,IF(C12352=C$5:C12352,1,0),0))</f>
        <v>9114</v>
      </c>
    </row>
    <row r="12353" spans="2:7" x14ac:dyDescent="0.25">
      <c r="B12353" s="149" t="str">
        <f t="shared" si="386"/>
        <v>_9115</v>
      </c>
      <c r="E12353" s="149" t="str">
        <f t="shared" si="387"/>
        <v>_</v>
      </c>
      <c r="G12353" s="149">
        <f t="array" ref="G12353">SUM(IF(A12353=A$5:A12353,IF(C12353=C$5:C12353,1,0),0))</f>
        <v>9115</v>
      </c>
    </row>
    <row r="12354" spans="2:7" x14ac:dyDescent="0.25">
      <c r="B12354" s="149" t="str">
        <f t="shared" si="386"/>
        <v>_9116</v>
      </c>
      <c r="E12354" s="149" t="str">
        <f t="shared" si="387"/>
        <v>_</v>
      </c>
      <c r="G12354" s="149">
        <f t="array" ref="G12354">SUM(IF(A12354=A$5:A12354,IF(C12354=C$5:C12354,1,0),0))</f>
        <v>9116</v>
      </c>
    </row>
    <row r="12355" spans="2:7" x14ac:dyDescent="0.25">
      <c r="B12355" s="149" t="str">
        <f t="shared" si="386"/>
        <v>_9117</v>
      </c>
      <c r="E12355" s="149" t="str">
        <f t="shared" si="387"/>
        <v>_</v>
      </c>
      <c r="G12355" s="149">
        <f t="array" ref="G12355">SUM(IF(A12355=A$5:A12355,IF(C12355=C$5:C12355,1,0),0))</f>
        <v>9117</v>
      </c>
    </row>
    <row r="12356" spans="2:7" x14ac:dyDescent="0.25">
      <c r="B12356" s="149" t="str">
        <f t="shared" si="386"/>
        <v>_9118</v>
      </c>
      <c r="E12356" s="149" t="str">
        <f t="shared" si="387"/>
        <v>_</v>
      </c>
      <c r="G12356" s="149">
        <f t="array" ref="G12356">SUM(IF(A12356=A$5:A12356,IF(C12356=C$5:C12356,1,0),0))</f>
        <v>9118</v>
      </c>
    </row>
    <row r="12357" spans="2:7" x14ac:dyDescent="0.25">
      <c r="B12357" s="149" t="str">
        <f t="shared" si="386"/>
        <v>_9119</v>
      </c>
      <c r="E12357" s="149" t="str">
        <f t="shared" si="387"/>
        <v>_</v>
      </c>
      <c r="G12357" s="149">
        <f t="array" ref="G12357">SUM(IF(A12357=A$5:A12357,IF(C12357=C$5:C12357,1,0),0))</f>
        <v>9119</v>
      </c>
    </row>
    <row r="12358" spans="2:7" x14ac:dyDescent="0.25">
      <c r="B12358" s="149" t="str">
        <f t="shared" si="386"/>
        <v>_9120</v>
      </c>
      <c r="E12358" s="149" t="str">
        <f t="shared" si="387"/>
        <v>_</v>
      </c>
      <c r="G12358" s="149">
        <f t="array" ref="G12358">SUM(IF(A12358=A$5:A12358,IF(C12358=C$5:C12358,1,0),0))</f>
        <v>9120</v>
      </c>
    </row>
    <row r="12359" spans="2:7" x14ac:dyDescent="0.25">
      <c r="B12359" s="149" t="str">
        <f t="shared" si="386"/>
        <v>_9121</v>
      </c>
      <c r="E12359" s="149" t="str">
        <f t="shared" si="387"/>
        <v>_</v>
      </c>
      <c r="G12359" s="149">
        <f t="array" ref="G12359">SUM(IF(A12359=A$5:A12359,IF(C12359=C$5:C12359,1,0),0))</f>
        <v>9121</v>
      </c>
    </row>
    <row r="12360" spans="2:7" x14ac:dyDescent="0.25">
      <c r="B12360" s="149" t="str">
        <f t="shared" si="386"/>
        <v>_9122</v>
      </c>
      <c r="E12360" s="149" t="str">
        <f t="shared" si="387"/>
        <v>_</v>
      </c>
      <c r="G12360" s="149">
        <f t="array" ref="G12360">SUM(IF(A12360=A$5:A12360,IF(C12360=C$5:C12360,1,0),0))</f>
        <v>9122</v>
      </c>
    </row>
    <row r="12361" spans="2:7" x14ac:dyDescent="0.25">
      <c r="B12361" s="149" t="str">
        <f t="shared" si="386"/>
        <v>_9123</v>
      </c>
      <c r="E12361" s="149" t="str">
        <f t="shared" si="387"/>
        <v>_</v>
      </c>
      <c r="G12361" s="149">
        <f t="array" ref="G12361">SUM(IF(A12361=A$5:A12361,IF(C12361=C$5:C12361,1,0),0))</f>
        <v>9123</v>
      </c>
    </row>
    <row r="12362" spans="2:7" x14ac:dyDescent="0.25">
      <c r="B12362" s="149" t="str">
        <f t="shared" si="386"/>
        <v>_9124</v>
      </c>
      <c r="E12362" s="149" t="str">
        <f t="shared" si="387"/>
        <v>_</v>
      </c>
      <c r="G12362" s="149">
        <f t="array" ref="G12362">SUM(IF(A12362=A$5:A12362,IF(C12362=C$5:C12362,1,0),0))</f>
        <v>9124</v>
      </c>
    </row>
    <row r="12363" spans="2:7" x14ac:dyDescent="0.25">
      <c r="B12363" s="149" t="str">
        <f t="shared" si="386"/>
        <v>_9125</v>
      </c>
      <c r="E12363" s="149" t="str">
        <f t="shared" si="387"/>
        <v>_</v>
      </c>
      <c r="G12363" s="149">
        <f t="array" ref="G12363">SUM(IF(A12363=A$5:A12363,IF(C12363=C$5:C12363,1,0),0))</f>
        <v>9125</v>
      </c>
    </row>
    <row r="12364" spans="2:7" x14ac:dyDescent="0.25">
      <c r="B12364" s="149" t="str">
        <f t="shared" si="386"/>
        <v>_9126</v>
      </c>
      <c r="E12364" s="149" t="str">
        <f t="shared" si="387"/>
        <v>_</v>
      </c>
      <c r="G12364" s="149">
        <f t="array" ref="G12364">SUM(IF(A12364=A$5:A12364,IF(C12364=C$5:C12364,1,0),0))</f>
        <v>9126</v>
      </c>
    </row>
    <row r="12365" spans="2:7" x14ac:dyDescent="0.25">
      <c r="B12365" s="149" t="str">
        <f t="shared" ref="B12365:B12428" si="388">A12365&amp;"_"&amp;C12365&amp;G12365</f>
        <v>_9127</v>
      </c>
      <c r="E12365" s="149" t="str">
        <f t="shared" si="387"/>
        <v>_</v>
      </c>
      <c r="G12365" s="149">
        <f t="array" ref="G12365">SUM(IF(A12365=A$5:A12365,IF(C12365=C$5:C12365,1,0),0))</f>
        <v>9127</v>
      </c>
    </row>
    <row r="12366" spans="2:7" x14ac:dyDescent="0.25">
      <c r="B12366" s="149" t="str">
        <f t="shared" si="388"/>
        <v>_9128</v>
      </c>
      <c r="E12366" s="149" t="str">
        <f t="shared" si="387"/>
        <v>_</v>
      </c>
      <c r="G12366" s="149">
        <f t="array" ref="G12366">SUM(IF(A12366=A$5:A12366,IF(C12366=C$5:C12366,1,0),0))</f>
        <v>9128</v>
      </c>
    </row>
    <row r="12367" spans="2:7" x14ac:dyDescent="0.25">
      <c r="B12367" s="149" t="str">
        <f t="shared" si="388"/>
        <v>_9129</v>
      </c>
      <c r="E12367" s="149" t="str">
        <f t="shared" si="387"/>
        <v>_</v>
      </c>
      <c r="G12367" s="149">
        <f t="array" ref="G12367">SUM(IF(A12367=A$5:A12367,IF(C12367=C$5:C12367,1,0),0))</f>
        <v>9129</v>
      </c>
    </row>
    <row r="12368" spans="2:7" x14ac:dyDescent="0.25">
      <c r="B12368" s="149" t="str">
        <f t="shared" si="388"/>
        <v>_9130</v>
      </c>
      <c r="E12368" s="149" t="str">
        <f t="shared" si="387"/>
        <v>_</v>
      </c>
      <c r="G12368" s="149">
        <f t="array" ref="G12368">SUM(IF(A12368=A$5:A12368,IF(C12368=C$5:C12368,1,0),0))</f>
        <v>9130</v>
      </c>
    </row>
    <row r="12369" spans="2:7" x14ac:dyDescent="0.25">
      <c r="B12369" s="149" t="str">
        <f t="shared" si="388"/>
        <v>_9131</v>
      </c>
      <c r="E12369" s="149" t="str">
        <f t="shared" si="387"/>
        <v>_</v>
      </c>
      <c r="G12369" s="149">
        <f t="array" ref="G12369">SUM(IF(A12369=A$5:A12369,IF(C12369=C$5:C12369,1,0),0))</f>
        <v>9131</v>
      </c>
    </row>
    <row r="12370" spans="2:7" x14ac:dyDescent="0.25">
      <c r="B12370" s="149" t="str">
        <f t="shared" si="388"/>
        <v>_9132</v>
      </c>
      <c r="E12370" s="149" t="str">
        <f t="shared" si="387"/>
        <v>_</v>
      </c>
      <c r="G12370" s="149">
        <f t="array" ref="G12370">SUM(IF(A12370=A$5:A12370,IF(C12370=C$5:C12370,1,0),0))</f>
        <v>9132</v>
      </c>
    </row>
    <row r="12371" spans="2:7" x14ac:dyDescent="0.25">
      <c r="B12371" s="149" t="str">
        <f t="shared" si="388"/>
        <v>_9133</v>
      </c>
      <c r="E12371" s="149" t="str">
        <f t="shared" si="387"/>
        <v>_</v>
      </c>
      <c r="G12371" s="149">
        <f t="array" ref="G12371">SUM(IF(A12371=A$5:A12371,IF(C12371=C$5:C12371,1,0),0))</f>
        <v>9133</v>
      </c>
    </row>
    <row r="12372" spans="2:7" x14ac:dyDescent="0.25">
      <c r="B12372" s="149" t="str">
        <f t="shared" si="388"/>
        <v>_9134</v>
      </c>
      <c r="E12372" s="149" t="str">
        <f t="shared" si="387"/>
        <v>_</v>
      </c>
      <c r="G12372" s="149">
        <f t="array" ref="G12372">SUM(IF(A12372=A$5:A12372,IF(C12372=C$5:C12372,1,0),0))</f>
        <v>9134</v>
      </c>
    </row>
    <row r="12373" spans="2:7" x14ac:dyDescent="0.25">
      <c r="B12373" s="149" t="str">
        <f t="shared" si="388"/>
        <v>_9135</v>
      </c>
      <c r="E12373" s="149" t="str">
        <f t="shared" si="387"/>
        <v>_</v>
      </c>
      <c r="G12373" s="149">
        <f t="array" ref="G12373">SUM(IF(A12373=A$5:A12373,IF(C12373=C$5:C12373,1,0),0))</f>
        <v>9135</v>
      </c>
    </row>
    <row r="12374" spans="2:7" x14ac:dyDescent="0.25">
      <c r="B12374" s="149" t="str">
        <f t="shared" si="388"/>
        <v>_9136</v>
      </c>
      <c r="E12374" s="149" t="str">
        <f t="shared" si="387"/>
        <v>_</v>
      </c>
      <c r="G12374" s="149">
        <f t="array" ref="G12374">SUM(IF(A12374=A$5:A12374,IF(C12374=C$5:C12374,1,0),0))</f>
        <v>9136</v>
      </c>
    </row>
    <row r="12375" spans="2:7" x14ac:dyDescent="0.25">
      <c r="B12375" s="149" t="str">
        <f t="shared" si="388"/>
        <v>_9137</v>
      </c>
      <c r="E12375" s="149" t="str">
        <f t="shared" si="387"/>
        <v>_</v>
      </c>
      <c r="G12375" s="149">
        <f t="array" ref="G12375">SUM(IF(A12375=A$5:A12375,IF(C12375=C$5:C12375,1,0),0))</f>
        <v>9137</v>
      </c>
    </row>
    <row r="12376" spans="2:7" x14ac:dyDescent="0.25">
      <c r="B12376" s="149" t="str">
        <f t="shared" si="388"/>
        <v>_9138</v>
      </c>
      <c r="E12376" s="149" t="str">
        <f t="shared" si="387"/>
        <v>_</v>
      </c>
      <c r="G12376" s="149">
        <f t="array" ref="G12376">SUM(IF(A12376=A$5:A12376,IF(C12376=C$5:C12376,1,0),0))</f>
        <v>9138</v>
      </c>
    </row>
    <row r="12377" spans="2:7" x14ac:dyDescent="0.25">
      <c r="B12377" s="149" t="str">
        <f t="shared" si="388"/>
        <v>_9139</v>
      </c>
      <c r="E12377" s="149" t="str">
        <f t="shared" si="387"/>
        <v>_</v>
      </c>
      <c r="G12377" s="149">
        <f t="array" ref="G12377">SUM(IF(A12377=A$5:A12377,IF(C12377=C$5:C12377,1,0),0))</f>
        <v>9139</v>
      </c>
    </row>
    <row r="12378" spans="2:7" x14ac:dyDescent="0.25">
      <c r="B12378" s="149" t="str">
        <f t="shared" si="388"/>
        <v>_9140</v>
      </c>
      <c r="E12378" s="149" t="str">
        <f t="shared" si="387"/>
        <v>_</v>
      </c>
      <c r="G12378" s="149">
        <f t="array" ref="G12378">SUM(IF(A12378=A$5:A12378,IF(C12378=C$5:C12378,1,0),0))</f>
        <v>9140</v>
      </c>
    </row>
    <row r="12379" spans="2:7" x14ac:dyDescent="0.25">
      <c r="B12379" s="149" t="str">
        <f t="shared" si="388"/>
        <v>_9141</v>
      </c>
      <c r="E12379" s="149" t="str">
        <f t="shared" si="387"/>
        <v>_</v>
      </c>
      <c r="G12379" s="149">
        <f t="array" ref="G12379">SUM(IF(A12379=A$5:A12379,IF(C12379=C$5:C12379,1,0),0))</f>
        <v>9141</v>
      </c>
    </row>
    <row r="12380" spans="2:7" x14ac:dyDescent="0.25">
      <c r="B12380" s="149" t="str">
        <f t="shared" si="388"/>
        <v>_9142</v>
      </c>
      <c r="E12380" s="149" t="str">
        <f t="shared" si="387"/>
        <v>_</v>
      </c>
      <c r="G12380" s="149">
        <f t="array" ref="G12380">SUM(IF(A12380=A$5:A12380,IF(C12380=C$5:C12380,1,0),0))</f>
        <v>9142</v>
      </c>
    </row>
    <row r="12381" spans="2:7" x14ac:dyDescent="0.25">
      <c r="B12381" s="149" t="str">
        <f t="shared" si="388"/>
        <v>_9143</v>
      </c>
      <c r="E12381" s="149" t="str">
        <f t="shared" si="387"/>
        <v>_</v>
      </c>
      <c r="G12381" s="149">
        <f t="array" ref="G12381">SUM(IF(A12381=A$5:A12381,IF(C12381=C$5:C12381,1,0),0))</f>
        <v>9143</v>
      </c>
    </row>
    <row r="12382" spans="2:7" x14ac:dyDescent="0.25">
      <c r="B12382" s="149" t="str">
        <f t="shared" si="388"/>
        <v>_9144</v>
      </c>
      <c r="E12382" s="149" t="str">
        <f t="shared" si="387"/>
        <v>_</v>
      </c>
      <c r="G12382" s="149">
        <f t="array" ref="G12382">SUM(IF(A12382=A$5:A12382,IF(C12382=C$5:C12382,1,0),0))</f>
        <v>9144</v>
      </c>
    </row>
    <row r="12383" spans="2:7" x14ac:dyDescent="0.25">
      <c r="B12383" s="149" t="str">
        <f t="shared" si="388"/>
        <v>_9145</v>
      </c>
      <c r="E12383" s="149" t="str">
        <f t="shared" si="387"/>
        <v>_</v>
      </c>
      <c r="G12383" s="149">
        <f t="array" ref="G12383">SUM(IF(A12383=A$5:A12383,IF(C12383=C$5:C12383,1,0),0))</f>
        <v>9145</v>
      </c>
    </row>
    <row r="12384" spans="2:7" x14ac:dyDescent="0.25">
      <c r="B12384" s="149" t="str">
        <f t="shared" si="388"/>
        <v>_9146</v>
      </c>
      <c r="E12384" s="149" t="str">
        <f t="shared" si="387"/>
        <v>_</v>
      </c>
      <c r="G12384" s="149">
        <f t="array" ref="G12384">SUM(IF(A12384=A$5:A12384,IF(C12384=C$5:C12384,1,0),0))</f>
        <v>9146</v>
      </c>
    </row>
    <row r="12385" spans="2:7" x14ac:dyDescent="0.25">
      <c r="B12385" s="149" t="str">
        <f t="shared" si="388"/>
        <v>_9147</v>
      </c>
      <c r="E12385" s="149" t="str">
        <f t="shared" si="387"/>
        <v>_</v>
      </c>
      <c r="G12385" s="149">
        <f t="array" ref="G12385">SUM(IF(A12385=A$5:A12385,IF(C12385=C$5:C12385,1,0),0))</f>
        <v>9147</v>
      </c>
    </row>
    <row r="12386" spans="2:7" x14ac:dyDescent="0.25">
      <c r="B12386" s="149" t="str">
        <f t="shared" si="388"/>
        <v>_9148</v>
      </c>
      <c r="E12386" s="149" t="str">
        <f t="shared" si="387"/>
        <v>_</v>
      </c>
      <c r="G12386" s="149">
        <f t="array" ref="G12386">SUM(IF(A12386=A$5:A12386,IF(C12386=C$5:C12386,1,0),0))</f>
        <v>9148</v>
      </c>
    </row>
    <row r="12387" spans="2:7" x14ac:dyDescent="0.25">
      <c r="B12387" s="149" t="str">
        <f t="shared" si="388"/>
        <v>_9149</v>
      </c>
      <c r="E12387" s="149" t="str">
        <f t="shared" si="387"/>
        <v>_</v>
      </c>
      <c r="G12387" s="149">
        <f t="array" ref="G12387">SUM(IF(A12387=A$5:A12387,IF(C12387=C$5:C12387,1,0),0))</f>
        <v>9149</v>
      </c>
    </row>
    <row r="12388" spans="2:7" x14ac:dyDescent="0.25">
      <c r="B12388" s="149" t="str">
        <f t="shared" si="388"/>
        <v>_9150</v>
      </c>
      <c r="E12388" s="149" t="str">
        <f t="shared" si="387"/>
        <v>_</v>
      </c>
      <c r="G12388" s="149">
        <f t="array" ref="G12388">SUM(IF(A12388=A$5:A12388,IF(C12388=C$5:C12388,1,0),0))</f>
        <v>9150</v>
      </c>
    </row>
    <row r="12389" spans="2:7" x14ac:dyDescent="0.25">
      <c r="B12389" s="149" t="str">
        <f t="shared" si="388"/>
        <v>_9151</v>
      </c>
      <c r="E12389" s="149" t="str">
        <f t="shared" si="387"/>
        <v>_</v>
      </c>
      <c r="G12389" s="149">
        <f t="array" ref="G12389">SUM(IF(A12389=A$5:A12389,IF(C12389=C$5:C12389,1,0),0))</f>
        <v>9151</v>
      </c>
    </row>
    <row r="12390" spans="2:7" x14ac:dyDescent="0.25">
      <c r="B12390" s="149" t="str">
        <f t="shared" si="388"/>
        <v>_9152</v>
      </c>
      <c r="E12390" s="149" t="str">
        <f t="shared" si="387"/>
        <v>_</v>
      </c>
      <c r="G12390" s="149">
        <f t="array" ref="G12390">SUM(IF(A12390=A$5:A12390,IF(C12390=C$5:C12390,1,0),0))</f>
        <v>9152</v>
      </c>
    </row>
    <row r="12391" spans="2:7" x14ac:dyDescent="0.25">
      <c r="B12391" s="149" t="str">
        <f t="shared" si="388"/>
        <v>_9153</v>
      </c>
      <c r="E12391" s="149" t="str">
        <f t="shared" si="387"/>
        <v>_</v>
      </c>
      <c r="G12391" s="149">
        <f t="array" ref="G12391">SUM(IF(A12391=A$5:A12391,IF(C12391=C$5:C12391,1,0),0))</f>
        <v>9153</v>
      </c>
    </row>
    <row r="12392" spans="2:7" x14ac:dyDescent="0.25">
      <c r="B12392" s="149" t="str">
        <f t="shared" si="388"/>
        <v>_9154</v>
      </c>
      <c r="E12392" s="149" t="str">
        <f t="shared" si="387"/>
        <v>_</v>
      </c>
      <c r="G12392" s="149">
        <f t="array" ref="G12392">SUM(IF(A12392=A$5:A12392,IF(C12392=C$5:C12392,1,0),0))</f>
        <v>9154</v>
      </c>
    </row>
    <row r="12393" spans="2:7" x14ac:dyDescent="0.25">
      <c r="B12393" s="149" t="str">
        <f t="shared" si="388"/>
        <v>_9155</v>
      </c>
      <c r="E12393" s="149" t="str">
        <f t="shared" si="387"/>
        <v>_</v>
      </c>
      <c r="G12393" s="149">
        <f t="array" ref="G12393">SUM(IF(A12393=A$5:A12393,IF(C12393=C$5:C12393,1,0),0))</f>
        <v>9155</v>
      </c>
    </row>
    <row r="12394" spans="2:7" x14ac:dyDescent="0.25">
      <c r="B12394" s="149" t="str">
        <f t="shared" si="388"/>
        <v>_9156</v>
      </c>
      <c r="E12394" s="149" t="str">
        <f t="shared" si="387"/>
        <v>_</v>
      </c>
      <c r="G12394" s="149">
        <f t="array" ref="G12394">SUM(IF(A12394=A$5:A12394,IF(C12394=C$5:C12394,1,0),0))</f>
        <v>9156</v>
      </c>
    </row>
    <row r="12395" spans="2:7" x14ac:dyDescent="0.25">
      <c r="B12395" s="149" t="str">
        <f t="shared" si="388"/>
        <v>_9157</v>
      </c>
      <c r="E12395" s="149" t="str">
        <f t="shared" si="387"/>
        <v>_</v>
      </c>
      <c r="G12395" s="149">
        <f t="array" ref="G12395">SUM(IF(A12395=A$5:A12395,IF(C12395=C$5:C12395,1,0),0))</f>
        <v>9157</v>
      </c>
    </row>
    <row r="12396" spans="2:7" x14ac:dyDescent="0.25">
      <c r="B12396" s="149" t="str">
        <f t="shared" si="388"/>
        <v>_9158</v>
      </c>
      <c r="E12396" s="149" t="str">
        <f t="shared" si="387"/>
        <v>_</v>
      </c>
      <c r="G12396" s="149">
        <f t="array" ref="G12396">SUM(IF(A12396=A$5:A12396,IF(C12396=C$5:C12396,1,0),0))</f>
        <v>9158</v>
      </c>
    </row>
    <row r="12397" spans="2:7" x14ac:dyDescent="0.25">
      <c r="B12397" s="149" t="str">
        <f t="shared" si="388"/>
        <v>_9159</v>
      </c>
      <c r="E12397" s="149" t="str">
        <f t="shared" si="387"/>
        <v>_</v>
      </c>
      <c r="G12397" s="149">
        <f t="array" ref="G12397">SUM(IF(A12397=A$5:A12397,IF(C12397=C$5:C12397,1,0),0))</f>
        <v>9159</v>
      </c>
    </row>
    <row r="12398" spans="2:7" x14ac:dyDescent="0.25">
      <c r="B12398" s="149" t="str">
        <f t="shared" si="388"/>
        <v>_9160</v>
      </c>
      <c r="E12398" s="149" t="str">
        <f t="shared" si="387"/>
        <v>_</v>
      </c>
      <c r="G12398" s="149">
        <f t="array" ref="G12398">SUM(IF(A12398=A$5:A12398,IF(C12398=C$5:C12398,1,0),0))</f>
        <v>9160</v>
      </c>
    </row>
    <row r="12399" spans="2:7" x14ac:dyDescent="0.25">
      <c r="B12399" s="149" t="str">
        <f t="shared" si="388"/>
        <v>_9161</v>
      </c>
      <c r="E12399" s="149" t="str">
        <f t="shared" si="387"/>
        <v>_</v>
      </c>
      <c r="G12399" s="149">
        <f t="array" ref="G12399">SUM(IF(A12399=A$5:A12399,IF(C12399=C$5:C12399,1,0),0))</f>
        <v>9161</v>
      </c>
    </row>
    <row r="12400" spans="2:7" x14ac:dyDescent="0.25">
      <c r="B12400" s="149" t="str">
        <f t="shared" si="388"/>
        <v>_9162</v>
      </c>
      <c r="E12400" s="149" t="str">
        <f t="shared" si="387"/>
        <v>_</v>
      </c>
      <c r="G12400" s="149">
        <f t="array" ref="G12400">SUM(IF(A12400=A$5:A12400,IF(C12400=C$5:C12400,1,0),0))</f>
        <v>9162</v>
      </c>
    </row>
    <row r="12401" spans="2:7" x14ac:dyDescent="0.25">
      <c r="B12401" s="149" t="str">
        <f t="shared" si="388"/>
        <v>_9163</v>
      </c>
      <c r="E12401" s="149" t="str">
        <f t="shared" ref="E12401:E12464" si="389">A12401&amp;"_"&amp;C12401&amp;D12401</f>
        <v>_</v>
      </c>
      <c r="G12401" s="149">
        <f t="array" ref="G12401">SUM(IF(A12401=A$5:A12401,IF(C12401=C$5:C12401,1,0),0))</f>
        <v>9163</v>
      </c>
    </row>
    <row r="12402" spans="2:7" x14ac:dyDescent="0.25">
      <c r="B12402" s="149" t="str">
        <f t="shared" si="388"/>
        <v>_9164</v>
      </c>
      <c r="E12402" s="149" t="str">
        <f t="shared" si="389"/>
        <v>_</v>
      </c>
      <c r="G12402" s="149">
        <f t="array" ref="G12402">SUM(IF(A12402=A$5:A12402,IF(C12402=C$5:C12402,1,0),0))</f>
        <v>9164</v>
      </c>
    </row>
    <row r="12403" spans="2:7" x14ac:dyDescent="0.25">
      <c r="B12403" s="149" t="str">
        <f t="shared" si="388"/>
        <v>_9165</v>
      </c>
      <c r="E12403" s="149" t="str">
        <f t="shared" si="389"/>
        <v>_</v>
      </c>
      <c r="G12403" s="149">
        <f t="array" ref="G12403">SUM(IF(A12403=A$5:A12403,IF(C12403=C$5:C12403,1,0),0))</f>
        <v>9165</v>
      </c>
    </row>
    <row r="12404" spans="2:7" x14ac:dyDescent="0.25">
      <c r="B12404" s="149" t="str">
        <f t="shared" si="388"/>
        <v>_9166</v>
      </c>
      <c r="E12404" s="149" t="str">
        <f t="shared" si="389"/>
        <v>_</v>
      </c>
      <c r="G12404" s="149">
        <f t="array" ref="G12404">SUM(IF(A12404=A$5:A12404,IF(C12404=C$5:C12404,1,0),0))</f>
        <v>9166</v>
      </c>
    </row>
    <row r="12405" spans="2:7" x14ac:dyDescent="0.25">
      <c r="B12405" s="149" t="str">
        <f t="shared" si="388"/>
        <v>_9167</v>
      </c>
      <c r="E12405" s="149" t="str">
        <f t="shared" si="389"/>
        <v>_</v>
      </c>
      <c r="G12405" s="149">
        <f t="array" ref="G12405">SUM(IF(A12405=A$5:A12405,IF(C12405=C$5:C12405,1,0),0))</f>
        <v>9167</v>
      </c>
    </row>
    <row r="12406" spans="2:7" x14ac:dyDescent="0.25">
      <c r="B12406" s="149" t="str">
        <f t="shared" si="388"/>
        <v>_9168</v>
      </c>
      <c r="E12406" s="149" t="str">
        <f t="shared" si="389"/>
        <v>_</v>
      </c>
      <c r="G12406" s="149">
        <f t="array" ref="G12406">SUM(IF(A12406=A$5:A12406,IF(C12406=C$5:C12406,1,0),0))</f>
        <v>9168</v>
      </c>
    </row>
    <row r="12407" spans="2:7" x14ac:dyDescent="0.25">
      <c r="B12407" s="149" t="str">
        <f t="shared" si="388"/>
        <v>_9169</v>
      </c>
      <c r="E12407" s="149" t="str">
        <f t="shared" si="389"/>
        <v>_</v>
      </c>
      <c r="G12407" s="149">
        <f t="array" ref="G12407">SUM(IF(A12407=A$5:A12407,IF(C12407=C$5:C12407,1,0),0))</f>
        <v>9169</v>
      </c>
    </row>
    <row r="12408" spans="2:7" x14ac:dyDescent="0.25">
      <c r="B12408" s="149" t="str">
        <f t="shared" si="388"/>
        <v>_9170</v>
      </c>
      <c r="E12408" s="149" t="str">
        <f t="shared" si="389"/>
        <v>_</v>
      </c>
      <c r="G12408" s="149">
        <f t="array" ref="G12408">SUM(IF(A12408=A$5:A12408,IF(C12408=C$5:C12408,1,0),0))</f>
        <v>9170</v>
      </c>
    </row>
    <row r="12409" spans="2:7" x14ac:dyDescent="0.25">
      <c r="B12409" s="149" t="str">
        <f t="shared" si="388"/>
        <v>_9171</v>
      </c>
      <c r="E12409" s="149" t="str">
        <f t="shared" si="389"/>
        <v>_</v>
      </c>
      <c r="G12409" s="149">
        <f t="array" ref="G12409">SUM(IF(A12409=A$5:A12409,IF(C12409=C$5:C12409,1,0),0))</f>
        <v>9171</v>
      </c>
    </row>
    <row r="12410" spans="2:7" x14ac:dyDescent="0.25">
      <c r="B12410" s="149" t="str">
        <f t="shared" si="388"/>
        <v>_9172</v>
      </c>
      <c r="E12410" s="149" t="str">
        <f t="shared" si="389"/>
        <v>_</v>
      </c>
      <c r="G12410" s="149">
        <f t="array" ref="G12410">SUM(IF(A12410=A$5:A12410,IF(C12410=C$5:C12410,1,0),0))</f>
        <v>9172</v>
      </c>
    </row>
    <row r="12411" spans="2:7" x14ac:dyDescent="0.25">
      <c r="B12411" s="149" t="str">
        <f t="shared" si="388"/>
        <v>_9173</v>
      </c>
      <c r="E12411" s="149" t="str">
        <f t="shared" si="389"/>
        <v>_</v>
      </c>
      <c r="G12411" s="149">
        <f t="array" ref="G12411">SUM(IF(A12411=A$5:A12411,IF(C12411=C$5:C12411,1,0),0))</f>
        <v>9173</v>
      </c>
    </row>
    <row r="12412" spans="2:7" x14ac:dyDescent="0.25">
      <c r="B12412" s="149" t="str">
        <f t="shared" si="388"/>
        <v>_9174</v>
      </c>
      <c r="E12412" s="149" t="str">
        <f t="shared" si="389"/>
        <v>_</v>
      </c>
      <c r="G12412" s="149">
        <f t="array" ref="G12412">SUM(IF(A12412=A$5:A12412,IF(C12412=C$5:C12412,1,0),0))</f>
        <v>9174</v>
      </c>
    </row>
    <row r="12413" spans="2:7" x14ac:dyDescent="0.25">
      <c r="B12413" s="149" t="str">
        <f t="shared" si="388"/>
        <v>_9175</v>
      </c>
      <c r="E12413" s="149" t="str">
        <f t="shared" si="389"/>
        <v>_</v>
      </c>
      <c r="G12413" s="149">
        <f t="array" ref="G12413">SUM(IF(A12413=A$5:A12413,IF(C12413=C$5:C12413,1,0),0))</f>
        <v>9175</v>
      </c>
    </row>
    <row r="12414" spans="2:7" x14ac:dyDescent="0.25">
      <c r="B12414" s="149" t="str">
        <f t="shared" si="388"/>
        <v>_9176</v>
      </c>
      <c r="E12414" s="149" t="str">
        <f t="shared" si="389"/>
        <v>_</v>
      </c>
      <c r="G12414" s="149">
        <f t="array" ref="G12414">SUM(IF(A12414=A$5:A12414,IF(C12414=C$5:C12414,1,0),0))</f>
        <v>9176</v>
      </c>
    </row>
    <row r="12415" spans="2:7" x14ac:dyDescent="0.25">
      <c r="B12415" s="149" t="str">
        <f t="shared" si="388"/>
        <v>_9177</v>
      </c>
      <c r="E12415" s="149" t="str">
        <f t="shared" si="389"/>
        <v>_</v>
      </c>
      <c r="G12415" s="149">
        <f t="array" ref="G12415">SUM(IF(A12415=A$5:A12415,IF(C12415=C$5:C12415,1,0),0))</f>
        <v>9177</v>
      </c>
    </row>
    <row r="12416" spans="2:7" x14ac:dyDescent="0.25">
      <c r="B12416" s="149" t="str">
        <f t="shared" si="388"/>
        <v>_9178</v>
      </c>
      <c r="E12416" s="149" t="str">
        <f t="shared" si="389"/>
        <v>_</v>
      </c>
      <c r="G12416" s="149">
        <f t="array" ref="G12416">SUM(IF(A12416=A$5:A12416,IF(C12416=C$5:C12416,1,0),0))</f>
        <v>9178</v>
      </c>
    </row>
    <row r="12417" spans="2:7" x14ac:dyDescent="0.25">
      <c r="B12417" s="149" t="str">
        <f t="shared" si="388"/>
        <v>_9179</v>
      </c>
      <c r="E12417" s="149" t="str">
        <f t="shared" si="389"/>
        <v>_</v>
      </c>
      <c r="G12417" s="149">
        <f t="array" ref="G12417">SUM(IF(A12417=A$5:A12417,IF(C12417=C$5:C12417,1,0),0))</f>
        <v>9179</v>
      </c>
    </row>
    <row r="12418" spans="2:7" x14ac:dyDescent="0.25">
      <c r="B12418" s="149" t="str">
        <f t="shared" si="388"/>
        <v>_9180</v>
      </c>
      <c r="E12418" s="149" t="str">
        <f t="shared" si="389"/>
        <v>_</v>
      </c>
      <c r="G12418" s="149">
        <f t="array" ref="G12418">SUM(IF(A12418=A$5:A12418,IF(C12418=C$5:C12418,1,0),0))</f>
        <v>9180</v>
      </c>
    </row>
    <row r="12419" spans="2:7" x14ac:dyDescent="0.25">
      <c r="B12419" s="149" t="str">
        <f t="shared" si="388"/>
        <v>_9181</v>
      </c>
      <c r="E12419" s="149" t="str">
        <f t="shared" si="389"/>
        <v>_</v>
      </c>
      <c r="G12419" s="149">
        <f t="array" ref="G12419">SUM(IF(A12419=A$5:A12419,IF(C12419=C$5:C12419,1,0),0))</f>
        <v>9181</v>
      </c>
    </row>
    <row r="12420" spans="2:7" x14ac:dyDescent="0.25">
      <c r="B12420" s="149" t="str">
        <f t="shared" si="388"/>
        <v>_9182</v>
      </c>
      <c r="E12420" s="149" t="str">
        <f t="shared" si="389"/>
        <v>_</v>
      </c>
      <c r="G12420" s="149">
        <f t="array" ref="G12420">SUM(IF(A12420=A$5:A12420,IF(C12420=C$5:C12420,1,0),0))</f>
        <v>9182</v>
      </c>
    </row>
    <row r="12421" spans="2:7" x14ac:dyDescent="0.25">
      <c r="B12421" s="149" t="str">
        <f t="shared" si="388"/>
        <v>_9183</v>
      </c>
      <c r="E12421" s="149" t="str">
        <f t="shared" si="389"/>
        <v>_</v>
      </c>
      <c r="G12421" s="149">
        <f t="array" ref="G12421">SUM(IF(A12421=A$5:A12421,IF(C12421=C$5:C12421,1,0),0))</f>
        <v>9183</v>
      </c>
    </row>
    <row r="12422" spans="2:7" x14ac:dyDescent="0.25">
      <c r="B12422" s="149" t="str">
        <f t="shared" si="388"/>
        <v>_9184</v>
      </c>
      <c r="E12422" s="149" t="str">
        <f t="shared" si="389"/>
        <v>_</v>
      </c>
      <c r="G12422" s="149">
        <f t="array" ref="G12422">SUM(IF(A12422=A$5:A12422,IF(C12422=C$5:C12422,1,0),0))</f>
        <v>9184</v>
      </c>
    </row>
    <row r="12423" spans="2:7" x14ac:dyDescent="0.25">
      <c r="B12423" s="149" t="str">
        <f t="shared" si="388"/>
        <v>_9185</v>
      </c>
      <c r="E12423" s="149" t="str">
        <f t="shared" si="389"/>
        <v>_</v>
      </c>
      <c r="G12423" s="149">
        <f t="array" ref="G12423">SUM(IF(A12423=A$5:A12423,IF(C12423=C$5:C12423,1,0),0))</f>
        <v>9185</v>
      </c>
    </row>
    <row r="12424" spans="2:7" x14ac:dyDescent="0.25">
      <c r="B12424" s="149" t="str">
        <f t="shared" si="388"/>
        <v>_9186</v>
      </c>
      <c r="E12424" s="149" t="str">
        <f t="shared" si="389"/>
        <v>_</v>
      </c>
      <c r="G12424" s="149">
        <f t="array" ref="G12424">SUM(IF(A12424=A$5:A12424,IF(C12424=C$5:C12424,1,0),0))</f>
        <v>9186</v>
      </c>
    </row>
    <row r="12425" spans="2:7" x14ac:dyDescent="0.25">
      <c r="B12425" s="149" t="str">
        <f t="shared" si="388"/>
        <v>_9187</v>
      </c>
      <c r="E12425" s="149" t="str">
        <f t="shared" si="389"/>
        <v>_</v>
      </c>
      <c r="G12425" s="149">
        <f t="array" ref="G12425">SUM(IF(A12425=A$5:A12425,IF(C12425=C$5:C12425,1,0),0))</f>
        <v>9187</v>
      </c>
    </row>
    <row r="12426" spans="2:7" x14ac:dyDescent="0.25">
      <c r="B12426" s="149" t="str">
        <f t="shared" si="388"/>
        <v>_9188</v>
      </c>
      <c r="E12426" s="149" t="str">
        <f t="shared" si="389"/>
        <v>_</v>
      </c>
      <c r="G12426" s="149">
        <f t="array" ref="G12426">SUM(IF(A12426=A$5:A12426,IF(C12426=C$5:C12426,1,0),0))</f>
        <v>9188</v>
      </c>
    </row>
    <row r="12427" spans="2:7" x14ac:dyDescent="0.25">
      <c r="B12427" s="149" t="str">
        <f t="shared" si="388"/>
        <v>_9189</v>
      </c>
      <c r="E12427" s="149" t="str">
        <f t="shared" si="389"/>
        <v>_</v>
      </c>
      <c r="G12427" s="149">
        <f t="array" ref="G12427">SUM(IF(A12427=A$5:A12427,IF(C12427=C$5:C12427,1,0),0))</f>
        <v>9189</v>
      </c>
    </row>
    <row r="12428" spans="2:7" x14ac:dyDescent="0.25">
      <c r="B12428" s="149" t="str">
        <f t="shared" si="388"/>
        <v>_9190</v>
      </c>
      <c r="E12428" s="149" t="str">
        <f t="shared" si="389"/>
        <v>_</v>
      </c>
      <c r="G12428" s="149">
        <f t="array" ref="G12428">SUM(IF(A12428=A$5:A12428,IF(C12428=C$5:C12428,1,0),0))</f>
        <v>9190</v>
      </c>
    </row>
    <row r="12429" spans="2:7" x14ac:dyDescent="0.25">
      <c r="B12429" s="149" t="str">
        <f t="shared" ref="B12429:B12492" si="390">A12429&amp;"_"&amp;C12429&amp;G12429</f>
        <v>_9191</v>
      </c>
      <c r="E12429" s="149" t="str">
        <f t="shared" si="389"/>
        <v>_</v>
      </c>
      <c r="G12429" s="149">
        <f t="array" ref="G12429">SUM(IF(A12429=A$5:A12429,IF(C12429=C$5:C12429,1,0),0))</f>
        <v>9191</v>
      </c>
    </row>
    <row r="12430" spans="2:7" x14ac:dyDescent="0.25">
      <c r="B12430" s="149" t="str">
        <f t="shared" si="390"/>
        <v>_9192</v>
      </c>
      <c r="E12430" s="149" t="str">
        <f t="shared" si="389"/>
        <v>_</v>
      </c>
      <c r="G12430" s="149">
        <f t="array" ref="G12430">SUM(IF(A12430=A$5:A12430,IF(C12430=C$5:C12430,1,0),0))</f>
        <v>9192</v>
      </c>
    </row>
    <row r="12431" spans="2:7" x14ac:dyDescent="0.25">
      <c r="B12431" s="149" t="str">
        <f t="shared" si="390"/>
        <v>_9193</v>
      </c>
      <c r="E12431" s="149" t="str">
        <f t="shared" si="389"/>
        <v>_</v>
      </c>
      <c r="G12431" s="149">
        <f t="array" ref="G12431">SUM(IF(A12431=A$5:A12431,IF(C12431=C$5:C12431,1,0),0))</f>
        <v>9193</v>
      </c>
    </row>
    <row r="12432" spans="2:7" x14ac:dyDescent="0.25">
      <c r="B12432" s="149" t="str">
        <f t="shared" si="390"/>
        <v>_9194</v>
      </c>
      <c r="E12432" s="149" t="str">
        <f t="shared" si="389"/>
        <v>_</v>
      </c>
      <c r="G12432" s="149">
        <f t="array" ref="G12432">SUM(IF(A12432=A$5:A12432,IF(C12432=C$5:C12432,1,0),0))</f>
        <v>9194</v>
      </c>
    </row>
    <row r="12433" spans="2:7" x14ac:dyDescent="0.25">
      <c r="B12433" s="149" t="str">
        <f t="shared" si="390"/>
        <v>_9195</v>
      </c>
      <c r="E12433" s="149" t="str">
        <f t="shared" si="389"/>
        <v>_</v>
      </c>
      <c r="G12433" s="149">
        <f t="array" ref="G12433">SUM(IF(A12433=A$5:A12433,IF(C12433=C$5:C12433,1,0),0))</f>
        <v>9195</v>
      </c>
    </row>
    <row r="12434" spans="2:7" x14ac:dyDescent="0.25">
      <c r="B12434" s="149" t="str">
        <f t="shared" si="390"/>
        <v>_9196</v>
      </c>
      <c r="E12434" s="149" t="str">
        <f t="shared" si="389"/>
        <v>_</v>
      </c>
      <c r="G12434" s="149">
        <f t="array" ref="G12434">SUM(IF(A12434=A$5:A12434,IF(C12434=C$5:C12434,1,0),0))</f>
        <v>9196</v>
      </c>
    </row>
    <row r="12435" spans="2:7" x14ac:dyDescent="0.25">
      <c r="B12435" s="149" t="str">
        <f t="shared" si="390"/>
        <v>_9197</v>
      </c>
      <c r="E12435" s="149" t="str">
        <f t="shared" si="389"/>
        <v>_</v>
      </c>
      <c r="G12435" s="149">
        <f t="array" ref="G12435">SUM(IF(A12435=A$5:A12435,IF(C12435=C$5:C12435,1,0),0))</f>
        <v>9197</v>
      </c>
    </row>
    <row r="12436" spans="2:7" x14ac:dyDescent="0.25">
      <c r="B12436" s="149" t="str">
        <f t="shared" si="390"/>
        <v>_9198</v>
      </c>
      <c r="E12436" s="149" t="str">
        <f t="shared" si="389"/>
        <v>_</v>
      </c>
      <c r="G12436" s="149">
        <f t="array" ref="G12436">SUM(IF(A12436=A$5:A12436,IF(C12436=C$5:C12436,1,0),0))</f>
        <v>9198</v>
      </c>
    </row>
    <row r="12437" spans="2:7" x14ac:dyDescent="0.25">
      <c r="B12437" s="149" t="str">
        <f t="shared" si="390"/>
        <v>_9199</v>
      </c>
      <c r="E12437" s="149" t="str">
        <f t="shared" si="389"/>
        <v>_</v>
      </c>
      <c r="G12437" s="149">
        <f t="array" ref="G12437">SUM(IF(A12437=A$5:A12437,IF(C12437=C$5:C12437,1,0),0))</f>
        <v>9199</v>
      </c>
    </row>
    <row r="12438" spans="2:7" x14ac:dyDescent="0.25">
      <c r="B12438" s="149" t="str">
        <f t="shared" si="390"/>
        <v>_9200</v>
      </c>
      <c r="E12438" s="149" t="str">
        <f t="shared" si="389"/>
        <v>_</v>
      </c>
      <c r="G12438" s="149">
        <f t="array" ref="G12438">SUM(IF(A12438=A$5:A12438,IF(C12438=C$5:C12438,1,0),0))</f>
        <v>9200</v>
      </c>
    </row>
    <row r="12439" spans="2:7" x14ac:dyDescent="0.25">
      <c r="B12439" s="149" t="str">
        <f t="shared" si="390"/>
        <v>_9201</v>
      </c>
      <c r="E12439" s="149" t="str">
        <f t="shared" si="389"/>
        <v>_</v>
      </c>
      <c r="G12439" s="149">
        <f t="array" ref="G12439">SUM(IF(A12439=A$5:A12439,IF(C12439=C$5:C12439,1,0),0))</f>
        <v>9201</v>
      </c>
    </row>
    <row r="12440" spans="2:7" x14ac:dyDescent="0.25">
      <c r="B12440" s="149" t="str">
        <f t="shared" si="390"/>
        <v>_9202</v>
      </c>
      <c r="E12440" s="149" t="str">
        <f t="shared" si="389"/>
        <v>_</v>
      </c>
      <c r="G12440" s="149">
        <f t="array" ref="G12440">SUM(IF(A12440=A$5:A12440,IF(C12440=C$5:C12440,1,0),0))</f>
        <v>9202</v>
      </c>
    </row>
    <row r="12441" spans="2:7" x14ac:dyDescent="0.25">
      <c r="B12441" s="149" t="str">
        <f t="shared" si="390"/>
        <v>_9203</v>
      </c>
      <c r="E12441" s="149" t="str">
        <f t="shared" si="389"/>
        <v>_</v>
      </c>
      <c r="G12441" s="149">
        <f t="array" ref="G12441">SUM(IF(A12441=A$5:A12441,IF(C12441=C$5:C12441,1,0),0))</f>
        <v>9203</v>
      </c>
    </row>
    <row r="12442" spans="2:7" x14ac:dyDescent="0.25">
      <c r="B12442" s="149" t="str">
        <f t="shared" si="390"/>
        <v>_9204</v>
      </c>
      <c r="E12442" s="149" t="str">
        <f t="shared" si="389"/>
        <v>_</v>
      </c>
      <c r="G12442" s="149">
        <f t="array" ref="G12442">SUM(IF(A12442=A$5:A12442,IF(C12442=C$5:C12442,1,0),0))</f>
        <v>9204</v>
      </c>
    </row>
    <row r="12443" spans="2:7" x14ac:dyDescent="0.25">
      <c r="B12443" s="149" t="str">
        <f t="shared" si="390"/>
        <v>_9205</v>
      </c>
      <c r="E12443" s="149" t="str">
        <f t="shared" si="389"/>
        <v>_</v>
      </c>
      <c r="G12443" s="149">
        <f t="array" ref="G12443">SUM(IF(A12443=A$5:A12443,IF(C12443=C$5:C12443,1,0),0))</f>
        <v>9205</v>
      </c>
    </row>
    <row r="12444" spans="2:7" x14ac:dyDescent="0.25">
      <c r="B12444" s="149" t="str">
        <f t="shared" si="390"/>
        <v>_9206</v>
      </c>
      <c r="E12444" s="149" t="str">
        <f t="shared" si="389"/>
        <v>_</v>
      </c>
      <c r="G12444" s="149">
        <f t="array" ref="G12444">SUM(IF(A12444=A$5:A12444,IF(C12444=C$5:C12444,1,0),0))</f>
        <v>9206</v>
      </c>
    </row>
    <row r="12445" spans="2:7" x14ac:dyDescent="0.25">
      <c r="B12445" s="149" t="str">
        <f t="shared" si="390"/>
        <v>_9207</v>
      </c>
      <c r="E12445" s="149" t="str">
        <f t="shared" si="389"/>
        <v>_</v>
      </c>
      <c r="G12445" s="149">
        <f t="array" ref="G12445">SUM(IF(A12445=A$5:A12445,IF(C12445=C$5:C12445,1,0),0))</f>
        <v>9207</v>
      </c>
    </row>
    <row r="12446" spans="2:7" x14ac:dyDescent="0.25">
      <c r="B12446" s="149" t="str">
        <f t="shared" si="390"/>
        <v>_9208</v>
      </c>
      <c r="E12446" s="149" t="str">
        <f t="shared" si="389"/>
        <v>_</v>
      </c>
      <c r="G12446" s="149">
        <f t="array" ref="G12446">SUM(IF(A12446=A$5:A12446,IF(C12446=C$5:C12446,1,0),0))</f>
        <v>9208</v>
      </c>
    </row>
    <row r="12447" spans="2:7" x14ac:dyDescent="0.25">
      <c r="B12447" s="149" t="str">
        <f t="shared" si="390"/>
        <v>_9209</v>
      </c>
      <c r="E12447" s="149" t="str">
        <f t="shared" si="389"/>
        <v>_</v>
      </c>
      <c r="G12447" s="149">
        <f t="array" ref="G12447">SUM(IF(A12447=A$5:A12447,IF(C12447=C$5:C12447,1,0),0))</f>
        <v>9209</v>
      </c>
    </row>
    <row r="12448" spans="2:7" x14ac:dyDescent="0.25">
      <c r="B12448" s="149" t="str">
        <f t="shared" si="390"/>
        <v>_9210</v>
      </c>
      <c r="E12448" s="149" t="str">
        <f t="shared" si="389"/>
        <v>_</v>
      </c>
      <c r="G12448" s="149">
        <f t="array" ref="G12448">SUM(IF(A12448=A$5:A12448,IF(C12448=C$5:C12448,1,0),0))</f>
        <v>9210</v>
      </c>
    </row>
    <row r="12449" spans="2:7" x14ac:dyDescent="0.25">
      <c r="B12449" s="149" t="str">
        <f t="shared" si="390"/>
        <v>_9211</v>
      </c>
      <c r="E12449" s="149" t="str">
        <f t="shared" si="389"/>
        <v>_</v>
      </c>
      <c r="G12449" s="149">
        <f t="array" ref="G12449">SUM(IF(A12449=A$5:A12449,IF(C12449=C$5:C12449,1,0),0))</f>
        <v>9211</v>
      </c>
    </row>
    <row r="12450" spans="2:7" x14ac:dyDescent="0.25">
      <c r="B12450" s="149" t="str">
        <f t="shared" si="390"/>
        <v>_9212</v>
      </c>
      <c r="E12450" s="149" t="str">
        <f t="shared" si="389"/>
        <v>_</v>
      </c>
      <c r="G12450" s="149">
        <f t="array" ref="G12450">SUM(IF(A12450=A$5:A12450,IF(C12450=C$5:C12450,1,0),0))</f>
        <v>9212</v>
      </c>
    </row>
    <row r="12451" spans="2:7" x14ac:dyDescent="0.25">
      <c r="B12451" s="149" t="str">
        <f t="shared" si="390"/>
        <v>_9213</v>
      </c>
      <c r="E12451" s="149" t="str">
        <f t="shared" si="389"/>
        <v>_</v>
      </c>
      <c r="G12451" s="149">
        <f t="array" ref="G12451">SUM(IF(A12451=A$5:A12451,IF(C12451=C$5:C12451,1,0),0))</f>
        <v>9213</v>
      </c>
    </row>
    <row r="12452" spans="2:7" x14ac:dyDescent="0.25">
      <c r="B12452" s="149" t="str">
        <f t="shared" si="390"/>
        <v>_9214</v>
      </c>
      <c r="E12452" s="149" t="str">
        <f t="shared" si="389"/>
        <v>_</v>
      </c>
      <c r="G12452" s="149">
        <f t="array" ref="G12452">SUM(IF(A12452=A$5:A12452,IF(C12452=C$5:C12452,1,0),0))</f>
        <v>9214</v>
      </c>
    </row>
    <row r="12453" spans="2:7" x14ac:dyDescent="0.25">
      <c r="B12453" s="149" t="str">
        <f t="shared" si="390"/>
        <v>_9215</v>
      </c>
      <c r="E12453" s="149" t="str">
        <f t="shared" si="389"/>
        <v>_</v>
      </c>
      <c r="G12453" s="149">
        <f t="array" ref="G12453">SUM(IF(A12453=A$5:A12453,IF(C12453=C$5:C12453,1,0),0))</f>
        <v>9215</v>
      </c>
    </row>
    <row r="12454" spans="2:7" x14ac:dyDescent="0.25">
      <c r="B12454" s="149" t="str">
        <f t="shared" si="390"/>
        <v>_9216</v>
      </c>
      <c r="E12454" s="149" t="str">
        <f t="shared" si="389"/>
        <v>_</v>
      </c>
      <c r="G12454" s="149">
        <f t="array" ref="G12454">SUM(IF(A12454=A$5:A12454,IF(C12454=C$5:C12454,1,0),0))</f>
        <v>9216</v>
      </c>
    </row>
    <row r="12455" spans="2:7" x14ac:dyDescent="0.25">
      <c r="B12455" s="149" t="str">
        <f t="shared" si="390"/>
        <v>_9217</v>
      </c>
      <c r="E12455" s="149" t="str">
        <f t="shared" si="389"/>
        <v>_</v>
      </c>
      <c r="G12455" s="149">
        <f t="array" ref="G12455">SUM(IF(A12455=A$5:A12455,IF(C12455=C$5:C12455,1,0),0))</f>
        <v>9217</v>
      </c>
    </row>
    <row r="12456" spans="2:7" x14ac:dyDescent="0.25">
      <c r="B12456" s="149" t="str">
        <f t="shared" si="390"/>
        <v>_9218</v>
      </c>
      <c r="E12456" s="149" t="str">
        <f t="shared" si="389"/>
        <v>_</v>
      </c>
      <c r="G12456" s="149">
        <f t="array" ref="G12456">SUM(IF(A12456=A$5:A12456,IF(C12456=C$5:C12456,1,0),0))</f>
        <v>9218</v>
      </c>
    </row>
    <row r="12457" spans="2:7" x14ac:dyDescent="0.25">
      <c r="B12457" s="149" t="str">
        <f t="shared" si="390"/>
        <v>_9219</v>
      </c>
      <c r="E12457" s="149" t="str">
        <f t="shared" si="389"/>
        <v>_</v>
      </c>
      <c r="G12457" s="149">
        <f t="array" ref="G12457">SUM(IF(A12457=A$5:A12457,IF(C12457=C$5:C12457,1,0),0))</f>
        <v>9219</v>
      </c>
    </row>
    <row r="12458" spans="2:7" x14ac:dyDescent="0.25">
      <c r="B12458" s="149" t="str">
        <f t="shared" si="390"/>
        <v>_9220</v>
      </c>
      <c r="E12458" s="149" t="str">
        <f t="shared" si="389"/>
        <v>_</v>
      </c>
      <c r="G12458" s="149">
        <f t="array" ref="G12458">SUM(IF(A12458=A$5:A12458,IF(C12458=C$5:C12458,1,0),0))</f>
        <v>9220</v>
      </c>
    </row>
    <row r="12459" spans="2:7" x14ac:dyDescent="0.25">
      <c r="B12459" s="149" t="str">
        <f t="shared" si="390"/>
        <v>_9221</v>
      </c>
      <c r="E12459" s="149" t="str">
        <f t="shared" si="389"/>
        <v>_</v>
      </c>
      <c r="G12459" s="149">
        <f t="array" ref="G12459">SUM(IF(A12459=A$5:A12459,IF(C12459=C$5:C12459,1,0),0))</f>
        <v>9221</v>
      </c>
    </row>
    <row r="12460" spans="2:7" x14ac:dyDescent="0.25">
      <c r="B12460" s="149" t="str">
        <f t="shared" si="390"/>
        <v>_9222</v>
      </c>
      <c r="E12460" s="149" t="str">
        <f t="shared" si="389"/>
        <v>_</v>
      </c>
      <c r="G12460" s="149">
        <f t="array" ref="G12460">SUM(IF(A12460=A$5:A12460,IF(C12460=C$5:C12460,1,0),0))</f>
        <v>9222</v>
      </c>
    </row>
    <row r="12461" spans="2:7" x14ac:dyDescent="0.25">
      <c r="B12461" s="149" t="str">
        <f t="shared" si="390"/>
        <v>_9223</v>
      </c>
      <c r="E12461" s="149" t="str">
        <f t="shared" si="389"/>
        <v>_</v>
      </c>
      <c r="G12461" s="149">
        <f t="array" ref="G12461">SUM(IF(A12461=A$5:A12461,IF(C12461=C$5:C12461,1,0),0))</f>
        <v>9223</v>
      </c>
    </row>
    <row r="12462" spans="2:7" x14ac:dyDescent="0.25">
      <c r="B12462" s="149" t="str">
        <f t="shared" si="390"/>
        <v>_9224</v>
      </c>
      <c r="E12462" s="149" t="str">
        <f t="shared" si="389"/>
        <v>_</v>
      </c>
      <c r="G12462" s="149">
        <f t="array" ref="G12462">SUM(IF(A12462=A$5:A12462,IF(C12462=C$5:C12462,1,0),0))</f>
        <v>9224</v>
      </c>
    </row>
    <row r="12463" spans="2:7" x14ac:dyDescent="0.25">
      <c r="B12463" s="149" t="str">
        <f t="shared" si="390"/>
        <v>_9225</v>
      </c>
      <c r="E12463" s="149" t="str">
        <f t="shared" si="389"/>
        <v>_</v>
      </c>
      <c r="G12463" s="149">
        <f t="array" ref="G12463">SUM(IF(A12463=A$5:A12463,IF(C12463=C$5:C12463,1,0),0))</f>
        <v>9225</v>
      </c>
    </row>
    <row r="12464" spans="2:7" x14ac:dyDescent="0.25">
      <c r="B12464" s="149" t="str">
        <f t="shared" si="390"/>
        <v>_9226</v>
      </c>
      <c r="E12464" s="149" t="str">
        <f t="shared" si="389"/>
        <v>_</v>
      </c>
      <c r="G12464" s="149">
        <f t="array" ref="G12464">SUM(IF(A12464=A$5:A12464,IF(C12464=C$5:C12464,1,0),0))</f>
        <v>9226</v>
      </c>
    </row>
    <row r="12465" spans="2:7" x14ac:dyDescent="0.25">
      <c r="B12465" s="149" t="str">
        <f t="shared" si="390"/>
        <v>_9227</v>
      </c>
      <c r="E12465" s="149" t="str">
        <f t="shared" ref="E12465:E12528" si="391">A12465&amp;"_"&amp;C12465&amp;D12465</f>
        <v>_</v>
      </c>
      <c r="G12465" s="149">
        <f t="array" ref="G12465">SUM(IF(A12465=A$5:A12465,IF(C12465=C$5:C12465,1,0),0))</f>
        <v>9227</v>
      </c>
    </row>
    <row r="12466" spans="2:7" x14ac:dyDescent="0.25">
      <c r="B12466" s="149" t="str">
        <f t="shared" si="390"/>
        <v>_9228</v>
      </c>
      <c r="E12466" s="149" t="str">
        <f t="shared" si="391"/>
        <v>_</v>
      </c>
      <c r="G12466" s="149">
        <f t="array" ref="G12466">SUM(IF(A12466=A$5:A12466,IF(C12466=C$5:C12466,1,0),0))</f>
        <v>9228</v>
      </c>
    </row>
    <row r="12467" spans="2:7" x14ac:dyDescent="0.25">
      <c r="B12467" s="149" t="str">
        <f t="shared" si="390"/>
        <v>_9229</v>
      </c>
      <c r="E12467" s="149" t="str">
        <f t="shared" si="391"/>
        <v>_</v>
      </c>
      <c r="G12467" s="149">
        <f t="array" ref="G12467">SUM(IF(A12467=A$5:A12467,IF(C12467=C$5:C12467,1,0),0))</f>
        <v>9229</v>
      </c>
    </row>
    <row r="12468" spans="2:7" x14ac:dyDescent="0.25">
      <c r="B12468" s="149" t="str">
        <f t="shared" si="390"/>
        <v>_9230</v>
      </c>
      <c r="E12468" s="149" t="str">
        <f t="shared" si="391"/>
        <v>_</v>
      </c>
      <c r="G12468" s="149">
        <f t="array" ref="G12468">SUM(IF(A12468=A$5:A12468,IF(C12468=C$5:C12468,1,0),0))</f>
        <v>9230</v>
      </c>
    </row>
    <row r="12469" spans="2:7" x14ac:dyDescent="0.25">
      <c r="B12469" s="149" t="str">
        <f t="shared" si="390"/>
        <v>_9231</v>
      </c>
      <c r="E12469" s="149" t="str">
        <f t="shared" si="391"/>
        <v>_</v>
      </c>
      <c r="G12469" s="149">
        <f t="array" ref="G12469">SUM(IF(A12469=A$5:A12469,IF(C12469=C$5:C12469,1,0),0))</f>
        <v>9231</v>
      </c>
    </row>
    <row r="12470" spans="2:7" x14ac:dyDescent="0.25">
      <c r="B12470" s="149" t="str">
        <f t="shared" si="390"/>
        <v>_9232</v>
      </c>
      <c r="E12470" s="149" t="str">
        <f t="shared" si="391"/>
        <v>_</v>
      </c>
      <c r="G12470" s="149">
        <f t="array" ref="G12470">SUM(IF(A12470=A$5:A12470,IF(C12470=C$5:C12470,1,0),0))</f>
        <v>9232</v>
      </c>
    </row>
    <row r="12471" spans="2:7" x14ac:dyDescent="0.25">
      <c r="B12471" s="149" t="str">
        <f t="shared" si="390"/>
        <v>_9233</v>
      </c>
      <c r="E12471" s="149" t="str">
        <f t="shared" si="391"/>
        <v>_</v>
      </c>
      <c r="G12471" s="149">
        <f t="array" ref="G12471">SUM(IF(A12471=A$5:A12471,IF(C12471=C$5:C12471,1,0),0))</f>
        <v>9233</v>
      </c>
    </row>
    <row r="12472" spans="2:7" x14ac:dyDescent="0.25">
      <c r="B12472" s="149" t="str">
        <f t="shared" si="390"/>
        <v>_9234</v>
      </c>
      <c r="E12472" s="149" t="str">
        <f t="shared" si="391"/>
        <v>_</v>
      </c>
      <c r="G12472" s="149">
        <f t="array" ref="G12472">SUM(IF(A12472=A$5:A12472,IF(C12472=C$5:C12472,1,0),0))</f>
        <v>9234</v>
      </c>
    </row>
    <row r="12473" spans="2:7" x14ac:dyDescent="0.25">
      <c r="B12473" s="149" t="str">
        <f t="shared" si="390"/>
        <v>_9235</v>
      </c>
      <c r="E12473" s="149" t="str">
        <f t="shared" si="391"/>
        <v>_</v>
      </c>
      <c r="G12473" s="149">
        <f t="array" ref="G12473">SUM(IF(A12473=A$5:A12473,IF(C12473=C$5:C12473,1,0),0))</f>
        <v>9235</v>
      </c>
    </row>
    <row r="12474" spans="2:7" x14ac:dyDescent="0.25">
      <c r="B12474" s="149" t="str">
        <f t="shared" si="390"/>
        <v>_9236</v>
      </c>
      <c r="E12474" s="149" t="str">
        <f t="shared" si="391"/>
        <v>_</v>
      </c>
      <c r="G12474" s="149">
        <f t="array" ref="G12474">SUM(IF(A12474=A$5:A12474,IF(C12474=C$5:C12474,1,0),0))</f>
        <v>9236</v>
      </c>
    </row>
    <row r="12475" spans="2:7" x14ac:dyDescent="0.25">
      <c r="B12475" s="149" t="str">
        <f t="shared" si="390"/>
        <v>_9237</v>
      </c>
      <c r="E12475" s="149" t="str">
        <f t="shared" si="391"/>
        <v>_</v>
      </c>
      <c r="G12475" s="149">
        <f t="array" ref="G12475">SUM(IF(A12475=A$5:A12475,IF(C12475=C$5:C12475,1,0),0))</f>
        <v>9237</v>
      </c>
    </row>
    <row r="12476" spans="2:7" x14ac:dyDescent="0.25">
      <c r="B12476" s="149" t="str">
        <f t="shared" si="390"/>
        <v>_9238</v>
      </c>
      <c r="E12476" s="149" t="str">
        <f t="shared" si="391"/>
        <v>_</v>
      </c>
      <c r="G12476" s="149">
        <f t="array" ref="G12476">SUM(IF(A12476=A$5:A12476,IF(C12476=C$5:C12476,1,0),0))</f>
        <v>9238</v>
      </c>
    </row>
    <row r="12477" spans="2:7" x14ac:dyDescent="0.25">
      <c r="B12477" s="149" t="str">
        <f t="shared" si="390"/>
        <v>_9239</v>
      </c>
      <c r="E12477" s="149" t="str">
        <f t="shared" si="391"/>
        <v>_</v>
      </c>
      <c r="G12477" s="149">
        <f t="array" ref="G12477">SUM(IF(A12477=A$5:A12477,IF(C12477=C$5:C12477,1,0),0))</f>
        <v>9239</v>
      </c>
    </row>
    <row r="12478" spans="2:7" x14ac:dyDescent="0.25">
      <c r="B12478" s="149" t="str">
        <f t="shared" si="390"/>
        <v>_9240</v>
      </c>
      <c r="E12478" s="149" t="str">
        <f t="shared" si="391"/>
        <v>_</v>
      </c>
      <c r="G12478" s="149">
        <f t="array" ref="G12478">SUM(IF(A12478=A$5:A12478,IF(C12478=C$5:C12478,1,0),0))</f>
        <v>9240</v>
      </c>
    </row>
    <row r="12479" spans="2:7" x14ac:dyDescent="0.25">
      <c r="B12479" s="149" t="str">
        <f t="shared" si="390"/>
        <v>_9241</v>
      </c>
      <c r="E12479" s="149" t="str">
        <f t="shared" si="391"/>
        <v>_</v>
      </c>
      <c r="G12479" s="149">
        <f t="array" ref="G12479">SUM(IF(A12479=A$5:A12479,IF(C12479=C$5:C12479,1,0),0))</f>
        <v>9241</v>
      </c>
    </row>
    <row r="12480" spans="2:7" x14ac:dyDescent="0.25">
      <c r="B12480" s="149" t="str">
        <f t="shared" si="390"/>
        <v>_9242</v>
      </c>
      <c r="E12480" s="149" t="str">
        <f t="shared" si="391"/>
        <v>_</v>
      </c>
      <c r="G12480" s="149">
        <f t="array" ref="G12480">SUM(IF(A12480=A$5:A12480,IF(C12480=C$5:C12480,1,0),0))</f>
        <v>9242</v>
      </c>
    </row>
    <row r="12481" spans="2:7" x14ac:dyDescent="0.25">
      <c r="B12481" s="149" t="str">
        <f t="shared" si="390"/>
        <v>_9243</v>
      </c>
      <c r="E12481" s="149" t="str">
        <f t="shared" si="391"/>
        <v>_</v>
      </c>
      <c r="G12481" s="149">
        <f t="array" ref="G12481">SUM(IF(A12481=A$5:A12481,IF(C12481=C$5:C12481,1,0),0))</f>
        <v>9243</v>
      </c>
    </row>
    <row r="12482" spans="2:7" x14ac:dyDescent="0.25">
      <c r="B12482" s="149" t="str">
        <f t="shared" si="390"/>
        <v>_9244</v>
      </c>
      <c r="E12482" s="149" t="str">
        <f t="shared" si="391"/>
        <v>_</v>
      </c>
      <c r="G12482" s="149">
        <f t="array" ref="G12482">SUM(IF(A12482=A$5:A12482,IF(C12482=C$5:C12482,1,0),0))</f>
        <v>9244</v>
      </c>
    </row>
    <row r="12483" spans="2:7" x14ac:dyDescent="0.25">
      <c r="B12483" s="149" t="str">
        <f t="shared" si="390"/>
        <v>_9245</v>
      </c>
      <c r="E12483" s="149" t="str">
        <f t="shared" si="391"/>
        <v>_</v>
      </c>
      <c r="G12483" s="149">
        <f t="array" ref="G12483">SUM(IF(A12483=A$5:A12483,IF(C12483=C$5:C12483,1,0),0))</f>
        <v>9245</v>
      </c>
    </row>
    <row r="12484" spans="2:7" x14ac:dyDescent="0.25">
      <c r="B12484" s="149" t="str">
        <f t="shared" si="390"/>
        <v>_9246</v>
      </c>
      <c r="E12484" s="149" t="str">
        <f t="shared" si="391"/>
        <v>_</v>
      </c>
      <c r="G12484" s="149">
        <f t="array" ref="G12484">SUM(IF(A12484=A$5:A12484,IF(C12484=C$5:C12484,1,0),0))</f>
        <v>9246</v>
      </c>
    </row>
    <row r="12485" spans="2:7" x14ac:dyDescent="0.25">
      <c r="B12485" s="149" t="str">
        <f t="shared" si="390"/>
        <v>_9247</v>
      </c>
      <c r="E12485" s="149" t="str">
        <f t="shared" si="391"/>
        <v>_</v>
      </c>
      <c r="G12485" s="149">
        <f t="array" ref="G12485">SUM(IF(A12485=A$5:A12485,IF(C12485=C$5:C12485,1,0),0))</f>
        <v>9247</v>
      </c>
    </row>
    <row r="12486" spans="2:7" x14ac:dyDescent="0.25">
      <c r="B12486" s="149" t="str">
        <f t="shared" si="390"/>
        <v>_9248</v>
      </c>
      <c r="E12486" s="149" t="str">
        <f t="shared" si="391"/>
        <v>_</v>
      </c>
      <c r="G12486" s="149">
        <f t="array" ref="G12486">SUM(IF(A12486=A$5:A12486,IF(C12486=C$5:C12486,1,0),0))</f>
        <v>9248</v>
      </c>
    </row>
    <row r="12487" spans="2:7" x14ac:dyDescent="0.25">
      <c r="B12487" s="149" t="str">
        <f t="shared" si="390"/>
        <v>_9249</v>
      </c>
      <c r="E12487" s="149" t="str">
        <f t="shared" si="391"/>
        <v>_</v>
      </c>
      <c r="G12487" s="149">
        <f t="array" ref="G12487">SUM(IF(A12487=A$5:A12487,IF(C12487=C$5:C12487,1,0),0))</f>
        <v>9249</v>
      </c>
    </row>
    <row r="12488" spans="2:7" x14ac:dyDescent="0.25">
      <c r="B12488" s="149" t="str">
        <f t="shared" si="390"/>
        <v>_9250</v>
      </c>
      <c r="E12488" s="149" t="str">
        <f t="shared" si="391"/>
        <v>_</v>
      </c>
      <c r="G12488" s="149">
        <f t="array" ref="G12488">SUM(IF(A12488=A$5:A12488,IF(C12488=C$5:C12488,1,0),0))</f>
        <v>9250</v>
      </c>
    </row>
    <row r="12489" spans="2:7" x14ac:dyDescent="0.25">
      <c r="B12489" s="149" t="str">
        <f t="shared" si="390"/>
        <v>_9251</v>
      </c>
      <c r="E12489" s="149" t="str">
        <f t="shared" si="391"/>
        <v>_</v>
      </c>
      <c r="G12489" s="149">
        <f t="array" ref="G12489">SUM(IF(A12489=A$5:A12489,IF(C12489=C$5:C12489,1,0),0))</f>
        <v>9251</v>
      </c>
    </row>
    <row r="12490" spans="2:7" x14ac:dyDescent="0.25">
      <c r="B12490" s="149" t="str">
        <f t="shared" si="390"/>
        <v>_9252</v>
      </c>
      <c r="E12490" s="149" t="str">
        <f t="shared" si="391"/>
        <v>_</v>
      </c>
      <c r="G12490" s="149">
        <f t="array" ref="G12490">SUM(IF(A12490=A$5:A12490,IF(C12490=C$5:C12490,1,0),0))</f>
        <v>9252</v>
      </c>
    </row>
    <row r="12491" spans="2:7" x14ac:dyDescent="0.25">
      <c r="B12491" s="149" t="str">
        <f t="shared" si="390"/>
        <v>_9253</v>
      </c>
      <c r="E12491" s="149" t="str">
        <f t="shared" si="391"/>
        <v>_</v>
      </c>
      <c r="G12491" s="149">
        <f t="array" ref="G12491">SUM(IF(A12491=A$5:A12491,IF(C12491=C$5:C12491,1,0),0))</f>
        <v>9253</v>
      </c>
    </row>
    <row r="12492" spans="2:7" x14ac:dyDescent="0.25">
      <c r="B12492" s="149" t="str">
        <f t="shared" si="390"/>
        <v>_9254</v>
      </c>
      <c r="E12492" s="149" t="str">
        <f t="shared" si="391"/>
        <v>_</v>
      </c>
      <c r="G12492" s="149">
        <f t="array" ref="G12492">SUM(IF(A12492=A$5:A12492,IF(C12492=C$5:C12492,1,0),0))</f>
        <v>9254</v>
      </c>
    </row>
    <row r="12493" spans="2:7" x14ac:dyDescent="0.25">
      <c r="B12493" s="149" t="str">
        <f t="shared" ref="B12493:B12556" si="392">A12493&amp;"_"&amp;C12493&amp;G12493</f>
        <v>_9255</v>
      </c>
      <c r="E12493" s="149" t="str">
        <f t="shared" si="391"/>
        <v>_</v>
      </c>
      <c r="G12493" s="149">
        <f t="array" ref="G12493">SUM(IF(A12493=A$5:A12493,IF(C12493=C$5:C12493,1,0),0))</f>
        <v>9255</v>
      </c>
    </row>
    <row r="12494" spans="2:7" x14ac:dyDescent="0.25">
      <c r="B12494" s="149" t="str">
        <f t="shared" si="392"/>
        <v>_9256</v>
      </c>
      <c r="E12494" s="149" t="str">
        <f t="shared" si="391"/>
        <v>_</v>
      </c>
      <c r="G12494" s="149">
        <f t="array" ref="G12494">SUM(IF(A12494=A$5:A12494,IF(C12494=C$5:C12494,1,0),0))</f>
        <v>9256</v>
      </c>
    </row>
    <row r="12495" spans="2:7" x14ac:dyDescent="0.25">
      <c r="B12495" s="149" t="str">
        <f t="shared" si="392"/>
        <v>_9257</v>
      </c>
      <c r="E12495" s="149" t="str">
        <f t="shared" si="391"/>
        <v>_</v>
      </c>
      <c r="G12495" s="149">
        <f t="array" ref="G12495">SUM(IF(A12495=A$5:A12495,IF(C12495=C$5:C12495,1,0),0))</f>
        <v>9257</v>
      </c>
    </row>
    <row r="12496" spans="2:7" x14ac:dyDescent="0.25">
      <c r="B12496" s="149" t="str">
        <f t="shared" si="392"/>
        <v>_9258</v>
      </c>
      <c r="E12496" s="149" t="str">
        <f t="shared" si="391"/>
        <v>_</v>
      </c>
      <c r="G12496" s="149">
        <f t="array" ref="G12496">SUM(IF(A12496=A$5:A12496,IF(C12496=C$5:C12496,1,0),0))</f>
        <v>9258</v>
      </c>
    </row>
    <row r="12497" spans="2:7" x14ac:dyDescent="0.25">
      <c r="B12497" s="149" t="str">
        <f t="shared" si="392"/>
        <v>_9259</v>
      </c>
      <c r="E12497" s="149" t="str">
        <f t="shared" si="391"/>
        <v>_</v>
      </c>
      <c r="G12497" s="149">
        <f t="array" ref="G12497">SUM(IF(A12497=A$5:A12497,IF(C12497=C$5:C12497,1,0),0))</f>
        <v>9259</v>
      </c>
    </row>
    <row r="12498" spans="2:7" x14ac:dyDescent="0.25">
      <c r="B12498" s="149" t="str">
        <f t="shared" si="392"/>
        <v>_9260</v>
      </c>
      <c r="E12498" s="149" t="str">
        <f t="shared" si="391"/>
        <v>_</v>
      </c>
      <c r="G12498" s="149">
        <f t="array" ref="G12498">SUM(IF(A12498=A$5:A12498,IF(C12498=C$5:C12498,1,0),0))</f>
        <v>9260</v>
      </c>
    </row>
    <row r="12499" spans="2:7" x14ac:dyDescent="0.25">
      <c r="B12499" s="149" t="str">
        <f t="shared" si="392"/>
        <v>_9261</v>
      </c>
      <c r="E12499" s="149" t="str">
        <f t="shared" si="391"/>
        <v>_</v>
      </c>
      <c r="G12499" s="149">
        <f t="array" ref="G12499">SUM(IF(A12499=A$5:A12499,IF(C12499=C$5:C12499,1,0),0))</f>
        <v>9261</v>
      </c>
    </row>
    <row r="12500" spans="2:7" x14ac:dyDescent="0.25">
      <c r="B12500" s="149" t="str">
        <f t="shared" si="392"/>
        <v>_9262</v>
      </c>
      <c r="E12500" s="149" t="str">
        <f t="shared" si="391"/>
        <v>_</v>
      </c>
      <c r="G12500" s="149">
        <f t="array" ref="G12500">SUM(IF(A12500=A$5:A12500,IF(C12500=C$5:C12500,1,0),0))</f>
        <v>9262</v>
      </c>
    </row>
    <row r="12501" spans="2:7" x14ac:dyDescent="0.25">
      <c r="B12501" s="149" t="str">
        <f t="shared" si="392"/>
        <v>_9263</v>
      </c>
      <c r="E12501" s="149" t="str">
        <f t="shared" si="391"/>
        <v>_</v>
      </c>
      <c r="G12501" s="149">
        <f t="array" ref="G12501">SUM(IF(A12501=A$5:A12501,IF(C12501=C$5:C12501,1,0),0))</f>
        <v>9263</v>
      </c>
    </row>
    <row r="12502" spans="2:7" x14ac:dyDescent="0.25">
      <c r="B12502" s="149" t="str">
        <f t="shared" si="392"/>
        <v>_9264</v>
      </c>
      <c r="E12502" s="149" t="str">
        <f t="shared" si="391"/>
        <v>_</v>
      </c>
      <c r="G12502" s="149">
        <f t="array" ref="G12502">SUM(IF(A12502=A$5:A12502,IF(C12502=C$5:C12502,1,0),0))</f>
        <v>9264</v>
      </c>
    </row>
    <row r="12503" spans="2:7" x14ac:dyDescent="0.25">
      <c r="B12503" s="149" t="str">
        <f t="shared" si="392"/>
        <v>_9265</v>
      </c>
      <c r="E12503" s="149" t="str">
        <f t="shared" si="391"/>
        <v>_</v>
      </c>
      <c r="G12503" s="149">
        <f t="array" ref="G12503">SUM(IF(A12503=A$5:A12503,IF(C12503=C$5:C12503,1,0),0))</f>
        <v>9265</v>
      </c>
    </row>
    <row r="12504" spans="2:7" x14ac:dyDescent="0.25">
      <c r="B12504" s="149" t="str">
        <f t="shared" si="392"/>
        <v>_9266</v>
      </c>
      <c r="E12504" s="149" t="str">
        <f t="shared" si="391"/>
        <v>_</v>
      </c>
      <c r="G12504" s="149">
        <f t="array" ref="G12504">SUM(IF(A12504=A$5:A12504,IF(C12504=C$5:C12504,1,0),0))</f>
        <v>9266</v>
      </c>
    </row>
    <row r="12505" spans="2:7" x14ac:dyDescent="0.25">
      <c r="B12505" s="149" t="str">
        <f t="shared" si="392"/>
        <v>_9267</v>
      </c>
      <c r="E12505" s="149" t="str">
        <f t="shared" si="391"/>
        <v>_</v>
      </c>
      <c r="G12505" s="149">
        <f t="array" ref="G12505">SUM(IF(A12505=A$5:A12505,IF(C12505=C$5:C12505,1,0),0))</f>
        <v>9267</v>
      </c>
    </row>
    <row r="12506" spans="2:7" x14ac:dyDescent="0.25">
      <c r="B12506" s="149" t="str">
        <f t="shared" si="392"/>
        <v>_9268</v>
      </c>
      <c r="E12506" s="149" t="str">
        <f t="shared" si="391"/>
        <v>_</v>
      </c>
      <c r="G12506" s="149">
        <f t="array" ref="G12506">SUM(IF(A12506=A$5:A12506,IF(C12506=C$5:C12506,1,0),0))</f>
        <v>9268</v>
      </c>
    </row>
    <row r="12507" spans="2:7" x14ac:dyDescent="0.25">
      <c r="B12507" s="149" t="str">
        <f t="shared" si="392"/>
        <v>_9269</v>
      </c>
      <c r="E12507" s="149" t="str">
        <f t="shared" si="391"/>
        <v>_</v>
      </c>
      <c r="G12507" s="149">
        <f t="array" ref="G12507">SUM(IF(A12507=A$5:A12507,IF(C12507=C$5:C12507,1,0),0))</f>
        <v>9269</v>
      </c>
    </row>
    <row r="12508" spans="2:7" x14ac:dyDescent="0.25">
      <c r="B12508" s="149" t="str">
        <f t="shared" si="392"/>
        <v>_9270</v>
      </c>
      <c r="E12508" s="149" t="str">
        <f t="shared" si="391"/>
        <v>_</v>
      </c>
      <c r="G12508" s="149">
        <f t="array" ref="G12508">SUM(IF(A12508=A$5:A12508,IF(C12508=C$5:C12508,1,0),0))</f>
        <v>9270</v>
      </c>
    </row>
    <row r="12509" spans="2:7" x14ac:dyDescent="0.25">
      <c r="B12509" s="149" t="str">
        <f t="shared" si="392"/>
        <v>_9271</v>
      </c>
      <c r="E12509" s="149" t="str">
        <f t="shared" si="391"/>
        <v>_</v>
      </c>
      <c r="G12509" s="149">
        <f t="array" ref="G12509">SUM(IF(A12509=A$5:A12509,IF(C12509=C$5:C12509,1,0),0))</f>
        <v>9271</v>
      </c>
    </row>
    <row r="12510" spans="2:7" x14ac:dyDescent="0.25">
      <c r="B12510" s="149" t="str">
        <f t="shared" si="392"/>
        <v>_9272</v>
      </c>
      <c r="E12510" s="149" t="str">
        <f t="shared" si="391"/>
        <v>_</v>
      </c>
      <c r="G12510" s="149">
        <f t="array" ref="G12510">SUM(IF(A12510=A$5:A12510,IF(C12510=C$5:C12510,1,0),0))</f>
        <v>9272</v>
      </c>
    </row>
    <row r="12511" spans="2:7" x14ac:dyDescent="0.25">
      <c r="B12511" s="149" t="str">
        <f t="shared" si="392"/>
        <v>_9273</v>
      </c>
      <c r="E12511" s="149" t="str">
        <f t="shared" si="391"/>
        <v>_</v>
      </c>
      <c r="G12511" s="149">
        <f t="array" ref="G12511">SUM(IF(A12511=A$5:A12511,IF(C12511=C$5:C12511,1,0),0))</f>
        <v>9273</v>
      </c>
    </row>
    <row r="12512" spans="2:7" x14ac:dyDescent="0.25">
      <c r="B12512" s="149" t="str">
        <f t="shared" si="392"/>
        <v>_9274</v>
      </c>
      <c r="E12512" s="149" t="str">
        <f t="shared" si="391"/>
        <v>_</v>
      </c>
      <c r="G12512" s="149">
        <f t="array" ref="G12512">SUM(IF(A12512=A$5:A12512,IF(C12512=C$5:C12512,1,0),0))</f>
        <v>9274</v>
      </c>
    </row>
    <row r="12513" spans="2:7" x14ac:dyDescent="0.25">
      <c r="B12513" s="149" t="str">
        <f t="shared" si="392"/>
        <v>_9275</v>
      </c>
      <c r="E12513" s="149" t="str">
        <f t="shared" si="391"/>
        <v>_</v>
      </c>
      <c r="G12513" s="149">
        <f t="array" ref="G12513">SUM(IF(A12513=A$5:A12513,IF(C12513=C$5:C12513,1,0),0))</f>
        <v>9275</v>
      </c>
    </row>
    <row r="12514" spans="2:7" x14ac:dyDescent="0.25">
      <c r="B12514" s="149" t="str">
        <f t="shared" si="392"/>
        <v>_9276</v>
      </c>
      <c r="E12514" s="149" t="str">
        <f t="shared" si="391"/>
        <v>_</v>
      </c>
      <c r="G12514" s="149">
        <f t="array" ref="G12514">SUM(IF(A12514=A$5:A12514,IF(C12514=C$5:C12514,1,0),0))</f>
        <v>9276</v>
      </c>
    </row>
    <row r="12515" spans="2:7" x14ac:dyDescent="0.25">
      <c r="B12515" s="149" t="str">
        <f t="shared" si="392"/>
        <v>_9277</v>
      </c>
      <c r="E12515" s="149" t="str">
        <f t="shared" si="391"/>
        <v>_</v>
      </c>
      <c r="G12515" s="149">
        <f t="array" ref="G12515">SUM(IF(A12515=A$5:A12515,IF(C12515=C$5:C12515,1,0),0))</f>
        <v>9277</v>
      </c>
    </row>
    <row r="12516" spans="2:7" x14ac:dyDescent="0.25">
      <c r="B12516" s="149" t="str">
        <f t="shared" si="392"/>
        <v>_9278</v>
      </c>
      <c r="E12516" s="149" t="str">
        <f t="shared" si="391"/>
        <v>_</v>
      </c>
      <c r="G12516" s="149">
        <f t="array" ref="G12516">SUM(IF(A12516=A$5:A12516,IF(C12516=C$5:C12516,1,0),0))</f>
        <v>9278</v>
      </c>
    </row>
    <row r="12517" spans="2:7" x14ac:dyDescent="0.25">
      <c r="B12517" s="149" t="str">
        <f t="shared" si="392"/>
        <v>_9279</v>
      </c>
      <c r="E12517" s="149" t="str">
        <f t="shared" si="391"/>
        <v>_</v>
      </c>
      <c r="G12517" s="149">
        <f t="array" ref="G12517">SUM(IF(A12517=A$5:A12517,IF(C12517=C$5:C12517,1,0),0))</f>
        <v>9279</v>
      </c>
    </row>
    <row r="12518" spans="2:7" x14ac:dyDescent="0.25">
      <c r="B12518" s="149" t="str">
        <f t="shared" si="392"/>
        <v>_9280</v>
      </c>
      <c r="E12518" s="149" t="str">
        <f t="shared" si="391"/>
        <v>_</v>
      </c>
      <c r="G12518" s="149">
        <f t="array" ref="G12518">SUM(IF(A12518=A$5:A12518,IF(C12518=C$5:C12518,1,0),0))</f>
        <v>9280</v>
      </c>
    </row>
    <row r="12519" spans="2:7" x14ac:dyDescent="0.25">
      <c r="B12519" s="149" t="str">
        <f t="shared" si="392"/>
        <v>_9281</v>
      </c>
      <c r="E12519" s="149" t="str">
        <f t="shared" si="391"/>
        <v>_</v>
      </c>
      <c r="G12519" s="149">
        <f t="array" ref="G12519">SUM(IF(A12519=A$5:A12519,IF(C12519=C$5:C12519,1,0),0))</f>
        <v>9281</v>
      </c>
    </row>
    <row r="12520" spans="2:7" x14ac:dyDescent="0.25">
      <c r="B12520" s="149" t="str">
        <f t="shared" si="392"/>
        <v>_9282</v>
      </c>
      <c r="E12520" s="149" t="str">
        <f t="shared" si="391"/>
        <v>_</v>
      </c>
      <c r="G12520" s="149">
        <f t="array" ref="G12520">SUM(IF(A12520=A$5:A12520,IF(C12520=C$5:C12520,1,0),0))</f>
        <v>9282</v>
      </c>
    </row>
    <row r="12521" spans="2:7" x14ac:dyDescent="0.25">
      <c r="B12521" s="149" t="str">
        <f t="shared" si="392"/>
        <v>_9283</v>
      </c>
      <c r="E12521" s="149" t="str">
        <f t="shared" si="391"/>
        <v>_</v>
      </c>
      <c r="G12521" s="149">
        <f t="array" ref="G12521">SUM(IF(A12521=A$5:A12521,IF(C12521=C$5:C12521,1,0),0))</f>
        <v>9283</v>
      </c>
    </row>
    <row r="12522" spans="2:7" x14ac:dyDescent="0.25">
      <c r="B12522" s="149" t="str">
        <f t="shared" si="392"/>
        <v>_9284</v>
      </c>
      <c r="E12522" s="149" t="str">
        <f t="shared" si="391"/>
        <v>_</v>
      </c>
      <c r="G12522" s="149">
        <f t="array" ref="G12522">SUM(IF(A12522=A$5:A12522,IF(C12522=C$5:C12522,1,0),0))</f>
        <v>9284</v>
      </c>
    </row>
    <row r="12523" spans="2:7" x14ac:dyDescent="0.25">
      <c r="B12523" s="149" t="str">
        <f t="shared" si="392"/>
        <v>_9285</v>
      </c>
      <c r="E12523" s="149" t="str">
        <f t="shared" si="391"/>
        <v>_</v>
      </c>
      <c r="G12523" s="149">
        <f t="array" ref="G12523">SUM(IF(A12523=A$5:A12523,IF(C12523=C$5:C12523,1,0),0))</f>
        <v>9285</v>
      </c>
    </row>
    <row r="12524" spans="2:7" x14ac:dyDescent="0.25">
      <c r="B12524" s="149" t="str">
        <f t="shared" si="392"/>
        <v>_9286</v>
      </c>
      <c r="E12524" s="149" t="str">
        <f t="shared" si="391"/>
        <v>_</v>
      </c>
      <c r="G12524" s="149">
        <f t="array" ref="G12524">SUM(IF(A12524=A$5:A12524,IF(C12524=C$5:C12524,1,0),0))</f>
        <v>9286</v>
      </c>
    </row>
    <row r="12525" spans="2:7" x14ac:dyDescent="0.25">
      <c r="B12525" s="149" t="str">
        <f t="shared" si="392"/>
        <v>_9287</v>
      </c>
      <c r="E12525" s="149" t="str">
        <f t="shared" si="391"/>
        <v>_</v>
      </c>
      <c r="G12525" s="149">
        <f t="array" ref="G12525">SUM(IF(A12525=A$5:A12525,IF(C12525=C$5:C12525,1,0),0))</f>
        <v>9287</v>
      </c>
    </row>
    <row r="12526" spans="2:7" x14ac:dyDescent="0.25">
      <c r="B12526" s="149" t="str">
        <f t="shared" si="392"/>
        <v>_9288</v>
      </c>
      <c r="E12526" s="149" t="str">
        <f t="shared" si="391"/>
        <v>_</v>
      </c>
      <c r="G12526" s="149">
        <f t="array" ref="G12526">SUM(IF(A12526=A$5:A12526,IF(C12526=C$5:C12526,1,0),0))</f>
        <v>9288</v>
      </c>
    </row>
    <row r="12527" spans="2:7" x14ac:dyDescent="0.25">
      <c r="B12527" s="149" t="str">
        <f t="shared" si="392"/>
        <v>_9289</v>
      </c>
      <c r="E12527" s="149" t="str">
        <f t="shared" si="391"/>
        <v>_</v>
      </c>
      <c r="G12527" s="149">
        <f t="array" ref="G12527">SUM(IF(A12527=A$5:A12527,IF(C12527=C$5:C12527,1,0),0))</f>
        <v>9289</v>
      </c>
    </row>
    <row r="12528" spans="2:7" x14ac:dyDescent="0.25">
      <c r="B12528" s="149" t="str">
        <f t="shared" si="392"/>
        <v>_9290</v>
      </c>
      <c r="E12528" s="149" t="str">
        <f t="shared" si="391"/>
        <v>_</v>
      </c>
      <c r="G12528" s="149">
        <f t="array" ref="G12528">SUM(IF(A12528=A$5:A12528,IF(C12528=C$5:C12528,1,0),0))</f>
        <v>9290</v>
      </c>
    </row>
    <row r="12529" spans="2:7" x14ac:dyDescent="0.25">
      <c r="B12529" s="149" t="str">
        <f t="shared" si="392"/>
        <v>_9291</v>
      </c>
      <c r="E12529" s="149" t="str">
        <f t="shared" ref="E12529:E12592" si="393">A12529&amp;"_"&amp;C12529&amp;D12529</f>
        <v>_</v>
      </c>
      <c r="G12529" s="149">
        <f t="array" ref="G12529">SUM(IF(A12529=A$5:A12529,IF(C12529=C$5:C12529,1,0),0))</f>
        <v>9291</v>
      </c>
    </row>
    <row r="12530" spans="2:7" x14ac:dyDescent="0.25">
      <c r="B12530" s="149" t="str">
        <f t="shared" si="392"/>
        <v>_9292</v>
      </c>
      <c r="E12530" s="149" t="str">
        <f t="shared" si="393"/>
        <v>_</v>
      </c>
      <c r="G12530" s="149">
        <f t="array" ref="G12530">SUM(IF(A12530=A$5:A12530,IF(C12530=C$5:C12530,1,0),0))</f>
        <v>9292</v>
      </c>
    </row>
    <row r="12531" spans="2:7" x14ac:dyDescent="0.25">
      <c r="B12531" s="149" t="str">
        <f t="shared" si="392"/>
        <v>_9293</v>
      </c>
      <c r="E12531" s="149" t="str">
        <f t="shared" si="393"/>
        <v>_</v>
      </c>
      <c r="G12531" s="149">
        <f t="array" ref="G12531">SUM(IF(A12531=A$5:A12531,IF(C12531=C$5:C12531,1,0),0))</f>
        <v>9293</v>
      </c>
    </row>
    <row r="12532" spans="2:7" x14ac:dyDescent="0.25">
      <c r="B12532" s="149" t="str">
        <f t="shared" si="392"/>
        <v>_9294</v>
      </c>
      <c r="E12532" s="149" t="str">
        <f t="shared" si="393"/>
        <v>_</v>
      </c>
      <c r="G12532" s="149">
        <f t="array" ref="G12532">SUM(IF(A12532=A$5:A12532,IF(C12532=C$5:C12532,1,0),0))</f>
        <v>9294</v>
      </c>
    </row>
    <row r="12533" spans="2:7" x14ac:dyDescent="0.25">
      <c r="B12533" s="149" t="str">
        <f t="shared" si="392"/>
        <v>_9295</v>
      </c>
      <c r="E12533" s="149" t="str">
        <f t="shared" si="393"/>
        <v>_</v>
      </c>
      <c r="G12533" s="149">
        <f t="array" ref="G12533">SUM(IF(A12533=A$5:A12533,IF(C12533=C$5:C12533,1,0),0))</f>
        <v>9295</v>
      </c>
    </row>
    <row r="12534" spans="2:7" x14ac:dyDescent="0.25">
      <c r="B12534" s="149" t="str">
        <f t="shared" si="392"/>
        <v>_9296</v>
      </c>
      <c r="E12534" s="149" t="str">
        <f t="shared" si="393"/>
        <v>_</v>
      </c>
      <c r="G12534" s="149">
        <f t="array" ref="G12534">SUM(IF(A12534=A$5:A12534,IF(C12534=C$5:C12534,1,0),0))</f>
        <v>9296</v>
      </c>
    </row>
    <row r="12535" spans="2:7" x14ac:dyDescent="0.25">
      <c r="B12535" s="149" t="str">
        <f t="shared" si="392"/>
        <v>_9297</v>
      </c>
      <c r="E12535" s="149" t="str">
        <f t="shared" si="393"/>
        <v>_</v>
      </c>
      <c r="G12535" s="149">
        <f t="array" ref="G12535">SUM(IF(A12535=A$5:A12535,IF(C12535=C$5:C12535,1,0),0))</f>
        <v>9297</v>
      </c>
    </row>
    <row r="12536" spans="2:7" x14ac:dyDescent="0.25">
      <c r="B12536" s="149" t="str">
        <f t="shared" si="392"/>
        <v>_9298</v>
      </c>
      <c r="E12536" s="149" t="str">
        <f t="shared" si="393"/>
        <v>_</v>
      </c>
      <c r="G12536" s="149">
        <f t="array" ref="G12536">SUM(IF(A12536=A$5:A12536,IF(C12536=C$5:C12536,1,0),0))</f>
        <v>9298</v>
      </c>
    </row>
    <row r="12537" spans="2:7" x14ac:dyDescent="0.25">
      <c r="B12537" s="149" t="str">
        <f t="shared" si="392"/>
        <v>_9299</v>
      </c>
      <c r="E12537" s="149" t="str">
        <f t="shared" si="393"/>
        <v>_</v>
      </c>
      <c r="G12537" s="149">
        <f t="array" ref="G12537">SUM(IF(A12537=A$5:A12537,IF(C12537=C$5:C12537,1,0),0))</f>
        <v>9299</v>
      </c>
    </row>
    <row r="12538" spans="2:7" x14ac:dyDescent="0.25">
      <c r="B12538" s="149" t="str">
        <f t="shared" si="392"/>
        <v>_9300</v>
      </c>
      <c r="E12538" s="149" t="str">
        <f t="shared" si="393"/>
        <v>_</v>
      </c>
      <c r="G12538" s="149">
        <f t="array" ref="G12538">SUM(IF(A12538=A$5:A12538,IF(C12538=C$5:C12538,1,0),0))</f>
        <v>9300</v>
      </c>
    </row>
    <row r="12539" spans="2:7" x14ac:dyDescent="0.25">
      <c r="B12539" s="149" t="str">
        <f t="shared" si="392"/>
        <v>_9301</v>
      </c>
      <c r="E12539" s="149" t="str">
        <f t="shared" si="393"/>
        <v>_</v>
      </c>
      <c r="G12539" s="149">
        <f t="array" ref="G12539">SUM(IF(A12539=A$5:A12539,IF(C12539=C$5:C12539,1,0),0))</f>
        <v>9301</v>
      </c>
    </row>
    <row r="12540" spans="2:7" x14ac:dyDescent="0.25">
      <c r="B12540" s="149" t="str">
        <f t="shared" si="392"/>
        <v>_9302</v>
      </c>
      <c r="E12540" s="149" t="str">
        <f t="shared" si="393"/>
        <v>_</v>
      </c>
      <c r="G12540" s="149">
        <f t="array" ref="G12540">SUM(IF(A12540=A$5:A12540,IF(C12540=C$5:C12540,1,0),0))</f>
        <v>9302</v>
      </c>
    </row>
    <row r="12541" spans="2:7" x14ac:dyDescent="0.25">
      <c r="B12541" s="149" t="str">
        <f t="shared" si="392"/>
        <v>_9303</v>
      </c>
      <c r="E12541" s="149" t="str">
        <f t="shared" si="393"/>
        <v>_</v>
      </c>
      <c r="G12541" s="149">
        <f t="array" ref="G12541">SUM(IF(A12541=A$5:A12541,IF(C12541=C$5:C12541,1,0),0))</f>
        <v>9303</v>
      </c>
    </row>
    <row r="12542" spans="2:7" x14ac:dyDescent="0.25">
      <c r="B12542" s="149" t="str">
        <f t="shared" si="392"/>
        <v>_9304</v>
      </c>
      <c r="E12542" s="149" t="str">
        <f t="shared" si="393"/>
        <v>_</v>
      </c>
      <c r="G12542" s="149">
        <f t="array" ref="G12542">SUM(IF(A12542=A$5:A12542,IF(C12542=C$5:C12542,1,0),0))</f>
        <v>9304</v>
      </c>
    </row>
    <row r="12543" spans="2:7" x14ac:dyDescent="0.25">
      <c r="B12543" s="149" t="str">
        <f t="shared" si="392"/>
        <v>_9305</v>
      </c>
      <c r="E12543" s="149" t="str">
        <f t="shared" si="393"/>
        <v>_</v>
      </c>
      <c r="G12543" s="149">
        <f t="array" ref="G12543">SUM(IF(A12543=A$5:A12543,IF(C12543=C$5:C12543,1,0),0))</f>
        <v>9305</v>
      </c>
    </row>
    <row r="12544" spans="2:7" x14ac:dyDescent="0.25">
      <c r="B12544" s="149" t="str">
        <f t="shared" si="392"/>
        <v>_9306</v>
      </c>
      <c r="E12544" s="149" t="str">
        <f t="shared" si="393"/>
        <v>_</v>
      </c>
      <c r="G12544" s="149">
        <f t="array" ref="G12544">SUM(IF(A12544=A$5:A12544,IF(C12544=C$5:C12544,1,0),0))</f>
        <v>9306</v>
      </c>
    </row>
    <row r="12545" spans="2:7" x14ac:dyDescent="0.25">
      <c r="B12545" s="149" t="str">
        <f t="shared" si="392"/>
        <v>_9307</v>
      </c>
      <c r="E12545" s="149" t="str">
        <f t="shared" si="393"/>
        <v>_</v>
      </c>
      <c r="G12545" s="149">
        <f t="array" ref="G12545">SUM(IF(A12545=A$5:A12545,IF(C12545=C$5:C12545,1,0),0))</f>
        <v>9307</v>
      </c>
    </row>
    <row r="12546" spans="2:7" x14ac:dyDescent="0.25">
      <c r="B12546" s="149" t="str">
        <f t="shared" si="392"/>
        <v>_9308</v>
      </c>
      <c r="E12546" s="149" t="str">
        <f t="shared" si="393"/>
        <v>_</v>
      </c>
      <c r="G12546" s="149">
        <f t="array" ref="G12546">SUM(IF(A12546=A$5:A12546,IF(C12546=C$5:C12546,1,0),0))</f>
        <v>9308</v>
      </c>
    </row>
    <row r="12547" spans="2:7" x14ac:dyDescent="0.25">
      <c r="B12547" s="149" t="str">
        <f t="shared" si="392"/>
        <v>_9309</v>
      </c>
      <c r="E12547" s="149" t="str">
        <f t="shared" si="393"/>
        <v>_</v>
      </c>
      <c r="G12547" s="149">
        <f t="array" ref="G12547">SUM(IF(A12547=A$5:A12547,IF(C12547=C$5:C12547,1,0),0))</f>
        <v>9309</v>
      </c>
    </row>
    <row r="12548" spans="2:7" x14ac:dyDescent="0.25">
      <c r="B12548" s="149" t="str">
        <f t="shared" si="392"/>
        <v>_9310</v>
      </c>
      <c r="E12548" s="149" t="str">
        <f t="shared" si="393"/>
        <v>_</v>
      </c>
      <c r="G12548" s="149">
        <f t="array" ref="G12548">SUM(IF(A12548=A$5:A12548,IF(C12548=C$5:C12548,1,0),0))</f>
        <v>9310</v>
      </c>
    </row>
    <row r="12549" spans="2:7" x14ac:dyDescent="0.25">
      <c r="B12549" s="149" t="str">
        <f t="shared" si="392"/>
        <v>_9311</v>
      </c>
      <c r="E12549" s="149" t="str">
        <f t="shared" si="393"/>
        <v>_</v>
      </c>
      <c r="G12549" s="149">
        <f t="array" ref="G12549">SUM(IF(A12549=A$5:A12549,IF(C12549=C$5:C12549,1,0),0))</f>
        <v>9311</v>
      </c>
    </row>
    <row r="12550" spans="2:7" x14ac:dyDescent="0.25">
      <c r="B12550" s="149" t="str">
        <f t="shared" si="392"/>
        <v>_9312</v>
      </c>
      <c r="E12550" s="149" t="str">
        <f t="shared" si="393"/>
        <v>_</v>
      </c>
      <c r="G12550" s="149">
        <f t="array" ref="G12550">SUM(IF(A12550=A$5:A12550,IF(C12550=C$5:C12550,1,0),0))</f>
        <v>9312</v>
      </c>
    </row>
    <row r="12551" spans="2:7" x14ac:dyDescent="0.25">
      <c r="B12551" s="149" t="str">
        <f t="shared" si="392"/>
        <v>_9313</v>
      </c>
      <c r="E12551" s="149" t="str">
        <f t="shared" si="393"/>
        <v>_</v>
      </c>
      <c r="G12551" s="149">
        <f t="array" ref="G12551">SUM(IF(A12551=A$5:A12551,IF(C12551=C$5:C12551,1,0),0))</f>
        <v>9313</v>
      </c>
    </row>
    <row r="12552" spans="2:7" x14ac:dyDescent="0.25">
      <c r="B12552" s="149" t="str">
        <f t="shared" si="392"/>
        <v>_9314</v>
      </c>
      <c r="E12552" s="149" t="str">
        <f t="shared" si="393"/>
        <v>_</v>
      </c>
      <c r="G12552" s="149">
        <f t="array" ref="G12552">SUM(IF(A12552=A$5:A12552,IF(C12552=C$5:C12552,1,0),0))</f>
        <v>9314</v>
      </c>
    </row>
    <row r="12553" spans="2:7" x14ac:dyDescent="0.25">
      <c r="B12553" s="149" t="str">
        <f t="shared" si="392"/>
        <v>_9315</v>
      </c>
      <c r="E12553" s="149" t="str">
        <f t="shared" si="393"/>
        <v>_</v>
      </c>
      <c r="G12553" s="149">
        <f t="array" ref="G12553">SUM(IF(A12553=A$5:A12553,IF(C12553=C$5:C12553,1,0),0))</f>
        <v>9315</v>
      </c>
    </row>
    <row r="12554" spans="2:7" x14ac:dyDescent="0.25">
      <c r="B12554" s="149" t="str">
        <f t="shared" si="392"/>
        <v>_9316</v>
      </c>
      <c r="E12554" s="149" t="str">
        <f t="shared" si="393"/>
        <v>_</v>
      </c>
      <c r="G12554" s="149">
        <f t="array" ref="G12554">SUM(IF(A12554=A$5:A12554,IF(C12554=C$5:C12554,1,0),0))</f>
        <v>9316</v>
      </c>
    </row>
    <row r="12555" spans="2:7" x14ac:dyDescent="0.25">
      <c r="B12555" s="149" t="str">
        <f t="shared" si="392"/>
        <v>_9317</v>
      </c>
      <c r="E12555" s="149" t="str">
        <f t="shared" si="393"/>
        <v>_</v>
      </c>
      <c r="G12555" s="149">
        <f t="array" ref="G12555">SUM(IF(A12555=A$5:A12555,IF(C12555=C$5:C12555,1,0),0))</f>
        <v>9317</v>
      </c>
    </row>
    <row r="12556" spans="2:7" x14ac:dyDescent="0.25">
      <c r="B12556" s="149" t="str">
        <f t="shared" si="392"/>
        <v>_9318</v>
      </c>
      <c r="E12556" s="149" t="str">
        <f t="shared" si="393"/>
        <v>_</v>
      </c>
      <c r="G12556" s="149">
        <f t="array" ref="G12556">SUM(IF(A12556=A$5:A12556,IF(C12556=C$5:C12556,1,0),0))</f>
        <v>9318</v>
      </c>
    </row>
    <row r="12557" spans="2:7" x14ac:dyDescent="0.25">
      <c r="B12557" s="149" t="str">
        <f t="shared" ref="B12557:B12620" si="394">A12557&amp;"_"&amp;C12557&amp;G12557</f>
        <v>_9319</v>
      </c>
      <c r="E12557" s="149" t="str">
        <f t="shared" si="393"/>
        <v>_</v>
      </c>
      <c r="G12557" s="149">
        <f t="array" ref="G12557">SUM(IF(A12557=A$5:A12557,IF(C12557=C$5:C12557,1,0),0))</f>
        <v>9319</v>
      </c>
    </row>
    <row r="12558" spans="2:7" x14ac:dyDescent="0.25">
      <c r="B12558" s="149" t="str">
        <f t="shared" si="394"/>
        <v>_9320</v>
      </c>
      <c r="E12558" s="149" t="str">
        <f t="shared" si="393"/>
        <v>_</v>
      </c>
      <c r="G12558" s="149">
        <f t="array" ref="G12558">SUM(IF(A12558=A$5:A12558,IF(C12558=C$5:C12558,1,0),0))</f>
        <v>9320</v>
      </c>
    </row>
    <row r="12559" spans="2:7" x14ac:dyDescent="0.25">
      <c r="B12559" s="149" t="str">
        <f t="shared" si="394"/>
        <v>_9321</v>
      </c>
      <c r="E12559" s="149" t="str">
        <f t="shared" si="393"/>
        <v>_</v>
      </c>
      <c r="G12559" s="149">
        <f t="array" ref="G12559">SUM(IF(A12559=A$5:A12559,IF(C12559=C$5:C12559,1,0),0))</f>
        <v>9321</v>
      </c>
    </row>
    <row r="12560" spans="2:7" x14ac:dyDescent="0.25">
      <c r="B12560" s="149" t="str">
        <f t="shared" si="394"/>
        <v>_9322</v>
      </c>
      <c r="E12560" s="149" t="str">
        <f t="shared" si="393"/>
        <v>_</v>
      </c>
      <c r="G12560" s="149">
        <f t="array" ref="G12560">SUM(IF(A12560=A$5:A12560,IF(C12560=C$5:C12560,1,0),0))</f>
        <v>9322</v>
      </c>
    </row>
    <row r="12561" spans="2:7" x14ac:dyDescent="0.25">
      <c r="B12561" s="149" t="str">
        <f t="shared" si="394"/>
        <v>_9323</v>
      </c>
      <c r="E12561" s="149" t="str">
        <f t="shared" si="393"/>
        <v>_</v>
      </c>
      <c r="G12561" s="149">
        <f t="array" ref="G12561">SUM(IF(A12561=A$5:A12561,IF(C12561=C$5:C12561,1,0),0))</f>
        <v>9323</v>
      </c>
    </row>
    <row r="12562" spans="2:7" x14ac:dyDescent="0.25">
      <c r="B12562" s="149" t="str">
        <f t="shared" si="394"/>
        <v>_9324</v>
      </c>
      <c r="E12562" s="149" t="str">
        <f t="shared" si="393"/>
        <v>_</v>
      </c>
      <c r="G12562" s="149">
        <f t="array" ref="G12562">SUM(IF(A12562=A$5:A12562,IF(C12562=C$5:C12562,1,0),0))</f>
        <v>9324</v>
      </c>
    </row>
    <row r="12563" spans="2:7" x14ac:dyDescent="0.25">
      <c r="B12563" s="149" t="str">
        <f t="shared" si="394"/>
        <v>_9325</v>
      </c>
      <c r="E12563" s="149" t="str">
        <f t="shared" si="393"/>
        <v>_</v>
      </c>
      <c r="G12563" s="149">
        <f t="array" ref="G12563">SUM(IF(A12563=A$5:A12563,IF(C12563=C$5:C12563,1,0),0))</f>
        <v>9325</v>
      </c>
    </row>
    <row r="12564" spans="2:7" x14ac:dyDescent="0.25">
      <c r="B12564" s="149" t="str">
        <f t="shared" si="394"/>
        <v>_9326</v>
      </c>
      <c r="E12564" s="149" t="str">
        <f t="shared" si="393"/>
        <v>_</v>
      </c>
      <c r="G12564" s="149">
        <f t="array" ref="G12564">SUM(IF(A12564=A$5:A12564,IF(C12564=C$5:C12564,1,0),0))</f>
        <v>9326</v>
      </c>
    </row>
    <row r="12565" spans="2:7" x14ac:dyDescent="0.25">
      <c r="B12565" s="149" t="str">
        <f t="shared" si="394"/>
        <v>_9327</v>
      </c>
      <c r="E12565" s="149" t="str">
        <f t="shared" si="393"/>
        <v>_</v>
      </c>
      <c r="G12565" s="149">
        <f t="array" ref="G12565">SUM(IF(A12565=A$5:A12565,IF(C12565=C$5:C12565,1,0),0))</f>
        <v>9327</v>
      </c>
    </row>
    <row r="12566" spans="2:7" x14ac:dyDescent="0.25">
      <c r="B12566" s="149" t="str">
        <f t="shared" si="394"/>
        <v>_9328</v>
      </c>
      <c r="E12566" s="149" t="str">
        <f t="shared" si="393"/>
        <v>_</v>
      </c>
      <c r="G12566" s="149">
        <f t="array" ref="G12566">SUM(IF(A12566=A$5:A12566,IF(C12566=C$5:C12566,1,0),0))</f>
        <v>9328</v>
      </c>
    </row>
    <row r="12567" spans="2:7" x14ac:dyDescent="0.25">
      <c r="B12567" s="149" t="str">
        <f t="shared" si="394"/>
        <v>_9329</v>
      </c>
      <c r="E12567" s="149" t="str">
        <f t="shared" si="393"/>
        <v>_</v>
      </c>
      <c r="G12567" s="149">
        <f t="array" ref="G12567">SUM(IF(A12567=A$5:A12567,IF(C12567=C$5:C12567,1,0),0))</f>
        <v>9329</v>
      </c>
    </row>
    <row r="12568" spans="2:7" x14ac:dyDescent="0.25">
      <c r="B12568" s="149" t="str">
        <f t="shared" si="394"/>
        <v>_9330</v>
      </c>
      <c r="E12568" s="149" t="str">
        <f t="shared" si="393"/>
        <v>_</v>
      </c>
      <c r="G12568" s="149">
        <f t="array" ref="G12568">SUM(IF(A12568=A$5:A12568,IF(C12568=C$5:C12568,1,0),0))</f>
        <v>9330</v>
      </c>
    </row>
    <row r="12569" spans="2:7" x14ac:dyDescent="0.25">
      <c r="B12569" s="149" t="str">
        <f t="shared" si="394"/>
        <v>_9331</v>
      </c>
      <c r="E12569" s="149" t="str">
        <f t="shared" si="393"/>
        <v>_</v>
      </c>
      <c r="G12569" s="149">
        <f t="array" ref="G12569">SUM(IF(A12569=A$5:A12569,IF(C12569=C$5:C12569,1,0),0))</f>
        <v>9331</v>
      </c>
    </row>
    <row r="12570" spans="2:7" x14ac:dyDescent="0.25">
      <c r="B12570" s="149" t="str">
        <f t="shared" si="394"/>
        <v>_9332</v>
      </c>
      <c r="E12570" s="149" t="str">
        <f t="shared" si="393"/>
        <v>_</v>
      </c>
      <c r="G12570" s="149">
        <f t="array" ref="G12570">SUM(IF(A12570=A$5:A12570,IF(C12570=C$5:C12570,1,0),0))</f>
        <v>9332</v>
      </c>
    </row>
    <row r="12571" spans="2:7" x14ac:dyDescent="0.25">
      <c r="B12571" s="149" t="str">
        <f t="shared" si="394"/>
        <v>_9333</v>
      </c>
      <c r="E12571" s="149" t="str">
        <f t="shared" si="393"/>
        <v>_</v>
      </c>
      <c r="G12571" s="149">
        <f t="array" ref="G12571">SUM(IF(A12571=A$5:A12571,IF(C12571=C$5:C12571,1,0),0))</f>
        <v>9333</v>
      </c>
    </row>
    <row r="12572" spans="2:7" x14ac:dyDescent="0.25">
      <c r="B12572" s="149" t="str">
        <f t="shared" si="394"/>
        <v>_9334</v>
      </c>
      <c r="E12572" s="149" t="str">
        <f t="shared" si="393"/>
        <v>_</v>
      </c>
      <c r="G12572" s="149">
        <f t="array" ref="G12572">SUM(IF(A12572=A$5:A12572,IF(C12572=C$5:C12572,1,0),0))</f>
        <v>9334</v>
      </c>
    </row>
    <row r="12573" spans="2:7" x14ac:dyDescent="0.25">
      <c r="B12573" s="149" t="str">
        <f t="shared" si="394"/>
        <v>_9335</v>
      </c>
      <c r="E12573" s="149" t="str">
        <f t="shared" si="393"/>
        <v>_</v>
      </c>
      <c r="G12573" s="149">
        <f t="array" ref="G12573">SUM(IF(A12573=A$5:A12573,IF(C12573=C$5:C12573,1,0),0))</f>
        <v>9335</v>
      </c>
    </row>
    <row r="12574" spans="2:7" x14ac:dyDescent="0.25">
      <c r="B12574" s="149" t="str">
        <f t="shared" si="394"/>
        <v>_9336</v>
      </c>
      <c r="E12574" s="149" t="str">
        <f t="shared" si="393"/>
        <v>_</v>
      </c>
      <c r="G12574" s="149">
        <f t="array" ref="G12574">SUM(IF(A12574=A$5:A12574,IF(C12574=C$5:C12574,1,0),0))</f>
        <v>9336</v>
      </c>
    </row>
    <row r="12575" spans="2:7" x14ac:dyDescent="0.25">
      <c r="B12575" s="149" t="str">
        <f t="shared" si="394"/>
        <v>_9337</v>
      </c>
      <c r="E12575" s="149" t="str">
        <f t="shared" si="393"/>
        <v>_</v>
      </c>
      <c r="G12575" s="149">
        <f t="array" ref="G12575">SUM(IF(A12575=A$5:A12575,IF(C12575=C$5:C12575,1,0),0))</f>
        <v>9337</v>
      </c>
    </row>
    <row r="12576" spans="2:7" x14ac:dyDescent="0.25">
      <c r="B12576" s="149" t="str">
        <f t="shared" si="394"/>
        <v>_9338</v>
      </c>
      <c r="E12576" s="149" t="str">
        <f t="shared" si="393"/>
        <v>_</v>
      </c>
      <c r="G12576" s="149">
        <f t="array" ref="G12576">SUM(IF(A12576=A$5:A12576,IF(C12576=C$5:C12576,1,0),0))</f>
        <v>9338</v>
      </c>
    </row>
    <row r="12577" spans="2:7" x14ac:dyDescent="0.25">
      <c r="B12577" s="149" t="str">
        <f t="shared" si="394"/>
        <v>_9339</v>
      </c>
      <c r="E12577" s="149" t="str">
        <f t="shared" si="393"/>
        <v>_</v>
      </c>
      <c r="G12577" s="149">
        <f t="array" ref="G12577">SUM(IF(A12577=A$5:A12577,IF(C12577=C$5:C12577,1,0),0))</f>
        <v>9339</v>
      </c>
    </row>
    <row r="12578" spans="2:7" x14ac:dyDescent="0.25">
      <c r="B12578" s="149" t="str">
        <f t="shared" si="394"/>
        <v>_9340</v>
      </c>
      <c r="E12578" s="149" t="str">
        <f t="shared" si="393"/>
        <v>_</v>
      </c>
      <c r="G12578" s="149">
        <f t="array" ref="G12578">SUM(IF(A12578=A$5:A12578,IF(C12578=C$5:C12578,1,0),0))</f>
        <v>9340</v>
      </c>
    </row>
    <row r="12579" spans="2:7" x14ac:dyDescent="0.25">
      <c r="B12579" s="149" t="str">
        <f t="shared" si="394"/>
        <v>_9341</v>
      </c>
      <c r="E12579" s="149" t="str">
        <f t="shared" si="393"/>
        <v>_</v>
      </c>
      <c r="G12579" s="149">
        <f t="array" ref="G12579">SUM(IF(A12579=A$5:A12579,IF(C12579=C$5:C12579,1,0),0))</f>
        <v>9341</v>
      </c>
    </row>
    <row r="12580" spans="2:7" x14ac:dyDescent="0.25">
      <c r="B12580" s="149" t="str">
        <f t="shared" si="394"/>
        <v>_9342</v>
      </c>
      <c r="E12580" s="149" t="str">
        <f t="shared" si="393"/>
        <v>_</v>
      </c>
      <c r="G12580" s="149">
        <f t="array" ref="G12580">SUM(IF(A12580=A$5:A12580,IF(C12580=C$5:C12580,1,0),0))</f>
        <v>9342</v>
      </c>
    </row>
    <row r="12581" spans="2:7" x14ac:dyDescent="0.25">
      <c r="B12581" s="149" t="str">
        <f t="shared" si="394"/>
        <v>_9343</v>
      </c>
      <c r="E12581" s="149" t="str">
        <f t="shared" si="393"/>
        <v>_</v>
      </c>
      <c r="G12581" s="149">
        <f t="array" ref="G12581">SUM(IF(A12581=A$5:A12581,IF(C12581=C$5:C12581,1,0),0))</f>
        <v>9343</v>
      </c>
    </row>
    <row r="12582" spans="2:7" x14ac:dyDescent="0.25">
      <c r="B12582" s="149" t="str">
        <f t="shared" si="394"/>
        <v>_9344</v>
      </c>
      <c r="E12582" s="149" t="str">
        <f t="shared" si="393"/>
        <v>_</v>
      </c>
      <c r="G12582" s="149">
        <f t="array" ref="G12582">SUM(IF(A12582=A$5:A12582,IF(C12582=C$5:C12582,1,0),0))</f>
        <v>9344</v>
      </c>
    </row>
    <row r="12583" spans="2:7" x14ac:dyDescent="0.25">
      <c r="B12583" s="149" t="str">
        <f t="shared" si="394"/>
        <v>_9345</v>
      </c>
      <c r="E12583" s="149" t="str">
        <f t="shared" si="393"/>
        <v>_</v>
      </c>
      <c r="G12583" s="149">
        <f t="array" ref="G12583">SUM(IF(A12583=A$5:A12583,IF(C12583=C$5:C12583,1,0),0))</f>
        <v>9345</v>
      </c>
    </row>
    <row r="12584" spans="2:7" x14ac:dyDescent="0.25">
      <c r="B12584" s="149" t="str">
        <f t="shared" si="394"/>
        <v>_9346</v>
      </c>
      <c r="E12584" s="149" t="str">
        <f t="shared" si="393"/>
        <v>_</v>
      </c>
      <c r="G12584" s="149">
        <f t="array" ref="G12584">SUM(IF(A12584=A$5:A12584,IF(C12584=C$5:C12584,1,0),0))</f>
        <v>9346</v>
      </c>
    </row>
    <row r="12585" spans="2:7" x14ac:dyDescent="0.25">
      <c r="B12585" s="149" t="str">
        <f t="shared" si="394"/>
        <v>_9347</v>
      </c>
      <c r="E12585" s="149" t="str">
        <f t="shared" si="393"/>
        <v>_</v>
      </c>
      <c r="G12585" s="149">
        <f t="array" ref="G12585">SUM(IF(A12585=A$5:A12585,IF(C12585=C$5:C12585,1,0),0))</f>
        <v>9347</v>
      </c>
    </row>
    <row r="12586" spans="2:7" x14ac:dyDescent="0.25">
      <c r="B12586" s="149" t="str">
        <f t="shared" si="394"/>
        <v>_9348</v>
      </c>
      <c r="E12586" s="149" t="str">
        <f t="shared" si="393"/>
        <v>_</v>
      </c>
      <c r="G12586" s="149">
        <f t="array" ref="G12586">SUM(IF(A12586=A$5:A12586,IF(C12586=C$5:C12586,1,0),0))</f>
        <v>9348</v>
      </c>
    </row>
    <row r="12587" spans="2:7" x14ac:dyDescent="0.25">
      <c r="B12587" s="149" t="str">
        <f t="shared" si="394"/>
        <v>_9349</v>
      </c>
      <c r="E12587" s="149" t="str">
        <f t="shared" si="393"/>
        <v>_</v>
      </c>
      <c r="G12587" s="149">
        <f t="array" ref="G12587">SUM(IF(A12587=A$5:A12587,IF(C12587=C$5:C12587,1,0),0))</f>
        <v>9349</v>
      </c>
    </row>
    <row r="12588" spans="2:7" x14ac:dyDescent="0.25">
      <c r="B12588" s="149" t="str">
        <f t="shared" si="394"/>
        <v>_9350</v>
      </c>
      <c r="E12588" s="149" t="str">
        <f t="shared" si="393"/>
        <v>_</v>
      </c>
      <c r="G12588" s="149">
        <f t="array" ref="G12588">SUM(IF(A12588=A$5:A12588,IF(C12588=C$5:C12588,1,0),0))</f>
        <v>9350</v>
      </c>
    </row>
    <row r="12589" spans="2:7" x14ac:dyDescent="0.25">
      <c r="B12589" s="149" t="str">
        <f t="shared" si="394"/>
        <v>_9351</v>
      </c>
      <c r="E12589" s="149" t="str">
        <f t="shared" si="393"/>
        <v>_</v>
      </c>
      <c r="G12589" s="149">
        <f t="array" ref="G12589">SUM(IF(A12589=A$5:A12589,IF(C12589=C$5:C12589,1,0),0))</f>
        <v>9351</v>
      </c>
    </row>
    <row r="12590" spans="2:7" x14ac:dyDescent="0.25">
      <c r="B12590" s="149" t="str">
        <f t="shared" si="394"/>
        <v>_9352</v>
      </c>
      <c r="E12590" s="149" t="str">
        <f t="shared" si="393"/>
        <v>_</v>
      </c>
      <c r="G12590" s="149">
        <f t="array" ref="G12590">SUM(IF(A12590=A$5:A12590,IF(C12590=C$5:C12590,1,0),0))</f>
        <v>9352</v>
      </c>
    </row>
    <row r="12591" spans="2:7" x14ac:dyDescent="0.25">
      <c r="B12591" s="149" t="str">
        <f t="shared" si="394"/>
        <v>_9353</v>
      </c>
      <c r="E12591" s="149" t="str">
        <f t="shared" si="393"/>
        <v>_</v>
      </c>
      <c r="G12591" s="149">
        <f t="array" ref="G12591">SUM(IF(A12591=A$5:A12591,IF(C12591=C$5:C12591,1,0),0))</f>
        <v>9353</v>
      </c>
    </row>
    <row r="12592" spans="2:7" x14ac:dyDescent="0.25">
      <c r="B12592" s="149" t="str">
        <f t="shared" si="394"/>
        <v>_9354</v>
      </c>
      <c r="E12592" s="149" t="str">
        <f t="shared" si="393"/>
        <v>_</v>
      </c>
      <c r="G12592" s="149">
        <f t="array" ref="G12592">SUM(IF(A12592=A$5:A12592,IF(C12592=C$5:C12592,1,0),0))</f>
        <v>9354</v>
      </c>
    </row>
    <row r="12593" spans="2:7" x14ac:dyDescent="0.25">
      <c r="B12593" s="149" t="str">
        <f t="shared" si="394"/>
        <v>_9355</v>
      </c>
      <c r="E12593" s="149" t="str">
        <f t="shared" ref="E12593:E12656" si="395">A12593&amp;"_"&amp;C12593&amp;D12593</f>
        <v>_</v>
      </c>
      <c r="G12593" s="149">
        <f t="array" ref="G12593">SUM(IF(A12593=A$5:A12593,IF(C12593=C$5:C12593,1,0),0))</f>
        <v>9355</v>
      </c>
    </row>
    <row r="12594" spans="2:7" x14ac:dyDescent="0.25">
      <c r="B12594" s="149" t="str">
        <f t="shared" si="394"/>
        <v>_9356</v>
      </c>
      <c r="E12594" s="149" t="str">
        <f t="shared" si="395"/>
        <v>_</v>
      </c>
      <c r="G12594" s="149">
        <f t="array" ref="G12594">SUM(IF(A12594=A$5:A12594,IF(C12594=C$5:C12594,1,0),0))</f>
        <v>9356</v>
      </c>
    </row>
    <row r="12595" spans="2:7" x14ac:dyDescent="0.25">
      <c r="B12595" s="149" t="str">
        <f t="shared" si="394"/>
        <v>_9357</v>
      </c>
      <c r="E12595" s="149" t="str">
        <f t="shared" si="395"/>
        <v>_</v>
      </c>
      <c r="G12595" s="149">
        <f t="array" ref="G12595">SUM(IF(A12595=A$5:A12595,IF(C12595=C$5:C12595,1,0),0))</f>
        <v>9357</v>
      </c>
    </row>
    <row r="12596" spans="2:7" x14ac:dyDescent="0.25">
      <c r="B12596" s="149" t="str">
        <f t="shared" si="394"/>
        <v>_9358</v>
      </c>
      <c r="E12596" s="149" t="str">
        <f t="shared" si="395"/>
        <v>_</v>
      </c>
      <c r="G12596" s="149">
        <f t="array" ref="G12596">SUM(IF(A12596=A$5:A12596,IF(C12596=C$5:C12596,1,0),0))</f>
        <v>9358</v>
      </c>
    </row>
    <row r="12597" spans="2:7" x14ac:dyDescent="0.25">
      <c r="B12597" s="149" t="str">
        <f t="shared" si="394"/>
        <v>_9359</v>
      </c>
      <c r="E12597" s="149" t="str">
        <f t="shared" si="395"/>
        <v>_</v>
      </c>
      <c r="G12597" s="149">
        <f t="array" ref="G12597">SUM(IF(A12597=A$5:A12597,IF(C12597=C$5:C12597,1,0),0))</f>
        <v>9359</v>
      </c>
    </row>
    <row r="12598" spans="2:7" x14ac:dyDescent="0.25">
      <c r="B12598" s="149" t="str">
        <f t="shared" si="394"/>
        <v>_9360</v>
      </c>
      <c r="E12598" s="149" t="str">
        <f t="shared" si="395"/>
        <v>_</v>
      </c>
      <c r="G12598" s="149">
        <f t="array" ref="G12598">SUM(IF(A12598=A$5:A12598,IF(C12598=C$5:C12598,1,0),0))</f>
        <v>9360</v>
      </c>
    </row>
    <row r="12599" spans="2:7" x14ac:dyDescent="0.25">
      <c r="B12599" s="149" t="str">
        <f t="shared" si="394"/>
        <v>_9361</v>
      </c>
      <c r="E12599" s="149" t="str">
        <f t="shared" si="395"/>
        <v>_</v>
      </c>
      <c r="G12599" s="149">
        <f t="array" ref="G12599">SUM(IF(A12599=A$5:A12599,IF(C12599=C$5:C12599,1,0),0))</f>
        <v>9361</v>
      </c>
    </row>
    <row r="12600" spans="2:7" x14ac:dyDescent="0.25">
      <c r="B12600" s="149" t="str">
        <f t="shared" si="394"/>
        <v>_9362</v>
      </c>
      <c r="E12600" s="149" t="str">
        <f t="shared" si="395"/>
        <v>_</v>
      </c>
      <c r="G12600" s="149">
        <f t="array" ref="G12600">SUM(IF(A12600=A$5:A12600,IF(C12600=C$5:C12600,1,0),0))</f>
        <v>9362</v>
      </c>
    </row>
    <row r="12601" spans="2:7" x14ac:dyDescent="0.25">
      <c r="B12601" s="149" t="str">
        <f t="shared" si="394"/>
        <v>_9363</v>
      </c>
      <c r="E12601" s="149" t="str">
        <f t="shared" si="395"/>
        <v>_</v>
      </c>
      <c r="G12601" s="149">
        <f t="array" ref="G12601">SUM(IF(A12601=A$5:A12601,IF(C12601=C$5:C12601,1,0),0))</f>
        <v>9363</v>
      </c>
    </row>
    <row r="12602" spans="2:7" x14ac:dyDescent="0.25">
      <c r="B12602" s="149" t="str">
        <f t="shared" si="394"/>
        <v>_9364</v>
      </c>
      <c r="E12602" s="149" t="str">
        <f t="shared" si="395"/>
        <v>_</v>
      </c>
      <c r="G12602" s="149">
        <f t="array" ref="G12602">SUM(IF(A12602=A$5:A12602,IF(C12602=C$5:C12602,1,0),0))</f>
        <v>9364</v>
      </c>
    </row>
    <row r="12603" spans="2:7" x14ac:dyDescent="0.25">
      <c r="B12603" s="149" t="str">
        <f t="shared" si="394"/>
        <v>_9365</v>
      </c>
      <c r="E12603" s="149" t="str">
        <f t="shared" si="395"/>
        <v>_</v>
      </c>
      <c r="G12603" s="149">
        <f t="array" ref="G12603">SUM(IF(A12603=A$5:A12603,IF(C12603=C$5:C12603,1,0),0))</f>
        <v>9365</v>
      </c>
    </row>
    <row r="12604" spans="2:7" x14ac:dyDescent="0.25">
      <c r="B12604" s="149" t="str">
        <f t="shared" si="394"/>
        <v>_9366</v>
      </c>
      <c r="E12604" s="149" t="str">
        <f t="shared" si="395"/>
        <v>_</v>
      </c>
      <c r="G12604" s="149">
        <f t="array" ref="G12604">SUM(IF(A12604=A$5:A12604,IF(C12604=C$5:C12604,1,0),0))</f>
        <v>9366</v>
      </c>
    </row>
    <row r="12605" spans="2:7" x14ac:dyDescent="0.25">
      <c r="B12605" s="149" t="str">
        <f t="shared" si="394"/>
        <v>_9367</v>
      </c>
      <c r="E12605" s="149" t="str">
        <f t="shared" si="395"/>
        <v>_</v>
      </c>
      <c r="G12605" s="149">
        <f t="array" ref="G12605">SUM(IF(A12605=A$5:A12605,IF(C12605=C$5:C12605,1,0),0))</f>
        <v>9367</v>
      </c>
    </row>
    <row r="12606" spans="2:7" x14ac:dyDescent="0.25">
      <c r="B12606" s="149" t="str">
        <f t="shared" si="394"/>
        <v>_9368</v>
      </c>
      <c r="E12606" s="149" t="str">
        <f t="shared" si="395"/>
        <v>_</v>
      </c>
      <c r="G12606" s="149">
        <f t="array" ref="G12606">SUM(IF(A12606=A$5:A12606,IF(C12606=C$5:C12606,1,0),0))</f>
        <v>9368</v>
      </c>
    </row>
    <row r="12607" spans="2:7" x14ac:dyDescent="0.25">
      <c r="B12607" s="149" t="str">
        <f t="shared" si="394"/>
        <v>_9369</v>
      </c>
      <c r="E12607" s="149" t="str">
        <f t="shared" si="395"/>
        <v>_</v>
      </c>
      <c r="G12607" s="149">
        <f t="array" ref="G12607">SUM(IF(A12607=A$5:A12607,IF(C12607=C$5:C12607,1,0),0))</f>
        <v>9369</v>
      </c>
    </row>
    <row r="12608" spans="2:7" x14ac:dyDescent="0.25">
      <c r="B12608" s="149" t="str">
        <f t="shared" si="394"/>
        <v>_9370</v>
      </c>
      <c r="E12608" s="149" t="str">
        <f t="shared" si="395"/>
        <v>_</v>
      </c>
      <c r="G12608" s="149">
        <f t="array" ref="G12608">SUM(IF(A12608=A$5:A12608,IF(C12608=C$5:C12608,1,0),0))</f>
        <v>9370</v>
      </c>
    </row>
    <row r="12609" spans="2:7" x14ac:dyDescent="0.25">
      <c r="B12609" s="149" t="str">
        <f t="shared" si="394"/>
        <v>_9371</v>
      </c>
      <c r="E12609" s="149" t="str">
        <f t="shared" si="395"/>
        <v>_</v>
      </c>
      <c r="G12609" s="149">
        <f t="array" ref="G12609">SUM(IF(A12609=A$5:A12609,IF(C12609=C$5:C12609,1,0),0))</f>
        <v>9371</v>
      </c>
    </row>
    <row r="12610" spans="2:7" x14ac:dyDescent="0.25">
      <c r="B12610" s="149" t="str">
        <f t="shared" si="394"/>
        <v>_9372</v>
      </c>
      <c r="E12610" s="149" t="str">
        <f t="shared" si="395"/>
        <v>_</v>
      </c>
      <c r="G12610" s="149">
        <f t="array" ref="G12610">SUM(IF(A12610=A$5:A12610,IF(C12610=C$5:C12610,1,0),0))</f>
        <v>9372</v>
      </c>
    </row>
    <row r="12611" spans="2:7" x14ac:dyDescent="0.25">
      <c r="B12611" s="149" t="str">
        <f t="shared" si="394"/>
        <v>_9373</v>
      </c>
      <c r="E12611" s="149" t="str">
        <f t="shared" si="395"/>
        <v>_</v>
      </c>
      <c r="G12611" s="149">
        <f t="array" ref="G12611">SUM(IF(A12611=A$5:A12611,IF(C12611=C$5:C12611,1,0),0))</f>
        <v>9373</v>
      </c>
    </row>
    <row r="12612" spans="2:7" x14ac:dyDescent="0.25">
      <c r="B12612" s="149" t="str">
        <f t="shared" si="394"/>
        <v>_9374</v>
      </c>
      <c r="E12612" s="149" t="str">
        <f t="shared" si="395"/>
        <v>_</v>
      </c>
      <c r="G12612" s="149">
        <f t="array" ref="G12612">SUM(IF(A12612=A$5:A12612,IF(C12612=C$5:C12612,1,0),0))</f>
        <v>9374</v>
      </c>
    </row>
    <row r="12613" spans="2:7" x14ac:dyDescent="0.25">
      <c r="B12613" s="149" t="str">
        <f t="shared" si="394"/>
        <v>_9375</v>
      </c>
      <c r="E12613" s="149" t="str">
        <f t="shared" si="395"/>
        <v>_</v>
      </c>
      <c r="G12613" s="149">
        <f t="array" ref="G12613">SUM(IF(A12613=A$5:A12613,IF(C12613=C$5:C12613,1,0),0))</f>
        <v>9375</v>
      </c>
    </row>
    <row r="12614" spans="2:7" x14ac:dyDescent="0.25">
      <c r="B12614" s="149" t="str">
        <f t="shared" si="394"/>
        <v>_9376</v>
      </c>
      <c r="E12614" s="149" t="str">
        <f t="shared" si="395"/>
        <v>_</v>
      </c>
      <c r="G12614" s="149">
        <f t="array" ref="G12614">SUM(IF(A12614=A$5:A12614,IF(C12614=C$5:C12614,1,0),0))</f>
        <v>9376</v>
      </c>
    </row>
    <row r="12615" spans="2:7" x14ac:dyDescent="0.25">
      <c r="B12615" s="149" t="str">
        <f t="shared" si="394"/>
        <v>_9377</v>
      </c>
      <c r="E12615" s="149" t="str">
        <f t="shared" si="395"/>
        <v>_</v>
      </c>
      <c r="G12615" s="149">
        <f t="array" ref="G12615">SUM(IF(A12615=A$5:A12615,IF(C12615=C$5:C12615,1,0),0))</f>
        <v>9377</v>
      </c>
    </row>
    <row r="12616" spans="2:7" x14ac:dyDescent="0.25">
      <c r="B12616" s="149" t="str">
        <f t="shared" si="394"/>
        <v>_9378</v>
      </c>
      <c r="E12616" s="149" t="str">
        <f t="shared" si="395"/>
        <v>_</v>
      </c>
      <c r="G12616" s="149">
        <f t="array" ref="G12616">SUM(IF(A12616=A$5:A12616,IF(C12616=C$5:C12616,1,0),0))</f>
        <v>9378</v>
      </c>
    </row>
    <row r="12617" spans="2:7" x14ac:dyDescent="0.25">
      <c r="B12617" s="149" t="str">
        <f t="shared" si="394"/>
        <v>_9379</v>
      </c>
      <c r="E12617" s="149" t="str">
        <f t="shared" si="395"/>
        <v>_</v>
      </c>
      <c r="G12617" s="149">
        <f t="array" ref="G12617">SUM(IF(A12617=A$5:A12617,IF(C12617=C$5:C12617,1,0),0))</f>
        <v>9379</v>
      </c>
    </row>
    <row r="12618" spans="2:7" x14ac:dyDescent="0.25">
      <c r="B12618" s="149" t="str">
        <f t="shared" si="394"/>
        <v>_9380</v>
      </c>
      <c r="E12618" s="149" t="str">
        <f t="shared" si="395"/>
        <v>_</v>
      </c>
      <c r="G12618" s="149">
        <f t="array" ref="G12618">SUM(IF(A12618=A$5:A12618,IF(C12618=C$5:C12618,1,0),0))</f>
        <v>9380</v>
      </c>
    </row>
    <row r="12619" spans="2:7" x14ac:dyDescent="0.25">
      <c r="B12619" s="149" t="str">
        <f t="shared" si="394"/>
        <v>_9381</v>
      </c>
      <c r="E12619" s="149" t="str">
        <f t="shared" si="395"/>
        <v>_</v>
      </c>
      <c r="G12619" s="149">
        <f t="array" ref="G12619">SUM(IF(A12619=A$5:A12619,IF(C12619=C$5:C12619,1,0),0))</f>
        <v>9381</v>
      </c>
    </row>
    <row r="12620" spans="2:7" x14ac:dyDescent="0.25">
      <c r="B12620" s="149" t="str">
        <f t="shared" si="394"/>
        <v>_9382</v>
      </c>
      <c r="E12620" s="149" t="str">
        <f t="shared" si="395"/>
        <v>_</v>
      </c>
      <c r="G12620" s="149">
        <f t="array" ref="G12620">SUM(IF(A12620=A$5:A12620,IF(C12620=C$5:C12620,1,0),0))</f>
        <v>9382</v>
      </c>
    </row>
    <row r="12621" spans="2:7" x14ac:dyDescent="0.25">
      <c r="B12621" s="149" t="str">
        <f t="shared" ref="B12621:B12684" si="396">A12621&amp;"_"&amp;C12621&amp;G12621</f>
        <v>_9383</v>
      </c>
      <c r="E12621" s="149" t="str">
        <f t="shared" si="395"/>
        <v>_</v>
      </c>
      <c r="G12621" s="149">
        <f t="array" ref="G12621">SUM(IF(A12621=A$5:A12621,IF(C12621=C$5:C12621,1,0),0))</f>
        <v>9383</v>
      </c>
    </row>
    <row r="12622" spans="2:7" x14ac:dyDescent="0.25">
      <c r="B12622" s="149" t="str">
        <f t="shared" si="396"/>
        <v>_9384</v>
      </c>
      <c r="E12622" s="149" t="str">
        <f t="shared" si="395"/>
        <v>_</v>
      </c>
      <c r="G12622" s="149">
        <f t="array" ref="G12622">SUM(IF(A12622=A$5:A12622,IF(C12622=C$5:C12622,1,0),0))</f>
        <v>9384</v>
      </c>
    </row>
    <row r="12623" spans="2:7" x14ac:dyDescent="0.25">
      <c r="B12623" s="149" t="str">
        <f t="shared" si="396"/>
        <v>_9385</v>
      </c>
      <c r="E12623" s="149" t="str">
        <f t="shared" si="395"/>
        <v>_</v>
      </c>
      <c r="G12623" s="149">
        <f t="array" ref="G12623">SUM(IF(A12623=A$5:A12623,IF(C12623=C$5:C12623,1,0),0))</f>
        <v>9385</v>
      </c>
    </row>
    <row r="12624" spans="2:7" x14ac:dyDescent="0.25">
      <c r="B12624" s="149" t="str">
        <f t="shared" si="396"/>
        <v>_9386</v>
      </c>
      <c r="E12624" s="149" t="str">
        <f t="shared" si="395"/>
        <v>_</v>
      </c>
      <c r="G12624" s="149">
        <f t="array" ref="G12624">SUM(IF(A12624=A$5:A12624,IF(C12624=C$5:C12624,1,0),0))</f>
        <v>9386</v>
      </c>
    </row>
    <row r="12625" spans="2:7" x14ac:dyDescent="0.25">
      <c r="B12625" s="149" t="str">
        <f t="shared" si="396"/>
        <v>_9387</v>
      </c>
      <c r="E12625" s="149" t="str">
        <f t="shared" si="395"/>
        <v>_</v>
      </c>
      <c r="G12625" s="149">
        <f t="array" ref="G12625">SUM(IF(A12625=A$5:A12625,IF(C12625=C$5:C12625,1,0),0))</f>
        <v>9387</v>
      </c>
    </row>
    <row r="12626" spans="2:7" x14ac:dyDescent="0.25">
      <c r="B12626" s="149" t="str">
        <f t="shared" si="396"/>
        <v>_9388</v>
      </c>
      <c r="E12626" s="149" t="str">
        <f t="shared" si="395"/>
        <v>_</v>
      </c>
      <c r="G12626" s="149">
        <f t="array" ref="G12626">SUM(IF(A12626=A$5:A12626,IF(C12626=C$5:C12626,1,0),0))</f>
        <v>9388</v>
      </c>
    </row>
    <row r="12627" spans="2:7" x14ac:dyDescent="0.25">
      <c r="B12627" s="149" t="str">
        <f t="shared" si="396"/>
        <v>_9389</v>
      </c>
      <c r="E12627" s="149" t="str">
        <f t="shared" si="395"/>
        <v>_</v>
      </c>
      <c r="G12627" s="149">
        <f t="array" ref="G12627">SUM(IF(A12627=A$5:A12627,IF(C12627=C$5:C12627,1,0),0))</f>
        <v>9389</v>
      </c>
    </row>
    <row r="12628" spans="2:7" x14ac:dyDescent="0.25">
      <c r="B12628" s="149" t="str">
        <f t="shared" si="396"/>
        <v>_9390</v>
      </c>
      <c r="E12628" s="149" t="str">
        <f t="shared" si="395"/>
        <v>_</v>
      </c>
      <c r="G12628" s="149">
        <f t="array" ref="G12628">SUM(IF(A12628=A$5:A12628,IF(C12628=C$5:C12628,1,0),0))</f>
        <v>9390</v>
      </c>
    </row>
    <row r="12629" spans="2:7" x14ac:dyDescent="0.25">
      <c r="B12629" s="149" t="str">
        <f t="shared" si="396"/>
        <v>_9391</v>
      </c>
      <c r="E12629" s="149" t="str">
        <f t="shared" si="395"/>
        <v>_</v>
      </c>
      <c r="G12629" s="149">
        <f t="array" ref="G12629">SUM(IF(A12629=A$5:A12629,IF(C12629=C$5:C12629,1,0),0))</f>
        <v>9391</v>
      </c>
    </row>
    <row r="12630" spans="2:7" x14ac:dyDescent="0.25">
      <c r="B12630" s="149" t="str">
        <f t="shared" si="396"/>
        <v>_9392</v>
      </c>
      <c r="E12630" s="149" t="str">
        <f t="shared" si="395"/>
        <v>_</v>
      </c>
      <c r="G12630" s="149">
        <f t="array" ref="G12630">SUM(IF(A12630=A$5:A12630,IF(C12630=C$5:C12630,1,0),0))</f>
        <v>9392</v>
      </c>
    </row>
    <row r="12631" spans="2:7" x14ac:dyDescent="0.25">
      <c r="B12631" s="149" t="str">
        <f t="shared" si="396"/>
        <v>_9393</v>
      </c>
      <c r="E12631" s="149" t="str">
        <f t="shared" si="395"/>
        <v>_</v>
      </c>
      <c r="G12631" s="149">
        <f t="array" ref="G12631">SUM(IF(A12631=A$5:A12631,IF(C12631=C$5:C12631,1,0),0))</f>
        <v>9393</v>
      </c>
    </row>
    <row r="12632" spans="2:7" x14ac:dyDescent="0.25">
      <c r="B12632" s="149" t="str">
        <f t="shared" si="396"/>
        <v>_9394</v>
      </c>
      <c r="E12632" s="149" t="str">
        <f t="shared" si="395"/>
        <v>_</v>
      </c>
      <c r="G12632" s="149">
        <f t="array" ref="G12632">SUM(IF(A12632=A$5:A12632,IF(C12632=C$5:C12632,1,0),0))</f>
        <v>9394</v>
      </c>
    </row>
    <row r="12633" spans="2:7" x14ac:dyDescent="0.25">
      <c r="B12633" s="149" t="str">
        <f t="shared" si="396"/>
        <v>_9395</v>
      </c>
      <c r="E12633" s="149" t="str">
        <f t="shared" si="395"/>
        <v>_</v>
      </c>
      <c r="G12633" s="149">
        <f t="array" ref="G12633">SUM(IF(A12633=A$5:A12633,IF(C12633=C$5:C12633,1,0),0))</f>
        <v>9395</v>
      </c>
    </row>
    <row r="12634" spans="2:7" x14ac:dyDescent="0.25">
      <c r="B12634" s="149" t="str">
        <f t="shared" si="396"/>
        <v>_9396</v>
      </c>
      <c r="E12634" s="149" t="str">
        <f t="shared" si="395"/>
        <v>_</v>
      </c>
      <c r="G12634" s="149">
        <f t="array" ref="G12634">SUM(IF(A12634=A$5:A12634,IF(C12634=C$5:C12634,1,0),0))</f>
        <v>9396</v>
      </c>
    </row>
    <row r="12635" spans="2:7" x14ac:dyDescent="0.25">
      <c r="B12635" s="149" t="str">
        <f t="shared" si="396"/>
        <v>_9397</v>
      </c>
      <c r="E12635" s="149" t="str">
        <f t="shared" si="395"/>
        <v>_</v>
      </c>
      <c r="G12635" s="149">
        <f t="array" ref="G12635">SUM(IF(A12635=A$5:A12635,IF(C12635=C$5:C12635,1,0),0))</f>
        <v>9397</v>
      </c>
    </row>
    <row r="12636" spans="2:7" x14ac:dyDescent="0.25">
      <c r="B12636" s="149" t="str">
        <f t="shared" si="396"/>
        <v>_9398</v>
      </c>
      <c r="E12636" s="149" t="str">
        <f t="shared" si="395"/>
        <v>_</v>
      </c>
      <c r="G12636" s="149">
        <f t="array" ref="G12636">SUM(IF(A12636=A$5:A12636,IF(C12636=C$5:C12636,1,0),0))</f>
        <v>9398</v>
      </c>
    </row>
    <row r="12637" spans="2:7" x14ac:dyDescent="0.25">
      <c r="B12637" s="149" t="str">
        <f t="shared" si="396"/>
        <v>_9399</v>
      </c>
      <c r="E12637" s="149" t="str">
        <f t="shared" si="395"/>
        <v>_</v>
      </c>
      <c r="G12637" s="149">
        <f t="array" ref="G12637">SUM(IF(A12637=A$5:A12637,IF(C12637=C$5:C12637,1,0),0))</f>
        <v>9399</v>
      </c>
    </row>
    <row r="12638" spans="2:7" x14ac:dyDescent="0.25">
      <c r="B12638" s="149" t="str">
        <f t="shared" si="396"/>
        <v>_9400</v>
      </c>
      <c r="E12638" s="149" t="str">
        <f t="shared" si="395"/>
        <v>_</v>
      </c>
      <c r="G12638" s="149">
        <f t="array" ref="G12638">SUM(IF(A12638=A$5:A12638,IF(C12638=C$5:C12638,1,0),0))</f>
        <v>9400</v>
      </c>
    </row>
    <row r="12639" spans="2:7" x14ac:dyDescent="0.25">
      <c r="B12639" s="149" t="str">
        <f t="shared" si="396"/>
        <v>_9401</v>
      </c>
      <c r="E12639" s="149" t="str">
        <f t="shared" si="395"/>
        <v>_</v>
      </c>
      <c r="G12639" s="149">
        <f t="array" ref="G12639">SUM(IF(A12639=A$5:A12639,IF(C12639=C$5:C12639,1,0),0))</f>
        <v>9401</v>
      </c>
    </row>
    <row r="12640" spans="2:7" x14ac:dyDescent="0.25">
      <c r="B12640" s="149" t="str">
        <f t="shared" si="396"/>
        <v>_9402</v>
      </c>
      <c r="E12640" s="149" t="str">
        <f t="shared" si="395"/>
        <v>_</v>
      </c>
      <c r="G12640" s="149">
        <f t="array" ref="G12640">SUM(IF(A12640=A$5:A12640,IF(C12640=C$5:C12640,1,0),0))</f>
        <v>9402</v>
      </c>
    </row>
    <row r="12641" spans="2:7" x14ac:dyDescent="0.25">
      <c r="B12641" s="149" t="str">
        <f t="shared" si="396"/>
        <v>_9403</v>
      </c>
      <c r="E12641" s="149" t="str">
        <f t="shared" si="395"/>
        <v>_</v>
      </c>
      <c r="G12641" s="149">
        <f t="array" ref="G12641">SUM(IF(A12641=A$5:A12641,IF(C12641=C$5:C12641,1,0),0))</f>
        <v>9403</v>
      </c>
    </row>
    <row r="12642" spans="2:7" x14ac:dyDescent="0.25">
      <c r="B12642" s="149" t="str">
        <f t="shared" si="396"/>
        <v>_9404</v>
      </c>
      <c r="E12642" s="149" t="str">
        <f t="shared" si="395"/>
        <v>_</v>
      </c>
      <c r="G12642" s="149">
        <f t="array" ref="G12642">SUM(IF(A12642=A$5:A12642,IF(C12642=C$5:C12642,1,0),0))</f>
        <v>9404</v>
      </c>
    </row>
    <row r="12643" spans="2:7" x14ac:dyDescent="0.25">
      <c r="B12643" s="149" t="str">
        <f t="shared" si="396"/>
        <v>_9405</v>
      </c>
      <c r="E12643" s="149" t="str">
        <f t="shared" si="395"/>
        <v>_</v>
      </c>
      <c r="G12643" s="149">
        <f t="array" ref="G12643">SUM(IF(A12643=A$5:A12643,IF(C12643=C$5:C12643,1,0),0))</f>
        <v>9405</v>
      </c>
    </row>
    <row r="12644" spans="2:7" x14ac:dyDescent="0.25">
      <c r="B12644" s="149" t="str">
        <f t="shared" si="396"/>
        <v>_9406</v>
      </c>
      <c r="E12644" s="149" t="str">
        <f t="shared" si="395"/>
        <v>_</v>
      </c>
      <c r="G12644" s="149">
        <f t="array" ref="G12644">SUM(IF(A12644=A$5:A12644,IF(C12644=C$5:C12644,1,0),0))</f>
        <v>9406</v>
      </c>
    </row>
    <row r="12645" spans="2:7" x14ac:dyDescent="0.25">
      <c r="B12645" s="149" t="str">
        <f t="shared" si="396"/>
        <v>_9407</v>
      </c>
      <c r="E12645" s="149" t="str">
        <f t="shared" si="395"/>
        <v>_</v>
      </c>
      <c r="G12645" s="149">
        <f t="array" ref="G12645">SUM(IF(A12645=A$5:A12645,IF(C12645=C$5:C12645,1,0),0))</f>
        <v>9407</v>
      </c>
    </row>
    <row r="12646" spans="2:7" x14ac:dyDescent="0.25">
      <c r="B12646" s="149" t="str">
        <f t="shared" si="396"/>
        <v>_9408</v>
      </c>
      <c r="E12646" s="149" t="str">
        <f t="shared" si="395"/>
        <v>_</v>
      </c>
      <c r="G12646" s="149">
        <f t="array" ref="G12646">SUM(IF(A12646=A$5:A12646,IF(C12646=C$5:C12646,1,0),0))</f>
        <v>9408</v>
      </c>
    </row>
    <row r="12647" spans="2:7" x14ac:dyDescent="0.25">
      <c r="B12647" s="149" t="str">
        <f t="shared" si="396"/>
        <v>_9409</v>
      </c>
      <c r="E12647" s="149" t="str">
        <f t="shared" si="395"/>
        <v>_</v>
      </c>
      <c r="G12647" s="149">
        <f t="array" ref="G12647">SUM(IF(A12647=A$5:A12647,IF(C12647=C$5:C12647,1,0),0))</f>
        <v>9409</v>
      </c>
    </row>
    <row r="12648" spans="2:7" x14ac:dyDescent="0.25">
      <c r="B12648" s="149" t="str">
        <f t="shared" si="396"/>
        <v>_9410</v>
      </c>
      <c r="E12648" s="149" t="str">
        <f t="shared" si="395"/>
        <v>_</v>
      </c>
      <c r="G12648" s="149">
        <f t="array" ref="G12648">SUM(IF(A12648=A$5:A12648,IF(C12648=C$5:C12648,1,0),0))</f>
        <v>9410</v>
      </c>
    </row>
    <row r="12649" spans="2:7" x14ac:dyDescent="0.25">
      <c r="B12649" s="149" t="str">
        <f t="shared" si="396"/>
        <v>_9411</v>
      </c>
      <c r="E12649" s="149" t="str">
        <f t="shared" si="395"/>
        <v>_</v>
      </c>
      <c r="G12649" s="149">
        <f t="array" ref="G12649">SUM(IF(A12649=A$5:A12649,IF(C12649=C$5:C12649,1,0),0))</f>
        <v>9411</v>
      </c>
    </row>
    <row r="12650" spans="2:7" x14ac:dyDescent="0.25">
      <c r="B12650" s="149" t="str">
        <f t="shared" si="396"/>
        <v>_9412</v>
      </c>
      <c r="E12650" s="149" t="str">
        <f t="shared" si="395"/>
        <v>_</v>
      </c>
      <c r="G12650" s="149">
        <f t="array" ref="G12650">SUM(IF(A12650=A$5:A12650,IF(C12650=C$5:C12650,1,0),0))</f>
        <v>9412</v>
      </c>
    </row>
    <row r="12651" spans="2:7" x14ac:dyDescent="0.25">
      <c r="B12651" s="149" t="str">
        <f t="shared" si="396"/>
        <v>_9413</v>
      </c>
      <c r="E12651" s="149" t="str">
        <f t="shared" si="395"/>
        <v>_</v>
      </c>
      <c r="G12651" s="149">
        <f t="array" ref="G12651">SUM(IF(A12651=A$5:A12651,IF(C12651=C$5:C12651,1,0),0))</f>
        <v>9413</v>
      </c>
    </row>
    <row r="12652" spans="2:7" x14ac:dyDescent="0.25">
      <c r="B12652" s="149" t="str">
        <f t="shared" si="396"/>
        <v>_9414</v>
      </c>
      <c r="E12652" s="149" t="str">
        <f t="shared" si="395"/>
        <v>_</v>
      </c>
      <c r="G12652" s="149">
        <f t="array" ref="G12652">SUM(IF(A12652=A$5:A12652,IF(C12652=C$5:C12652,1,0),0))</f>
        <v>9414</v>
      </c>
    </row>
    <row r="12653" spans="2:7" x14ac:dyDescent="0.25">
      <c r="B12653" s="149" t="str">
        <f t="shared" si="396"/>
        <v>_9415</v>
      </c>
      <c r="E12653" s="149" t="str">
        <f t="shared" si="395"/>
        <v>_</v>
      </c>
      <c r="G12653" s="149">
        <f t="array" ref="G12653">SUM(IF(A12653=A$5:A12653,IF(C12653=C$5:C12653,1,0),0))</f>
        <v>9415</v>
      </c>
    </row>
    <row r="12654" spans="2:7" x14ac:dyDescent="0.25">
      <c r="B12654" s="149" t="str">
        <f t="shared" si="396"/>
        <v>_9416</v>
      </c>
      <c r="E12654" s="149" t="str">
        <f t="shared" si="395"/>
        <v>_</v>
      </c>
      <c r="G12654" s="149">
        <f t="array" ref="G12654">SUM(IF(A12654=A$5:A12654,IF(C12654=C$5:C12654,1,0),0))</f>
        <v>9416</v>
      </c>
    </row>
    <row r="12655" spans="2:7" x14ac:dyDescent="0.25">
      <c r="B12655" s="149" t="str">
        <f t="shared" si="396"/>
        <v>_9417</v>
      </c>
      <c r="E12655" s="149" t="str">
        <f t="shared" si="395"/>
        <v>_</v>
      </c>
      <c r="G12655" s="149">
        <f t="array" ref="G12655">SUM(IF(A12655=A$5:A12655,IF(C12655=C$5:C12655,1,0),0))</f>
        <v>9417</v>
      </c>
    </row>
    <row r="12656" spans="2:7" x14ac:dyDescent="0.25">
      <c r="B12656" s="149" t="str">
        <f t="shared" si="396"/>
        <v>_9418</v>
      </c>
      <c r="E12656" s="149" t="str">
        <f t="shared" si="395"/>
        <v>_</v>
      </c>
      <c r="G12656" s="149">
        <f t="array" ref="G12656">SUM(IF(A12656=A$5:A12656,IF(C12656=C$5:C12656,1,0),0))</f>
        <v>9418</v>
      </c>
    </row>
    <row r="12657" spans="2:7" x14ac:dyDescent="0.25">
      <c r="B12657" s="149" t="str">
        <f t="shared" si="396"/>
        <v>_9419</v>
      </c>
      <c r="E12657" s="149" t="str">
        <f t="shared" ref="E12657:E12720" si="397">A12657&amp;"_"&amp;C12657&amp;D12657</f>
        <v>_</v>
      </c>
      <c r="G12657" s="149">
        <f t="array" ref="G12657">SUM(IF(A12657=A$5:A12657,IF(C12657=C$5:C12657,1,0),0))</f>
        <v>9419</v>
      </c>
    </row>
    <row r="12658" spans="2:7" x14ac:dyDescent="0.25">
      <c r="B12658" s="149" t="str">
        <f t="shared" si="396"/>
        <v>_9420</v>
      </c>
      <c r="E12658" s="149" t="str">
        <f t="shared" si="397"/>
        <v>_</v>
      </c>
      <c r="G12658" s="149">
        <f t="array" ref="G12658">SUM(IF(A12658=A$5:A12658,IF(C12658=C$5:C12658,1,0),0))</f>
        <v>9420</v>
      </c>
    </row>
    <row r="12659" spans="2:7" x14ac:dyDescent="0.25">
      <c r="B12659" s="149" t="str">
        <f t="shared" si="396"/>
        <v>_9421</v>
      </c>
      <c r="E12659" s="149" t="str">
        <f t="shared" si="397"/>
        <v>_</v>
      </c>
      <c r="G12659" s="149">
        <f t="array" ref="G12659">SUM(IF(A12659=A$5:A12659,IF(C12659=C$5:C12659,1,0),0))</f>
        <v>9421</v>
      </c>
    </row>
    <row r="12660" spans="2:7" x14ac:dyDescent="0.25">
      <c r="B12660" s="149" t="str">
        <f t="shared" si="396"/>
        <v>_9422</v>
      </c>
      <c r="E12660" s="149" t="str">
        <f t="shared" si="397"/>
        <v>_</v>
      </c>
      <c r="G12660" s="149">
        <f t="array" ref="G12660">SUM(IF(A12660=A$5:A12660,IF(C12660=C$5:C12660,1,0),0))</f>
        <v>9422</v>
      </c>
    </row>
    <row r="12661" spans="2:7" x14ac:dyDescent="0.25">
      <c r="B12661" s="149" t="str">
        <f t="shared" si="396"/>
        <v>_9423</v>
      </c>
      <c r="E12661" s="149" t="str">
        <f t="shared" si="397"/>
        <v>_</v>
      </c>
      <c r="G12661" s="149">
        <f t="array" ref="G12661">SUM(IF(A12661=A$5:A12661,IF(C12661=C$5:C12661,1,0),0))</f>
        <v>9423</v>
      </c>
    </row>
    <row r="12662" spans="2:7" x14ac:dyDescent="0.25">
      <c r="B12662" s="149" t="str">
        <f t="shared" si="396"/>
        <v>_9424</v>
      </c>
      <c r="E12662" s="149" t="str">
        <f t="shared" si="397"/>
        <v>_</v>
      </c>
      <c r="G12662" s="149">
        <f t="array" ref="G12662">SUM(IF(A12662=A$5:A12662,IF(C12662=C$5:C12662,1,0),0))</f>
        <v>9424</v>
      </c>
    </row>
    <row r="12663" spans="2:7" x14ac:dyDescent="0.25">
      <c r="B12663" s="149" t="str">
        <f t="shared" si="396"/>
        <v>_9425</v>
      </c>
      <c r="E12663" s="149" t="str">
        <f t="shared" si="397"/>
        <v>_</v>
      </c>
      <c r="G12663" s="149">
        <f t="array" ref="G12663">SUM(IF(A12663=A$5:A12663,IF(C12663=C$5:C12663,1,0),0))</f>
        <v>9425</v>
      </c>
    </row>
    <row r="12664" spans="2:7" x14ac:dyDescent="0.25">
      <c r="B12664" s="149" t="str">
        <f t="shared" si="396"/>
        <v>_9426</v>
      </c>
      <c r="E12664" s="149" t="str">
        <f t="shared" si="397"/>
        <v>_</v>
      </c>
      <c r="G12664" s="149">
        <f t="array" ref="G12664">SUM(IF(A12664=A$5:A12664,IF(C12664=C$5:C12664,1,0),0))</f>
        <v>9426</v>
      </c>
    </row>
    <row r="12665" spans="2:7" x14ac:dyDescent="0.25">
      <c r="B12665" s="149" t="str">
        <f t="shared" si="396"/>
        <v>_9427</v>
      </c>
      <c r="E12665" s="149" t="str">
        <f t="shared" si="397"/>
        <v>_</v>
      </c>
      <c r="G12665" s="149">
        <f t="array" ref="G12665">SUM(IF(A12665=A$5:A12665,IF(C12665=C$5:C12665,1,0),0))</f>
        <v>9427</v>
      </c>
    </row>
    <row r="12666" spans="2:7" x14ac:dyDescent="0.25">
      <c r="B12666" s="149" t="str">
        <f t="shared" si="396"/>
        <v>_9428</v>
      </c>
      <c r="E12666" s="149" t="str">
        <f t="shared" si="397"/>
        <v>_</v>
      </c>
      <c r="G12666" s="149">
        <f t="array" ref="G12666">SUM(IF(A12666=A$5:A12666,IF(C12666=C$5:C12666,1,0),0))</f>
        <v>9428</v>
      </c>
    </row>
    <row r="12667" spans="2:7" x14ac:dyDescent="0.25">
      <c r="B12667" s="149" t="str">
        <f t="shared" si="396"/>
        <v>_9429</v>
      </c>
      <c r="E12667" s="149" t="str">
        <f t="shared" si="397"/>
        <v>_</v>
      </c>
      <c r="G12667" s="149">
        <f t="array" ref="G12667">SUM(IF(A12667=A$5:A12667,IF(C12667=C$5:C12667,1,0),0))</f>
        <v>9429</v>
      </c>
    </row>
    <row r="12668" spans="2:7" x14ac:dyDescent="0.25">
      <c r="B12668" s="149" t="str">
        <f t="shared" si="396"/>
        <v>_9430</v>
      </c>
      <c r="E12668" s="149" t="str">
        <f t="shared" si="397"/>
        <v>_</v>
      </c>
      <c r="G12668" s="149">
        <f t="array" ref="G12668">SUM(IF(A12668=A$5:A12668,IF(C12668=C$5:C12668,1,0),0))</f>
        <v>9430</v>
      </c>
    </row>
    <row r="12669" spans="2:7" x14ac:dyDescent="0.25">
      <c r="B12669" s="149" t="str">
        <f t="shared" si="396"/>
        <v>_9431</v>
      </c>
      <c r="E12669" s="149" t="str">
        <f t="shared" si="397"/>
        <v>_</v>
      </c>
      <c r="G12669" s="149">
        <f t="array" ref="G12669">SUM(IF(A12669=A$5:A12669,IF(C12669=C$5:C12669,1,0),0))</f>
        <v>9431</v>
      </c>
    </row>
    <row r="12670" spans="2:7" x14ac:dyDescent="0.25">
      <c r="B12670" s="149" t="str">
        <f t="shared" si="396"/>
        <v>_9432</v>
      </c>
      <c r="E12670" s="149" t="str">
        <f t="shared" si="397"/>
        <v>_</v>
      </c>
      <c r="G12670" s="149">
        <f t="array" ref="G12670">SUM(IF(A12670=A$5:A12670,IF(C12670=C$5:C12670,1,0),0))</f>
        <v>9432</v>
      </c>
    </row>
    <row r="12671" spans="2:7" x14ac:dyDescent="0.25">
      <c r="B12671" s="149" t="str">
        <f t="shared" si="396"/>
        <v>_9433</v>
      </c>
      <c r="E12671" s="149" t="str">
        <f t="shared" si="397"/>
        <v>_</v>
      </c>
      <c r="G12671" s="149">
        <f t="array" ref="G12671">SUM(IF(A12671=A$5:A12671,IF(C12671=C$5:C12671,1,0),0))</f>
        <v>9433</v>
      </c>
    </row>
    <row r="12672" spans="2:7" x14ac:dyDescent="0.25">
      <c r="B12672" s="149" t="str">
        <f t="shared" si="396"/>
        <v>_9434</v>
      </c>
      <c r="E12672" s="149" t="str">
        <f t="shared" si="397"/>
        <v>_</v>
      </c>
      <c r="G12672" s="149">
        <f t="array" ref="G12672">SUM(IF(A12672=A$5:A12672,IF(C12672=C$5:C12672,1,0),0))</f>
        <v>9434</v>
      </c>
    </row>
    <row r="12673" spans="2:7" x14ac:dyDescent="0.25">
      <c r="B12673" s="149" t="str">
        <f t="shared" si="396"/>
        <v>_9435</v>
      </c>
      <c r="E12673" s="149" t="str">
        <f t="shared" si="397"/>
        <v>_</v>
      </c>
      <c r="G12673" s="149">
        <f t="array" ref="G12673">SUM(IF(A12673=A$5:A12673,IF(C12673=C$5:C12673,1,0),0))</f>
        <v>9435</v>
      </c>
    </row>
    <row r="12674" spans="2:7" x14ac:dyDescent="0.25">
      <c r="B12674" s="149" t="str">
        <f t="shared" si="396"/>
        <v>_9436</v>
      </c>
      <c r="E12674" s="149" t="str">
        <f t="shared" si="397"/>
        <v>_</v>
      </c>
      <c r="G12674" s="149">
        <f t="array" ref="G12674">SUM(IF(A12674=A$5:A12674,IF(C12674=C$5:C12674,1,0),0))</f>
        <v>9436</v>
      </c>
    </row>
    <row r="12675" spans="2:7" x14ac:dyDescent="0.25">
      <c r="B12675" s="149" t="str">
        <f t="shared" si="396"/>
        <v>_9437</v>
      </c>
      <c r="E12675" s="149" t="str">
        <f t="shared" si="397"/>
        <v>_</v>
      </c>
      <c r="G12675" s="149">
        <f t="array" ref="G12675">SUM(IF(A12675=A$5:A12675,IF(C12675=C$5:C12675,1,0),0))</f>
        <v>9437</v>
      </c>
    </row>
    <row r="12676" spans="2:7" x14ac:dyDescent="0.25">
      <c r="B12676" s="149" t="str">
        <f t="shared" si="396"/>
        <v>_9438</v>
      </c>
      <c r="E12676" s="149" t="str">
        <f t="shared" si="397"/>
        <v>_</v>
      </c>
      <c r="G12676" s="149">
        <f t="array" ref="G12676">SUM(IF(A12676=A$5:A12676,IF(C12676=C$5:C12676,1,0),0))</f>
        <v>9438</v>
      </c>
    </row>
    <row r="12677" spans="2:7" x14ac:dyDescent="0.25">
      <c r="B12677" s="149" t="str">
        <f t="shared" si="396"/>
        <v>_9439</v>
      </c>
      <c r="E12677" s="149" t="str">
        <f t="shared" si="397"/>
        <v>_</v>
      </c>
      <c r="G12677" s="149">
        <f t="array" ref="G12677">SUM(IF(A12677=A$5:A12677,IF(C12677=C$5:C12677,1,0),0))</f>
        <v>9439</v>
      </c>
    </row>
    <row r="12678" spans="2:7" x14ac:dyDescent="0.25">
      <c r="B12678" s="149" t="str">
        <f t="shared" si="396"/>
        <v>_9440</v>
      </c>
      <c r="E12678" s="149" t="str">
        <f t="shared" si="397"/>
        <v>_</v>
      </c>
      <c r="G12678" s="149">
        <f t="array" ref="G12678">SUM(IF(A12678=A$5:A12678,IF(C12678=C$5:C12678,1,0),0))</f>
        <v>9440</v>
      </c>
    </row>
    <row r="12679" spans="2:7" x14ac:dyDescent="0.25">
      <c r="B12679" s="149" t="str">
        <f t="shared" si="396"/>
        <v>_9441</v>
      </c>
      <c r="E12679" s="149" t="str">
        <f t="shared" si="397"/>
        <v>_</v>
      </c>
      <c r="G12679" s="149">
        <f t="array" ref="G12679">SUM(IF(A12679=A$5:A12679,IF(C12679=C$5:C12679,1,0),0))</f>
        <v>9441</v>
      </c>
    </row>
    <row r="12680" spans="2:7" x14ac:dyDescent="0.25">
      <c r="B12680" s="149" t="str">
        <f t="shared" si="396"/>
        <v>_9442</v>
      </c>
      <c r="E12680" s="149" t="str">
        <f t="shared" si="397"/>
        <v>_</v>
      </c>
      <c r="G12680" s="149">
        <f t="array" ref="G12680">SUM(IF(A12680=A$5:A12680,IF(C12680=C$5:C12680,1,0),0))</f>
        <v>9442</v>
      </c>
    </row>
    <row r="12681" spans="2:7" x14ac:dyDescent="0.25">
      <c r="B12681" s="149" t="str">
        <f t="shared" si="396"/>
        <v>_9443</v>
      </c>
      <c r="E12681" s="149" t="str">
        <f t="shared" si="397"/>
        <v>_</v>
      </c>
      <c r="G12681" s="149">
        <f t="array" ref="G12681">SUM(IF(A12681=A$5:A12681,IF(C12681=C$5:C12681,1,0),0))</f>
        <v>9443</v>
      </c>
    </row>
    <row r="12682" spans="2:7" x14ac:dyDescent="0.25">
      <c r="B12682" s="149" t="str">
        <f t="shared" si="396"/>
        <v>_9444</v>
      </c>
      <c r="E12682" s="149" t="str">
        <f t="shared" si="397"/>
        <v>_</v>
      </c>
      <c r="G12682" s="149">
        <f t="array" ref="G12682">SUM(IF(A12682=A$5:A12682,IF(C12682=C$5:C12682,1,0),0))</f>
        <v>9444</v>
      </c>
    </row>
    <row r="12683" spans="2:7" x14ac:dyDescent="0.25">
      <c r="B12683" s="149" t="str">
        <f t="shared" si="396"/>
        <v>_9445</v>
      </c>
      <c r="E12683" s="149" t="str">
        <f t="shared" si="397"/>
        <v>_</v>
      </c>
      <c r="G12683" s="149">
        <f t="array" ref="G12683">SUM(IF(A12683=A$5:A12683,IF(C12683=C$5:C12683,1,0),0))</f>
        <v>9445</v>
      </c>
    </row>
    <row r="12684" spans="2:7" x14ac:dyDescent="0.25">
      <c r="B12684" s="149" t="str">
        <f t="shared" si="396"/>
        <v>_9446</v>
      </c>
      <c r="E12684" s="149" t="str">
        <f t="shared" si="397"/>
        <v>_</v>
      </c>
      <c r="G12684" s="149">
        <f t="array" ref="G12684">SUM(IF(A12684=A$5:A12684,IF(C12684=C$5:C12684,1,0),0))</f>
        <v>9446</v>
      </c>
    </row>
    <row r="12685" spans="2:7" x14ac:dyDescent="0.25">
      <c r="B12685" s="149" t="str">
        <f t="shared" ref="B12685:B12748" si="398">A12685&amp;"_"&amp;C12685&amp;G12685</f>
        <v>_9447</v>
      </c>
      <c r="E12685" s="149" t="str">
        <f t="shared" si="397"/>
        <v>_</v>
      </c>
      <c r="G12685" s="149">
        <f t="array" ref="G12685">SUM(IF(A12685=A$5:A12685,IF(C12685=C$5:C12685,1,0),0))</f>
        <v>9447</v>
      </c>
    </row>
    <row r="12686" spans="2:7" x14ac:dyDescent="0.25">
      <c r="B12686" s="149" t="str">
        <f t="shared" si="398"/>
        <v>_9448</v>
      </c>
      <c r="E12686" s="149" t="str">
        <f t="shared" si="397"/>
        <v>_</v>
      </c>
      <c r="G12686" s="149">
        <f t="array" ref="G12686">SUM(IF(A12686=A$5:A12686,IF(C12686=C$5:C12686,1,0),0))</f>
        <v>9448</v>
      </c>
    </row>
    <row r="12687" spans="2:7" x14ac:dyDescent="0.25">
      <c r="B12687" s="149" t="str">
        <f t="shared" si="398"/>
        <v>_9449</v>
      </c>
      <c r="E12687" s="149" t="str">
        <f t="shared" si="397"/>
        <v>_</v>
      </c>
      <c r="G12687" s="149">
        <f t="array" ref="G12687">SUM(IF(A12687=A$5:A12687,IF(C12687=C$5:C12687,1,0),0))</f>
        <v>9449</v>
      </c>
    </row>
    <row r="12688" spans="2:7" x14ac:dyDescent="0.25">
      <c r="B12688" s="149" t="str">
        <f t="shared" si="398"/>
        <v>_9450</v>
      </c>
      <c r="E12688" s="149" t="str">
        <f t="shared" si="397"/>
        <v>_</v>
      </c>
      <c r="G12688" s="149">
        <f t="array" ref="G12688">SUM(IF(A12688=A$5:A12688,IF(C12688=C$5:C12688,1,0),0))</f>
        <v>9450</v>
      </c>
    </row>
    <row r="12689" spans="2:7" x14ac:dyDescent="0.25">
      <c r="B12689" s="149" t="str">
        <f t="shared" si="398"/>
        <v>_9451</v>
      </c>
      <c r="E12689" s="149" t="str">
        <f t="shared" si="397"/>
        <v>_</v>
      </c>
      <c r="G12689" s="149">
        <f t="array" ref="G12689">SUM(IF(A12689=A$5:A12689,IF(C12689=C$5:C12689,1,0),0))</f>
        <v>9451</v>
      </c>
    </row>
    <row r="12690" spans="2:7" x14ac:dyDescent="0.25">
      <c r="B12690" s="149" t="str">
        <f t="shared" si="398"/>
        <v>_9452</v>
      </c>
      <c r="E12690" s="149" t="str">
        <f t="shared" si="397"/>
        <v>_</v>
      </c>
      <c r="G12690" s="149">
        <f t="array" ref="G12690">SUM(IF(A12690=A$5:A12690,IF(C12690=C$5:C12690,1,0),0))</f>
        <v>9452</v>
      </c>
    </row>
    <row r="12691" spans="2:7" x14ac:dyDescent="0.25">
      <c r="B12691" s="149" t="str">
        <f t="shared" si="398"/>
        <v>_9453</v>
      </c>
      <c r="E12691" s="149" t="str">
        <f t="shared" si="397"/>
        <v>_</v>
      </c>
      <c r="G12691" s="149">
        <f t="array" ref="G12691">SUM(IF(A12691=A$5:A12691,IF(C12691=C$5:C12691,1,0),0))</f>
        <v>9453</v>
      </c>
    </row>
    <row r="12692" spans="2:7" x14ac:dyDescent="0.25">
      <c r="B12692" s="149" t="str">
        <f t="shared" si="398"/>
        <v>_9454</v>
      </c>
      <c r="E12692" s="149" t="str">
        <f t="shared" si="397"/>
        <v>_</v>
      </c>
      <c r="G12692" s="149">
        <f t="array" ref="G12692">SUM(IF(A12692=A$5:A12692,IF(C12692=C$5:C12692,1,0),0))</f>
        <v>9454</v>
      </c>
    </row>
    <row r="12693" spans="2:7" x14ac:dyDescent="0.25">
      <c r="B12693" s="149" t="str">
        <f t="shared" si="398"/>
        <v>_9455</v>
      </c>
      <c r="E12693" s="149" t="str">
        <f t="shared" si="397"/>
        <v>_</v>
      </c>
      <c r="G12693" s="149">
        <f t="array" ref="G12693">SUM(IF(A12693=A$5:A12693,IF(C12693=C$5:C12693,1,0),0))</f>
        <v>9455</v>
      </c>
    </row>
    <row r="12694" spans="2:7" x14ac:dyDescent="0.25">
      <c r="B12694" s="149" t="str">
        <f t="shared" si="398"/>
        <v>_9456</v>
      </c>
      <c r="E12694" s="149" t="str">
        <f t="shared" si="397"/>
        <v>_</v>
      </c>
      <c r="G12694" s="149">
        <f t="array" ref="G12694">SUM(IF(A12694=A$5:A12694,IF(C12694=C$5:C12694,1,0),0))</f>
        <v>9456</v>
      </c>
    </row>
    <row r="12695" spans="2:7" x14ac:dyDescent="0.25">
      <c r="B12695" s="149" t="str">
        <f t="shared" si="398"/>
        <v>_9457</v>
      </c>
      <c r="E12695" s="149" t="str">
        <f t="shared" si="397"/>
        <v>_</v>
      </c>
      <c r="G12695" s="149">
        <f t="array" ref="G12695">SUM(IF(A12695=A$5:A12695,IF(C12695=C$5:C12695,1,0),0))</f>
        <v>9457</v>
      </c>
    </row>
    <row r="12696" spans="2:7" x14ac:dyDescent="0.25">
      <c r="B12696" s="149" t="str">
        <f t="shared" si="398"/>
        <v>_9458</v>
      </c>
      <c r="E12696" s="149" t="str">
        <f t="shared" si="397"/>
        <v>_</v>
      </c>
      <c r="G12696" s="149">
        <f t="array" ref="G12696">SUM(IF(A12696=A$5:A12696,IF(C12696=C$5:C12696,1,0),0))</f>
        <v>9458</v>
      </c>
    </row>
    <row r="12697" spans="2:7" x14ac:dyDescent="0.25">
      <c r="B12697" s="149" t="str">
        <f t="shared" si="398"/>
        <v>_9459</v>
      </c>
      <c r="E12697" s="149" t="str">
        <f t="shared" si="397"/>
        <v>_</v>
      </c>
      <c r="G12697" s="149">
        <f t="array" ref="G12697">SUM(IF(A12697=A$5:A12697,IF(C12697=C$5:C12697,1,0),0))</f>
        <v>9459</v>
      </c>
    </row>
    <row r="12698" spans="2:7" x14ac:dyDescent="0.25">
      <c r="B12698" s="149" t="str">
        <f t="shared" si="398"/>
        <v>_9460</v>
      </c>
      <c r="E12698" s="149" t="str">
        <f t="shared" si="397"/>
        <v>_</v>
      </c>
      <c r="G12698" s="149">
        <f t="array" ref="G12698">SUM(IF(A12698=A$5:A12698,IF(C12698=C$5:C12698,1,0),0))</f>
        <v>9460</v>
      </c>
    </row>
    <row r="12699" spans="2:7" x14ac:dyDescent="0.25">
      <c r="B12699" s="149" t="str">
        <f t="shared" si="398"/>
        <v>_9461</v>
      </c>
      <c r="E12699" s="149" t="str">
        <f t="shared" si="397"/>
        <v>_</v>
      </c>
      <c r="G12699" s="149">
        <f t="array" ref="G12699">SUM(IF(A12699=A$5:A12699,IF(C12699=C$5:C12699,1,0),0))</f>
        <v>9461</v>
      </c>
    </row>
    <row r="12700" spans="2:7" x14ac:dyDescent="0.25">
      <c r="B12700" s="149" t="str">
        <f t="shared" si="398"/>
        <v>_9462</v>
      </c>
      <c r="E12700" s="149" t="str">
        <f t="shared" si="397"/>
        <v>_</v>
      </c>
      <c r="G12700" s="149">
        <f t="array" ref="G12700">SUM(IF(A12700=A$5:A12700,IF(C12700=C$5:C12700,1,0),0))</f>
        <v>9462</v>
      </c>
    </row>
    <row r="12701" spans="2:7" x14ac:dyDescent="0.25">
      <c r="B12701" s="149" t="str">
        <f t="shared" si="398"/>
        <v>_9463</v>
      </c>
      <c r="E12701" s="149" t="str">
        <f t="shared" si="397"/>
        <v>_</v>
      </c>
      <c r="G12701" s="149">
        <f t="array" ref="G12701">SUM(IF(A12701=A$5:A12701,IF(C12701=C$5:C12701,1,0),0))</f>
        <v>9463</v>
      </c>
    </row>
    <row r="12702" spans="2:7" x14ac:dyDescent="0.25">
      <c r="B12702" s="149" t="str">
        <f t="shared" si="398"/>
        <v>_9464</v>
      </c>
      <c r="E12702" s="149" t="str">
        <f t="shared" si="397"/>
        <v>_</v>
      </c>
      <c r="G12702" s="149">
        <f t="array" ref="G12702">SUM(IF(A12702=A$5:A12702,IF(C12702=C$5:C12702,1,0),0))</f>
        <v>9464</v>
      </c>
    </row>
    <row r="12703" spans="2:7" x14ac:dyDescent="0.25">
      <c r="B12703" s="149" t="str">
        <f t="shared" si="398"/>
        <v>_9465</v>
      </c>
      <c r="E12703" s="149" t="str">
        <f t="shared" si="397"/>
        <v>_</v>
      </c>
      <c r="G12703" s="149">
        <f t="array" ref="G12703">SUM(IF(A12703=A$5:A12703,IF(C12703=C$5:C12703,1,0),0))</f>
        <v>9465</v>
      </c>
    </row>
    <row r="12704" spans="2:7" x14ac:dyDescent="0.25">
      <c r="B12704" s="149" t="str">
        <f t="shared" si="398"/>
        <v>_9466</v>
      </c>
      <c r="E12704" s="149" t="str">
        <f t="shared" si="397"/>
        <v>_</v>
      </c>
      <c r="G12704" s="149">
        <f t="array" ref="G12704">SUM(IF(A12704=A$5:A12704,IF(C12704=C$5:C12704,1,0),0))</f>
        <v>9466</v>
      </c>
    </row>
    <row r="12705" spans="2:7" x14ac:dyDescent="0.25">
      <c r="B12705" s="149" t="str">
        <f t="shared" si="398"/>
        <v>_9467</v>
      </c>
      <c r="E12705" s="149" t="str">
        <f t="shared" si="397"/>
        <v>_</v>
      </c>
      <c r="G12705" s="149">
        <f t="array" ref="G12705">SUM(IF(A12705=A$5:A12705,IF(C12705=C$5:C12705,1,0),0))</f>
        <v>9467</v>
      </c>
    </row>
    <row r="12706" spans="2:7" x14ac:dyDescent="0.25">
      <c r="B12706" s="149" t="str">
        <f t="shared" si="398"/>
        <v>_9468</v>
      </c>
      <c r="E12706" s="149" t="str">
        <f t="shared" si="397"/>
        <v>_</v>
      </c>
      <c r="G12706" s="149">
        <f t="array" ref="G12706">SUM(IF(A12706=A$5:A12706,IF(C12706=C$5:C12706,1,0),0))</f>
        <v>9468</v>
      </c>
    </row>
    <row r="12707" spans="2:7" x14ac:dyDescent="0.25">
      <c r="B12707" s="149" t="str">
        <f t="shared" si="398"/>
        <v>_9469</v>
      </c>
      <c r="E12707" s="149" t="str">
        <f t="shared" si="397"/>
        <v>_</v>
      </c>
      <c r="G12707" s="149">
        <f t="array" ref="G12707">SUM(IF(A12707=A$5:A12707,IF(C12707=C$5:C12707,1,0),0))</f>
        <v>9469</v>
      </c>
    </row>
    <row r="12708" spans="2:7" x14ac:dyDescent="0.25">
      <c r="B12708" s="149" t="str">
        <f t="shared" si="398"/>
        <v>_9470</v>
      </c>
      <c r="E12708" s="149" t="str">
        <f t="shared" si="397"/>
        <v>_</v>
      </c>
      <c r="G12708" s="149">
        <f t="array" ref="G12708">SUM(IF(A12708=A$5:A12708,IF(C12708=C$5:C12708,1,0),0))</f>
        <v>9470</v>
      </c>
    </row>
    <row r="12709" spans="2:7" x14ac:dyDescent="0.25">
      <c r="B12709" s="149" t="str">
        <f t="shared" si="398"/>
        <v>_9471</v>
      </c>
      <c r="E12709" s="149" t="str">
        <f t="shared" si="397"/>
        <v>_</v>
      </c>
      <c r="G12709" s="149">
        <f t="array" ref="G12709">SUM(IF(A12709=A$5:A12709,IF(C12709=C$5:C12709,1,0),0))</f>
        <v>9471</v>
      </c>
    </row>
    <row r="12710" spans="2:7" x14ac:dyDescent="0.25">
      <c r="B12710" s="149" t="str">
        <f t="shared" si="398"/>
        <v>_9472</v>
      </c>
      <c r="E12710" s="149" t="str">
        <f t="shared" si="397"/>
        <v>_</v>
      </c>
      <c r="G12710" s="149">
        <f t="array" ref="G12710">SUM(IF(A12710=A$5:A12710,IF(C12710=C$5:C12710,1,0),0))</f>
        <v>9472</v>
      </c>
    </row>
    <row r="12711" spans="2:7" x14ac:dyDescent="0.25">
      <c r="B12711" s="149" t="str">
        <f t="shared" si="398"/>
        <v>_9473</v>
      </c>
      <c r="E12711" s="149" t="str">
        <f t="shared" si="397"/>
        <v>_</v>
      </c>
      <c r="G12711" s="149">
        <f t="array" ref="G12711">SUM(IF(A12711=A$5:A12711,IF(C12711=C$5:C12711,1,0),0))</f>
        <v>9473</v>
      </c>
    </row>
    <row r="12712" spans="2:7" x14ac:dyDescent="0.25">
      <c r="B12712" s="149" t="str">
        <f t="shared" si="398"/>
        <v>_9474</v>
      </c>
      <c r="E12712" s="149" t="str">
        <f t="shared" si="397"/>
        <v>_</v>
      </c>
      <c r="G12712" s="149">
        <f t="array" ref="G12712">SUM(IF(A12712=A$5:A12712,IF(C12712=C$5:C12712,1,0),0))</f>
        <v>9474</v>
      </c>
    </row>
    <row r="12713" spans="2:7" x14ac:dyDescent="0.25">
      <c r="B12713" s="149" t="str">
        <f t="shared" si="398"/>
        <v>_9475</v>
      </c>
      <c r="E12713" s="149" t="str">
        <f t="shared" si="397"/>
        <v>_</v>
      </c>
      <c r="G12713" s="149">
        <f t="array" ref="G12713">SUM(IF(A12713=A$5:A12713,IF(C12713=C$5:C12713,1,0),0))</f>
        <v>9475</v>
      </c>
    </row>
    <row r="12714" spans="2:7" x14ac:dyDescent="0.25">
      <c r="B12714" s="149" t="str">
        <f t="shared" si="398"/>
        <v>_9476</v>
      </c>
      <c r="E12714" s="149" t="str">
        <f t="shared" si="397"/>
        <v>_</v>
      </c>
      <c r="G12714" s="149">
        <f t="array" ref="G12714">SUM(IF(A12714=A$5:A12714,IF(C12714=C$5:C12714,1,0),0))</f>
        <v>9476</v>
      </c>
    </row>
    <row r="12715" spans="2:7" x14ac:dyDescent="0.25">
      <c r="B12715" s="149" t="str">
        <f t="shared" si="398"/>
        <v>_9477</v>
      </c>
      <c r="E12715" s="149" t="str">
        <f t="shared" si="397"/>
        <v>_</v>
      </c>
      <c r="G12715" s="149">
        <f t="array" ref="G12715">SUM(IF(A12715=A$5:A12715,IF(C12715=C$5:C12715,1,0),0))</f>
        <v>9477</v>
      </c>
    </row>
    <row r="12716" spans="2:7" x14ac:dyDescent="0.25">
      <c r="B12716" s="149" t="str">
        <f t="shared" si="398"/>
        <v>_9478</v>
      </c>
      <c r="E12716" s="149" t="str">
        <f t="shared" si="397"/>
        <v>_</v>
      </c>
      <c r="G12716" s="149">
        <f t="array" ref="G12716">SUM(IF(A12716=A$5:A12716,IF(C12716=C$5:C12716,1,0),0))</f>
        <v>9478</v>
      </c>
    </row>
    <row r="12717" spans="2:7" x14ac:dyDescent="0.25">
      <c r="B12717" s="149" t="str">
        <f t="shared" si="398"/>
        <v>_9479</v>
      </c>
      <c r="E12717" s="149" t="str">
        <f t="shared" si="397"/>
        <v>_</v>
      </c>
      <c r="G12717" s="149">
        <f t="array" ref="G12717">SUM(IF(A12717=A$5:A12717,IF(C12717=C$5:C12717,1,0),0))</f>
        <v>9479</v>
      </c>
    </row>
    <row r="12718" spans="2:7" x14ac:dyDescent="0.25">
      <c r="B12718" s="149" t="str">
        <f t="shared" si="398"/>
        <v>_9480</v>
      </c>
      <c r="E12718" s="149" t="str">
        <f t="shared" si="397"/>
        <v>_</v>
      </c>
      <c r="G12718" s="149">
        <f t="array" ref="G12718">SUM(IF(A12718=A$5:A12718,IF(C12718=C$5:C12718,1,0),0))</f>
        <v>9480</v>
      </c>
    </row>
    <row r="12719" spans="2:7" x14ac:dyDescent="0.25">
      <c r="B12719" s="149" t="str">
        <f t="shared" si="398"/>
        <v>_9481</v>
      </c>
      <c r="E12719" s="149" t="str">
        <f t="shared" si="397"/>
        <v>_</v>
      </c>
      <c r="G12719" s="149">
        <f t="array" ref="G12719">SUM(IF(A12719=A$5:A12719,IF(C12719=C$5:C12719,1,0),0))</f>
        <v>9481</v>
      </c>
    </row>
    <row r="12720" spans="2:7" x14ac:dyDescent="0.25">
      <c r="B12720" s="149" t="str">
        <f t="shared" si="398"/>
        <v>_9482</v>
      </c>
      <c r="E12720" s="149" t="str">
        <f t="shared" si="397"/>
        <v>_</v>
      </c>
      <c r="G12720" s="149">
        <f t="array" ref="G12720">SUM(IF(A12720=A$5:A12720,IF(C12720=C$5:C12720,1,0),0))</f>
        <v>9482</v>
      </c>
    </row>
    <row r="12721" spans="2:7" x14ac:dyDescent="0.25">
      <c r="B12721" s="149" t="str">
        <f t="shared" si="398"/>
        <v>_9483</v>
      </c>
      <c r="E12721" s="149" t="str">
        <f t="shared" ref="E12721:E12755" si="399">A12721&amp;"_"&amp;C12721&amp;D12721</f>
        <v>_</v>
      </c>
      <c r="G12721" s="149">
        <f t="array" ref="G12721">SUM(IF(A12721=A$5:A12721,IF(C12721=C$5:C12721,1,0),0))</f>
        <v>9483</v>
      </c>
    </row>
    <row r="12722" spans="2:7" x14ac:dyDescent="0.25">
      <c r="B12722" s="149" t="str">
        <f t="shared" si="398"/>
        <v>_9484</v>
      </c>
      <c r="E12722" s="149" t="str">
        <f t="shared" si="399"/>
        <v>_</v>
      </c>
      <c r="G12722" s="149">
        <f t="array" ref="G12722">SUM(IF(A12722=A$5:A12722,IF(C12722=C$5:C12722,1,0),0))</f>
        <v>9484</v>
      </c>
    </row>
    <row r="12723" spans="2:7" x14ac:dyDescent="0.25">
      <c r="B12723" s="149" t="str">
        <f t="shared" si="398"/>
        <v>_9485</v>
      </c>
      <c r="E12723" s="149" t="str">
        <f t="shared" si="399"/>
        <v>_</v>
      </c>
      <c r="G12723" s="149">
        <f t="array" ref="G12723">SUM(IF(A12723=A$5:A12723,IF(C12723=C$5:C12723,1,0),0))</f>
        <v>9485</v>
      </c>
    </row>
    <row r="12724" spans="2:7" x14ac:dyDescent="0.25">
      <c r="B12724" s="149" t="str">
        <f t="shared" si="398"/>
        <v>_9486</v>
      </c>
      <c r="E12724" s="149" t="str">
        <f t="shared" si="399"/>
        <v>_</v>
      </c>
      <c r="G12724" s="149">
        <f t="array" ref="G12724">SUM(IF(A12724=A$5:A12724,IF(C12724=C$5:C12724,1,0),0))</f>
        <v>9486</v>
      </c>
    </row>
    <row r="12725" spans="2:7" x14ac:dyDescent="0.25">
      <c r="B12725" s="149" t="str">
        <f t="shared" si="398"/>
        <v>_9487</v>
      </c>
      <c r="E12725" s="149" t="str">
        <f t="shared" si="399"/>
        <v>_</v>
      </c>
      <c r="G12725" s="149">
        <f t="array" ref="G12725">SUM(IF(A12725=A$5:A12725,IF(C12725=C$5:C12725,1,0),0))</f>
        <v>9487</v>
      </c>
    </row>
    <row r="12726" spans="2:7" x14ac:dyDescent="0.25">
      <c r="B12726" s="149" t="str">
        <f t="shared" si="398"/>
        <v>_9488</v>
      </c>
      <c r="E12726" s="149" t="str">
        <f t="shared" si="399"/>
        <v>_</v>
      </c>
      <c r="G12726" s="149">
        <f t="array" ref="G12726">SUM(IF(A12726=A$5:A12726,IF(C12726=C$5:C12726,1,0),0))</f>
        <v>9488</v>
      </c>
    </row>
    <row r="12727" spans="2:7" x14ac:dyDescent="0.25">
      <c r="B12727" s="149" t="str">
        <f t="shared" si="398"/>
        <v>_9489</v>
      </c>
      <c r="E12727" s="149" t="str">
        <f t="shared" si="399"/>
        <v>_</v>
      </c>
      <c r="G12727" s="149">
        <f t="array" ref="G12727">SUM(IF(A12727=A$5:A12727,IF(C12727=C$5:C12727,1,0),0))</f>
        <v>9489</v>
      </c>
    </row>
    <row r="12728" spans="2:7" x14ac:dyDescent="0.25">
      <c r="B12728" s="149" t="str">
        <f t="shared" si="398"/>
        <v>_9490</v>
      </c>
      <c r="E12728" s="149" t="str">
        <f t="shared" si="399"/>
        <v>_</v>
      </c>
      <c r="G12728" s="149">
        <f t="array" ref="G12728">SUM(IF(A12728=A$5:A12728,IF(C12728=C$5:C12728,1,0),0))</f>
        <v>9490</v>
      </c>
    </row>
    <row r="12729" spans="2:7" x14ac:dyDescent="0.25">
      <c r="B12729" s="149" t="str">
        <f t="shared" si="398"/>
        <v>_9491</v>
      </c>
      <c r="E12729" s="149" t="str">
        <f t="shared" si="399"/>
        <v>_</v>
      </c>
      <c r="G12729" s="149">
        <f t="array" ref="G12729">SUM(IF(A12729=A$5:A12729,IF(C12729=C$5:C12729,1,0),0))</f>
        <v>9491</v>
      </c>
    </row>
    <row r="12730" spans="2:7" x14ac:dyDescent="0.25">
      <c r="B12730" s="149" t="str">
        <f t="shared" si="398"/>
        <v>_9492</v>
      </c>
      <c r="E12730" s="149" t="str">
        <f t="shared" si="399"/>
        <v>_</v>
      </c>
      <c r="G12730" s="149">
        <f t="array" ref="G12730">SUM(IF(A12730=A$5:A12730,IF(C12730=C$5:C12730,1,0),0))</f>
        <v>9492</v>
      </c>
    </row>
    <row r="12731" spans="2:7" x14ac:dyDescent="0.25">
      <c r="B12731" s="149" t="str">
        <f t="shared" si="398"/>
        <v>_9493</v>
      </c>
      <c r="E12731" s="149" t="str">
        <f t="shared" si="399"/>
        <v>_</v>
      </c>
      <c r="G12731" s="149">
        <f t="array" ref="G12731">SUM(IF(A12731=A$5:A12731,IF(C12731=C$5:C12731,1,0),0))</f>
        <v>9493</v>
      </c>
    </row>
    <row r="12732" spans="2:7" x14ac:dyDescent="0.25">
      <c r="B12732" s="149" t="str">
        <f t="shared" si="398"/>
        <v>_9494</v>
      </c>
      <c r="E12732" s="149" t="str">
        <f t="shared" si="399"/>
        <v>_</v>
      </c>
      <c r="G12732" s="149">
        <f t="array" ref="G12732">SUM(IF(A12732=A$5:A12732,IF(C12732=C$5:C12732,1,0),0))</f>
        <v>9494</v>
      </c>
    </row>
    <row r="12733" spans="2:7" x14ac:dyDescent="0.25">
      <c r="B12733" s="149" t="str">
        <f t="shared" si="398"/>
        <v>_9495</v>
      </c>
      <c r="E12733" s="149" t="str">
        <f t="shared" si="399"/>
        <v>_</v>
      </c>
      <c r="G12733" s="149">
        <f t="array" ref="G12733">SUM(IF(A12733=A$5:A12733,IF(C12733=C$5:C12733,1,0),0))</f>
        <v>9495</v>
      </c>
    </row>
    <row r="12734" spans="2:7" x14ac:dyDescent="0.25">
      <c r="B12734" s="149" t="str">
        <f t="shared" si="398"/>
        <v>_9496</v>
      </c>
      <c r="E12734" s="149" t="str">
        <f t="shared" si="399"/>
        <v>_</v>
      </c>
      <c r="G12734" s="149">
        <f t="array" ref="G12734">SUM(IF(A12734=A$5:A12734,IF(C12734=C$5:C12734,1,0),0))</f>
        <v>9496</v>
      </c>
    </row>
    <row r="12735" spans="2:7" x14ac:dyDescent="0.25">
      <c r="B12735" s="149" t="str">
        <f t="shared" si="398"/>
        <v>_9497</v>
      </c>
      <c r="E12735" s="149" t="str">
        <f t="shared" si="399"/>
        <v>_</v>
      </c>
      <c r="G12735" s="149">
        <f t="array" ref="G12735">SUM(IF(A12735=A$5:A12735,IF(C12735=C$5:C12735,1,0),0))</f>
        <v>9497</v>
      </c>
    </row>
    <row r="12736" spans="2:7" x14ac:dyDescent="0.25">
      <c r="B12736" s="149" t="str">
        <f t="shared" si="398"/>
        <v>_9498</v>
      </c>
      <c r="E12736" s="149" t="str">
        <f t="shared" si="399"/>
        <v>_</v>
      </c>
      <c r="G12736" s="149">
        <f t="array" ref="G12736">SUM(IF(A12736=A$5:A12736,IF(C12736=C$5:C12736,1,0),0))</f>
        <v>9498</v>
      </c>
    </row>
    <row r="12737" spans="2:7" x14ac:dyDescent="0.25">
      <c r="B12737" s="149" t="str">
        <f t="shared" si="398"/>
        <v>_9499</v>
      </c>
      <c r="E12737" s="149" t="str">
        <f t="shared" si="399"/>
        <v>_</v>
      </c>
      <c r="G12737" s="149">
        <f t="array" ref="G12737">SUM(IF(A12737=A$5:A12737,IF(C12737=C$5:C12737,1,0),0))</f>
        <v>9499</v>
      </c>
    </row>
    <row r="12738" spans="2:7" x14ac:dyDescent="0.25">
      <c r="B12738" s="149" t="str">
        <f t="shared" si="398"/>
        <v>_9500</v>
      </c>
      <c r="E12738" s="149" t="str">
        <f t="shared" si="399"/>
        <v>_</v>
      </c>
      <c r="G12738" s="149">
        <f t="array" ref="G12738">SUM(IF(A12738=A$5:A12738,IF(C12738=C$5:C12738,1,0),0))</f>
        <v>9500</v>
      </c>
    </row>
    <row r="12739" spans="2:7" x14ac:dyDescent="0.25">
      <c r="B12739" s="149" t="str">
        <f t="shared" si="398"/>
        <v>_9501</v>
      </c>
      <c r="E12739" s="149" t="str">
        <f t="shared" si="399"/>
        <v>_</v>
      </c>
      <c r="G12739" s="149">
        <f t="array" ref="G12739">SUM(IF(A12739=A$5:A12739,IF(C12739=C$5:C12739,1,0),0))</f>
        <v>9501</v>
      </c>
    </row>
    <row r="12740" spans="2:7" x14ac:dyDescent="0.25">
      <c r="B12740" s="149" t="str">
        <f t="shared" si="398"/>
        <v>_9502</v>
      </c>
      <c r="E12740" s="149" t="str">
        <f t="shared" si="399"/>
        <v>_</v>
      </c>
      <c r="G12740" s="149">
        <f t="array" ref="G12740">SUM(IF(A12740=A$5:A12740,IF(C12740=C$5:C12740,1,0),0))</f>
        <v>9502</v>
      </c>
    </row>
    <row r="12741" spans="2:7" x14ac:dyDescent="0.25">
      <c r="B12741" s="149" t="str">
        <f t="shared" si="398"/>
        <v>_9503</v>
      </c>
      <c r="E12741" s="149" t="str">
        <f t="shared" si="399"/>
        <v>_</v>
      </c>
      <c r="G12741" s="149">
        <f t="array" ref="G12741">SUM(IF(A12741=A$5:A12741,IF(C12741=C$5:C12741,1,0),0))</f>
        <v>9503</v>
      </c>
    </row>
    <row r="12742" spans="2:7" x14ac:dyDescent="0.25">
      <c r="B12742" s="149" t="str">
        <f t="shared" si="398"/>
        <v>_9504</v>
      </c>
      <c r="E12742" s="149" t="str">
        <f t="shared" si="399"/>
        <v>_</v>
      </c>
      <c r="G12742" s="149">
        <f t="array" ref="G12742">SUM(IF(A12742=A$5:A12742,IF(C12742=C$5:C12742,1,0),0))</f>
        <v>9504</v>
      </c>
    </row>
    <row r="12743" spans="2:7" x14ac:dyDescent="0.25">
      <c r="B12743" s="149" t="str">
        <f t="shared" si="398"/>
        <v>_9505</v>
      </c>
      <c r="E12743" s="149" t="str">
        <f t="shared" si="399"/>
        <v>_</v>
      </c>
      <c r="G12743" s="149">
        <f t="array" ref="G12743">SUM(IF(A12743=A$5:A12743,IF(C12743=C$5:C12743,1,0),0))</f>
        <v>9505</v>
      </c>
    </row>
    <row r="12744" spans="2:7" x14ac:dyDescent="0.25">
      <c r="B12744" s="149" t="str">
        <f t="shared" si="398"/>
        <v>_9506</v>
      </c>
      <c r="E12744" s="149" t="str">
        <f t="shared" si="399"/>
        <v>_</v>
      </c>
      <c r="G12744" s="149">
        <f t="array" ref="G12744">SUM(IF(A12744=A$5:A12744,IF(C12744=C$5:C12744,1,0),0))</f>
        <v>9506</v>
      </c>
    </row>
    <row r="12745" spans="2:7" x14ac:dyDescent="0.25">
      <c r="B12745" s="149" t="str">
        <f t="shared" si="398"/>
        <v>_9507</v>
      </c>
      <c r="E12745" s="149" t="str">
        <f t="shared" si="399"/>
        <v>_</v>
      </c>
      <c r="G12745" s="149">
        <f t="array" ref="G12745">SUM(IF(A12745=A$5:A12745,IF(C12745=C$5:C12745,1,0),0))</f>
        <v>9507</v>
      </c>
    </row>
    <row r="12746" spans="2:7" x14ac:dyDescent="0.25">
      <c r="B12746" s="149" t="str">
        <f t="shared" si="398"/>
        <v>_9508</v>
      </c>
      <c r="E12746" s="149" t="str">
        <f t="shared" si="399"/>
        <v>_</v>
      </c>
      <c r="G12746" s="149">
        <f t="array" ref="G12746">SUM(IF(A12746=A$5:A12746,IF(C12746=C$5:C12746,1,0),0))</f>
        <v>9508</v>
      </c>
    </row>
    <row r="12747" spans="2:7" x14ac:dyDescent="0.25">
      <c r="B12747" s="149" t="str">
        <f t="shared" si="398"/>
        <v>_9509</v>
      </c>
      <c r="E12747" s="149" t="str">
        <f t="shared" si="399"/>
        <v>_</v>
      </c>
      <c r="G12747" s="149">
        <f t="array" ref="G12747">SUM(IF(A12747=A$5:A12747,IF(C12747=C$5:C12747,1,0),0))</f>
        <v>9509</v>
      </c>
    </row>
    <row r="12748" spans="2:7" x14ac:dyDescent="0.25">
      <c r="B12748" s="149" t="str">
        <f t="shared" si="398"/>
        <v>_9510</v>
      </c>
      <c r="E12748" s="149" t="str">
        <f t="shared" si="399"/>
        <v>_</v>
      </c>
      <c r="G12748" s="149">
        <f t="array" ref="G12748">SUM(IF(A12748=A$5:A12748,IF(C12748=C$5:C12748,1,0),0))</f>
        <v>9510</v>
      </c>
    </row>
    <row r="12749" spans="2:7" x14ac:dyDescent="0.25">
      <c r="B12749" s="149" t="str">
        <f t="shared" ref="B12749:B12755" si="400">A12749&amp;"_"&amp;C12749&amp;G12749</f>
        <v>_9511</v>
      </c>
      <c r="E12749" s="149" t="str">
        <f t="shared" si="399"/>
        <v>_</v>
      </c>
      <c r="G12749" s="149">
        <f t="array" ref="G12749">SUM(IF(A12749=A$5:A12749,IF(C12749=C$5:C12749,1,0),0))</f>
        <v>9511</v>
      </c>
    </row>
    <row r="12750" spans="2:7" x14ac:dyDescent="0.25">
      <c r="B12750" s="149" t="str">
        <f t="shared" si="400"/>
        <v>_9512</v>
      </c>
      <c r="E12750" s="149" t="str">
        <f t="shared" si="399"/>
        <v>_</v>
      </c>
      <c r="G12750" s="149">
        <f t="array" ref="G12750">SUM(IF(A12750=A$5:A12750,IF(C12750=C$5:C12750,1,0),0))</f>
        <v>9512</v>
      </c>
    </row>
    <row r="12751" spans="2:7" x14ac:dyDescent="0.25">
      <c r="B12751" s="149" t="str">
        <f t="shared" si="400"/>
        <v>_9513</v>
      </c>
      <c r="E12751" s="149" t="str">
        <f t="shared" si="399"/>
        <v>_</v>
      </c>
      <c r="G12751" s="149">
        <f t="array" ref="G12751">SUM(IF(A12751=A$5:A12751,IF(C12751=C$5:C12751,1,0),0))</f>
        <v>9513</v>
      </c>
    </row>
    <row r="12752" spans="2:7" x14ac:dyDescent="0.25">
      <c r="B12752" s="149" t="str">
        <f t="shared" si="400"/>
        <v>_9514</v>
      </c>
      <c r="E12752" s="149" t="str">
        <f t="shared" si="399"/>
        <v>_</v>
      </c>
      <c r="G12752" s="149">
        <f t="array" ref="G12752">SUM(IF(A12752=A$5:A12752,IF(C12752=C$5:C12752,1,0),0))</f>
        <v>9514</v>
      </c>
    </row>
    <row r="12753" spans="2:7" x14ac:dyDescent="0.25">
      <c r="B12753" s="149" t="str">
        <f t="shared" si="400"/>
        <v>_9515</v>
      </c>
      <c r="E12753" s="149" t="str">
        <f t="shared" si="399"/>
        <v>_</v>
      </c>
      <c r="G12753" s="149">
        <f t="array" ref="G12753">SUM(IF(A12753=A$5:A12753,IF(C12753=C$5:C12753,1,0),0))</f>
        <v>9515</v>
      </c>
    </row>
    <row r="12754" spans="2:7" x14ac:dyDescent="0.25">
      <c r="B12754" s="149" t="str">
        <f t="shared" si="400"/>
        <v>_9516</v>
      </c>
      <c r="E12754" s="149" t="str">
        <f t="shared" si="399"/>
        <v>_</v>
      </c>
      <c r="G12754" s="149">
        <f t="array" ref="G12754">SUM(IF(A12754=A$5:A12754,IF(C12754=C$5:C12754,1,0),0))</f>
        <v>9516</v>
      </c>
    </row>
    <row r="12755" spans="2:7" x14ac:dyDescent="0.25">
      <c r="B12755" s="149" t="str">
        <f t="shared" si="400"/>
        <v>_9517</v>
      </c>
      <c r="E12755" s="149" t="str">
        <f t="shared" si="399"/>
        <v>_</v>
      </c>
      <c r="G12755" s="149">
        <f t="array" ref="G12755">SUM(IF(A12755=A$5:A12755,IF(C12755=C$5:C12755,1,0),0))</f>
        <v>9517</v>
      </c>
    </row>
  </sheetData>
  <autoFilter ref="A4:G3147" xr:uid="{00000000-0009-0000-0000-000009000000}"/>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96"/>
  </sheetPr>
  <dimension ref="A1:FU81"/>
  <sheetViews>
    <sheetView showGridLines="0" showRowColHeaders="0" showRuler="0" view="pageLayout" zoomScaleNormal="100" workbookViewId="0">
      <selection activeCell="M10" sqref="M10"/>
    </sheetView>
  </sheetViews>
  <sheetFormatPr defaultColWidth="0" defaultRowHeight="12.75" customHeight="1" zeroHeight="1" x14ac:dyDescent="0.2"/>
  <cols>
    <col min="1" max="1" width="1.7109375" style="1" customWidth="1"/>
    <col min="2" max="50" width="1.85546875" style="1" customWidth="1"/>
    <col min="51" max="51" width="1.7109375" style="1" customWidth="1"/>
    <col min="52" max="52" width="1.85546875" style="1" customWidth="1"/>
    <col min="53" max="57" width="1.85546875" style="1" hidden="1" customWidth="1"/>
    <col min="58" max="58" width="36.85546875" style="1" hidden="1" customWidth="1"/>
    <col min="59" max="59" width="8" style="1" hidden="1" customWidth="1"/>
    <col min="60" max="60" width="6.7109375" style="1" hidden="1" customWidth="1"/>
    <col min="61" max="61" width="10" style="1" hidden="1" customWidth="1"/>
    <col min="62" max="177" width="1.85546875" style="1" hidden="1" customWidth="1"/>
    <col min="178" max="16384" width="9.140625" style="1" hidden="1"/>
  </cols>
  <sheetData>
    <row r="1" spans="1:58" ht="12.75" customHeight="1" x14ac:dyDescent="0.2">
      <c r="L1" s="244"/>
    </row>
    <row r="2" spans="1:58" ht="12.75" customHeight="1" x14ac:dyDescent="0.25">
      <c r="L2" s="244"/>
      <c r="M2" s="246">
        <v>2024</v>
      </c>
    </row>
    <row r="3" spans="1:58" ht="12.75" customHeight="1" x14ac:dyDescent="0.2">
      <c r="L3" s="244"/>
      <c r="M3" s="723" t="str">
        <f>Year_Current_Refi&amp;" VA Loan Limit Calculator"</f>
        <v>2024 VA Loan Limit Calculator</v>
      </c>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row>
    <row r="4" spans="1:58" ht="12.75" customHeight="1" x14ac:dyDescent="0.2">
      <c r="L4" s="244"/>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row>
    <row r="5" spans="1:58" ht="12.75" customHeight="1" x14ac:dyDescent="0.2">
      <c r="L5" s="244"/>
      <c r="M5" s="284" t="s">
        <v>257</v>
      </c>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row>
    <row r="6" spans="1:58" ht="12.75" customHeight="1" x14ac:dyDescent="0.2">
      <c r="L6" s="24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row>
    <row r="7" spans="1:58" x14ac:dyDescent="0.2">
      <c r="A7" s="25"/>
      <c r="B7" s="25"/>
      <c r="C7" s="25"/>
      <c r="D7" s="25"/>
      <c r="E7" s="25"/>
      <c r="F7" s="25"/>
      <c r="G7" s="25"/>
      <c r="H7" s="25"/>
      <c r="I7" s="25"/>
      <c r="J7" s="25"/>
      <c r="K7" s="25"/>
      <c r="L7" s="245"/>
      <c r="M7" s="725" t="s">
        <v>2236</v>
      </c>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4"/>
      <c r="AU7" s="724"/>
      <c r="AV7" s="724"/>
      <c r="AW7" s="724"/>
      <c r="AX7" s="243"/>
      <c r="AY7" s="243"/>
      <c r="AZ7" s="25"/>
    </row>
    <row r="8" spans="1:58" x14ac:dyDescent="0.2">
      <c r="A8" s="25"/>
      <c r="B8" s="26"/>
      <c r="C8" s="26"/>
      <c r="D8" s="26"/>
      <c r="E8" s="26"/>
      <c r="F8" s="26"/>
      <c r="G8" s="26"/>
      <c r="H8" s="26"/>
      <c r="I8" s="26"/>
      <c r="J8" s="26"/>
      <c r="K8" s="26"/>
      <c r="L8" s="26"/>
      <c r="M8" s="283" t="s">
        <v>2232</v>
      </c>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5"/>
    </row>
    <row r="9" spans="1:58" ht="5.25" customHeight="1" x14ac:dyDescent="0.2">
      <c r="A9" s="25"/>
      <c r="B9" s="25"/>
      <c r="C9" s="25"/>
      <c r="D9" s="25"/>
      <c r="E9" s="25"/>
      <c r="F9" s="25"/>
      <c r="G9" s="25"/>
      <c r="H9" s="25"/>
      <c r="I9" s="25"/>
      <c r="J9" s="25"/>
      <c r="K9" s="25"/>
      <c r="L9" s="25"/>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5"/>
    </row>
    <row r="10" spans="1:58" x14ac:dyDescent="0.2">
      <c r="A10" s="25"/>
      <c r="B10" s="157" t="s">
        <v>2233</v>
      </c>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row>
    <row r="11" spans="1:58" x14ac:dyDescent="0.2">
      <c r="A11" s="25"/>
      <c r="B11" s="139">
        <v>2017</v>
      </c>
      <c r="C11" s="139" t="str">
        <f>Year_Current_Refi&amp;"_"&amp;Current_Year_Refinance_State_Selection&amp;Current_Year_Refinance_County_Selection</f>
        <v>2024_</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row>
    <row r="12" spans="1:58" x14ac:dyDescent="0.2">
      <c r="A12" s="25"/>
      <c r="B12" s="726"/>
      <c r="C12" s="727"/>
      <c r="D12" s="727"/>
      <c r="E12" s="727"/>
      <c r="F12" s="727"/>
      <c r="G12" s="687"/>
      <c r="H12" s="687"/>
      <c r="I12" s="687"/>
      <c r="J12" s="687"/>
      <c r="K12" s="687"/>
      <c r="L12" s="687"/>
      <c r="M12" s="687"/>
      <c r="N12" s="687"/>
      <c r="O12" s="687"/>
      <c r="P12" s="687"/>
      <c r="Q12" s="687"/>
      <c r="R12" s="687"/>
      <c r="S12" s="687"/>
      <c r="T12" s="687"/>
      <c r="U12" s="687"/>
      <c r="V12" s="687"/>
      <c r="W12" s="687"/>
      <c r="X12" s="687"/>
      <c r="Y12" s="687"/>
      <c r="Z12" s="727"/>
      <c r="AA12" s="727"/>
      <c r="AB12" s="727"/>
      <c r="AC12" s="727"/>
      <c r="AD12" s="727"/>
      <c r="AE12" s="727"/>
      <c r="AF12" s="687"/>
      <c r="AG12" s="687"/>
      <c r="AH12" s="687"/>
      <c r="AI12" s="687"/>
      <c r="AJ12" s="687"/>
      <c r="AK12" s="687"/>
      <c r="AL12" s="687"/>
      <c r="AM12" s="687"/>
      <c r="AN12" s="687"/>
      <c r="AO12" s="687"/>
      <c r="AP12" s="687"/>
      <c r="AQ12" s="687"/>
      <c r="AR12" s="687"/>
      <c r="AS12" s="687"/>
      <c r="AT12" s="687"/>
      <c r="AU12" s="687"/>
      <c r="AV12" s="687"/>
      <c r="AW12" s="687"/>
      <c r="AX12" s="687"/>
      <c r="AY12" s="688"/>
      <c r="AZ12" s="25"/>
    </row>
    <row r="13" spans="1:58" x14ac:dyDescent="0.2">
      <c r="A13" s="25"/>
      <c r="B13" s="190" t="s">
        <v>37</v>
      </c>
      <c r="C13" s="191"/>
      <c r="D13" s="191"/>
      <c r="E13" s="191"/>
      <c r="F13" s="192"/>
      <c r="G13" s="382"/>
      <c r="H13" s="383"/>
      <c r="I13" s="383"/>
      <c r="J13" s="383"/>
      <c r="K13" s="383"/>
      <c r="L13" s="383"/>
      <c r="M13" s="383"/>
      <c r="N13" s="383"/>
      <c r="O13" s="383"/>
      <c r="P13" s="383"/>
      <c r="Q13" s="383"/>
      <c r="R13" s="383"/>
      <c r="S13" s="383"/>
      <c r="T13" s="383"/>
      <c r="U13" s="383"/>
      <c r="V13" s="383"/>
      <c r="W13" s="383"/>
      <c r="X13" s="383"/>
      <c r="Y13" s="384"/>
      <c r="Z13" s="193" t="s">
        <v>38</v>
      </c>
      <c r="AA13" s="191"/>
      <c r="AB13" s="191"/>
      <c r="AC13" s="191"/>
      <c r="AD13" s="191"/>
      <c r="AE13" s="192"/>
      <c r="AF13" s="382"/>
      <c r="AG13" s="383"/>
      <c r="AH13" s="383"/>
      <c r="AI13" s="383"/>
      <c r="AJ13" s="383"/>
      <c r="AK13" s="383"/>
      <c r="AL13" s="383"/>
      <c r="AM13" s="383"/>
      <c r="AN13" s="383"/>
      <c r="AO13" s="383"/>
      <c r="AP13" s="383"/>
      <c r="AQ13" s="383"/>
      <c r="AR13" s="383"/>
      <c r="AS13" s="383"/>
      <c r="AT13" s="383"/>
      <c r="AU13" s="383"/>
      <c r="AV13" s="383"/>
      <c r="AW13" s="383"/>
      <c r="AX13" s="383"/>
      <c r="AY13" s="384"/>
      <c r="AZ13" s="25"/>
    </row>
    <row r="14" spans="1:58" x14ac:dyDescent="0.2">
      <c r="A14" s="25"/>
      <c r="B14" s="689" t="s">
        <v>0</v>
      </c>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716"/>
      <c r="AL14" s="161"/>
      <c r="AM14" s="412" t="str">
        <f>IF(Current_Year_Refinance_Desired_Loan_Amount=0,"",IF(Current_Year_Refinance_Desired_Loan_Amount&lt;144000,"ERROR (Line A): Loan Amount is less than $144,000, WRONG CALCULATOR!",""))</f>
        <v/>
      </c>
      <c r="AN14" s="412"/>
      <c r="AO14" s="412"/>
      <c r="AP14" s="412"/>
      <c r="AQ14" s="412"/>
      <c r="AR14" s="412"/>
      <c r="AS14" s="412"/>
      <c r="AT14" s="412"/>
      <c r="AU14" s="412"/>
      <c r="AV14" s="412"/>
      <c r="AW14" s="412"/>
      <c r="AX14" s="412"/>
      <c r="AY14" s="180"/>
      <c r="AZ14" s="25"/>
    </row>
    <row r="15" spans="1:58" x14ac:dyDescent="0.2">
      <c r="A15" s="25"/>
      <c r="B15" s="198" t="s">
        <v>1</v>
      </c>
      <c r="C15" s="190" t="s">
        <v>200</v>
      </c>
      <c r="D15" s="267"/>
      <c r="E15" s="267"/>
      <c r="F15" s="267"/>
      <c r="G15" s="267"/>
      <c r="H15" s="267"/>
      <c r="I15" s="267"/>
      <c r="J15" s="267"/>
      <c r="K15" s="267"/>
      <c r="L15" s="267"/>
      <c r="M15" s="267"/>
      <c r="N15" s="267"/>
      <c r="O15" s="267"/>
      <c r="P15" s="267"/>
      <c r="Q15" s="267"/>
      <c r="R15" s="267"/>
      <c r="S15" s="267"/>
      <c r="T15" s="267"/>
      <c r="U15" s="267"/>
      <c r="V15" s="267"/>
      <c r="W15" s="267"/>
      <c r="X15" s="267"/>
      <c r="Y15" s="266" t="s">
        <v>42</v>
      </c>
      <c r="Z15" s="417"/>
      <c r="AA15" s="417"/>
      <c r="AB15" s="417"/>
      <c r="AC15" s="417"/>
      <c r="AD15" s="417"/>
      <c r="AE15" s="417"/>
      <c r="AF15" s="417"/>
      <c r="AG15" s="417"/>
      <c r="AH15" s="417"/>
      <c r="AI15" s="417"/>
      <c r="AJ15" s="417"/>
      <c r="AK15" s="417"/>
      <c r="AL15" s="161"/>
      <c r="AM15" s="413"/>
      <c r="AN15" s="413"/>
      <c r="AO15" s="413"/>
      <c r="AP15" s="413"/>
      <c r="AQ15" s="413"/>
      <c r="AR15" s="413"/>
      <c r="AS15" s="413"/>
      <c r="AT15" s="413"/>
      <c r="AU15" s="413"/>
      <c r="AV15" s="413"/>
      <c r="AW15" s="413"/>
      <c r="AX15" s="413"/>
      <c r="AY15" s="180"/>
      <c r="AZ15" s="25"/>
    </row>
    <row r="16" spans="1:58" x14ac:dyDescent="0.2">
      <c r="A16" s="25"/>
      <c r="B16" s="198" t="s">
        <v>2</v>
      </c>
      <c r="C16" s="190" t="s">
        <v>6</v>
      </c>
      <c r="D16" s="267"/>
      <c r="E16" s="267"/>
      <c r="F16" s="267"/>
      <c r="G16" s="267"/>
      <c r="H16" s="267"/>
      <c r="I16" s="267"/>
      <c r="J16" s="267"/>
      <c r="K16" s="267"/>
      <c r="L16" s="267"/>
      <c r="M16" s="267"/>
      <c r="N16" s="267"/>
      <c r="O16" s="267"/>
      <c r="P16" s="267"/>
      <c r="Q16" s="267"/>
      <c r="R16" s="267"/>
      <c r="S16" s="267"/>
      <c r="T16" s="267"/>
      <c r="U16" s="267"/>
      <c r="V16" s="267"/>
      <c r="W16" s="267"/>
      <c r="X16" s="267"/>
      <c r="Y16" s="266" t="s">
        <v>42</v>
      </c>
      <c r="Z16" s="417"/>
      <c r="AA16" s="417"/>
      <c r="AB16" s="417"/>
      <c r="AC16" s="417"/>
      <c r="AD16" s="417"/>
      <c r="AE16" s="417"/>
      <c r="AF16" s="417"/>
      <c r="AG16" s="417"/>
      <c r="AH16" s="417"/>
      <c r="AI16" s="417"/>
      <c r="AJ16" s="417"/>
      <c r="AK16" s="417"/>
      <c r="AL16" s="162"/>
      <c r="AM16" s="413"/>
      <c r="AN16" s="413"/>
      <c r="AO16" s="413"/>
      <c r="AP16" s="413"/>
      <c r="AQ16" s="413"/>
      <c r="AR16" s="413"/>
      <c r="AS16" s="413"/>
      <c r="AT16" s="413"/>
      <c r="AU16" s="413"/>
      <c r="AV16" s="413"/>
      <c r="AW16" s="413"/>
      <c r="AX16" s="413"/>
      <c r="AY16" s="181"/>
      <c r="AZ16" s="25"/>
      <c r="BF16" s="1" t="e">
        <f>Current_Year_Refinance_Available_Entitlement/Current_Year_Refinance_Desired_Loan_Amount</f>
        <v>#VALUE!</v>
      </c>
    </row>
    <row r="17" spans="1:61" ht="15" x14ac:dyDescent="0.25">
      <c r="A17" s="25"/>
      <c r="B17" s="469" t="s">
        <v>3</v>
      </c>
      <c r="C17" s="473" t="s">
        <v>222</v>
      </c>
      <c r="D17" s="474"/>
      <c r="E17" s="474"/>
      <c r="F17" s="474"/>
      <c r="G17" s="474"/>
      <c r="H17" s="474"/>
      <c r="I17" s="474"/>
      <c r="J17" s="474"/>
      <c r="K17" s="474"/>
      <c r="L17" s="474"/>
      <c r="M17" s="474"/>
      <c r="N17" s="474"/>
      <c r="O17" s="474"/>
      <c r="P17" s="474"/>
      <c r="Q17" s="474"/>
      <c r="R17" s="474"/>
      <c r="S17" s="474"/>
      <c r="T17" s="474"/>
      <c r="U17" s="474"/>
      <c r="V17" s="474"/>
      <c r="W17" s="402" t="s">
        <v>212</v>
      </c>
      <c r="X17" s="402"/>
      <c r="Y17" s="403"/>
      <c r="Z17" s="452">
        <f>Current_Year_Refinance_Desired_Loan_Amount*25%</f>
        <v>0</v>
      </c>
      <c r="AA17" s="453"/>
      <c r="AB17" s="453"/>
      <c r="AC17" s="453"/>
      <c r="AD17" s="453"/>
      <c r="AE17" s="453"/>
      <c r="AF17" s="453"/>
      <c r="AG17" s="453"/>
      <c r="AH17" s="453"/>
      <c r="AI17" s="453"/>
      <c r="AJ17" s="453"/>
      <c r="AK17" s="453"/>
      <c r="AL17" s="162"/>
      <c r="AM17" s="413"/>
      <c r="AN17" s="413"/>
      <c r="AO17" s="413"/>
      <c r="AP17" s="413"/>
      <c r="AQ17" s="413"/>
      <c r="AR17" s="413"/>
      <c r="AS17" s="413"/>
      <c r="AT17" s="413"/>
      <c r="AU17" s="413"/>
      <c r="AV17" s="413"/>
      <c r="AW17" s="413"/>
      <c r="AX17" s="413"/>
      <c r="AY17" s="181"/>
      <c r="AZ17" s="25"/>
      <c r="BH17"/>
      <c r="BI17"/>
    </row>
    <row r="18" spans="1:61" ht="15" x14ac:dyDescent="0.25">
      <c r="A18" s="25"/>
      <c r="B18" s="469"/>
      <c r="C18" s="475"/>
      <c r="D18" s="476"/>
      <c r="E18" s="476"/>
      <c r="F18" s="476"/>
      <c r="G18" s="476"/>
      <c r="H18" s="476"/>
      <c r="I18" s="476"/>
      <c r="J18" s="476"/>
      <c r="K18" s="476"/>
      <c r="L18" s="476"/>
      <c r="M18" s="476"/>
      <c r="N18" s="476"/>
      <c r="O18" s="476"/>
      <c r="P18" s="476"/>
      <c r="Q18" s="476"/>
      <c r="R18" s="476"/>
      <c r="S18" s="476"/>
      <c r="T18" s="476"/>
      <c r="U18" s="476"/>
      <c r="V18" s="476"/>
      <c r="W18" s="404"/>
      <c r="X18" s="404"/>
      <c r="Y18" s="405"/>
      <c r="Z18" s="453"/>
      <c r="AA18" s="453"/>
      <c r="AB18" s="453"/>
      <c r="AC18" s="453"/>
      <c r="AD18" s="453"/>
      <c r="AE18" s="453"/>
      <c r="AF18" s="453"/>
      <c r="AG18" s="453"/>
      <c r="AH18" s="453"/>
      <c r="AI18" s="453"/>
      <c r="AJ18" s="453"/>
      <c r="AK18" s="453"/>
      <c r="AL18" s="183"/>
      <c r="AM18" s="467" t="str">
        <f xml:space="preserve">
IFERROR(IF(AM24&gt;25%,
IF(Current_Year_Refinance_Appraised_Value&lt;=417000,
"*Based on County Loan Limit, Guaranty coverage is "&amp;ROUND(Current_Year_Refinance_Actual_Guaranty_Percent*100,2)&amp;"%. However, VA guaranty max is 25% of loan amount.",
"*Base on County Loan Limit, Guaranty coverage is "&amp;ROUND(Current_Year_Refinance_Actual_Guaranty_Percent*100,2)&amp;"%. However, VA guaranty max is lesser of 25% loan limit or 25% of loan amount."),""),"")</f>
        <v/>
      </c>
      <c r="AN18" s="467"/>
      <c r="AO18" s="467"/>
      <c r="AP18" s="467"/>
      <c r="AQ18" s="467"/>
      <c r="AR18" s="467"/>
      <c r="AS18" s="467"/>
      <c r="AT18" s="467"/>
      <c r="AU18" s="467"/>
      <c r="AV18" s="467"/>
      <c r="AW18" s="467"/>
      <c r="AX18" s="467"/>
      <c r="AY18" s="181"/>
      <c r="AZ18" s="25"/>
      <c r="BH18"/>
      <c r="BI18"/>
    </row>
    <row r="19" spans="1:61" ht="12.75" customHeight="1" x14ac:dyDescent="0.25">
      <c r="A19" s="25"/>
      <c r="B19" s="689" t="s">
        <v>9</v>
      </c>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716"/>
      <c r="AL19" s="161"/>
      <c r="AM19" s="467"/>
      <c r="AN19" s="467"/>
      <c r="AO19" s="467"/>
      <c r="AP19" s="467"/>
      <c r="AQ19" s="467"/>
      <c r="AR19" s="467"/>
      <c r="AS19" s="467"/>
      <c r="AT19" s="467"/>
      <c r="AU19" s="467"/>
      <c r="AV19" s="467"/>
      <c r="AW19" s="467"/>
      <c r="AX19" s="467"/>
      <c r="AY19" s="180"/>
      <c r="AZ19" s="25"/>
      <c r="BH19"/>
      <c r="BI19"/>
    </row>
    <row r="20" spans="1:61" ht="15" x14ac:dyDescent="0.25">
      <c r="A20" s="25"/>
      <c r="B20" s="468" t="s">
        <v>4</v>
      </c>
      <c r="C20" s="247" t="s">
        <v>41</v>
      </c>
      <c r="D20" s="162"/>
      <c r="E20" s="162"/>
      <c r="F20" s="162"/>
      <c r="G20" s="162"/>
      <c r="H20" s="162"/>
      <c r="I20" s="162"/>
      <c r="J20" s="162"/>
      <c r="K20" s="162"/>
      <c r="L20" s="162"/>
      <c r="M20" s="162"/>
      <c r="N20" s="162"/>
      <c r="O20" s="162"/>
      <c r="P20" s="162"/>
      <c r="Q20" s="162"/>
      <c r="R20" s="162"/>
      <c r="S20" s="162"/>
      <c r="T20" s="162"/>
      <c r="U20" s="162"/>
      <c r="V20" s="162"/>
      <c r="W20" s="162"/>
      <c r="X20" s="162"/>
      <c r="Y20" s="162"/>
      <c r="Z20" s="470" t="str">
        <f>IFERROR(VLOOKUP(LoanLimit_Lookup_Current_Yr_Refi,LookUpTable_CountyLoanLimit_AllYears,2,FALSE),"")</f>
        <v/>
      </c>
      <c r="AA20" s="470"/>
      <c r="AB20" s="470"/>
      <c r="AC20" s="470"/>
      <c r="AD20" s="470"/>
      <c r="AE20" s="470"/>
      <c r="AF20" s="470"/>
      <c r="AG20" s="470"/>
      <c r="AH20" s="470"/>
      <c r="AI20" s="470"/>
      <c r="AJ20" s="470"/>
      <c r="AK20" s="470"/>
      <c r="AL20" s="162"/>
      <c r="AM20" s="467"/>
      <c r="AN20" s="467"/>
      <c r="AO20" s="467"/>
      <c r="AP20" s="467"/>
      <c r="AQ20" s="467"/>
      <c r="AR20" s="467"/>
      <c r="AS20" s="467"/>
      <c r="AT20" s="467"/>
      <c r="AU20" s="467"/>
      <c r="AV20" s="467"/>
      <c r="AW20" s="467"/>
      <c r="AX20" s="467"/>
      <c r="AY20" s="181"/>
      <c r="AZ20" s="25"/>
      <c r="BH20"/>
      <c r="BI20"/>
    </row>
    <row r="21" spans="1:61" ht="15" x14ac:dyDescent="0.25">
      <c r="A21" s="25"/>
      <c r="B21" s="469"/>
      <c r="C21" s="206"/>
      <c r="D21" s="163" t="s">
        <v>14</v>
      </c>
      <c r="E21" s="164"/>
      <c r="F21" s="165"/>
      <c r="G21" s="382"/>
      <c r="H21" s="383"/>
      <c r="I21" s="384"/>
      <c r="J21" s="164"/>
      <c r="K21" s="164"/>
      <c r="L21" s="164"/>
      <c r="M21" s="166" t="s">
        <v>15</v>
      </c>
      <c r="N21" s="385"/>
      <c r="O21" s="386"/>
      <c r="P21" s="386"/>
      <c r="Q21" s="386"/>
      <c r="R21" s="386"/>
      <c r="S21" s="386"/>
      <c r="T21" s="386"/>
      <c r="U21" s="386"/>
      <c r="V21" s="386"/>
      <c r="W21" s="386"/>
      <c r="X21" s="387"/>
      <c r="Y21" s="205"/>
      <c r="Z21" s="471"/>
      <c r="AA21" s="471"/>
      <c r="AB21" s="471"/>
      <c r="AC21" s="471"/>
      <c r="AD21" s="471"/>
      <c r="AE21" s="471"/>
      <c r="AF21" s="471"/>
      <c r="AG21" s="471"/>
      <c r="AH21" s="471"/>
      <c r="AI21" s="471"/>
      <c r="AJ21" s="471"/>
      <c r="AK21" s="471"/>
      <c r="AL21" s="162"/>
      <c r="AM21" s="467"/>
      <c r="AN21" s="467"/>
      <c r="AO21" s="467"/>
      <c r="AP21" s="467"/>
      <c r="AQ21" s="467"/>
      <c r="AR21" s="467"/>
      <c r="AS21" s="467"/>
      <c r="AT21" s="467"/>
      <c r="AU21" s="467"/>
      <c r="AV21" s="467"/>
      <c r="AW21" s="467"/>
      <c r="AX21" s="467"/>
      <c r="AY21" s="181"/>
      <c r="AZ21" s="25"/>
      <c r="BH21"/>
      <c r="BI21"/>
    </row>
    <row r="22" spans="1:61" ht="15" x14ac:dyDescent="0.25">
      <c r="A22" s="25"/>
      <c r="B22" s="198" t="s">
        <v>10</v>
      </c>
      <c r="C22" s="247" t="s">
        <v>252</v>
      </c>
      <c r="D22" s="162"/>
      <c r="E22" s="162"/>
      <c r="F22" s="162"/>
      <c r="G22" s="162"/>
      <c r="H22" s="162"/>
      <c r="I22" s="162"/>
      <c r="J22" s="162"/>
      <c r="K22" s="162"/>
      <c r="L22" s="162"/>
      <c r="M22" s="162"/>
      <c r="N22" s="162"/>
      <c r="O22" s="162"/>
      <c r="P22" s="162"/>
      <c r="Q22" s="162"/>
      <c r="R22" s="162"/>
      <c r="S22" s="162"/>
      <c r="T22" s="162"/>
      <c r="U22" s="162"/>
      <c r="V22" s="162"/>
      <c r="W22" s="162"/>
      <c r="X22" s="162"/>
      <c r="Y22" s="248" t="s">
        <v>212</v>
      </c>
      <c r="Z22" s="397" t="str">
        <f>IFERROR(Current_Year_Refinance_County_Loan_Limit*25%,"")</f>
        <v/>
      </c>
      <c r="AA22" s="397"/>
      <c r="AB22" s="397"/>
      <c r="AC22" s="397"/>
      <c r="AD22" s="397"/>
      <c r="AE22" s="397"/>
      <c r="AF22" s="397"/>
      <c r="AG22" s="397"/>
      <c r="AH22" s="397"/>
      <c r="AI22" s="397"/>
      <c r="AJ22" s="397"/>
      <c r="AK22" s="397"/>
      <c r="AL22" s="162"/>
      <c r="AM22" s="467"/>
      <c r="AN22" s="467"/>
      <c r="AO22" s="467"/>
      <c r="AP22" s="467"/>
      <c r="AQ22" s="467"/>
      <c r="AR22" s="467"/>
      <c r="AS22" s="467"/>
      <c r="AT22" s="467"/>
      <c r="AU22" s="467"/>
      <c r="AV22" s="467"/>
      <c r="AW22" s="467"/>
      <c r="AX22" s="467"/>
      <c r="AY22" s="181"/>
      <c r="AZ22" s="25"/>
      <c r="BH22"/>
      <c r="BI22"/>
    </row>
    <row r="23" spans="1:61" ht="13.5" thickBot="1" x14ac:dyDescent="0.25">
      <c r="A23" s="25"/>
      <c r="B23" s="198" t="s">
        <v>11</v>
      </c>
      <c r="C23" s="259" t="s">
        <v>16</v>
      </c>
      <c r="D23" s="249"/>
      <c r="E23" s="249"/>
      <c r="F23" s="249"/>
      <c r="G23" s="249"/>
      <c r="H23" s="249"/>
      <c r="I23" s="249"/>
      <c r="J23" s="249"/>
      <c r="K23" s="249"/>
      <c r="L23" s="249"/>
      <c r="M23" s="249"/>
      <c r="N23" s="249"/>
      <c r="O23" s="249"/>
      <c r="P23" s="249"/>
      <c r="Q23" s="249"/>
      <c r="R23" s="249"/>
      <c r="S23" s="249"/>
      <c r="T23" s="249"/>
      <c r="U23" s="249"/>
      <c r="V23" s="249"/>
      <c r="W23" s="249"/>
      <c r="X23" s="249"/>
      <c r="Y23" s="250" t="s">
        <v>44</v>
      </c>
      <c r="Z23" s="417"/>
      <c r="AA23" s="417"/>
      <c r="AB23" s="417"/>
      <c r="AC23" s="417"/>
      <c r="AD23" s="417"/>
      <c r="AE23" s="417"/>
      <c r="AF23" s="417"/>
      <c r="AG23" s="417"/>
      <c r="AH23" s="417"/>
      <c r="AI23" s="417"/>
      <c r="AJ23" s="417"/>
      <c r="AK23" s="417"/>
      <c r="AL23" s="162"/>
      <c r="AM23" s="162"/>
      <c r="AN23" s="162"/>
      <c r="AO23" s="162"/>
      <c r="AP23" s="162"/>
      <c r="AQ23" s="162"/>
      <c r="AR23" s="162"/>
      <c r="AS23" s="162"/>
      <c r="AT23" s="162"/>
      <c r="AU23" s="162"/>
      <c r="AV23" s="162"/>
      <c r="AW23" s="162"/>
      <c r="AX23" s="162"/>
      <c r="AY23" s="181"/>
      <c r="AZ23" s="25"/>
      <c r="BF23" s="12" t="s">
        <v>197</v>
      </c>
    </row>
    <row r="24" spans="1:61" x14ac:dyDescent="0.2">
      <c r="A24" s="25"/>
      <c r="B24" s="197" t="s">
        <v>12</v>
      </c>
      <c r="C24" s="247" t="s">
        <v>17</v>
      </c>
      <c r="D24" s="162"/>
      <c r="E24" s="162"/>
      <c r="F24" s="162"/>
      <c r="G24" s="162"/>
      <c r="H24" s="162"/>
      <c r="I24" s="162"/>
      <c r="J24" s="162"/>
      <c r="K24" s="162"/>
      <c r="L24" s="162"/>
      <c r="M24" s="162"/>
      <c r="N24" s="162"/>
      <c r="O24" s="162"/>
      <c r="P24" s="162"/>
      <c r="Q24" s="162"/>
      <c r="R24" s="162"/>
      <c r="S24" s="162"/>
      <c r="T24" s="162"/>
      <c r="U24" s="162"/>
      <c r="V24" s="162"/>
      <c r="W24" s="162"/>
      <c r="X24" s="162"/>
      <c r="Y24" s="251" t="s">
        <v>39</v>
      </c>
      <c r="Z24" s="425" t="str">
        <f>IFERROR(Current_Year_Refinance_Maximum_Potential_Guaranty-Current_Year_Refinance_Previously_Used_Entitlement_NotRestorable,"")</f>
        <v/>
      </c>
      <c r="AA24" s="425"/>
      <c r="AB24" s="425"/>
      <c r="AC24" s="425"/>
      <c r="AD24" s="425"/>
      <c r="AE24" s="425"/>
      <c r="AF24" s="425"/>
      <c r="AG24" s="425"/>
      <c r="AH24" s="425"/>
      <c r="AI24" s="425"/>
      <c r="AJ24" s="425"/>
      <c r="AK24" s="425"/>
      <c r="AL24" s="177"/>
      <c r="AM24" s="472" t="str">
        <f>IFERROR(ROUNDDOWN(Current_Year_Refinance_Available_Entitlement/ Current_Year_Refinance_Desired_Loan_Amount,5),"")</f>
        <v/>
      </c>
      <c r="AN24" s="472"/>
      <c r="AO24" s="472"/>
      <c r="AP24" s="472"/>
      <c r="AQ24" s="472"/>
      <c r="AR24" s="173" t="str">
        <f>IF(AM24="","",IF(AM24&gt;25%,"*",""))</f>
        <v/>
      </c>
      <c r="AS24" s="162"/>
      <c r="AT24" s="162"/>
      <c r="AU24" s="162"/>
      <c r="AV24" s="162"/>
      <c r="AW24" s="162"/>
      <c r="AX24" s="162"/>
      <c r="AY24" s="181"/>
      <c r="AZ24" s="25"/>
      <c r="BF24" s="7" t="s">
        <v>188</v>
      </c>
      <c r="BG24" s="8">
        <v>2.3E-2</v>
      </c>
    </row>
    <row r="25" spans="1:61" x14ac:dyDescent="0.2">
      <c r="A25" s="25"/>
      <c r="B25" s="689" t="s">
        <v>203</v>
      </c>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716"/>
      <c r="AL25" s="161"/>
      <c r="AM25" s="161"/>
      <c r="AN25" s="161"/>
      <c r="AO25" s="161"/>
      <c r="AP25" s="161"/>
      <c r="AQ25" s="161"/>
      <c r="AR25" s="161"/>
      <c r="AS25" s="462">
        <f>IFERROR(ROUNDDOWN(SUM(Current_Year_Refinance_Available_Guaranty_Percent,Current_Year_Refinance_Guaranty_Shortfall_Percent),5),"")</f>
        <v>0</v>
      </c>
      <c r="AT25" s="463"/>
      <c r="AU25" s="463"/>
      <c r="AV25" s="463"/>
      <c r="AW25" s="464"/>
      <c r="AX25" s="161"/>
      <c r="AY25" s="180"/>
      <c r="AZ25" s="25"/>
      <c r="BF25" s="1" t="s">
        <v>189</v>
      </c>
      <c r="BG25" s="9">
        <v>3.5999999999999997E-2</v>
      </c>
    </row>
    <row r="26" spans="1:61" x14ac:dyDescent="0.2">
      <c r="A26" s="25"/>
      <c r="B26" s="216" t="s">
        <v>13</v>
      </c>
      <c r="C26" s="269" t="s">
        <v>201</v>
      </c>
      <c r="D26" s="164"/>
      <c r="E26" s="164"/>
      <c r="F26" s="164"/>
      <c r="G26" s="164"/>
      <c r="H26" s="164"/>
      <c r="I26" s="164"/>
      <c r="J26" s="164"/>
      <c r="K26" s="164"/>
      <c r="L26" s="164"/>
      <c r="M26" s="164"/>
      <c r="N26" s="164"/>
      <c r="O26" s="164"/>
      <c r="P26" s="164"/>
      <c r="Q26" s="164"/>
      <c r="R26" s="164"/>
      <c r="S26" s="164"/>
      <c r="T26" s="164"/>
      <c r="U26" s="164"/>
      <c r="V26" s="164"/>
      <c r="W26" s="164"/>
      <c r="X26" s="164"/>
      <c r="Y26" s="270" t="s">
        <v>221</v>
      </c>
      <c r="Z26" s="465">
        <f>IF(Current_Year_Refinance_Available_Entitlement&gt;Current_Year_Refinance_Required_25percent_Coverage,0,Current_Year_Refinance_Required_25percent_Coverage-Current_Year_Refinance_Available_Entitlement)</f>
        <v>0</v>
      </c>
      <c r="AA26" s="465"/>
      <c r="AB26" s="465"/>
      <c r="AC26" s="465"/>
      <c r="AD26" s="465"/>
      <c r="AE26" s="465"/>
      <c r="AF26" s="465"/>
      <c r="AG26" s="465"/>
      <c r="AH26" s="465"/>
      <c r="AI26" s="465"/>
      <c r="AJ26" s="465"/>
      <c r="AK26" s="465"/>
      <c r="AL26" s="161"/>
      <c r="AM26" s="466" t="str">
        <f>IFERROR(Current_Year_Refinance_Guaranty_Shortfall/Current_Year_Refinance_Desired_Loan_Amount,"")</f>
        <v/>
      </c>
      <c r="AN26" s="466"/>
      <c r="AO26" s="466"/>
      <c r="AP26" s="466"/>
      <c r="AQ26" s="466"/>
      <c r="AR26" s="161"/>
      <c r="AS26" s="252"/>
      <c r="AT26" s="252"/>
      <c r="AU26" s="252"/>
      <c r="AV26" s="252"/>
      <c r="AW26" s="252"/>
      <c r="AX26" s="161"/>
      <c r="AY26" s="180"/>
      <c r="AZ26" s="25"/>
      <c r="BF26" s="1" t="s">
        <v>190</v>
      </c>
      <c r="BG26" s="9">
        <v>2.3E-2</v>
      </c>
    </row>
    <row r="27" spans="1:61" x14ac:dyDescent="0.2">
      <c r="A27" s="25"/>
      <c r="B27" s="198" t="s">
        <v>19</v>
      </c>
      <c r="C27" s="247" t="s">
        <v>226</v>
      </c>
      <c r="D27" s="162"/>
      <c r="E27" s="162"/>
      <c r="F27" s="162"/>
      <c r="G27" s="162"/>
      <c r="H27" s="162"/>
      <c r="I27" s="162"/>
      <c r="J27" s="162"/>
      <c r="K27" s="162"/>
      <c r="L27" s="162"/>
      <c r="M27" s="162"/>
      <c r="N27" s="162"/>
      <c r="O27" s="162"/>
      <c r="P27" s="162"/>
      <c r="Q27" s="162"/>
      <c r="R27" s="162"/>
      <c r="S27" s="162"/>
      <c r="T27" s="162"/>
      <c r="U27" s="162"/>
      <c r="V27" s="162"/>
      <c r="W27" s="162"/>
      <c r="X27" s="162"/>
      <c r="Y27" s="248" t="s">
        <v>225</v>
      </c>
      <c r="Z27" s="458">
        <f>IF(Current_Year_Refinance_Appraised_Value&gt;Current_Year_Refinance_Desired_Loan_Amount,Current_Year_Refinance_Appraised_Value-Current_Year_Refinance_Desired_Loan_Amount,0)</f>
        <v>0</v>
      </c>
      <c r="AA27" s="458"/>
      <c r="AB27" s="458"/>
      <c r="AC27" s="458"/>
      <c r="AD27" s="458"/>
      <c r="AE27" s="458"/>
      <c r="AF27" s="458"/>
      <c r="AG27" s="458"/>
      <c r="AH27" s="458"/>
      <c r="AI27" s="458"/>
      <c r="AJ27" s="458"/>
      <c r="AK27" s="458"/>
      <c r="AL27" s="177"/>
      <c r="AM27" s="457" t="str">
        <f>IFERROR(Current_Year_Refinance_Available_Equity/Current_Year_Refinance_Desired_Loan_Amount,"")</f>
        <v/>
      </c>
      <c r="AN27" s="457"/>
      <c r="AO27" s="457"/>
      <c r="AP27" s="457"/>
      <c r="AQ27" s="457"/>
      <c r="AR27" s="174"/>
      <c r="AS27" s="459" t="str">
        <f>IF(Current_Year_Refinance_Required_Investment_Percent=0,"Available Equity enough to satisfy Guaranty Shortfall", "")</f>
        <v/>
      </c>
      <c r="AT27" s="459"/>
      <c r="AU27" s="459"/>
      <c r="AV27" s="459"/>
      <c r="AW27" s="459"/>
      <c r="AX27" s="459"/>
      <c r="AY27" s="181"/>
      <c r="AZ27" s="25"/>
      <c r="BF27" s="1" t="s">
        <v>191</v>
      </c>
      <c r="BG27" s="9">
        <v>3.5999999999999997E-2</v>
      </c>
    </row>
    <row r="28" spans="1:61" ht="13.5" thickBot="1" x14ac:dyDescent="0.25">
      <c r="A28" s="25"/>
      <c r="B28" s="197" t="s">
        <v>20</v>
      </c>
      <c r="C28" s="258" t="s">
        <v>223</v>
      </c>
      <c r="D28" s="160"/>
      <c r="E28" s="160"/>
      <c r="F28" s="160"/>
      <c r="G28" s="160"/>
      <c r="H28" s="160"/>
      <c r="I28" s="160"/>
      <c r="J28" s="160"/>
      <c r="K28" s="160"/>
      <c r="L28" s="160"/>
      <c r="M28" s="160"/>
      <c r="N28" s="160"/>
      <c r="O28" s="160"/>
      <c r="P28" s="160"/>
      <c r="Q28" s="160"/>
      <c r="R28" s="160"/>
      <c r="S28" s="160"/>
      <c r="T28" s="160"/>
      <c r="U28" s="160"/>
      <c r="V28" s="160"/>
      <c r="W28" s="160"/>
      <c r="X28" s="160"/>
      <c r="Y28" s="271" t="s">
        <v>224</v>
      </c>
      <c r="Z28" s="460">
        <f>IF(Current_Year_Refinance_Guaranty_Shortfall-Current_Year_Refinance_Available_Equity&lt;0,0,Current_Year_Refinance_Guaranty_Shortfall-Current_Year_Refinance_Available_Equity)</f>
        <v>0</v>
      </c>
      <c r="AA28" s="460"/>
      <c r="AB28" s="460"/>
      <c r="AC28" s="460"/>
      <c r="AD28" s="460"/>
      <c r="AE28" s="460"/>
      <c r="AF28" s="460"/>
      <c r="AG28" s="460"/>
      <c r="AH28" s="460"/>
      <c r="AI28" s="460"/>
      <c r="AJ28" s="460"/>
      <c r="AK28" s="460"/>
      <c r="AL28" s="177"/>
      <c r="AM28" s="461" t="str">
        <f>IFERROR(ROUNDDOWN(Current_Year_Refinance_Required_Investment/Current_Year_Refinance_Desired_Loan_Amount,5),"")</f>
        <v/>
      </c>
      <c r="AN28" s="461"/>
      <c r="AO28" s="461"/>
      <c r="AP28" s="461"/>
      <c r="AQ28" s="461"/>
      <c r="AR28" s="174"/>
      <c r="AS28" s="459"/>
      <c r="AT28" s="459"/>
      <c r="AU28" s="459"/>
      <c r="AV28" s="459"/>
      <c r="AW28" s="459"/>
      <c r="AX28" s="459"/>
      <c r="AY28" s="181"/>
      <c r="AZ28" s="25"/>
      <c r="BF28" s="10" t="s">
        <v>192</v>
      </c>
      <c r="BG28" s="11">
        <v>0</v>
      </c>
    </row>
    <row r="29" spans="1:61" ht="12.75" customHeight="1" x14ac:dyDescent="0.2">
      <c r="A29" s="25"/>
      <c r="B29" s="689" t="s">
        <v>28</v>
      </c>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716"/>
      <c r="AL29" s="174"/>
      <c r="AM29" s="177"/>
      <c r="AN29" s="162"/>
      <c r="AO29" s="162"/>
      <c r="AP29" s="162"/>
      <c r="AQ29" s="162"/>
      <c r="AR29" s="162"/>
      <c r="AS29" s="162"/>
      <c r="AT29" s="162"/>
      <c r="AU29" s="162"/>
      <c r="AV29" s="162"/>
      <c r="AW29" s="162"/>
      <c r="AX29" s="162"/>
      <c r="AY29" s="181"/>
      <c r="AZ29" s="25"/>
    </row>
    <row r="30" spans="1:61" ht="14.25" x14ac:dyDescent="0.2">
      <c r="A30" s="25"/>
      <c r="B30" s="219" t="s">
        <v>21</v>
      </c>
      <c r="C30" s="449" t="s">
        <v>256</v>
      </c>
      <c r="D30" s="450"/>
      <c r="E30" s="450"/>
      <c r="F30" s="450"/>
      <c r="G30" s="450"/>
      <c r="H30" s="450"/>
      <c r="I30" s="450"/>
      <c r="J30" s="450"/>
      <c r="K30" s="450"/>
      <c r="L30" s="450"/>
      <c r="M30" s="450"/>
      <c r="N30" s="450"/>
      <c r="O30" s="450"/>
      <c r="P30" s="450"/>
      <c r="Q30" s="450"/>
      <c r="R30" s="450"/>
      <c r="S30" s="450"/>
      <c r="T30" s="450"/>
      <c r="U30" s="450"/>
      <c r="V30" s="450"/>
      <c r="W30" s="450"/>
      <c r="X30" s="450"/>
      <c r="Y30" s="451"/>
      <c r="Z30" s="452">
        <f>Current_Year_Refinance_Desired_Loan_Amount-Current_Year_Refinance_Required_Investment</f>
        <v>0</v>
      </c>
      <c r="AA30" s="453"/>
      <c r="AB30" s="453"/>
      <c r="AC30" s="453"/>
      <c r="AD30" s="453"/>
      <c r="AE30" s="453"/>
      <c r="AF30" s="453"/>
      <c r="AG30" s="453"/>
      <c r="AH30" s="453"/>
      <c r="AI30" s="453"/>
      <c r="AJ30" s="453"/>
      <c r="AK30" s="453"/>
      <c r="AL30" s="162"/>
      <c r="AM30" s="183"/>
      <c r="AN30" s="183"/>
      <c r="AO30" s="183"/>
      <c r="AP30" s="183"/>
      <c r="AQ30" s="183"/>
      <c r="AR30" s="162"/>
      <c r="AS30" s="183"/>
      <c r="AT30" s="183"/>
      <c r="AU30" s="183"/>
      <c r="AV30" s="183"/>
      <c r="AW30" s="183"/>
      <c r="AX30" s="162"/>
      <c r="AY30" s="181"/>
      <c r="AZ30" s="25"/>
      <c r="BH30" s="6"/>
    </row>
    <row r="31" spans="1:61" ht="15" customHeight="1" x14ac:dyDescent="0.2">
      <c r="A31" s="25"/>
      <c r="B31" s="239" t="s">
        <v>22</v>
      </c>
      <c r="C31" s="267" t="s">
        <v>35</v>
      </c>
      <c r="D31" s="268"/>
      <c r="E31" s="268"/>
      <c r="F31" s="268"/>
      <c r="G31" s="268"/>
      <c r="H31" s="268"/>
      <c r="I31" s="268"/>
      <c r="J31" s="268"/>
      <c r="K31" s="268"/>
      <c r="L31" s="268"/>
      <c r="M31" s="268"/>
      <c r="N31" s="268"/>
      <c r="O31" s="268"/>
      <c r="P31" s="268"/>
      <c r="Q31" s="268"/>
      <c r="R31" s="268"/>
      <c r="S31" s="268"/>
      <c r="T31" s="268"/>
      <c r="U31" s="268"/>
      <c r="V31" s="268"/>
      <c r="W31" s="268"/>
      <c r="X31" s="268"/>
      <c r="Y31" s="266" t="s">
        <v>39</v>
      </c>
      <c r="Z31" s="397">
        <f>Current_Year_Refinance_Max_Allowable_Base_Ln_Amt</f>
        <v>0</v>
      </c>
      <c r="AA31" s="397"/>
      <c r="AB31" s="397"/>
      <c r="AC31" s="397"/>
      <c r="AD31" s="397"/>
      <c r="AE31" s="397"/>
      <c r="AF31" s="397"/>
      <c r="AG31" s="397"/>
      <c r="AH31" s="397"/>
      <c r="AI31" s="397"/>
      <c r="AJ31" s="397"/>
      <c r="AK31" s="397"/>
      <c r="AL31" s="183"/>
      <c r="AM31" s="457" t="str">
        <f>IFERROR(Current_Year_Refinance_Base_Ln_Amt_Before_VAFF/Current_Year_Refinance_Appraised_Value,"")</f>
        <v/>
      </c>
      <c r="AN31" s="457"/>
      <c r="AO31" s="457"/>
      <c r="AP31" s="457"/>
      <c r="AQ31" s="457"/>
      <c r="AR31" s="162"/>
      <c r="AS31" s="253"/>
      <c r="AT31" s="253"/>
      <c r="AU31" s="253"/>
      <c r="AV31" s="253"/>
      <c r="AW31" s="253"/>
      <c r="AX31" s="253"/>
      <c r="AY31" s="181"/>
      <c r="AZ31" s="25"/>
    </row>
    <row r="32" spans="1:61" ht="14.25" x14ac:dyDescent="0.2">
      <c r="A32" s="25"/>
      <c r="B32" s="454" t="s">
        <v>23</v>
      </c>
      <c r="C32" s="167" t="s">
        <v>254</v>
      </c>
      <c r="D32" s="162"/>
      <c r="E32" s="162"/>
      <c r="F32" s="162"/>
      <c r="G32" s="162"/>
      <c r="H32" s="162"/>
      <c r="I32" s="162"/>
      <c r="J32" s="162"/>
      <c r="K32" s="162"/>
      <c r="L32" s="432" t="str">
        <f>IF(Current_Year_Refinance_Veteran_Type_selection="","",VLOOKUP(Current_Year_Refinance_Veteran_Type_selection,BF24:BG28,2,FALSE))</f>
        <v/>
      </c>
      <c r="M32" s="433"/>
      <c r="N32" s="434"/>
      <c r="O32" s="435" t="str">
        <f>IF(Current_Year_Refinance_Percent_Funding_Fee="","", Current_Year_Refinance_Base_Ln_Amt_Before_VAFF*Current_Year_Refinance_Percent_Funding_Fee)</f>
        <v/>
      </c>
      <c r="P32" s="436"/>
      <c r="Q32" s="436"/>
      <c r="R32" s="436"/>
      <c r="S32" s="436"/>
      <c r="T32" s="436"/>
      <c r="U32" s="436"/>
      <c r="V32" s="437"/>
      <c r="W32" s="162"/>
      <c r="X32" s="162"/>
      <c r="Y32" s="248" t="s">
        <v>211</v>
      </c>
      <c r="Z32" s="378" t="str">
        <f>Current_Year_Refinance_Calc_Funding_Fee</f>
        <v/>
      </c>
      <c r="AA32" s="379"/>
      <c r="AB32" s="379"/>
      <c r="AC32" s="379"/>
      <c r="AD32" s="379"/>
      <c r="AE32" s="379"/>
      <c r="AF32" s="379"/>
      <c r="AG32" s="379"/>
      <c r="AH32" s="379"/>
      <c r="AI32" s="379"/>
      <c r="AJ32" s="379"/>
      <c r="AK32" s="441"/>
      <c r="AL32" s="183"/>
      <c r="AM32" s="254"/>
      <c r="AN32" s="255" t="s">
        <v>217</v>
      </c>
      <c r="AO32" s="255"/>
      <c r="AP32" s="256"/>
      <c r="AQ32" s="161"/>
      <c r="AR32" s="161"/>
      <c r="AS32" s="253"/>
      <c r="AT32" s="253"/>
      <c r="AU32" s="253"/>
      <c r="AV32" s="253"/>
      <c r="AW32" s="253"/>
      <c r="AX32" s="253"/>
      <c r="AY32" s="180"/>
      <c r="AZ32" s="25"/>
    </row>
    <row r="33" spans="1:52" ht="14.25" customHeight="1" x14ac:dyDescent="0.2">
      <c r="A33" s="25"/>
      <c r="B33" s="455"/>
      <c r="C33" s="162"/>
      <c r="D33" s="162"/>
      <c r="E33" s="162"/>
      <c r="F33" s="162"/>
      <c r="G33" s="162"/>
      <c r="H33" s="162"/>
      <c r="I33" s="162"/>
      <c r="J33" s="265" t="s">
        <v>40</v>
      </c>
      <c r="K33" s="357"/>
      <c r="L33" s="358"/>
      <c r="M33" s="358"/>
      <c r="N33" s="358"/>
      <c r="O33" s="358"/>
      <c r="P33" s="358"/>
      <c r="Q33" s="358"/>
      <c r="R33" s="358"/>
      <c r="S33" s="358"/>
      <c r="T33" s="358"/>
      <c r="U33" s="358"/>
      <c r="V33" s="358"/>
      <c r="W33" s="358"/>
      <c r="X33" s="358"/>
      <c r="Y33" s="359"/>
      <c r="Z33" s="380"/>
      <c r="AA33" s="381"/>
      <c r="AB33" s="381"/>
      <c r="AC33" s="381"/>
      <c r="AD33" s="381"/>
      <c r="AE33" s="381"/>
      <c r="AF33" s="381"/>
      <c r="AG33" s="381"/>
      <c r="AH33" s="381"/>
      <c r="AI33" s="381"/>
      <c r="AJ33" s="381"/>
      <c r="AK33" s="442"/>
      <c r="AL33" s="438" t="str">
        <f t="shared" ref="AL33" si="0">IF(H34="X", "* Funding Fee can only be financed if TOTAL loan amount will be less than or equal to the appraised value.","")</f>
        <v/>
      </c>
      <c r="AM33" s="439"/>
      <c r="AN33" s="439"/>
      <c r="AO33" s="439"/>
      <c r="AP33" s="439"/>
      <c r="AQ33" s="439"/>
      <c r="AR33" s="439"/>
      <c r="AS33" s="439"/>
      <c r="AT33" s="439"/>
      <c r="AU33" s="439"/>
      <c r="AV33" s="439"/>
      <c r="AW33" s="439"/>
      <c r="AX33" s="439"/>
      <c r="AY33" s="440"/>
      <c r="AZ33" s="25"/>
    </row>
    <row r="34" spans="1:52" ht="15" x14ac:dyDescent="0.25">
      <c r="A34" s="25"/>
      <c r="B34" s="456"/>
      <c r="C34" s="162" t="s">
        <v>258</v>
      </c>
      <c r="D34" s="162"/>
      <c r="E34" s="162"/>
      <c r="F34" s="162"/>
      <c r="G34" s="162"/>
      <c r="H34" s="280"/>
      <c r="I34" s="162" t="s">
        <v>260</v>
      </c>
      <c r="J34" s="265"/>
      <c r="K34"/>
      <c r="L34" s="273"/>
      <c r="M34" s="273"/>
      <c r="N34" s="275"/>
      <c r="O34" s="281"/>
      <c r="P34" s="274" t="s">
        <v>259</v>
      </c>
      <c r="Q34" s="273"/>
      <c r="R34" s="273"/>
      <c r="S34" s="273"/>
      <c r="T34" s="273"/>
      <c r="U34" s="273"/>
      <c r="V34" s="273"/>
      <c r="W34" s="273"/>
      <c r="X34" s="273"/>
      <c r="Y34" s="273"/>
      <c r="Z34" s="443"/>
      <c r="AA34" s="444"/>
      <c r="AB34" s="444"/>
      <c r="AC34" s="444"/>
      <c r="AD34" s="444"/>
      <c r="AE34" s="444"/>
      <c r="AF34" s="444"/>
      <c r="AG34" s="444"/>
      <c r="AH34" s="444"/>
      <c r="AI34" s="444"/>
      <c r="AJ34" s="444"/>
      <c r="AK34" s="445"/>
      <c r="AL34" s="438"/>
      <c r="AM34" s="439"/>
      <c r="AN34" s="439"/>
      <c r="AO34" s="439"/>
      <c r="AP34" s="439"/>
      <c r="AQ34" s="439"/>
      <c r="AR34" s="439"/>
      <c r="AS34" s="439"/>
      <c r="AT34" s="439"/>
      <c r="AU34" s="439"/>
      <c r="AV34" s="439"/>
      <c r="AW34" s="439"/>
      <c r="AX34" s="439"/>
      <c r="AY34" s="440"/>
      <c r="AZ34" s="25"/>
    </row>
    <row r="35" spans="1:52" ht="14.25" customHeight="1" x14ac:dyDescent="0.2">
      <c r="A35" s="25"/>
      <c r="B35" s="219" t="s">
        <v>29</v>
      </c>
      <c r="C35" s="234" t="s">
        <v>36</v>
      </c>
      <c r="D35" s="191"/>
      <c r="E35" s="191"/>
      <c r="F35" s="191"/>
      <c r="G35" s="191"/>
      <c r="H35" s="207"/>
      <c r="I35" s="191"/>
      <c r="J35" s="191"/>
      <c r="K35" s="191"/>
      <c r="L35" s="191"/>
      <c r="M35" s="276" t="str">
        <f>IF(Current_Year_Refinance_Veteran_Type_selection="","",IF(Current_Year_Refinance_Veteran_Type_selection="Exempt","",IF(Current_Year_Refinance_Total_Loan_Amount&gt;Current_Year_Refinance_Appraised_Value,"*cannot exceed appraised value","")))</f>
        <v/>
      </c>
      <c r="N35" s="191"/>
      <c r="O35" s="191"/>
      <c r="P35" s="191"/>
      <c r="Q35" s="191"/>
      <c r="R35" s="191"/>
      <c r="S35" s="191"/>
      <c r="T35" s="191"/>
      <c r="U35" s="191"/>
      <c r="V35" s="191"/>
      <c r="W35" s="191"/>
      <c r="X35" s="191"/>
      <c r="Y35" s="266" t="s">
        <v>39</v>
      </c>
      <c r="Z35" s="414" t="str">
        <f>IF(Current_Year_Refinance_Veteran_Type_selection="Exempt",Current_Year_Refinance_Max_Allowable_Base_Ln_Amt,IF(Current_Year_Refinance_FF_NotFinanced="X",Current_Year_Refinance_Max_Allowable_Base_Ln_Amt,
IF(Current_Year_Refinance_FF_Financed="X",ROUNDDOWN(SUM(Current_Year_Refinance_Base_Ln_Amt_Before_VAFF,Current_Year_Refinance_VAFF),0),IF(Current_Year_Refinance_Veteran_Type_selection="","","ERR: Select how FF is paid"))))</f>
        <v/>
      </c>
      <c r="AA35" s="415"/>
      <c r="AB35" s="415"/>
      <c r="AC35" s="415"/>
      <c r="AD35" s="415"/>
      <c r="AE35" s="415"/>
      <c r="AF35" s="415"/>
      <c r="AG35" s="415"/>
      <c r="AH35" s="415"/>
      <c r="AI35" s="415"/>
      <c r="AJ35" s="415"/>
      <c r="AK35" s="415"/>
      <c r="AL35" s="446" t="str">
        <f>IF(Current_Year_Refinance_Refinance_Payoff="","",IF(Current_Year_Refinance_Total_Loan_Amount="ERR: Select how FF is paid", "", IF(Current_Year_Refinance_Total_Loan_Amount&gt;Current_Year_Refinance_Refinance_Payoff,"* New Loan Amount cannot exceed the payoff amount for Type I refinances","")))</f>
        <v/>
      </c>
      <c r="AM35" s="447"/>
      <c r="AN35" s="447"/>
      <c r="AO35" s="447"/>
      <c r="AP35" s="447"/>
      <c r="AQ35" s="447"/>
      <c r="AR35" s="447"/>
      <c r="AS35" s="447"/>
      <c r="AT35" s="447"/>
      <c r="AU35" s="447"/>
      <c r="AV35" s="447"/>
      <c r="AW35" s="447"/>
      <c r="AX35" s="447"/>
      <c r="AY35" s="448"/>
      <c r="AZ35" s="25"/>
    </row>
    <row r="36" spans="1:52" ht="15" customHeight="1" x14ac:dyDescent="0.2">
      <c r="A36" s="25"/>
      <c r="B36" s="728" t="s">
        <v>206</v>
      </c>
      <c r="C36" s="728"/>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446"/>
      <c r="AM36" s="447"/>
      <c r="AN36" s="447"/>
      <c r="AO36" s="447"/>
      <c r="AP36" s="447"/>
      <c r="AQ36" s="447"/>
      <c r="AR36" s="447"/>
      <c r="AS36" s="447"/>
      <c r="AT36" s="447"/>
      <c r="AU36" s="447"/>
      <c r="AV36" s="447"/>
      <c r="AW36" s="447"/>
      <c r="AX36" s="447"/>
      <c r="AY36" s="448"/>
      <c r="AZ36" s="25"/>
    </row>
    <row r="37" spans="1:52" ht="12.75" customHeight="1" x14ac:dyDescent="0.2">
      <c r="A37" s="25"/>
      <c r="B37" s="216" t="s">
        <v>46</v>
      </c>
      <c r="C37" s="247" t="s">
        <v>205</v>
      </c>
      <c r="D37" s="261"/>
      <c r="E37" s="177"/>
      <c r="F37" s="177"/>
      <c r="G37" s="177"/>
      <c r="H37" s="177"/>
      <c r="I37" s="177"/>
      <c r="J37" s="177"/>
      <c r="K37" s="177"/>
      <c r="L37" s="177"/>
      <c r="M37" s="177"/>
      <c r="N37" s="177"/>
      <c r="O37" s="177"/>
      <c r="P37" s="177"/>
      <c r="Q37" s="177"/>
      <c r="R37" s="177"/>
      <c r="S37" s="177"/>
      <c r="T37" s="177"/>
      <c r="U37" s="177"/>
      <c r="V37" s="177"/>
      <c r="W37" s="177"/>
      <c r="X37" s="177"/>
      <c r="Y37" s="248" t="s">
        <v>1</v>
      </c>
      <c r="Z37" s="416"/>
      <c r="AA37" s="416"/>
      <c r="AB37" s="416"/>
      <c r="AC37" s="416"/>
      <c r="AD37" s="416"/>
      <c r="AE37" s="416"/>
      <c r="AF37" s="416"/>
      <c r="AG37" s="416"/>
      <c r="AH37" s="416"/>
      <c r="AI37" s="416"/>
      <c r="AJ37" s="416"/>
      <c r="AK37" s="416"/>
      <c r="AL37" s="277"/>
      <c r="AM37" s="278"/>
      <c r="AN37" s="278"/>
      <c r="AO37" s="278"/>
      <c r="AP37" s="278"/>
      <c r="AQ37" s="278"/>
      <c r="AR37" s="278"/>
      <c r="AS37" s="278"/>
      <c r="AT37" s="278"/>
      <c r="AU37" s="278"/>
      <c r="AV37" s="278"/>
      <c r="AW37" s="278"/>
      <c r="AX37" s="278"/>
      <c r="AY37" s="279"/>
      <c r="AZ37" s="25"/>
    </row>
    <row r="38" spans="1:52" ht="14.25" customHeight="1" x14ac:dyDescent="0.2">
      <c r="A38" s="25"/>
      <c r="B38" s="198" t="s">
        <v>47</v>
      </c>
      <c r="C38" s="190" t="s">
        <v>52</v>
      </c>
      <c r="D38" s="263"/>
      <c r="E38" s="222"/>
      <c r="F38" s="222"/>
      <c r="G38" s="222"/>
      <c r="H38" s="222"/>
      <c r="I38" s="222"/>
      <c r="J38" s="222"/>
      <c r="K38" s="222"/>
      <c r="L38" s="222"/>
      <c r="M38" s="222"/>
      <c r="N38" s="222"/>
      <c r="O38" s="222"/>
      <c r="P38" s="222"/>
      <c r="Q38" s="222"/>
      <c r="R38" s="222"/>
      <c r="S38" s="222"/>
      <c r="T38" s="222"/>
      <c r="U38" s="222"/>
      <c r="V38" s="222"/>
      <c r="W38" s="222"/>
      <c r="X38" s="222"/>
      <c r="Y38" s="264" t="s">
        <v>42</v>
      </c>
      <c r="Z38" s="417"/>
      <c r="AA38" s="417"/>
      <c r="AB38" s="417"/>
      <c r="AC38" s="417"/>
      <c r="AD38" s="417"/>
      <c r="AE38" s="417"/>
      <c r="AF38" s="417"/>
      <c r="AG38" s="417"/>
      <c r="AH38" s="417"/>
      <c r="AI38" s="417"/>
      <c r="AJ38" s="417"/>
      <c r="AK38" s="417"/>
      <c r="AL38" s="429" t="str">
        <f>IF(Current_Year_Refinance_Estimated_CC_Discount_Pts="","","Note: On Type I VA to VA, the LTV is limited to 90% if discounts greater than 1% is being charged.")</f>
        <v/>
      </c>
      <c r="AM38" s="430"/>
      <c r="AN38" s="430"/>
      <c r="AO38" s="430"/>
      <c r="AP38" s="430"/>
      <c r="AQ38" s="430"/>
      <c r="AR38" s="430"/>
      <c r="AS38" s="430"/>
      <c r="AT38" s="430"/>
      <c r="AU38" s="430"/>
      <c r="AV38" s="430"/>
      <c r="AW38" s="430"/>
      <c r="AX38" s="430"/>
      <c r="AY38" s="431"/>
      <c r="AZ38" s="25"/>
    </row>
    <row r="39" spans="1:52" ht="12.75" customHeight="1" x14ac:dyDescent="0.2">
      <c r="A39" s="25"/>
      <c r="B39" s="198" t="s">
        <v>48</v>
      </c>
      <c r="C39" s="247" t="s">
        <v>53</v>
      </c>
      <c r="D39" s="261"/>
      <c r="E39" s="177"/>
      <c r="F39" s="177"/>
      <c r="G39" s="177"/>
      <c r="H39" s="177"/>
      <c r="I39" s="177"/>
      <c r="J39" s="177"/>
      <c r="K39" s="177"/>
      <c r="L39" s="177"/>
      <c r="M39" s="177"/>
      <c r="N39" s="177"/>
      <c r="O39" s="177"/>
      <c r="P39" s="177"/>
      <c r="Q39" s="177"/>
      <c r="R39" s="177"/>
      <c r="S39" s="177"/>
      <c r="T39" s="177"/>
      <c r="U39" s="177"/>
      <c r="V39" s="177"/>
      <c r="W39" s="177"/>
      <c r="X39" s="177"/>
      <c r="Y39" s="248" t="s">
        <v>42</v>
      </c>
      <c r="Z39" s="417"/>
      <c r="AA39" s="417"/>
      <c r="AB39" s="417"/>
      <c r="AC39" s="417"/>
      <c r="AD39" s="417"/>
      <c r="AE39" s="417"/>
      <c r="AF39" s="417"/>
      <c r="AG39" s="417"/>
      <c r="AH39" s="417"/>
      <c r="AI39" s="417"/>
      <c r="AJ39" s="417"/>
      <c r="AK39" s="417"/>
      <c r="AL39" s="429"/>
      <c r="AM39" s="430"/>
      <c r="AN39" s="430"/>
      <c r="AO39" s="430"/>
      <c r="AP39" s="430"/>
      <c r="AQ39" s="430"/>
      <c r="AR39" s="430"/>
      <c r="AS39" s="430"/>
      <c r="AT39" s="430"/>
      <c r="AU39" s="430"/>
      <c r="AV39" s="430"/>
      <c r="AW39" s="430"/>
      <c r="AX39" s="430"/>
      <c r="AY39" s="431"/>
      <c r="AZ39" s="25"/>
    </row>
    <row r="40" spans="1:52" ht="14.25" customHeight="1" x14ac:dyDescent="0.2">
      <c r="A40" s="25"/>
      <c r="B40" s="198" t="s">
        <v>49</v>
      </c>
      <c r="C40" s="190" t="s">
        <v>54</v>
      </c>
      <c r="D40" s="263"/>
      <c r="E40" s="222"/>
      <c r="F40" s="222"/>
      <c r="G40" s="222"/>
      <c r="H40" s="222"/>
      <c r="I40" s="222"/>
      <c r="J40" s="222"/>
      <c r="K40" s="222"/>
      <c r="L40" s="222"/>
      <c r="M40" s="222"/>
      <c r="N40" s="222"/>
      <c r="O40" s="222"/>
      <c r="P40" s="222"/>
      <c r="Q40" s="222"/>
      <c r="R40" s="222"/>
      <c r="S40" s="222"/>
      <c r="T40" s="222"/>
      <c r="U40" s="222"/>
      <c r="V40" s="222"/>
      <c r="W40" s="222"/>
      <c r="X40" s="222"/>
      <c r="Y40" s="264" t="s">
        <v>209</v>
      </c>
      <c r="Z40" s="397" t="str">
        <f>Current_Year_Refinance_VAFF</f>
        <v/>
      </c>
      <c r="AA40" s="397"/>
      <c r="AB40" s="397"/>
      <c r="AC40" s="397"/>
      <c r="AD40" s="397"/>
      <c r="AE40" s="397"/>
      <c r="AF40" s="397"/>
      <c r="AG40" s="397"/>
      <c r="AH40" s="397"/>
      <c r="AI40" s="397"/>
      <c r="AJ40" s="397"/>
      <c r="AK40" s="397"/>
      <c r="AL40" s="429"/>
      <c r="AM40" s="430"/>
      <c r="AN40" s="430"/>
      <c r="AO40" s="430"/>
      <c r="AP40" s="430"/>
      <c r="AQ40" s="430"/>
      <c r="AR40" s="430"/>
      <c r="AS40" s="430"/>
      <c r="AT40" s="430"/>
      <c r="AU40" s="430"/>
      <c r="AV40" s="430"/>
      <c r="AW40" s="430"/>
      <c r="AX40" s="430"/>
      <c r="AY40" s="431"/>
      <c r="AZ40" s="25"/>
    </row>
    <row r="41" spans="1:52" ht="16.5" customHeight="1" x14ac:dyDescent="0.2">
      <c r="A41" s="25"/>
      <c r="B41" s="198" t="s">
        <v>50</v>
      </c>
      <c r="C41" s="260" t="s">
        <v>55</v>
      </c>
      <c r="D41" s="261"/>
      <c r="E41" s="177"/>
      <c r="F41" s="177"/>
      <c r="G41" s="177"/>
      <c r="H41" s="177"/>
      <c r="I41" s="177"/>
      <c r="J41" s="177"/>
      <c r="K41" s="177"/>
      <c r="L41" s="177"/>
      <c r="M41" s="177"/>
      <c r="N41" s="177"/>
      <c r="O41" s="177"/>
      <c r="P41" s="177"/>
      <c r="Q41" s="177"/>
      <c r="R41" s="177"/>
      <c r="S41" s="177"/>
      <c r="T41" s="177"/>
      <c r="U41" s="177"/>
      <c r="V41" s="177"/>
      <c r="W41" s="177"/>
      <c r="X41" s="177"/>
      <c r="Y41" s="248" t="s">
        <v>39</v>
      </c>
      <c r="Z41" s="418">
        <f>SUM(Current_Year_Refinance_Refinance_Payoff,Current_Year_Refinance_Estimated_Prepaids,Current_Year_Refinance_Estimated_CC_Discount_Pts,Current_Year_Refinance_Funding_Fee)</f>
        <v>0</v>
      </c>
      <c r="AA41" s="418"/>
      <c r="AB41" s="418"/>
      <c r="AC41" s="418"/>
      <c r="AD41" s="418"/>
      <c r="AE41" s="418"/>
      <c r="AF41" s="418"/>
      <c r="AG41" s="418"/>
      <c r="AH41" s="418"/>
      <c r="AI41" s="418"/>
      <c r="AJ41" s="418"/>
      <c r="AK41" s="418"/>
      <c r="AL41" s="177"/>
      <c r="AM41" s="177"/>
      <c r="AN41" s="177"/>
      <c r="AO41" s="177"/>
      <c r="AP41" s="177"/>
      <c r="AQ41" s="177"/>
      <c r="AR41" s="177"/>
      <c r="AS41" s="177"/>
      <c r="AT41" s="177"/>
      <c r="AU41" s="177"/>
      <c r="AV41" s="177"/>
      <c r="AW41" s="177"/>
      <c r="AX41" s="177"/>
      <c r="AY41" s="185"/>
      <c r="AZ41" s="25"/>
    </row>
    <row r="42" spans="1:52" x14ac:dyDescent="0.2">
      <c r="A42" s="25"/>
      <c r="B42" s="198" t="s">
        <v>56</v>
      </c>
      <c r="C42" s="190" t="s">
        <v>62</v>
      </c>
      <c r="D42" s="263"/>
      <c r="E42" s="222"/>
      <c r="F42" s="222"/>
      <c r="G42" s="222"/>
      <c r="H42" s="222"/>
      <c r="I42" s="222"/>
      <c r="J42" s="222"/>
      <c r="K42" s="222"/>
      <c r="L42" s="222"/>
      <c r="M42" s="222"/>
      <c r="N42" s="222"/>
      <c r="O42" s="222"/>
      <c r="P42" s="222"/>
      <c r="Q42" s="222"/>
      <c r="R42" s="222"/>
      <c r="S42" s="222"/>
      <c r="T42" s="222"/>
      <c r="U42" s="222"/>
      <c r="V42" s="222"/>
      <c r="W42" s="222"/>
      <c r="X42" s="222"/>
      <c r="Y42" s="264" t="s">
        <v>42</v>
      </c>
      <c r="Z42" s="417"/>
      <c r="AA42" s="417"/>
      <c r="AB42" s="417"/>
      <c r="AC42" s="417"/>
      <c r="AD42" s="417"/>
      <c r="AE42" s="417"/>
      <c r="AF42" s="417"/>
      <c r="AG42" s="417"/>
      <c r="AH42" s="417"/>
      <c r="AI42" s="417"/>
      <c r="AJ42" s="417"/>
      <c r="AK42" s="417"/>
      <c r="AL42" s="177"/>
      <c r="AM42" s="177"/>
      <c r="AN42" s="177"/>
      <c r="AO42" s="177"/>
      <c r="AP42" s="177"/>
      <c r="AQ42" s="177"/>
      <c r="AR42" s="177"/>
      <c r="AS42" s="177"/>
      <c r="AT42" s="177"/>
      <c r="AU42" s="177"/>
      <c r="AV42" s="177"/>
      <c r="AW42" s="177"/>
      <c r="AX42" s="177"/>
      <c r="AY42" s="185"/>
      <c r="AZ42" s="25"/>
    </row>
    <row r="43" spans="1:52" x14ac:dyDescent="0.2">
      <c r="A43" s="25"/>
      <c r="B43" s="198" t="s">
        <v>57</v>
      </c>
      <c r="C43" s="247" t="s">
        <v>63</v>
      </c>
      <c r="D43" s="261"/>
      <c r="E43" s="177"/>
      <c r="F43" s="177"/>
      <c r="G43" s="177"/>
      <c r="H43" s="177"/>
      <c r="I43" s="177"/>
      <c r="J43" s="177"/>
      <c r="K43" s="177"/>
      <c r="L43" s="177"/>
      <c r="M43" s="177"/>
      <c r="N43" s="177"/>
      <c r="O43" s="177"/>
      <c r="P43" s="177"/>
      <c r="Q43" s="177"/>
      <c r="R43" s="177"/>
      <c r="S43" s="177"/>
      <c r="T43" s="177"/>
      <c r="U43" s="177"/>
      <c r="V43" s="177"/>
      <c r="W43" s="177"/>
      <c r="X43" s="177"/>
      <c r="Y43" s="248" t="s">
        <v>42</v>
      </c>
      <c r="Z43" s="417"/>
      <c r="AA43" s="417"/>
      <c r="AB43" s="417"/>
      <c r="AC43" s="417"/>
      <c r="AD43" s="417"/>
      <c r="AE43" s="417"/>
      <c r="AF43" s="417"/>
      <c r="AG43" s="417"/>
      <c r="AH43" s="417"/>
      <c r="AI43" s="417"/>
      <c r="AJ43" s="417"/>
      <c r="AK43" s="417"/>
      <c r="AL43" s="177"/>
      <c r="AM43" s="177"/>
      <c r="AN43" s="177"/>
      <c r="AO43" s="177"/>
      <c r="AP43" s="177"/>
      <c r="AQ43" s="177"/>
      <c r="AR43" s="177"/>
      <c r="AS43" s="177"/>
      <c r="AT43" s="177"/>
      <c r="AU43" s="177"/>
      <c r="AV43" s="177"/>
      <c r="AW43" s="177"/>
      <c r="AX43" s="177"/>
      <c r="AY43" s="185"/>
      <c r="AZ43" s="25"/>
    </row>
    <row r="44" spans="1:52" x14ac:dyDescent="0.2">
      <c r="A44" s="25"/>
      <c r="B44" s="198" t="s">
        <v>58</v>
      </c>
      <c r="C44" s="190" t="s">
        <v>64</v>
      </c>
      <c r="D44" s="263"/>
      <c r="E44" s="222"/>
      <c r="F44" s="222"/>
      <c r="G44" s="222"/>
      <c r="H44" s="222"/>
      <c r="I44" s="222"/>
      <c r="J44" s="222"/>
      <c r="K44" s="222"/>
      <c r="L44" s="222"/>
      <c r="M44" s="222"/>
      <c r="N44" s="222"/>
      <c r="O44" s="222"/>
      <c r="P44" s="222"/>
      <c r="Q44" s="222"/>
      <c r="R44" s="222"/>
      <c r="S44" s="222"/>
      <c r="T44" s="222"/>
      <c r="U44" s="222"/>
      <c r="V44" s="222"/>
      <c r="W44" s="222"/>
      <c r="X44" s="222"/>
      <c r="Y44" s="264" t="s">
        <v>210</v>
      </c>
      <c r="Z44" s="397">
        <f>Current_Year_Refinance_Base_Ln_Amt_Before_VAFF</f>
        <v>0</v>
      </c>
      <c r="AA44" s="397"/>
      <c r="AB44" s="397"/>
      <c r="AC44" s="397"/>
      <c r="AD44" s="397"/>
      <c r="AE44" s="397"/>
      <c r="AF44" s="397"/>
      <c r="AG44" s="397"/>
      <c r="AH44" s="397"/>
      <c r="AI44" s="397"/>
      <c r="AJ44" s="397"/>
      <c r="AK44" s="397"/>
      <c r="AL44" s="177"/>
      <c r="AM44" s="177"/>
      <c r="AN44" s="177"/>
      <c r="AO44" s="177"/>
      <c r="AP44" s="177"/>
      <c r="AQ44" s="177"/>
      <c r="AR44" s="177"/>
      <c r="AS44" s="177"/>
      <c r="AT44" s="177"/>
      <c r="AU44" s="177"/>
      <c r="AV44" s="177"/>
      <c r="AW44" s="177"/>
      <c r="AX44" s="177"/>
      <c r="AY44" s="185"/>
      <c r="AZ44" s="25"/>
    </row>
    <row r="45" spans="1:52" x14ac:dyDescent="0.2">
      <c r="A45" s="25"/>
      <c r="B45" s="197" t="s">
        <v>59</v>
      </c>
      <c r="C45" s="247" t="s">
        <v>65</v>
      </c>
      <c r="D45" s="261"/>
      <c r="E45" s="177"/>
      <c r="F45" s="177"/>
      <c r="G45" s="177"/>
      <c r="H45" s="177"/>
      <c r="I45" s="177"/>
      <c r="J45" s="177"/>
      <c r="K45" s="177"/>
      <c r="L45" s="177"/>
      <c r="M45" s="177"/>
      <c r="N45" s="177"/>
      <c r="O45" s="177"/>
      <c r="P45" s="177"/>
      <c r="Q45" s="177"/>
      <c r="R45" s="177"/>
      <c r="S45" s="177"/>
      <c r="T45" s="177"/>
      <c r="U45" s="177"/>
      <c r="V45" s="177"/>
      <c r="W45" s="177"/>
      <c r="X45" s="177"/>
      <c r="Y45" s="248" t="s">
        <v>209</v>
      </c>
      <c r="Z45" s="397" t="str">
        <f>IF(Current_Year_Refinance_FF_NotFinanced="X",0,IF(Current_Year_Refinance_FF_Financed="X",Current_Year_Refinance_VAFF,""))</f>
        <v/>
      </c>
      <c r="AA45" s="397"/>
      <c r="AB45" s="397"/>
      <c r="AC45" s="397"/>
      <c r="AD45" s="397"/>
      <c r="AE45" s="397"/>
      <c r="AF45" s="397"/>
      <c r="AG45" s="397"/>
      <c r="AH45" s="397"/>
      <c r="AI45" s="397"/>
      <c r="AJ45" s="397"/>
      <c r="AK45" s="397"/>
      <c r="AL45" s="177"/>
      <c r="AM45" s="177"/>
      <c r="AN45" s="177"/>
      <c r="AO45" s="177"/>
      <c r="AP45" s="177"/>
      <c r="AQ45" s="177"/>
      <c r="AR45" s="177"/>
      <c r="AS45" s="177"/>
      <c r="AT45" s="177"/>
      <c r="AU45" s="177"/>
      <c r="AV45" s="177"/>
      <c r="AW45" s="177"/>
      <c r="AX45" s="177"/>
      <c r="AY45" s="185"/>
      <c r="AZ45" s="25"/>
    </row>
    <row r="46" spans="1:52" x14ac:dyDescent="0.2">
      <c r="A46" s="25"/>
      <c r="B46" s="198" t="s">
        <v>60</v>
      </c>
      <c r="C46" s="262" t="s">
        <v>66</v>
      </c>
      <c r="D46" s="263"/>
      <c r="E46" s="222"/>
      <c r="F46" s="222"/>
      <c r="G46" s="222"/>
      <c r="H46" s="222"/>
      <c r="I46" s="222"/>
      <c r="J46" s="222"/>
      <c r="K46" s="222"/>
      <c r="L46" s="222"/>
      <c r="M46" s="222"/>
      <c r="N46" s="222"/>
      <c r="O46" s="222"/>
      <c r="P46" s="222"/>
      <c r="Q46" s="222"/>
      <c r="R46" s="222"/>
      <c r="S46" s="222"/>
      <c r="T46" s="222"/>
      <c r="U46" s="222"/>
      <c r="V46" s="222"/>
      <c r="W46" s="222"/>
      <c r="X46" s="222"/>
      <c r="Y46" s="264" t="s">
        <v>39</v>
      </c>
      <c r="Z46" s="418">
        <f>SUM(Current_Year_Refinance_Seller_Paid_Costs,Current_Year_Refinance_Other_Credits,Current_Year_Refinance_Base_Loan_Amount_Excl_Financed_FF,Current_Year_Refinance_Funding_Fee_Financed)</f>
        <v>0</v>
      </c>
      <c r="AA46" s="418"/>
      <c r="AB46" s="418"/>
      <c r="AC46" s="418"/>
      <c r="AD46" s="418"/>
      <c r="AE46" s="418"/>
      <c r="AF46" s="418"/>
      <c r="AG46" s="418"/>
      <c r="AH46" s="418"/>
      <c r="AI46" s="418"/>
      <c r="AJ46" s="418"/>
      <c r="AK46" s="418"/>
      <c r="AL46" s="177"/>
      <c r="AM46" s="177"/>
      <c r="AN46" s="177"/>
      <c r="AO46" s="177"/>
      <c r="AP46" s="177"/>
      <c r="AQ46" s="177"/>
      <c r="AR46" s="177"/>
      <c r="AS46" s="177"/>
      <c r="AT46" s="177"/>
      <c r="AU46" s="177"/>
      <c r="AV46" s="177"/>
      <c r="AW46" s="177"/>
      <c r="AX46" s="177"/>
      <c r="AY46" s="185"/>
      <c r="AZ46" s="25"/>
    </row>
    <row r="47" spans="1:52" x14ac:dyDescent="0.2">
      <c r="A47" s="25"/>
      <c r="B47" s="220" t="s">
        <v>61</v>
      </c>
      <c r="C47" s="260" t="s">
        <v>67</v>
      </c>
      <c r="D47" s="261"/>
      <c r="E47" s="177"/>
      <c r="F47" s="177"/>
      <c r="G47" s="177"/>
      <c r="H47" s="177"/>
      <c r="I47" s="177"/>
      <c r="J47" s="177"/>
      <c r="K47" s="177"/>
      <c r="L47" s="177"/>
      <c r="M47" s="177"/>
      <c r="N47" s="177"/>
      <c r="O47" s="177"/>
      <c r="P47" s="177"/>
      <c r="Q47" s="177"/>
      <c r="R47" s="177"/>
      <c r="S47" s="177"/>
      <c r="T47" s="177"/>
      <c r="U47" s="177"/>
      <c r="V47" s="177"/>
      <c r="W47" s="177"/>
      <c r="X47" s="177"/>
      <c r="Y47" s="248" t="s">
        <v>208</v>
      </c>
      <c r="Z47" s="425">
        <f>Current_Year_Refinance_Total_Costs-Current_Year_Refinance_Total_Credits</f>
        <v>0</v>
      </c>
      <c r="AA47" s="425"/>
      <c r="AB47" s="425"/>
      <c r="AC47" s="425"/>
      <c r="AD47" s="425"/>
      <c r="AE47" s="425"/>
      <c r="AF47" s="425"/>
      <c r="AG47" s="425"/>
      <c r="AH47" s="425"/>
      <c r="AI47" s="425"/>
      <c r="AJ47" s="425"/>
      <c r="AK47" s="425"/>
      <c r="AL47" s="177"/>
      <c r="AM47" s="177"/>
      <c r="AN47" s="177"/>
      <c r="AO47" s="177"/>
      <c r="AP47" s="177"/>
      <c r="AQ47" s="177"/>
      <c r="AR47" s="177"/>
      <c r="AS47" s="177"/>
      <c r="AT47" s="177"/>
      <c r="AU47" s="177"/>
      <c r="AV47" s="177"/>
      <c r="AW47" s="177"/>
      <c r="AX47" s="177"/>
      <c r="AY47" s="185"/>
      <c r="AZ47" s="25"/>
    </row>
    <row r="48" spans="1:52" x14ac:dyDescent="0.2">
      <c r="A48" s="25"/>
      <c r="B48" s="728" t="s">
        <v>255</v>
      </c>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25"/>
    </row>
    <row r="49" spans="1:52" ht="16.5" customHeight="1" x14ac:dyDescent="0.2">
      <c r="A49" s="25"/>
      <c r="B49" s="186"/>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85"/>
      <c r="AZ49" s="25"/>
    </row>
    <row r="50" spans="1:52" ht="27" customHeight="1" x14ac:dyDescent="0.2">
      <c r="A50" s="25"/>
      <c r="B50" s="186"/>
      <c r="C50" s="177"/>
      <c r="D50" s="729" t="s">
        <v>73</v>
      </c>
      <c r="E50" s="730"/>
      <c r="F50" s="730"/>
      <c r="G50" s="730"/>
      <c r="H50" s="730"/>
      <c r="I50" s="730"/>
      <c r="J50" s="730"/>
      <c r="K50" s="730"/>
      <c r="L50" s="730"/>
      <c r="M50" s="730"/>
      <c r="N50" s="730"/>
      <c r="O50" s="730"/>
      <c r="P50" s="730"/>
      <c r="Q50" s="730"/>
      <c r="R50" s="730"/>
      <c r="S50" s="730"/>
      <c r="T50" s="731" t="s">
        <v>77</v>
      </c>
      <c r="U50" s="732"/>
      <c r="V50" s="732"/>
      <c r="W50" s="732"/>
      <c r="X50" s="732"/>
      <c r="Y50" s="732"/>
      <c r="Z50" s="732"/>
      <c r="AA50" s="732"/>
      <c r="AB50" s="732"/>
      <c r="AC50" s="732"/>
      <c r="AD50" s="732"/>
      <c r="AE50" s="732"/>
      <c r="AF50" s="732"/>
      <c r="AG50" s="732"/>
      <c r="AH50" s="733"/>
      <c r="AI50" s="731" t="s">
        <v>78</v>
      </c>
      <c r="AJ50" s="732"/>
      <c r="AK50" s="732"/>
      <c r="AL50" s="732"/>
      <c r="AM50" s="732"/>
      <c r="AN50" s="732"/>
      <c r="AO50" s="732"/>
      <c r="AP50" s="732"/>
      <c r="AQ50" s="732"/>
      <c r="AR50" s="732"/>
      <c r="AS50" s="732"/>
      <c r="AT50" s="732"/>
      <c r="AU50" s="732"/>
      <c r="AV50" s="732"/>
      <c r="AW50" s="733"/>
      <c r="AX50" s="177"/>
      <c r="AY50" s="185"/>
      <c r="AZ50" s="25"/>
    </row>
    <row r="51" spans="1:52" ht="15" customHeight="1" x14ac:dyDescent="0.2">
      <c r="A51" s="25"/>
      <c r="B51" s="186"/>
      <c r="C51" s="177"/>
      <c r="D51" s="698" t="s">
        <v>2237</v>
      </c>
      <c r="E51" s="699"/>
      <c r="F51" s="699"/>
      <c r="G51" s="699"/>
      <c r="H51" s="699"/>
      <c r="I51" s="699"/>
      <c r="J51" s="699"/>
      <c r="K51" s="699"/>
      <c r="L51" s="699"/>
      <c r="M51" s="699"/>
      <c r="N51" s="699"/>
      <c r="O51" s="699"/>
      <c r="P51" s="699"/>
      <c r="Q51" s="699"/>
      <c r="R51" s="699"/>
      <c r="S51" s="699"/>
      <c r="T51" s="426">
        <v>2.1499999999999998E-2</v>
      </c>
      <c r="U51" s="427"/>
      <c r="V51" s="427"/>
      <c r="W51" s="427"/>
      <c r="X51" s="427"/>
      <c r="Y51" s="427"/>
      <c r="Z51" s="427"/>
      <c r="AA51" s="427"/>
      <c r="AB51" s="427"/>
      <c r="AC51" s="427"/>
      <c r="AD51" s="427"/>
      <c r="AE51" s="427"/>
      <c r="AF51" s="427"/>
      <c r="AG51" s="427"/>
      <c r="AH51" s="428"/>
      <c r="AI51" s="426">
        <v>3.3000000000000002E-2</v>
      </c>
      <c r="AJ51" s="427"/>
      <c r="AK51" s="427"/>
      <c r="AL51" s="427"/>
      <c r="AM51" s="427"/>
      <c r="AN51" s="427"/>
      <c r="AO51" s="427"/>
      <c r="AP51" s="427"/>
      <c r="AQ51" s="427"/>
      <c r="AR51" s="427"/>
      <c r="AS51" s="427"/>
      <c r="AT51" s="427"/>
      <c r="AU51" s="427"/>
      <c r="AV51" s="427"/>
      <c r="AW51" s="428"/>
      <c r="AX51" s="177"/>
      <c r="AY51" s="185"/>
      <c r="AZ51" s="25"/>
    </row>
    <row r="52" spans="1:52" ht="15" customHeight="1" x14ac:dyDescent="0.2">
      <c r="A52" s="25"/>
      <c r="B52" s="186"/>
      <c r="C52" s="177"/>
      <c r="D52" s="420"/>
      <c r="E52" s="421"/>
      <c r="F52" s="421"/>
      <c r="G52" s="421"/>
      <c r="H52" s="421"/>
      <c r="I52" s="421"/>
      <c r="J52" s="421"/>
      <c r="K52" s="421"/>
      <c r="L52" s="421"/>
      <c r="M52" s="421"/>
      <c r="N52" s="421"/>
      <c r="O52" s="421"/>
      <c r="P52" s="421"/>
      <c r="Q52" s="421"/>
      <c r="R52" s="421"/>
      <c r="S52" s="421"/>
      <c r="T52" s="422"/>
      <c r="U52" s="423"/>
      <c r="V52" s="423"/>
      <c r="W52" s="423"/>
      <c r="X52" s="423"/>
      <c r="Y52" s="423"/>
      <c r="Z52" s="423"/>
      <c r="AA52" s="423"/>
      <c r="AB52" s="423"/>
      <c r="AC52" s="423"/>
      <c r="AD52" s="423"/>
      <c r="AE52" s="423"/>
      <c r="AF52" s="423"/>
      <c r="AG52" s="423"/>
      <c r="AH52" s="424"/>
      <c r="AI52" s="422"/>
      <c r="AJ52" s="423"/>
      <c r="AK52" s="423"/>
      <c r="AL52" s="423"/>
      <c r="AM52" s="423"/>
      <c r="AN52" s="423"/>
      <c r="AO52" s="423"/>
      <c r="AP52" s="423"/>
      <c r="AQ52" s="423"/>
      <c r="AR52" s="423"/>
      <c r="AS52" s="423"/>
      <c r="AT52" s="423"/>
      <c r="AU52" s="423"/>
      <c r="AV52" s="423"/>
      <c r="AW52" s="424"/>
      <c r="AX52" s="177"/>
      <c r="AY52" s="185"/>
      <c r="AZ52" s="25"/>
    </row>
    <row r="53" spans="1:52" ht="15" customHeight="1" x14ac:dyDescent="0.2">
      <c r="A53" s="25"/>
      <c r="B53" s="187"/>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9"/>
      <c r="AZ53" s="25"/>
    </row>
    <row r="54" spans="1:52" ht="18" customHeight="1" x14ac:dyDescent="0.2">
      <c r="A54" s="2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
    </row>
    <row r="55" spans="1:52" ht="12.75" customHeight="1" x14ac:dyDescent="0.2">
      <c r="A55" s="25"/>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25"/>
    </row>
    <row r="56" spans="1:52" ht="15" customHeight="1" x14ac:dyDescent="0.2">
      <c r="A56" s="25"/>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25"/>
    </row>
    <row r="57" spans="1:52" x14ac:dyDescent="0.2">
      <c r="A57" s="25"/>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5"/>
    </row>
    <row r="58" spans="1:52" x14ac:dyDescent="0.2">
      <c r="A58" s="2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5"/>
    </row>
    <row r="59" spans="1:52" x14ac:dyDescent="0.2">
      <c r="A59" s="25"/>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c r="AX59" s="285"/>
      <c r="AY59" s="285"/>
      <c r="AZ59" s="25"/>
    </row>
    <row r="60" spans="1:52" x14ac:dyDescent="0.2">
      <c r="A60" s="25"/>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85"/>
      <c r="AU60" s="285"/>
      <c r="AV60" s="285"/>
      <c r="AW60" s="285"/>
      <c r="AX60" s="285"/>
      <c r="AY60" s="285"/>
      <c r="AZ60" s="25"/>
    </row>
    <row r="61" spans="1:52" x14ac:dyDescent="0.2">
      <c r="A61" s="25"/>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31"/>
      <c r="AV61" s="231"/>
      <c r="AW61" s="231"/>
      <c r="AX61" s="231"/>
      <c r="AY61" s="231"/>
      <c r="AZ61" s="25"/>
    </row>
    <row r="62" spans="1:52" x14ac:dyDescent="0.2">
      <c r="A62" s="2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31"/>
      <c r="AV62" s="231"/>
      <c r="AW62" s="231"/>
      <c r="AX62" s="231"/>
      <c r="AY62" s="231"/>
      <c r="AZ62" s="25"/>
    </row>
    <row r="63" spans="1:52" x14ac:dyDescent="0.2">
      <c r="A63" s="25"/>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31"/>
      <c r="AV63" s="231"/>
      <c r="AW63" s="231"/>
      <c r="AX63" s="231"/>
      <c r="AY63" s="231"/>
      <c r="AZ63" s="25"/>
    </row>
    <row r="64" spans="1:52"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row>
    <row r="65" spans="1:52" hidden="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row>
    <row r="66" spans="1:52" hidden="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row>
    <row r="67" spans="1:52" hidden="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row>
    <row r="68" spans="1:52" ht="12.75" hidden="1" customHeight="1" x14ac:dyDescent="0.2">
      <c r="A68" s="25"/>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5"/>
    </row>
    <row r="69" spans="1:52" hidden="1" x14ac:dyDescent="0.2">
      <c r="A69" s="25"/>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5"/>
    </row>
    <row r="70" spans="1:52" hidden="1" x14ac:dyDescent="0.2">
      <c r="A70" s="25"/>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5"/>
    </row>
    <row r="71" spans="1:52" hidden="1" x14ac:dyDescent="0.2">
      <c r="A71" s="25"/>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5"/>
    </row>
    <row r="72" spans="1:52" hidden="1" x14ac:dyDescent="0.2">
      <c r="A72" s="25"/>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5"/>
    </row>
    <row r="73" spans="1:52" hidden="1" x14ac:dyDescent="0.2">
      <c r="A73" s="25"/>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5"/>
    </row>
    <row r="74" spans="1:52" hidden="1" x14ac:dyDescent="0.2">
      <c r="A74" s="25"/>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5"/>
    </row>
    <row r="75" spans="1:52" hidden="1" x14ac:dyDescent="0.2">
      <c r="A75" s="25"/>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5"/>
    </row>
    <row r="76" spans="1:52" hidden="1" x14ac:dyDescent="0.2"/>
    <row r="77" spans="1:52" hidden="1" x14ac:dyDescent="0.2"/>
    <row r="78" spans="1:52" hidden="1" x14ac:dyDescent="0.2"/>
    <row r="79" spans="1:52" hidden="1" x14ac:dyDescent="0.2"/>
    <row r="80" spans="1:52" ht="12.75" customHeight="1" x14ac:dyDescent="0.2"/>
    <row r="81" ht="12.75" customHeight="1" x14ac:dyDescent="0.2"/>
  </sheetData>
  <mergeCells count="71">
    <mergeCell ref="M7:AW7"/>
    <mergeCell ref="AM24:AQ24"/>
    <mergeCell ref="B25:AK25"/>
    <mergeCell ref="B14:AK14"/>
    <mergeCell ref="G13:Y13"/>
    <mergeCell ref="AF13:AY13"/>
    <mergeCell ref="Z15:AK15"/>
    <mergeCell ref="Z16:AK16"/>
    <mergeCell ref="W17:Y18"/>
    <mergeCell ref="B17:B18"/>
    <mergeCell ref="C17:V18"/>
    <mergeCell ref="Z22:AK22"/>
    <mergeCell ref="Z23:AK23"/>
    <mergeCell ref="Z24:AK24"/>
    <mergeCell ref="AM31:AQ31"/>
    <mergeCell ref="Z27:AK27"/>
    <mergeCell ref="Z17:AK18"/>
    <mergeCell ref="AM27:AQ27"/>
    <mergeCell ref="AS27:AX28"/>
    <mergeCell ref="Z28:AK28"/>
    <mergeCell ref="AM28:AQ28"/>
    <mergeCell ref="AS25:AW25"/>
    <mergeCell ref="Z26:AK26"/>
    <mergeCell ref="AM26:AQ26"/>
    <mergeCell ref="AM18:AX22"/>
    <mergeCell ref="B19:AK19"/>
    <mergeCell ref="B20:B21"/>
    <mergeCell ref="Z20:AK21"/>
    <mergeCell ref="G21:I21"/>
    <mergeCell ref="N21:X21"/>
    <mergeCell ref="Z45:AK45"/>
    <mergeCell ref="C30:Y30"/>
    <mergeCell ref="Z30:AK30"/>
    <mergeCell ref="B29:AK29"/>
    <mergeCell ref="Z31:AK31"/>
    <mergeCell ref="B32:B34"/>
    <mergeCell ref="AL38:AY40"/>
    <mergeCell ref="L32:N32"/>
    <mergeCell ref="O32:V32"/>
    <mergeCell ref="K33:Y33"/>
    <mergeCell ref="AL33:AY34"/>
    <mergeCell ref="Z32:AK34"/>
    <mergeCell ref="AL35:AY36"/>
    <mergeCell ref="B61:AT63"/>
    <mergeCell ref="Z46:AK46"/>
    <mergeCell ref="Z47:AK47"/>
    <mergeCell ref="D50:S50"/>
    <mergeCell ref="T50:AH50"/>
    <mergeCell ref="AI50:AW50"/>
    <mergeCell ref="D51:S52"/>
    <mergeCell ref="T51:AH52"/>
    <mergeCell ref="AI51:AW52"/>
    <mergeCell ref="B57:AY59"/>
    <mergeCell ref="B60:AT60"/>
    <mergeCell ref="AU60:AY60"/>
    <mergeCell ref="M8:AY9"/>
    <mergeCell ref="M3:AY4"/>
    <mergeCell ref="M5:AY6"/>
    <mergeCell ref="B12:AY12"/>
    <mergeCell ref="B48:AY48"/>
    <mergeCell ref="AM14:AX17"/>
    <mergeCell ref="Z35:AK35"/>
    <mergeCell ref="B36:AK36"/>
    <mergeCell ref="Z37:AK37"/>
    <mergeCell ref="Z38:AK38"/>
    <mergeCell ref="Z39:AK39"/>
    <mergeCell ref="Z40:AK40"/>
    <mergeCell ref="Z41:AK41"/>
    <mergeCell ref="Z42:AK42"/>
    <mergeCell ref="Z43:AK43"/>
    <mergeCell ref="Z44:AK44"/>
  </mergeCells>
  <conditionalFormatting sqref="Z35:AK35">
    <cfRule type="expression" dxfId="3" priority="2">
      <formula>$Z$35&gt;$Z$37</formula>
    </cfRule>
  </conditionalFormatting>
  <conditionalFormatting sqref="Z37:AK37">
    <cfRule type="expression" dxfId="2" priority="1">
      <formula>$Z$37&lt;$Z$35</formula>
    </cfRule>
  </conditionalFormatting>
  <conditionalFormatting sqref="AM28:AQ28">
    <cfRule type="cellIs" dxfId="1" priority="4" operator="greaterThan">
      <formula>0</formula>
    </cfRule>
  </conditionalFormatting>
  <dataValidations count="4">
    <dataValidation type="list" allowBlank="1" showInputMessage="1" showErrorMessage="1" sqref="K33" xr:uid="{00000000-0002-0000-0100-000000000000}">
      <formula1>Veteran_Type</formula1>
    </dataValidation>
    <dataValidation type="list" allowBlank="1" showInputMessage="1" showErrorMessage="1" sqref="G21:I21" xr:uid="{00000000-0002-0000-0100-000001000000}">
      <formula1>STATE</formula1>
    </dataValidation>
    <dataValidation type="textLength" allowBlank="1" showInputMessage="1" showErrorMessage="1" prompt="Enter X to indicate FF will be Financed" sqref="H34" xr:uid="{00000000-0002-0000-0100-000002000000}">
      <formula1>0</formula1>
      <formula2>1</formula2>
    </dataValidation>
    <dataValidation type="textLength" allowBlank="1" showInputMessage="1" showErrorMessage="1" prompt="Enter X to indicate FF is Not Financed" sqref="O34" xr:uid="{00000000-0002-0000-0100-000003000000}">
      <formula1>0</formula1>
      <formula2>1</formula2>
    </dataValidation>
  </dataValidations>
  <pageMargins left="0.5" right="0.5" top="0.5" bottom="0.5" header="0.3" footer="0.3"/>
  <pageSetup paperSize="5" scale="96" orientation="portrait" r:id="rId1"/>
  <headerFooter>
    <oddHeader xml:space="preserve">&amp;C </oddHeader>
    <oddFooter>&amp;L&amp;"Arial,Bold"&amp;8VA Loan Calculator 2024 FM-667 rev. 22&amp;C&amp;"Arial,Bold"&amp;8Page &amp;P of &amp;N  1/26/2024&amp;R&amp;"Arial,Bold"&amp;10&amp;K707271www.plazahomemortgage.com</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INDIRECT('County Lists-Current Yr (Refi)'!$B$4)</xm:f>
          </x14:formula1>
          <xm:sqref>N21:X21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tint="-0.14999847407452621"/>
  </sheetPr>
  <dimension ref="A1:FT78"/>
  <sheetViews>
    <sheetView showGridLines="0" showRowColHeaders="0" showRuler="0" view="pageLayout" zoomScale="110" zoomScaleNormal="100" zoomScalePageLayoutView="110" workbookViewId="0">
      <selection activeCell="B7" sqref="B7:AY7"/>
    </sheetView>
  </sheetViews>
  <sheetFormatPr defaultColWidth="0" defaultRowHeight="12.75" customHeight="1" zeroHeight="1" x14ac:dyDescent="0.2"/>
  <cols>
    <col min="1" max="1" width="3" style="1" customWidth="1"/>
    <col min="2" max="50" width="1.85546875" style="1" customWidth="1"/>
    <col min="51" max="51" width="1.7109375" style="1" customWidth="1"/>
    <col min="52" max="52" width="2" style="1" customWidth="1"/>
    <col min="53" max="56" width="1.85546875" style="1" hidden="1" customWidth="1"/>
    <col min="57" max="57" width="38.28515625" style="1" hidden="1" customWidth="1"/>
    <col min="58" max="58" width="37" style="1" hidden="1" customWidth="1"/>
    <col min="59" max="59" width="6.7109375" style="1" hidden="1" customWidth="1"/>
    <col min="60" max="60" width="10" style="1" hidden="1" customWidth="1"/>
    <col min="61" max="176" width="1.85546875" style="1" hidden="1" customWidth="1"/>
    <col min="177" max="16384" width="9.140625" style="1" hidden="1"/>
  </cols>
  <sheetData>
    <row r="1" spans="1:60" x14ac:dyDescent="0.2">
      <c r="A1" s="25"/>
      <c r="B1" s="25"/>
      <c r="C1" s="25"/>
      <c r="D1" s="25"/>
      <c r="E1" s="25"/>
      <c r="F1" s="25"/>
      <c r="G1" s="25"/>
      <c r="H1" s="25"/>
      <c r="I1" s="25"/>
      <c r="J1" s="25"/>
      <c r="K1" s="25"/>
      <c r="L1" s="25"/>
      <c r="M1" s="25"/>
      <c r="N1" s="599"/>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c r="AY1" s="600"/>
      <c r="AZ1" s="25"/>
    </row>
    <row r="2" spans="1:60" x14ac:dyDescent="0.2">
      <c r="A2" s="25"/>
      <c r="B2" s="26"/>
      <c r="C2" s="26"/>
      <c r="D2" s="26"/>
      <c r="E2" s="26"/>
      <c r="F2" s="26"/>
      <c r="G2" s="26"/>
      <c r="H2" s="26"/>
      <c r="I2" s="26"/>
      <c r="J2" s="26"/>
      <c r="K2" s="26"/>
      <c r="L2" s="26"/>
      <c r="M2" s="26"/>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25"/>
    </row>
    <row r="3" spans="1:60" ht="5.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60" x14ac:dyDescent="0.2">
      <c r="A4" s="25"/>
      <c r="B4" s="114" t="str">
        <f>Revision_Date</f>
        <v>Revised 3/5/2024</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row>
    <row r="5" spans="1:60" x14ac:dyDescent="0.2">
      <c r="A5" s="25"/>
      <c r="B5" s="139">
        <v>2016</v>
      </c>
      <c r="C5" s="139" t="str">
        <f>Year_Previous_Purch&amp;"_"&amp;Previous_Year_Purchase_State_Selection&amp;Previous_Year_Purchase_County_Selection</f>
        <v>2019_ALBARBOUR</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60" ht="15" x14ac:dyDescent="0.2">
      <c r="A6" s="25"/>
      <c r="B6" s="148">
        <v>2019</v>
      </c>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25"/>
    </row>
    <row r="7" spans="1:60" ht="13.5" thickBot="1" x14ac:dyDescent="0.25">
      <c r="A7" s="25"/>
      <c r="B7" s="601" t="s">
        <v>219</v>
      </c>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25"/>
    </row>
    <row r="8" spans="1:60" ht="14.25" thickTop="1" thickBot="1" x14ac:dyDescent="0.25">
      <c r="A8" s="25"/>
      <c r="B8" s="28" t="s">
        <v>37</v>
      </c>
      <c r="C8" s="29"/>
      <c r="D8" s="29"/>
      <c r="E8" s="29"/>
      <c r="F8" s="29"/>
      <c r="G8" s="570"/>
      <c r="H8" s="571"/>
      <c r="I8" s="571"/>
      <c r="J8" s="571"/>
      <c r="K8" s="571"/>
      <c r="L8" s="571"/>
      <c r="M8" s="571"/>
      <c r="N8" s="571"/>
      <c r="O8" s="571"/>
      <c r="P8" s="571"/>
      <c r="Q8" s="571"/>
      <c r="R8" s="571"/>
      <c r="S8" s="571"/>
      <c r="T8" s="571"/>
      <c r="U8" s="571"/>
      <c r="V8" s="571"/>
      <c r="W8" s="571"/>
      <c r="X8" s="571"/>
      <c r="Y8" s="572"/>
      <c r="Z8" s="30" t="s">
        <v>38</v>
      </c>
      <c r="AA8" s="29"/>
      <c r="AB8" s="29"/>
      <c r="AC8" s="29"/>
      <c r="AD8" s="29"/>
      <c r="AE8" s="29"/>
      <c r="AF8" s="570"/>
      <c r="AG8" s="571"/>
      <c r="AH8" s="571"/>
      <c r="AI8" s="571"/>
      <c r="AJ8" s="571"/>
      <c r="AK8" s="571"/>
      <c r="AL8" s="571"/>
      <c r="AM8" s="571"/>
      <c r="AN8" s="571"/>
      <c r="AO8" s="571"/>
      <c r="AP8" s="571"/>
      <c r="AQ8" s="571"/>
      <c r="AR8" s="571"/>
      <c r="AS8" s="571"/>
      <c r="AT8" s="571"/>
      <c r="AU8" s="571"/>
      <c r="AV8" s="571"/>
      <c r="AW8" s="571"/>
      <c r="AX8" s="571"/>
      <c r="AY8" s="572"/>
      <c r="AZ8" s="25"/>
    </row>
    <row r="9" spans="1:60" ht="14.25" thickTop="1" thickBot="1" x14ac:dyDescent="0.25">
      <c r="A9" s="25"/>
      <c r="B9" s="556" t="s">
        <v>0</v>
      </c>
      <c r="C9" s="596"/>
      <c r="D9" s="596"/>
      <c r="E9" s="596"/>
      <c r="F9" s="596"/>
      <c r="G9" s="597"/>
      <c r="H9" s="597"/>
      <c r="I9" s="597"/>
      <c r="J9" s="597"/>
      <c r="K9" s="597"/>
      <c r="L9" s="597"/>
      <c r="M9" s="597"/>
      <c r="N9" s="597"/>
      <c r="O9" s="597"/>
      <c r="P9" s="597"/>
      <c r="Q9" s="597"/>
      <c r="R9" s="597"/>
      <c r="S9" s="597"/>
      <c r="T9" s="597"/>
      <c r="U9" s="597"/>
      <c r="V9" s="597"/>
      <c r="W9" s="597"/>
      <c r="X9" s="597"/>
      <c r="Y9" s="597"/>
      <c r="Z9" s="596"/>
      <c r="AA9" s="596"/>
      <c r="AB9" s="596"/>
      <c r="AC9" s="596"/>
      <c r="AD9" s="596"/>
      <c r="AE9" s="596"/>
      <c r="AF9" s="597"/>
      <c r="AG9" s="597"/>
      <c r="AH9" s="597"/>
      <c r="AI9" s="597"/>
      <c r="AJ9" s="597"/>
      <c r="AK9" s="598"/>
      <c r="AL9" s="57"/>
      <c r="AM9" s="57"/>
      <c r="AN9" s="57"/>
      <c r="AO9" s="57"/>
      <c r="AP9" s="57"/>
      <c r="AQ9" s="57"/>
      <c r="AR9" s="57"/>
      <c r="AS9" s="57"/>
      <c r="AT9" s="57"/>
      <c r="AU9" s="57"/>
      <c r="AV9" s="57"/>
      <c r="AW9" s="57"/>
      <c r="AX9" s="57"/>
      <c r="AY9" s="58"/>
      <c r="AZ9" s="25"/>
      <c r="BF9" s="1" t="e">
        <f>LOOKUP(Previous_Year_Purchase_DownPayment_Percent,Previous_Year_Purchase_Down_Payment_Calc)</f>
        <v>#N/A</v>
      </c>
    </row>
    <row r="10" spans="1:60" ht="14.25" thickTop="1" thickBot="1" x14ac:dyDescent="0.25">
      <c r="A10" s="25"/>
      <c r="B10" s="31" t="s">
        <v>1</v>
      </c>
      <c r="C10" s="47" t="s">
        <v>5</v>
      </c>
      <c r="D10" s="48"/>
      <c r="E10" s="48"/>
      <c r="F10" s="48"/>
      <c r="G10" s="48"/>
      <c r="H10" s="48"/>
      <c r="I10" s="48"/>
      <c r="J10" s="48"/>
      <c r="K10" s="48"/>
      <c r="L10" s="48"/>
      <c r="M10" s="48"/>
      <c r="N10" s="48"/>
      <c r="O10" s="48"/>
      <c r="P10" s="48"/>
      <c r="Q10" s="48"/>
      <c r="R10" s="48"/>
      <c r="S10" s="48"/>
      <c r="T10" s="48"/>
      <c r="U10" s="48"/>
      <c r="V10" s="48"/>
      <c r="W10" s="48"/>
      <c r="X10" s="48"/>
      <c r="Y10" s="49" t="s">
        <v>42</v>
      </c>
      <c r="Z10" s="576"/>
      <c r="AA10" s="577"/>
      <c r="AB10" s="577"/>
      <c r="AC10" s="577"/>
      <c r="AD10" s="577"/>
      <c r="AE10" s="577"/>
      <c r="AF10" s="577"/>
      <c r="AG10" s="577"/>
      <c r="AH10" s="577"/>
      <c r="AI10" s="577"/>
      <c r="AJ10" s="577"/>
      <c r="AK10" s="578"/>
      <c r="AL10" s="41"/>
      <c r="AM10" s="41"/>
      <c r="AN10" s="41"/>
      <c r="AO10" s="41"/>
      <c r="AP10" s="41"/>
      <c r="AQ10" s="41"/>
      <c r="AR10" s="41"/>
      <c r="AS10" s="41"/>
      <c r="AT10" s="41"/>
      <c r="AU10" s="41"/>
      <c r="AV10" s="41"/>
      <c r="AW10" s="41"/>
      <c r="AX10" s="41"/>
      <c r="AY10" s="59"/>
      <c r="AZ10" s="25"/>
    </row>
    <row r="11" spans="1:60" ht="14.25" thickTop="1" thickBot="1" x14ac:dyDescent="0.25">
      <c r="A11" s="25"/>
      <c r="B11" s="31" t="s">
        <v>2</v>
      </c>
      <c r="C11" s="47" t="s">
        <v>6</v>
      </c>
      <c r="D11" s="48"/>
      <c r="E11" s="48"/>
      <c r="F11" s="48"/>
      <c r="G11" s="48"/>
      <c r="H11" s="48"/>
      <c r="I11" s="48"/>
      <c r="J11" s="48"/>
      <c r="K11" s="48"/>
      <c r="L11" s="48"/>
      <c r="M11" s="48"/>
      <c r="N11" s="48"/>
      <c r="O11" s="48"/>
      <c r="P11" s="48"/>
      <c r="Q11" s="48"/>
      <c r="R11" s="48"/>
      <c r="S11" s="48"/>
      <c r="T11" s="48"/>
      <c r="U11" s="48"/>
      <c r="V11" s="48"/>
      <c r="W11" s="48"/>
      <c r="X11" s="48"/>
      <c r="Y11" s="49" t="s">
        <v>42</v>
      </c>
      <c r="Z11" s="576"/>
      <c r="AA11" s="577"/>
      <c r="AB11" s="577"/>
      <c r="AC11" s="577"/>
      <c r="AD11" s="577"/>
      <c r="AE11" s="577"/>
      <c r="AF11" s="577"/>
      <c r="AG11" s="577"/>
      <c r="AH11" s="577"/>
      <c r="AI11" s="577"/>
      <c r="AJ11" s="577"/>
      <c r="AK11" s="578"/>
      <c r="AL11" s="41"/>
      <c r="AM11" s="41"/>
      <c r="AN11" s="41"/>
      <c r="AO11" s="41"/>
      <c r="AP11" s="41"/>
      <c r="AQ11" s="41"/>
      <c r="AR11" s="41"/>
      <c r="AS11" s="41"/>
      <c r="AT11" s="41"/>
      <c r="AU11" s="41"/>
      <c r="AV11" s="41"/>
      <c r="AW11" s="41"/>
      <c r="AX11" s="41"/>
      <c r="AY11" s="59"/>
      <c r="AZ11" s="25"/>
      <c r="BF11" s="13" t="e">
        <f>Previous_Year_Purchase_Available_Entitlement/Previous_Year_Purchase_Lesser_SalesVSAppraisal_Price</f>
        <v>#VALUE!</v>
      </c>
      <c r="BG11" s="129" t="s">
        <v>196</v>
      </c>
    </row>
    <row r="12" spans="1:60" ht="13.5" thickTop="1" x14ac:dyDescent="0.2">
      <c r="A12" s="25"/>
      <c r="B12" s="31" t="s">
        <v>3</v>
      </c>
      <c r="C12" s="47" t="s">
        <v>7</v>
      </c>
      <c r="D12" s="48"/>
      <c r="E12" s="48"/>
      <c r="F12" s="48"/>
      <c r="G12" s="48"/>
      <c r="H12" s="48"/>
      <c r="I12" s="48"/>
      <c r="J12" s="48"/>
      <c r="K12" s="48"/>
      <c r="L12" s="48"/>
      <c r="M12" s="48"/>
      <c r="N12" s="48"/>
      <c r="O12" s="48"/>
      <c r="P12" s="48"/>
      <c r="Q12" s="48"/>
      <c r="R12" s="48"/>
      <c r="S12" s="48"/>
      <c r="T12" s="48"/>
      <c r="U12" s="48"/>
      <c r="V12" s="48"/>
      <c r="W12" s="48"/>
      <c r="X12" s="48"/>
      <c r="Y12" s="99" t="s">
        <v>39</v>
      </c>
      <c r="Z12" s="567">
        <f>MIN(Previous_Year_Purchase_Sales_Price,Previous_Year_Purchase_Appraised_Value)</f>
        <v>0</v>
      </c>
      <c r="AA12" s="568"/>
      <c r="AB12" s="568"/>
      <c r="AC12" s="568"/>
      <c r="AD12" s="568"/>
      <c r="AE12" s="568"/>
      <c r="AF12" s="568"/>
      <c r="AG12" s="568"/>
      <c r="AH12" s="568"/>
      <c r="AI12" s="568"/>
      <c r="AJ12" s="568"/>
      <c r="AK12" s="569"/>
      <c r="AL12" s="41"/>
      <c r="AM12" s="41"/>
      <c r="AN12" s="41"/>
      <c r="AO12" s="41"/>
      <c r="AP12" s="41"/>
      <c r="AQ12" s="41"/>
      <c r="AR12" s="41"/>
      <c r="AS12" s="41"/>
      <c r="AT12" s="41"/>
      <c r="AU12" s="41"/>
      <c r="AV12" s="41"/>
      <c r="AW12" s="41"/>
      <c r="AX12" s="41"/>
      <c r="AY12" s="59"/>
      <c r="AZ12" s="25"/>
      <c r="BG12" s="14">
        <v>0</v>
      </c>
      <c r="BH12" s="15" t="s">
        <v>80</v>
      </c>
    </row>
    <row r="13" spans="1:60" ht="9.75" customHeight="1" x14ac:dyDescent="0.2">
      <c r="A13" s="25"/>
      <c r="B13" s="525" t="s">
        <v>4</v>
      </c>
      <c r="C13" s="588" t="s">
        <v>8</v>
      </c>
      <c r="D13" s="589"/>
      <c r="E13" s="589"/>
      <c r="F13" s="589"/>
      <c r="G13" s="589"/>
      <c r="H13" s="589"/>
      <c r="I13" s="589"/>
      <c r="J13" s="589"/>
      <c r="K13" s="589"/>
      <c r="L13" s="589"/>
      <c r="M13" s="589"/>
      <c r="N13" s="589"/>
      <c r="O13" s="589"/>
      <c r="P13" s="589"/>
      <c r="Q13" s="589"/>
      <c r="R13" s="589"/>
      <c r="S13" s="589"/>
      <c r="T13" s="589"/>
      <c r="U13" s="589"/>
      <c r="V13" s="589"/>
      <c r="W13" s="592" t="s">
        <v>43</v>
      </c>
      <c r="X13" s="592"/>
      <c r="Y13" s="592"/>
      <c r="Z13" s="594">
        <f>Previous_Year_Purchase_Lesser_SalesVSAppraisal_Price*25%</f>
        <v>0</v>
      </c>
      <c r="AA13" s="595"/>
      <c r="AB13" s="595"/>
      <c r="AC13" s="595"/>
      <c r="AD13" s="595"/>
      <c r="AE13" s="595"/>
      <c r="AF13" s="595"/>
      <c r="AG13" s="595"/>
      <c r="AH13" s="595"/>
      <c r="AI13" s="595"/>
      <c r="AJ13" s="595"/>
      <c r="AK13" s="595"/>
      <c r="AL13" s="113"/>
      <c r="AM13" s="107"/>
      <c r="AN13" s="107"/>
      <c r="AO13" s="107"/>
      <c r="AP13" s="107"/>
      <c r="AQ13" s="107"/>
      <c r="AR13" s="107"/>
      <c r="AS13" s="107"/>
      <c r="AT13" s="107"/>
      <c r="AU13" s="107"/>
      <c r="AV13" s="107"/>
      <c r="AW13" s="107"/>
      <c r="AX13" s="107"/>
      <c r="AY13" s="59"/>
      <c r="AZ13" s="25"/>
      <c r="BG13" s="16">
        <v>0.05</v>
      </c>
      <c r="BH13" s="17" t="s">
        <v>195</v>
      </c>
    </row>
    <row r="14" spans="1:60" ht="15" customHeight="1" x14ac:dyDescent="0.2">
      <c r="A14" s="25"/>
      <c r="B14" s="525"/>
      <c r="C14" s="590"/>
      <c r="D14" s="591"/>
      <c r="E14" s="591"/>
      <c r="F14" s="591"/>
      <c r="G14" s="591"/>
      <c r="H14" s="591"/>
      <c r="I14" s="591"/>
      <c r="J14" s="591"/>
      <c r="K14" s="591"/>
      <c r="L14" s="591"/>
      <c r="M14" s="591"/>
      <c r="N14" s="591"/>
      <c r="O14" s="591"/>
      <c r="P14" s="591"/>
      <c r="Q14" s="591"/>
      <c r="R14" s="591"/>
      <c r="S14" s="591"/>
      <c r="T14" s="591"/>
      <c r="U14" s="591"/>
      <c r="V14" s="591"/>
      <c r="W14" s="593"/>
      <c r="X14" s="593"/>
      <c r="Y14" s="593"/>
      <c r="Z14" s="595"/>
      <c r="AA14" s="595"/>
      <c r="AB14" s="595"/>
      <c r="AC14" s="595"/>
      <c r="AD14" s="595"/>
      <c r="AE14" s="595"/>
      <c r="AF14" s="595"/>
      <c r="AG14" s="595"/>
      <c r="AH14" s="595"/>
      <c r="AI14" s="595"/>
      <c r="AJ14" s="595"/>
      <c r="AK14" s="595"/>
      <c r="AL14" s="113"/>
      <c r="AM14" s="107"/>
      <c r="AN14" s="107"/>
      <c r="AO14" s="107"/>
      <c r="AP14" s="107"/>
      <c r="AQ14" s="107"/>
      <c r="AR14" s="107"/>
      <c r="AS14" s="107"/>
      <c r="AT14" s="107"/>
      <c r="AU14" s="107"/>
      <c r="AV14" s="107"/>
      <c r="AW14" s="107"/>
      <c r="AX14" s="107"/>
      <c r="AY14" s="59"/>
      <c r="AZ14" s="25"/>
      <c r="BG14" s="16">
        <v>0.1</v>
      </c>
      <c r="BH14" s="18">
        <v>0.1</v>
      </c>
    </row>
    <row r="15" spans="1:60" ht="15" customHeight="1" x14ac:dyDescent="0.2">
      <c r="A15" s="25"/>
      <c r="B15" s="556" t="s">
        <v>9</v>
      </c>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60"/>
      <c r="AA15" s="560"/>
      <c r="AB15" s="560"/>
      <c r="AC15" s="560"/>
      <c r="AD15" s="560"/>
      <c r="AE15" s="560"/>
      <c r="AF15" s="560"/>
      <c r="AG15" s="560"/>
      <c r="AH15" s="560"/>
      <c r="AI15" s="560"/>
      <c r="AJ15" s="560"/>
      <c r="AK15" s="561"/>
      <c r="AL15" s="57"/>
      <c r="AM15" s="562" t="str">
        <f>IFERROR(IF(AM20&gt;25%,IF(Previous_Year_Purchase_Sales_Price&lt;=417000,"*Potential Guaranty coverage is "&amp;ROUND(Previous_Year_Purchase_Actual_Guaranty_Percent*100,2)&amp;"% with entitlement based on County Loan Limit. However, VA guaranty max is 25% of loan amount.","*Base on County Loan Limit, Guaranty coverage is "&amp;ROUND(Previous_Year_Purchase_Actual_Guaranty_Percent*100,2)&amp;"%. However, VA guaranty max is lesser of 25% loan limit or 25% of loan amount."),""),"")</f>
        <v/>
      </c>
      <c r="AN15" s="562"/>
      <c r="AO15" s="562"/>
      <c r="AP15" s="562"/>
      <c r="AQ15" s="562"/>
      <c r="AR15" s="562"/>
      <c r="AS15" s="562"/>
      <c r="AT15" s="562"/>
      <c r="AU15" s="562"/>
      <c r="AV15" s="562"/>
      <c r="AW15" s="562"/>
      <c r="AX15" s="562"/>
      <c r="AY15" s="563"/>
      <c r="AZ15" s="25"/>
      <c r="BG15" s="16">
        <v>1</v>
      </c>
      <c r="BH15" s="17"/>
    </row>
    <row r="16" spans="1:60" ht="13.5" customHeight="1" thickBot="1" x14ac:dyDescent="0.25">
      <c r="A16" s="25"/>
      <c r="B16" s="525" t="s">
        <v>10</v>
      </c>
      <c r="C16" s="32" t="s">
        <v>41</v>
      </c>
      <c r="D16" s="29"/>
      <c r="E16" s="29"/>
      <c r="F16" s="29"/>
      <c r="G16" s="29"/>
      <c r="H16" s="29"/>
      <c r="I16" s="29"/>
      <c r="J16" s="29"/>
      <c r="K16" s="29"/>
      <c r="L16" s="29"/>
      <c r="M16" s="29"/>
      <c r="N16" s="29"/>
      <c r="O16" s="29"/>
      <c r="P16" s="29"/>
      <c r="Q16" s="29"/>
      <c r="R16" s="29"/>
      <c r="S16" s="29"/>
      <c r="T16" s="29"/>
      <c r="U16" s="29"/>
      <c r="V16" s="29"/>
      <c r="W16" s="29"/>
      <c r="X16" s="29"/>
      <c r="Y16" s="33"/>
      <c r="Z16" s="564" t="str">
        <f>IFERROR(VLOOKUP(LoanLimit_Lookup_Previous_Yr_Purch,LookUpTable_CountyLoanLimit_AllYears,2,FALSE),"")</f>
        <v/>
      </c>
      <c r="AA16" s="565"/>
      <c r="AB16" s="565"/>
      <c r="AC16" s="565"/>
      <c r="AD16" s="565"/>
      <c r="AE16" s="565"/>
      <c r="AF16" s="565"/>
      <c r="AG16" s="565"/>
      <c r="AH16" s="565"/>
      <c r="AI16" s="565"/>
      <c r="AJ16" s="565"/>
      <c r="AK16" s="566"/>
      <c r="AL16" s="41"/>
      <c r="AM16" s="562"/>
      <c r="AN16" s="562"/>
      <c r="AO16" s="562"/>
      <c r="AP16" s="562"/>
      <c r="AQ16" s="562"/>
      <c r="AR16" s="562"/>
      <c r="AS16" s="562"/>
      <c r="AT16" s="562"/>
      <c r="AU16" s="562"/>
      <c r="AV16" s="562"/>
      <c r="AW16" s="562"/>
      <c r="AX16" s="562"/>
      <c r="AY16" s="563"/>
      <c r="AZ16" s="25"/>
      <c r="BG16" s="19">
        <v>0</v>
      </c>
      <c r="BH16" s="20">
        <v>0</v>
      </c>
    </row>
    <row r="17" spans="1:60" ht="14.25" thickTop="1" thickBot="1" x14ac:dyDescent="0.25">
      <c r="A17" s="25"/>
      <c r="B17" s="525"/>
      <c r="C17" s="34"/>
      <c r="D17" s="35" t="s">
        <v>14</v>
      </c>
      <c r="E17" s="36"/>
      <c r="F17" s="37"/>
      <c r="G17" s="570" t="s">
        <v>159</v>
      </c>
      <c r="H17" s="571"/>
      <c r="I17" s="572"/>
      <c r="J17" s="36"/>
      <c r="K17" s="36"/>
      <c r="L17" s="36"/>
      <c r="M17" s="38" t="s">
        <v>15</v>
      </c>
      <c r="N17" s="573" t="s">
        <v>228</v>
      </c>
      <c r="O17" s="574"/>
      <c r="P17" s="574"/>
      <c r="Q17" s="574"/>
      <c r="R17" s="574"/>
      <c r="S17" s="574"/>
      <c r="T17" s="574"/>
      <c r="U17" s="574"/>
      <c r="V17" s="574"/>
      <c r="W17" s="574"/>
      <c r="X17" s="575"/>
      <c r="Y17" s="39"/>
      <c r="Z17" s="567"/>
      <c r="AA17" s="568"/>
      <c r="AB17" s="568"/>
      <c r="AC17" s="568"/>
      <c r="AD17" s="568"/>
      <c r="AE17" s="568"/>
      <c r="AF17" s="568"/>
      <c r="AG17" s="568"/>
      <c r="AH17" s="568"/>
      <c r="AI17" s="568"/>
      <c r="AJ17" s="568"/>
      <c r="AK17" s="569"/>
      <c r="AL17" s="41"/>
      <c r="AM17" s="562"/>
      <c r="AN17" s="562"/>
      <c r="AO17" s="562"/>
      <c r="AP17" s="562"/>
      <c r="AQ17" s="562"/>
      <c r="AR17" s="562"/>
      <c r="AS17" s="562"/>
      <c r="AT17" s="562"/>
      <c r="AU17" s="562"/>
      <c r="AV17" s="562"/>
      <c r="AW17" s="562"/>
      <c r="AX17" s="562"/>
      <c r="AY17" s="563"/>
      <c r="AZ17" s="25"/>
      <c r="BE17" s="12" t="s">
        <v>197</v>
      </c>
    </row>
    <row r="18" spans="1:60" ht="14.25" thickTop="1" thickBot="1" x14ac:dyDescent="0.25">
      <c r="A18" s="25"/>
      <c r="B18" s="31" t="s">
        <v>11</v>
      </c>
      <c r="C18" s="76" t="s">
        <v>198</v>
      </c>
      <c r="D18" s="41"/>
      <c r="E18" s="41"/>
      <c r="F18" s="41"/>
      <c r="G18" s="41"/>
      <c r="H18" s="41"/>
      <c r="I18" s="41"/>
      <c r="J18" s="41"/>
      <c r="K18" s="41"/>
      <c r="L18" s="41"/>
      <c r="M18" s="41"/>
      <c r="N18" s="41"/>
      <c r="O18" s="41"/>
      <c r="P18" s="41"/>
      <c r="Q18" s="41"/>
      <c r="R18" s="41"/>
      <c r="S18" s="41"/>
      <c r="T18" s="41"/>
      <c r="U18" s="41"/>
      <c r="V18" s="41"/>
      <c r="W18" s="41"/>
      <c r="X18" s="41"/>
      <c r="Y18" s="75" t="s">
        <v>43</v>
      </c>
      <c r="Z18" s="564" t="str">
        <f>IFERROR(Previous_Year_Purchase_County_Loan_Limit*25%,"")</f>
        <v/>
      </c>
      <c r="AA18" s="565"/>
      <c r="AB18" s="565"/>
      <c r="AC18" s="565"/>
      <c r="AD18" s="565"/>
      <c r="AE18" s="565"/>
      <c r="AF18" s="565"/>
      <c r="AG18" s="565"/>
      <c r="AH18" s="565"/>
      <c r="AI18" s="565"/>
      <c r="AJ18" s="565"/>
      <c r="AK18" s="566"/>
      <c r="AL18" s="41"/>
      <c r="AM18" s="562"/>
      <c r="AN18" s="562"/>
      <c r="AO18" s="562"/>
      <c r="AP18" s="562"/>
      <c r="AQ18" s="562"/>
      <c r="AR18" s="562"/>
      <c r="AS18" s="562"/>
      <c r="AT18" s="562"/>
      <c r="AU18" s="562"/>
      <c r="AV18" s="562"/>
      <c r="AW18" s="562"/>
      <c r="AX18" s="562"/>
      <c r="AY18" s="563"/>
      <c r="AZ18" s="25"/>
      <c r="BE18" s="120" t="str">
        <f>BF18&amp;BG18</f>
        <v>Regular - First Time Use0-4.99%</v>
      </c>
      <c r="BF18" s="121" t="s">
        <v>188</v>
      </c>
      <c r="BG18" s="121" t="s">
        <v>80</v>
      </c>
      <c r="BH18" s="122">
        <f>Y52</f>
        <v>2.1499999999999998E-2</v>
      </c>
    </row>
    <row r="19" spans="1:60" ht="14.25" thickTop="1" thickBot="1" x14ac:dyDescent="0.25">
      <c r="A19" s="25"/>
      <c r="B19" s="31" t="s">
        <v>12</v>
      </c>
      <c r="C19" s="47" t="s">
        <v>16</v>
      </c>
      <c r="D19" s="40"/>
      <c r="E19" s="40"/>
      <c r="F19" s="40"/>
      <c r="G19" s="40"/>
      <c r="H19" s="40"/>
      <c r="I19" s="40"/>
      <c r="J19" s="40"/>
      <c r="K19" s="40"/>
      <c r="L19" s="40"/>
      <c r="M19" s="40"/>
      <c r="N19" s="40"/>
      <c r="O19" s="40"/>
      <c r="P19" s="40"/>
      <c r="Q19" s="40"/>
      <c r="R19" s="40"/>
      <c r="S19" s="40"/>
      <c r="T19" s="40"/>
      <c r="U19" s="40"/>
      <c r="V19" s="40"/>
      <c r="W19" s="40"/>
      <c r="X19" s="40"/>
      <c r="Y19" s="49" t="s">
        <v>44</v>
      </c>
      <c r="Z19" s="576"/>
      <c r="AA19" s="577"/>
      <c r="AB19" s="577"/>
      <c r="AC19" s="577"/>
      <c r="AD19" s="577"/>
      <c r="AE19" s="577"/>
      <c r="AF19" s="577"/>
      <c r="AG19" s="577"/>
      <c r="AH19" s="577"/>
      <c r="AI19" s="577"/>
      <c r="AJ19" s="577"/>
      <c r="AK19" s="578"/>
      <c r="AL19" s="41"/>
      <c r="AM19" s="96"/>
      <c r="AN19" s="41"/>
      <c r="AO19" s="41"/>
      <c r="AP19" s="41"/>
      <c r="AQ19" s="41"/>
      <c r="AR19" s="41"/>
      <c r="AS19" s="41"/>
      <c r="AT19" s="41"/>
      <c r="AU19" s="41"/>
      <c r="AV19" s="41"/>
      <c r="AW19" s="41"/>
      <c r="AX19" s="41"/>
      <c r="AY19" s="59"/>
      <c r="AZ19" s="25"/>
      <c r="BE19" s="123" t="str">
        <f t="shared" ref="BE19:BE30" si="0">BF19&amp;BG19</f>
        <v>Regular - First Time Use5-9.99%</v>
      </c>
      <c r="BF19" s="2" t="s">
        <v>188</v>
      </c>
      <c r="BG19" s="2" t="s">
        <v>195</v>
      </c>
      <c r="BH19" s="124">
        <f>Y53</f>
        <v>1.4999999999999999E-2</v>
      </c>
    </row>
    <row r="20" spans="1:60" ht="14.25" thickTop="1" thickBot="1" x14ac:dyDescent="0.25">
      <c r="A20" s="25"/>
      <c r="B20" s="31" t="s">
        <v>13</v>
      </c>
      <c r="C20" s="100" t="s">
        <v>17</v>
      </c>
      <c r="D20" s="101"/>
      <c r="E20" s="41"/>
      <c r="F20" s="41"/>
      <c r="G20" s="41"/>
      <c r="H20" s="41"/>
      <c r="I20" s="41"/>
      <c r="J20" s="41"/>
      <c r="K20" s="41"/>
      <c r="L20" s="41"/>
      <c r="M20" s="41"/>
      <c r="N20" s="41"/>
      <c r="O20" s="41"/>
      <c r="P20" s="41"/>
      <c r="Q20" s="41"/>
      <c r="R20" s="41"/>
      <c r="S20" s="41"/>
      <c r="T20" s="41"/>
      <c r="U20" s="41"/>
      <c r="V20" s="41"/>
      <c r="W20" s="41"/>
      <c r="X20" s="41"/>
      <c r="Y20" s="77" t="s">
        <v>39</v>
      </c>
      <c r="Z20" s="579" t="str">
        <f>IFERROR(Previous_Year_Purchase_Maximum_Potential_Guaranty-Previous_Year_Purchase_Previously_Used_Entitlement_NotRestorable,"")</f>
        <v/>
      </c>
      <c r="AA20" s="580"/>
      <c r="AB20" s="580"/>
      <c r="AC20" s="580"/>
      <c r="AD20" s="580"/>
      <c r="AE20" s="580"/>
      <c r="AF20" s="580"/>
      <c r="AG20" s="580"/>
      <c r="AH20" s="580"/>
      <c r="AI20" s="580"/>
      <c r="AJ20" s="580"/>
      <c r="AK20" s="581"/>
      <c r="AL20" s="25"/>
      <c r="AM20" s="555" t="str">
        <f>IFERROR(Previous_Year_Purchase_Available_Entitlement/Previous_Year_Purchase_Lesser_SalesVSAppraisal_Price,"")</f>
        <v/>
      </c>
      <c r="AN20" s="540"/>
      <c r="AO20" s="540"/>
      <c r="AP20" s="540"/>
      <c r="AQ20" s="541"/>
      <c r="AR20" s="61" t="str">
        <f>IF(AM20="","",IF(AM20&gt;25%,"*",""))</f>
        <v/>
      </c>
      <c r="AS20" s="41"/>
      <c r="AT20" s="41"/>
      <c r="AU20" s="41"/>
      <c r="AV20" s="41"/>
      <c r="AW20" s="41"/>
      <c r="AX20" s="41"/>
      <c r="AY20" s="59"/>
      <c r="AZ20" s="25"/>
      <c r="BE20" s="123" t="str">
        <f t="shared" si="0"/>
        <v>Regular - First Time Use0.1</v>
      </c>
      <c r="BF20" s="2" t="s">
        <v>188</v>
      </c>
      <c r="BG20" s="21">
        <v>0.1</v>
      </c>
      <c r="BH20" s="124">
        <f>Y54</f>
        <v>1.2500000000000001E-2</v>
      </c>
    </row>
    <row r="21" spans="1:60" ht="13.5" thickBot="1" x14ac:dyDescent="0.25">
      <c r="A21" s="25"/>
      <c r="B21" s="556" t="s">
        <v>18</v>
      </c>
      <c r="C21" s="557"/>
      <c r="D21" s="557"/>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8"/>
      <c r="AL21" s="57"/>
      <c r="AM21" s="57"/>
      <c r="AN21" s="57"/>
      <c r="AO21" s="57"/>
      <c r="AP21" s="57"/>
      <c r="AQ21" s="57"/>
      <c r="AR21" s="57"/>
      <c r="AS21" s="582">
        <f t="shared" ref="AS21" si="1">IFERROR(SUM(AM20,AM22),"")</f>
        <v>0</v>
      </c>
      <c r="AT21" s="583"/>
      <c r="AU21" s="583"/>
      <c r="AV21" s="583"/>
      <c r="AW21" s="584"/>
      <c r="AX21" s="57"/>
      <c r="AY21" s="58"/>
      <c r="AZ21" s="25"/>
      <c r="BE21" s="123" t="str">
        <f t="shared" si="0"/>
        <v>Regular - Subsequent Use0-4.99%</v>
      </c>
      <c r="BF21" s="2" t="s">
        <v>189</v>
      </c>
      <c r="BG21" s="2" t="s">
        <v>80</v>
      </c>
      <c r="BH21" s="124">
        <f>AM52</f>
        <v>3.3000000000000002E-2</v>
      </c>
    </row>
    <row r="22" spans="1:60" ht="13.5" thickBot="1" x14ac:dyDescent="0.25">
      <c r="A22" s="25"/>
      <c r="B22" s="31" t="s">
        <v>19</v>
      </c>
      <c r="C22" s="76" t="s">
        <v>24</v>
      </c>
      <c r="D22" s="41"/>
      <c r="E22" s="41"/>
      <c r="F22" s="41"/>
      <c r="G22" s="41"/>
      <c r="H22" s="41"/>
      <c r="I22" s="41"/>
      <c r="J22" s="41"/>
      <c r="K22" s="41"/>
      <c r="L22" s="41"/>
      <c r="M22" s="41"/>
      <c r="N22" s="41"/>
      <c r="O22" s="41"/>
      <c r="P22" s="41"/>
      <c r="Q22" s="41"/>
      <c r="R22" s="41"/>
      <c r="S22" s="41"/>
      <c r="T22" s="41"/>
      <c r="U22" s="41"/>
      <c r="V22" s="41"/>
      <c r="W22" s="41"/>
      <c r="X22" s="41"/>
      <c r="Y22" s="75" t="s">
        <v>199</v>
      </c>
      <c r="Z22" s="559">
        <f>IF(Previous_Year_Purchase_Available_Entitlement&lt;Previous_Year_Purchase_Required_25percent_Coverage,Previous_Year_Purchase_Required_25percent_Coverage-Previous_Year_Purchase_Available_Entitlement,0)</f>
        <v>0</v>
      </c>
      <c r="AA22" s="559"/>
      <c r="AB22" s="559"/>
      <c r="AC22" s="559"/>
      <c r="AD22" s="559"/>
      <c r="AE22" s="559"/>
      <c r="AF22" s="559"/>
      <c r="AG22" s="559"/>
      <c r="AH22" s="559"/>
      <c r="AI22" s="559"/>
      <c r="AJ22" s="559"/>
      <c r="AK22" s="559"/>
      <c r="AL22" s="25"/>
      <c r="AM22" s="555" t="str">
        <f>IFERROR(Previous_Year_Purchase_Guaranty_Shortfall/Previous_Year_Purchase_Lesser_SalesVSAppraisal_Price,"")</f>
        <v/>
      </c>
      <c r="AN22" s="540"/>
      <c r="AO22" s="540"/>
      <c r="AP22" s="540"/>
      <c r="AQ22" s="541"/>
      <c r="AR22" s="41"/>
      <c r="AS22" s="41"/>
      <c r="AT22" s="41"/>
      <c r="AU22" s="41"/>
      <c r="AV22" s="41"/>
      <c r="AW22" s="41"/>
      <c r="AX22" s="41"/>
      <c r="AY22" s="59"/>
      <c r="AZ22" s="25"/>
      <c r="BE22" s="123" t="str">
        <f t="shared" si="0"/>
        <v>Regular - Subsequent Use5-9.99%</v>
      </c>
      <c r="BF22" s="2" t="s">
        <v>189</v>
      </c>
      <c r="BG22" s="2" t="s">
        <v>195</v>
      </c>
      <c r="BH22" s="124">
        <f>AM53</f>
        <v>1.4999999999999999E-2</v>
      </c>
    </row>
    <row r="23" spans="1:60" x14ac:dyDescent="0.2">
      <c r="A23" s="25"/>
      <c r="B23" s="31" t="s">
        <v>20</v>
      </c>
      <c r="C23" s="47" t="s">
        <v>25</v>
      </c>
      <c r="D23" s="40"/>
      <c r="E23" s="40"/>
      <c r="F23" s="40"/>
      <c r="G23" s="40"/>
      <c r="H23" s="40"/>
      <c r="I23" s="40"/>
      <c r="J23" s="40"/>
      <c r="K23" s="40"/>
      <c r="L23" s="40"/>
      <c r="M23" s="40"/>
      <c r="N23" s="40"/>
      <c r="O23" s="40"/>
      <c r="P23" s="40"/>
      <c r="Q23" s="40"/>
      <c r="R23" s="40"/>
      <c r="S23" s="40"/>
      <c r="T23" s="40"/>
      <c r="U23" s="40"/>
      <c r="V23" s="40"/>
      <c r="W23" s="40"/>
      <c r="X23" s="40"/>
      <c r="Y23" s="45" t="s">
        <v>202</v>
      </c>
      <c r="Z23" s="585">
        <f>IF(Previous_Year_Purchase_Sales_Price&gt;Previous_Year_Purchase_Appraised_Value,Previous_Year_Purchase_Sales_Price-Previous_Year_Purchase_Appraised_Value,0)</f>
        <v>0</v>
      </c>
      <c r="AA23" s="586"/>
      <c r="AB23" s="586"/>
      <c r="AC23" s="586"/>
      <c r="AD23" s="586"/>
      <c r="AE23" s="586"/>
      <c r="AF23" s="586"/>
      <c r="AG23" s="586"/>
      <c r="AH23" s="586"/>
      <c r="AI23" s="586"/>
      <c r="AJ23" s="586"/>
      <c r="AK23" s="587"/>
      <c r="AL23" s="41"/>
      <c r="AM23" s="62" t="s">
        <v>215</v>
      </c>
      <c r="AN23" s="62"/>
      <c r="AO23" s="41"/>
      <c r="AP23" s="41"/>
      <c r="AQ23" s="41"/>
      <c r="AR23" s="41"/>
      <c r="AS23" s="41"/>
      <c r="AT23" s="41"/>
      <c r="AU23" s="41"/>
      <c r="AV23" s="41"/>
      <c r="AW23" s="41"/>
      <c r="AX23" s="41"/>
      <c r="AY23" s="59"/>
      <c r="AZ23" s="25"/>
      <c r="BE23" s="123" t="str">
        <f t="shared" si="0"/>
        <v>Regular - Subsequent Use0.1</v>
      </c>
      <c r="BF23" s="2" t="s">
        <v>189</v>
      </c>
      <c r="BG23" s="21">
        <v>0.1</v>
      </c>
      <c r="BH23" s="124">
        <f>AM54</f>
        <v>1.2500000000000001E-2</v>
      </c>
    </row>
    <row r="24" spans="1:60" ht="15.75" thickBot="1" x14ac:dyDescent="0.3">
      <c r="A24" s="25"/>
      <c r="B24" s="31" t="s">
        <v>21</v>
      </c>
      <c r="C24" s="100" t="s">
        <v>26</v>
      </c>
      <c r="D24" s="41"/>
      <c r="E24" s="41"/>
      <c r="F24" s="41"/>
      <c r="G24" s="41"/>
      <c r="H24" s="41"/>
      <c r="I24" s="41"/>
      <c r="J24" s="41"/>
      <c r="K24" s="41"/>
      <c r="L24" s="41"/>
      <c r="M24" s="41"/>
      <c r="N24" s="41"/>
      <c r="O24" s="41"/>
      <c r="P24" s="41"/>
      <c r="Q24" s="41"/>
      <c r="R24" s="41"/>
      <c r="S24" s="41"/>
      <c r="T24" s="41"/>
      <c r="U24" s="41"/>
      <c r="V24" s="41"/>
      <c r="W24" s="41"/>
      <c r="X24" s="41"/>
      <c r="Y24" s="77" t="s">
        <v>39</v>
      </c>
      <c r="Z24" s="543">
        <f>SUM(Previous_Year_Purchase_Guaranty_Shortfall,Previous_Year_Purchase_Appraisal_Shortfall)</f>
        <v>0</v>
      </c>
      <c r="AA24" s="544"/>
      <c r="AB24" s="544"/>
      <c r="AC24" s="544"/>
      <c r="AD24" s="544"/>
      <c r="AE24" s="544"/>
      <c r="AF24" s="544"/>
      <c r="AG24" s="544"/>
      <c r="AH24" s="544"/>
      <c r="AI24" s="544"/>
      <c r="AJ24" s="544"/>
      <c r="AK24" s="545"/>
      <c r="AL24" s="41"/>
      <c r="AM24" s="97"/>
      <c r="AN24" s="97"/>
      <c r="AO24" s="96"/>
      <c r="AP24" s="60"/>
      <c r="AQ24" s="60"/>
      <c r="AR24" s="41"/>
      <c r="AS24" s="41"/>
      <c r="AT24" s="41"/>
      <c r="AU24" s="41"/>
      <c r="AV24" s="41"/>
      <c r="AW24" s="41"/>
      <c r="AX24" s="41"/>
      <c r="AY24" s="59"/>
      <c r="AZ24" s="25"/>
      <c r="BE24" s="123" t="str">
        <f t="shared" si="0"/>
        <v>Reserves/National Guard - First Time Use0-4.99%</v>
      </c>
      <c r="BF24" s="2" t="s">
        <v>190</v>
      </c>
      <c r="BG24" s="2" t="s">
        <v>80</v>
      </c>
      <c r="BH24" s="124">
        <f>Y55</f>
        <v>2.4E-2</v>
      </c>
    </row>
    <row r="25" spans="1:60" ht="16.5" thickTop="1" thickBot="1" x14ac:dyDescent="0.3">
      <c r="A25" s="25"/>
      <c r="B25" s="31" t="s">
        <v>22</v>
      </c>
      <c r="C25" s="47" t="s">
        <v>27</v>
      </c>
      <c r="D25" s="40"/>
      <c r="E25" s="40"/>
      <c r="F25" s="40"/>
      <c r="G25" s="40"/>
      <c r="H25" s="40"/>
      <c r="I25" s="40"/>
      <c r="J25" s="40"/>
      <c r="K25" s="40"/>
      <c r="L25" s="40"/>
      <c r="M25" s="40"/>
      <c r="N25" s="40"/>
      <c r="O25" s="40"/>
      <c r="P25" s="40"/>
      <c r="Q25" s="40"/>
      <c r="R25" s="40"/>
      <c r="S25" s="40"/>
      <c r="T25" s="40"/>
      <c r="U25" s="40"/>
      <c r="V25" s="40"/>
      <c r="W25" s="40"/>
      <c r="X25" s="40"/>
      <c r="Y25" s="49" t="s">
        <v>42</v>
      </c>
      <c r="Z25" s="546"/>
      <c r="AA25" s="547"/>
      <c r="AB25" s="547"/>
      <c r="AC25" s="547"/>
      <c r="AD25" s="547"/>
      <c r="AE25" s="547"/>
      <c r="AF25" s="547"/>
      <c r="AG25" s="547"/>
      <c r="AH25" s="547"/>
      <c r="AI25" s="547"/>
      <c r="AJ25" s="547"/>
      <c r="AK25" s="548"/>
      <c r="AL25" s="41"/>
      <c r="AM25" s="60"/>
      <c r="AN25" s="60"/>
      <c r="AO25" s="60"/>
      <c r="AP25" s="60"/>
      <c r="AQ25" s="60"/>
      <c r="AR25" s="41"/>
      <c r="AS25" s="549">
        <f t="shared" ref="AS25" si="2">IFERROR(SUM(AM22,AL28),"")</f>
        <v>0</v>
      </c>
      <c r="AT25" s="550"/>
      <c r="AU25" s="550"/>
      <c r="AV25" s="550"/>
      <c r="AW25" s="551"/>
      <c r="AX25" s="41"/>
      <c r="AY25" s="59"/>
      <c r="AZ25" s="25"/>
      <c r="BE25" s="123" t="str">
        <f t="shared" si="0"/>
        <v>Reserves/National Guard - First Time Use5-9.99%</v>
      </c>
      <c r="BF25" s="2" t="s">
        <v>190</v>
      </c>
      <c r="BG25" s="2" t="s">
        <v>195</v>
      </c>
      <c r="BH25" s="124">
        <f>Y56</f>
        <v>1.7500000000000002E-2</v>
      </c>
    </row>
    <row r="26" spans="1:60" ht="15.75" customHeight="1" thickTop="1" thickBot="1" x14ac:dyDescent="0.3">
      <c r="A26" s="25"/>
      <c r="B26" s="31" t="s">
        <v>23</v>
      </c>
      <c r="C26" s="102" t="s">
        <v>204</v>
      </c>
      <c r="D26" s="36"/>
      <c r="E26" s="36"/>
      <c r="F26" s="36"/>
      <c r="G26" s="36"/>
      <c r="H26" s="36"/>
      <c r="I26" s="36"/>
      <c r="J26" s="36"/>
      <c r="K26" s="36"/>
      <c r="L26" s="36"/>
      <c r="M26" s="36"/>
      <c r="N26" s="36"/>
      <c r="O26" s="36"/>
      <c r="P26" s="36"/>
      <c r="Q26" s="36"/>
      <c r="R26" s="36"/>
      <c r="S26" s="36"/>
      <c r="T26" s="36"/>
      <c r="U26" s="36"/>
      <c r="V26" s="36"/>
      <c r="W26" s="36"/>
      <c r="X26" s="36"/>
      <c r="Y26" s="103" t="s">
        <v>213</v>
      </c>
      <c r="Z26" s="552">
        <f>SUM(Previous_Year_Purchase_Required_Down_Payment,Previous_Year_Purchase_Veterans_Additional_DownPayment)</f>
        <v>0</v>
      </c>
      <c r="AA26" s="553"/>
      <c r="AB26" s="553"/>
      <c r="AC26" s="553"/>
      <c r="AD26" s="553"/>
      <c r="AE26" s="553"/>
      <c r="AF26" s="553"/>
      <c r="AG26" s="553"/>
      <c r="AH26" s="553"/>
      <c r="AI26" s="553"/>
      <c r="AJ26" s="553"/>
      <c r="AK26" s="554"/>
      <c r="AL26" s="60"/>
      <c r="AM26" s="555" t="str">
        <f>IFERROR(Previous_Year_Purchase_Total_Down_Payment/Previous_Year_Purchase_Sales_Price,"")</f>
        <v/>
      </c>
      <c r="AN26" s="540"/>
      <c r="AO26" s="540"/>
      <c r="AP26" s="540"/>
      <c r="AQ26" s="541"/>
      <c r="AR26" s="107"/>
      <c r="AS26" s="107"/>
      <c r="AT26" s="107"/>
      <c r="AU26" s="107"/>
      <c r="AV26" s="107"/>
      <c r="AW26" s="107"/>
      <c r="AX26" s="107"/>
      <c r="AY26" s="59"/>
      <c r="AZ26" s="25"/>
      <c r="BE26" s="123" t="str">
        <f t="shared" si="0"/>
        <v>Reserves/National Guard - First Time Use0.1</v>
      </c>
      <c r="BF26" s="2" t="s">
        <v>190</v>
      </c>
      <c r="BG26" s="21">
        <v>0.1</v>
      </c>
      <c r="BH26" s="124">
        <f>Y57</f>
        <v>1.4999999999999999E-2</v>
      </c>
    </row>
    <row r="27" spans="1:60" ht="13.5" thickBot="1" x14ac:dyDescent="0.25">
      <c r="A27" s="25"/>
      <c r="B27" s="556" t="s">
        <v>28</v>
      </c>
      <c r="C27" s="557"/>
      <c r="D27" s="557"/>
      <c r="E27" s="557"/>
      <c r="F27" s="557"/>
      <c r="G27" s="557"/>
      <c r="H27" s="557"/>
      <c r="I27" s="557"/>
      <c r="J27" s="557"/>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8"/>
      <c r="AL27" s="57"/>
      <c r="AM27" s="62" t="s">
        <v>216</v>
      </c>
      <c r="AN27" s="57"/>
      <c r="AO27" s="57"/>
      <c r="AP27" s="57"/>
      <c r="AQ27" s="57"/>
      <c r="AR27" s="107"/>
      <c r="AS27" s="107"/>
      <c r="AT27" s="107"/>
      <c r="AU27" s="107"/>
      <c r="AV27" s="107"/>
      <c r="AW27" s="107"/>
      <c r="AX27" s="107"/>
      <c r="AY27" s="58"/>
      <c r="AZ27" s="25"/>
      <c r="BE27" s="123" t="str">
        <f t="shared" si="0"/>
        <v>Reserves/National Guard - Subsequent Use0-4.99%</v>
      </c>
      <c r="BF27" s="2" t="s">
        <v>191</v>
      </c>
      <c r="BG27" s="2" t="s">
        <v>80</v>
      </c>
      <c r="BH27" s="124">
        <f>AM55</f>
        <v>3.3000000000000002E-2</v>
      </c>
    </row>
    <row r="28" spans="1:60" ht="12.75" customHeight="1" thickBot="1" x14ac:dyDescent="0.25">
      <c r="A28" s="25"/>
      <c r="B28" s="31" t="s">
        <v>29</v>
      </c>
      <c r="C28" s="536" t="s">
        <v>214</v>
      </c>
      <c r="D28" s="537"/>
      <c r="E28" s="537"/>
      <c r="F28" s="537"/>
      <c r="G28" s="537"/>
      <c r="H28" s="537"/>
      <c r="I28" s="537"/>
      <c r="J28" s="537"/>
      <c r="K28" s="537"/>
      <c r="L28" s="537"/>
      <c r="M28" s="537"/>
      <c r="N28" s="537"/>
      <c r="O28" s="537"/>
      <c r="P28" s="537"/>
      <c r="Q28" s="537"/>
      <c r="R28" s="537"/>
      <c r="S28" s="537"/>
      <c r="T28" s="537"/>
      <c r="U28" s="537"/>
      <c r="V28" s="537"/>
      <c r="W28" s="537"/>
      <c r="X28" s="537"/>
      <c r="Y28" s="537"/>
      <c r="Z28" s="538">
        <f>Previous_Year_Purchase_Sales_Price-Previous_Year_Purchase_Required_Down_Payment</f>
        <v>0</v>
      </c>
      <c r="AA28" s="539"/>
      <c r="AB28" s="539"/>
      <c r="AC28" s="539"/>
      <c r="AD28" s="539"/>
      <c r="AE28" s="539"/>
      <c r="AF28" s="539"/>
      <c r="AG28" s="539"/>
      <c r="AH28" s="539"/>
      <c r="AI28" s="539"/>
      <c r="AJ28" s="539"/>
      <c r="AK28" s="539"/>
      <c r="AL28" s="540" t="str">
        <f>IFERROR(ROUNDDOWN(Previous_Year_Purchase_Max_Allowable_Base_Ln_Amt/Previous_Year_Purchase_Lesser_SalesVSAppraisal_Price,6),"")</f>
        <v/>
      </c>
      <c r="AM28" s="540"/>
      <c r="AN28" s="540"/>
      <c r="AO28" s="540"/>
      <c r="AP28" s="541"/>
      <c r="AQ28" s="41"/>
      <c r="AR28" s="41"/>
      <c r="AS28" s="41"/>
      <c r="AT28" s="41"/>
      <c r="AU28" s="41"/>
      <c r="AV28" s="41"/>
      <c r="AW28" s="41"/>
      <c r="AX28" s="41"/>
      <c r="AY28" s="59"/>
      <c r="AZ28" s="25"/>
      <c r="BE28" s="123" t="str">
        <f t="shared" si="0"/>
        <v>Reserves/National Guard - Subsequent Use5-9.99%</v>
      </c>
      <c r="BF28" s="2" t="s">
        <v>191</v>
      </c>
      <c r="BG28" s="2" t="s">
        <v>195</v>
      </c>
      <c r="BH28" s="124">
        <f>AM56</f>
        <v>1.7500000000000002E-2</v>
      </c>
    </row>
    <row r="29" spans="1:60" ht="13.5" thickBot="1" x14ac:dyDescent="0.25">
      <c r="A29" s="25"/>
      <c r="B29" s="31" t="s">
        <v>30</v>
      </c>
      <c r="C29" s="76" t="s">
        <v>34</v>
      </c>
      <c r="D29" s="41"/>
      <c r="E29" s="41"/>
      <c r="F29" s="41"/>
      <c r="G29" s="41"/>
      <c r="H29" s="41"/>
      <c r="I29" s="41"/>
      <c r="J29" s="41"/>
      <c r="K29" s="41"/>
      <c r="L29" s="41"/>
      <c r="M29" s="41"/>
      <c r="N29" s="41"/>
      <c r="O29" s="41"/>
      <c r="P29" s="41"/>
      <c r="Q29" s="41"/>
      <c r="R29" s="41"/>
      <c r="S29" s="41"/>
      <c r="T29" s="41"/>
      <c r="U29" s="41"/>
      <c r="V29" s="41"/>
      <c r="W29" s="41"/>
      <c r="X29" s="41"/>
      <c r="Y29" s="75" t="s">
        <v>22</v>
      </c>
      <c r="Z29" s="538">
        <f>Previous_Year_Purchase_Veterans_Additional_DownPayment</f>
        <v>0</v>
      </c>
      <c r="AA29" s="539"/>
      <c r="AB29" s="539"/>
      <c r="AC29" s="539"/>
      <c r="AD29" s="539"/>
      <c r="AE29" s="539"/>
      <c r="AF29" s="539"/>
      <c r="AG29" s="539"/>
      <c r="AH29" s="539"/>
      <c r="AI29" s="539"/>
      <c r="AJ29" s="539"/>
      <c r="AK29" s="539"/>
      <c r="AL29" s="41"/>
      <c r="AM29" s="41"/>
      <c r="AN29" s="41"/>
      <c r="AO29" s="41"/>
      <c r="AP29" s="41"/>
      <c r="AQ29" s="41"/>
      <c r="AR29" s="41"/>
      <c r="AS29" s="41"/>
      <c r="AT29" s="41"/>
      <c r="AU29" s="41"/>
      <c r="AV29" s="41"/>
      <c r="AW29" s="41"/>
      <c r="AX29" s="41"/>
      <c r="AY29" s="59"/>
      <c r="AZ29" s="25"/>
      <c r="BE29" s="123" t="str">
        <f t="shared" si="0"/>
        <v>Reserves/National Guard - Subsequent Use0.1</v>
      </c>
      <c r="BF29" s="2" t="s">
        <v>191</v>
      </c>
      <c r="BG29" s="21">
        <v>0.1</v>
      </c>
      <c r="BH29" s="124">
        <f>AM57</f>
        <v>1.4999999999999999E-2</v>
      </c>
    </row>
    <row r="30" spans="1:60" ht="13.5" thickBot="1" x14ac:dyDescent="0.25">
      <c r="A30" s="25"/>
      <c r="B30" s="50" t="s">
        <v>31</v>
      </c>
      <c r="C30" s="51" t="s">
        <v>35</v>
      </c>
      <c r="D30" s="104"/>
      <c r="E30" s="104"/>
      <c r="F30" s="104"/>
      <c r="G30" s="104"/>
      <c r="H30" s="104"/>
      <c r="I30" s="104"/>
      <c r="J30" s="104"/>
      <c r="K30" s="104"/>
      <c r="L30" s="104"/>
      <c r="M30" s="104"/>
      <c r="N30" s="104"/>
      <c r="O30" s="104"/>
      <c r="P30" s="104"/>
      <c r="Q30" s="104"/>
      <c r="R30" s="104"/>
      <c r="S30" s="104"/>
      <c r="T30" s="104"/>
      <c r="U30" s="104"/>
      <c r="V30" s="104"/>
      <c r="W30" s="104"/>
      <c r="X30" s="104"/>
      <c r="Y30" s="105" t="s">
        <v>39</v>
      </c>
      <c r="Z30" s="542">
        <f>IF(Previous_Year_Purchase_Max_Allowable_Base_Ln_Amt-Previous_Year_Purchase_Veterans_Additional_Down_Payment&gt;1500000,1500000,Previous_Year_Purchase_Max_Allowable_Base_Ln_Amt-Previous_Year_Purchase_Veterans_Additional_Down_Payment)</f>
        <v>0</v>
      </c>
      <c r="AA30" s="542"/>
      <c r="AB30" s="542"/>
      <c r="AC30" s="542"/>
      <c r="AD30" s="542"/>
      <c r="AE30" s="542"/>
      <c r="AF30" s="542"/>
      <c r="AG30" s="542"/>
      <c r="AH30" s="542"/>
      <c r="AI30" s="542"/>
      <c r="AJ30" s="542"/>
      <c r="AK30" s="542"/>
      <c r="AL30" s="540" t="str">
        <f>IFERROR(ROUNDDOWN(Previous_Year_Purchase_Base_Ln_Amt_Before_VAFF/Previous_Year_Purchase_Lesser_SalesVSAppraisal_Price,6),"")</f>
        <v/>
      </c>
      <c r="AM30" s="540"/>
      <c r="AN30" s="540"/>
      <c r="AO30" s="540"/>
      <c r="AP30" s="541"/>
      <c r="AQ30" s="66" t="s">
        <v>217</v>
      </c>
      <c r="AR30" s="41"/>
      <c r="AS30" s="41"/>
      <c r="AT30" s="41"/>
      <c r="AU30" s="41"/>
      <c r="AV30" s="41"/>
      <c r="AW30" s="41"/>
      <c r="AX30" s="41"/>
      <c r="AY30" s="59"/>
      <c r="AZ30" s="25"/>
      <c r="BE30" s="125" t="str">
        <f t="shared" si="0"/>
        <v>Exempt0</v>
      </c>
      <c r="BF30" s="126" t="s">
        <v>192</v>
      </c>
      <c r="BG30" s="127">
        <v>0</v>
      </c>
      <c r="BH30" s="128">
        <v>0</v>
      </c>
    </row>
    <row r="31" spans="1:60" ht="13.5" thickBot="1" x14ac:dyDescent="0.25">
      <c r="A31" s="25"/>
      <c r="B31" s="525" t="s">
        <v>32</v>
      </c>
      <c r="C31" s="32" t="s">
        <v>81</v>
      </c>
      <c r="D31" s="29"/>
      <c r="E31" s="29"/>
      <c r="F31" s="29"/>
      <c r="G31" s="29"/>
      <c r="H31" s="29"/>
      <c r="I31" s="29"/>
      <c r="J31" s="29"/>
      <c r="K31" s="29"/>
      <c r="L31" s="526" t="str">
        <f>IFERROR(IF(Previous_Year_Purchase_Veteran_Type_selection="Exempt",0,VLOOKUP(Previous_Year_Purchase_Veteran_Type_selection&amp;LOOKUP(Previous_Year_Purchase_DownPayment_Percent,Previous_Year_Purchase_Down_Payment_Calc),Previous_Year_Purchase_VAFF_Calculation,4,FALSE)),"")</f>
        <v/>
      </c>
      <c r="M31" s="527"/>
      <c r="N31" s="528"/>
      <c r="O31" s="529" t="str">
        <f>IFERROR(IF(Previous_Year_Purchase_Percent_Funding_Fee="","", Previous_Year_Purchase_Base_Ln_Amt_Before_VAFF*Previous_Year_Purchase_Percent_Funding_Fee),"")</f>
        <v/>
      </c>
      <c r="P31" s="530"/>
      <c r="Q31" s="530"/>
      <c r="R31" s="530"/>
      <c r="S31" s="530"/>
      <c r="T31" s="530"/>
      <c r="U31" s="530"/>
      <c r="V31" s="531"/>
      <c r="W31" s="29"/>
      <c r="X31" s="29"/>
      <c r="Y31" s="42" t="s">
        <v>45</v>
      </c>
      <c r="Z31" s="532" t="str">
        <f>Previous_Year_Purchase_Calc_Funding_Fee</f>
        <v/>
      </c>
      <c r="AA31" s="532"/>
      <c r="AB31" s="532"/>
      <c r="AC31" s="532"/>
      <c r="AD31" s="532"/>
      <c r="AE31" s="532"/>
      <c r="AF31" s="532"/>
      <c r="AG31" s="532"/>
      <c r="AH31" s="532"/>
      <c r="AI31" s="532"/>
      <c r="AJ31" s="532"/>
      <c r="AK31" s="532"/>
      <c r="AL31" s="41"/>
      <c r="AM31" s="41"/>
      <c r="AN31" s="41"/>
      <c r="AO31" s="41"/>
      <c r="AP31" s="41"/>
      <c r="AQ31" s="41"/>
      <c r="AR31" s="41"/>
      <c r="AS31" s="41"/>
      <c r="AT31" s="41"/>
      <c r="AU31" s="41"/>
      <c r="AV31" s="41"/>
      <c r="AW31" s="41"/>
      <c r="AX31" s="41"/>
      <c r="AY31" s="59"/>
      <c r="AZ31" s="25"/>
      <c r="BG31" s="6"/>
    </row>
    <row r="32" spans="1:60" ht="16.5" customHeight="1" thickTop="1" thickBot="1" x14ac:dyDescent="0.25">
      <c r="A32" s="25"/>
      <c r="B32" s="525"/>
      <c r="C32" s="43"/>
      <c r="D32" s="36"/>
      <c r="E32" s="36"/>
      <c r="F32" s="36"/>
      <c r="G32" s="36"/>
      <c r="H32" s="36"/>
      <c r="I32" s="36"/>
      <c r="J32" s="38" t="s">
        <v>40</v>
      </c>
      <c r="K32" s="533"/>
      <c r="L32" s="534"/>
      <c r="M32" s="534"/>
      <c r="N32" s="534"/>
      <c r="O32" s="534"/>
      <c r="P32" s="534"/>
      <c r="Q32" s="534"/>
      <c r="R32" s="534"/>
      <c r="S32" s="534"/>
      <c r="T32" s="534"/>
      <c r="U32" s="534"/>
      <c r="V32" s="534"/>
      <c r="W32" s="534"/>
      <c r="X32" s="534"/>
      <c r="Y32" s="535"/>
      <c r="Z32" s="532"/>
      <c r="AA32" s="532"/>
      <c r="AB32" s="532"/>
      <c r="AC32" s="532"/>
      <c r="AD32" s="532"/>
      <c r="AE32" s="532"/>
      <c r="AF32" s="532"/>
      <c r="AG32" s="532"/>
      <c r="AH32" s="532"/>
      <c r="AI32" s="532"/>
      <c r="AJ32" s="532"/>
      <c r="AK32" s="532"/>
      <c r="AL32" s="41"/>
      <c r="AM32" s="41"/>
      <c r="AN32" s="41"/>
      <c r="AO32" s="41"/>
      <c r="AP32" s="41"/>
      <c r="AQ32" s="41"/>
      <c r="AR32" s="41"/>
      <c r="AS32" s="41"/>
      <c r="AT32" s="41"/>
      <c r="AU32" s="41"/>
      <c r="AV32" s="41"/>
      <c r="AW32" s="41"/>
      <c r="AX32" s="41"/>
      <c r="AY32" s="59"/>
      <c r="AZ32" s="25"/>
    </row>
    <row r="33" spans="1:52" ht="15.75" thickTop="1" x14ac:dyDescent="0.25">
      <c r="A33" s="25"/>
      <c r="B33" s="31" t="s">
        <v>33</v>
      </c>
      <c r="C33" s="106" t="s">
        <v>36</v>
      </c>
      <c r="D33" s="40"/>
      <c r="E33" s="40"/>
      <c r="F33" s="40"/>
      <c r="G33" s="40"/>
      <c r="H33" s="40"/>
      <c r="I33" s="40"/>
      <c r="J33" s="40"/>
      <c r="K33" s="36"/>
      <c r="L33" s="36"/>
      <c r="M33" s="36"/>
      <c r="N33" s="36"/>
      <c r="O33" s="36"/>
      <c r="P33" s="36"/>
      <c r="Q33" s="36"/>
      <c r="R33" s="36"/>
      <c r="S33" s="36"/>
      <c r="T33" s="36"/>
      <c r="U33" s="36"/>
      <c r="V33" s="36"/>
      <c r="W33" s="36"/>
      <c r="X33" s="36"/>
      <c r="Y33" s="52" t="s">
        <v>39</v>
      </c>
      <c r="Z33" s="521">
        <f>SUM(Previous_Year_Purchase_Base_Ln_Amt_Before_VAFF,Previous_Year_Purchase_VAFF)</f>
        <v>0</v>
      </c>
      <c r="AA33" s="522"/>
      <c r="AB33" s="522"/>
      <c r="AC33" s="522"/>
      <c r="AD33" s="522"/>
      <c r="AE33" s="522"/>
      <c r="AF33" s="522"/>
      <c r="AG33" s="522"/>
      <c r="AH33" s="522"/>
      <c r="AI33" s="522"/>
      <c r="AJ33" s="522"/>
      <c r="AK33" s="522"/>
      <c r="AL33"/>
      <c r="AM33"/>
      <c r="AN33"/>
      <c r="AO33"/>
      <c r="AP33"/>
      <c r="AQ33"/>
      <c r="AR33"/>
      <c r="AS33" s="41"/>
      <c r="AT33" s="41"/>
      <c r="AU33" s="41"/>
      <c r="AV33" s="41"/>
      <c r="AW33" s="41"/>
      <c r="AX33" s="41"/>
      <c r="AY33" s="59"/>
      <c r="AZ33" s="25"/>
    </row>
    <row r="34" spans="1:52" x14ac:dyDescent="0.2">
      <c r="A34" s="25"/>
      <c r="B34" s="513" t="s">
        <v>206</v>
      </c>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5"/>
      <c r="AA34" s="515"/>
      <c r="AB34" s="515"/>
      <c r="AC34" s="515"/>
      <c r="AD34" s="515"/>
      <c r="AE34" s="515"/>
      <c r="AF34" s="515"/>
      <c r="AG34" s="515"/>
      <c r="AH34" s="515"/>
      <c r="AI34" s="515"/>
      <c r="AJ34" s="515"/>
      <c r="AK34" s="515"/>
      <c r="AL34" s="25"/>
      <c r="AM34" s="25"/>
      <c r="AN34" s="25"/>
      <c r="AO34" s="25"/>
      <c r="AP34" s="25"/>
      <c r="AQ34" s="25"/>
      <c r="AR34" s="25"/>
      <c r="AS34" s="25"/>
      <c r="AT34" s="25"/>
      <c r="AU34" s="25"/>
      <c r="AV34" s="25"/>
      <c r="AW34" s="25"/>
      <c r="AX34" s="25"/>
      <c r="AY34" s="68"/>
      <c r="AZ34" s="25"/>
    </row>
    <row r="35" spans="1:52" ht="13.5" customHeight="1" thickBot="1" x14ac:dyDescent="0.25">
      <c r="A35" s="25"/>
      <c r="B35" s="54" t="s">
        <v>46</v>
      </c>
      <c r="C35" s="47" t="s">
        <v>51</v>
      </c>
      <c r="D35" s="53"/>
      <c r="E35" s="53"/>
      <c r="F35" s="53"/>
      <c r="G35" s="53"/>
      <c r="H35" s="53"/>
      <c r="I35" s="53"/>
      <c r="J35" s="53"/>
      <c r="K35" s="53"/>
      <c r="L35" s="53"/>
      <c r="M35" s="53"/>
      <c r="N35" s="53"/>
      <c r="O35" s="53"/>
      <c r="P35" s="53"/>
      <c r="Q35" s="53"/>
      <c r="R35" s="53"/>
      <c r="S35" s="53"/>
      <c r="T35" s="53"/>
      <c r="U35" s="53"/>
      <c r="V35" s="53"/>
      <c r="W35" s="53"/>
      <c r="X35" s="53"/>
      <c r="Y35" s="45" t="s">
        <v>1</v>
      </c>
      <c r="Z35" s="516">
        <f>Previous_Year_Purchase_Sales_Price</f>
        <v>0</v>
      </c>
      <c r="AA35" s="516"/>
      <c r="AB35" s="516"/>
      <c r="AC35" s="516"/>
      <c r="AD35" s="516"/>
      <c r="AE35" s="516"/>
      <c r="AF35" s="516"/>
      <c r="AG35" s="516"/>
      <c r="AH35" s="516"/>
      <c r="AI35" s="516"/>
      <c r="AJ35" s="516"/>
      <c r="AK35" s="516"/>
      <c r="AL35" s="25"/>
      <c r="AM35" s="112"/>
      <c r="AN35" s="112"/>
      <c r="AO35" s="112"/>
      <c r="AP35" s="112"/>
      <c r="AQ35" s="112"/>
      <c r="AR35" s="112"/>
      <c r="AS35" s="112"/>
      <c r="AT35" s="112"/>
      <c r="AU35" s="112"/>
      <c r="AV35" s="112"/>
      <c r="AW35" s="112"/>
      <c r="AX35" s="112"/>
      <c r="AY35" s="68"/>
      <c r="AZ35" s="25"/>
    </row>
    <row r="36" spans="1:52" ht="14.25" thickTop="1" thickBot="1" x14ac:dyDescent="0.25">
      <c r="A36" s="25"/>
      <c r="B36" s="31" t="s">
        <v>47</v>
      </c>
      <c r="C36" s="47" t="s">
        <v>52</v>
      </c>
      <c r="D36" s="53"/>
      <c r="E36" s="53"/>
      <c r="F36" s="53"/>
      <c r="G36" s="53"/>
      <c r="H36" s="53"/>
      <c r="I36" s="53"/>
      <c r="J36" s="53"/>
      <c r="K36" s="53"/>
      <c r="L36" s="53"/>
      <c r="M36" s="53"/>
      <c r="N36" s="53"/>
      <c r="O36" s="53"/>
      <c r="P36" s="53"/>
      <c r="Q36" s="53"/>
      <c r="R36" s="53"/>
      <c r="S36" s="53"/>
      <c r="T36" s="53"/>
      <c r="U36" s="53"/>
      <c r="V36" s="53"/>
      <c r="W36" s="53"/>
      <c r="X36" s="53"/>
      <c r="Y36" s="44" t="s">
        <v>42</v>
      </c>
      <c r="Z36" s="517"/>
      <c r="AA36" s="518"/>
      <c r="AB36" s="518"/>
      <c r="AC36" s="518"/>
      <c r="AD36" s="518"/>
      <c r="AE36" s="518"/>
      <c r="AF36" s="518"/>
      <c r="AG36" s="518"/>
      <c r="AH36" s="518"/>
      <c r="AI36" s="518"/>
      <c r="AJ36" s="518"/>
      <c r="AK36" s="519"/>
      <c r="AL36" s="25"/>
      <c r="AM36" s="112"/>
      <c r="AN36" s="112"/>
      <c r="AO36" s="112"/>
      <c r="AP36" s="112"/>
      <c r="AQ36" s="112"/>
      <c r="AR36" s="112"/>
      <c r="AS36" s="112"/>
      <c r="AT36" s="112"/>
      <c r="AU36" s="112"/>
      <c r="AV36" s="112"/>
      <c r="AW36" s="112"/>
      <c r="AX36" s="112"/>
      <c r="AY36" s="68"/>
      <c r="AZ36" s="25"/>
    </row>
    <row r="37" spans="1:52" ht="14.25" thickTop="1" thickBot="1" x14ac:dyDescent="0.25">
      <c r="A37" s="25"/>
      <c r="B37" s="31" t="s">
        <v>48</v>
      </c>
      <c r="C37" s="47" t="s">
        <v>53</v>
      </c>
      <c r="D37" s="53"/>
      <c r="E37" s="53"/>
      <c r="F37" s="53"/>
      <c r="G37" s="53"/>
      <c r="H37" s="53"/>
      <c r="I37" s="53"/>
      <c r="J37" s="53"/>
      <c r="K37" s="53"/>
      <c r="L37" s="53"/>
      <c r="M37" s="53"/>
      <c r="N37" s="53"/>
      <c r="O37" s="53"/>
      <c r="P37" s="53"/>
      <c r="Q37" s="53"/>
      <c r="R37" s="53"/>
      <c r="S37" s="53"/>
      <c r="T37" s="53"/>
      <c r="U37" s="53"/>
      <c r="V37" s="53"/>
      <c r="W37" s="53"/>
      <c r="X37" s="53"/>
      <c r="Y37" s="44" t="s">
        <v>42</v>
      </c>
      <c r="Z37" s="517"/>
      <c r="AA37" s="518"/>
      <c r="AB37" s="518"/>
      <c r="AC37" s="518"/>
      <c r="AD37" s="518"/>
      <c r="AE37" s="518"/>
      <c r="AF37" s="518"/>
      <c r="AG37" s="518"/>
      <c r="AH37" s="518"/>
      <c r="AI37" s="518"/>
      <c r="AJ37" s="518"/>
      <c r="AK37" s="519"/>
      <c r="AL37" s="25"/>
      <c r="AM37" s="112"/>
      <c r="AN37" s="112"/>
      <c r="AO37" s="112"/>
      <c r="AP37" s="112"/>
      <c r="AQ37" s="112"/>
      <c r="AR37" s="112"/>
      <c r="AS37" s="112"/>
      <c r="AT37" s="112"/>
      <c r="AU37" s="112"/>
      <c r="AV37" s="112"/>
      <c r="AW37" s="112"/>
      <c r="AX37" s="112"/>
      <c r="AY37" s="68"/>
      <c r="AZ37" s="25"/>
    </row>
    <row r="38" spans="1:52" ht="13.5" thickTop="1" x14ac:dyDescent="0.2">
      <c r="A38" s="25"/>
      <c r="B38" s="31" t="s">
        <v>49</v>
      </c>
      <c r="C38" s="47" t="s">
        <v>54</v>
      </c>
      <c r="D38" s="53"/>
      <c r="E38" s="53"/>
      <c r="F38" s="53"/>
      <c r="G38" s="53"/>
      <c r="H38" s="53"/>
      <c r="I38" s="53"/>
      <c r="J38" s="53"/>
      <c r="K38" s="53"/>
      <c r="L38" s="53"/>
      <c r="M38" s="53"/>
      <c r="N38" s="53"/>
      <c r="O38" s="53"/>
      <c r="P38" s="53"/>
      <c r="Q38" s="53"/>
      <c r="R38" s="53"/>
      <c r="S38" s="53"/>
      <c r="T38" s="53"/>
      <c r="U38" s="53"/>
      <c r="V38" s="53"/>
      <c r="W38" s="53"/>
      <c r="X38" s="53"/>
      <c r="Y38" s="45" t="s">
        <v>68</v>
      </c>
      <c r="Z38" s="520" t="str">
        <f>Previous_Year_Purchase_Calc_Funding_Fee</f>
        <v/>
      </c>
      <c r="AA38" s="520"/>
      <c r="AB38" s="520"/>
      <c r="AC38" s="520"/>
      <c r="AD38" s="520"/>
      <c r="AE38" s="520"/>
      <c r="AF38" s="520"/>
      <c r="AG38" s="520"/>
      <c r="AH38" s="520"/>
      <c r="AI38" s="520"/>
      <c r="AJ38" s="520"/>
      <c r="AK38" s="520"/>
      <c r="AL38" s="25"/>
      <c r="AM38" s="112"/>
      <c r="AN38" s="112"/>
      <c r="AO38" s="112"/>
      <c r="AP38" s="112"/>
      <c r="AQ38" s="112"/>
      <c r="AR38" s="112"/>
      <c r="AS38" s="112"/>
      <c r="AT38" s="112"/>
      <c r="AU38" s="112"/>
      <c r="AV38" s="112"/>
      <c r="AW38" s="112"/>
      <c r="AX38" s="112"/>
      <c r="AY38" s="68"/>
      <c r="AZ38" s="25"/>
    </row>
    <row r="39" spans="1:52" ht="13.5" thickBot="1" x14ac:dyDescent="0.25">
      <c r="A39" s="25"/>
      <c r="B39" s="50" t="s">
        <v>50</v>
      </c>
      <c r="C39" s="51" t="s">
        <v>55</v>
      </c>
      <c r="D39" s="53"/>
      <c r="E39" s="53"/>
      <c r="F39" s="53"/>
      <c r="G39" s="53"/>
      <c r="H39" s="53"/>
      <c r="I39" s="53"/>
      <c r="J39" s="53"/>
      <c r="K39" s="53"/>
      <c r="L39" s="53"/>
      <c r="M39" s="53"/>
      <c r="N39" s="53"/>
      <c r="O39" s="53"/>
      <c r="P39" s="53"/>
      <c r="Q39" s="53"/>
      <c r="R39" s="53"/>
      <c r="S39" s="53"/>
      <c r="T39" s="53"/>
      <c r="U39" s="53"/>
      <c r="V39" s="53"/>
      <c r="W39" s="53"/>
      <c r="X39" s="53"/>
      <c r="Y39" s="45" t="s">
        <v>39</v>
      </c>
      <c r="Z39" s="523">
        <f>SUM(Previous_Year_Purchase_Purchase_Price,Previous_Year_Purchase_Estimated_Prepaids,Previous_Year_Purchase_Estimated_CC_Discount_Pts,Previous_Year_Purchase_Funding_Fee,)</f>
        <v>0</v>
      </c>
      <c r="AA39" s="512"/>
      <c r="AB39" s="512"/>
      <c r="AC39" s="512"/>
      <c r="AD39" s="512"/>
      <c r="AE39" s="512"/>
      <c r="AF39" s="512"/>
      <c r="AG39" s="512"/>
      <c r="AH39" s="512"/>
      <c r="AI39" s="512"/>
      <c r="AJ39" s="512"/>
      <c r="AK39" s="512"/>
      <c r="AL39" s="25"/>
      <c r="AM39" s="112"/>
      <c r="AN39" s="112"/>
      <c r="AO39" s="112"/>
      <c r="AP39" s="112"/>
      <c r="AQ39" s="112"/>
      <c r="AR39" s="112"/>
      <c r="AS39" s="112"/>
      <c r="AT39" s="112"/>
      <c r="AU39" s="112"/>
      <c r="AV39" s="112"/>
      <c r="AW39" s="112"/>
      <c r="AX39" s="112"/>
      <c r="AY39" s="68"/>
      <c r="AZ39" s="25"/>
    </row>
    <row r="40" spans="1:52" ht="14.25" thickTop="1" thickBot="1" x14ac:dyDescent="0.25">
      <c r="A40" s="25"/>
      <c r="B40" s="54" t="s">
        <v>56</v>
      </c>
      <c r="C40" s="55" t="s">
        <v>62</v>
      </c>
      <c r="D40" s="56"/>
      <c r="E40" s="56"/>
      <c r="F40" s="56"/>
      <c r="G40" s="56"/>
      <c r="H40" s="56"/>
      <c r="I40" s="56"/>
      <c r="J40" s="56"/>
      <c r="K40" s="56"/>
      <c r="L40" s="56"/>
      <c r="M40" s="56"/>
      <c r="N40" s="56"/>
      <c r="O40" s="56"/>
      <c r="P40" s="56"/>
      <c r="Q40" s="56"/>
      <c r="R40" s="56"/>
      <c r="S40" s="56"/>
      <c r="T40" s="56"/>
      <c r="U40" s="56"/>
      <c r="V40" s="56"/>
      <c r="W40" s="56"/>
      <c r="X40" s="56"/>
      <c r="Y40" s="46" t="s">
        <v>42</v>
      </c>
      <c r="Z40" s="517"/>
      <c r="AA40" s="518"/>
      <c r="AB40" s="518"/>
      <c r="AC40" s="518"/>
      <c r="AD40" s="518"/>
      <c r="AE40" s="518"/>
      <c r="AF40" s="518"/>
      <c r="AG40" s="518"/>
      <c r="AH40" s="518"/>
      <c r="AI40" s="518"/>
      <c r="AJ40" s="518"/>
      <c r="AK40" s="519"/>
      <c r="AL40" s="25"/>
      <c r="AM40" s="112"/>
      <c r="AN40" s="112"/>
      <c r="AO40" s="112"/>
      <c r="AP40" s="112"/>
      <c r="AQ40" s="112"/>
      <c r="AR40" s="112"/>
      <c r="AS40" s="112"/>
      <c r="AT40" s="112"/>
      <c r="AU40" s="112"/>
      <c r="AV40" s="112"/>
      <c r="AW40" s="112"/>
      <c r="AX40" s="112"/>
      <c r="AY40" s="68"/>
      <c r="AZ40" s="25"/>
    </row>
    <row r="41" spans="1:52" ht="14.25" thickTop="1" thickBot="1" x14ac:dyDescent="0.25">
      <c r="A41" s="25"/>
      <c r="B41" s="31" t="s">
        <v>57</v>
      </c>
      <c r="C41" s="47" t="s">
        <v>63</v>
      </c>
      <c r="D41" s="53"/>
      <c r="E41" s="53"/>
      <c r="F41" s="53"/>
      <c r="G41" s="53"/>
      <c r="H41" s="53"/>
      <c r="I41" s="53"/>
      <c r="J41" s="53"/>
      <c r="K41" s="53"/>
      <c r="L41" s="53"/>
      <c r="M41" s="53"/>
      <c r="N41" s="53"/>
      <c r="O41" s="53"/>
      <c r="P41" s="53"/>
      <c r="Q41" s="53"/>
      <c r="R41" s="53"/>
      <c r="S41" s="53"/>
      <c r="T41" s="53"/>
      <c r="U41" s="53"/>
      <c r="V41" s="53"/>
      <c r="W41" s="53"/>
      <c r="X41" s="53"/>
      <c r="Y41" s="44" t="s">
        <v>42</v>
      </c>
      <c r="Z41" s="517"/>
      <c r="AA41" s="518"/>
      <c r="AB41" s="518"/>
      <c r="AC41" s="518"/>
      <c r="AD41" s="518"/>
      <c r="AE41" s="518"/>
      <c r="AF41" s="518"/>
      <c r="AG41" s="518"/>
      <c r="AH41" s="518"/>
      <c r="AI41" s="518"/>
      <c r="AJ41" s="518"/>
      <c r="AK41" s="519"/>
      <c r="AL41" s="25"/>
      <c r="AM41" s="112"/>
      <c r="AN41" s="112"/>
      <c r="AO41" s="112"/>
      <c r="AP41" s="112"/>
      <c r="AQ41" s="112"/>
      <c r="AR41" s="112"/>
      <c r="AS41" s="112"/>
      <c r="AT41" s="112"/>
      <c r="AU41" s="112"/>
      <c r="AV41" s="112"/>
      <c r="AW41" s="112"/>
      <c r="AX41" s="112"/>
      <c r="AY41" s="68"/>
      <c r="AZ41" s="25"/>
    </row>
    <row r="42" spans="1:52" ht="13.5" thickTop="1" x14ac:dyDescent="0.2">
      <c r="A42" s="25"/>
      <c r="B42" s="31" t="s">
        <v>58</v>
      </c>
      <c r="C42" s="47" t="s">
        <v>64</v>
      </c>
      <c r="D42" s="53"/>
      <c r="E42" s="53"/>
      <c r="F42" s="53"/>
      <c r="G42" s="53"/>
      <c r="H42" s="53"/>
      <c r="I42" s="53"/>
      <c r="J42" s="53"/>
      <c r="K42" s="53"/>
      <c r="L42" s="53"/>
      <c r="M42" s="53"/>
      <c r="N42" s="53"/>
      <c r="O42" s="53"/>
      <c r="P42" s="53"/>
      <c r="Q42" s="53"/>
      <c r="R42" s="53"/>
      <c r="S42" s="53"/>
      <c r="T42" s="53"/>
      <c r="U42" s="53"/>
      <c r="V42" s="53"/>
      <c r="W42" s="53"/>
      <c r="X42" s="53"/>
      <c r="Y42" s="45" t="s">
        <v>69</v>
      </c>
      <c r="Z42" s="524">
        <f>Previous_Year_Purchase_Base_Ln_Amt_Before_VAFF</f>
        <v>0</v>
      </c>
      <c r="AA42" s="524"/>
      <c r="AB42" s="524"/>
      <c r="AC42" s="524"/>
      <c r="AD42" s="524"/>
      <c r="AE42" s="524"/>
      <c r="AF42" s="524"/>
      <c r="AG42" s="524"/>
      <c r="AH42" s="524"/>
      <c r="AI42" s="524"/>
      <c r="AJ42" s="524"/>
      <c r="AK42" s="524"/>
      <c r="AL42" s="25"/>
      <c r="AM42" s="112"/>
      <c r="AN42" s="112"/>
      <c r="AO42" s="112"/>
      <c r="AP42" s="112"/>
      <c r="AQ42" s="112"/>
      <c r="AR42" s="112"/>
      <c r="AS42" s="112"/>
      <c r="AT42" s="112"/>
      <c r="AU42" s="112"/>
      <c r="AV42" s="112"/>
      <c r="AW42" s="112"/>
      <c r="AX42" s="112"/>
      <c r="AY42" s="68"/>
      <c r="AZ42" s="25"/>
    </row>
    <row r="43" spans="1:52" x14ac:dyDescent="0.2">
      <c r="A43" s="25"/>
      <c r="B43" s="31" t="s">
        <v>59</v>
      </c>
      <c r="C43" s="47" t="s">
        <v>65</v>
      </c>
      <c r="D43" s="53"/>
      <c r="E43" s="53"/>
      <c r="F43" s="53"/>
      <c r="G43" s="53"/>
      <c r="H43" s="53"/>
      <c r="I43" s="53"/>
      <c r="J43" s="53"/>
      <c r="K43" s="53"/>
      <c r="L43" s="53"/>
      <c r="M43" s="53"/>
      <c r="N43" s="53"/>
      <c r="O43" s="53"/>
      <c r="P43" s="53"/>
      <c r="Q43" s="53"/>
      <c r="R43" s="53"/>
      <c r="S43" s="53"/>
      <c r="T43" s="53"/>
      <c r="U43" s="53"/>
      <c r="V43" s="53"/>
      <c r="W43" s="53"/>
      <c r="X43" s="53"/>
      <c r="Y43" s="45" t="s">
        <v>70</v>
      </c>
      <c r="Z43" s="516" t="str">
        <f>IFERROR(ROUNDDOWN(Previous_Year_Purchase_VAFF,0),"")</f>
        <v/>
      </c>
      <c r="AA43" s="516"/>
      <c r="AB43" s="516"/>
      <c r="AC43" s="516"/>
      <c r="AD43" s="516"/>
      <c r="AE43" s="516"/>
      <c r="AF43" s="516"/>
      <c r="AG43" s="516"/>
      <c r="AH43" s="516"/>
      <c r="AI43" s="516"/>
      <c r="AJ43" s="516"/>
      <c r="AK43" s="516"/>
      <c r="AL43" s="25"/>
      <c r="AM43" s="112"/>
      <c r="AN43" s="112"/>
      <c r="AO43" s="112"/>
      <c r="AP43" s="112"/>
      <c r="AQ43" s="112"/>
      <c r="AR43" s="112"/>
      <c r="AS43" s="112"/>
      <c r="AT43" s="112"/>
      <c r="AU43" s="112"/>
      <c r="AV43" s="112"/>
      <c r="AW43" s="112"/>
      <c r="AX43" s="112"/>
      <c r="AY43" s="68"/>
      <c r="AZ43" s="25"/>
    </row>
    <row r="44" spans="1:52" ht="13.5" thickBot="1" x14ac:dyDescent="0.25">
      <c r="A44" s="25"/>
      <c r="B44" s="50" t="s">
        <v>60</v>
      </c>
      <c r="C44" s="51" t="s">
        <v>66</v>
      </c>
      <c r="D44" s="53"/>
      <c r="E44" s="53"/>
      <c r="F44" s="53"/>
      <c r="G44" s="53"/>
      <c r="H44" s="53"/>
      <c r="I44" s="53"/>
      <c r="J44" s="53"/>
      <c r="K44" s="53"/>
      <c r="L44" s="53"/>
      <c r="M44" s="53"/>
      <c r="N44" s="53"/>
      <c r="O44" s="53"/>
      <c r="P44" s="53"/>
      <c r="Q44" s="53"/>
      <c r="R44" s="53"/>
      <c r="S44" s="53"/>
      <c r="T44" s="53"/>
      <c r="U44" s="53"/>
      <c r="V44" s="53"/>
      <c r="W44" s="53"/>
      <c r="X44" s="53"/>
      <c r="Y44" s="44" t="s">
        <v>39</v>
      </c>
      <c r="Z44" s="512">
        <f>SUM(Previous_Year_Purchase_Seller_Paid_Costs,Previous_Year_Purchase_Other_Credits,Previous_Year_Purchase_Base_Loan_Amount_Excl_Financed_FF,Previous_Year_Purchase_Funding_Fee_Financed)</f>
        <v>0</v>
      </c>
      <c r="AA44" s="512"/>
      <c r="AB44" s="512"/>
      <c r="AC44" s="512"/>
      <c r="AD44" s="512"/>
      <c r="AE44" s="512"/>
      <c r="AF44" s="512"/>
      <c r="AG44" s="512"/>
      <c r="AH44" s="512"/>
      <c r="AI44" s="512"/>
      <c r="AJ44" s="512"/>
      <c r="AK44" s="512"/>
      <c r="AL44" s="25"/>
      <c r="AM44" s="112"/>
      <c r="AN44" s="112"/>
      <c r="AO44" s="112"/>
      <c r="AP44" s="112"/>
      <c r="AQ44" s="112"/>
      <c r="AR44" s="112"/>
      <c r="AS44" s="112"/>
      <c r="AT44" s="112"/>
      <c r="AU44" s="112"/>
      <c r="AV44" s="112"/>
      <c r="AW44" s="112"/>
      <c r="AX44" s="112"/>
      <c r="AY44" s="68"/>
      <c r="AZ44" s="25"/>
    </row>
    <row r="45" spans="1:52" ht="13.5" thickBot="1" x14ac:dyDescent="0.25">
      <c r="A45" s="25"/>
      <c r="B45" s="31" t="s">
        <v>61</v>
      </c>
      <c r="C45" s="106" t="s">
        <v>67</v>
      </c>
      <c r="D45" s="53"/>
      <c r="E45" s="53"/>
      <c r="F45" s="53"/>
      <c r="G45" s="53"/>
      <c r="H45" s="53"/>
      <c r="I45" s="53"/>
      <c r="J45" s="53"/>
      <c r="K45" s="53"/>
      <c r="L45" s="53"/>
      <c r="M45" s="53"/>
      <c r="N45" s="53"/>
      <c r="O45" s="53"/>
      <c r="P45" s="53"/>
      <c r="Q45" s="53"/>
      <c r="R45" s="53"/>
      <c r="S45" s="53"/>
      <c r="T45" s="53"/>
      <c r="U45" s="53"/>
      <c r="V45" s="53"/>
      <c r="W45" s="53"/>
      <c r="X45" s="53"/>
      <c r="Y45" s="44" t="s">
        <v>71</v>
      </c>
      <c r="Z45" s="503">
        <f>Previous_Year_Purchase_Total_Costs-Previous_Year_Purchase_Total_Credits</f>
        <v>0</v>
      </c>
      <c r="AA45" s="504"/>
      <c r="AB45" s="504"/>
      <c r="AC45" s="504"/>
      <c r="AD45" s="504"/>
      <c r="AE45" s="504"/>
      <c r="AF45" s="504"/>
      <c r="AG45" s="504"/>
      <c r="AH45" s="504"/>
      <c r="AI45" s="504"/>
      <c r="AJ45" s="504"/>
      <c r="AK45" s="505"/>
      <c r="AL45" s="56"/>
      <c r="AM45" s="56"/>
      <c r="AN45" s="56"/>
      <c r="AO45" s="56"/>
      <c r="AP45" s="56"/>
      <c r="AQ45" s="56"/>
      <c r="AR45" s="56"/>
      <c r="AS45" s="56"/>
      <c r="AT45" s="56"/>
      <c r="AU45" s="56"/>
      <c r="AV45" s="56"/>
      <c r="AW45" s="56"/>
      <c r="AX45" s="56"/>
      <c r="AY45" s="74"/>
      <c r="AZ45" s="25"/>
    </row>
    <row r="46" spans="1:52" x14ac:dyDescent="0.2">
      <c r="A46" s="25"/>
      <c r="B46" s="506" t="s">
        <v>207</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8"/>
      <c r="AA46" s="508"/>
      <c r="AB46" s="508"/>
      <c r="AC46" s="508"/>
      <c r="AD46" s="508"/>
      <c r="AE46" s="508"/>
      <c r="AF46" s="508"/>
      <c r="AG46" s="508"/>
      <c r="AH46" s="508"/>
      <c r="AI46" s="508"/>
      <c r="AJ46" s="508"/>
      <c r="AK46" s="508"/>
      <c r="AL46" s="507"/>
      <c r="AM46" s="507"/>
      <c r="AN46" s="507"/>
      <c r="AO46" s="507"/>
      <c r="AP46" s="507"/>
      <c r="AQ46" s="507"/>
      <c r="AR46" s="507"/>
      <c r="AS46" s="507"/>
      <c r="AT46" s="507"/>
      <c r="AU46" s="507"/>
      <c r="AV46" s="507"/>
      <c r="AW46" s="507"/>
      <c r="AX46" s="507"/>
      <c r="AY46" s="509"/>
      <c r="AZ46" s="25"/>
    </row>
    <row r="47" spans="1:52" ht="6" customHeight="1" x14ac:dyDescent="0.2">
      <c r="A47" s="25"/>
      <c r="B47" s="69"/>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1"/>
      <c r="AZ47" s="25"/>
    </row>
    <row r="48" spans="1:52" ht="10.5" customHeight="1" x14ac:dyDescent="0.2">
      <c r="A48" s="25"/>
      <c r="B48" s="72"/>
      <c r="C48" s="98" t="s">
        <v>72</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68"/>
      <c r="AZ48" s="25"/>
    </row>
    <row r="49" spans="1:52" ht="6" customHeight="1" x14ac:dyDescent="0.2">
      <c r="A49" s="25"/>
      <c r="B49" s="72"/>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68"/>
      <c r="AZ49" s="25"/>
    </row>
    <row r="50" spans="1:52" ht="15" customHeight="1" x14ac:dyDescent="0.2">
      <c r="A50" s="25"/>
      <c r="B50" s="72"/>
      <c r="C50" s="25"/>
      <c r="D50" s="510" t="s">
        <v>73</v>
      </c>
      <c r="E50" s="510"/>
      <c r="F50" s="510"/>
      <c r="G50" s="510"/>
      <c r="H50" s="510"/>
      <c r="I50" s="510"/>
      <c r="J50" s="510"/>
      <c r="K50" s="510"/>
      <c r="L50" s="510"/>
      <c r="M50" s="510"/>
      <c r="N50" s="510"/>
      <c r="O50" s="510" t="s">
        <v>76</v>
      </c>
      <c r="P50" s="510"/>
      <c r="Q50" s="510"/>
      <c r="R50" s="510"/>
      <c r="S50" s="510"/>
      <c r="T50" s="510"/>
      <c r="U50" s="510"/>
      <c r="V50" s="510"/>
      <c r="W50" s="510"/>
      <c r="X50" s="510"/>
      <c r="Y50" s="511" t="s">
        <v>77</v>
      </c>
      <c r="Z50" s="511"/>
      <c r="AA50" s="511"/>
      <c r="AB50" s="511"/>
      <c r="AC50" s="511"/>
      <c r="AD50" s="511"/>
      <c r="AE50" s="511"/>
      <c r="AF50" s="511"/>
      <c r="AG50" s="511"/>
      <c r="AH50" s="511"/>
      <c r="AI50" s="511"/>
      <c r="AJ50" s="511"/>
      <c r="AK50" s="511"/>
      <c r="AL50" s="511"/>
      <c r="AM50" s="511" t="s">
        <v>78</v>
      </c>
      <c r="AN50" s="511"/>
      <c r="AO50" s="511"/>
      <c r="AP50" s="511"/>
      <c r="AQ50" s="511"/>
      <c r="AR50" s="511"/>
      <c r="AS50" s="511"/>
      <c r="AT50" s="511"/>
      <c r="AU50" s="511"/>
      <c r="AV50" s="511"/>
      <c r="AW50" s="511"/>
      <c r="AX50" s="25"/>
      <c r="AY50" s="68"/>
      <c r="AZ50" s="25"/>
    </row>
    <row r="51" spans="1:52" x14ac:dyDescent="0.2">
      <c r="A51" s="25"/>
      <c r="B51" s="72"/>
      <c r="C51" s="25"/>
      <c r="D51" s="510"/>
      <c r="E51" s="510"/>
      <c r="F51" s="510"/>
      <c r="G51" s="510"/>
      <c r="H51" s="510"/>
      <c r="I51" s="510"/>
      <c r="J51" s="510"/>
      <c r="K51" s="510"/>
      <c r="L51" s="510"/>
      <c r="M51" s="510"/>
      <c r="N51" s="510"/>
      <c r="O51" s="510"/>
      <c r="P51" s="510"/>
      <c r="Q51" s="510"/>
      <c r="R51" s="510"/>
      <c r="S51" s="510"/>
      <c r="T51" s="510"/>
      <c r="U51" s="510"/>
      <c r="V51" s="510"/>
      <c r="W51" s="510"/>
      <c r="X51" s="510"/>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25"/>
      <c r="AY51" s="68"/>
      <c r="AZ51" s="25"/>
    </row>
    <row r="52" spans="1:52" x14ac:dyDescent="0.2">
      <c r="A52" s="25"/>
      <c r="B52" s="72"/>
      <c r="C52" s="25"/>
      <c r="D52" s="502" t="s">
        <v>74</v>
      </c>
      <c r="E52" s="502"/>
      <c r="F52" s="502"/>
      <c r="G52" s="502"/>
      <c r="H52" s="502"/>
      <c r="I52" s="502"/>
      <c r="J52" s="502"/>
      <c r="K52" s="502"/>
      <c r="L52" s="502"/>
      <c r="M52" s="502"/>
      <c r="N52" s="502"/>
      <c r="O52" s="478" t="s">
        <v>193</v>
      </c>
      <c r="P52" s="479"/>
      <c r="Q52" s="479"/>
      <c r="R52" s="479"/>
      <c r="S52" s="479"/>
      <c r="T52" s="479"/>
      <c r="U52" s="479"/>
      <c r="V52" s="479"/>
      <c r="W52" s="479"/>
      <c r="X52" s="480"/>
      <c r="Y52" s="481">
        <v>2.1499999999999998E-2</v>
      </c>
      <c r="Z52" s="482"/>
      <c r="AA52" s="482"/>
      <c r="AB52" s="482"/>
      <c r="AC52" s="482"/>
      <c r="AD52" s="482"/>
      <c r="AE52" s="482"/>
      <c r="AF52" s="482"/>
      <c r="AG52" s="482"/>
      <c r="AH52" s="482"/>
      <c r="AI52" s="482"/>
      <c r="AJ52" s="482"/>
      <c r="AK52" s="482"/>
      <c r="AL52" s="483"/>
      <c r="AM52" s="481">
        <v>3.3000000000000002E-2</v>
      </c>
      <c r="AN52" s="484"/>
      <c r="AO52" s="484"/>
      <c r="AP52" s="484"/>
      <c r="AQ52" s="484"/>
      <c r="AR52" s="484"/>
      <c r="AS52" s="484"/>
      <c r="AT52" s="484"/>
      <c r="AU52" s="484"/>
      <c r="AV52" s="484"/>
      <c r="AW52" s="485"/>
      <c r="AX52" s="25"/>
      <c r="AY52" s="68"/>
      <c r="AZ52" s="25"/>
    </row>
    <row r="53" spans="1:52" x14ac:dyDescent="0.2">
      <c r="A53" s="25"/>
      <c r="B53" s="72"/>
      <c r="C53" s="25"/>
      <c r="D53" s="502"/>
      <c r="E53" s="502"/>
      <c r="F53" s="502"/>
      <c r="G53" s="502"/>
      <c r="H53" s="502"/>
      <c r="I53" s="502"/>
      <c r="J53" s="502"/>
      <c r="K53" s="502"/>
      <c r="L53" s="502"/>
      <c r="M53" s="502"/>
      <c r="N53" s="502"/>
      <c r="O53" s="486" t="s">
        <v>194</v>
      </c>
      <c r="P53" s="487"/>
      <c r="Q53" s="487"/>
      <c r="R53" s="487"/>
      <c r="S53" s="487"/>
      <c r="T53" s="487"/>
      <c r="U53" s="487"/>
      <c r="V53" s="487"/>
      <c r="W53" s="487"/>
      <c r="X53" s="488"/>
      <c r="Y53" s="489">
        <v>1.4999999999999999E-2</v>
      </c>
      <c r="Z53" s="490"/>
      <c r="AA53" s="490"/>
      <c r="AB53" s="490"/>
      <c r="AC53" s="490"/>
      <c r="AD53" s="490"/>
      <c r="AE53" s="490"/>
      <c r="AF53" s="490"/>
      <c r="AG53" s="490"/>
      <c r="AH53" s="490"/>
      <c r="AI53" s="490"/>
      <c r="AJ53" s="490"/>
      <c r="AK53" s="490"/>
      <c r="AL53" s="491"/>
      <c r="AM53" s="489">
        <v>1.4999999999999999E-2</v>
      </c>
      <c r="AN53" s="492"/>
      <c r="AO53" s="492"/>
      <c r="AP53" s="492"/>
      <c r="AQ53" s="492"/>
      <c r="AR53" s="492"/>
      <c r="AS53" s="492"/>
      <c r="AT53" s="492"/>
      <c r="AU53" s="492"/>
      <c r="AV53" s="492"/>
      <c r="AW53" s="493"/>
      <c r="AX53" s="25"/>
      <c r="AY53" s="68"/>
      <c r="AZ53" s="25"/>
    </row>
    <row r="54" spans="1:52" x14ac:dyDescent="0.2">
      <c r="A54" s="25"/>
      <c r="B54" s="72"/>
      <c r="C54" s="25"/>
      <c r="D54" s="502"/>
      <c r="E54" s="502"/>
      <c r="F54" s="502"/>
      <c r="G54" s="502"/>
      <c r="H54" s="502"/>
      <c r="I54" s="502"/>
      <c r="J54" s="502"/>
      <c r="K54" s="502"/>
      <c r="L54" s="502"/>
      <c r="M54" s="502"/>
      <c r="N54" s="502"/>
      <c r="O54" s="494" t="s">
        <v>79</v>
      </c>
      <c r="P54" s="495"/>
      <c r="Q54" s="495"/>
      <c r="R54" s="495"/>
      <c r="S54" s="495"/>
      <c r="T54" s="495"/>
      <c r="U54" s="495"/>
      <c r="V54" s="495"/>
      <c r="W54" s="495"/>
      <c r="X54" s="496"/>
      <c r="Y54" s="497">
        <v>1.2500000000000001E-2</v>
      </c>
      <c r="Z54" s="498"/>
      <c r="AA54" s="498"/>
      <c r="AB54" s="498"/>
      <c r="AC54" s="498"/>
      <c r="AD54" s="498"/>
      <c r="AE54" s="498"/>
      <c r="AF54" s="498"/>
      <c r="AG54" s="498"/>
      <c r="AH54" s="498"/>
      <c r="AI54" s="498"/>
      <c r="AJ54" s="498"/>
      <c r="AK54" s="498"/>
      <c r="AL54" s="499"/>
      <c r="AM54" s="497">
        <v>1.2500000000000001E-2</v>
      </c>
      <c r="AN54" s="500"/>
      <c r="AO54" s="500"/>
      <c r="AP54" s="500"/>
      <c r="AQ54" s="500"/>
      <c r="AR54" s="500"/>
      <c r="AS54" s="500"/>
      <c r="AT54" s="500"/>
      <c r="AU54" s="500"/>
      <c r="AV54" s="500"/>
      <c r="AW54" s="501"/>
      <c r="AX54" s="25"/>
      <c r="AY54" s="68"/>
      <c r="AZ54" s="25"/>
    </row>
    <row r="55" spans="1:52" x14ac:dyDescent="0.2">
      <c r="A55" s="25"/>
      <c r="B55" s="72"/>
      <c r="C55" s="25"/>
      <c r="D55" s="477" t="s">
        <v>75</v>
      </c>
      <c r="E55" s="477"/>
      <c r="F55" s="477"/>
      <c r="G55" s="477"/>
      <c r="H55" s="477"/>
      <c r="I55" s="477"/>
      <c r="J55" s="477"/>
      <c r="K55" s="477"/>
      <c r="L55" s="477"/>
      <c r="M55" s="477"/>
      <c r="N55" s="477"/>
      <c r="O55" s="478" t="s">
        <v>193</v>
      </c>
      <c r="P55" s="479"/>
      <c r="Q55" s="479"/>
      <c r="R55" s="479"/>
      <c r="S55" s="479"/>
      <c r="T55" s="479"/>
      <c r="U55" s="479"/>
      <c r="V55" s="479"/>
      <c r="W55" s="479"/>
      <c r="X55" s="480"/>
      <c r="Y55" s="481">
        <v>2.4E-2</v>
      </c>
      <c r="Z55" s="482"/>
      <c r="AA55" s="482"/>
      <c r="AB55" s="482"/>
      <c r="AC55" s="482"/>
      <c r="AD55" s="482"/>
      <c r="AE55" s="482"/>
      <c r="AF55" s="482"/>
      <c r="AG55" s="482"/>
      <c r="AH55" s="482"/>
      <c r="AI55" s="482"/>
      <c r="AJ55" s="482"/>
      <c r="AK55" s="482"/>
      <c r="AL55" s="483"/>
      <c r="AM55" s="481">
        <v>3.3000000000000002E-2</v>
      </c>
      <c r="AN55" s="484"/>
      <c r="AO55" s="484"/>
      <c r="AP55" s="484"/>
      <c r="AQ55" s="484"/>
      <c r="AR55" s="484"/>
      <c r="AS55" s="484"/>
      <c r="AT55" s="484"/>
      <c r="AU55" s="484"/>
      <c r="AV55" s="484"/>
      <c r="AW55" s="485"/>
      <c r="AX55" s="25"/>
      <c r="AY55" s="68"/>
      <c r="AZ55" s="25"/>
    </row>
    <row r="56" spans="1:52" x14ac:dyDescent="0.2">
      <c r="A56" s="25"/>
      <c r="B56" s="72"/>
      <c r="C56" s="25"/>
      <c r="D56" s="477"/>
      <c r="E56" s="477"/>
      <c r="F56" s="477"/>
      <c r="G56" s="477"/>
      <c r="H56" s="477"/>
      <c r="I56" s="477"/>
      <c r="J56" s="477"/>
      <c r="K56" s="477"/>
      <c r="L56" s="477"/>
      <c r="M56" s="477"/>
      <c r="N56" s="477"/>
      <c r="O56" s="486" t="s">
        <v>194</v>
      </c>
      <c r="P56" s="487"/>
      <c r="Q56" s="487"/>
      <c r="R56" s="487"/>
      <c r="S56" s="487"/>
      <c r="T56" s="487"/>
      <c r="U56" s="487"/>
      <c r="V56" s="487"/>
      <c r="W56" s="487"/>
      <c r="X56" s="488"/>
      <c r="Y56" s="489">
        <v>1.7500000000000002E-2</v>
      </c>
      <c r="Z56" s="490"/>
      <c r="AA56" s="490"/>
      <c r="AB56" s="490"/>
      <c r="AC56" s="490"/>
      <c r="AD56" s="490"/>
      <c r="AE56" s="490"/>
      <c r="AF56" s="490"/>
      <c r="AG56" s="490"/>
      <c r="AH56" s="490"/>
      <c r="AI56" s="490"/>
      <c r="AJ56" s="490"/>
      <c r="AK56" s="490"/>
      <c r="AL56" s="491"/>
      <c r="AM56" s="489">
        <v>1.7500000000000002E-2</v>
      </c>
      <c r="AN56" s="492"/>
      <c r="AO56" s="492"/>
      <c r="AP56" s="492"/>
      <c r="AQ56" s="492"/>
      <c r="AR56" s="492"/>
      <c r="AS56" s="492"/>
      <c r="AT56" s="492"/>
      <c r="AU56" s="492"/>
      <c r="AV56" s="492"/>
      <c r="AW56" s="493"/>
      <c r="AX56" s="25"/>
      <c r="AY56" s="68"/>
      <c r="AZ56" s="25"/>
    </row>
    <row r="57" spans="1:52" x14ac:dyDescent="0.2">
      <c r="A57" s="25"/>
      <c r="B57" s="72"/>
      <c r="C57" s="25"/>
      <c r="D57" s="477"/>
      <c r="E57" s="477"/>
      <c r="F57" s="477"/>
      <c r="G57" s="477"/>
      <c r="H57" s="477"/>
      <c r="I57" s="477"/>
      <c r="J57" s="477"/>
      <c r="K57" s="477"/>
      <c r="L57" s="477"/>
      <c r="M57" s="477"/>
      <c r="N57" s="477"/>
      <c r="O57" s="494" t="s">
        <v>79</v>
      </c>
      <c r="P57" s="495"/>
      <c r="Q57" s="495"/>
      <c r="R57" s="495"/>
      <c r="S57" s="495"/>
      <c r="T57" s="495"/>
      <c r="U57" s="495"/>
      <c r="V57" s="495"/>
      <c r="W57" s="495"/>
      <c r="X57" s="496"/>
      <c r="Y57" s="497">
        <v>1.4999999999999999E-2</v>
      </c>
      <c r="Z57" s="498"/>
      <c r="AA57" s="498"/>
      <c r="AB57" s="498"/>
      <c r="AC57" s="498"/>
      <c r="AD57" s="498"/>
      <c r="AE57" s="498"/>
      <c r="AF57" s="498"/>
      <c r="AG57" s="498"/>
      <c r="AH57" s="498"/>
      <c r="AI57" s="498"/>
      <c r="AJ57" s="498"/>
      <c r="AK57" s="498"/>
      <c r="AL57" s="499"/>
      <c r="AM57" s="497">
        <v>1.4999999999999999E-2</v>
      </c>
      <c r="AN57" s="500"/>
      <c r="AO57" s="500"/>
      <c r="AP57" s="500"/>
      <c r="AQ57" s="500"/>
      <c r="AR57" s="500"/>
      <c r="AS57" s="500"/>
      <c r="AT57" s="500"/>
      <c r="AU57" s="500"/>
      <c r="AV57" s="500"/>
      <c r="AW57" s="501"/>
      <c r="AX57" s="25"/>
      <c r="AY57" s="68"/>
      <c r="AZ57" s="25"/>
    </row>
    <row r="58" spans="1:52" x14ac:dyDescent="0.2">
      <c r="A58" s="25"/>
      <c r="B58" s="73"/>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74"/>
      <c r="AZ58" s="25"/>
    </row>
    <row r="59" spans="1:52" ht="9" customHeight="1" x14ac:dyDescent="0.2">
      <c r="A59" s="2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25"/>
    </row>
    <row r="60" spans="1:52" ht="7.5" customHeight="1" x14ac:dyDescent="0.2">
      <c r="A60" s="25"/>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25"/>
    </row>
    <row r="61" spans="1:52" ht="7.5" customHeight="1" x14ac:dyDescent="0.2">
      <c r="A61" s="25"/>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25"/>
    </row>
    <row r="62" spans="1:52" ht="15" customHeight="1" x14ac:dyDescent="0.2">
      <c r="A62" s="25"/>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25"/>
    </row>
    <row r="63" spans="1:52" x14ac:dyDescent="0.2">
      <c r="A63" s="25"/>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25"/>
    </row>
    <row r="64" spans="1:52" ht="12.75" customHeight="1" x14ac:dyDescent="0.2">
      <c r="A64" s="25"/>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25"/>
    </row>
    <row r="65" spans="1:52" ht="12.75" customHeight="1" x14ac:dyDescent="0.2">
      <c r="A65" s="25"/>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25"/>
    </row>
    <row r="66" spans="1:52" ht="12.75" customHeight="1" x14ac:dyDescent="0.2">
      <c r="A66" s="25"/>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25"/>
    </row>
    <row r="67" spans="1:52" ht="12.75" customHeight="1" x14ac:dyDescent="0.2">
      <c r="A67" s="25"/>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25"/>
    </row>
    <row r="68" spans="1:52" ht="12.75" customHeight="1" x14ac:dyDescent="0.2">
      <c r="A68" s="25"/>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25"/>
    </row>
    <row r="69" spans="1:52" ht="12.75" customHeight="1" x14ac:dyDescent="0.2">
      <c r="A69" s="25"/>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25"/>
    </row>
    <row r="70" spans="1:52" ht="12.75" customHeight="1" x14ac:dyDescent="0.2">
      <c r="A70" s="25"/>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25"/>
    </row>
    <row r="71" spans="1:52" ht="12.75" customHeight="1" x14ac:dyDescent="0.2">
      <c r="A71" s="25"/>
      <c r="B71" s="285" t="s">
        <v>220</v>
      </c>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c r="AV71" s="285"/>
      <c r="AW71" s="285"/>
      <c r="AX71" s="285"/>
      <c r="AY71" s="285"/>
      <c r="AZ71" s="285"/>
    </row>
    <row r="72" spans="1:52" ht="12.75" customHeight="1" x14ac:dyDescent="0.2">
      <c r="A72" s="2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c r="AV72" s="285"/>
      <c r="AW72" s="285"/>
      <c r="AX72" s="285"/>
      <c r="AY72" s="285"/>
      <c r="AZ72" s="285"/>
    </row>
    <row r="73" spans="1:52" ht="12.75" customHeight="1" x14ac:dyDescent="0.2">
      <c r="A73" s="2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c r="AT73" s="285"/>
      <c r="AU73" s="285"/>
      <c r="AV73" s="285"/>
      <c r="AW73" s="285"/>
      <c r="AX73" s="285"/>
      <c r="AY73" s="285"/>
      <c r="AZ73" s="285"/>
    </row>
    <row r="74" spans="1:52" ht="12.75" customHeight="1" x14ac:dyDescent="0.2">
      <c r="A74" s="2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row>
    <row r="75" spans="1:52" ht="12.75" customHeight="1" x14ac:dyDescent="0.2">
      <c r="A75" s="2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c r="AV75" s="285"/>
      <c r="AW75" s="285"/>
      <c r="AX75" s="285"/>
      <c r="AY75" s="285"/>
      <c r="AZ75" s="285"/>
    </row>
    <row r="76" spans="1:52" ht="12.75" customHeight="1" x14ac:dyDescent="0.2">
      <c r="A76" s="25"/>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c r="AV76" s="285"/>
      <c r="AW76" s="285"/>
      <c r="AX76" s="285"/>
      <c r="AY76" s="285"/>
      <c r="AZ76" s="285"/>
    </row>
    <row r="77" spans="1:52" ht="12.75" customHeight="1" x14ac:dyDescent="0.2">
      <c r="A77" s="25"/>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c r="AV77" s="285"/>
      <c r="AW77" s="285"/>
      <c r="AX77" s="285"/>
      <c r="AY77" s="285"/>
      <c r="AZ77" s="285"/>
    </row>
    <row r="78" spans="1:52" ht="12.75" customHeight="1" x14ac:dyDescent="0.2"/>
  </sheetData>
  <mergeCells count="83">
    <mergeCell ref="B9:AK9"/>
    <mergeCell ref="N1:AY2"/>
    <mergeCell ref="B7:AY7"/>
    <mergeCell ref="G8:Y8"/>
    <mergeCell ref="AF8:AY8"/>
    <mergeCell ref="Z10:AK10"/>
    <mergeCell ref="Z11:AK11"/>
    <mergeCell ref="Z12:AK12"/>
    <mergeCell ref="B13:B14"/>
    <mergeCell ref="C13:V14"/>
    <mergeCell ref="W13:Y14"/>
    <mergeCell ref="Z13:AK14"/>
    <mergeCell ref="B27:AK27"/>
    <mergeCell ref="Z22:AK22"/>
    <mergeCell ref="AM22:AQ22"/>
    <mergeCell ref="B15:AK15"/>
    <mergeCell ref="AM15:AY18"/>
    <mergeCell ref="B16:B17"/>
    <mergeCell ref="Z16:AK17"/>
    <mergeCell ref="G17:I17"/>
    <mergeCell ref="N17:X17"/>
    <mergeCell ref="Z18:AK18"/>
    <mergeCell ref="Z19:AK19"/>
    <mergeCell ref="Z20:AK20"/>
    <mergeCell ref="AM20:AQ20"/>
    <mergeCell ref="B21:AK21"/>
    <mergeCell ref="AS21:AW21"/>
    <mergeCell ref="Z23:AK23"/>
    <mergeCell ref="Z24:AK24"/>
    <mergeCell ref="Z25:AK25"/>
    <mergeCell ref="AS25:AW25"/>
    <mergeCell ref="Z26:AK26"/>
    <mergeCell ref="AM26:AQ26"/>
    <mergeCell ref="C28:Y28"/>
    <mergeCell ref="Z28:AK28"/>
    <mergeCell ref="AL28:AP28"/>
    <mergeCell ref="Z29:AK29"/>
    <mergeCell ref="Z30:AK30"/>
    <mergeCell ref="AL30:AP30"/>
    <mergeCell ref="B31:B32"/>
    <mergeCell ref="L31:N31"/>
    <mergeCell ref="O31:V31"/>
    <mergeCell ref="Z31:AK32"/>
    <mergeCell ref="K32:Y32"/>
    <mergeCell ref="Z33:AK33"/>
    <mergeCell ref="Z39:AK39"/>
    <mergeCell ref="Z40:AK40"/>
    <mergeCell ref="Z41:AK41"/>
    <mergeCell ref="Z42:AK42"/>
    <mergeCell ref="Z44:AK44"/>
    <mergeCell ref="B34:AK34"/>
    <mergeCell ref="Z35:AK35"/>
    <mergeCell ref="Z36:AK36"/>
    <mergeCell ref="Z37:AK37"/>
    <mergeCell ref="Z38:AK38"/>
    <mergeCell ref="Z43:AK43"/>
    <mergeCell ref="Z45:AK45"/>
    <mergeCell ref="B46:AY46"/>
    <mergeCell ref="D50:N51"/>
    <mergeCell ref="O50:X51"/>
    <mergeCell ref="Y50:AL51"/>
    <mergeCell ref="AM50:AW51"/>
    <mergeCell ref="D52:N54"/>
    <mergeCell ref="O52:X52"/>
    <mergeCell ref="Y52:AL52"/>
    <mergeCell ref="AM52:AW52"/>
    <mergeCell ref="O53:X53"/>
    <mergeCell ref="Y53:AL53"/>
    <mergeCell ref="AM53:AW53"/>
    <mergeCell ref="O54:X54"/>
    <mergeCell ref="Y54:AL54"/>
    <mergeCell ref="AM54:AW54"/>
    <mergeCell ref="B71:AZ77"/>
    <mergeCell ref="D55:N57"/>
    <mergeCell ref="O55:X55"/>
    <mergeCell ref="Y55:AL55"/>
    <mergeCell ref="AM55:AW55"/>
    <mergeCell ref="O56:X56"/>
    <mergeCell ref="Y56:AL56"/>
    <mergeCell ref="AM56:AW56"/>
    <mergeCell ref="O57:X57"/>
    <mergeCell ref="Y57:AL57"/>
    <mergeCell ref="AM57:AW57"/>
  </mergeCells>
  <dataValidations disablePrompts="1" count="2">
    <dataValidation type="list" allowBlank="1" showInputMessage="1" showErrorMessage="1" sqref="K32" xr:uid="{00000000-0002-0000-0200-000000000000}">
      <formula1>Veteran_Type</formula1>
    </dataValidation>
    <dataValidation type="list" allowBlank="1" showInputMessage="1" showErrorMessage="1" sqref="G17:I17" xr:uid="{00000000-0002-0000-0200-000001000000}">
      <formula1>STATE</formula1>
    </dataValidation>
  </dataValidations>
  <pageMargins left="0.5" right="0.5" top="0.5" bottom="0.5" header="0.3" footer="0.3"/>
  <pageSetup paperSize="5" scale="96" orientation="portrait" r:id="rId1"/>
  <headerFooter>
    <oddHeader xml:space="preserve">&amp;C </oddHeader>
    <oddFooter>&amp;L&amp;"Tahoma,Bold"&amp;7VA Loan Calculator 2018 - 2019 FM-011 rev.20&amp;C&amp;"Tahoma,Bold"&amp;7Page &amp;P of &amp;N  2/26/2019&amp;R&amp;"Tahoma,Bold"&amp;9&amp;K00-009www.plazahomemortgage.com</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2000000}">
          <x14:formula1>
            <xm:f>INDIRECT('County List-Previous Yr (Purch)'!$B$4)</xm:f>
          </x14:formula1>
          <xm:sqref>N17:X17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tint="-0.14999847407452621"/>
  </sheetPr>
  <dimension ref="A1:FU72"/>
  <sheetViews>
    <sheetView showGridLines="0" showRowColHeaders="0" showRuler="0" view="pageLayout" zoomScale="110" zoomScaleNormal="100" zoomScalePageLayoutView="110" workbookViewId="0">
      <selection activeCell="B7" sqref="B7:AY7"/>
    </sheetView>
  </sheetViews>
  <sheetFormatPr defaultColWidth="0" defaultRowHeight="12.75" zeroHeight="1" x14ac:dyDescent="0.2"/>
  <cols>
    <col min="1" max="1" width="1.7109375" style="1" customWidth="1"/>
    <col min="2" max="50" width="1.85546875" style="1" customWidth="1"/>
    <col min="51" max="51" width="1.7109375" style="1" customWidth="1"/>
    <col min="52" max="52" width="1.85546875" style="1" customWidth="1"/>
    <col min="53" max="57" width="1.85546875" style="1" hidden="1" customWidth="1"/>
    <col min="58" max="58" width="36.85546875" style="1" hidden="1" customWidth="1"/>
    <col min="59" max="59" width="8" style="1" hidden="1" customWidth="1"/>
    <col min="60" max="60" width="6.7109375" style="1" hidden="1" customWidth="1"/>
    <col min="61" max="61" width="10" style="1" hidden="1" customWidth="1"/>
    <col min="62" max="177" width="1.85546875" style="1" hidden="1" customWidth="1"/>
    <col min="178" max="16384" width="9.140625" style="1" hidden="1"/>
  </cols>
  <sheetData>
    <row r="1" spans="1:61" x14ac:dyDescent="0.2">
      <c r="A1" s="25"/>
      <c r="B1" s="25"/>
      <c r="C1" s="25"/>
      <c r="D1" s="25"/>
      <c r="E1" s="25"/>
      <c r="F1" s="25"/>
      <c r="G1" s="25"/>
      <c r="H1" s="25"/>
      <c r="I1" s="25"/>
      <c r="J1" s="25"/>
      <c r="K1" s="25"/>
      <c r="L1" s="25"/>
      <c r="M1" s="25"/>
      <c r="N1" s="673"/>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25"/>
    </row>
    <row r="2" spans="1:61" x14ac:dyDescent="0.2">
      <c r="A2" s="25"/>
      <c r="B2" s="26"/>
      <c r="C2" s="26"/>
      <c r="D2" s="26"/>
      <c r="E2" s="26"/>
      <c r="F2" s="26"/>
      <c r="G2" s="26"/>
      <c r="H2" s="26"/>
      <c r="I2" s="26"/>
      <c r="J2" s="26"/>
      <c r="K2" s="26"/>
      <c r="L2" s="26"/>
      <c r="M2" s="26"/>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25"/>
    </row>
    <row r="3" spans="1:61" ht="5.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61" x14ac:dyDescent="0.2">
      <c r="A4" s="25"/>
      <c r="B4" s="114" t="str">
        <f>Revision_Date</f>
        <v>Revised 3/5/2024</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row>
    <row r="5" spans="1:61" x14ac:dyDescent="0.2">
      <c r="A5" s="25"/>
      <c r="B5" s="140">
        <v>2016</v>
      </c>
      <c r="C5" s="140" t="str">
        <f>Year_Previous_Refi&amp;"_"&amp;Previous_Year_Refinance_State_Selection&amp;Previous_Year_Refinance_County_Selection</f>
        <v>2019_ALBARBOUR</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61" ht="15" x14ac:dyDescent="0.2">
      <c r="A6" s="25"/>
      <c r="B6" s="148">
        <v>2019</v>
      </c>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25"/>
    </row>
    <row r="7" spans="1:61" ht="13.5" thickBot="1" x14ac:dyDescent="0.25">
      <c r="A7" s="25"/>
      <c r="B7" s="601" t="s">
        <v>218</v>
      </c>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25"/>
    </row>
    <row r="8" spans="1:61" ht="14.25" thickTop="1" thickBot="1" x14ac:dyDescent="0.25">
      <c r="A8" s="25"/>
      <c r="B8" s="28" t="s">
        <v>37</v>
      </c>
      <c r="C8" s="29"/>
      <c r="D8" s="29"/>
      <c r="E8" s="29"/>
      <c r="F8" s="29"/>
      <c r="G8" s="570"/>
      <c r="H8" s="571"/>
      <c r="I8" s="571"/>
      <c r="J8" s="571"/>
      <c r="K8" s="571"/>
      <c r="L8" s="571"/>
      <c r="M8" s="571"/>
      <c r="N8" s="571"/>
      <c r="O8" s="571"/>
      <c r="P8" s="571"/>
      <c r="Q8" s="571"/>
      <c r="R8" s="571"/>
      <c r="S8" s="571"/>
      <c r="T8" s="571"/>
      <c r="U8" s="571"/>
      <c r="V8" s="571"/>
      <c r="W8" s="571"/>
      <c r="X8" s="571"/>
      <c r="Y8" s="572"/>
      <c r="Z8" s="30" t="s">
        <v>38</v>
      </c>
      <c r="AA8" s="29"/>
      <c r="AB8" s="29"/>
      <c r="AC8" s="29"/>
      <c r="AD8" s="29"/>
      <c r="AE8" s="29"/>
      <c r="AF8" s="570"/>
      <c r="AG8" s="571"/>
      <c r="AH8" s="571"/>
      <c r="AI8" s="571"/>
      <c r="AJ8" s="571"/>
      <c r="AK8" s="571"/>
      <c r="AL8" s="571"/>
      <c r="AM8" s="571"/>
      <c r="AN8" s="571"/>
      <c r="AO8" s="571"/>
      <c r="AP8" s="571"/>
      <c r="AQ8" s="571"/>
      <c r="AR8" s="571"/>
      <c r="AS8" s="571"/>
      <c r="AT8" s="571"/>
      <c r="AU8" s="571"/>
      <c r="AV8" s="571"/>
      <c r="AW8" s="571"/>
      <c r="AX8" s="571"/>
      <c r="AY8" s="572"/>
      <c r="AZ8" s="25"/>
      <c r="BG8" s="1" t="str">
        <f>Previous_Year_Refinance_State_Selection&amp;Previous_Year_Refinance_County_Selection</f>
        <v>ALBARBOUR</v>
      </c>
    </row>
    <row r="9" spans="1:61" ht="14.25" thickTop="1" thickBot="1" x14ac:dyDescent="0.25">
      <c r="A9" s="25"/>
      <c r="B9" s="556" t="s">
        <v>0</v>
      </c>
      <c r="C9" s="596"/>
      <c r="D9" s="596"/>
      <c r="E9" s="596"/>
      <c r="F9" s="596"/>
      <c r="G9" s="597"/>
      <c r="H9" s="597"/>
      <c r="I9" s="597"/>
      <c r="J9" s="597"/>
      <c r="K9" s="597"/>
      <c r="L9" s="597"/>
      <c r="M9" s="597"/>
      <c r="N9" s="597"/>
      <c r="O9" s="597"/>
      <c r="P9" s="597"/>
      <c r="Q9" s="597"/>
      <c r="R9" s="597"/>
      <c r="S9" s="597"/>
      <c r="T9" s="597"/>
      <c r="U9" s="597"/>
      <c r="V9" s="597"/>
      <c r="W9" s="597"/>
      <c r="X9" s="597"/>
      <c r="Y9" s="597"/>
      <c r="Z9" s="596"/>
      <c r="AA9" s="596"/>
      <c r="AB9" s="596"/>
      <c r="AC9" s="596"/>
      <c r="AD9" s="596"/>
      <c r="AE9" s="596"/>
      <c r="AF9" s="597"/>
      <c r="AG9" s="597"/>
      <c r="AH9" s="597"/>
      <c r="AI9" s="597"/>
      <c r="AJ9" s="597"/>
      <c r="AK9" s="598"/>
      <c r="AL9" s="57"/>
      <c r="AM9" s="57"/>
      <c r="AN9" s="57"/>
      <c r="AO9" s="57"/>
      <c r="AP9" s="57"/>
      <c r="AQ9" s="57"/>
      <c r="AR9" s="57"/>
      <c r="AS9" s="57"/>
      <c r="AT9" s="57"/>
      <c r="AU9" s="57"/>
      <c r="AV9" s="57"/>
      <c r="AW9" s="57"/>
      <c r="AX9" s="57"/>
      <c r="AY9" s="58"/>
      <c r="AZ9" s="25"/>
    </row>
    <row r="10" spans="1:61" ht="14.25" thickTop="1" thickBot="1" x14ac:dyDescent="0.25">
      <c r="A10" s="25"/>
      <c r="B10" s="31" t="s">
        <v>1</v>
      </c>
      <c r="C10" s="79" t="s">
        <v>200</v>
      </c>
      <c r="D10" s="88"/>
      <c r="E10" s="88"/>
      <c r="F10" s="88"/>
      <c r="G10" s="88"/>
      <c r="H10" s="88"/>
      <c r="I10" s="88"/>
      <c r="J10" s="88"/>
      <c r="K10" s="88"/>
      <c r="L10" s="88"/>
      <c r="M10" s="88"/>
      <c r="N10" s="88"/>
      <c r="O10" s="88"/>
      <c r="P10" s="88"/>
      <c r="Q10" s="88"/>
      <c r="R10" s="88"/>
      <c r="S10" s="88"/>
      <c r="T10" s="88"/>
      <c r="U10" s="88"/>
      <c r="V10" s="88"/>
      <c r="W10" s="88"/>
      <c r="X10" s="88"/>
      <c r="Y10" s="87" t="s">
        <v>42</v>
      </c>
      <c r="Z10" s="576"/>
      <c r="AA10" s="577"/>
      <c r="AB10" s="577"/>
      <c r="AC10" s="577"/>
      <c r="AD10" s="577"/>
      <c r="AE10" s="577"/>
      <c r="AF10" s="577"/>
      <c r="AG10" s="577"/>
      <c r="AH10" s="577"/>
      <c r="AI10" s="577"/>
      <c r="AJ10" s="577"/>
      <c r="AK10" s="578"/>
      <c r="AL10" s="57"/>
      <c r="AM10" s="57"/>
      <c r="AN10" s="57"/>
      <c r="AO10" s="57"/>
      <c r="AP10" s="57"/>
      <c r="AQ10" s="57"/>
      <c r="AR10" s="57"/>
      <c r="AS10" s="57"/>
      <c r="AT10" s="57"/>
      <c r="AU10" s="57"/>
      <c r="AV10" s="57"/>
      <c r="AW10" s="57"/>
      <c r="AX10" s="57"/>
      <c r="AY10" s="58"/>
      <c r="AZ10" s="25"/>
    </row>
    <row r="11" spans="1:61" ht="14.25" thickTop="1" thickBot="1" x14ac:dyDescent="0.25">
      <c r="A11" s="25"/>
      <c r="B11" s="31" t="s">
        <v>2</v>
      </c>
      <c r="C11" s="79" t="s">
        <v>6</v>
      </c>
      <c r="D11" s="88"/>
      <c r="E11" s="88"/>
      <c r="F11" s="88"/>
      <c r="G11" s="88"/>
      <c r="H11" s="88"/>
      <c r="I11" s="88"/>
      <c r="J11" s="88"/>
      <c r="K11" s="88"/>
      <c r="L11" s="88"/>
      <c r="M11" s="88"/>
      <c r="N11" s="88"/>
      <c r="O11" s="88"/>
      <c r="P11" s="88"/>
      <c r="Q11" s="88"/>
      <c r="R11" s="88"/>
      <c r="S11" s="88"/>
      <c r="T11" s="88"/>
      <c r="U11" s="88"/>
      <c r="V11" s="88"/>
      <c r="W11" s="88"/>
      <c r="X11" s="88"/>
      <c r="Y11" s="87" t="s">
        <v>42</v>
      </c>
      <c r="Z11" s="576"/>
      <c r="AA11" s="577"/>
      <c r="AB11" s="577"/>
      <c r="AC11" s="577"/>
      <c r="AD11" s="577"/>
      <c r="AE11" s="577"/>
      <c r="AF11" s="577"/>
      <c r="AG11" s="577"/>
      <c r="AH11" s="577"/>
      <c r="AI11" s="577"/>
      <c r="AJ11" s="577"/>
      <c r="AK11" s="578"/>
      <c r="AL11" s="41"/>
      <c r="AM11" s="41"/>
      <c r="AN11" s="41"/>
      <c r="AO11" s="41"/>
      <c r="AP11" s="41"/>
      <c r="AQ11" s="41"/>
      <c r="AR11" s="41"/>
      <c r="AS11" s="41"/>
      <c r="AT11" s="41"/>
      <c r="AU11" s="41"/>
      <c r="AV11" s="41"/>
      <c r="AW11" s="41"/>
      <c r="AX11" s="41"/>
      <c r="AY11" s="59"/>
      <c r="AZ11" s="25"/>
      <c r="BF11" s="1" t="e">
        <f>Previous_Year_Refinance_Available_Entitlement/Previous_Year_Refinance_Desired_Loan_Amount</f>
        <v>#VALUE!</v>
      </c>
    </row>
    <row r="12" spans="1:61" ht="15.75" thickTop="1" x14ac:dyDescent="0.25">
      <c r="A12" s="25"/>
      <c r="B12" s="525" t="s">
        <v>3</v>
      </c>
      <c r="C12" s="655" t="s">
        <v>222</v>
      </c>
      <c r="D12" s="656"/>
      <c r="E12" s="656"/>
      <c r="F12" s="656"/>
      <c r="G12" s="656"/>
      <c r="H12" s="656"/>
      <c r="I12" s="656"/>
      <c r="J12" s="656"/>
      <c r="K12" s="656"/>
      <c r="L12" s="656"/>
      <c r="M12" s="656"/>
      <c r="N12" s="656"/>
      <c r="O12" s="656"/>
      <c r="P12" s="656"/>
      <c r="Q12" s="656"/>
      <c r="R12" s="656"/>
      <c r="S12" s="656"/>
      <c r="T12" s="656"/>
      <c r="U12" s="656"/>
      <c r="V12" s="656"/>
      <c r="W12" s="592" t="s">
        <v>212</v>
      </c>
      <c r="X12" s="592"/>
      <c r="Y12" s="659"/>
      <c r="Z12" s="529">
        <f>Previous_Year_Refinance_Desired_Loan_Amount*25%</f>
        <v>0</v>
      </c>
      <c r="AA12" s="530"/>
      <c r="AB12" s="530"/>
      <c r="AC12" s="530"/>
      <c r="AD12" s="530"/>
      <c r="AE12" s="530"/>
      <c r="AF12" s="530"/>
      <c r="AG12" s="530"/>
      <c r="AH12" s="530"/>
      <c r="AI12" s="530"/>
      <c r="AJ12" s="530"/>
      <c r="AK12" s="531"/>
      <c r="AL12" s="41"/>
      <c r="AM12" s="41"/>
      <c r="AN12" s="41"/>
      <c r="AO12" s="41"/>
      <c r="AP12" s="41"/>
      <c r="AQ12" s="41"/>
      <c r="AR12" s="41"/>
      <c r="AS12" s="41"/>
      <c r="AT12" s="41"/>
      <c r="AU12" s="41"/>
      <c r="AV12" s="41"/>
      <c r="AW12" s="41"/>
      <c r="AX12" s="41"/>
      <c r="AY12" s="59"/>
      <c r="AZ12" s="25"/>
      <c r="BH12"/>
      <c r="BI12"/>
    </row>
    <row r="13" spans="1:61" ht="15" x14ac:dyDescent="0.25">
      <c r="A13" s="25"/>
      <c r="B13" s="525"/>
      <c r="C13" s="657"/>
      <c r="D13" s="658"/>
      <c r="E13" s="658"/>
      <c r="F13" s="658"/>
      <c r="G13" s="658"/>
      <c r="H13" s="658"/>
      <c r="I13" s="658"/>
      <c r="J13" s="658"/>
      <c r="K13" s="658"/>
      <c r="L13" s="658"/>
      <c r="M13" s="658"/>
      <c r="N13" s="658"/>
      <c r="O13" s="658"/>
      <c r="P13" s="658"/>
      <c r="Q13" s="658"/>
      <c r="R13" s="658"/>
      <c r="S13" s="658"/>
      <c r="T13" s="658"/>
      <c r="U13" s="658"/>
      <c r="V13" s="658"/>
      <c r="W13" s="593"/>
      <c r="X13" s="593"/>
      <c r="Y13" s="660"/>
      <c r="Z13" s="661"/>
      <c r="AA13" s="662"/>
      <c r="AB13" s="662"/>
      <c r="AC13" s="662"/>
      <c r="AD13" s="662"/>
      <c r="AE13" s="662"/>
      <c r="AF13" s="662"/>
      <c r="AG13" s="662"/>
      <c r="AH13" s="662"/>
      <c r="AI13" s="662"/>
      <c r="AJ13" s="662"/>
      <c r="AK13" s="663"/>
      <c r="AL13" s="60"/>
      <c r="AM13" s="679" t="str">
        <f xml:space="preserve">
IFERROR(IF(AM19&gt;25%,
IF(Previous_Year_Refinance_Appraised_Value&lt;=417000,
"*Based on County Loan Limit, Guaranty coverage is "&amp;ROUND(Previous_Year_Refinance_Actual_Guaranty_Percent*100,2)&amp;"%. However, VA guaranty max is 25% of loan amount.",
"*Base on County Loan Limit, Guaranty coverage is "&amp;ROUND(Previous_Year_Refinance_Actual_Guaranty_Percent*100,2)&amp;"%. However, VA guaranty max is lesser of 25% loan limit or 25% of loan amount."),""),"")</f>
        <v/>
      </c>
      <c r="AN13" s="679"/>
      <c r="AO13" s="679"/>
      <c r="AP13" s="679"/>
      <c r="AQ13" s="679"/>
      <c r="AR13" s="679"/>
      <c r="AS13" s="679"/>
      <c r="AT13" s="679"/>
      <c r="AU13" s="679"/>
      <c r="AV13" s="679"/>
      <c r="AW13" s="679"/>
      <c r="AX13" s="679"/>
      <c r="AY13" s="59"/>
      <c r="AZ13" s="25"/>
      <c r="BH13"/>
      <c r="BI13"/>
    </row>
    <row r="14" spans="1:61" ht="9.75" customHeight="1" x14ac:dyDescent="0.25">
      <c r="A14" s="25"/>
      <c r="B14" s="556" t="s">
        <v>9</v>
      </c>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8"/>
      <c r="AL14" s="57"/>
      <c r="AM14" s="679"/>
      <c r="AN14" s="679"/>
      <c r="AO14" s="679"/>
      <c r="AP14" s="679"/>
      <c r="AQ14" s="679"/>
      <c r="AR14" s="679"/>
      <c r="AS14" s="679"/>
      <c r="AT14" s="679"/>
      <c r="AU14" s="679"/>
      <c r="AV14" s="679"/>
      <c r="AW14" s="679"/>
      <c r="AX14" s="679"/>
      <c r="AY14" s="58"/>
      <c r="AZ14" s="25"/>
      <c r="BH14"/>
      <c r="BI14"/>
    </row>
    <row r="15" spans="1:61" ht="15.75" thickBot="1" x14ac:dyDescent="0.3">
      <c r="A15" s="25"/>
      <c r="B15" s="525" t="s">
        <v>4</v>
      </c>
      <c r="C15" s="28" t="s">
        <v>41</v>
      </c>
      <c r="D15" s="29"/>
      <c r="E15" s="29"/>
      <c r="F15" s="29"/>
      <c r="G15" s="29"/>
      <c r="H15" s="29"/>
      <c r="I15" s="29"/>
      <c r="J15" s="29"/>
      <c r="K15" s="29"/>
      <c r="L15" s="29"/>
      <c r="M15" s="29"/>
      <c r="N15" s="29"/>
      <c r="O15" s="29"/>
      <c r="P15" s="29"/>
      <c r="Q15" s="29"/>
      <c r="R15" s="29"/>
      <c r="S15" s="29"/>
      <c r="T15" s="29"/>
      <c r="U15" s="29"/>
      <c r="V15" s="29"/>
      <c r="W15" s="29"/>
      <c r="X15" s="29"/>
      <c r="Y15" s="33"/>
      <c r="Z15" s="667" t="str">
        <f>IFERROR(VLOOKUP(LoanLimit_Lookup_Previous_Yr_Refi,LookUpTable_CountyLoanLimit_AllYears,2,FALSE),"")</f>
        <v/>
      </c>
      <c r="AA15" s="668"/>
      <c r="AB15" s="668"/>
      <c r="AC15" s="668"/>
      <c r="AD15" s="668"/>
      <c r="AE15" s="668"/>
      <c r="AF15" s="668"/>
      <c r="AG15" s="668"/>
      <c r="AH15" s="668"/>
      <c r="AI15" s="668"/>
      <c r="AJ15" s="668"/>
      <c r="AK15" s="669"/>
      <c r="AL15" s="41"/>
      <c r="AM15" s="679"/>
      <c r="AN15" s="679"/>
      <c r="AO15" s="679"/>
      <c r="AP15" s="679"/>
      <c r="AQ15" s="679"/>
      <c r="AR15" s="679"/>
      <c r="AS15" s="679"/>
      <c r="AT15" s="679"/>
      <c r="AU15" s="679"/>
      <c r="AV15" s="679"/>
      <c r="AW15" s="679"/>
      <c r="AX15" s="679"/>
      <c r="AY15" s="59"/>
      <c r="AZ15" s="25"/>
      <c r="BH15"/>
      <c r="BI15"/>
    </row>
    <row r="16" spans="1:61" ht="16.5" thickTop="1" thickBot="1" x14ac:dyDescent="0.3">
      <c r="A16" s="25"/>
      <c r="B16" s="525"/>
      <c r="C16" s="34"/>
      <c r="D16" s="35" t="s">
        <v>14</v>
      </c>
      <c r="E16" s="36"/>
      <c r="F16" s="37"/>
      <c r="G16" s="570" t="s">
        <v>159</v>
      </c>
      <c r="H16" s="571"/>
      <c r="I16" s="572"/>
      <c r="J16" s="36"/>
      <c r="K16" s="36"/>
      <c r="L16" s="36"/>
      <c r="M16" s="38" t="s">
        <v>15</v>
      </c>
      <c r="N16" s="664" t="s">
        <v>228</v>
      </c>
      <c r="O16" s="665"/>
      <c r="P16" s="665"/>
      <c r="Q16" s="665"/>
      <c r="R16" s="665"/>
      <c r="S16" s="665"/>
      <c r="T16" s="665"/>
      <c r="U16" s="665"/>
      <c r="V16" s="665"/>
      <c r="W16" s="665"/>
      <c r="X16" s="666"/>
      <c r="Y16" s="39"/>
      <c r="Z16" s="670"/>
      <c r="AA16" s="671"/>
      <c r="AB16" s="671"/>
      <c r="AC16" s="671"/>
      <c r="AD16" s="671"/>
      <c r="AE16" s="671"/>
      <c r="AF16" s="671"/>
      <c r="AG16" s="671"/>
      <c r="AH16" s="671"/>
      <c r="AI16" s="671"/>
      <c r="AJ16" s="671"/>
      <c r="AK16" s="672"/>
      <c r="AL16" s="41"/>
      <c r="AM16" s="679"/>
      <c r="AN16" s="679"/>
      <c r="AO16" s="679"/>
      <c r="AP16" s="679"/>
      <c r="AQ16" s="679"/>
      <c r="AR16" s="679"/>
      <c r="AS16" s="679"/>
      <c r="AT16" s="679"/>
      <c r="AU16" s="679"/>
      <c r="AV16" s="679"/>
      <c r="AW16" s="679"/>
      <c r="AX16" s="679"/>
      <c r="AY16" s="59"/>
      <c r="AZ16" s="25"/>
      <c r="BH16"/>
      <c r="BI16"/>
    </row>
    <row r="17" spans="1:61" ht="16.5" thickTop="1" thickBot="1" x14ac:dyDescent="0.3">
      <c r="A17" s="25"/>
      <c r="B17" s="31" t="s">
        <v>10</v>
      </c>
      <c r="C17" s="67" t="s">
        <v>198</v>
      </c>
      <c r="D17" s="41"/>
      <c r="E17" s="41"/>
      <c r="F17" s="41"/>
      <c r="G17" s="41"/>
      <c r="H17" s="41"/>
      <c r="I17" s="41"/>
      <c r="J17" s="41"/>
      <c r="K17" s="41"/>
      <c r="L17" s="41"/>
      <c r="M17" s="41"/>
      <c r="N17" s="41"/>
      <c r="O17" s="41"/>
      <c r="P17" s="41"/>
      <c r="Q17" s="41"/>
      <c r="R17" s="41"/>
      <c r="S17" s="41"/>
      <c r="T17" s="41"/>
      <c r="U17" s="41"/>
      <c r="V17" s="41"/>
      <c r="W17" s="41"/>
      <c r="X17" s="41"/>
      <c r="Y17" s="89" t="s">
        <v>212</v>
      </c>
      <c r="Z17" s="564" t="str">
        <f>IFERROR(Previous_Year_Refinance_County_Loan_Limit*25%,"")</f>
        <v/>
      </c>
      <c r="AA17" s="565"/>
      <c r="AB17" s="565"/>
      <c r="AC17" s="565"/>
      <c r="AD17" s="565"/>
      <c r="AE17" s="565"/>
      <c r="AF17" s="565"/>
      <c r="AG17" s="565"/>
      <c r="AH17" s="565"/>
      <c r="AI17" s="565"/>
      <c r="AJ17" s="565"/>
      <c r="AK17" s="566"/>
      <c r="AL17" s="41"/>
      <c r="AM17" s="679"/>
      <c r="AN17" s="679"/>
      <c r="AO17" s="679"/>
      <c r="AP17" s="679"/>
      <c r="AQ17" s="679"/>
      <c r="AR17" s="679"/>
      <c r="AS17" s="679"/>
      <c r="AT17" s="679"/>
      <c r="AU17" s="679"/>
      <c r="AV17" s="679"/>
      <c r="AW17" s="679"/>
      <c r="AX17" s="679"/>
      <c r="AY17" s="59"/>
      <c r="AZ17" s="25"/>
      <c r="BH17"/>
      <c r="BI17"/>
    </row>
    <row r="18" spans="1:61" ht="14.25" thickTop="1" thickBot="1" x14ac:dyDescent="0.25">
      <c r="A18" s="25"/>
      <c r="B18" s="31" t="s">
        <v>11</v>
      </c>
      <c r="C18" s="79" t="s">
        <v>16</v>
      </c>
      <c r="D18" s="40"/>
      <c r="E18" s="40"/>
      <c r="F18" s="40"/>
      <c r="G18" s="40"/>
      <c r="H18" s="40"/>
      <c r="I18" s="40"/>
      <c r="J18" s="40"/>
      <c r="K18" s="40"/>
      <c r="L18" s="40"/>
      <c r="M18" s="40"/>
      <c r="N18" s="40"/>
      <c r="O18" s="40"/>
      <c r="P18" s="40"/>
      <c r="Q18" s="40"/>
      <c r="R18" s="40"/>
      <c r="S18" s="40"/>
      <c r="T18" s="40"/>
      <c r="U18" s="40"/>
      <c r="V18" s="40"/>
      <c r="W18" s="40"/>
      <c r="X18" s="40"/>
      <c r="Y18" s="87" t="s">
        <v>44</v>
      </c>
      <c r="Z18" s="576"/>
      <c r="AA18" s="577"/>
      <c r="AB18" s="577"/>
      <c r="AC18" s="577"/>
      <c r="AD18" s="577"/>
      <c r="AE18" s="577"/>
      <c r="AF18" s="577"/>
      <c r="AG18" s="577"/>
      <c r="AH18" s="577"/>
      <c r="AI18" s="577"/>
      <c r="AJ18" s="577"/>
      <c r="AK18" s="578"/>
      <c r="AL18" s="41"/>
      <c r="AM18" s="41"/>
      <c r="AN18" s="41"/>
      <c r="AO18" s="41"/>
      <c r="AP18" s="41"/>
      <c r="AQ18" s="41"/>
      <c r="AR18" s="41"/>
      <c r="AS18" s="41"/>
      <c r="AT18" s="41"/>
      <c r="AU18" s="41"/>
      <c r="AV18" s="41"/>
      <c r="AW18" s="41"/>
      <c r="AX18" s="41"/>
      <c r="AY18" s="59"/>
      <c r="AZ18" s="25"/>
      <c r="BF18" s="12" t="s">
        <v>197</v>
      </c>
    </row>
    <row r="19" spans="1:61" ht="14.25" thickTop="1" thickBot="1" x14ac:dyDescent="0.25">
      <c r="A19" s="25"/>
      <c r="B19" s="31" t="s">
        <v>12</v>
      </c>
      <c r="C19" s="67" t="s">
        <v>17</v>
      </c>
      <c r="D19" s="41"/>
      <c r="E19" s="41"/>
      <c r="F19" s="41"/>
      <c r="G19" s="41"/>
      <c r="H19" s="41"/>
      <c r="I19" s="41"/>
      <c r="J19" s="41"/>
      <c r="K19" s="41"/>
      <c r="L19" s="41"/>
      <c r="M19" s="41"/>
      <c r="N19" s="41"/>
      <c r="O19" s="41"/>
      <c r="P19" s="41"/>
      <c r="Q19" s="41"/>
      <c r="R19" s="41"/>
      <c r="S19" s="41"/>
      <c r="T19" s="41"/>
      <c r="U19" s="41"/>
      <c r="V19" s="41"/>
      <c r="W19" s="41"/>
      <c r="X19" s="41"/>
      <c r="Y19" s="90" t="s">
        <v>39</v>
      </c>
      <c r="Z19" s="646" t="str">
        <f>IFERROR(Previous_Year_Refinance_Maximum_Potential_Guaranty-Previous_Year_Refinance_Previously_Used_Entitlement_NotRestorable,"")</f>
        <v/>
      </c>
      <c r="AA19" s="647"/>
      <c r="AB19" s="647"/>
      <c r="AC19" s="647"/>
      <c r="AD19" s="647"/>
      <c r="AE19" s="647"/>
      <c r="AF19" s="647"/>
      <c r="AG19" s="647"/>
      <c r="AH19" s="647"/>
      <c r="AI19" s="647"/>
      <c r="AJ19" s="647"/>
      <c r="AK19" s="648"/>
      <c r="AL19" s="25"/>
      <c r="AM19" s="676" t="str">
        <f>IFERROR(ROUNDDOWN(Previous_Year_Refinance_Available_Entitlement/ Previous_Year_Refinance_Desired_Loan_Amount,5),"")</f>
        <v/>
      </c>
      <c r="AN19" s="677"/>
      <c r="AO19" s="677"/>
      <c r="AP19" s="677"/>
      <c r="AQ19" s="678"/>
      <c r="AR19" s="61" t="str">
        <f>IF(AM19="","",IF(AM19&gt;25%,"*",""))</f>
        <v/>
      </c>
      <c r="AS19" s="41"/>
      <c r="AT19" s="41"/>
      <c r="AU19" s="41"/>
      <c r="AV19" s="41"/>
      <c r="AW19" s="41"/>
      <c r="AX19" s="41"/>
      <c r="AY19" s="59"/>
      <c r="AZ19" s="25"/>
      <c r="BF19" s="7" t="s">
        <v>188</v>
      </c>
      <c r="BG19" s="8">
        <v>2.1499999999999998E-2</v>
      </c>
    </row>
    <row r="20" spans="1:61" ht="13.5" thickBot="1" x14ac:dyDescent="0.25">
      <c r="A20" s="25"/>
      <c r="B20" s="556" t="s">
        <v>203</v>
      </c>
      <c r="C20" s="557"/>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8"/>
      <c r="AL20" s="57"/>
      <c r="AM20" s="57"/>
      <c r="AN20" s="57"/>
      <c r="AO20" s="57"/>
      <c r="AP20" s="57"/>
      <c r="AQ20" s="57"/>
      <c r="AR20" s="57"/>
      <c r="AS20" s="582">
        <f>IFERROR(ROUNDDOWN(SUM(Previous_Year_Refinance_Available_Guaranty_Percent,Previous_Year_Refinance_Guaranty_Shortfall_Percent),5),"")</f>
        <v>0</v>
      </c>
      <c r="AT20" s="680"/>
      <c r="AU20" s="680"/>
      <c r="AV20" s="680"/>
      <c r="AW20" s="681"/>
      <c r="AX20" s="57"/>
      <c r="AY20" s="58"/>
      <c r="AZ20" s="25"/>
      <c r="BF20" s="1" t="s">
        <v>189</v>
      </c>
      <c r="BG20" s="9">
        <v>3.3000000000000002E-2</v>
      </c>
    </row>
    <row r="21" spans="1:61" ht="13.5" thickBot="1" x14ac:dyDescent="0.25">
      <c r="A21" s="25"/>
      <c r="B21" s="31" t="s">
        <v>13</v>
      </c>
      <c r="C21" s="79" t="s">
        <v>201</v>
      </c>
      <c r="D21" s="40"/>
      <c r="E21" s="40"/>
      <c r="F21" s="40"/>
      <c r="G21" s="40"/>
      <c r="H21" s="40"/>
      <c r="I21" s="40"/>
      <c r="J21" s="40"/>
      <c r="K21" s="40"/>
      <c r="L21" s="40"/>
      <c r="M21" s="40"/>
      <c r="N21" s="40"/>
      <c r="O21" s="40"/>
      <c r="P21" s="40"/>
      <c r="Q21" s="40"/>
      <c r="R21" s="40"/>
      <c r="S21" s="40"/>
      <c r="T21" s="40"/>
      <c r="U21" s="40"/>
      <c r="V21" s="40"/>
      <c r="W21" s="40"/>
      <c r="X21" s="40"/>
      <c r="Y21" s="93" t="s">
        <v>221</v>
      </c>
      <c r="Z21" s="675">
        <f>IF(Previous_Year_Refinance_Available_Entitlement&gt;Previous_Year_Refinance_Required_25percent_Coverage,0,Previous_Year_Refinance_Required_25percent_Coverage-Previous_Year_Refinance_Available_Entitlement)</f>
        <v>0</v>
      </c>
      <c r="AA21" s="675"/>
      <c r="AB21" s="675"/>
      <c r="AC21" s="675"/>
      <c r="AD21" s="675"/>
      <c r="AE21" s="675"/>
      <c r="AF21" s="675"/>
      <c r="AG21" s="675"/>
      <c r="AH21" s="675"/>
      <c r="AI21" s="675"/>
      <c r="AJ21" s="675"/>
      <c r="AK21" s="675"/>
      <c r="AL21" s="57"/>
      <c r="AM21" s="640" t="str">
        <f>IFERROR(Previous_Year_Refinance_Guaranty_Shortfall/Previous_Year_Refinance_Desired_Loan_Amount,"")</f>
        <v/>
      </c>
      <c r="AN21" s="641"/>
      <c r="AO21" s="641"/>
      <c r="AP21" s="641"/>
      <c r="AQ21" s="642"/>
      <c r="AR21" s="57"/>
      <c r="AS21" s="130"/>
      <c r="AT21" s="130"/>
      <c r="AU21" s="130"/>
      <c r="AV21" s="130"/>
      <c r="AW21" s="130"/>
      <c r="AX21" s="57"/>
      <c r="AY21" s="58"/>
      <c r="AZ21" s="25"/>
      <c r="BF21" s="1" t="s">
        <v>190</v>
      </c>
      <c r="BG21" s="9">
        <v>2.4E-2</v>
      </c>
    </row>
    <row r="22" spans="1:61" ht="13.5" thickBot="1" x14ac:dyDescent="0.25">
      <c r="A22" s="25"/>
      <c r="B22" s="31" t="s">
        <v>19</v>
      </c>
      <c r="C22" s="67" t="s">
        <v>226</v>
      </c>
      <c r="D22" s="41"/>
      <c r="E22" s="41"/>
      <c r="F22" s="41"/>
      <c r="G22" s="41"/>
      <c r="H22" s="41"/>
      <c r="I22" s="41"/>
      <c r="J22" s="41"/>
      <c r="K22" s="41"/>
      <c r="L22" s="41"/>
      <c r="M22" s="41"/>
      <c r="N22" s="41"/>
      <c r="O22" s="41"/>
      <c r="P22" s="41"/>
      <c r="Q22" s="41"/>
      <c r="R22" s="41"/>
      <c r="S22" s="41"/>
      <c r="T22" s="41"/>
      <c r="U22" s="41"/>
      <c r="V22" s="41"/>
      <c r="W22" s="41"/>
      <c r="X22" s="41"/>
      <c r="Y22" s="89" t="s">
        <v>225</v>
      </c>
      <c r="Z22" s="682">
        <f>IF(Previous_Year_Refinance_Appraised_Value&gt;Previous_Year_Refinance_Desired_Loan_Amount,Previous_Year_Refinance_Appraised_Value-Previous_Year_Refinance_Desired_Loan_Amount,0)</f>
        <v>0</v>
      </c>
      <c r="AA22" s="682"/>
      <c r="AB22" s="682"/>
      <c r="AC22" s="682"/>
      <c r="AD22" s="682"/>
      <c r="AE22" s="682"/>
      <c r="AF22" s="682"/>
      <c r="AG22" s="682"/>
      <c r="AH22" s="682"/>
      <c r="AI22" s="682"/>
      <c r="AJ22" s="682"/>
      <c r="AK22" s="682"/>
      <c r="AL22" s="25"/>
      <c r="AM22" s="640" t="str">
        <f>IFERROR(Previous_Year_Refinance_Available_Equity/Previous_Year_Refinance_Desired_Loan_Amount,"")</f>
        <v/>
      </c>
      <c r="AN22" s="641"/>
      <c r="AO22" s="641"/>
      <c r="AP22" s="641"/>
      <c r="AQ22" s="642"/>
      <c r="AR22" s="62"/>
      <c r="AS22" s="654" t="str">
        <f>IF(Previous_Year_Refinance_Required_Investment_Percent=0,"Available Equity enough to satisfy Guaranty Shortfall", "")</f>
        <v/>
      </c>
      <c r="AT22" s="654"/>
      <c r="AU22" s="654"/>
      <c r="AV22" s="654"/>
      <c r="AW22" s="654"/>
      <c r="AX22" s="654"/>
      <c r="AY22" s="59"/>
      <c r="AZ22" s="25"/>
      <c r="BF22" s="1" t="s">
        <v>191</v>
      </c>
      <c r="BG22" s="9">
        <v>3.3000000000000002E-2</v>
      </c>
    </row>
    <row r="23" spans="1:61" ht="13.5" thickBot="1" x14ac:dyDescent="0.25">
      <c r="A23" s="25"/>
      <c r="B23" s="31" t="s">
        <v>20</v>
      </c>
      <c r="C23" s="79" t="s">
        <v>223</v>
      </c>
      <c r="D23" s="40"/>
      <c r="E23" s="40"/>
      <c r="F23" s="40"/>
      <c r="G23" s="40"/>
      <c r="H23" s="40"/>
      <c r="I23" s="40"/>
      <c r="J23" s="40"/>
      <c r="K23" s="40"/>
      <c r="L23" s="40"/>
      <c r="M23" s="40"/>
      <c r="N23" s="40"/>
      <c r="O23" s="40"/>
      <c r="P23" s="40"/>
      <c r="Q23" s="40"/>
      <c r="R23" s="40"/>
      <c r="S23" s="40"/>
      <c r="T23" s="40"/>
      <c r="U23" s="40"/>
      <c r="V23" s="40"/>
      <c r="W23" s="40"/>
      <c r="X23" s="40"/>
      <c r="Y23" s="94" t="s">
        <v>224</v>
      </c>
      <c r="Z23" s="675">
        <f>IF(Previous_Year_Refinance_Guaranty_Shortfall-Previous_Year_Refinance_Available_Equity&lt;0,0,Previous_Year_Refinance_Guaranty_Shortfall-Previous_Year_Refinance_Available_Equity)</f>
        <v>0</v>
      </c>
      <c r="AA23" s="675"/>
      <c r="AB23" s="675"/>
      <c r="AC23" s="675"/>
      <c r="AD23" s="675"/>
      <c r="AE23" s="675"/>
      <c r="AF23" s="675"/>
      <c r="AG23" s="675"/>
      <c r="AH23" s="675"/>
      <c r="AI23" s="675"/>
      <c r="AJ23" s="675"/>
      <c r="AK23" s="675"/>
      <c r="AL23" s="25"/>
      <c r="AM23" s="640" t="str">
        <f>IFERROR(ROUNDDOWN(Previous_Year_Refinance_Required_Investment/Previous_Year_Refinance_Desired_Loan_Amount,5),"")</f>
        <v/>
      </c>
      <c r="AN23" s="641"/>
      <c r="AO23" s="641"/>
      <c r="AP23" s="641"/>
      <c r="AQ23" s="642"/>
      <c r="AR23" s="62"/>
      <c r="AS23" s="654"/>
      <c r="AT23" s="654"/>
      <c r="AU23" s="654"/>
      <c r="AV23" s="654"/>
      <c r="AW23" s="654"/>
      <c r="AX23" s="654"/>
      <c r="AY23" s="59"/>
      <c r="AZ23" s="25"/>
      <c r="BF23" s="10" t="s">
        <v>192</v>
      </c>
      <c r="BG23" s="11">
        <v>0</v>
      </c>
    </row>
    <row r="24" spans="1:61" ht="12.75" customHeight="1" x14ac:dyDescent="0.2">
      <c r="A24" s="25"/>
      <c r="B24" s="556" t="s">
        <v>28</v>
      </c>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8"/>
      <c r="AL24" s="62"/>
      <c r="AM24" s="25"/>
      <c r="AN24" s="41"/>
      <c r="AO24" s="41"/>
      <c r="AP24" s="41"/>
      <c r="AQ24" s="41"/>
      <c r="AR24" s="41"/>
      <c r="AS24" s="41"/>
      <c r="AT24" s="41"/>
      <c r="AU24" s="41"/>
      <c r="AV24" s="41"/>
      <c r="AW24" s="41"/>
      <c r="AX24" s="41"/>
      <c r="AY24" s="59"/>
      <c r="AZ24" s="25"/>
    </row>
    <row r="25" spans="1:61" ht="15.75" thickBot="1" x14ac:dyDescent="0.3">
      <c r="A25" s="25"/>
      <c r="B25" s="31" t="s">
        <v>21</v>
      </c>
      <c r="C25" s="649" t="s">
        <v>227</v>
      </c>
      <c r="D25" s="650"/>
      <c r="E25" s="650"/>
      <c r="F25" s="650"/>
      <c r="G25" s="650"/>
      <c r="H25" s="650"/>
      <c r="I25" s="650"/>
      <c r="J25" s="650"/>
      <c r="K25" s="650"/>
      <c r="L25" s="650"/>
      <c r="M25" s="650"/>
      <c r="N25" s="650"/>
      <c r="O25" s="650"/>
      <c r="P25" s="650"/>
      <c r="Q25" s="650"/>
      <c r="R25" s="650"/>
      <c r="S25" s="650"/>
      <c r="T25" s="650"/>
      <c r="U25" s="650"/>
      <c r="V25" s="650"/>
      <c r="W25" s="650"/>
      <c r="X25" s="650"/>
      <c r="Y25" s="650"/>
      <c r="Z25" s="651">
        <f>Previous_Year_Refinance_Desired_Loan_Amount-Previous_Year_Refinance_Required_Investment</f>
        <v>0</v>
      </c>
      <c r="AA25" s="652"/>
      <c r="AB25" s="652"/>
      <c r="AC25" s="652"/>
      <c r="AD25" s="652"/>
      <c r="AE25" s="652"/>
      <c r="AF25" s="652"/>
      <c r="AG25" s="652"/>
      <c r="AH25" s="652"/>
      <c r="AI25" s="652"/>
      <c r="AJ25" s="652"/>
      <c r="AK25" s="653"/>
      <c r="AL25" s="41"/>
      <c r="AM25" s="60"/>
      <c r="AN25" s="60"/>
      <c r="AO25" s="60"/>
      <c r="AP25" s="60"/>
      <c r="AQ25" s="60"/>
      <c r="AR25" s="41"/>
      <c r="AS25" s="60"/>
      <c r="AT25" s="60"/>
      <c r="AU25" s="60"/>
      <c r="AV25" s="60"/>
      <c r="AW25" s="60"/>
      <c r="AX25" s="41"/>
      <c r="AY25" s="59"/>
      <c r="AZ25" s="25"/>
      <c r="BH25" s="6"/>
    </row>
    <row r="26" spans="1:61" ht="15" customHeight="1" thickBot="1" x14ac:dyDescent="0.3">
      <c r="A26" s="25"/>
      <c r="B26" s="31" t="s">
        <v>22</v>
      </c>
      <c r="C26" s="79" t="s">
        <v>35</v>
      </c>
      <c r="D26" s="86"/>
      <c r="E26" s="86"/>
      <c r="F26" s="86"/>
      <c r="G26" s="86"/>
      <c r="H26" s="86"/>
      <c r="I26" s="86"/>
      <c r="J26" s="86"/>
      <c r="K26" s="86"/>
      <c r="L26" s="86"/>
      <c r="M26" s="86"/>
      <c r="N26" s="86"/>
      <c r="O26" s="86"/>
      <c r="P26" s="86"/>
      <c r="Q26" s="86"/>
      <c r="R26" s="86"/>
      <c r="S26" s="86"/>
      <c r="T26" s="86"/>
      <c r="U26" s="86"/>
      <c r="V26" s="86"/>
      <c r="W26" s="86"/>
      <c r="X26" s="86"/>
      <c r="Y26" s="87" t="s">
        <v>39</v>
      </c>
      <c r="Z26" s="637">
        <f>Previous_Year_Refinance_Max_Allowable_Base_Ln_Amt</f>
        <v>0</v>
      </c>
      <c r="AA26" s="638"/>
      <c r="AB26" s="638"/>
      <c r="AC26" s="638"/>
      <c r="AD26" s="638"/>
      <c r="AE26" s="638"/>
      <c r="AF26" s="638"/>
      <c r="AG26" s="638"/>
      <c r="AH26" s="638"/>
      <c r="AI26" s="638"/>
      <c r="AJ26" s="638"/>
      <c r="AK26" s="639"/>
      <c r="AL26" s="60"/>
      <c r="AM26" s="640" t="str">
        <f>IFERROR(Previous_Year_Refinance_Base_Ln_Amt_Before_VAFF/Previous_Year_Refinance_Appraised_Value,"")</f>
        <v/>
      </c>
      <c r="AN26" s="641"/>
      <c r="AO26" s="641"/>
      <c r="AP26" s="641"/>
      <c r="AQ26" s="642"/>
      <c r="AR26" s="41"/>
      <c r="AS26" s="108"/>
      <c r="AT26" s="108"/>
      <c r="AU26" s="108"/>
      <c r="AV26" s="108"/>
      <c r="AW26" s="108"/>
      <c r="AX26" s="108"/>
      <c r="AY26" s="59"/>
      <c r="AZ26" s="25"/>
    </row>
    <row r="27" spans="1:61" ht="15.75" thickBot="1" x14ac:dyDescent="0.3">
      <c r="A27" s="25"/>
      <c r="B27" s="525" t="s">
        <v>23</v>
      </c>
      <c r="C27" s="32" t="s">
        <v>81</v>
      </c>
      <c r="D27" s="29"/>
      <c r="E27" s="29"/>
      <c r="F27" s="29"/>
      <c r="G27" s="29"/>
      <c r="H27" s="29"/>
      <c r="I27" s="29"/>
      <c r="J27" s="29"/>
      <c r="K27" s="29"/>
      <c r="L27" s="643" t="str">
        <f>IF(Previous_Year_Refinance_Veteran_Type_selection="","",VLOOKUP(Previous_Year_Refinance_Veteran_Type_selection,BF19:BG23,2,FALSE))</f>
        <v/>
      </c>
      <c r="M27" s="644"/>
      <c r="N27" s="645"/>
      <c r="O27" s="529" t="str">
        <f>IF(Previous_Year_Refinance_Percent_Funding_Fee="","", Previous_Year_Refinance_Base_Ln_Amt_Before_VAFF*Previous_Year_Refinance_Percent_Funding_Fee)</f>
        <v/>
      </c>
      <c r="P27" s="530"/>
      <c r="Q27" s="530"/>
      <c r="R27" s="530"/>
      <c r="S27" s="530"/>
      <c r="T27" s="530"/>
      <c r="U27" s="530"/>
      <c r="V27" s="531"/>
      <c r="W27" s="29"/>
      <c r="X27" s="29"/>
      <c r="Y27" s="91" t="s">
        <v>211</v>
      </c>
      <c r="Z27" s="646" t="str">
        <f>Previous_Year_Refinance_Calc_Funding_Fee</f>
        <v/>
      </c>
      <c r="AA27" s="647"/>
      <c r="AB27" s="647"/>
      <c r="AC27" s="647"/>
      <c r="AD27" s="647"/>
      <c r="AE27" s="647"/>
      <c r="AF27" s="647"/>
      <c r="AG27" s="647"/>
      <c r="AH27" s="647"/>
      <c r="AI27" s="647"/>
      <c r="AJ27" s="647"/>
      <c r="AK27" s="648"/>
      <c r="AL27" s="60"/>
      <c r="AM27" s="63"/>
      <c r="AN27" s="64" t="s">
        <v>217</v>
      </c>
      <c r="AO27" s="64"/>
      <c r="AP27" s="65"/>
      <c r="AQ27" s="57"/>
      <c r="AR27" s="57"/>
      <c r="AS27" s="108"/>
      <c r="AT27" s="108"/>
      <c r="AU27" s="108"/>
      <c r="AV27" s="108"/>
      <c r="AW27" s="108"/>
      <c r="AX27" s="108"/>
      <c r="AY27" s="58"/>
      <c r="AZ27" s="25"/>
    </row>
    <row r="28" spans="1:61" ht="16.5" thickTop="1" thickBot="1" x14ac:dyDescent="0.3">
      <c r="A28" s="25"/>
      <c r="B28" s="525"/>
      <c r="C28" s="43"/>
      <c r="D28" s="36"/>
      <c r="E28" s="36"/>
      <c r="F28" s="36"/>
      <c r="G28" s="36"/>
      <c r="H28" s="36"/>
      <c r="I28" s="36"/>
      <c r="J28" s="38" t="s">
        <v>40</v>
      </c>
      <c r="K28" s="533"/>
      <c r="L28" s="534"/>
      <c r="M28" s="534"/>
      <c r="N28" s="534"/>
      <c r="O28" s="534"/>
      <c r="P28" s="534"/>
      <c r="Q28" s="534"/>
      <c r="R28" s="534"/>
      <c r="S28" s="534"/>
      <c r="T28" s="534"/>
      <c r="U28" s="534"/>
      <c r="V28" s="534"/>
      <c r="W28" s="534"/>
      <c r="X28" s="534"/>
      <c r="Y28" s="534"/>
      <c r="Z28" s="646"/>
      <c r="AA28" s="647"/>
      <c r="AB28" s="647"/>
      <c r="AC28" s="647"/>
      <c r="AD28" s="647"/>
      <c r="AE28" s="647"/>
      <c r="AF28" s="647"/>
      <c r="AG28" s="647"/>
      <c r="AH28" s="647"/>
      <c r="AI28" s="647"/>
      <c r="AJ28" s="647"/>
      <c r="AK28" s="648"/>
      <c r="AL28" s="60"/>
      <c r="AM28" s="41"/>
      <c r="AN28" s="41"/>
      <c r="AO28" s="41"/>
      <c r="AP28" s="41"/>
      <c r="AQ28" s="41"/>
      <c r="AR28" s="41"/>
      <c r="AS28" s="41"/>
      <c r="AT28" s="41"/>
      <c r="AU28" s="41"/>
      <c r="AV28" s="41"/>
      <c r="AW28" s="41"/>
      <c r="AX28" s="41"/>
      <c r="AY28" s="59"/>
      <c r="AZ28" s="25"/>
    </row>
    <row r="29" spans="1:61" ht="15.75" thickTop="1" x14ac:dyDescent="0.25">
      <c r="A29" s="25"/>
      <c r="B29" s="50" t="s">
        <v>29</v>
      </c>
      <c r="C29" s="51" t="s">
        <v>36</v>
      </c>
      <c r="D29" s="40"/>
      <c r="E29" s="40"/>
      <c r="F29" s="40"/>
      <c r="G29" s="40"/>
      <c r="H29" s="40"/>
      <c r="I29" s="40"/>
      <c r="J29" s="40"/>
      <c r="K29" s="36"/>
      <c r="L29" s="36"/>
      <c r="M29" s="36"/>
      <c r="N29" s="36"/>
      <c r="O29" s="36"/>
      <c r="P29" s="36"/>
      <c r="Q29" s="36"/>
      <c r="R29" s="36"/>
      <c r="S29" s="36"/>
      <c r="T29" s="36"/>
      <c r="U29" s="36"/>
      <c r="V29" s="36"/>
      <c r="W29" s="36"/>
      <c r="X29" s="36"/>
      <c r="Y29" s="92" t="s">
        <v>39</v>
      </c>
      <c r="Z29" s="631">
        <f>ROUNDDOWN(SUM(Previous_Year_Refinance_Base_Ln_Amt_Before_VAFF,Previous_Year_Refinance_VAFF),0)</f>
        <v>0</v>
      </c>
      <c r="AA29" s="632"/>
      <c r="AB29" s="632"/>
      <c r="AC29" s="632"/>
      <c r="AD29" s="632"/>
      <c r="AE29" s="632"/>
      <c r="AF29" s="632"/>
      <c r="AG29" s="632"/>
      <c r="AH29" s="632"/>
      <c r="AI29" s="632"/>
      <c r="AJ29" s="632"/>
      <c r="AK29" s="633"/>
      <c r="AL29" s="60"/>
      <c r="AM29" s="60"/>
      <c r="AN29" s="60"/>
      <c r="AO29" s="60"/>
      <c r="AP29" s="60"/>
      <c r="AQ29" s="60"/>
      <c r="AR29" s="41"/>
      <c r="AS29" s="41"/>
      <c r="AT29" s="41"/>
      <c r="AU29" s="41"/>
      <c r="AV29" s="41"/>
      <c r="AW29" s="41"/>
      <c r="AX29" s="41"/>
      <c r="AY29" s="59"/>
      <c r="AZ29" s="25"/>
    </row>
    <row r="30" spans="1:61" ht="13.5" thickBot="1" x14ac:dyDescent="0.25">
      <c r="A30" s="25"/>
      <c r="B30" s="513" t="s">
        <v>206</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5"/>
      <c r="AA30" s="515"/>
      <c r="AB30" s="515"/>
      <c r="AC30" s="515"/>
      <c r="AD30" s="515"/>
      <c r="AE30" s="515"/>
      <c r="AF30" s="515"/>
      <c r="AG30" s="515"/>
      <c r="AH30" s="515"/>
      <c r="AI30" s="515"/>
      <c r="AJ30" s="515"/>
      <c r="AK30" s="515"/>
      <c r="AL30" s="41"/>
      <c r="AM30" s="109"/>
      <c r="AN30" s="110"/>
      <c r="AO30" s="110"/>
      <c r="AP30" s="110"/>
      <c r="AQ30" s="111"/>
      <c r="AR30" s="41"/>
      <c r="AS30" s="41"/>
      <c r="AT30" s="41"/>
      <c r="AU30" s="41"/>
      <c r="AV30" s="41"/>
      <c r="AW30" s="41"/>
      <c r="AX30" s="41"/>
      <c r="AY30" s="59"/>
      <c r="AZ30" s="25"/>
    </row>
    <row r="31" spans="1:61" ht="12.75" customHeight="1" thickTop="1" thickBot="1" x14ac:dyDescent="0.25">
      <c r="A31" s="25"/>
      <c r="B31" s="54" t="s">
        <v>46</v>
      </c>
      <c r="C31" s="79" t="s">
        <v>205</v>
      </c>
      <c r="D31" s="80"/>
      <c r="E31" s="53"/>
      <c r="F31" s="53"/>
      <c r="G31" s="53"/>
      <c r="H31" s="53"/>
      <c r="I31" s="53"/>
      <c r="J31" s="53"/>
      <c r="K31" s="53"/>
      <c r="L31" s="53"/>
      <c r="M31" s="53"/>
      <c r="N31" s="53"/>
      <c r="O31" s="53"/>
      <c r="P31" s="53"/>
      <c r="Q31" s="53"/>
      <c r="R31" s="53"/>
      <c r="S31" s="53"/>
      <c r="T31" s="53"/>
      <c r="U31" s="53"/>
      <c r="V31" s="53"/>
      <c r="W31" s="53"/>
      <c r="X31" s="53"/>
      <c r="Y31" s="93" t="s">
        <v>1</v>
      </c>
      <c r="Z31" s="517"/>
      <c r="AA31" s="518"/>
      <c r="AB31" s="518"/>
      <c r="AC31" s="518"/>
      <c r="AD31" s="518"/>
      <c r="AE31" s="518"/>
      <c r="AF31" s="518"/>
      <c r="AG31" s="518"/>
      <c r="AH31" s="518"/>
      <c r="AI31" s="518"/>
      <c r="AJ31" s="518"/>
      <c r="AK31" s="519"/>
      <c r="AL31" s="41"/>
      <c r="AM31" s="41"/>
      <c r="AN31" s="41"/>
      <c r="AO31" s="41"/>
      <c r="AP31" s="41"/>
      <c r="AQ31" s="41"/>
      <c r="AR31" s="41"/>
      <c r="AS31" s="41"/>
      <c r="AT31" s="41"/>
      <c r="AU31" s="41"/>
      <c r="AV31" s="41"/>
      <c r="AW31" s="41"/>
      <c r="AX31" s="41"/>
      <c r="AY31" s="59"/>
      <c r="AZ31" s="25"/>
    </row>
    <row r="32" spans="1:61" ht="16.5" thickTop="1" thickBot="1" x14ac:dyDescent="0.3">
      <c r="A32" s="25"/>
      <c r="B32" s="31" t="s">
        <v>47</v>
      </c>
      <c r="C32" s="79" t="s">
        <v>52</v>
      </c>
      <c r="D32" s="80"/>
      <c r="E32" s="53"/>
      <c r="F32" s="53"/>
      <c r="G32" s="53"/>
      <c r="H32" s="53"/>
      <c r="I32" s="53"/>
      <c r="J32" s="53"/>
      <c r="K32" s="53"/>
      <c r="L32" s="53"/>
      <c r="M32" s="53"/>
      <c r="N32" s="53"/>
      <c r="O32" s="53"/>
      <c r="P32" s="53"/>
      <c r="Q32" s="53"/>
      <c r="R32" s="53"/>
      <c r="S32" s="53"/>
      <c r="T32" s="53"/>
      <c r="U32" s="53"/>
      <c r="V32" s="53"/>
      <c r="W32" s="53"/>
      <c r="X32" s="53"/>
      <c r="Y32" s="94" t="s">
        <v>42</v>
      </c>
      <c r="Z32" s="517"/>
      <c r="AA32" s="518"/>
      <c r="AB32" s="518"/>
      <c r="AC32" s="518"/>
      <c r="AD32" s="518"/>
      <c r="AE32" s="518"/>
      <c r="AF32" s="518"/>
      <c r="AG32" s="518"/>
      <c r="AH32" s="518"/>
      <c r="AI32" s="518"/>
      <c r="AJ32" s="518"/>
      <c r="AK32" s="519"/>
      <c r="AL32" s="60"/>
      <c r="AM32" s="60"/>
      <c r="AN32" s="60"/>
      <c r="AO32" s="60"/>
      <c r="AP32" s="60"/>
      <c r="AQ32" s="41"/>
      <c r="AR32" s="41"/>
      <c r="AS32" s="41"/>
      <c r="AT32" s="41"/>
      <c r="AU32" s="41"/>
      <c r="AV32" s="41"/>
      <c r="AW32" s="41"/>
      <c r="AX32" s="41"/>
      <c r="AY32" s="59"/>
      <c r="AZ32" s="25"/>
    </row>
    <row r="33" spans="1:52" ht="14.25" thickTop="1" thickBot="1" x14ac:dyDescent="0.25">
      <c r="A33" s="25"/>
      <c r="B33" s="31" t="s">
        <v>48</v>
      </c>
      <c r="C33" s="79" t="s">
        <v>53</v>
      </c>
      <c r="D33" s="80"/>
      <c r="E33" s="53"/>
      <c r="F33" s="53"/>
      <c r="G33" s="53"/>
      <c r="H33" s="53"/>
      <c r="I33" s="53"/>
      <c r="J33" s="53"/>
      <c r="K33" s="53"/>
      <c r="L33" s="53"/>
      <c r="M33" s="53"/>
      <c r="N33" s="53"/>
      <c r="O33" s="53"/>
      <c r="P33" s="53"/>
      <c r="Q33" s="53"/>
      <c r="R33" s="53"/>
      <c r="S33" s="53"/>
      <c r="T33" s="53"/>
      <c r="U33" s="53"/>
      <c r="V33" s="53"/>
      <c r="W33" s="53"/>
      <c r="X33" s="53"/>
      <c r="Y33" s="94" t="s">
        <v>42</v>
      </c>
      <c r="Z33" s="517"/>
      <c r="AA33" s="518"/>
      <c r="AB33" s="518"/>
      <c r="AC33" s="518"/>
      <c r="AD33" s="518"/>
      <c r="AE33" s="518"/>
      <c r="AF33" s="518"/>
      <c r="AG33" s="518"/>
      <c r="AH33" s="518"/>
      <c r="AI33" s="518"/>
      <c r="AJ33" s="518"/>
      <c r="AK33" s="519"/>
      <c r="AL33" s="25"/>
      <c r="AM33" s="25"/>
      <c r="AN33" s="25"/>
      <c r="AO33" s="25"/>
      <c r="AP33" s="25"/>
      <c r="AQ33" s="67"/>
      <c r="AR33" s="41"/>
      <c r="AS33" s="41"/>
      <c r="AT33" s="41"/>
      <c r="AU33" s="41"/>
      <c r="AV33" s="41"/>
      <c r="AW33" s="41"/>
      <c r="AX33" s="41"/>
      <c r="AY33" s="59"/>
      <c r="AZ33" s="25"/>
    </row>
    <row r="34" spans="1:52" ht="15.75" thickTop="1" x14ac:dyDescent="0.25">
      <c r="A34" s="25"/>
      <c r="B34" s="31" t="s">
        <v>49</v>
      </c>
      <c r="C34" s="79" t="s">
        <v>54</v>
      </c>
      <c r="D34" s="80"/>
      <c r="E34" s="53"/>
      <c r="F34" s="53"/>
      <c r="G34" s="53"/>
      <c r="H34" s="53"/>
      <c r="I34" s="53"/>
      <c r="J34" s="53"/>
      <c r="K34" s="53"/>
      <c r="L34" s="53"/>
      <c r="M34" s="53"/>
      <c r="N34" s="53"/>
      <c r="O34" s="53"/>
      <c r="P34" s="53"/>
      <c r="Q34" s="53"/>
      <c r="R34" s="53"/>
      <c r="S34" s="53"/>
      <c r="T34" s="53"/>
      <c r="U34" s="53"/>
      <c r="V34" s="53"/>
      <c r="W34" s="53"/>
      <c r="X34" s="53"/>
      <c r="Y34" s="93" t="s">
        <v>209</v>
      </c>
      <c r="Z34" s="634" t="str">
        <f>Previous_Year_Refinance_VAFF</f>
        <v/>
      </c>
      <c r="AA34" s="634"/>
      <c r="AB34" s="634"/>
      <c r="AC34" s="634"/>
      <c r="AD34" s="634"/>
      <c r="AE34" s="634"/>
      <c r="AF34" s="634"/>
      <c r="AG34" s="634"/>
      <c r="AH34" s="634"/>
      <c r="AI34" s="634"/>
      <c r="AJ34" s="634"/>
      <c r="AK34" s="634"/>
      <c r="AL34" s="25"/>
      <c r="AM34" s="25"/>
      <c r="AN34" s="25"/>
      <c r="AO34" s="25"/>
      <c r="AP34" s="25"/>
      <c r="AQ34" s="25"/>
      <c r="AR34" s="25"/>
      <c r="AS34" s="60"/>
      <c r="AT34" s="25"/>
      <c r="AU34" s="25"/>
      <c r="AV34" s="25"/>
      <c r="AW34" s="25"/>
      <c r="AX34" s="25"/>
      <c r="AY34" s="68"/>
      <c r="AZ34" s="25"/>
    </row>
    <row r="35" spans="1:52" ht="16.5" customHeight="1" thickBot="1" x14ac:dyDescent="0.25">
      <c r="A35" s="25"/>
      <c r="B35" s="50" t="s">
        <v>50</v>
      </c>
      <c r="C35" s="81" t="s">
        <v>55</v>
      </c>
      <c r="D35" s="80"/>
      <c r="E35" s="53"/>
      <c r="F35" s="53"/>
      <c r="G35" s="53"/>
      <c r="H35" s="53"/>
      <c r="I35" s="53"/>
      <c r="J35" s="53"/>
      <c r="K35" s="53"/>
      <c r="L35" s="53"/>
      <c r="M35" s="53"/>
      <c r="N35" s="53"/>
      <c r="O35" s="53"/>
      <c r="P35" s="53"/>
      <c r="Q35" s="53"/>
      <c r="R35" s="53"/>
      <c r="S35" s="53"/>
      <c r="T35" s="53"/>
      <c r="U35" s="53"/>
      <c r="V35" s="53"/>
      <c r="W35" s="53"/>
      <c r="X35" s="53"/>
      <c r="Y35" s="93" t="s">
        <v>39</v>
      </c>
      <c r="Z35" s="635">
        <f>SUM(Previous_Year_Refinance_Payoff,Previous_Year_Refinance_Estimated_Prepaids,Previous_Year_Refinance_Estimated_CC_Discount_Pts,Previous_Year_Refinance_Funding_Fee,)</f>
        <v>0</v>
      </c>
      <c r="AA35" s="615"/>
      <c r="AB35" s="615"/>
      <c r="AC35" s="615"/>
      <c r="AD35" s="615"/>
      <c r="AE35" s="615"/>
      <c r="AF35" s="615"/>
      <c r="AG35" s="615"/>
      <c r="AH35" s="615"/>
      <c r="AI35" s="615"/>
      <c r="AJ35" s="615"/>
      <c r="AK35" s="615"/>
      <c r="AL35" s="25"/>
      <c r="AM35" s="25"/>
      <c r="AN35" s="25"/>
      <c r="AO35" s="25"/>
      <c r="AP35" s="25"/>
      <c r="AQ35" s="25"/>
      <c r="AR35" s="25"/>
      <c r="AS35" s="25"/>
      <c r="AT35" s="25"/>
      <c r="AU35" s="25"/>
      <c r="AV35" s="25"/>
      <c r="AW35" s="25"/>
      <c r="AX35" s="25"/>
      <c r="AY35" s="68"/>
      <c r="AZ35" s="25"/>
    </row>
    <row r="36" spans="1:52" ht="14.25" thickTop="1" thickBot="1" x14ac:dyDescent="0.25">
      <c r="A36" s="25"/>
      <c r="B36" s="54" t="s">
        <v>56</v>
      </c>
      <c r="C36" s="82" t="s">
        <v>62</v>
      </c>
      <c r="D36" s="83"/>
      <c r="E36" s="56"/>
      <c r="F36" s="56"/>
      <c r="G36" s="56"/>
      <c r="H36" s="56"/>
      <c r="I36" s="56"/>
      <c r="J36" s="56"/>
      <c r="K36" s="56"/>
      <c r="L36" s="56"/>
      <c r="M36" s="56"/>
      <c r="N36" s="56"/>
      <c r="O36" s="56"/>
      <c r="P36" s="56"/>
      <c r="Q36" s="56"/>
      <c r="R36" s="56"/>
      <c r="S36" s="56"/>
      <c r="T36" s="56"/>
      <c r="U36" s="56"/>
      <c r="V36" s="56"/>
      <c r="W36" s="56"/>
      <c r="X36" s="56"/>
      <c r="Y36" s="95" t="s">
        <v>42</v>
      </c>
      <c r="Z36" s="517"/>
      <c r="AA36" s="518"/>
      <c r="AB36" s="518"/>
      <c r="AC36" s="518"/>
      <c r="AD36" s="518"/>
      <c r="AE36" s="518"/>
      <c r="AF36" s="518"/>
      <c r="AG36" s="518"/>
      <c r="AH36" s="518"/>
      <c r="AI36" s="518"/>
      <c r="AJ36" s="518"/>
      <c r="AK36" s="519"/>
      <c r="AL36" s="25"/>
      <c r="AM36" s="25"/>
      <c r="AN36" s="25"/>
      <c r="AO36" s="25"/>
      <c r="AP36" s="25"/>
      <c r="AQ36" s="25"/>
      <c r="AR36" s="25"/>
      <c r="AS36" s="25"/>
      <c r="AT36" s="25"/>
      <c r="AU36" s="25"/>
      <c r="AV36" s="25"/>
      <c r="AW36" s="25"/>
      <c r="AX36" s="25"/>
      <c r="AY36" s="68"/>
      <c r="AZ36" s="25"/>
    </row>
    <row r="37" spans="1:52" ht="14.25" thickTop="1" thickBot="1" x14ac:dyDescent="0.25">
      <c r="A37" s="25"/>
      <c r="B37" s="31" t="s">
        <v>57</v>
      </c>
      <c r="C37" s="79" t="s">
        <v>63</v>
      </c>
      <c r="D37" s="80"/>
      <c r="E37" s="53"/>
      <c r="F37" s="53"/>
      <c r="G37" s="53"/>
      <c r="H37" s="53"/>
      <c r="I37" s="53"/>
      <c r="J37" s="53"/>
      <c r="K37" s="53"/>
      <c r="L37" s="53"/>
      <c r="M37" s="53"/>
      <c r="N37" s="53"/>
      <c r="O37" s="53"/>
      <c r="P37" s="53"/>
      <c r="Q37" s="53"/>
      <c r="R37" s="53"/>
      <c r="S37" s="53"/>
      <c r="T37" s="53"/>
      <c r="U37" s="53"/>
      <c r="V37" s="53"/>
      <c r="W37" s="53"/>
      <c r="X37" s="53"/>
      <c r="Y37" s="94" t="s">
        <v>42</v>
      </c>
      <c r="Z37" s="517"/>
      <c r="AA37" s="518"/>
      <c r="AB37" s="518"/>
      <c r="AC37" s="518"/>
      <c r="AD37" s="518"/>
      <c r="AE37" s="518"/>
      <c r="AF37" s="518"/>
      <c r="AG37" s="518"/>
      <c r="AH37" s="518"/>
      <c r="AI37" s="518"/>
      <c r="AJ37" s="518"/>
      <c r="AK37" s="519"/>
      <c r="AL37" s="25"/>
      <c r="AM37" s="25"/>
      <c r="AN37" s="25"/>
      <c r="AO37" s="25"/>
      <c r="AP37" s="25"/>
      <c r="AQ37" s="25"/>
      <c r="AR37" s="25"/>
      <c r="AS37" s="25"/>
      <c r="AT37" s="25"/>
      <c r="AU37" s="25"/>
      <c r="AV37" s="25"/>
      <c r="AW37" s="25"/>
      <c r="AX37" s="25"/>
      <c r="AY37" s="68"/>
      <c r="AZ37" s="25"/>
    </row>
    <row r="38" spans="1:52" ht="13.5" thickTop="1" x14ac:dyDescent="0.2">
      <c r="A38" s="25"/>
      <c r="B38" s="31" t="s">
        <v>58</v>
      </c>
      <c r="C38" s="79" t="s">
        <v>64</v>
      </c>
      <c r="D38" s="80"/>
      <c r="E38" s="53"/>
      <c r="F38" s="53"/>
      <c r="G38" s="53"/>
      <c r="H38" s="53"/>
      <c r="I38" s="53"/>
      <c r="J38" s="53"/>
      <c r="K38" s="53"/>
      <c r="L38" s="53"/>
      <c r="M38" s="53"/>
      <c r="N38" s="53"/>
      <c r="O38" s="53"/>
      <c r="P38" s="53"/>
      <c r="Q38" s="53"/>
      <c r="R38" s="53"/>
      <c r="S38" s="53"/>
      <c r="T38" s="53"/>
      <c r="U38" s="53"/>
      <c r="V38" s="53"/>
      <c r="W38" s="53"/>
      <c r="X38" s="53"/>
      <c r="Y38" s="93" t="s">
        <v>210</v>
      </c>
      <c r="Z38" s="636">
        <f>Previous_Year_Refinance_Base_Ln_Amt_Before_VAFF</f>
        <v>0</v>
      </c>
      <c r="AA38" s="636"/>
      <c r="AB38" s="636"/>
      <c r="AC38" s="636"/>
      <c r="AD38" s="636"/>
      <c r="AE38" s="636"/>
      <c r="AF38" s="636"/>
      <c r="AG38" s="636"/>
      <c r="AH38" s="636"/>
      <c r="AI38" s="636"/>
      <c r="AJ38" s="636"/>
      <c r="AK38" s="636"/>
      <c r="AL38" s="25"/>
      <c r="AM38" s="25"/>
      <c r="AN38" s="25"/>
      <c r="AO38" s="25"/>
      <c r="AP38" s="25"/>
      <c r="AQ38" s="25"/>
      <c r="AR38" s="25"/>
      <c r="AS38" s="25"/>
      <c r="AT38" s="25"/>
      <c r="AU38" s="25"/>
      <c r="AV38" s="25"/>
      <c r="AW38" s="25"/>
      <c r="AX38" s="25"/>
      <c r="AY38" s="68"/>
      <c r="AZ38" s="25"/>
    </row>
    <row r="39" spans="1:52" x14ac:dyDescent="0.2">
      <c r="A39" s="25"/>
      <c r="B39" s="31" t="s">
        <v>59</v>
      </c>
      <c r="C39" s="79" t="s">
        <v>65</v>
      </c>
      <c r="D39" s="80"/>
      <c r="E39" s="53"/>
      <c r="F39" s="53"/>
      <c r="G39" s="53"/>
      <c r="H39" s="53"/>
      <c r="I39" s="53"/>
      <c r="J39" s="53"/>
      <c r="K39" s="53"/>
      <c r="L39" s="53"/>
      <c r="M39" s="53"/>
      <c r="N39" s="53"/>
      <c r="O39" s="53"/>
      <c r="P39" s="53"/>
      <c r="Q39" s="53"/>
      <c r="R39" s="53"/>
      <c r="S39" s="53"/>
      <c r="T39" s="53"/>
      <c r="U39" s="53"/>
      <c r="V39" s="53"/>
      <c r="W39" s="53"/>
      <c r="X39" s="53"/>
      <c r="Y39" s="93" t="s">
        <v>209</v>
      </c>
      <c r="Z39" s="516" t="str">
        <f>IFERROR(ROUNDDOWN(Previous_Year_Refinance_VAFF,0),"")</f>
        <v/>
      </c>
      <c r="AA39" s="516"/>
      <c r="AB39" s="516"/>
      <c r="AC39" s="516"/>
      <c r="AD39" s="516"/>
      <c r="AE39" s="516"/>
      <c r="AF39" s="516"/>
      <c r="AG39" s="516"/>
      <c r="AH39" s="516"/>
      <c r="AI39" s="516"/>
      <c r="AJ39" s="516"/>
      <c r="AK39" s="516"/>
      <c r="AL39" s="25"/>
      <c r="AM39" s="25"/>
      <c r="AN39" s="25"/>
      <c r="AO39" s="25"/>
      <c r="AP39" s="25"/>
      <c r="AQ39" s="25"/>
      <c r="AR39" s="25"/>
      <c r="AS39" s="25"/>
      <c r="AT39" s="25"/>
      <c r="AU39" s="25"/>
      <c r="AV39" s="25"/>
      <c r="AW39" s="25"/>
      <c r="AX39" s="25"/>
      <c r="AY39" s="68"/>
      <c r="AZ39" s="25"/>
    </row>
    <row r="40" spans="1:52" ht="13.5" thickBot="1" x14ac:dyDescent="0.25">
      <c r="A40" s="25"/>
      <c r="B40" s="50" t="s">
        <v>60</v>
      </c>
      <c r="C40" s="81" t="s">
        <v>66</v>
      </c>
      <c r="D40" s="80"/>
      <c r="E40" s="53"/>
      <c r="F40" s="53"/>
      <c r="G40" s="53"/>
      <c r="H40" s="53"/>
      <c r="I40" s="53"/>
      <c r="J40" s="53"/>
      <c r="K40" s="53"/>
      <c r="L40" s="53"/>
      <c r="M40" s="53"/>
      <c r="N40" s="53"/>
      <c r="O40" s="53"/>
      <c r="P40" s="53"/>
      <c r="Q40" s="53"/>
      <c r="R40" s="53"/>
      <c r="S40" s="53"/>
      <c r="T40" s="53"/>
      <c r="U40" s="53"/>
      <c r="V40" s="53"/>
      <c r="W40" s="53"/>
      <c r="X40" s="53"/>
      <c r="Y40" s="94" t="s">
        <v>39</v>
      </c>
      <c r="Z40" s="615">
        <f>SUM(Previous_Year_Refinance_Seller_Paid_Costs,Previous_Year_Refinance_Other_Credits,Previous_Year_Refinance_Base_Loan_Amount_Excl_Financed_FF,Previous_Year_Refinance_Funding_Fee_Financed)</f>
        <v>0</v>
      </c>
      <c r="AA40" s="615"/>
      <c r="AB40" s="615"/>
      <c r="AC40" s="615"/>
      <c r="AD40" s="615"/>
      <c r="AE40" s="615"/>
      <c r="AF40" s="615"/>
      <c r="AG40" s="615"/>
      <c r="AH40" s="615"/>
      <c r="AI40" s="615"/>
      <c r="AJ40" s="615"/>
      <c r="AK40" s="615"/>
      <c r="AL40" s="25"/>
      <c r="AM40" s="25"/>
      <c r="AN40" s="25"/>
      <c r="AO40" s="25"/>
      <c r="AP40" s="25"/>
      <c r="AQ40" s="25"/>
      <c r="AR40" s="25"/>
      <c r="AS40" s="25"/>
      <c r="AT40" s="25"/>
      <c r="AU40" s="25"/>
      <c r="AV40" s="25"/>
      <c r="AW40" s="25"/>
      <c r="AX40" s="25"/>
      <c r="AY40" s="68"/>
      <c r="AZ40" s="25"/>
    </row>
    <row r="41" spans="1:52" x14ac:dyDescent="0.2">
      <c r="A41" s="25"/>
      <c r="B41" s="78" t="s">
        <v>61</v>
      </c>
      <c r="C41" s="84" t="s">
        <v>67</v>
      </c>
      <c r="D41" s="85"/>
      <c r="E41" s="70"/>
      <c r="F41" s="70"/>
      <c r="G41" s="70"/>
      <c r="H41" s="70"/>
      <c r="I41" s="70"/>
      <c r="J41" s="70"/>
      <c r="K41" s="70"/>
      <c r="L41" s="70"/>
      <c r="M41" s="70"/>
      <c r="N41" s="70"/>
      <c r="O41" s="70"/>
      <c r="P41" s="70"/>
      <c r="Q41" s="70"/>
      <c r="R41" s="70"/>
      <c r="S41" s="70"/>
      <c r="T41" s="70"/>
      <c r="U41" s="70"/>
      <c r="V41" s="70"/>
      <c r="W41" s="70"/>
      <c r="X41" s="70"/>
      <c r="Y41" s="91" t="s">
        <v>208</v>
      </c>
      <c r="Z41" s="616">
        <f>Previous_Year_Refinance_Total_Costs-Previous_Year_Refinance_Total_Credits</f>
        <v>0</v>
      </c>
      <c r="AA41" s="617"/>
      <c r="AB41" s="617"/>
      <c r="AC41" s="617"/>
      <c r="AD41" s="617"/>
      <c r="AE41" s="617"/>
      <c r="AF41" s="617"/>
      <c r="AG41" s="617"/>
      <c r="AH41" s="617"/>
      <c r="AI41" s="617"/>
      <c r="AJ41" s="617"/>
      <c r="AK41" s="618"/>
      <c r="AL41" s="25"/>
      <c r="AM41" s="25"/>
      <c r="AN41" s="25"/>
      <c r="AO41" s="25"/>
      <c r="AP41" s="25"/>
      <c r="AQ41" s="25"/>
      <c r="AR41" s="25"/>
      <c r="AS41" s="25"/>
      <c r="AT41" s="25"/>
      <c r="AU41" s="25"/>
      <c r="AV41" s="25"/>
      <c r="AW41" s="25"/>
      <c r="AX41" s="25"/>
      <c r="AY41" s="68"/>
      <c r="AZ41" s="25"/>
    </row>
    <row r="42" spans="1:52" x14ac:dyDescent="0.2">
      <c r="A42" s="25"/>
      <c r="B42" s="22" t="s">
        <v>207</v>
      </c>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4"/>
      <c r="AZ42" s="25"/>
    </row>
    <row r="43" spans="1:52" ht="16.5" customHeight="1" x14ac:dyDescent="0.2">
      <c r="A43" s="25"/>
      <c r="B43" s="69"/>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1"/>
      <c r="AZ43" s="25"/>
    </row>
    <row r="44" spans="1:52" ht="27" customHeight="1" x14ac:dyDescent="0.2">
      <c r="A44" s="25"/>
      <c r="B44" s="72"/>
      <c r="C44" s="25"/>
      <c r="D44" s="619" t="s">
        <v>73</v>
      </c>
      <c r="E44" s="620"/>
      <c r="F44" s="620"/>
      <c r="G44" s="620"/>
      <c r="H44" s="620"/>
      <c r="I44" s="620"/>
      <c r="J44" s="620"/>
      <c r="K44" s="620"/>
      <c r="L44" s="620"/>
      <c r="M44" s="620"/>
      <c r="N44" s="620"/>
      <c r="O44" s="620"/>
      <c r="P44" s="620"/>
      <c r="Q44" s="620"/>
      <c r="R44" s="620"/>
      <c r="S44" s="621"/>
      <c r="T44" s="622" t="s">
        <v>77</v>
      </c>
      <c r="U44" s="623"/>
      <c r="V44" s="623"/>
      <c r="W44" s="623"/>
      <c r="X44" s="623"/>
      <c r="Y44" s="623"/>
      <c r="Z44" s="623"/>
      <c r="AA44" s="623"/>
      <c r="AB44" s="623"/>
      <c r="AC44" s="623"/>
      <c r="AD44" s="623"/>
      <c r="AE44" s="623"/>
      <c r="AF44" s="623"/>
      <c r="AG44" s="623"/>
      <c r="AH44" s="624"/>
      <c r="AI44" s="622" t="s">
        <v>78</v>
      </c>
      <c r="AJ44" s="623"/>
      <c r="AK44" s="623"/>
      <c r="AL44" s="623"/>
      <c r="AM44" s="623"/>
      <c r="AN44" s="623"/>
      <c r="AO44" s="623"/>
      <c r="AP44" s="623"/>
      <c r="AQ44" s="623"/>
      <c r="AR44" s="623"/>
      <c r="AS44" s="623"/>
      <c r="AT44" s="623"/>
      <c r="AU44" s="623"/>
      <c r="AV44" s="623"/>
      <c r="AW44" s="624"/>
      <c r="AX44" s="25"/>
      <c r="AY44" s="68"/>
      <c r="AZ44" s="25"/>
    </row>
    <row r="45" spans="1:52" ht="15" customHeight="1" x14ac:dyDescent="0.2">
      <c r="A45" s="25"/>
      <c r="B45" s="72"/>
      <c r="C45" s="25"/>
      <c r="D45" s="625" t="s">
        <v>74</v>
      </c>
      <c r="E45" s="626"/>
      <c r="F45" s="626"/>
      <c r="G45" s="626"/>
      <c r="H45" s="626"/>
      <c r="I45" s="626"/>
      <c r="J45" s="626"/>
      <c r="K45" s="626"/>
      <c r="L45" s="626"/>
      <c r="M45" s="626"/>
      <c r="N45" s="626"/>
      <c r="O45" s="626"/>
      <c r="P45" s="626"/>
      <c r="Q45" s="626"/>
      <c r="R45" s="626"/>
      <c r="S45" s="627"/>
      <c r="T45" s="609">
        <v>2.1499999999999998E-2</v>
      </c>
      <c r="U45" s="610"/>
      <c r="V45" s="610"/>
      <c r="W45" s="610"/>
      <c r="X45" s="610"/>
      <c r="Y45" s="610"/>
      <c r="Z45" s="610"/>
      <c r="AA45" s="610"/>
      <c r="AB45" s="610"/>
      <c r="AC45" s="610"/>
      <c r="AD45" s="610"/>
      <c r="AE45" s="610"/>
      <c r="AF45" s="610"/>
      <c r="AG45" s="610"/>
      <c r="AH45" s="611"/>
      <c r="AI45" s="609">
        <v>3.3000000000000002E-2</v>
      </c>
      <c r="AJ45" s="610"/>
      <c r="AK45" s="610"/>
      <c r="AL45" s="610"/>
      <c r="AM45" s="610"/>
      <c r="AN45" s="610"/>
      <c r="AO45" s="610"/>
      <c r="AP45" s="610"/>
      <c r="AQ45" s="610"/>
      <c r="AR45" s="610"/>
      <c r="AS45" s="610"/>
      <c r="AT45" s="610"/>
      <c r="AU45" s="610"/>
      <c r="AV45" s="610"/>
      <c r="AW45" s="611"/>
      <c r="AX45" s="25"/>
      <c r="AY45" s="68"/>
      <c r="AZ45" s="25"/>
    </row>
    <row r="46" spans="1:52" ht="15" customHeight="1" x14ac:dyDescent="0.2">
      <c r="A46" s="25"/>
      <c r="B46" s="72"/>
      <c r="C46" s="25"/>
      <c r="D46" s="628"/>
      <c r="E46" s="629"/>
      <c r="F46" s="629"/>
      <c r="G46" s="629"/>
      <c r="H46" s="629"/>
      <c r="I46" s="629"/>
      <c r="J46" s="629"/>
      <c r="K46" s="629"/>
      <c r="L46" s="629"/>
      <c r="M46" s="629"/>
      <c r="N46" s="629"/>
      <c r="O46" s="629"/>
      <c r="P46" s="629"/>
      <c r="Q46" s="629"/>
      <c r="R46" s="629"/>
      <c r="S46" s="630"/>
      <c r="T46" s="612"/>
      <c r="U46" s="613"/>
      <c r="V46" s="613"/>
      <c r="W46" s="613"/>
      <c r="X46" s="613"/>
      <c r="Y46" s="613"/>
      <c r="Z46" s="613"/>
      <c r="AA46" s="613"/>
      <c r="AB46" s="613"/>
      <c r="AC46" s="613"/>
      <c r="AD46" s="613"/>
      <c r="AE46" s="613"/>
      <c r="AF46" s="613"/>
      <c r="AG46" s="613"/>
      <c r="AH46" s="614"/>
      <c r="AI46" s="612"/>
      <c r="AJ46" s="613"/>
      <c r="AK46" s="613"/>
      <c r="AL46" s="613"/>
      <c r="AM46" s="613"/>
      <c r="AN46" s="613"/>
      <c r="AO46" s="613"/>
      <c r="AP46" s="613"/>
      <c r="AQ46" s="613"/>
      <c r="AR46" s="613"/>
      <c r="AS46" s="613"/>
      <c r="AT46" s="613"/>
      <c r="AU46" s="613"/>
      <c r="AV46" s="613"/>
      <c r="AW46" s="614"/>
      <c r="AX46" s="25"/>
      <c r="AY46" s="68"/>
      <c r="AZ46" s="25"/>
    </row>
    <row r="47" spans="1:52" ht="15" customHeight="1" x14ac:dyDescent="0.2">
      <c r="A47" s="25"/>
      <c r="B47" s="72"/>
      <c r="C47" s="25"/>
      <c r="D47" s="603" t="s">
        <v>75</v>
      </c>
      <c r="E47" s="604"/>
      <c r="F47" s="604"/>
      <c r="G47" s="604"/>
      <c r="H47" s="604"/>
      <c r="I47" s="604"/>
      <c r="J47" s="604"/>
      <c r="K47" s="604"/>
      <c r="L47" s="604"/>
      <c r="M47" s="604"/>
      <c r="N47" s="604"/>
      <c r="O47" s="604"/>
      <c r="P47" s="604"/>
      <c r="Q47" s="604"/>
      <c r="R47" s="604"/>
      <c r="S47" s="605"/>
      <c r="T47" s="609">
        <v>2.4E-2</v>
      </c>
      <c r="U47" s="610"/>
      <c r="V47" s="610"/>
      <c r="W47" s="610"/>
      <c r="X47" s="610"/>
      <c r="Y47" s="610"/>
      <c r="Z47" s="610"/>
      <c r="AA47" s="610"/>
      <c r="AB47" s="610"/>
      <c r="AC47" s="610"/>
      <c r="AD47" s="610"/>
      <c r="AE47" s="610"/>
      <c r="AF47" s="610"/>
      <c r="AG47" s="610"/>
      <c r="AH47" s="611"/>
      <c r="AI47" s="609">
        <v>3.3000000000000002E-2</v>
      </c>
      <c r="AJ47" s="610"/>
      <c r="AK47" s="610"/>
      <c r="AL47" s="610"/>
      <c r="AM47" s="610"/>
      <c r="AN47" s="610"/>
      <c r="AO47" s="610"/>
      <c r="AP47" s="610"/>
      <c r="AQ47" s="610"/>
      <c r="AR47" s="610"/>
      <c r="AS47" s="610"/>
      <c r="AT47" s="610"/>
      <c r="AU47" s="610"/>
      <c r="AV47" s="610"/>
      <c r="AW47" s="611"/>
      <c r="AX47" s="25"/>
      <c r="AY47" s="68"/>
      <c r="AZ47" s="25"/>
    </row>
    <row r="48" spans="1:52" ht="15" customHeight="1" x14ac:dyDescent="0.2">
      <c r="A48" s="25"/>
      <c r="B48" s="72"/>
      <c r="C48" s="25"/>
      <c r="D48" s="606"/>
      <c r="E48" s="607"/>
      <c r="F48" s="607"/>
      <c r="G48" s="607"/>
      <c r="H48" s="607"/>
      <c r="I48" s="607"/>
      <c r="J48" s="607"/>
      <c r="K48" s="607"/>
      <c r="L48" s="607"/>
      <c r="M48" s="607"/>
      <c r="N48" s="607"/>
      <c r="O48" s="607"/>
      <c r="P48" s="607"/>
      <c r="Q48" s="607"/>
      <c r="R48" s="607"/>
      <c r="S48" s="608"/>
      <c r="T48" s="612"/>
      <c r="U48" s="613"/>
      <c r="V48" s="613"/>
      <c r="W48" s="613"/>
      <c r="X48" s="613"/>
      <c r="Y48" s="613"/>
      <c r="Z48" s="613"/>
      <c r="AA48" s="613"/>
      <c r="AB48" s="613"/>
      <c r="AC48" s="613"/>
      <c r="AD48" s="613"/>
      <c r="AE48" s="613"/>
      <c r="AF48" s="613"/>
      <c r="AG48" s="613"/>
      <c r="AH48" s="614"/>
      <c r="AI48" s="612"/>
      <c r="AJ48" s="613"/>
      <c r="AK48" s="613"/>
      <c r="AL48" s="613"/>
      <c r="AM48" s="613"/>
      <c r="AN48" s="613"/>
      <c r="AO48" s="613"/>
      <c r="AP48" s="613"/>
      <c r="AQ48" s="613"/>
      <c r="AR48" s="613"/>
      <c r="AS48" s="613"/>
      <c r="AT48" s="613"/>
      <c r="AU48" s="613"/>
      <c r="AV48" s="613"/>
      <c r="AW48" s="614"/>
      <c r="AX48" s="25"/>
      <c r="AY48" s="68"/>
      <c r="AZ48" s="25"/>
    </row>
    <row r="49" spans="1:52" ht="15" customHeight="1" x14ac:dyDescent="0.2">
      <c r="A49" s="25"/>
      <c r="B49" s="73"/>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74"/>
      <c r="AZ49" s="25"/>
    </row>
    <row r="50" spans="1:52" ht="18" customHeight="1" x14ac:dyDescent="0.2">
      <c r="A50" s="25"/>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5"/>
    </row>
    <row r="51" spans="1:52" ht="12.75" customHeight="1" x14ac:dyDescent="0.2">
      <c r="A51" s="25"/>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25"/>
    </row>
    <row r="52" spans="1:52" ht="15" customHeight="1" x14ac:dyDescent="0.2">
      <c r="A52" s="25"/>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25"/>
    </row>
    <row r="53" spans="1:52" x14ac:dyDescent="0.2">
      <c r="A53" s="25"/>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25"/>
    </row>
    <row r="54" spans="1:52" x14ac:dyDescent="0.2">
      <c r="A54" s="25"/>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25"/>
    </row>
    <row r="55" spans="1:52" x14ac:dyDescent="0.2">
      <c r="A55" s="2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25"/>
    </row>
    <row r="56" spans="1:52"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row>
    <row r="57" spans="1:52"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row>
    <row r="58" spans="1:52"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row>
    <row r="59" spans="1:52"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row>
    <row r="60" spans="1:52"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row>
    <row r="61" spans="1:52"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row>
    <row r="62" spans="1:52"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row>
    <row r="63" spans="1:52"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row>
    <row r="64" spans="1:52" x14ac:dyDescent="0.2">
      <c r="A64" s="25"/>
      <c r="B64" s="602" t="s">
        <v>220</v>
      </c>
      <c r="C64" s="602"/>
      <c r="D64" s="602"/>
      <c r="E64" s="602"/>
      <c r="F64" s="602"/>
      <c r="G64" s="602"/>
      <c r="H64" s="602"/>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2"/>
      <c r="AP64" s="602"/>
      <c r="AQ64" s="602"/>
      <c r="AR64" s="602"/>
      <c r="AS64" s="602"/>
      <c r="AT64" s="602"/>
      <c r="AU64" s="602"/>
      <c r="AV64" s="602"/>
      <c r="AW64" s="602"/>
      <c r="AX64" s="602"/>
      <c r="AY64" s="602"/>
      <c r="AZ64" s="25"/>
    </row>
    <row r="65" spans="1:52" x14ac:dyDescent="0.2">
      <c r="A65" s="25"/>
      <c r="B65" s="602"/>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2"/>
      <c r="AP65" s="602"/>
      <c r="AQ65" s="602"/>
      <c r="AR65" s="602"/>
      <c r="AS65" s="602"/>
      <c r="AT65" s="602"/>
      <c r="AU65" s="602"/>
      <c r="AV65" s="602"/>
      <c r="AW65" s="602"/>
      <c r="AX65" s="602"/>
      <c r="AY65" s="602"/>
      <c r="AZ65" s="25"/>
    </row>
    <row r="66" spans="1:52" x14ac:dyDescent="0.2">
      <c r="A66" s="25"/>
      <c r="B66" s="602"/>
      <c r="C66" s="602"/>
      <c r="D66" s="602"/>
      <c r="E66" s="602"/>
      <c r="F66" s="602"/>
      <c r="G66" s="602"/>
      <c r="H66" s="602"/>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2"/>
      <c r="AP66" s="602"/>
      <c r="AQ66" s="602"/>
      <c r="AR66" s="602"/>
      <c r="AS66" s="602"/>
      <c r="AT66" s="602"/>
      <c r="AU66" s="602"/>
      <c r="AV66" s="602"/>
      <c r="AW66" s="602"/>
      <c r="AX66" s="602"/>
      <c r="AY66" s="602"/>
      <c r="AZ66" s="25"/>
    </row>
    <row r="67" spans="1:52" x14ac:dyDescent="0.2">
      <c r="A67" s="25"/>
      <c r="B67" s="602"/>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c r="AZ67" s="25"/>
    </row>
    <row r="68" spans="1:52" x14ac:dyDescent="0.2">
      <c r="A68" s="25"/>
      <c r="B68" s="602"/>
      <c r="C68" s="602"/>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25"/>
    </row>
    <row r="69" spans="1:52" x14ac:dyDescent="0.2">
      <c r="A69" s="25"/>
      <c r="B69" s="602"/>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c r="AZ69" s="25"/>
    </row>
    <row r="70" spans="1:52" x14ac:dyDescent="0.2">
      <c r="A70" s="25"/>
      <c r="B70" s="602"/>
      <c r="C70" s="602"/>
      <c r="D70" s="602"/>
      <c r="E70" s="602"/>
      <c r="F70" s="602"/>
      <c r="G70" s="602"/>
      <c r="H70" s="602"/>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2"/>
      <c r="AP70" s="602"/>
      <c r="AQ70" s="602"/>
      <c r="AR70" s="602"/>
      <c r="AS70" s="602"/>
      <c r="AT70" s="602"/>
      <c r="AU70" s="602"/>
      <c r="AV70" s="602"/>
      <c r="AW70" s="602"/>
      <c r="AX70" s="602"/>
      <c r="AY70" s="602"/>
      <c r="AZ70" s="25"/>
    </row>
    <row r="71" spans="1:52" x14ac:dyDescent="0.2">
      <c r="A71" s="25"/>
      <c r="B71" s="602"/>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c r="AZ71" s="25"/>
    </row>
    <row r="72" spans="1:52" x14ac:dyDescent="0.2"/>
  </sheetData>
  <mergeCells count="63">
    <mergeCell ref="Z10:AK10"/>
    <mergeCell ref="Z21:AK21"/>
    <mergeCell ref="Z23:AK23"/>
    <mergeCell ref="AM23:AQ23"/>
    <mergeCell ref="AM21:AQ21"/>
    <mergeCell ref="Z11:AK11"/>
    <mergeCell ref="Z17:AK17"/>
    <mergeCell ref="Z18:AK18"/>
    <mergeCell ref="Z19:AK19"/>
    <mergeCell ref="AM19:AQ19"/>
    <mergeCell ref="AM13:AX17"/>
    <mergeCell ref="AS20:AW20"/>
    <mergeCell ref="Z22:AK22"/>
    <mergeCell ref="AM22:AQ22"/>
    <mergeCell ref="B9:AK9"/>
    <mergeCell ref="N1:AY2"/>
    <mergeCell ref="B7:AY7"/>
    <mergeCell ref="G8:Y8"/>
    <mergeCell ref="AF8:AY8"/>
    <mergeCell ref="B12:B13"/>
    <mergeCell ref="C12:V13"/>
    <mergeCell ref="W12:Y13"/>
    <mergeCell ref="Z12:AK13"/>
    <mergeCell ref="N16:X16"/>
    <mergeCell ref="B14:AK14"/>
    <mergeCell ref="B15:B16"/>
    <mergeCell ref="Z15:AK16"/>
    <mergeCell ref="G16:I16"/>
    <mergeCell ref="B24:AK24"/>
    <mergeCell ref="C25:Y25"/>
    <mergeCell ref="Z25:AK25"/>
    <mergeCell ref="B20:AK20"/>
    <mergeCell ref="AS22:AX23"/>
    <mergeCell ref="Z26:AK26"/>
    <mergeCell ref="AM26:AQ26"/>
    <mergeCell ref="B27:B28"/>
    <mergeCell ref="L27:N27"/>
    <mergeCell ref="O27:V27"/>
    <mergeCell ref="Z27:AK28"/>
    <mergeCell ref="K28:Y28"/>
    <mergeCell ref="Z39:AK39"/>
    <mergeCell ref="Z29:AK29"/>
    <mergeCell ref="B30:AK30"/>
    <mergeCell ref="Z31:AK31"/>
    <mergeCell ref="Z32:AK32"/>
    <mergeCell ref="Z33:AK33"/>
    <mergeCell ref="Z34:AK34"/>
    <mergeCell ref="Z35:AK35"/>
    <mergeCell ref="Z36:AK36"/>
    <mergeCell ref="Z37:AK37"/>
    <mergeCell ref="Z38:AK38"/>
    <mergeCell ref="B64:AY71"/>
    <mergeCell ref="D47:S48"/>
    <mergeCell ref="T47:AH48"/>
    <mergeCell ref="AI47:AW48"/>
    <mergeCell ref="Z40:AK40"/>
    <mergeCell ref="Z41:AK41"/>
    <mergeCell ref="D44:S44"/>
    <mergeCell ref="T44:AH44"/>
    <mergeCell ref="AI44:AW44"/>
    <mergeCell ref="D45:S46"/>
    <mergeCell ref="T45:AH46"/>
    <mergeCell ref="AI45:AW46"/>
  </mergeCells>
  <conditionalFormatting sqref="AM23:AQ23">
    <cfRule type="cellIs" dxfId="0" priority="1" operator="greaterThan">
      <formula>0</formula>
    </cfRule>
  </conditionalFormatting>
  <dataValidations disablePrompts="1" count="2">
    <dataValidation type="list" allowBlank="1" showInputMessage="1" showErrorMessage="1" sqref="G16:I16" xr:uid="{00000000-0002-0000-0300-000000000000}">
      <formula1>STATE</formula1>
    </dataValidation>
    <dataValidation type="list" allowBlank="1" showInputMessage="1" showErrorMessage="1" sqref="K28" xr:uid="{00000000-0002-0000-0300-000001000000}">
      <formula1>Veteran_Type</formula1>
    </dataValidation>
  </dataValidations>
  <pageMargins left="0.5" right="0.5" top="0.5" bottom="0.5" header="0.3" footer="0.3"/>
  <pageSetup paperSize="5" scale="96" orientation="portrait" r:id="rId1"/>
  <headerFooter>
    <oddHeader xml:space="preserve">&amp;C </oddHeader>
    <oddFooter>&amp;L&amp;"Tahoma,Bold"&amp;7VA Loan Calculator 2018 - 2019 FM-011 rev.20&amp;C&amp;"Tahoma,Bold"&amp;7Page &amp;P of &amp;N  2/26/2019&amp;R&amp;"Tahoma,Bold"&amp;9&amp;K00-013www.plazahomemortgage.com</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2000000}">
          <x14:formula1>
            <xm:f>INDIRECT('County List-Previous Yr (Refi)'!$B$4)</xm:f>
          </x14:formula1>
          <xm:sqref>N16:X16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1" tint="0.499984740745262"/>
  </sheetPr>
  <dimension ref="A1:C52"/>
  <sheetViews>
    <sheetView workbookViewId="0">
      <selection activeCell="C14" sqref="C14"/>
    </sheetView>
  </sheetViews>
  <sheetFormatPr defaultRowHeight="15" x14ac:dyDescent="0.25"/>
  <cols>
    <col min="3" max="3" width="40" bestFit="1" customWidth="1"/>
  </cols>
  <sheetData>
    <row r="1" spans="1:3" x14ac:dyDescent="0.25">
      <c r="A1" s="3" t="s">
        <v>158</v>
      </c>
      <c r="C1" s="5" t="s">
        <v>187</v>
      </c>
    </row>
    <row r="2" spans="1:3" x14ac:dyDescent="0.25">
      <c r="A2" s="4" t="s">
        <v>134</v>
      </c>
      <c r="C2" t="s">
        <v>188</v>
      </c>
    </row>
    <row r="3" spans="1:3" x14ac:dyDescent="0.25">
      <c r="A3" s="4" t="s">
        <v>159</v>
      </c>
      <c r="C3" t="s">
        <v>189</v>
      </c>
    </row>
    <row r="4" spans="1:3" x14ac:dyDescent="0.25">
      <c r="A4" s="4" t="s">
        <v>161</v>
      </c>
      <c r="C4" t="s">
        <v>190</v>
      </c>
    </row>
    <row r="5" spans="1:3" x14ac:dyDescent="0.25">
      <c r="A5" s="4" t="s">
        <v>160</v>
      </c>
      <c r="C5" t="s">
        <v>191</v>
      </c>
    </row>
    <row r="6" spans="1:3" x14ac:dyDescent="0.25">
      <c r="A6" s="4" t="s">
        <v>135</v>
      </c>
      <c r="C6" t="s">
        <v>192</v>
      </c>
    </row>
    <row r="7" spans="1:3" x14ac:dyDescent="0.25">
      <c r="A7" s="4" t="s">
        <v>136</v>
      </c>
    </row>
    <row r="8" spans="1:3" x14ac:dyDescent="0.25">
      <c r="A8" s="4" t="s">
        <v>137</v>
      </c>
    </row>
    <row r="9" spans="1:3" x14ac:dyDescent="0.25">
      <c r="A9" s="4" t="s">
        <v>138</v>
      </c>
    </row>
    <row r="10" spans="1:3" x14ac:dyDescent="0.25">
      <c r="A10" s="4" t="s">
        <v>162</v>
      </c>
    </row>
    <row r="11" spans="1:3" x14ac:dyDescent="0.25">
      <c r="A11" s="4" t="s">
        <v>139</v>
      </c>
    </row>
    <row r="12" spans="1:3" x14ac:dyDescent="0.25">
      <c r="A12" s="4" t="s">
        <v>140</v>
      </c>
    </row>
    <row r="13" spans="1:3" x14ac:dyDescent="0.25">
      <c r="A13" s="4" t="s">
        <v>141</v>
      </c>
    </row>
    <row r="14" spans="1:3" x14ac:dyDescent="0.25">
      <c r="A14" s="4" t="s">
        <v>165</v>
      </c>
    </row>
    <row r="15" spans="1:3" x14ac:dyDescent="0.25">
      <c r="A15" s="4" t="s">
        <v>142</v>
      </c>
    </row>
    <row r="16" spans="1:3" x14ac:dyDescent="0.25">
      <c r="A16" s="4" t="s">
        <v>163</v>
      </c>
    </row>
    <row r="17" spans="1:1" x14ac:dyDescent="0.25">
      <c r="A17" s="4" t="s">
        <v>164</v>
      </c>
    </row>
    <row r="18" spans="1:1" x14ac:dyDescent="0.25">
      <c r="A18" s="4" t="s">
        <v>166</v>
      </c>
    </row>
    <row r="19" spans="1:1" x14ac:dyDescent="0.25">
      <c r="A19" s="4" t="s">
        <v>167</v>
      </c>
    </row>
    <row r="20" spans="1:1" x14ac:dyDescent="0.25">
      <c r="A20" s="4" t="s">
        <v>168</v>
      </c>
    </row>
    <row r="21" spans="1:1" x14ac:dyDescent="0.25">
      <c r="A21" s="4" t="s">
        <v>145</v>
      </c>
    </row>
    <row r="22" spans="1:1" x14ac:dyDescent="0.25">
      <c r="A22" s="4" t="s">
        <v>143</v>
      </c>
    </row>
    <row r="23" spans="1:1" x14ac:dyDescent="0.25">
      <c r="A23" s="4" t="s">
        <v>169</v>
      </c>
    </row>
    <row r="24" spans="1:1" x14ac:dyDescent="0.25">
      <c r="A24" s="4" t="s">
        <v>170</v>
      </c>
    </row>
    <row r="25" spans="1:1" x14ac:dyDescent="0.25">
      <c r="A25" s="4" t="s">
        <v>171</v>
      </c>
    </row>
    <row r="26" spans="1:1" x14ac:dyDescent="0.25">
      <c r="A26" s="4" t="s">
        <v>173</v>
      </c>
    </row>
    <row r="27" spans="1:1" x14ac:dyDescent="0.25">
      <c r="A27" s="4" t="s">
        <v>172</v>
      </c>
    </row>
    <row r="28" spans="1:1" x14ac:dyDescent="0.25">
      <c r="A28" s="4" t="s">
        <v>174</v>
      </c>
    </row>
    <row r="29" spans="1:1" x14ac:dyDescent="0.25">
      <c r="A29" s="4" t="s">
        <v>149</v>
      </c>
    </row>
    <row r="30" spans="1:1" x14ac:dyDescent="0.25">
      <c r="A30" s="4" t="s">
        <v>178</v>
      </c>
    </row>
    <row r="31" spans="1:1" x14ac:dyDescent="0.25">
      <c r="A31" s="4" t="s">
        <v>175</v>
      </c>
    </row>
    <row r="32" spans="1:1" x14ac:dyDescent="0.25">
      <c r="A32" s="4" t="s">
        <v>146</v>
      </c>
    </row>
    <row r="33" spans="1:1" x14ac:dyDescent="0.25">
      <c r="A33" s="4" t="s">
        <v>147</v>
      </c>
    </row>
    <row r="34" spans="1:1" x14ac:dyDescent="0.25">
      <c r="A34" s="4" t="s">
        <v>177</v>
      </c>
    </row>
    <row r="35" spans="1:1" x14ac:dyDescent="0.25">
      <c r="A35" s="4" t="s">
        <v>176</v>
      </c>
    </row>
    <row r="36" spans="1:1" x14ac:dyDescent="0.25">
      <c r="A36" s="4" t="s">
        <v>148</v>
      </c>
    </row>
    <row r="37" spans="1:1" x14ac:dyDescent="0.25">
      <c r="A37" s="4" t="s">
        <v>179</v>
      </c>
    </row>
    <row r="38" spans="1:1" x14ac:dyDescent="0.25">
      <c r="A38" s="4" t="s">
        <v>180</v>
      </c>
    </row>
    <row r="39" spans="1:1" x14ac:dyDescent="0.25">
      <c r="A39" s="4" t="s">
        <v>181</v>
      </c>
    </row>
    <row r="40" spans="1:1" x14ac:dyDescent="0.25">
      <c r="A40" s="4" t="s">
        <v>150</v>
      </c>
    </row>
    <row r="41" spans="1:1" x14ac:dyDescent="0.25">
      <c r="A41" s="4" t="s">
        <v>151</v>
      </c>
    </row>
    <row r="42" spans="1:1" x14ac:dyDescent="0.25">
      <c r="A42" s="4" t="s">
        <v>182</v>
      </c>
    </row>
    <row r="43" spans="1:1" x14ac:dyDescent="0.25">
      <c r="A43" s="4" t="s">
        <v>183</v>
      </c>
    </row>
    <row r="44" spans="1:1" x14ac:dyDescent="0.25">
      <c r="A44" s="4" t="s">
        <v>152</v>
      </c>
    </row>
    <row r="45" spans="1:1" x14ac:dyDescent="0.25">
      <c r="A45" s="4" t="s">
        <v>184</v>
      </c>
    </row>
    <row r="46" spans="1:1" x14ac:dyDescent="0.25">
      <c r="A46" s="4" t="s">
        <v>153</v>
      </c>
    </row>
    <row r="47" spans="1:1" x14ac:dyDescent="0.25">
      <c r="A47" s="4" t="s">
        <v>154</v>
      </c>
    </row>
    <row r="48" spans="1:1" x14ac:dyDescent="0.25">
      <c r="A48" s="4" t="s">
        <v>185</v>
      </c>
    </row>
    <row r="49" spans="1:1" x14ac:dyDescent="0.25">
      <c r="A49" s="4" t="s">
        <v>155</v>
      </c>
    </row>
    <row r="50" spans="1:1" x14ac:dyDescent="0.25">
      <c r="A50" s="4" t="s">
        <v>186</v>
      </c>
    </row>
    <row r="51" spans="1:1" x14ac:dyDescent="0.25">
      <c r="A51" s="4" t="s">
        <v>156</v>
      </c>
    </row>
    <row r="52" spans="1:1" x14ac:dyDescent="0.25">
      <c r="A52" s="4" t="s">
        <v>157</v>
      </c>
    </row>
  </sheetData>
  <sheetProtection selectLockedCells="1" selectUnlockedCells="1"/>
  <sortState xmlns:xlrd2="http://schemas.microsoft.com/office/spreadsheetml/2017/richdata2" ref="A2:A57">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499984740745262"/>
  </sheetPr>
  <dimension ref="A1:AZ265"/>
  <sheetViews>
    <sheetView workbookViewId="0">
      <selection activeCell="B7" sqref="B7"/>
    </sheetView>
  </sheetViews>
  <sheetFormatPr defaultColWidth="9.140625" defaultRowHeight="12.75" x14ac:dyDescent="0.2"/>
  <cols>
    <col min="1" max="1" width="12.42578125" style="133" bestFit="1" customWidth="1"/>
    <col min="2" max="2" width="33.42578125" style="131" bestFit="1" customWidth="1"/>
    <col min="3" max="3" width="40.5703125" style="131" bestFit="1" customWidth="1"/>
    <col min="4" max="4" width="33.42578125" style="131" bestFit="1" customWidth="1"/>
    <col min="5" max="6" width="32.85546875" style="131" bestFit="1" customWidth="1"/>
    <col min="7" max="8" width="33.42578125" style="131" bestFit="1" customWidth="1"/>
    <col min="9" max="9" width="32.28515625" style="131" bestFit="1" customWidth="1"/>
    <col min="10" max="10" width="31.28515625" style="131" bestFit="1" customWidth="1"/>
    <col min="11" max="11" width="33.140625" style="131" bestFit="1" customWidth="1"/>
    <col min="12" max="12" width="33.5703125" style="131" bestFit="1" customWidth="1"/>
    <col min="13" max="13" width="34.42578125" style="131" bestFit="1" customWidth="1"/>
    <col min="14" max="14" width="33.42578125" style="131" bestFit="1" customWidth="1"/>
    <col min="15" max="15" width="34.85546875" style="131" bestFit="1" customWidth="1"/>
    <col min="16" max="16" width="34.28515625" style="131" bestFit="1" customWidth="1"/>
    <col min="17" max="17" width="34.85546875" style="131" bestFit="1" customWidth="1"/>
    <col min="18" max="18" width="34.28515625" style="131" bestFit="1" customWidth="1"/>
    <col min="19" max="19" width="34" style="131" bestFit="1" customWidth="1"/>
    <col min="20" max="20" width="32.85546875" style="131" bestFit="1" customWidth="1"/>
    <col min="21" max="21" width="33.42578125" style="131" bestFit="1" customWidth="1"/>
    <col min="22" max="22" width="33.140625" style="131" bestFit="1" customWidth="1"/>
    <col min="23" max="23" width="34.7109375" style="131" bestFit="1" customWidth="1"/>
    <col min="24" max="24" width="33.140625" style="131" bestFit="1" customWidth="1"/>
    <col min="25" max="26" width="32.85546875" style="131" bestFit="1" customWidth="1"/>
    <col min="27" max="27" width="36.28515625" style="131" bestFit="1" customWidth="1"/>
    <col min="28" max="28" width="35.28515625" style="131" bestFit="1" customWidth="1"/>
    <col min="29" max="29" width="36.28515625" style="131" bestFit="1" customWidth="1"/>
    <col min="30" max="30" width="35.5703125" style="131" bestFit="1" customWidth="1"/>
    <col min="31" max="32" width="35" style="131" bestFit="1" customWidth="1"/>
    <col min="33" max="34" width="35.5703125" style="131" bestFit="1" customWidth="1"/>
    <col min="35" max="35" width="35.42578125" style="131" bestFit="1" customWidth="1"/>
    <col min="36" max="36" width="34.42578125" style="131" bestFit="1" customWidth="1"/>
    <col min="37" max="37" width="35.28515625" style="131" bestFit="1" customWidth="1"/>
    <col min="38" max="38" width="34.7109375" style="131" bestFit="1" customWidth="1"/>
    <col min="39" max="39" width="36.42578125" style="131" bestFit="1" customWidth="1"/>
    <col min="40" max="40" width="35.5703125" style="131" bestFit="1" customWidth="1"/>
    <col min="41" max="41" width="35.85546875" style="131" bestFit="1" customWidth="1"/>
    <col min="42" max="42" width="35.28515625" style="131" bestFit="1" customWidth="1"/>
    <col min="43" max="43" width="35.85546875" style="131" bestFit="1" customWidth="1"/>
    <col min="44" max="44" width="36.28515625" style="131" bestFit="1" customWidth="1"/>
    <col min="45" max="45" width="36" style="131" bestFit="1" customWidth="1"/>
    <col min="46" max="46" width="35" style="131" bestFit="1" customWidth="1"/>
    <col min="47" max="47" width="35.5703125" style="131" bestFit="1" customWidth="1"/>
    <col min="48" max="48" width="36.28515625" style="131" bestFit="1" customWidth="1"/>
    <col min="49" max="49" width="36.7109375" style="131" bestFit="1" customWidth="1"/>
    <col min="50" max="50" width="35.28515625" style="131" bestFit="1" customWidth="1"/>
    <col min="51" max="52" width="35" style="131" bestFit="1" customWidth="1"/>
    <col min="53" max="16384" width="9.140625" style="131"/>
  </cols>
  <sheetData>
    <row r="1" spans="1:52" x14ac:dyDescent="0.2">
      <c r="A1" s="133" t="s">
        <v>244</v>
      </c>
      <c r="B1" s="144" t="s">
        <v>245</v>
      </c>
    </row>
    <row r="2" spans="1:52" x14ac:dyDescent="0.2">
      <c r="A2" s="133" t="s">
        <v>240</v>
      </c>
      <c r="B2" s="144">
        <f>Purchase!Current_Year_Purchase_State_Selection</f>
        <v>0</v>
      </c>
    </row>
    <row r="3" spans="1:52" x14ac:dyDescent="0.2">
      <c r="A3" s="133" t="s">
        <v>241</v>
      </c>
      <c r="B3" s="144">
        <f>Year_Current_Purch</f>
        <v>2024</v>
      </c>
    </row>
    <row r="4" spans="1:52" x14ac:dyDescent="0.2">
      <c r="A4" s="133" t="s">
        <v>239</v>
      </c>
      <c r="B4" s="141" t="e">
        <f>HLOOKUP(B2,B5:AZ7,3,FALSE)</f>
        <v>#N/A</v>
      </c>
      <c r="C4" s="145" t="s">
        <v>242</v>
      </c>
    </row>
    <row r="5" spans="1:52" x14ac:dyDescent="0.2">
      <c r="A5" s="131"/>
      <c r="B5" s="143" t="s">
        <v>159</v>
      </c>
      <c r="C5" s="143" t="s">
        <v>134</v>
      </c>
      <c r="D5" s="143" t="s">
        <v>160</v>
      </c>
      <c r="E5" s="143" t="s">
        <v>161</v>
      </c>
      <c r="F5" s="143" t="s">
        <v>135</v>
      </c>
      <c r="G5" s="143" t="s">
        <v>136</v>
      </c>
      <c r="H5" s="143" t="s">
        <v>137</v>
      </c>
      <c r="I5" s="143" t="s">
        <v>162</v>
      </c>
      <c r="J5" s="143" t="s">
        <v>138</v>
      </c>
      <c r="K5" s="143" t="s">
        <v>139</v>
      </c>
      <c r="L5" s="143" t="s">
        <v>140</v>
      </c>
      <c r="M5" s="143" t="s">
        <v>141</v>
      </c>
      <c r="N5" s="143" t="s">
        <v>142</v>
      </c>
      <c r="O5" s="143" t="s">
        <v>163</v>
      </c>
      <c r="P5" s="143" t="s">
        <v>164</v>
      </c>
      <c r="Q5" s="143" t="s">
        <v>165</v>
      </c>
      <c r="R5" s="143" t="s">
        <v>166</v>
      </c>
      <c r="S5" s="143" t="s">
        <v>167</v>
      </c>
      <c r="T5" s="143" t="s">
        <v>168</v>
      </c>
      <c r="U5" s="143" t="s">
        <v>169</v>
      </c>
      <c r="V5" s="143" t="s">
        <v>143</v>
      </c>
      <c r="W5" s="143" t="s">
        <v>145</v>
      </c>
      <c r="X5" s="143" t="s">
        <v>170</v>
      </c>
      <c r="Y5" s="143" t="s">
        <v>171</v>
      </c>
      <c r="Z5" s="143" t="s">
        <v>172</v>
      </c>
      <c r="AA5" s="143" t="s">
        <v>173</v>
      </c>
      <c r="AB5" s="143" t="s">
        <v>174</v>
      </c>
      <c r="AC5" s="143" t="s">
        <v>175</v>
      </c>
      <c r="AD5" s="143" t="s">
        <v>176</v>
      </c>
      <c r="AE5" s="143" t="s">
        <v>146</v>
      </c>
      <c r="AF5" s="143" t="s">
        <v>147</v>
      </c>
      <c r="AG5" s="143" t="s">
        <v>177</v>
      </c>
      <c r="AH5" s="143" t="s">
        <v>148</v>
      </c>
      <c r="AI5" s="143" t="s">
        <v>149</v>
      </c>
      <c r="AJ5" s="143" t="s">
        <v>178</v>
      </c>
      <c r="AK5" s="143" t="s">
        <v>179</v>
      </c>
      <c r="AL5" s="143" t="s">
        <v>180</v>
      </c>
      <c r="AM5" s="143" t="s">
        <v>181</v>
      </c>
      <c r="AN5" s="143" t="s">
        <v>150</v>
      </c>
      <c r="AO5" s="143" t="s">
        <v>151</v>
      </c>
      <c r="AP5" s="143" t="s">
        <v>182</v>
      </c>
      <c r="AQ5" s="143" t="s">
        <v>183</v>
      </c>
      <c r="AR5" s="143" t="s">
        <v>152</v>
      </c>
      <c r="AS5" s="143" t="s">
        <v>184</v>
      </c>
      <c r="AT5" s="143" t="s">
        <v>153</v>
      </c>
      <c r="AU5" s="143" t="s">
        <v>185</v>
      </c>
      <c r="AV5" s="143" t="s">
        <v>154</v>
      </c>
      <c r="AW5" s="143" t="s">
        <v>155</v>
      </c>
      <c r="AX5" s="143" t="s">
        <v>156</v>
      </c>
      <c r="AY5" s="143" t="s">
        <v>186</v>
      </c>
      <c r="AZ5" s="143" t="s">
        <v>157</v>
      </c>
    </row>
    <row r="6" spans="1:52" x14ac:dyDescent="0.2">
      <c r="A6" s="141" t="s">
        <v>238</v>
      </c>
      <c r="B6" s="142">
        <f t="array" ref="B6">MAX(IF(B10:B264&lt;&gt;"",ROW(B10:B264),""))</f>
        <v>76</v>
      </c>
      <c r="C6" s="142">
        <f t="array" ref="C6">MAX(IF(C10:C264&lt;&gt;"",ROW(C10:C264),""))</f>
        <v>39</v>
      </c>
      <c r="D6" s="142">
        <f t="array" ref="D6">MAX(IF(D10:D264&lt;&gt;"",ROW(D10:D264),""))</f>
        <v>24</v>
      </c>
      <c r="E6" s="142">
        <f t="array" ref="E6">MAX(IF(E10:E264&lt;&gt;"",ROW(E10:E264),""))</f>
        <v>84</v>
      </c>
      <c r="F6" s="142">
        <f t="array" ref="F6">MAX(IF(F10:F264&lt;&gt;"",ROW(F10:F264),""))</f>
        <v>67</v>
      </c>
      <c r="G6" s="142">
        <f t="array" ref="G6">MAX(IF(G10:G264&lt;&gt;"",ROW(G10:G264),""))</f>
        <v>73</v>
      </c>
      <c r="H6" s="142">
        <f t="array" ref="H6">MAX(IF(H10:H264&lt;&gt;"",ROW(H10:H264),""))</f>
        <v>17</v>
      </c>
      <c r="I6" s="142">
        <f t="array" ref="I6">MAX(IF(I10:I264&lt;&gt;"",ROW(I10:I264),""))</f>
        <v>12</v>
      </c>
      <c r="J6" s="142">
        <f t="array" ref="J6">MAX(IF(J10:J264&lt;&gt;"",ROW(J10:J264),""))</f>
        <v>10</v>
      </c>
      <c r="K6" s="142">
        <f t="array" ref="K6">MAX(IF(K10:K264&lt;&gt;"",ROW(K10:K264),""))</f>
        <v>76</v>
      </c>
      <c r="L6" s="142">
        <f t="array" ref="L6">MAX(IF(L10:L264&lt;&gt;"",ROW(L10:L264),""))</f>
        <v>168</v>
      </c>
      <c r="M6" s="142">
        <f t="array" ref="M6">MAX(IF(M10:M264&lt;&gt;"",ROW(M10:M264),""))</f>
        <v>14</v>
      </c>
      <c r="N6" s="142">
        <f t="array" ref="N6">MAX(IF(N10:N264&lt;&gt;"",ROW(N10:N264),""))</f>
        <v>53</v>
      </c>
      <c r="O6" s="142">
        <f t="array" ref="O6">MAX(IF(O10:O264&lt;&gt;"",ROW(O10:O264),""))</f>
        <v>111</v>
      </c>
      <c r="P6" s="142">
        <f t="array" ref="P6">MAX(IF(P10:P264&lt;&gt;"",ROW(P10:P264),""))</f>
        <v>101</v>
      </c>
      <c r="Q6" s="142">
        <f t="array" ref="Q6">MAX(IF(Q10:Q264&lt;&gt;"",ROW(Q10:Q264),""))</f>
        <v>108</v>
      </c>
      <c r="R6" s="142">
        <f t="array" ref="R6">MAX(IF(R10:R264&lt;&gt;"",ROW(R10:R264),""))</f>
        <v>114</v>
      </c>
      <c r="S6" s="142">
        <f t="array" ref="S6">MAX(IF(S10:S264&lt;&gt;"",ROW(S10:S264),""))</f>
        <v>129</v>
      </c>
      <c r="T6" s="142">
        <f t="array" ref="T6">MAX(IF(T10:T264&lt;&gt;"",ROW(T10:T264),""))</f>
        <v>73</v>
      </c>
      <c r="U6" s="142">
        <f t="array" ref="U6">MAX(IF(U10:U264&lt;&gt;"",ROW(U10:U264),""))</f>
        <v>25</v>
      </c>
      <c r="V6" s="142">
        <f t="array" ref="V6">MAX(IF(V10:V264&lt;&gt;"",ROW(V10:V264),""))</f>
        <v>33</v>
      </c>
      <c r="W6" s="142">
        <f t="array" ref="W6">MAX(IF(W10:W264&lt;&gt;"",ROW(W10:W264),""))</f>
        <v>23</v>
      </c>
      <c r="X6" s="142">
        <f t="array" ref="X6">MAX(IF(X10:X264&lt;&gt;"",ROW(X10:X264),""))</f>
        <v>92</v>
      </c>
      <c r="Y6" s="142">
        <f t="array" ref="Y6">MAX(IF(Y10:Y264&lt;&gt;"",ROW(Y10:Y264),""))</f>
        <v>96</v>
      </c>
      <c r="Z6" s="142">
        <f t="array" ref="Z6">MAX(IF(Z10:Z264&lt;&gt;"",ROW(Z10:Z264),""))</f>
        <v>91</v>
      </c>
      <c r="AA6" s="142">
        <f t="array" ref="AA6">MAX(IF(AA10:AA264&lt;&gt;"",ROW(AA10:AA264),""))</f>
        <v>124</v>
      </c>
      <c r="AB6" s="142">
        <f t="array" ref="AB6">MAX(IF(AB10:AB264&lt;&gt;"",ROW(AB10:AB264),""))</f>
        <v>65</v>
      </c>
      <c r="AC6" s="142">
        <f t="array" ref="AC6">MAX(IF(AC10:AC264&lt;&gt;"",ROW(AC10:AC264),""))</f>
        <v>102</v>
      </c>
      <c r="AD6" s="142">
        <f t="array" ref="AD6">MAX(IF(AD10:AD264&lt;&gt;"",ROW(AD10:AD264),""))</f>
        <v>26</v>
      </c>
      <c r="AE6" s="142">
        <f t="array" ref="AE6">MAX(IF(AE10:AE264&lt;&gt;"",ROW(AE10:AE264),""))</f>
        <v>19</v>
      </c>
      <c r="AF6" s="142">
        <f t="array" ref="AF6">MAX(IF(AF10:AF264&lt;&gt;"",ROW(AF10:AF264),""))</f>
        <v>30</v>
      </c>
      <c r="AG6" s="142">
        <f t="array" ref="AG6">MAX(IF(AG10:AG264&lt;&gt;"",ROW(AG10:AG264),""))</f>
        <v>42</v>
      </c>
      <c r="AH6" s="142">
        <f t="array" ref="AH6">MAX(IF(AH10:AH264&lt;&gt;"",ROW(AH10:AH264),""))</f>
        <v>71</v>
      </c>
      <c r="AI6" s="142">
        <f t="array" ref="AI6">MAX(IF(AI10:AI264&lt;&gt;"",ROW(AI10:AI264),""))</f>
        <v>109</v>
      </c>
      <c r="AJ6" s="142">
        <f t="array" ref="AJ6">MAX(IF(AJ10:AJ264&lt;&gt;"",ROW(AJ10:AJ264),""))</f>
        <v>62</v>
      </c>
      <c r="AK6" s="142">
        <f t="array" ref="AK6">MAX(IF(AK10:AK264&lt;&gt;"",ROW(AK10:AK264),""))</f>
        <v>97</v>
      </c>
      <c r="AL6" s="142">
        <f t="array" ref="AL6">MAX(IF(AL10:AL264&lt;&gt;"",ROW(AL10:AL264),""))</f>
        <v>86</v>
      </c>
      <c r="AM6" s="142">
        <f t="array" ref="AM6">MAX(IF(AM10:AM264&lt;&gt;"",ROW(AM10:AM264),""))</f>
        <v>45</v>
      </c>
      <c r="AN6" s="142">
        <f t="array" ref="AN6">MAX(IF(AN10:AN264&lt;&gt;"",ROW(AN10:AN264),""))</f>
        <v>76</v>
      </c>
      <c r="AO6" s="142">
        <f t="array" ref="AO6">MAX(IF(AO10:AO264&lt;&gt;"",ROW(AO10:AO264),""))</f>
        <v>14</v>
      </c>
      <c r="AP6" s="142">
        <f t="array" ref="AP6">MAX(IF(AP10:AP264&lt;&gt;"",ROW(AP10:AP264),""))</f>
        <v>55</v>
      </c>
      <c r="AQ6" s="142">
        <f t="array" ref="AQ6">MAX(IF(AQ10:AQ264&lt;&gt;"",ROW(AQ10:AQ264),""))</f>
        <v>75</v>
      </c>
      <c r="AR6" s="142">
        <f t="array" ref="AR6">MAX(IF(AR10:AR264&lt;&gt;"",ROW(AR10:AR264),""))</f>
        <v>104</v>
      </c>
      <c r="AS6" s="142">
        <f t="array" ref="AS6">MAX(IF(AS10:AS264&lt;&gt;"",ROW(AS10:AS264),""))</f>
        <v>263</v>
      </c>
      <c r="AT6" s="142">
        <f t="array" ref="AT6">MAX(IF(AT10:AT264&lt;&gt;"",ROW(AT10:AT264),""))</f>
        <v>38</v>
      </c>
      <c r="AU6" s="142">
        <f t="array" ref="AU6">MAX(IF(AU10:AU264&lt;&gt;"",ROW(AU10:AU264),""))</f>
        <v>23</v>
      </c>
      <c r="AV6" s="142">
        <f t="array" ref="AV6">MAX(IF(AV10:AV264&lt;&gt;"",ROW(AV10:AV264),""))</f>
        <v>142</v>
      </c>
      <c r="AW6" s="142">
        <f t="array" ref="AW6">MAX(IF(AW10:AW264&lt;&gt;"",ROW(AW10:AW264),""))</f>
        <v>48</v>
      </c>
      <c r="AX6" s="142">
        <f t="array" ref="AX6">MAX(IF(AX10:AX264&lt;&gt;"",ROW(AX10:AX264),""))</f>
        <v>64</v>
      </c>
      <c r="AY6" s="142">
        <f t="array" ref="AY6">MAX(IF(AY10:AY264&lt;&gt;"",ROW(AY10:AY264),""))</f>
        <v>81</v>
      </c>
      <c r="AZ6" s="142">
        <f t="array" ref="AZ6">MAX(IF(AZ10:AZ264&lt;&gt;"",ROW(AZ10:AZ264),""))</f>
        <v>32</v>
      </c>
    </row>
    <row r="7" spans="1:52" x14ac:dyDescent="0.2">
      <c r="A7" s="141" t="s">
        <v>243</v>
      </c>
      <c r="B7" s="142" t="str">
        <f>ADDRESS(ROW(B10),COLUMN(B9),1,1,$B$1)&amp;":"&amp;ADDRESS(B6,COLUMN(B9),1,1,)</f>
        <v>'County Lists-Current Yr (Purch)'!$B$10:$B$76</v>
      </c>
      <c r="C7" s="142" t="str">
        <f t="shared" ref="C7:AZ7" si="0">ADDRESS(ROW(C10),COLUMN(C9),1,1,$B$1)&amp;":"&amp;ADDRESS(C6,COLUMN(C9),1,1,)</f>
        <v>'County Lists-Current Yr (Purch)'!$C$10:$C$39</v>
      </c>
      <c r="D7" s="142" t="str">
        <f t="shared" si="0"/>
        <v>'County Lists-Current Yr (Purch)'!$D$10:$D$24</v>
      </c>
      <c r="E7" s="142" t="str">
        <f t="shared" si="0"/>
        <v>'County Lists-Current Yr (Purch)'!$E$10:$E$84</v>
      </c>
      <c r="F7" s="142" t="str">
        <f t="shared" si="0"/>
        <v>'County Lists-Current Yr (Purch)'!$F$10:$F$67</v>
      </c>
      <c r="G7" s="142" t="str">
        <f t="shared" si="0"/>
        <v>'County Lists-Current Yr (Purch)'!$G$10:$G$73</v>
      </c>
      <c r="H7" s="142" t="str">
        <f t="shared" si="0"/>
        <v>'County Lists-Current Yr (Purch)'!$H$10:$H$17</v>
      </c>
      <c r="I7" s="142" t="str">
        <f t="shared" si="0"/>
        <v>'County Lists-Current Yr (Purch)'!$I$10:$I$12</v>
      </c>
      <c r="J7" s="142" t="str">
        <f t="shared" si="0"/>
        <v>'County Lists-Current Yr (Purch)'!$J$10:$J$10</v>
      </c>
      <c r="K7" s="142" t="str">
        <f t="shared" si="0"/>
        <v>'County Lists-Current Yr (Purch)'!$K$10:$K$76</v>
      </c>
      <c r="L7" s="142" t="str">
        <f t="shared" si="0"/>
        <v>'County Lists-Current Yr (Purch)'!$L$10:$L$168</v>
      </c>
      <c r="M7" s="142" t="str">
        <f t="shared" si="0"/>
        <v>'County Lists-Current Yr (Purch)'!$M$10:$M$14</v>
      </c>
      <c r="N7" s="142" t="str">
        <f t="shared" si="0"/>
        <v>'County Lists-Current Yr (Purch)'!$N$10:$N$53</v>
      </c>
      <c r="O7" s="142" t="str">
        <f t="shared" si="0"/>
        <v>'County Lists-Current Yr (Purch)'!$O$10:$O$111</v>
      </c>
      <c r="P7" s="142" t="str">
        <f t="shared" si="0"/>
        <v>'County Lists-Current Yr (Purch)'!$P$10:$P$101</v>
      </c>
      <c r="Q7" s="142" t="str">
        <f t="shared" si="0"/>
        <v>'County Lists-Current Yr (Purch)'!$Q$10:$Q$108</v>
      </c>
      <c r="R7" s="142" t="str">
        <f t="shared" si="0"/>
        <v>'County Lists-Current Yr (Purch)'!$R$10:$R$114</v>
      </c>
      <c r="S7" s="142" t="str">
        <f t="shared" si="0"/>
        <v>'County Lists-Current Yr (Purch)'!$S$10:$S$129</v>
      </c>
      <c r="T7" s="142" t="str">
        <f t="shared" si="0"/>
        <v>'County Lists-Current Yr (Purch)'!$T$10:$T$73</v>
      </c>
      <c r="U7" s="142" t="str">
        <f t="shared" si="0"/>
        <v>'County Lists-Current Yr (Purch)'!$U$10:$U$25</v>
      </c>
      <c r="V7" s="142" t="str">
        <f t="shared" si="0"/>
        <v>'County Lists-Current Yr (Purch)'!$V$10:$V$33</v>
      </c>
      <c r="W7" s="142" t="str">
        <f t="shared" si="0"/>
        <v>'County Lists-Current Yr (Purch)'!$W$10:$W$23</v>
      </c>
      <c r="X7" s="142" t="str">
        <f t="shared" si="0"/>
        <v>'County Lists-Current Yr (Purch)'!$X$10:$X$92</v>
      </c>
      <c r="Y7" s="142" t="str">
        <f t="shared" si="0"/>
        <v>'County Lists-Current Yr (Purch)'!$Y$10:$Y$96</v>
      </c>
      <c r="Z7" s="142" t="str">
        <f t="shared" si="0"/>
        <v>'County Lists-Current Yr (Purch)'!$Z$10:$Z$91</v>
      </c>
      <c r="AA7" s="142" t="str">
        <f t="shared" si="0"/>
        <v>'County Lists-Current Yr (Purch)'!$AA$10:$AA$124</v>
      </c>
      <c r="AB7" s="142" t="str">
        <f t="shared" si="0"/>
        <v>'County Lists-Current Yr (Purch)'!$AB$10:$AB$65</v>
      </c>
      <c r="AC7" s="142" t="str">
        <f t="shared" si="0"/>
        <v>'County Lists-Current Yr (Purch)'!$AC$10:$AC$102</v>
      </c>
      <c r="AD7" s="142" t="str">
        <f t="shared" si="0"/>
        <v>'County Lists-Current Yr (Purch)'!$AD$10:$AD$26</v>
      </c>
      <c r="AE7" s="142" t="str">
        <f t="shared" si="0"/>
        <v>'County Lists-Current Yr (Purch)'!$AE$10:$AE$19</v>
      </c>
      <c r="AF7" s="142" t="str">
        <f t="shared" si="0"/>
        <v>'County Lists-Current Yr (Purch)'!$AF$10:$AF$30</v>
      </c>
      <c r="AG7" s="142" t="str">
        <f t="shared" si="0"/>
        <v>'County Lists-Current Yr (Purch)'!$AG$10:$AG$42</v>
      </c>
      <c r="AH7" s="142" t="str">
        <f t="shared" si="0"/>
        <v>'County Lists-Current Yr (Purch)'!$AH$10:$AH$71</v>
      </c>
      <c r="AI7" s="142" t="str">
        <f t="shared" si="0"/>
        <v>'County Lists-Current Yr (Purch)'!$AI$10:$AI$109</v>
      </c>
      <c r="AJ7" s="142" t="str">
        <f t="shared" si="0"/>
        <v>'County Lists-Current Yr (Purch)'!$AJ$10:$AJ$62</v>
      </c>
      <c r="AK7" s="142" t="str">
        <f t="shared" si="0"/>
        <v>'County Lists-Current Yr (Purch)'!$AK$10:$AK$97</v>
      </c>
      <c r="AL7" s="142" t="str">
        <f t="shared" si="0"/>
        <v>'County Lists-Current Yr (Purch)'!$AL$10:$AL$86</v>
      </c>
      <c r="AM7" s="142" t="str">
        <f t="shared" si="0"/>
        <v>'County Lists-Current Yr (Purch)'!$AM$10:$AM$45</v>
      </c>
      <c r="AN7" s="142" t="str">
        <f t="shared" si="0"/>
        <v>'County Lists-Current Yr (Purch)'!$AN$10:$AN$76</v>
      </c>
      <c r="AO7" s="142" t="str">
        <f t="shared" si="0"/>
        <v>'County Lists-Current Yr (Purch)'!$AO$10:$AO$14</v>
      </c>
      <c r="AP7" s="142" t="str">
        <f t="shared" si="0"/>
        <v>'County Lists-Current Yr (Purch)'!$AP$10:$AP$55</v>
      </c>
      <c r="AQ7" s="142" t="str">
        <f t="shared" si="0"/>
        <v>'County Lists-Current Yr (Purch)'!$AQ$10:$AQ$75</v>
      </c>
      <c r="AR7" s="142" t="str">
        <f t="shared" si="0"/>
        <v>'County Lists-Current Yr (Purch)'!$AR$10:$AR$104</v>
      </c>
      <c r="AS7" s="142" t="str">
        <f t="shared" si="0"/>
        <v>'County Lists-Current Yr (Purch)'!$AS$10:$AS$263</v>
      </c>
      <c r="AT7" s="142" t="str">
        <f t="shared" si="0"/>
        <v>'County Lists-Current Yr (Purch)'!$AT$10:$AT$38</v>
      </c>
      <c r="AU7" s="142" t="str">
        <f t="shared" si="0"/>
        <v>'County Lists-Current Yr (Purch)'!$AU$10:$AU$23</v>
      </c>
      <c r="AV7" s="142" t="str">
        <f t="shared" si="0"/>
        <v>'County Lists-Current Yr (Purch)'!$AV$10:$AV$142</v>
      </c>
      <c r="AW7" s="142" t="str">
        <f t="shared" si="0"/>
        <v>'County Lists-Current Yr (Purch)'!$AW$10:$AW$48</v>
      </c>
      <c r="AX7" s="142" t="str">
        <f t="shared" si="0"/>
        <v>'County Lists-Current Yr (Purch)'!$AX$10:$AX$64</v>
      </c>
      <c r="AY7" s="142" t="str">
        <f t="shared" si="0"/>
        <v>'County Lists-Current Yr (Purch)'!$AY$10:$AY$81</v>
      </c>
      <c r="AZ7" s="142" t="str">
        <f t="shared" si="0"/>
        <v>'County Lists-Current Yr (Purch)'!$AZ$10:$AZ$32</v>
      </c>
    </row>
    <row r="8" spans="1:52" x14ac:dyDescent="0.2">
      <c r="A8" s="131"/>
      <c r="B8" s="143" t="s">
        <v>159</v>
      </c>
      <c r="C8" s="143" t="s">
        <v>134</v>
      </c>
      <c r="D8" s="143" t="s">
        <v>160</v>
      </c>
      <c r="E8" s="143" t="s">
        <v>161</v>
      </c>
      <c r="F8" s="143" t="s">
        <v>135</v>
      </c>
      <c r="G8" s="143" t="s">
        <v>136</v>
      </c>
      <c r="H8" s="143" t="s">
        <v>137</v>
      </c>
      <c r="I8" s="143" t="s">
        <v>162</v>
      </c>
      <c r="J8" s="143" t="s">
        <v>138</v>
      </c>
      <c r="K8" s="143" t="s">
        <v>139</v>
      </c>
      <c r="L8" s="143" t="s">
        <v>140</v>
      </c>
      <c r="M8" s="143" t="s">
        <v>141</v>
      </c>
      <c r="N8" s="143" t="s">
        <v>142</v>
      </c>
      <c r="O8" s="143" t="s">
        <v>163</v>
      </c>
      <c r="P8" s="143" t="s">
        <v>164</v>
      </c>
      <c r="Q8" s="143" t="s">
        <v>165</v>
      </c>
      <c r="R8" s="143" t="s">
        <v>166</v>
      </c>
      <c r="S8" s="143" t="s">
        <v>167</v>
      </c>
      <c r="T8" s="143" t="s">
        <v>168</v>
      </c>
      <c r="U8" s="143" t="s">
        <v>169</v>
      </c>
      <c r="V8" s="143" t="s">
        <v>143</v>
      </c>
      <c r="W8" s="143" t="s">
        <v>145</v>
      </c>
      <c r="X8" s="143" t="s">
        <v>170</v>
      </c>
      <c r="Y8" s="143" t="s">
        <v>171</v>
      </c>
      <c r="Z8" s="143" t="s">
        <v>172</v>
      </c>
      <c r="AA8" s="143" t="s">
        <v>173</v>
      </c>
      <c r="AB8" s="143" t="s">
        <v>174</v>
      </c>
      <c r="AC8" s="143" t="s">
        <v>175</v>
      </c>
      <c r="AD8" s="143" t="s">
        <v>176</v>
      </c>
      <c r="AE8" s="143" t="s">
        <v>146</v>
      </c>
      <c r="AF8" s="143" t="s">
        <v>147</v>
      </c>
      <c r="AG8" s="143" t="s">
        <v>177</v>
      </c>
      <c r="AH8" s="143" t="s">
        <v>148</v>
      </c>
      <c r="AI8" s="143" t="s">
        <v>149</v>
      </c>
      <c r="AJ8" s="143" t="s">
        <v>178</v>
      </c>
      <c r="AK8" s="143" t="s">
        <v>179</v>
      </c>
      <c r="AL8" s="143" t="s">
        <v>180</v>
      </c>
      <c r="AM8" s="143" t="s">
        <v>181</v>
      </c>
      <c r="AN8" s="143" t="s">
        <v>150</v>
      </c>
      <c r="AO8" s="143" t="s">
        <v>151</v>
      </c>
      <c r="AP8" s="143" t="s">
        <v>182</v>
      </c>
      <c r="AQ8" s="143" t="s">
        <v>183</v>
      </c>
      <c r="AR8" s="143" t="s">
        <v>152</v>
      </c>
      <c r="AS8" s="143" t="s">
        <v>184</v>
      </c>
      <c r="AT8" s="143" t="s">
        <v>153</v>
      </c>
      <c r="AU8" s="143" t="s">
        <v>185</v>
      </c>
      <c r="AV8" s="143" t="s">
        <v>154</v>
      </c>
      <c r="AW8" s="143" t="s">
        <v>155</v>
      </c>
      <c r="AX8" s="143" t="s">
        <v>156</v>
      </c>
      <c r="AY8" s="143" t="s">
        <v>186</v>
      </c>
      <c r="AZ8" s="143" t="s">
        <v>157</v>
      </c>
    </row>
    <row r="9" spans="1:52" x14ac:dyDescent="0.2">
      <c r="A9" s="136"/>
      <c r="B9" s="132" t="s">
        <v>82</v>
      </c>
      <c r="C9" s="132" t="s">
        <v>83</v>
      </c>
      <c r="D9" s="132" t="s">
        <v>84</v>
      </c>
      <c r="E9" s="132" t="s">
        <v>85</v>
      </c>
      <c r="F9" s="132" t="s">
        <v>86</v>
      </c>
      <c r="G9" s="132" t="s">
        <v>87</v>
      </c>
      <c r="H9" s="132" t="s">
        <v>88</v>
      </c>
      <c r="I9" s="132" t="s">
        <v>89</v>
      </c>
      <c r="J9" s="132" t="s">
        <v>90</v>
      </c>
      <c r="K9" s="132" t="s">
        <v>91</v>
      </c>
      <c r="L9" s="132" t="s">
        <v>92</v>
      </c>
      <c r="M9" s="132" t="s">
        <v>93</v>
      </c>
      <c r="N9" s="132" t="s">
        <v>94</v>
      </c>
      <c r="O9" s="132" t="s">
        <v>95</v>
      </c>
      <c r="P9" s="132" t="s">
        <v>96</v>
      </c>
      <c r="Q9" s="132" t="s">
        <v>97</v>
      </c>
      <c r="R9" s="132" t="s">
        <v>98</v>
      </c>
      <c r="S9" s="132" t="s">
        <v>99</v>
      </c>
      <c r="T9" s="132" t="s">
        <v>100</v>
      </c>
      <c r="U9" s="132" t="s">
        <v>101</v>
      </c>
      <c r="V9" s="132" t="s">
        <v>102</v>
      </c>
      <c r="W9" s="132" t="s">
        <v>103</v>
      </c>
      <c r="X9" s="132" t="s">
        <v>104</v>
      </c>
      <c r="Y9" s="132" t="s">
        <v>105</v>
      </c>
      <c r="Z9" s="132" t="s">
        <v>106</v>
      </c>
      <c r="AA9" s="132" t="s">
        <v>107</v>
      </c>
      <c r="AB9" s="132" t="s">
        <v>108</v>
      </c>
      <c r="AC9" s="132" t="s">
        <v>109</v>
      </c>
      <c r="AD9" s="132" t="s">
        <v>110</v>
      </c>
      <c r="AE9" s="132" t="s">
        <v>111</v>
      </c>
      <c r="AF9" s="132" t="s">
        <v>112</v>
      </c>
      <c r="AG9" s="132" t="s">
        <v>113</v>
      </c>
      <c r="AH9" s="132" t="s">
        <v>114</v>
      </c>
      <c r="AI9" s="132" t="s">
        <v>115</v>
      </c>
      <c r="AJ9" s="132" t="s">
        <v>116</v>
      </c>
      <c r="AK9" s="132" t="s">
        <v>117</v>
      </c>
      <c r="AL9" s="132" t="s">
        <v>118</v>
      </c>
      <c r="AM9" s="132" t="s">
        <v>119</v>
      </c>
      <c r="AN9" s="132" t="s">
        <v>120</v>
      </c>
      <c r="AO9" s="132" t="s">
        <v>121</v>
      </c>
      <c r="AP9" s="132" t="s">
        <v>122</v>
      </c>
      <c r="AQ9" s="132" t="s">
        <v>123</v>
      </c>
      <c r="AR9" s="132" t="s">
        <v>124</v>
      </c>
      <c r="AS9" s="132" t="s">
        <v>125</v>
      </c>
      <c r="AT9" s="132" t="s">
        <v>126</v>
      </c>
      <c r="AU9" s="132" t="s">
        <v>127</v>
      </c>
      <c r="AV9" s="132" t="s">
        <v>128</v>
      </c>
      <c r="AW9" s="132" t="s">
        <v>129</v>
      </c>
      <c r="AX9" s="132" t="s">
        <v>130</v>
      </c>
      <c r="AY9" s="132" t="s">
        <v>131</v>
      </c>
      <c r="AZ9" s="132" t="s">
        <v>132</v>
      </c>
    </row>
    <row r="10" spans="1:52" x14ac:dyDescent="0.2">
      <c r="A10" s="134">
        <v>1</v>
      </c>
      <c r="B10" s="131" t="str">
        <f t="shared" ref="B10:K19" si="1">IFERROR(VLOOKUP($B$3&amp;"_"&amp;B$8&amp;$A10,LookUpTable_CountyName_AllYears,3,FALSE),"")</f>
        <v>AUTAUGA COUNTY</v>
      </c>
      <c r="C10" s="131" t="str">
        <f t="shared" si="1"/>
        <v>ALEUTIANS EAST BOROUGH</v>
      </c>
      <c r="D10" s="131" t="str">
        <f t="shared" si="1"/>
        <v>APACHE COUNTY</v>
      </c>
      <c r="E10" s="131" t="str">
        <f t="shared" si="1"/>
        <v>ARKANSAS COUNTY</v>
      </c>
      <c r="F10" s="131" t="str">
        <f t="shared" si="1"/>
        <v>ALAMEDA COUNTY</v>
      </c>
      <c r="G10" s="131" t="str">
        <f t="shared" si="1"/>
        <v>ADAMS COUNTY</v>
      </c>
      <c r="H10" s="131" t="str">
        <f t="shared" si="1"/>
        <v>FAIRFIELD COUNTY</v>
      </c>
      <c r="I10" s="131" t="str">
        <f t="shared" si="1"/>
        <v>KENT COUNTY</v>
      </c>
      <c r="J10" s="131" t="str">
        <f t="shared" si="1"/>
        <v>DISTRICT OF COLUMBIA</v>
      </c>
      <c r="K10" s="131" t="str">
        <f t="shared" si="1"/>
        <v>ALACHUA COUNTY</v>
      </c>
      <c r="L10" s="131" t="str">
        <f t="shared" ref="L10:U19" si="2">IFERROR(VLOOKUP($B$3&amp;"_"&amp;L$8&amp;$A10,LookUpTable_CountyName_AllYears,3,FALSE),"")</f>
        <v>APPLING COUNTY</v>
      </c>
      <c r="M10" s="131" t="str">
        <f t="shared" si="2"/>
        <v>HAWAII COUNTY</v>
      </c>
      <c r="N10" s="131" t="str">
        <f t="shared" si="2"/>
        <v>ADA COUNTY</v>
      </c>
      <c r="O10" s="131" t="str">
        <f t="shared" si="2"/>
        <v>ADAMS COUNTY</v>
      </c>
      <c r="P10" s="131" t="str">
        <f t="shared" si="2"/>
        <v>ADAMS COUNTY</v>
      </c>
      <c r="Q10" s="131" t="str">
        <f t="shared" si="2"/>
        <v>ADAIR COUNTY</v>
      </c>
      <c r="R10" s="131" t="str">
        <f t="shared" si="2"/>
        <v>ALLEN COUNTY</v>
      </c>
      <c r="S10" s="131" t="str">
        <f t="shared" si="2"/>
        <v>ADAIR COUNTY</v>
      </c>
      <c r="T10" s="131" t="str">
        <f t="shared" si="2"/>
        <v>ACADIA PARISH</v>
      </c>
      <c r="U10" s="131" t="str">
        <f t="shared" si="2"/>
        <v>ANDROSCOGGIN COUNTY</v>
      </c>
      <c r="V10" s="131" t="str">
        <f t="shared" ref="V10:AE19" si="3">IFERROR(VLOOKUP($B$3&amp;"_"&amp;V$8&amp;$A10,LookUpTable_CountyName_AllYears,3,FALSE),"")</f>
        <v>ALLEGANY COUNTY</v>
      </c>
      <c r="W10" s="131" t="str">
        <f t="shared" si="3"/>
        <v>BARNSTABLE COUNTY</v>
      </c>
      <c r="X10" s="131" t="str">
        <f t="shared" si="3"/>
        <v>ALCONA COUNTY</v>
      </c>
      <c r="Y10" s="131" t="str">
        <f t="shared" si="3"/>
        <v>AITKIN COUNTY</v>
      </c>
      <c r="Z10" s="131" t="str">
        <f t="shared" si="3"/>
        <v>ADAMS COUNTY</v>
      </c>
      <c r="AA10" s="131" t="str">
        <f t="shared" si="3"/>
        <v>ADAIR COUNTY</v>
      </c>
      <c r="AB10" s="131" t="str">
        <f t="shared" si="3"/>
        <v>BEAVERHEAD COUNTY</v>
      </c>
      <c r="AC10" s="131" t="str">
        <f t="shared" si="3"/>
        <v>ADAMS COUNTY</v>
      </c>
      <c r="AD10" s="131" t="str">
        <f t="shared" si="3"/>
        <v>CHURCHILL COUNTY</v>
      </c>
      <c r="AE10" s="131" t="str">
        <f t="shared" si="3"/>
        <v>BELKNAP COUNTY</v>
      </c>
      <c r="AF10" s="131" t="str">
        <f t="shared" ref="AF10:AO19" si="4">IFERROR(VLOOKUP($B$3&amp;"_"&amp;AF$8&amp;$A10,LookUpTable_CountyName_AllYears,3,FALSE),"")</f>
        <v>ATLANTIC COUNTY</v>
      </c>
      <c r="AG10" s="131" t="str">
        <f t="shared" si="4"/>
        <v>BERNALILLO COUNTY</v>
      </c>
      <c r="AH10" s="131" t="str">
        <f t="shared" si="4"/>
        <v>ALBANY COUNTY</v>
      </c>
      <c r="AI10" s="131" t="str">
        <f t="shared" si="4"/>
        <v>ALAMANCE COUNTY</v>
      </c>
      <c r="AJ10" s="131" t="str">
        <f t="shared" si="4"/>
        <v>ADAMS COUNTY</v>
      </c>
      <c r="AK10" s="131" t="str">
        <f t="shared" si="4"/>
        <v>ADAMS COUNTY</v>
      </c>
      <c r="AL10" s="131" t="str">
        <f t="shared" si="4"/>
        <v>ADAIR COUNTY</v>
      </c>
      <c r="AM10" s="131" t="str">
        <f t="shared" si="4"/>
        <v>BAKER COUNTY</v>
      </c>
      <c r="AN10" s="131" t="str">
        <f t="shared" si="4"/>
        <v>ADAMS COUNTY</v>
      </c>
      <c r="AO10" s="131" t="str">
        <f t="shared" si="4"/>
        <v>BRISTOL COUNTY</v>
      </c>
      <c r="AP10" s="131" t="str">
        <f t="shared" ref="AP10:AZ19" si="5">IFERROR(VLOOKUP($B$3&amp;"_"&amp;AP$8&amp;$A10,LookUpTable_CountyName_AllYears,3,FALSE),"")</f>
        <v>ABBEVILLE COUNTY</v>
      </c>
      <c r="AQ10" s="131" t="str">
        <f t="shared" si="5"/>
        <v>AURORA COUNTY</v>
      </c>
      <c r="AR10" s="131" t="str">
        <f t="shared" si="5"/>
        <v>ANDERSON COUNTY</v>
      </c>
      <c r="AS10" s="131" t="str">
        <f t="shared" si="5"/>
        <v>ANDERSON COUNTY</v>
      </c>
      <c r="AT10" s="131" t="str">
        <f t="shared" si="5"/>
        <v>BEAVER COUNTY</v>
      </c>
      <c r="AU10" s="131" t="str">
        <f t="shared" si="5"/>
        <v>ADDISON COUNTY</v>
      </c>
      <c r="AV10" s="131" t="str">
        <f t="shared" si="5"/>
        <v>ACCOMACK COUNTY</v>
      </c>
      <c r="AW10" s="131" t="str">
        <f t="shared" si="5"/>
        <v>ADAMS COUNTY</v>
      </c>
      <c r="AX10" s="131" t="str">
        <f t="shared" si="5"/>
        <v>BARBOUR COUNTY</v>
      </c>
      <c r="AY10" s="131" t="str">
        <f t="shared" si="5"/>
        <v>ADAMS COUNTY</v>
      </c>
      <c r="AZ10" s="131" t="str">
        <f t="shared" si="5"/>
        <v>ALBANY COUNTY</v>
      </c>
    </row>
    <row r="11" spans="1:52" x14ac:dyDescent="0.2">
      <c r="A11" s="135">
        <v>2</v>
      </c>
      <c r="B11" s="131" t="str">
        <f t="shared" si="1"/>
        <v>BALDWIN COUNTY</v>
      </c>
      <c r="C11" s="131" t="str">
        <f t="shared" si="1"/>
        <v>ALEUTIANS WEST CENSUS AREA</v>
      </c>
      <c r="D11" s="131" t="str">
        <f t="shared" si="1"/>
        <v>COCHISE COUNTY</v>
      </c>
      <c r="E11" s="131" t="str">
        <f t="shared" si="1"/>
        <v>ASHLEY COUNTY</v>
      </c>
      <c r="F11" s="131" t="str">
        <f t="shared" si="1"/>
        <v>ALPINE COUNTY</v>
      </c>
      <c r="G11" s="131" t="str">
        <f t="shared" si="1"/>
        <v>ALAMOSA COUNTY</v>
      </c>
      <c r="H11" s="131" t="str">
        <f t="shared" si="1"/>
        <v>HARTFORD COUNTY</v>
      </c>
      <c r="I11" s="131" t="str">
        <f t="shared" si="1"/>
        <v>NEW CASTLE COUNTY</v>
      </c>
      <c r="J11" s="131" t="str">
        <f t="shared" si="1"/>
        <v/>
      </c>
      <c r="K11" s="131" t="str">
        <f t="shared" si="1"/>
        <v>BAKER COUNTY</v>
      </c>
      <c r="L11" s="131" t="str">
        <f t="shared" si="2"/>
        <v>ATKINSON COUNTY</v>
      </c>
      <c r="M11" s="131" t="str">
        <f t="shared" si="2"/>
        <v>HONOLULU COUNTY</v>
      </c>
      <c r="N11" s="131" t="str">
        <f t="shared" si="2"/>
        <v>ADAMS COUNTY</v>
      </c>
      <c r="O11" s="131" t="str">
        <f t="shared" si="2"/>
        <v>ALEXANDER COUNTY</v>
      </c>
      <c r="P11" s="131" t="str">
        <f t="shared" si="2"/>
        <v>ALLEN COUNTY</v>
      </c>
      <c r="Q11" s="131" t="str">
        <f t="shared" si="2"/>
        <v>ADAMS COUNTY</v>
      </c>
      <c r="R11" s="131" t="str">
        <f t="shared" si="2"/>
        <v>ANDERSON COUNTY</v>
      </c>
      <c r="S11" s="131" t="str">
        <f t="shared" si="2"/>
        <v>ALLEN COUNTY</v>
      </c>
      <c r="T11" s="131" t="str">
        <f t="shared" si="2"/>
        <v>ALLEN PARISH</v>
      </c>
      <c r="U11" s="131" t="str">
        <f t="shared" si="2"/>
        <v>AROOSTOOK COUNTY</v>
      </c>
      <c r="V11" s="131" t="str">
        <f t="shared" si="3"/>
        <v>ANNE ARUNDEL COUNTY</v>
      </c>
      <c r="W11" s="131" t="str">
        <f t="shared" si="3"/>
        <v>BERKSHIRE COUNTY</v>
      </c>
      <c r="X11" s="131" t="str">
        <f t="shared" si="3"/>
        <v>ALGER COUNTY</v>
      </c>
      <c r="Y11" s="131" t="str">
        <f t="shared" si="3"/>
        <v>ANOKA COUNTY</v>
      </c>
      <c r="Z11" s="131" t="str">
        <f t="shared" si="3"/>
        <v>ALCORN COUNTY</v>
      </c>
      <c r="AA11" s="131" t="str">
        <f t="shared" si="3"/>
        <v>ANDREW COUNTY</v>
      </c>
      <c r="AB11" s="131" t="str">
        <f t="shared" si="3"/>
        <v>BIG HORN COUNTY</v>
      </c>
      <c r="AC11" s="131" t="str">
        <f t="shared" si="3"/>
        <v>ANTELOPE COUNTY</v>
      </c>
      <c r="AD11" s="131" t="str">
        <f t="shared" si="3"/>
        <v>CLARK COUNTY</v>
      </c>
      <c r="AE11" s="131" t="str">
        <f t="shared" si="3"/>
        <v>CARROLL COUNTY</v>
      </c>
      <c r="AF11" s="131" t="str">
        <f t="shared" si="4"/>
        <v>BERGEN COUNTY</v>
      </c>
      <c r="AG11" s="131" t="str">
        <f t="shared" si="4"/>
        <v>CATRON COUNTY</v>
      </c>
      <c r="AH11" s="131" t="str">
        <f t="shared" si="4"/>
        <v>ALLEGANY COUNTY</v>
      </c>
      <c r="AI11" s="131" t="str">
        <f t="shared" si="4"/>
        <v>ALEXANDER COUNTY</v>
      </c>
      <c r="AJ11" s="131" t="str">
        <f t="shared" si="4"/>
        <v>BARNES COUNTY</v>
      </c>
      <c r="AK11" s="131" t="str">
        <f t="shared" si="4"/>
        <v>ALLEN COUNTY</v>
      </c>
      <c r="AL11" s="131" t="str">
        <f t="shared" si="4"/>
        <v>ALFALFA COUNTY</v>
      </c>
      <c r="AM11" s="131" t="str">
        <f t="shared" si="4"/>
        <v>BENTON COUNTY</v>
      </c>
      <c r="AN11" s="131" t="str">
        <f t="shared" si="4"/>
        <v>ALLEGHENY COUNTY</v>
      </c>
      <c r="AO11" s="131" t="str">
        <f t="shared" si="4"/>
        <v>KENT COUNTY</v>
      </c>
      <c r="AP11" s="131" t="str">
        <f t="shared" si="5"/>
        <v>AIKEN COUNTY</v>
      </c>
      <c r="AQ11" s="131" t="str">
        <f t="shared" si="5"/>
        <v>BEADLE COUNTY</v>
      </c>
      <c r="AR11" s="131" t="str">
        <f t="shared" si="5"/>
        <v>BEDFORD COUNTY</v>
      </c>
      <c r="AS11" s="131" t="str">
        <f t="shared" si="5"/>
        <v>ANDREWS COUNTY</v>
      </c>
      <c r="AT11" s="131" t="str">
        <f t="shared" si="5"/>
        <v>BOX ELDER COUNTY</v>
      </c>
      <c r="AU11" s="131" t="str">
        <f t="shared" si="5"/>
        <v>BENNINGTON COUNTY</v>
      </c>
      <c r="AV11" s="131" t="str">
        <f t="shared" si="5"/>
        <v>ALBEMARLE COUNTY</v>
      </c>
      <c r="AW11" s="131" t="str">
        <f t="shared" si="5"/>
        <v>ASOTIN COUNTY</v>
      </c>
      <c r="AX11" s="131" t="str">
        <f t="shared" si="5"/>
        <v>BERKELEY COUNTY</v>
      </c>
      <c r="AY11" s="131" t="str">
        <f t="shared" si="5"/>
        <v>ASHLAND COUNTY</v>
      </c>
      <c r="AZ11" s="131" t="str">
        <f t="shared" si="5"/>
        <v>BIG HORN COUNTY</v>
      </c>
    </row>
    <row r="12" spans="1:52" x14ac:dyDescent="0.2">
      <c r="A12" s="135">
        <v>3</v>
      </c>
      <c r="B12" s="131" t="str">
        <f t="shared" si="1"/>
        <v>BARBOUR COUNTY</v>
      </c>
      <c r="C12" s="131" t="str">
        <f t="shared" si="1"/>
        <v>ANCHORAGE MUNICIPALITY</v>
      </c>
      <c r="D12" s="131" t="str">
        <f t="shared" si="1"/>
        <v>COCONINO COUNTY</v>
      </c>
      <c r="E12" s="131" t="str">
        <f t="shared" si="1"/>
        <v>BAXTER COUNTY</v>
      </c>
      <c r="F12" s="131" t="str">
        <f t="shared" si="1"/>
        <v>AMADOR COUNTY</v>
      </c>
      <c r="G12" s="131" t="str">
        <f t="shared" si="1"/>
        <v>ARAPAHOE COUNTY</v>
      </c>
      <c r="H12" s="131" t="str">
        <f t="shared" si="1"/>
        <v>LITCHFIELD COUNTY</v>
      </c>
      <c r="I12" s="131" t="str">
        <f t="shared" si="1"/>
        <v>SUSSEX COUNTY</v>
      </c>
      <c r="J12" s="131" t="str">
        <f t="shared" si="1"/>
        <v/>
      </c>
      <c r="K12" s="131" t="str">
        <f t="shared" si="1"/>
        <v>BAY COUNTY</v>
      </c>
      <c r="L12" s="131" t="str">
        <f t="shared" si="2"/>
        <v>BACON COUNTY</v>
      </c>
      <c r="M12" s="131" t="str">
        <f t="shared" si="2"/>
        <v>KALAWAO COUNTY</v>
      </c>
      <c r="N12" s="131" t="str">
        <f t="shared" si="2"/>
        <v>BANNOCK COUNTY</v>
      </c>
      <c r="O12" s="131" t="str">
        <f t="shared" si="2"/>
        <v>BOND COUNTY</v>
      </c>
      <c r="P12" s="131" t="str">
        <f t="shared" si="2"/>
        <v>BARTHOLOMEW COUNTY</v>
      </c>
      <c r="Q12" s="131" t="str">
        <f t="shared" si="2"/>
        <v>ALLAMAKEE COUNTY</v>
      </c>
      <c r="R12" s="131" t="str">
        <f t="shared" si="2"/>
        <v>ATCHISON COUNTY</v>
      </c>
      <c r="S12" s="131" t="str">
        <f t="shared" si="2"/>
        <v>ANDERSON COUNTY</v>
      </c>
      <c r="T12" s="131" t="str">
        <f t="shared" si="2"/>
        <v>ASCENSION PARISH</v>
      </c>
      <c r="U12" s="131" t="str">
        <f t="shared" si="2"/>
        <v>CUMBERLAND COUNTY</v>
      </c>
      <c r="V12" s="131" t="str">
        <f t="shared" si="3"/>
        <v>BALTIMORE COUNTY</v>
      </c>
      <c r="W12" s="131" t="str">
        <f t="shared" si="3"/>
        <v>BRISTOL COUNTY</v>
      </c>
      <c r="X12" s="131" t="str">
        <f t="shared" si="3"/>
        <v>ALLEGAN COUNTY</v>
      </c>
      <c r="Y12" s="131" t="str">
        <f t="shared" si="3"/>
        <v>BECKER COUNTY</v>
      </c>
      <c r="Z12" s="131" t="str">
        <f t="shared" si="3"/>
        <v>AMITE COUNTY</v>
      </c>
      <c r="AA12" s="131" t="str">
        <f t="shared" si="3"/>
        <v>ATCHISON COUNTY</v>
      </c>
      <c r="AB12" s="131" t="str">
        <f t="shared" si="3"/>
        <v>BLAINE COUNTY</v>
      </c>
      <c r="AC12" s="131" t="str">
        <f t="shared" si="3"/>
        <v>ARTHUR COUNTY</v>
      </c>
      <c r="AD12" s="131" t="str">
        <f t="shared" si="3"/>
        <v>DOUGLAS COUNTY</v>
      </c>
      <c r="AE12" s="131" t="str">
        <f t="shared" si="3"/>
        <v>CHESHIRE COUNTY</v>
      </c>
      <c r="AF12" s="131" t="str">
        <f t="shared" si="4"/>
        <v>BURLINGTON COUNTY</v>
      </c>
      <c r="AG12" s="131" t="str">
        <f t="shared" si="4"/>
        <v>CHAVES COUNTY</v>
      </c>
      <c r="AH12" s="131" t="str">
        <f t="shared" si="4"/>
        <v>BRONX COUNTY</v>
      </c>
      <c r="AI12" s="131" t="str">
        <f t="shared" si="4"/>
        <v>ALLEGHANY COUNTY</v>
      </c>
      <c r="AJ12" s="131" t="str">
        <f t="shared" si="4"/>
        <v>BENSON COUNTY</v>
      </c>
      <c r="AK12" s="131" t="str">
        <f t="shared" si="4"/>
        <v>ASHLAND COUNTY</v>
      </c>
      <c r="AL12" s="131" t="str">
        <f t="shared" si="4"/>
        <v>ATOKA COUNTY</v>
      </c>
      <c r="AM12" s="131" t="str">
        <f t="shared" si="4"/>
        <v>CLACKAMAS COUNTY</v>
      </c>
      <c r="AN12" s="131" t="str">
        <f t="shared" si="4"/>
        <v>ARMSTRONG COUNTY</v>
      </c>
      <c r="AO12" s="131" t="str">
        <f t="shared" si="4"/>
        <v>NEWPORT COUNTY</v>
      </c>
      <c r="AP12" s="131" t="str">
        <f t="shared" si="5"/>
        <v>ALLENDALE COUNTY</v>
      </c>
      <c r="AQ12" s="131" t="str">
        <f t="shared" si="5"/>
        <v>BENNETT COUNTY</v>
      </c>
      <c r="AR12" s="131" t="str">
        <f t="shared" si="5"/>
        <v>BENTON COUNTY</v>
      </c>
      <c r="AS12" s="131" t="str">
        <f t="shared" si="5"/>
        <v>ANGELINA COUNTY</v>
      </c>
      <c r="AT12" s="131" t="str">
        <f t="shared" si="5"/>
        <v>CACHE COUNTY</v>
      </c>
      <c r="AU12" s="131" t="str">
        <f t="shared" si="5"/>
        <v>CALEDONIA COUNTY</v>
      </c>
      <c r="AV12" s="131" t="str">
        <f t="shared" si="5"/>
        <v>ALLEGHANY COUNTY</v>
      </c>
      <c r="AW12" s="131" t="str">
        <f t="shared" si="5"/>
        <v>BENTON COUNTY</v>
      </c>
      <c r="AX12" s="131" t="str">
        <f t="shared" si="5"/>
        <v>BOONE COUNTY</v>
      </c>
      <c r="AY12" s="131" t="str">
        <f t="shared" si="5"/>
        <v>BARRON COUNTY</v>
      </c>
      <c r="AZ12" s="131" t="str">
        <f t="shared" si="5"/>
        <v>CAMPBELL COUNTY</v>
      </c>
    </row>
    <row r="13" spans="1:52" x14ac:dyDescent="0.2">
      <c r="A13" s="135">
        <v>4</v>
      </c>
      <c r="B13" s="131" t="str">
        <f t="shared" si="1"/>
        <v>BIBB COUNTY</v>
      </c>
      <c r="C13" s="131" t="str">
        <f t="shared" si="1"/>
        <v>BETHEL CENSUS AREA</v>
      </c>
      <c r="D13" s="131" t="str">
        <f t="shared" si="1"/>
        <v>GILA COUNTY</v>
      </c>
      <c r="E13" s="131" t="str">
        <f t="shared" si="1"/>
        <v>BENTON COUNTY</v>
      </c>
      <c r="F13" s="131" t="str">
        <f t="shared" si="1"/>
        <v>BUTTE COUNTY</v>
      </c>
      <c r="G13" s="131" t="str">
        <f t="shared" si="1"/>
        <v>ARCHULETA COUNTY</v>
      </c>
      <c r="H13" s="131" t="str">
        <f t="shared" si="1"/>
        <v>MIDDLESEX COUNTY</v>
      </c>
      <c r="I13" s="131" t="str">
        <f t="shared" si="1"/>
        <v/>
      </c>
      <c r="J13" s="131" t="str">
        <f t="shared" si="1"/>
        <v/>
      </c>
      <c r="K13" s="131" t="str">
        <f t="shared" si="1"/>
        <v>BRADFORD COUNTY</v>
      </c>
      <c r="L13" s="131" t="str">
        <f t="shared" si="2"/>
        <v>BAKER COUNTY</v>
      </c>
      <c r="M13" s="131" t="str">
        <f t="shared" si="2"/>
        <v>KAUAI COUNTY</v>
      </c>
      <c r="N13" s="131" t="str">
        <f t="shared" si="2"/>
        <v>BEAR LAKE COUNTY</v>
      </c>
      <c r="O13" s="131" t="str">
        <f t="shared" si="2"/>
        <v>BOONE COUNTY</v>
      </c>
      <c r="P13" s="131" t="str">
        <f t="shared" si="2"/>
        <v>BENTON COUNTY</v>
      </c>
      <c r="Q13" s="131" t="str">
        <f t="shared" si="2"/>
        <v>APPANOOSE COUNTY</v>
      </c>
      <c r="R13" s="131" t="str">
        <f t="shared" si="2"/>
        <v>BARBER COUNTY</v>
      </c>
      <c r="S13" s="131" t="str">
        <f t="shared" si="2"/>
        <v>BALLARD COUNTY</v>
      </c>
      <c r="T13" s="131" t="str">
        <f t="shared" si="2"/>
        <v>ASSUMPTION PARISH</v>
      </c>
      <c r="U13" s="131" t="str">
        <f t="shared" si="2"/>
        <v>FRANKLIN COUNTY</v>
      </c>
      <c r="V13" s="131" t="str">
        <f t="shared" si="3"/>
        <v>CALVERT COUNTY</v>
      </c>
      <c r="W13" s="131" t="str">
        <f t="shared" si="3"/>
        <v>DUKES COUNTY</v>
      </c>
      <c r="X13" s="131" t="str">
        <f t="shared" si="3"/>
        <v>ALPENA COUNTY</v>
      </c>
      <c r="Y13" s="131" t="str">
        <f t="shared" si="3"/>
        <v>BELTRAMI COUNTY</v>
      </c>
      <c r="Z13" s="131" t="str">
        <f t="shared" si="3"/>
        <v>ATTALA COUNTY</v>
      </c>
      <c r="AA13" s="131" t="str">
        <f t="shared" si="3"/>
        <v>AUDRAIN COUNTY</v>
      </c>
      <c r="AB13" s="131" t="str">
        <f t="shared" si="3"/>
        <v>BROADWATER COUNTY</v>
      </c>
      <c r="AC13" s="131" t="str">
        <f t="shared" si="3"/>
        <v>BANNER COUNTY</v>
      </c>
      <c r="AD13" s="131" t="str">
        <f t="shared" si="3"/>
        <v>ELKO COUNTY</v>
      </c>
      <c r="AE13" s="131" t="str">
        <f t="shared" si="3"/>
        <v>COOS COUNTY</v>
      </c>
      <c r="AF13" s="131" t="str">
        <f t="shared" si="4"/>
        <v>CAMDEN COUNTY</v>
      </c>
      <c r="AG13" s="131" t="str">
        <f t="shared" si="4"/>
        <v>CIBOLA COUNTY</v>
      </c>
      <c r="AH13" s="131" t="str">
        <f t="shared" si="4"/>
        <v>BROOME COUNTY</v>
      </c>
      <c r="AI13" s="131" t="str">
        <f t="shared" si="4"/>
        <v>ANSON COUNTY</v>
      </c>
      <c r="AJ13" s="131" t="str">
        <f t="shared" si="4"/>
        <v>BILLINGS COUNTY</v>
      </c>
      <c r="AK13" s="131" t="str">
        <f t="shared" si="4"/>
        <v>ASHTABULA COUNTY</v>
      </c>
      <c r="AL13" s="131" t="str">
        <f t="shared" si="4"/>
        <v>BEAVER COUNTY</v>
      </c>
      <c r="AM13" s="131" t="str">
        <f t="shared" si="4"/>
        <v>CLATSOP COUNTY</v>
      </c>
      <c r="AN13" s="131" t="str">
        <f t="shared" si="4"/>
        <v>BEAVER COUNTY</v>
      </c>
      <c r="AO13" s="131" t="str">
        <f t="shared" si="4"/>
        <v>PROVIDENCE COUNTY</v>
      </c>
      <c r="AP13" s="131" t="str">
        <f t="shared" si="5"/>
        <v>ANDERSON COUNTY</v>
      </c>
      <c r="AQ13" s="131" t="str">
        <f t="shared" si="5"/>
        <v>BON HOMME COUNTY</v>
      </c>
      <c r="AR13" s="131" t="str">
        <f t="shared" si="5"/>
        <v>BLEDSOE COUNTY</v>
      </c>
      <c r="AS13" s="131" t="str">
        <f t="shared" si="5"/>
        <v>ARANSAS COUNTY</v>
      </c>
      <c r="AT13" s="131" t="str">
        <f t="shared" si="5"/>
        <v>CARBON COUNTY</v>
      </c>
      <c r="AU13" s="131" t="str">
        <f t="shared" si="5"/>
        <v>CHITTENDEN COUNTY</v>
      </c>
      <c r="AV13" s="131" t="str">
        <f t="shared" si="5"/>
        <v>AMELIA COUNTY</v>
      </c>
      <c r="AW13" s="131" t="str">
        <f t="shared" si="5"/>
        <v>CHELAN COUNTY</v>
      </c>
      <c r="AX13" s="131" t="str">
        <f t="shared" si="5"/>
        <v>BRAXTON COUNTY</v>
      </c>
      <c r="AY13" s="131" t="str">
        <f t="shared" si="5"/>
        <v>BAYFIELD COUNTY</v>
      </c>
      <c r="AZ13" s="131" t="str">
        <f t="shared" si="5"/>
        <v>CARBON COUNTY</v>
      </c>
    </row>
    <row r="14" spans="1:52" x14ac:dyDescent="0.2">
      <c r="A14" s="135">
        <v>5</v>
      </c>
      <c r="B14" s="131" t="str">
        <f t="shared" si="1"/>
        <v>BLOUNT COUNTY</v>
      </c>
      <c r="C14" s="131" t="str">
        <f t="shared" si="1"/>
        <v>BRISTOL BAY BOROUGH</v>
      </c>
      <c r="D14" s="131" t="str">
        <f t="shared" si="1"/>
        <v>GRAHAM COUNTY</v>
      </c>
      <c r="E14" s="131" t="str">
        <f t="shared" si="1"/>
        <v>BOONE COUNTY</v>
      </c>
      <c r="F14" s="131" t="str">
        <f t="shared" si="1"/>
        <v>CALAVERAS COUNTY</v>
      </c>
      <c r="G14" s="131" t="str">
        <f t="shared" si="1"/>
        <v>BACA COUNTY</v>
      </c>
      <c r="H14" s="131" t="str">
        <f t="shared" si="1"/>
        <v>NEW HAVEN COUNTY</v>
      </c>
      <c r="I14" s="131" t="str">
        <f t="shared" si="1"/>
        <v/>
      </c>
      <c r="J14" s="131" t="str">
        <f t="shared" si="1"/>
        <v/>
      </c>
      <c r="K14" s="131" t="str">
        <f t="shared" si="1"/>
        <v>BREVARD COUNTY</v>
      </c>
      <c r="L14" s="131" t="str">
        <f t="shared" si="2"/>
        <v>BALDWIN COUNTY</v>
      </c>
      <c r="M14" s="131" t="str">
        <f t="shared" si="2"/>
        <v>MAUI COUNTY</v>
      </c>
      <c r="N14" s="131" t="str">
        <f t="shared" si="2"/>
        <v>BENEWAH COUNTY</v>
      </c>
      <c r="O14" s="131" t="str">
        <f t="shared" si="2"/>
        <v>BROWN COUNTY</v>
      </c>
      <c r="P14" s="131" t="str">
        <f t="shared" si="2"/>
        <v>BLACKFORD COUNTY</v>
      </c>
      <c r="Q14" s="131" t="str">
        <f t="shared" si="2"/>
        <v>AUDUBON COUNTY</v>
      </c>
      <c r="R14" s="131" t="str">
        <f t="shared" si="2"/>
        <v>BARTON COUNTY</v>
      </c>
      <c r="S14" s="131" t="str">
        <f t="shared" si="2"/>
        <v>BARREN COUNTY</v>
      </c>
      <c r="T14" s="131" t="str">
        <f t="shared" si="2"/>
        <v>AVOYELLES PARISH</v>
      </c>
      <c r="U14" s="131" t="str">
        <f t="shared" si="2"/>
        <v>HANCOCK COUNTY</v>
      </c>
      <c r="V14" s="131" t="str">
        <f t="shared" si="3"/>
        <v>CAROLINE COUNTY</v>
      </c>
      <c r="W14" s="131" t="str">
        <f t="shared" si="3"/>
        <v>ESSEX COUNTY</v>
      </c>
      <c r="X14" s="131" t="str">
        <f t="shared" si="3"/>
        <v>ANTRIM COUNTY</v>
      </c>
      <c r="Y14" s="131" t="str">
        <f t="shared" si="3"/>
        <v>BENTON COUNTY</v>
      </c>
      <c r="Z14" s="131" t="str">
        <f t="shared" si="3"/>
        <v>BENTON COUNTY</v>
      </c>
      <c r="AA14" s="131" t="str">
        <f t="shared" si="3"/>
        <v>BARRY COUNTY</v>
      </c>
      <c r="AB14" s="131" t="str">
        <f t="shared" si="3"/>
        <v>CARBON COUNTY</v>
      </c>
      <c r="AC14" s="131" t="str">
        <f t="shared" si="3"/>
        <v>BLAINE COUNTY</v>
      </c>
      <c r="AD14" s="131" t="str">
        <f t="shared" si="3"/>
        <v>ESMERALDA COUNTY</v>
      </c>
      <c r="AE14" s="131" t="str">
        <f t="shared" si="3"/>
        <v>GRAFTON COUNTY</v>
      </c>
      <c r="AF14" s="131" t="str">
        <f t="shared" si="4"/>
        <v>CAPE MAY COUNTY</v>
      </c>
      <c r="AG14" s="131" t="str">
        <f t="shared" si="4"/>
        <v>COLFAX COUNTY</v>
      </c>
      <c r="AH14" s="131" t="str">
        <f t="shared" si="4"/>
        <v>CATTARAUGUS COUNTY</v>
      </c>
      <c r="AI14" s="131" t="str">
        <f t="shared" si="4"/>
        <v>ASHE COUNTY</v>
      </c>
      <c r="AJ14" s="131" t="str">
        <f t="shared" si="4"/>
        <v>BOTTINEAU COUNTY</v>
      </c>
      <c r="AK14" s="131" t="str">
        <f t="shared" si="4"/>
        <v>ATHENS COUNTY</v>
      </c>
      <c r="AL14" s="131" t="str">
        <f t="shared" si="4"/>
        <v>BECKHAM COUNTY</v>
      </c>
      <c r="AM14" s="131" t="str">
        <f t="shared" si="4"/>
        <v>COLUMBIA COUNTY</v>
      </c>
      <c r="AN14" s="131" t="str">
        <f t="shared" si="4"/>
        <v>BEDFORD COUNTY</v>
      </c>
      <c r="AO14" s="131" t="str">
        <f t="shared" si="4"/>
        <v>WASHINGTON COUNTY</v>
      </c>
      <c r="AP14" s="131" t="str">
        <f t="shared" si="5"/>
        <v>BAMBERG COUNTY</v>
      </c>
      <c r="AQ14" s="131" t="str">
        <f t="shared" si="5"/>
        <v>BROOKINGS COUNTY</v>
      </c>
      <c r="AR14" s="131" t="str">
        <f t="shared" si="5"/>
        <v>BLOUNT COUNTY</v>
      </c>
      <c r="AS14" s="131" t="str">
        <f t="shared" si="5"/>
        <v>ARCHER COUNTY</v>
      </c>
      <c r="AT14" s="131" t="str">
        <f t="shared" si="5"/>
        <v>DAGGETT COUNTY</v>
      </c>
      <c r="AU14" s="131" t="str">
        <f t="shared" si="5"/>
        <v>ESSEX COUNTY</v>
      </c>
      <c r="AV14" s="131" t="str">
        <f t="shared" si="5"/>
        <v>AMHERST COUNTY</v>
      </c>
      <c r="AW14" s="131" t="str">
        <f t="shared" si="5"/>
        <v>CLALLAM COUNTY</v>
      </c>
      <c r="AX14" s="131" t="str">
        <f t="shared" si="5"/>
        <v>BROOKE COUNTY</v>
      </c>
      <c r="AY14" s="131" t="str">
        <f t="shared" si="5"/>
        <v>BROWN COUNTY</v>
      </c>
      <c r="AZ14" s="131" t="str">
        <f t="shared" si="5"/>
        <v>CONVERSE COUNTY</v>
      </c>
    </row>
    <row r="15" spans="1:52" x14ac:dyDescent="0.2">
      <c r="A15" s="135">
        <v>6</v>
      </c>
      <c r="B15" s="131" t="str">
        <f t="shared" si="1"/>
        <v>BULLOCK COUNTY</v>
      </c>
      <c r="C15" s="131" t="str">
        <f t="shared" si="1"/>
        <v>CHUGACH CENSUS AREA</v>
      </c>
      <c r="D15" s="131" t="str">
        <f t="shared" si="1"/>
        <v>GREENLEE COUNTY</v>
      </c>
      <c r="E15" s="131" t="str">
        <f t="shared" si="1"/>
        <v>BRADLEY COUNTY</v>
      </c>
      <c r="F15" s="131" t="str">
        <f t="shared" si="1"/>
        <v>COLUSA COUNTY</v>
      </c>
      <c r="G15" s="131" t="str">
        <f t="shared" si="1"/>
        <v>BENT COUNTY</v>
      </c>
      <c r="H15" s="131" t="str">
        <f t="shared" si="1"/>
        <v>NEW LONDON COUNTY</v>
      </c>
      <c r="I15" s="131" t="str">
        <f t="shared" si="1"/>
        <v/>
      </c>
      <c r="J15" s="131" t="str">
        <f t="shared" si="1"/>
        <v/>
      </c>
      <c r="K15" s="131" t="str">
        <f t="shared" si="1"/>
        <v>BROWARD COUNTY</v>
      </c>
      <c r="L15" s="131" t="str">
        <f t="shared" si="2"/>
        <v>BANKS COUNTY</v>
      </c>
      <c r="M15" s="131" t="str">
        <f t="shared" si="2"/>
        <v/>
      </c>
      <c r="N15" s="131" t="str">
        <f t="shared" si="2"/>
        <v>BINGHAM COUNTY</v>
      </c>
      <c r="O15" s="131" t="str">
        <f t="shared" si="2"/>
        <v>BUREAU COUNTY</v>
      </c>
      <c r="P15" s="131" t="str">
        <f t="shared" si="2"/>
        <v>BOONE COUNTY</v>
      </c>
      <c r="Q15" s="131" t="str">
        <f t="shared" si="2"/>
        <v>BENTON COUNTY</v>
      </c>
      <c r="R15" s="131" t="str">
        <f t="shared" si="2"/>
        <v>BOURBON COUNTY</v>
      </c>
      <c r="S15" s="131" t="str">
        <f t="shared" si="2"/>
        <v>BATH COUNTY</v>
      </c>
      <c r="T15" s="131" t="str">
        <f t="shared" si="2"/>
        <v>BEAUREGARD PARISH</v>
      </c>
      <c r="U15" s="131" t="str">
        <f t="shared" si="2"/>
        <v>KENNEBEC COUNTY</v>
      </c>
      <c r="V15" s="131" t="str">
        <f t="shared" si="3"/>
        <v>CARROLL COUNTY</v>
      </c>
      <c r="W15" s="131" t="str">
        <f t="shared" si="3"/>
        <v>FRANKLIN COUNTY</v>
      </c>
      <c r="X15" s="131" t="str">
        <f t="shared" si="3"/>
        <v>ARENAC COUNTY</v>
      </c>
      <c r="Y15" s="131" t="str">
        <f t="shared" si="3"/>
        <v>BIG STONE COUNTY</v>
      </c>
      <c r="Z15" s="131" t="str">
        <f t="shared" si="3"/>
        <v>BOLIVAR COUNTY</v>
      </c>
      <c r="AA15" s="131" t="str">
        <f t="shared" si="3"/>
        <v>BARTON COUNTY</v>
      </c>
      <c r="AB15" s="131" t="str">
        <f t="shared" si="3"/>
        <v>CARTER COUNTY</v>
      </c>
      <c r="AC15" s="131" t="str">
        <f t="shared" si="3"/>
        <v>BOONE COUNTY</v>
      </c>
      <c r="AD15" s="131" t="str">
        <f t="shared" si="3"/>
        <v>EUREKA COUNTY</v>
      </c>
      <c r="AE15" s="131" t="str">
        <f t="shared" si="3"/>
        <v>HILLSBOROUGH COUNTY</v>
      </c>
      <c r="AF15" s="131" t="str">
        <f t="shared" si="4"/>
        <v>CUMBERLAND COUNTY</v>
      </c>
      <c r="AG15" s="131" t="str">
        <f t="shared" si="4"/>
        <v>CURRY COUNTY</v>
      </c>
      <c r="AH15" s="131" t="str">
        <f t="shared" si="4"/>
        <v>CAYUGA COUNTY</v>
      </c>
      <c r="AI15" s="131" t="str">
        <f t="shared" si="4"/>
        <v>AVERY COUNTY</v>
      </c>
      <c r="AJ15" s="131" t="str">
        <f t="shared" si="4"/>
        <v>BOWMAN COUNTY</v>
      </c>
      <c r="AK15" s="131" t="str">
        <f t="shared" si="4"/>
        <v>AUGLAIZE COUNTY</v>
      </c>
      <c r="AL15" s="131" t="str">
        <f t="shared" si="4"/>
        <v>BLAINE COUNTY</v>
      </c>
      <c r="AM15" s="131" t="str">
        <f t="shared" si="4"/>
        <v>COOS COUNTY</v>
      </c>
      <c r="AN15" s="131" t="str">
        <f t="shared" si="4"/>
        <v>BERKS COUNTY</v>
      </c>
      <c r="AO15" s="131" t="str">
        <f t="shared" si="4"/>
        <v/>
      </c>
      <c r="AP15" s="131" t="str">
        <f t="shared" si="5"/>
        <v>BARNWELL COUNTY</v>
      </c>
      <c r="AQ15" s="131" t="str">
        <f t="shared" si="5"/>
        <v>BROWN COUNTY</v>
      </c>
      <c r="AR15" s="131" t="str">
        <f t="shared" si="5"/>
        <v>BRADLEY COUNTY</v>
      </c>
      <c r="AS15" s="131" t="str">
        <f t="shared" si="5"/>
        <v>ARMSTRONG COUNTY</v>
      </c>
      <c r="AT15" s="131" t="str">
        <f t="shared" si="5"/>
        <v>DAVIS COUNTY</v>
      </c>
      <c r="AU15" s="131" t="str">
        <f t="shared" si="5"/>
        <v>FRANKLIN COUNTY</v>
      </c>
      <c r="AV15" s="131" t="str">
        <f t="shared" si="5"/>
        <v>APPOMATTOX COUNTY</v>
      </c>
      <c r="AW15" s="131" t="str">
        <f t="shared" si="5"/>
        <v>CLARK COUNTY</v>
      </c>
      <c r="AX15" s="131" t="str">
        <f t="shared" si="5"/>
        <v>CABELL COUNTY</v>
      </c>
      <c r="AY15" s="131" t="str">
        <f t="shared" si="5"/>
        <v>BUFFALO COUNTY</v>
      </c>
      <c r="AZ15" s="131" t="str">
        <f t="shared" si="5"/>
        <v>CROOK COUNTY</v>
      </c>
    </row>
    <row r="16" spans="1:52" x14ac:dyDescent="0.2">
      <c r="A16" s="135">
        <v>7</v>
      </c>
      <c r="B16" s="131" t="str">
        <f t="shared" si="1"/>
        <v>BUTLER COUNTY</v>
      </c>
      <c r="C16" s="131" t="str">
        <f t="shared" si="1"/>
        <v>COPPER RIVER CENSUS AREA</v>
      </c>
      <c r="D16" s="131" t="str">
        <f t="shared" si="1"/>
        <v>LA PAZ COUNTY</v>
      </c>
      <c r="E16" s="131" t="str">
        <f t="shared" si="1"/>
        <v>CALHOUN COUNTY</v>
      </c>
      <c r="F16" s="131" t="str">
        <f t="shared" si="1"/>
        <v>CONTRA COSTA COUNTY</v>
      </c>
      <c r="G16" s="131" t="str">
        <f t="shared" si="1"/>
        <v>BOULDER COUNTY</v>
      </c>
      <c r="H16" s="131" t="str">
        <f t="shared" si="1"/>
        <v>TOLLAND COUNTY</v>
      </c>
      <c r="I16" s="131" t="str">
        <f t="shared" si="1"/>
        <v/>
      </c>
      <c r="J16" s="131" t="str">
        <f t="shared" si="1"/>
        <v/>
      </c>
      <c r="K16" s="131" t="str">
        <f t="shared" si="1"/>
        <v>CALHOUN COUNTY</v>
      </c>
      <c r="L16" s="131" t="str">
        <f t="shared" si="2"/>
        <v>BARROW COUNTY</v>
      </c>
      <c r="M16" s="131" t="str">
        <f t="shared" si="2"/>
        <v/>
      </c>
      <c r="N16" s="131" t="str">
        <f t="shared" si="2"/>
        <v>BLAINE COUNTY</v>
      </c>
      <c r="O16" s="131" t="str">
        <f t="shared" si="2"/>
        <v>CALHOUN COUNTY</v>
      </c>
      <c r="P16" s="131" t="str">
        <f t="shared" si="2"/>
        <v>BROWN COUNTY</v>
      </c>
      <c r="Q16" s="131" t="str">
        <f t="shared" si="2"/>
        <v>BLACK HAWK COUNTY</v>
      </c>
      <c r="R16" s="131" t="str">
        <f t="shared" si="2"/>
        <v>BROWN COUNTY</v>
      </c>
      <c r="S16" s="131" t="str">
        <f t="shared" si="2"/>
        <v>BELL COUNTY</v>
      </c>
      <c r="T16" s="131" t="str">
        <f t="shared" si="2"/>
        <v>BIENVILLE PARISH</v>
      </c>
      <c r="U16" s="131" t="str">
        <f t="shared" si="2"/>
        <v>KNOX COUNTY</v>
      </c>
      <c r="V16" s="131" t="str">
        <f t="shared" si="3"/>
        <v>CECIL COUNTY</v>
      </c>
      <c r="W16" s="131" t="str">
        <f t="shared" si="3"/>
        <v>HAMPDEN COUNTY</v>
      </c>
      <c r="X16" s="131" t="str">
        <f t="shared" si="3"/>
        <v>BARAGA COUNTY</v>
      </c>
      <c r="Y16" s="131" t="str">
        <f t="shared" si="3"/>
        <v>BLUE EARTH COUNTY</v>
      </c>
      <c r="Z16" s="131" t="str">
        <f t="shared" si="3"/>
        <v>CALHOUN COUNTY</v>
      </c>
      <c r="AA16" s="131" t="str">
        <f t="shared" si="3"/>
        <v>BATES COUNTY</v>
      </c>
      <c r="AB16" s="131" t="str">
        <f t="shared" si="3"/>
        <v>CASCADE COUNTY</v>
      </c>
      <c r="AC16" s="131" t="str">
        <f t="shared" si="3"/>
        <v>BOX BUTTE COUNTY</v>
      </c>
      <c r="AD16" s="131" t="str">
        <f t="shared" si="3"/>
        <v>HUMBOLDT COUNTY</v>
      </c>
      <c r="AE16" s="131" t="str">
        <f t="shared" si="3"/>
        <v>MERRIMACK COUNTY</v>
      </c>
      <c r="AF16" s="131" t="str">
        <f t="shared" si="4"/>
        <v>ESSEX COUNTY</v>
      </c>
      <c r="AG16" s="131" t="str">
        <f t="shared" si="4"/>
        <v>DE BACA COUNTY</v>
      </c>
      <c r="AH16" s="131" t="str">
        <f t="shared" si="4"/>
        <v>CHAUTAUQUA COUNTY</v>
      </c>
      <c r="AI16" s="131" t="str">
        <f t="shared" si="4"/>
        <v>BEAUFORT COUNTY</v>
      </c>
      <c r="AJ16" s="131" t="str">
        <f t="shared" si="4"/>
        <v>BURKE COUNTY</v>
      </c>
      <c r="AK16" s="131" t="str">
        <f t="shared" si="4"/>
        <v>BELMONT COUNTY</v>
      </c>
      <c r="AL16" s="131" t="str">
        <f t="shared" si="4"/>
        <v>BRYAN COUNTY</v>
      </c>
      <c r="AM16" s="131" t="str">
        <f t="shared" si="4"/>
        <v>CROOK COUNTY</v>
      </c>
      <c r="AN16" s="131" t="str">
        <f t="shared" si="4"/>
        <v>BLAIR COUNTY</v>
      </c>
      <c r="AO16" s="131" t="str">
        <f t="shared" si="4"/>
        <v/>
      </c>
      <c r="AP16" s="131" t="str">
        <f t="shared" si="5"/>
        <v>BEAUFORT COUNTY</v>
      </c>
      <c r="AQ16" s="131" t="str">
        <f t="shared" si="5"/>
        <v>BRULE COUNTY</v>
      </c>
      <c r="AR16" s="131" t="str">
        <f t="shared" si="5"/>
        <v>CAMPBELL COUNTY</v>
      </c>
      <c r="AS16" s="131" t="str">
        <f t="shared" si="5"/>
        <v>ATASCOSA COUNTY</v>
      </c>
      <c r="AT16" s="131" t="str">
        <f t="shared" si="5"/>
        <v>DUCHESNE COUNTY</v>
      </c>
      <c r="AU16" s="131" t="str">
        <f t="shared" si="5"/>
        <v>GRAND ISLE COUNTY</v>
      </c>
      <c r="AV16" s="131" t="str">
        <f t="shared" si="5"/>
        <v>ARLINGTON COUNTY</v>
      </c>
      <c r="AW16" s="131" t="str">
        <f t="shared" si="5"/>
        <v>COLUMBIA COUNTY</v>
      </c>
      <c r="AX16" s="131" t="str">
        <f t="shared" si="5"/>
        <v>CALHOUN COUNTY</v>
      </c>
      <c r="AY16" s="131" t="str">
        <f t="shared" si="5"/>
        <v>BURNETT COUNTY</v>
      </c>
      <c r="AZ16" s="131" t="str">
        <f t="shared" si="5"/>
        <v>FREMONT COUNTY</v>
      </c>
    </row>
    <row r="17" spans="1:52" x14ac:dyDescent="0.2">
      <c r="A17" s="135">
        <v>8</v>
      </c>
      <c r="B17" s="131" t="str">
        <f t="shared" si="1"/>
        <v>CALHOUN COUNTY</v>
      </c>
      <c r="C17" s="131" t="str">
        <f t="shared" si="1"/>
        <v>DENALI BOROUGH</v>
      </c>
      <c r="D17" s="131" t="str">
        <f t="shared" si="1"/>
        <v>MARICOPA COUNTY</v>
      </c>
      <c r="E17" s="131" t="str">
        <f t="shared" si="1"/>
        <v>CARROLL COUNTY</v>
      </c>
      <c r="F17" s="131" t="str">
        <f t="shared" si="1"/>
        <v>DEL NORTE COUNTY</v>
      </c>
      <c r="G17" s="131" t="str">
        <f t="shared" si="1"/>
        <v>BROOMFIELD COUNTY</v>
      </c>
      <c r="H17" s="131" t="str">
        <f t="shared" si="1"/>
        <v>WINDHAM COUNTY</v>
      </c>
      <c r="I17" s="131" t="str">
        <f t="shared" si="1"/>
        <v/>
      </c>
      <c r="J17" s="131" t="str">
        <f t="shared" si="1"/>
        <v/>
      </c>
      <c r="K17" s="131" t="str">
        <f t="shared" si="1"/>
        <v>CHARLOTTE COUNTY</v>
      </c>
      <c r="L17" s="131" t="str">
        <f t="shared" si="2"/>
        <v>BARTOW COUNTY</v>
      </c>
      <c r="M17" s="131" t="str">
        <f t="shared" si="2"/>
        <v/>
      </c>
      <c r="N17" s="131" t="str">
        <f t="shared" si="2"/>
        <v>BOISE COUNTY</v>
      </c>
      <c r="O17" s="131" t="str">
        <f t="shared" si="2"/>
        <v>CARROLL COUNTY</v>
      </c>
      <c r="P17" s="131" t="str">
        <f t="shared" si="2"/>
        <v>CARROLL COUNTY</v>
      </c>
      <c r="Q17" s="131" t="str">
        <f t="shared" si="2"/>
        <v>BOONE COUNTY</v>
      </c>
      <c r="R17" s="131" t="str">
        <f t="shared" si="2"/>
        <v>BUTLER COUNTY</v>
      </c>
      <c r="S17" s="131" t="str">
        <f t="shared" si="2"/>
        <v>BOONE COUNTY</v>
      </c>
      <c r="T17" s="131" t="str">
        <f t="shared" si="2"/>
        <v>BOSSIER PARISH</v>
      </c>
      <c r="U17" s="131" t="str">
        <f t="shared" si="2"/>
        <v>LINCOLN COUNTY</v>
      </c>
      <c r="V17" s="131" t="str">
        <f t="shared" si="3"/>
        <v>CHARLES COUNTY</v>
      </c>
      <c r="W17" s="131" t="str">
        <f t="shared" si="3"/>
        <v>HAMPSHIRE COUNTY</v>
      </c>
      <c r="X17" s="131" t="str">
        <f t="shared" si="3"/>
        <v>BARRY COUNTY</v>
      </c>
      <c r="Y17" s="131" t="str">
        <f t="shared" si="3"/>
        <v>BROWN COUNTY</v>
      </c>
      <c r="Z17" s="131" t="str">
        <f t="shared" si="3"/>
        <v>CARROLL COUNTY</v>
      </c>
      <c r="AA17" s="131" t="str">
        <f t="shared" si="3"/>
        <v>BENTON COUNTY</v>
      </c>
      <c r="AB17" s="131" t="str">
        <f t="shared" si="3"/>
        <v>CHOUTEAU COUNTY</v>
      </c>
      <c r="AC17" s="131" t="str">
        <f t="shared" si="3"/>
        <v>BOYD COUNTY</v>
      </c>
      <c r="AD17" s="131" t="str">
        <f t="shared" si="3"/>
        <v>LANDER COUNTY</v>
      </c>
      <c r="AE17" s="131" t="str">
        <f t="shared" si="3"/>
        <v>ROCKINGHAM COUNTY</v>
      </c>
      <c r="AF17" s="131" t="str">
        <f t="shared" si="4"/>
        <v>GLOUCESTER COUNTY</v>
      </c>
      <c r="AG17" s="131" t="str">
        <f t="shared" si="4"/>
        <v>DONA ANA COUNTY</v>
      </c>
      <c r="AH17" s="131" t="str">
        <f t="shared" si="4"/>
        <v>CHEMUNG COUNTY</v>
      </c>
      <c r="AI17" s="131" t="str">
        <f t="shared" si="4"/>
        <v>BERTIE COUNTY</v>
      </c>
      <c r="AJ17" s="131" t="str">
        <f t="shared" si="4"/>
        <v>BURLEIGH COUNTY</v>
      </c>
      <c r="AK17" s="131" t="str">
        <f t="shared" si="4"/>
        <v>BROWN COUNTY</v>
      </c>
      <c r="AL17" s="131" t="str">
        <f t="shared" si="4"/>
        <v>CADDO COUNTY</v>
      </c>
      <c r="AM17" s="131" t="str">
        <f t="shared" si="4"/>
        <v>CURRY COUNTY</v>
      </c>
      <c r="AN17" s="131" t="str">
        <f t="shared" si="4"/>
        <v>BRADFORD COUNTY</v>
      </c>
      <c r="AO17" s="131" t="str">
        <f t="shared" si="4"/>
        <v/>
      </c>
      <c r="AP17" s="131" t="str">
        <f t="shared" si="5"/>
        <v>BERKELEY COUNTY</v>
      </c>
      <c r="AQ17" s="131" t="str">
        <f t="shared" si="5"/>
        <v>BUFFALO COUNTY</v>
      </c>
      <c r="AR17" s="131" t="str">
        <f t="shared" si="5"/>
        <v>CANNON COUNTY</v>
      </c>
      <c r="AS17" s="131" t="str">
        <f t="shared" si="5"/>
        <v>AUSTIN COUNTY</v>
      </c>
      <c r="AT17" s="131" t="str">
        <f t="shared" si="5"/>
        <v>EMERY COUNTY</v>
      </c>
      <c r="AU17" s="131" t="str">
        <f t="shared" si="5"/>
        <v>LAMOILLE COUNTY</v>
      </c>
      <c r="AV17" s="131" t="str">
        <f t="shared" si="5"/>
        <v>AUGUSTA COUNTY</v>
      </c>
      <c r="AW17" s="131" t="str">
        <f t="shared" si="5"/>
        <v>COWLITZ COUNTY</v>
      </c>
      <c r="AX17" s="131" t="str">
        <f t="shared" si="5"/>
        <v>CLAY COUNTY</v>
      </c>
      <c r="AY17" s="131" t="str">
        <f t="shared" si="5"/>
        <v>CALUMET COUNTY</v>
      </c>
      <c r="AZ17" s="131" t="str">
        <f t="shared" si="5"/>
        <v>GOSHEN COUNTY</v>
      </c>
    </row>
    <row r="18" spans="1:52" x14ac:dyDescent="0.2">
      <c r="A18" s="135">
        <v>9</v>
      </c>
      <c r="B18" s="131" t="str">
        <f t="shared" si="1"/>
        <v>CHAMBERS COUNTY</v>
      </c>
      <c r="C18" s="131" t="str">
        <f t="shared" si="1"/>
        <v>DILLINGHAM CENSUS AREA</v>
      </c>
      <c r="D18" s="131" t="str">
        <f t="shared" si="1"/>
        <v>MOHAVE COUNTY</v>
      </c>
      <c r="E18" s="131" t="str">
        <f t="shared" si="1"/>
        <v>CHICOT COUNTY</v>
      </c>
      <c r="F18" s="131" t="str">
        <f t="shared" si="1"/>
        <v>EL DORADO COUNTY</v>
      </c>
      <c r="G18" s="131" t="str">
        <f t="shared" si="1"/>
        <v>CHAFFEE COUNTY</v>
      </c>
      <c r="H18" s="131" t="str">
        <f t="shared" si="1"/>
        <v/>
      </c>
      <c r="I18" s="131" t="str">
        <f t="shared" si="1"/>
        <v/>
      </c>
      <c r="J18" s="131" t="str">
        <f t="shared" si="1"/>
        <v/>
      </c>
      <c r="K18" s="131" t="str">
        <f t="shared" si="1"/>
        <v>CITRUS COUNTY</v>
      </c>
      <c r="L18" s="131" t="str">
        <f t="shared" si="2"/>
        <v>BEN HILL COUNTY</v>
      </c>
      <c r="M18" s="131" t="str">
        <f t="shared" si="2"/>
        <v/>
      </c>
      <c r="N18" s="131" t="str">
        <f t="shared" si="2"/>
        <v>BONNER COUNTY</v>
      </c>
      <c r="O18" s="131" t="str">
        <f t="shared" si="2"/>
        <v>CASS COUNTY</v>
      </c>
      <c r="P18" s="131" t="str">
        <f t="shared" si="2"/>
        <v>CASS COUNTY</v>
      </c>
      <c r="Q18" s="131" t="str">
        <f t="shared" si="2"/>
        <v>BREMER COUNTY</v>
      </c>
      <c r="R18" s="131" t="str">
        <f t="shared" si="2"/>
        <v>CHASE COUNTY</v>
      </c>
      <c r="S18" s="131" t="str">
        <f t="shared" si="2"/>
        <v>BOURBON COUNTY</v>
      </c>
      <c r="T18" s="131" t="str">
        <f t="shared" si="2"/>
        <v>CADDO PARISH</v>
      </c>
      <c r="U18" s="131" t="str">
        <f t="shared" si="2"/>
        <v>OXFORD COUNTY</v>
      </c>
      <c r="V18" s="131" t="str">
        <f t="shared" si="3"/>
        <v>DORCHESTER COUNTY</v>
      </c>
      <c r="W18" s="131" t="str">
        <f t="shared" si="3"/>
        <v>MIDDLESEX COUNTY</v>
      </c>
      <c r="X18" s="131" t="str">
        <f t="shared" si="3"/>
        <v>BAY COUNTY</v>
      </c>
      <c r="Y18" s="131" t="str">
        <f t="shared" si="3"/>
        <v>CARLTON COUNTY</v>
      </c>
      <c r="Z18" s="131" t="str">
        <f t="shared" si="3"/>
        <v>CHICKASAW COUNTY</v>
      </c>
      <c r="AA18" s="131" t="str">
        <f t="shared" si="3"/>
        <v>BOLLINGER COUNTY</v>
      </c>
      <c r="AB18" s="131" t="str">
        <f t="shared" si="3"/>
        <v>CUSTER COUNTY</v>
      </c>
      <c r="AC18" s="131" t="str">
        <f t="shared" si="3"/>
        <v>BROWN COUNTY</v>
      </c>
      <c r="AD18" s="131" t="str">
        <f t="shared" si="3"/>
        <v>LINCOLN COUNTY</v>
      </c>
      <c r="AE18" s="131" t="str">
        <f t="shared" si="3"/>
        <v>STRAFFORD COUNTY</v>
      </c>
      <c r="AF18" s="131" t="str">
        <f t="shared" si="4"/>
        <v>HUDSON COUNTY</v>
      </c>
      <c r="AG18" s="131" t="str">
        <f t="shared" si="4"/>
        <v>EDDY COUNTY</v>
      </c>
      <c r="AH18" s="131" t="str">
        <f t="shared" si="4"/>
        <v>CHENANGO COUNTY</v>
      </c>
      <c r="AI18" s="131" t="str">
        <f t="shared" si="4"/>
        <v>BLADEN COUNTY</v>
      </c>
      <c r="AJ18" s="131" t="str">
        <f t="shared" si="4"/>
        <v>CASS COUNTY</v>
      </c>
      <c r="AK18" s="131" t="str">
        <f t="shared" si="4"/>
        <v>BUTLER COUNTY</v>
      </c>
      <c r="AL18" s="131" t="str">
        <f t="shared" si="4"/>
        <v>CANADIAN COUNTY</v>
      </c>
      <c r="AM18" s="131" t="str">
        <f t="shared" si="4"/>
        <v>DESCHUTES COUNTY</v>
      </c>
      <c r="AN18" s="131" t="str">
        <f t="shared" si="4"/>
        <v>BUCKS COUNTY</v>
      </c>
      <c r="AO18" s="131" t="str">
        <f t="shared" si="4"/>
        <v/>
      </c>
      <c r="AP18" s="131" t="str">
        <f t="shared" si="5"/>
        <v>CALHOUN COUNTY</v>
      </c>
      <c r="AQ18" s="131" t="str">
        <f t="shared" si="5"/>
        <v>BUTTE COUNTY</v>
      </c>
      <c r="AR18" s="131" t="str">
        <f t="shared" si="5"/>
        <v>CARROLL COUNTY</v>
      </c>
      <c r="AS18" s="131" t="str">
        <f t="shared" si="5"/>
        <v>BAILEY COUNTY</v>
      </c>
      <c r="AT18" s="131" t="str">
        <f t="shared" si="5"/>
        <v>GARFIELD COUNTY</v>
      </c>
      <c r="AU18" s="131" t="str">
        <f t="shared" si="5"/>
        <v>ORANGE COUNTY</v>
      </c>
      <c r="AV18" s="131" t="str">
        <f t="shared" si="5"/>
        <v>BATH COUNTY</v>
      </c>
      <c r="AW18" s="131" t="str">
        <f t="shared" si="5"/>
        <v>DOUGLAS COUNTY</v>
      </c>
      <c r="AX18" s="131" t="str">
        <f t="shared" si="5"/>
        <v>DODDRIDGE COUNTY</v>
      </c>
      <c r="AY18" s="131" t="str">
        <f t="shared" si="5"/>
        <v>CHIPPEWA COUNTY</v>
      </c>
      <c r="AZ18" s="131" t="str">
        <f t="shared" si="5"/>
        <v>HOT SPRINGS COUNTY</v>
      </c>
    </row>
    <row r="19" spans="1:52" x14ac:dyDescent="0.2">
      <c r="A19" s="135">
        <v>10</v>
      </c>
      <c r="B19" s="131" t="str">
        <f t="shared" si="1"/>
        <v>CHEROKEE COUNTY</v>
      </c>
      <c r="C19" s="131" t="str">
        <f t="shared" si="1"/>
        <v>FAIRBANKS NORTH STAR BOROUGH</v>
      </c>
      <c r="D19" s="131" t="str">
        <f t="shared" si="1"/>
        <v>NAVAJO COUNTY</v>
      </c>
      <c r="E19" s="131" t="str">
        <f t="shared" si="1"/>
        <v>CLARK COUNTY</v>
      </c>
      <c r="F19" s="131" t="str">
        <f t="shared" si="1"/>
        <v>FRESNO COUNTY</v>
      </c>
      <c r="G19" s="131" t="str">
        <f t="shared" si="1"/>
        <v>CHEYENNE COUNTY</v>
      </c>
      <c r="H19" s="131" t="str">
        <f t="shared" si="1"/>
        <v/>
      </c>
      <c r="I19" s="131" t="str">
        <f t="shared" si="1"/>
        <v/>
      </c>
      <c r="J19" s="131" t="str">
        <f t="shared" si="1"/>
        <v/>
      </c>
      <c r="K19" s="131" t="str">
        <f t="shared" si="1"/>
        <v>CLAY COUNTY</v>
      </c>
      <c r="L19" s="131" t="str">
        <f t="shared" si="2"/>
        <v>BERRIEN COUNTY</v>
      </c>
      <c r="M19" s="131" t="str">
        <f t="shared" si="2"/>
        <v/>
      </c>
      <c r="N19" s="131" t="str">
        <f t="shared" si="2"/>
        <v>BONNEVILLE COUNTY</v>
      </c>
      <c r="O19" s="131" t="str">
        <f t="shared" si="2"/>
        <v>CHAMPAIGN COUNTY</v>
      </c>
      <c r="P19" s="131" t="str">
        <f t="shared" si="2"/>
        <v>CLARK COUNTY</v>
      </c>
      <c r="Q19" s="131" t="str">
        <f t="shared" si="2"/>
        <v>BUCHANAN COUNTY</v>
      </c>
      <c r="R19" s="131" t="str">
        <f t="shared" si="2"/>
        <v>CHAUTAUQUA COUNTY</v>
      </c>
      <c r="S19" s="131" t="str">
        <f t="shared" si="2"/>
        <v>BOYD COUNTY</v>
      </c>
      <c r="T19" s="131" t="str">
        <f t="shared" si="2"/>
        <v>CALCASIEU PARISH</v>
      </c>
      <c r="U19" s="131" t="str">
        <f t="shared" si="2"/>
        <v>PENOBSCOT COUNTY</v>
      </c>
      <c r="V19" s="131" t="str">
        <f t="shared" si="3"/>
        <v>FREDERICK COUNTY</v>
      </c>
      <c r="W19" s="131" t="str">
        <f t="shared" si="3"/>
        <v>NANTUCKET COUNTY</v>
      </c>
      <c r="X19" s="131" t="str">
        <f t="shared" si="3"/>
        <v>BENZIE COUNTY</v>
      </c>
      <c r="Y19" s="131" t="str">
        <f t="shared" si="3"/>
        <v>CARVER COUNTY</v>
      </c>
      <c r="Z19" s="131" t="str">
        <f t="shared" si="3"/>
        <v>CHOCTAW COUNTY</v>
      </c>
      <c r="AA19" s="131" t="str">
        <f t="shared" si="3"/>
        <v>BOONE COUNTY</v>
      </c>
      <c r="AB19" s="131" t="str">
        <f t="shared" si="3"/>
        <v>DANIELS COUNTY</v>
      </c>
      <c r="AC19" s="131" t="str">
        <f t="shared" si="3"/>
        <v>BUFFALO COUNTY</v>
      </c>
      <c r="AD19" s="131" t="str">
        <f t="shared" si="3"/>
        <v>LYON COUNTY</v>
      </c>
      <c r="AE19" s="131" t="str">
        <f t="shared" si="3"/>
        <v>SULLIVAN COUNTY</v>
      </c>
      <c r="AF19" s="131" t="str">
        <f t="shared" si="4"/>
        <v>HUNTERDON COUNTY</v>
      </c>
      <c r="AG19" s="131" t="str">
        <f t="shared" si="4"/>
        <v>GRANT COUNTY</v>
      </c>
      <c r="AH19" s="131" t="str">
        <f t="shared" si="4"/>
        <v>CLINTON COUNTY</v>
      </c>
      <c r="AI19" s="131" t="str">
        <f t="shared" si="4"/>
        <v>BRUNSWICK COUNTY</v>
      </c>
      <c r="AJ19" s="131" t="str">
        <f t="shared" si="4"/>
        <v>CAVALIER COUNTY</v>
      </c>
      <c r="AK19" s="131" t="str">
        <f t="shared" si="4"/>
        <v>CARROLL COUNTY</v>
      </c>
      <c r="AL19" s="131" t="str">
        <f t="shared" si="4"/>
        <v>CARTER COUNTY</v>
      </c>
      <c r="AM19" s="131" t="str">
        <f t="shared" si="4"/>
        <v>DOUGLAS COUNTY</v>
      </c>
      <c r="AN19" s="131" t="str">
        <f t="shared" si="4"/>
        <v>BUTLER COUNTY</v>
      </c>
      <c r="AO19" s="131" t="str">
        <f t="shared" si="4"/>
        <v/>
      </c>
      <c r="AP19" s="131" t="str">
        <f t="shared" si="5"/>
        <v>CHARLESTON COUNTY</v>
      </c>
      <c r="AQ19" s="131" t="str">
        <f t="shared" si="5"/>
        <v>CAMPBELL COUNTY</v>
      </c>
      <c r="AR19" s="131" t="str">
        <f t="shared" si="5"/>
        <v>CARTER COUNTY</v>
      </c>
      <c r="AS19" s="131" t="str">
        <f t="shared" si="5"/>
        <v>BANDERA COUNTY</v>
      </c>
      <c r="AT19" s="131" t="str">
        <f t="shared" si="5"/>
        <v>GRAND COUNTY</v>
      </c>
      <c r="AU19" s="131" t="str">
        <f t="shared" si="5"/>
        <v>ORLEANS COUNTY</v>
      </c>
      <c r="AV19" s="131" t="str">
        <f t="shared" si="5"/>
        <v>BEDFORD COUNTY</v>
      </c>
      <c r="AW19" s="131" t="str">
        <f t="shared" si="5"/>
        <v>FERRY COUNTY</v>
      </c>
      <c r="AX19" s="131" t="str">
        <f t="shared" si="5"/>
        <v>FAYETTE COUNTY</v>
      </c>
      <c r="AY19" s="131" t="str">
        <f t="shared" si="5"/>
        <v>CLARK COUNTY</v>
      </c>
      <c r="AZ19" s="131" t="str">
        <f t="shared" si="5"/>
        <v>JOHNSON COUNTY</v>
      </c>
    </row>
    <row r="20" spans="1:52" x14ac:dyDescent="0.2">
      <c r="A20" s="135">
        <v>11</v>
      </c>
      <c r="B20" s="131" t="str">
        <f t="shared" ref="B20:K29" si="6">IFERROR(VLOOKUP($B$3&amp;"_"&amp;B$8&amp;$A20,LookUpTable_CountyName_AllYears,3,FALSE),"")</f>
        <v>CHILTON COUNTY</v>
      </c>
      <c r="C20" s="131" t="str">
        <f t="shared" si="6"/>
        <v>HAINES BOROUGH</v>
      </c>
      <c r="D20" s="131" t="str">
        <f t="shared" si="6"/>
        <v>PIMA COUNTY</v>
      </c>
      <c r="E20" s="131" t="str">
        <f t="shared" si="6"/>
        <v>CLAY COUNTY</v>
      </c>
      <c r="F20" s="131" t="str">
        <f t="shared" si="6"/>
        <v>GLENN COUNTY</v>
      </c>
      <c r="G20" s="131" t="str">
        <f t="shared" si="6"/>
        <v>CLEAR CREEK COUNTY</v>
      </c>
      <c r="H20" s="131" t="str">
        <f t="shared" si="6"/>
        <v/>
      </c>
      <c r="I20" s="131" t="str">
        <f t="shared" si="6"/>
        <v/>
      </c>
      <c r="J20" s="131" t="str">
        <f t="shared" si="6"/>
        <v/>
      </c>
      <c r="K20" s="131" t="str">
        <f t="shared" si="6"/>
        <v>COLLIER COUNTY</v>
      </c>
      <c r="L20" s="131" t="str">
        <f t="shared" ref="L20:U29" si="7">IFERROR(VLOOKUP($B$3&amp;"_"&amp;L$8&amp;$A20,LookUpTable_CountyName_AllYears,3,FALSE),"")</f>
        <v>BIBB COUNTY</v>
      </c>
      <c r="M20" s="131" t="str">
        <f t="shared" si="7"/>
        <v/>
      </c>
      <c r="N20" s="131" t="str">
        <f t="shared" si="7"/>
        <v>BOUNDARY COUNTY</v>
      </c>
      <c r="O20" s="131" t="str">
        <f t="shared" si="7"/>
        <v>CHRISTIAN COUNTY</v>
      </c>
      <c r="P20" s="131" t="str">
        <f t="shared" si="7"/>
        <v>CLAY COUNTY</v>
      </c>
      <c r="Q20" s="131" t="str">
        <f t="shared" si="7"/>
        <v>BUENA VISTA COUNTY</v>
      </c>
      <c r="R20" s="131" t="str">
        <f t="shared" si="7"/>
        <v>CHEROKEE COUNTY</v>
      </c>
      <c r="S20" s="131" t="str">
        <f t="shared" si="7"/>
        <v>BOYLE COUNTY</v>
      </c>
      <c r="T20" s="131" t="str">
        <f t="shared" si="7"/>
        <v>CALDWELL PARISH</v>
      </c>
      <c r="U20" s="131" t="str">
        <f t="shared" si="7"/>
        <v>PISCATAQUIS COUNTY</v>
      </c>
      <c r="V20" s="131" t="str">
        <f t="shared" ref="V20:AE29" si="8">IFERROR(VLOOKUP($B$3&amp;"_"&amp;V$8&amp;$A20,LookUpTable_CountyName_AllYears,3,FALSE),"")</f>
        <v>GARRETT COUNTY</v>
      </c>
      <c r="W20" s="131" t="str">
        <f t="shared" si="8"/>
        <v>NORFOLK COUNTY</v>
      </c>
      <c r="X20" s="131" t="str">
        <f t="shared" si="8"/>
        <v>BERRIEN COUNTY</v>
      </c>
      <c r="Y20" s="131" t="str">
        <f t="shared" si="8"/>
        <v>CASS COUNTY</v>
      </c>
      <c r="Z20" s="131" t="str">
        <f t="shared" si="8"/>
        <v>CLAIBORNE COUNTY</v>
      </c>
      <c r="AA20" s="131" t="str">
        <f t="shared" si="8"/>
        <v>BUCHANAN COUNTY</v>
      </c>
      <c r="AB20" s="131" t="str">
        <f t="shared" si="8"/>
        <v>DAWSON COUNTY</v>
      </c>
      <c r="AC20" s="131" t="str">
        <f t="shared" si="8"/>
        <v>BURT COUNTY</v>
      </c>
      <c r="AD20" s="131" t="str">
        <f t="shared" si="8"/>
        <v>MINERAL COUNTY</v>
      </c>
      <c r="AE20" s="131" t="str">
        <f t="shared" si="8"/>
        <v/>
      </c>
      <c r="AF20" s="131" t="str">
        <f t="shared" ref="AF20:AO29" si="9">IFERROR(VLOOKUP($B$3&amp;"_"&amp;AF$8&amp;$A20,LookUpTable_CountyName_AllYears,3,FALSE),"")</f>
        <v>MERCER COUNTY</v>
      </c>
      <c r="AG20" s="131" t="str">
        <f t="shared" si="9"/>
        <v>GUADALUPE COUNTY</v>
      </c>
      <c r="AH20" s="131" t="str">
        <f t="shared" si="9"/>
        <v>COLUMBIA COUNTY</v>
      </c>
      <c r="AI20" s="131" t="str">
        <f t="shared" si="9"/>
        <v>BUNCOMBE COUNTY</v>
      </c>
      <c r="AJ20" s="131" t="str">
        <f t="shared" si="9"/>
        <v>DICKEY COUNTY</v>
      </c>
      <c r="AK20" s="131" t="str">
        <f t="shared" si="9"/>
        <v>CHAMPAIGN COUNTY</v>
      </c>
      <c r="AL20" s="131" t="str">
        <f t="shared" si="9"/>
        <v>CHEROKEE COUNTY</v>
      </c>
      <c r="AM20" s="131" t="str">
        <f t="shared" si="9"/>
        <v>GILLIAM COUNTY</v>
      </c>
      <c r="AN20" s="131" t="str">
        <f t="shared" si="9"/>
        <v>CAMBRIA COUNTY</v>
      </c>
      <c r="AO20" s="131" t="str">
        <f t="shared" si="9"/>
        <v/>
      </c>
      <c r="AP20" s="131" t="str">
        <f t="shared" ref="AP20:AZ29" si="10">IFERROR(VLOOKUP($B$3&amp;"_"&amp;AP$8&amp;$A20,LookUpTable_CountyName_AllYears,3,FALSE),"")</f>
        <v>CHEROKEE COUNTY</v>
      </c>
      <c r="AQ20" s="131" t="str">
        <f t="shared" si="10"/>
        <v>CHARLES MIX COUNTY</v>
      </c>
      <c r="AR20" s="131" t="str">
        <f t="shared" si="10"/>
        <v>CHEATHAM COUNTY</v>
      </c>
      <c r="AS20" s="131" t="str">
        <f t="shared" si="10"/>
        <v>BASTROP COUNTY</v>
      </c>
      <c r="AT20" s="131" t="str">
        <f t="shared" si="10"/>
        <v>IRON COUNTY</v>
      </c>
      <c r="AU20" s="131" t="str">
        <f t="shared" si="10"/>
        <v>RUTLAND COUNTY</v>
      </c>
      <c r="AV20" s="131" t="str">
        <f t="shared" si="10"/>
        <v>BLAND COUNTY</v>
      </c>
      <c r="AW20" s="131" t="str">
        <f t="shared" si="10"/>
        <v>FRANKLIN COUNTY</v>
      </c>
      <c r="AX20" s="131" t="str">
        <f t="shared" si="10"/>
        <v>GILMER COUNTY</v>
      </c>
      <c r="AY20" s="131" t="str">
        <f t="shared" si="10"/>
        <v>COLUMBIA COUNTY</v>
      </c>
      <c r="AZ20" s="131" t="str">
        <f t="shared" si="10"/>
        <v>LARAMIE COUNTY</v>
      </c>
    </row>
    <row r="21" spans="1:52" x14ac:dyDescent="0.2">
      <c r="A21" s="135">
        <v>12</v>
      </c>
      <c r="B21" s="131" t="str">
        <f t="shared" si="6"/>
        <v>CHOCTAW COUNTY</v>
      </c>
      <c r="C21" s="131" t="str">
        <f t="shared" si="6"/>
        <v>HOONAH-ANGOON CENSUS AREA</v>
      </c>
      <c r="D21" s="131" t="str">
        <f t="shared" si="6"/>
        <v>PINAL COUNTY</v>
      </c>
      <c r="E21" s="131" t="str">
        <f t="shared" si="6"/>
        <v>CLEBURNE COUNTY</v>
      </c>
      <c r="F21" s="131" t="str">
        <f t="shared" si="6"/>
        <v>HUMBOLDT COUNTY</v>
      </c>
      <c r="G21" s="131" t="str">
        <f t="shared" si="6"/>
        <v>CONEJOS COUNTY</v>
      </c>
      <c r="H21" s="131" t="str">
        <f t="shared" si="6"/>
        <v/>
      </c>
      <c r="I21" s="131" t="str">
        <f t="shared" si="6"/>
        <v/>
      </c>
      <c r="J21" s="131" t="str">
        <f t="shared" si="6"/>
        <v/>
      </c>
      <c r="K21" s="131" t="str">
        <f t="shared" si="6"/>
        <v>COLUMBIA COUNTY</v>
      </c>
      <c r="L21" s="131" t="str">
        <f t="shared" si="7"/>
        <v>BLECKLEY COUNTY</v>
      </c>
      <c r="M21" s="131" t="str">
        <f t="shared" si="7"/>
        <v/>
      </c>
      <c r="N21" s="131" t="str">
        <f t="shared" si="7"/>
        <v>BUTTE COUNTY</v>
      </c>
      <c r="O21" s="131" t="str">
        <f t="shared" si="7"/>
        <v>CLARK COUNTY</v>
      </c>
      <c r="P21" s="131" t="str">
        <f t="shared" si="7"/>
        <v>CLINTON COUNTY</v>
      </c>
      <c r="Q21" s="131" t="str">
        <f t="shared" si="7"/>
        <v>BUTLER COUNTY</v>
      </c>
      <c r="R21" s="131" t="str">
        <f t="shared" si="7"/>
        <v>CHEYENNE COUNTY</v>
      </c>
      <c r="S21" s="131" t="str">
        <f t="shared" si="7"/>
        <v>BRACKEN COUNTY</v>
      </c>
      <c r="T21" s="131" t="str">
        <f t="shared" si="7"/>
        <v>CAMERON PARISH</v>
      </c>
      <c r="U21" s="131" t="str">
        <f t="shared" si="7"/>
        <v>SAGADAHOC COUNTY</v>
      </c>
      <c r="V21" s="131" t="str">
        <f t="shared" si="8"/>
        <v>HARFORD COUNTY</v>
      </c>
      <c r="W21" s="131" t="str">
        <f t="shared" si="8"/>
        <v>PLYMOUTH COUNTY</v>
      </c>
      <c r="X21" s="131" t="str">
        <f t="shared" si="8"/>
        <v>BRANCH COUNTY</v>
      </c>
      <c r="Y21" s="131" t="str">
        <f t="shared" si="8"/>
        <v>CHIPPEWA COUNTY</v>
      </c>
      <c r="Z21" s="131" t="str">
        <f t="shared" si="8"/>
        <v>CLARKE COUNTY</v>
      </c>
      <c r="AA21" s="131" t="str">
        <f t="shared" si="8"/>
        <v>BUTLER COUNTY</v>
      </c>
      <c r="AB21" s="131" t="str">
        <f t="shared" si="8"/>
        <v>DEER LODGE COUNTY</v>
      </c>
      <c r="AC21" s="131" t="str">
        <f t="shared" si="8"/>
        <v>BUTLER COUNTY</v>
      </c>
      <c r="AD21" s="131" t="str">
        <f t="shared" si="8"/>
        <v>NYE COUNTY</v>
      </c>
      <c r="AE21" s="131" t="str">
        <f t="shared" si="8"/>
        <v/>
      </c>
      <c r="AF21" s="131" t="str">
        <f t="shared" si="9"/>
        <v>MIDDLESEX COUNTY</v>
      </c>
      <c r="AG21" s="131" t="str">
        <f t="shared" si="9"/>
        <v>HARDING COUNTY</v>
      </c>
      <c r="AH21" s="131" t="str">
        <f t="shared" si="9"/>
        <v>CORTLAND COUNTY</v>
      </c>
      <c r="AI21" s="131" t="str">
        <f t="shared" si="9"/>
        <v>BURKE COUNTY</v>
      </c>
      <c r="AJ21" s="131" t="str">
        <f t="shared" si="9"/>
        <v>DIVIDE COUNTY</v>
      </c>
      <c r="AK21" s="131" t="str">
        <f t="shared" si="9"/>
        <v>CLARK COUNTY</v>
      </c>
      <c r="AL21" s="131" t="str">
        <f t="shared" si="9"/>
        <v>CHOCTAW COUNTY</v>
      </c>
      <c r="AM21" s="131" t="str">
        <f t="shared" si="9"/>
        <v>GRANT COUNTY</v>
      </c>
      <c r="AN21" s="131" t="str">
        <f t="shared" si="9"/>
        <v>CAMERON COUNTY</v>
      </c>
      <c r="AO21" s="131" t="str">
        <f t="shared" si="9"/>
        <v/>
      </c>
      <c r="AP21" s="131" t="str">
        <f t="shared" si="10"/>
        <v>CHESTER COUNTY</v>
      </c>
      <c r="AQ21" s="131" t="str">
        <f t="shared" si="10"/>
        <v>CLARK COUNTY</v>
      </c>
      <c r="AR21" s="131" t="str">
        <f t="shared" si="10"/>
        <v>CHESTER COUNTY</v>
      </c>
      <c r="AS21" s="131" t="str">
        <f t="shared" si="10"/>
        <v>BAYLOR COUNTY</v>
      </c>
      <c r="AT21" s="131" t="str">
        <f t="shared" si="10"/>
        <v>JUAB COUNTY</v>
      </c>
      <c r="AU21" s="131" t="str">
        <f t="shared" si="10"/>
        <v>WASHINGTON COUNTY</v>
      </c>
      <c r="AV21" s="131" t="str">
        <f t="shared" si="10"/>
        <v>BOTETOURT COUNTY</v>
      </c>
      <c r="AW21" s="131" t="str">
        <f t="shared" si="10"/>
        <v>GARFIELD COUNTY</v>
      </c>
      <c r="AX21" s="131" t="str">
        <f t="shared" si="10"/>
        <v>GRANT COUNTY</v>
      </c>
      <c r="AY21" s="131" t="str">
        <f t="shared" si="10"/>
        <v>CRAWFORD COUNTY</v>
      </c>
      <c r="AZ21" s="131" t="str">
        <f t="shared" si="10"/>
        <v>LINCOLN COUNTY</v>
      </c>
    </row>
    <row r="22" spans="1:52" x14ac:dyDescent="0.2">
      <c r="A22" s="135">
        <v>13</v>
      </c>
      <c r="B22" s="131" t="str">
        <f t="shared" si="6"/>
        <v>CLARKE COUNTY</v>
      </c>
      <c r="C22" s="131" t="str">
        <f t="shared" si="6"/>
        <v>JUNEAU CITY AND BOROUGH</v>
      </c>
      <c r="D22" s="131" t="str">
        <f t="shared" si="6"/>
        <v>SANTA CRUZ COUNTY</v>
      </c>
      <c r="E22" s="131" t="str">
        <f t="shared" si="6"/>
        <v>CLEVELAND COUNTY</v>
      </c>
      <c r="F22" s="131" t="str">
        <f t="shared" si="6"/>
        <v>IMPERIAL COUNTY</v>
      </c>
      <c r="G22" s="131" t="str">
        <f t="shared" si="6"/>
        <v>COSTILLA COUNTY</v>
      </c>
      <c r="H22" s="131" t="str">
        <f t="shared" si="6"/>
        <v/>
      </c>
      <c r="I22" s="131" t="str">
        <f t="shared" si="6"/>
        <v/>
      </c>
      <c r="J22" s="131" t="str">
        <f t="shared" si="6"/>
        <v/>
      </c>
      <c r="K22" s="131" t="str">
        <f t="shared" si="6"/>
        <v>DESOTO COUNTY</v>
      </c>
      <c r="L22" s="131" t="str">
        <f t="shared" si="7"/>
        <v>BRANTLEY COUNTY</v>
      </c>
      <c r="M22" s="131" t="str">
        <f t="shared" si="7"/>
        <v/>
      </c>
      <c r="N22" s="131" t="str">
        <f t="shared" si="7"/>
        <v>CAMAS COUNTY</v>
      </c>
      <c r="O22" s="131" t="str">
        <f t="shared" si="7"/>
        <v>CLAY COUNTY</v>
      </c>
      <c r="P22" s="131" t="str">
        <f t="shared" si="7"/>
        <v>CRAWFORD COUNTY</v>
      </c>
      <c r="Q22" s="131" t="str">
        <f t="shared" si="7"/>
        <v>CALHOUN COUNTY</v>
      </c>
      <c r="R22" s="131" t="str">
        <f t="shared" si="7"/>
        <v>CLARK COUNTY</v>
      </c>
      <c r="S22" s="131" t="str">
        <f t="shared" si="7"/>
        <v>BREATHITT COUNTY</v>
      </c>
      <c r="T22" s="131" t="str">
        <f t="shared" si="7"/>
        <v>CATAHOULA PARISH</v>
      </c>
      <c r="U22" s="131" t="str">
        <f t="shared" si="7"/>
        <v>SOMERSET COUNTY</v>
      </c>
      <c r="V22" s="131" t="str">
        <f t="shared" si="8"/>
        <v>HOWARD COUNTY</v>
      </c>
      <c r="W22" s="131" t="str">
        <f t="shared" si="8"/>
        <v>SUFFOLK COUNTY</v>
      </c>
      <c r="X22" s="131" t="str">
        <f t="shared" si="8"/>
        <v>CALHOUN COUNTY</v>
      </c>
      <c r="Y22" s="131" t="str">
        <f t="shared" si="8"/>
        <v>CHISAGO COUNTY</v>
      </c>
      <c r="Z22" s="131" t="str">
        <f t="shared" si="8"/>
        <v>CLAY COUNTY</v>
      </c>
      <c r="AA22" s="131" t="str">
        <f t="shared" si="8"/>
        <v>CALDWELL COUNTY</v>
      </c>
      <c r="AB22" s="131" t="str">
        <f t="shared" si="8"/>
        <v>FALLON COUNTY</v>
      </c>
      <c r="AC22" s="131" t="str">
        <f t="shared" si="8"/>
        <v>CASS COUNTY</v>
      </c>
      <c r="AD22" s="131" t="str">
        <f t="shared" si="8"/>
        <v>PERSHING COUNTY</v>
      </c>
      <c r="AE22" s="131" t="str">
        <f t="shared" si="8"/>
        <v/>
      </c>
      <c r="AF22" s="131" t="str">
        <f t="shared" si="9"/>
        <v>MONMOUTH COUNTY</v>
      </c>
      <c r="AG22" s="131" t="str">
        <f t="shared" si="9"/>
        <v>HIDALGO COUNTY</v>
      </c>
      <c r="AH22" s="131" t="str">
        <f t="shared" si="9"/>
        <v>DELAWARE COUNTY</v>
      </c>
      <c r="AI22" s="131" t="str">
        <f t="shared" si="9"/>
        <v>CABARRUS COUNTY</v>
      </c>
      <c r="AJ22" s="131" t="str">
        <f t="shared" si="9"/>
        <v>DUNN COUNTY</v>
      </c>
      <c r="AK22" s="131" t="str">
        <f t="shared" si="9"/>
        <v>CLERMONT COUNTY</v>
      </c>
      <c r="AL22" s="131" t="str">
        <f t="shared" si="9"/>
        <v>CIMARRON COUNTY</v>
      </c>
      <c r="AM22" s="131" t="str">
        <f t="shared" si="9"/>
        <v>HARNEY COUNTY</v>
      </c>
      <c r="AN22" s="131" t="str">
        <f t="shared" si="9"/>
        <v>CARBON COUNTY</v>
      </c>
      <c r="AO22" s="131" t="str">
        <f t="shared" si="9"/>
        <v/>
      </c>
      <c r="AP22" s="131" t="str">
        <f t="shared" si="10"/>
        <v>CHESTERFIELD COUNTY</v>
      </c>
      <c r="AQ22" s="131" t="str">
        <f t="shared" si="10"/>
        <v>CLAY COUNTY</v>
      </c>
      <c r="AR22" s="131" t="str">
        <f t="shared" si="10"/>
        <v>CLAIBORNE COUNTY</v>
      </c>
      <c r="AS22" s="131" t="str">
        <f t="shared" si="10"/>
        <v>BEE COUNTY</v>
      </c>
      <c r="AT22" s="131" t="str">
        <f t="shared" si="10"/>
        <v>KANE COUNTY</v>
      </c>
      <c r="AU22" s="131" t="str">
        <f t="shared" si="10"/>
        <v>WINDHAM COUNTY</v>
      </c>
      <c r="AV22" s="131" t="str">
        <f t="shared" si="10"/>
        <v>BRUNSWICK COUNTY</v>
      </c>
      <c r="AW22" s="131" t="str">
        <f t="shared" si="10"/>
        <v>GRANT COUNTY</v>
      </c>
      <c r="AX22" s="131" t="str">
        <f t="shared" si="10"/>
        <v>GREENBRIER COUNTY</v>
      </c>
      <c r="AY22" s="131" t="str">
        <f t="shared" si="10"/>
        <v>DANE COUNTY</v>
      </c>
      <c r="AZ22" s="131" t="str">
        <f t="shared" si="10"/>
        <v>NATRONA COUNTY</v>
      </c>
    </row>
    <row r="23" spans="1:52" x14ac:dyDescent="0.2">
      <c r="A23" s="135">
        <v>14</v>
      </c>
      <c r="B23" s="131" t="str">
        <f t="shared" si="6"/>
        <v>CLAY COUNTY</v>
      </c>
      <c r="C23" s="131" t="str">
        <f t="shared" si="6"/>
        <v>KENAI PENINSULA BOROUGH</v>
      </c>
      <c r="D23" s="131" t="str">
        <f t="shared" si="6"/>
        <v>YAVAPAI COUNTY</v>
      </c>
      <c r="E23" s="131" t="str">
        <f t="shared" si="6"/>
        <v>COLUMBIA COUNTY</v>
      </c>
      <c r="F23" s="131" t="str">
        <f t="shared" si="6"/>
        <v>INYO COUNTY</v>
      </c>
      <c r="G23" s="131" t="str">
        <f t="shared" si="6"/>
        <v>CROWLEY COUNTY</v>
      </c>
      <c r="H23" s="131" t="str">
        <f t="shared" si="6"/>
        <v/>
      </c>
      <c r="I23" s="131" t="str">
        <f t="shared" si="6"/>
        <v/>
      </c>
      <c r="J23" s="131" t="str">
        <f t="shared" si="6"/>
        <v/>
      </c>
      <c r="K23" s="131" t="str">
        <f t="shared" si="6"/>
        <v>DIXIE COUNTY</v>
      </c>
      <c r="L23" s="131" t="str">
        <f t="shared" si="7"/>
        <v>BROOKS COUNTY</v>
      </c>
      <c r="M23" s="131" t="str">
        <f t="shared" si="7"/>
        <v/>
      </c>
      <c r="N23" s="131" t="str">
        <f t="shared" si="7"/>
        <v>CANYON COUNTY</v>
      </c>
      <c r="O23" s="131" t="str">
        <f t="shared" si="7"/>
        <v>CLINTON COUNTY</v>
      </c>
      <c r="P23" s="131" t="str">
        <f t="shared" si="7"/>
        <v>DAVIESS COUNTY</v>
      </c>
      <c r="Q23" s="131" t="str">
        <f t="shared" si="7"/>
        <v>CARROLL COUNTY</v>
      </c>
      <c r="R23" s="131" t="str">
        <f t="shared" si="7"/>
        <v>CLAY COUNTY</v>
      </c>
      <c r="S23" s="131" t="str">
        <f t="shared" si="7"/>
        <v>BRECKINRIDGE COUNTY</v>
      </c>
      <c r="T23" s="131" t="str">
        <f t="shared" si="7"/>
        <v>CLAIBORNE PARISH</v>
      </c>
      <c r="U23" s="131" t="str">
        <f t="shared" si="7"/>
        <v>WALDO COUNTY</v>
      </c>
      <c r="V23" s="131" t="str">
        <f t="shared" si="8"/>
        <v>KENT COUNTY</v>
      </c>
      <c r="W23" s="131" t="str">
        <f t="shared" si="8"/>
        <v>WORCESTER COUNTY</v>
      </c>
      <c r="X23" s="131" t="str">
        <f t="shared" si="8"/>
        <v>CASS COUNTY</v>
      </c>
      <c r="Y23" s="131" t="str">
        <f t="shared" si="8"/>
        <v>CLAY COUNTY</v>
      </c>
      <c r="Z23" s="131" t="str">
        <f t="shared" si="8"/>
        <v>COAHOMA COUNTY</v>
      </c>
      <c r="AA23" s="131" t="str">
        <f t="shared" si="8"/>
        <v>CALLAWAY COUNTY</v>
      </c>
      <c r="AB23" s="131" t="str">
        <f t="shared" si="8"/>
        <v>FERGUS COUNTY</v>
      </c>
      <c r="AC23" s="131" t="str">
        <f t="shared" si="8"/>
        <v>CEDAR COUNTY</v>
      </c>
      <c r="AD23" s="131" t="str">
        <f t="shared" si="8"/>
        <v>STOREY COUNTY</v>
      </c>
      <c r="AE23" s="131" t="str">
        <f t="shared" si="8"/>
        <v/>
      </c>
      <c r="AF23" s="131" t="str">
        <f t="shared" si="9"/>
        <v>MORRIS COUNTY</v>
      </c>
      <c r="AG23" s="131" t="str">
        <f t="shared" si="9"/>
        <v>LEA COUNTY</v>
      </c>
      <c r="AH23" s="131" t="str">
        <f t="shared" si="9"/>
        <v>DUTCHESS COUNTY</v>
      </c>
      <c r="AI23" s="131" t="str">
        <f t="shared" si="9"/>
        <v>CALDWELL COUNTY</v>
      </c>
      <c r="AJ23" s="131" t="str">
        <f t="shared" si="9"/>
        <v>EDDY COUNTY</v>
      </c>
      <c r="AK23" s="131" t="str">
        <f t="shared" si="9"/>
        <v>CLINTON COUNTY</v>
      </c>
      <c r="AL23" s="131" t="str">
        <f t="shared" si="9"/>
        <v>CLEVELAND COUNTY</v>
      </c>
      <c r="AM23" s="131" t="str">
        <f t="shared" si="9"/>
        <v>HOOD RIVER COUNTY</v>
      </c>
      <c r="AN23" s="131" t="str">
        <f t="shared" si="9"/>
        <v>CENTRE COUNTY</v>
      </c>
      <c r="AO23" s="131" t="str">
        <f t="shared" si="9"/>
        <v/>
      </c>
      <c r="AP23" s="131" t="str">
        <f t="shared" si="10"/>
        <v>CLARENDON COUNTY</v>
      </c>
      <c r="AQ23" s="131" t="str">
        <f t="shared" si="10"/>
        <v>CODINGTON COUNTY</v>
      </c>
      <c r="AR23" s="131" t="str">
        <f t="shared" si="10"/>
        <v>CLAY COUNTY</v>
      </c>
      <c r="AS23" s="131" t="str">
        <f t="shared" si="10"/>
        <v>BELL COUNTY</v>
      </c>
      <c r="AT23" s="131" t="str">
        <f t="shared" si="10"/>
        <v>MILLARD COUNTY</v>
      </c>
      <c r="AU23" s="131" t="str">
        <f t="shared" si="10"/>
        <v>WINDSOR COUNTY</v>
      </c>
      <c r="AV23" s="131" t="str">
        <f t="shared" si="10"/>
        <v>BUCHANAN COUNTY</v>
      </c>
      <c r="AW23" s="131" t="str">
        <f t="shared" si="10"/>
        <v>GRAYS HARBOR COUNTY</v>
      </c>
      <c r="AX23" s="131" t="str">
        <f t="shared" si="10"/>
        <v>HAMPSHIRE COUNTY</v>
      </c>
      <c r="AY23" s="131" t="str">
        <f t="shared" si="10"/>
        <v>DODGE COUNTY</v>
      </c>
      <c r="AZ23" s="131" t="str">
        <f t="shared" si="10"/>
        <v>NIOBRARA COUNTY</v>
      </c>
    </row>
    <row r="24" spans="1:52" x14ac:dyDescent="0.2">
      <c r="A24" s="135">
        <v>15</v>
      </c>
      <c r="B24" s="131" t="str">
        <f t="shared" si="6"/>
        <v>CLEBURNE COUNTY</v>
      </c>
      <c r="C24" s="131" t="str">
        <f t="shared" si="6"/>
        <v>KETCHIKAN GATEWAY BOROUGH</v>
      </c>
      <c r="D24" s="131" t="str">
        <f t="shared" si="6"/>
        <v>YUMA COUNTY</v>
      </c>
      <c r="E24" s="131" t="str">
        <f t="shared" si="6"/>
        <v>CONWAY COUNTY</v>
      </c>
      <c r="F24" s="131" t="str">
        <f t="shared" si="6"/>
        <v>KERN COUNTY</v>
      </c>
      <c r="G24" s="131" t="str">
        <f t="shared" si="6"/>
        <v>CUSTER COUNTY</v>
      </c>
      <c r="H24" s="131" t="str">
        <f t="shared" si="6"/>
        <v/>
      </c>
      <c r="I24" s="131" t="str">
        <f t="shared" si="6"/>
        <v/>
      </c>
      <c r="J24" s="131" t="str">
        <f t="shared" si="6"/>
        <v/>
      </c>
      <c r="K24" s="131" t="str">
        <f t="shared" si="6"/>
        <v>DUVAL COUNTY</v>
      </c>
      <c r="L24" s="131" t="str">
        <f t="shared" si="7"/>
        <v>BRYAN COUNTY</v>
      </c>
      <c r="M24" s="131" t="str">
        <f t="shared" si="7"/>
        <v/>
      </c>
      <c r="N24" s="131" t="str">
        <f t="shared" si="7"/>
        <v>CARIBOU COUNTY</v>
      </c>
      <c r="O24" s="131" t="str">
        <f t="shared" si="7"/>
        <v>COLES COUNTY</v>
      </c>
      <c r="P24" s="131" t="str">
        <f t="shared" si="7"/>
        <v>DEARBORN COUNTY</v>
      </c>
      <c r="Q24" s="131" t="str">
        <f t="shared" si="7"/>
        <v>CASS COUNTY</v>
      </c>
      <c r="R24" s="131" t="str">
        <f t="shared" si="7"/>
        <v>CLOUD COUNTY</v>
      </c>
      <c r="S24" s="131" t="str">
        <f t="shared" si="7"/>
        <v>BULLITT COUNTY</v>
      </c>
      <c r="T24" s="131" t="str">
        <f t="shared" si="7"/>
        <v>CONCORDIA PARISH</v>
      </c>
      <c r="U24" s="131" t="str">
        <f t="shared" si="7"/>
        <v>WASHINGTON COUNTY</v>
      </c>
      <c r="V24" s="131" t="str">
        <f t="shared" si="8"/>
        <v>MONTGOMERY COUNTY</v>
      </c>
      <c r="W24" s="131" t="str">
        <f t="shared" si="8"/>
        <v/>
      </c>
      <c r="X24" s="131" t="str">
        <f t="shared" si="8"/>
        <v>CHARLEVOIX COUNTY</v>
      </c>
      <c r="Y24" s="131" t="str">
        <f t="shared" si="8"/>
        <v>CLEARWATER COUNTY</v>
      </c>
      <c r="Z24" s="131" t="str">
        <f t="shared" si="8"/>
        <v>COPIAH COUNTY</v>
      </c>
      <c r="AA24" s="131" t="str">
        <f t="shared" si="8"/>
        <v>CAMDEN COUNTY</v>
      </c>
      <c r="AB24" s="131" t="str">
        <f t="shared" si="8"/>
        <v>FLATHEAD COUNTY</v>
      </c>
      <c r="AC24" s="131" t="str">
        <f t="shared" si="8"/>
        <v>CHASE COUNTY</v>
      </c>
      <c r="AD24" s="131" t="str">
        <f t="shared" si="8"/>
        <v>WASHOE COUNTY</v>
      </c>
      <c r="AE24" s="131" t="str">
        <f t="shared" si="8"/>
        <v/>
      </c>
      <c r="AF24" s="131" t="str">
        <f t="shared" si="9"/>
        <v>OCEAN COUNTY</v>
      </c>
      <c r="AG24" s="131" t="str">
        <f t="shared" si="9"/>
        <v>LINCOLN COUNTY</v>
      </c>
      <c r="AH24" s="131" t="str">
        <f t="shared" si="9"/>
        <v>ERIE COUNTY</v>
      </c>
      <c r="AI24" s="131" t="str">
        <f t="shared" si="9"/>
        <v>CAMDEN COUNTY</v>
      </c>
      <c r="AJ24" s="131" t="str">
        <f t="shared" si="9"/>
        <v>EMMONS COUNTY</v>
      </c>
      <c r="AK24" s="131" t="str">
        <f t="shared" si="9"/>
        <v>COLUMBIANA COUNTY</v>
      </c>
      <c r="AL24" s="131" t="str">
        <f t="shared" si="9"/>
        <v>COAL COUNTY</v>
      </c>
      <c r="AM24" s="131" t="str">
        <f t="shared" si="9"/>
        <v>JACKSON COUNTY</v>
      </c>
      <c r="AN24" s="131" t="str">
        <f t="shared" si="9"/>
        <v>CHESTER COUNTY</v>
      </c>
      <c r="AO24" s="131" t="str">
        <f t="shared" si="9"/>
        <v/>
      </c>
      <c r="AP24" s="131" t="str">
        <f t="shared" si="10"/>
        <v>COLLETON COUNTY</v>
      </c>
      <c r="AQ24" s="131" t="str">
        <f t="shared" si="10"/>
        <v>CORSON COUNTY</v>
      </c>
      <c r="AR24" s="131" t="str">
        <f t="shared" si="10"/>
        <v>COCKE COUNTY</v>
      </c>
      <c r="AS24" s="131" t="str">
        <f t="shared" si="10"/>
        <v>BEXAR COUNTY</v>
      </c>
      <c r="AT24" s="131" t="str">
        <f t="shared" si="10"/>
        <v>MORGAN COUNTY</v>
      </c>
      <c r="AU24" s="131" t="str">
        <f t="shared" si="10"/>
        <v/>
      </c>
      <c r="AV24" s="131" t="str">
        <f t="shared" si="10"/>
        <v>BUCKINGHAM COUNTY</v>
      </c>
      <c r="AW24" s="131" t="str">
        <f t="shared" si="10"/>
        <v>ISLAND COUNTY</v>
      </c>
      <c r="AX24" s="131" t="str">
        <f t="shared" si="10"/>
        <v>HANCOCK COUNTY</v>
      </c>
      <c r="AY24" s="131" t="str">
        <f t="shared" si="10"/>
        <v>DOOR COUNTY</v>
      </c>
      <c r="AZ24" s="131" t="str">
        <f t="shared" si="10"/>
        <v>PARK COUNTY</v>
      </c>
    </row>
    <row r="25" spans="1:52" x14ac:dyDescent="0.2">
      <c r="A25" s="135">
        <v>16</v>
      </c>
      <c r="B25" s="131" t="str">
        <f t="shared" si="6"/>
        <v>COFFEE COUNTY</v>
      </c>
      <c r="C25" s="131" t="str">
        <f t="shared" si="6"/>
        <v>KODIAK ISLAND BOROUGH</v>
      </c>
      <c r="D25" s="131" t="str">
        <f t="shared" si="6"/>
        <v/>
      </c>
      <c r="E25" s="131" t="str">
        <f t="shared" si="6"/>
        <v>CRAIGHEAD COUNTY</v>
      </c>
      <c r="F25" s="131" t="str">
        <f t="shared" si="6"/>
        <v>KINGS COUNTY</v>
      </c>
      <c r="G25" s="131" t="str">
        <f t="shared" si="6"/>
        <v>DELTA COUNTY</v>
      </c>
      <c r="H25" s="131" t="str">
        <f t="shared" si="6"/>
        <v/>
      </c>
      <c r="I25" s="131" t="str">
        <f t="shared" si="6"/>
        <v/>
      </c>
      <c r="J25" s="131" t="str">
        <f t="shared" si="6"/>
        <v/>
      </c>
      <c r="K25" s="131" t="str">
        <f t="shared" si="6"/>
        <v>ESCAMBIA COUNTY</v>
      </c>
      <c r="L25" s="131" t="str">
        <f t="shared" si="7"/>
        <v>BULLOCH COUNTY</v>
      </c>
      <c r="M25" s="131" t="str">
        <f t="shared" si="7"/>
        <v/>
      </c>
      <c r="N25" s="131" t="str">
        <f t="shared" si="7"/>
        <v>CASSIA COUNTY</v>
      </c>
      <c r="O25" s="131" t="str">
        <f t="shared" si="7"/>
        <v>COOK COUNTY</v>
      </c>
      <c r="P25" s="131" t="str">
        <f t="shared" si="7"/>
        <v>DECATUR COUNTY</v>
      </c>
      <c r="Q25" s="131" t="str">
        <f t="shared" si="7"/>
        <v>CEDAR COUNTY</v>
      </c>
      <c r="R25" s="131" t="str">
        <f t="shared" si="7"/>
        <v>COFFEY COUNTY</v>
      </c>
      <c r="S25" s="131" t="str">
        <f t="shared" si="7"/>
        <v>BUTLER COUNTY</v>
      </c>
      <c r="T25" s="131" t="str">
        <f t="shared" si="7"/>
        <v>DE SOTO PARISH</v>
      </c>
      <c r="U25" s="131" t="str">
        <f t="shared" si="7"/>
        <v>YORK COUNTY</v>
      </c>
      <c r="V25" s="131" t="str">
        <f t="shared" si="8"/>
        <v>PRINCE GEORGE'S COUNTY</v>
      </c>
      <c r="W25" s="131" t="str">
        <f t="shared" si="8"/>
        <v/>
      </c>
      <c r="X25" s="131" t="str">
        <f t="shared" si="8"/>
        <v>CHEBOYGAN COUNTY</v>
      </c>
      <c r="Y25" s="131" t="str">
        <f t="shared" si="8"/>
        <v>COOK COUNTY</v>
      </c>
      <c r="Z25" s="131" t="str">
        <f t="shared" si="8"/>
        <v>COVINGTON COUNTY</v>
      </c>
      <c r="AA25" s="131" t="str">
        <f t="shared" si="8"/>
        <v>CAPE GIRARDEAU COUNTY</v>
      </c>
      <c r="AB25" s="131" t="str">
        <f t="shared" si="8"/>
        <v>GALLATIN COUNTY</v>
      </c>
      <c r="AC25" s="131" t="str">
        <f t="shared" si="8"/>
        <v>CHERRY COUNTY</v>
      </c>
      <c r="AD25" s="131" t="str">
        <f t="shared" si="8"/>
        <v>WHITE PINE COUNTY</v>
      </c>
      <c r="AE25" s="131" t="str">
        <f t="shared" si="8"/>
        <v/>
      </c>
      <c r="AF25" s="131" t="str">
        <f t="shared" si="9"/>
        <v>PASSAIC COUNTY</v>
      </c>
      <c r="AG25" s="131" t="str">
        <f t="shared" si="9"/>
        <v>LOS ALAMOS COUNTY</v>
      </c>
      <c r="AH25" s="131" t="str">
        <f t="shared" si="9"/>
        <v>ESSEX COUNTY</v>
      </c>
      <c r="AI25" s="131" t="str">
        <f t="shared" si="9"/>
        <v>CARTERET COUNTY</v>
      </c>
      <c r="AJ25" s="131" t="str">
        <f t="shared" si="9"/>
        <v>FOSTER COUNTY</v>
      </c>
      <c r="AK25" s="131" t="str">
        <f t="shared" si="9"/>
        <v>COSHOCTON COUNTY</v>
      </c>
      <c r="AL25" s="131" t="str">
        <f t="shared" si="9"/>
        <v>COMANCHE COUNTY</v>
      </c>
      <c r="AM25" s="131" t="str">
        <f t="shared" si="9"/>
        <v>JEFFERSON COUNTY</v>
      </c>
      <c r="AN25" s="131" t="str">
        <f t="shared" si="9"/>
        <v>CLARION COUNTY</v>
      </c>
      <c r="AO25" s="131" t="str">
        <f t="shared" si="9"/>
        <v/>
      </c>
      <c r="AP25" s="131" t="str">
        <f t="shared" si="10"/>
        <v>DARLINGTON COUNTY</v>
      </c>
      <c r="AQ25" s="131" t="str">
        <f t="shared" si="10"/>
        <v>CUSTER COUNTY</v>
      </c>
      <c r="AR25" s="131" t="str">
        <f t="shared" si="10"/>
        <v>COFFEE COUNTY</v>
      </c>
      <c r="AS25" s="131" t="str">
        <f t="shared" si="10"/>
        <v>BLANCO COUNTY</v>
      </c>
      <c r="AT25" s="131" t="str">
        <f t="shared" si="10"/>
        <v>PIUTE COUNTY</v>
      </c>
      <c r="AU25" s="131" t="str">
        <f t="shared" si="10"/>
        <v/>
      </c>
      <c r="AV25" s="131" t="str">
        <f t="shared" si="10"/>
        <v>CAMPBELL COUNTY</v>
      </c>
      <c r="AW25" s="131" t="str">
        <f t="shared" si="10"/>
        <v>JEFFERSON COUNTY</v>
      </c>
      <c r="AX25" s="131" t="str">
        <f t="shared" si="10"/>
        <v>HARDY COUNTY</v>
      </c>
      <c r="AY25" s="131" t="str">
        <f t="shared" si="10"/>
        <v>DOUGLAS COUNTY</v>
      </c>
      <c r="AZ25" s="131" t="str">
        <f t="shared" si="10"/>
        <v>PLATTE COUNTY</v>
      </c>
    </row>
    <row r="26" spans="1:52" x14ac:dyDescent="0.2">
      <c r="A26" s="135">
        <v>17</v>
      </c>
      <c r="B26" s="131" t="str">
        <f t="shared" si="6"/>
        <v>COLBERT COUNTY</v>
      </c>
      <c r="C26" s="131" t="str">
        <f t="shared" si="6"/>
        <v>KUSILVAK CENSUS AREA</v>
      </c>
      <c r="D26" s="131" t="str">
        <f t="shared" si="6"/>
        <v/>
      </c>
      <c r="E26" s="131" t="str">
        <f t="shared" si="6"/>
        <v>CRAWFORD COUNTY</v>
      </c>
      <c r="F26" s="131" t="str">
        <f t="shared" si="6"/>
        <v>LAKE COUNTY</v>
      </c>
      <c r="G26" s="131" t="str">
        <f t="shared" si="6"/>
        <v>DENVER COUNTY</v>
      </c>
      <c r="H26" s="131" t="str">
        <f t="shared" si="6"/>
        <v/>
      </c>
      <c r="I26" s="131" t="str">
        <f t="shared" si="6"/>
        <v/>
      </c>
      <c r="J26" s="131" t="str">
        <f t="shared" si="6"/>
        <v/>
      </c>
      <c r="K26" s="131" t="str">
        <f t="shared" si="6"/>
        <v>FLAGLER COUNTY</v>
      </c>
      <c r="L26" s="131" t="str">
        <f t="shared" si="7"/>
        <v>BURKE COUNTY</v>
      </c>
      <c r="M26" s="131" t="str">
        <f t="shared" si="7"/>
        <v/>
      </c>
      <c r="N26" s="131" t="str">
        <f t="shared" si="7"/>
        <v>CLARK COUNTY</v>
      </c>
      <c r="O26" s="131" t="str">
        <f t="shared" si="7"/>
        <v>CRAWFORD COUNTY</v>
      </c>
      <c r="P26" s="131" t="str">
        <f t="shared" si="7"/>
        <v>DEKALB COUNTY</v>
      </c>
      <c r="Q26" s="131" t="str">
        <f t="shared" si="7"/>
        <v>CERRO GORDO COUNTY</v>
      </c>
      <c r="R26" s="131" t="str">
        <f t="shared" si="7"/>
        <v>COMANCHE COUNTY</v>
      </c>
      <c r="S26" s="131" t="str">
        <f t="shared" si="7"/>
        <v>CALDWELL COUNTY</v>
      </c>
      <c r="T26" s="131" t="str">
        <f t="shared" si="7"/>
        <v>EAST BATON ROUGE PARISH</v>
      </c>
      <c r="U26" s="131" t="str">
        <f t="shared" si="7"/>
        <v/>
      </c>
      <c r="V26" s="131" t="str">
        <f t="shared" si="8"/>
        <v>QUEEN ANNE'S COUNTY</v>
      </c>
      <c r="W26" s="131" t="str">
        <f t="shared" si="8"/>
        <v/>
      </c>
      <c r="X26" s="131" t="str">
        <f t="shared" si="8"/>
        <v>CHIPPEWA COUNTY</v>
      </c>
      <c r="Y26" s="131" t="str">
        <f t="shared" si="8"/>
        <v>COTTONWOOD COUNTY</v>
      </c>
      <c r="Z26" s="131" t="str">
        <f t="shared" si="8"/>
        <v>DESOTO COUNTY</v>
      </c>
      <c r="AA26" s="131" t="str">
        <f t="shared" si="8"/>
        <v>CARROLL COUNTY</v>
      </c>
      <c r="AB26" s="131" t="str">
        <f t="shared" si="8"/>
        <v>GARFIELD COUNTY</v>
      </c>
      <c r="AC26" s="131" t="str">
        <f t="shared" si="8"/>
        <v>CHEYENNE COUNTY</v>
      </c>
      <c r="AD26" s="131" t="str">
        <f t="shared" si="8"/>
        <v>CARSON CITY</v>
      </c>
      <c r="AE26" s="131" t="str">
        <f t="shared" si="8"/>
        <v/>
      </c>
      <c r="AF26" s="131" t="str">
        <f t="shared" si="9"/>
        <v>SALEM COUNTY</v>
      </c>
      <c r="AG26" s="131" t="str">
        <f t="shared" si="9"/>
        <v>LUNA COUNTY</v>
      </c>
      <c r="AH26" s="131" t="str">
        <f t="shared" si="9"/>
        <v>FRANKLIN COUNTY</v>
      </c>
      <c r="AI26" s="131" t="str">
        <f t="shared" si="9"/>
        <v>CASWELL COUNTY</v>
      </c>
      <c r="AJ26" s="131" t="str">
        <f t="shared" si="9"/>
        <v>GOLDEN VALLEY COUNTY</v>
      </c>
      <c r="AK26" s="131" t="str">
        <f t="shared" si="9"/>
        <v>CRAWFORD COUNTY</v>
      </c>
      <c r="AL26" s="131" t="str">
        <f t="shared" si="9"/>
        <v>COTTON COUNTY</v>
      </c>
      <c r="AM26" s="131" t="str">
        <f t="shared" si="9"/>
        <v>JOSEPHINE COUNTY</v>
      </c>
      <c r="AN26" s="131" t="str">
        <f t="shared" si="9"/>
        <v>CLEARFIELD COUNTY</v>
      </c>
      <c r="AO26" s="131" t="str">
        <f t="shared" si="9"/>
        <v/>
      </c>
      <c r="AP26" s="131" t="str">
        <f t="shared" si="10"/>
        <v>DILLON COUNTY</v>
      </c>
      <c r="AQ26" s="131" t="str">
        <f t="shared" si="10"/>
        <v>DAVISON COUNTY</v>
      </c>
      <c r="AR26" s="131" t="str">
        <f t="shared" si="10"/>
        <v>CROCKETT COUNTY</v>
      </c>
      <c r="AS26" s="131" t="str">
        <f t="shared" si="10"/>
        <v>BORDEN COUNTY</v>
      </c>
      <c r="AT26" s="131" t="str">
        <f t="shared" si="10"/>
        <v>RICH COUNTY</v>
      </c>
      <c r="AU26" s="131" t="str">
        <f t="shared" si="10"/>
        <v/>
      </c>
      <c r="AV26" s="131" t="str">
        <f t="shared" si="10"/>
        <v>CAROLINE COUNTY</v>
      </c>
      <c r="AW26" s="131" t="str">
        <f t="shared" si="10"/>
        <v>KING COUNTY</v>
      </c>
      <c r="AX26" s="131" t="str">
        <f t="shared" si="10"/>
        <v>HARRISON COUNTY</v>
      </c>
      <c r="AY26" s="131" t="str">
        <f t="shared" si="10"/>
        <v>DUNN COUNTY</v>
      </c>
      <c r="AZ26" s="131" t="str">
        <f t="shared" si="10"/>
        <v>SHERIDAN COUNTY</v>
      </c>
    </row>
    <row r="27" spans="1:52" x14ac:dyDescent="0.2">
      <c r="A27" s="135">
        <v>18</v>
      </c>
      <c r="B27" s="131" t="str">
        <f t="shared" si="6"/>
        <v>CONECUH COUNTY</v>
      </c>
      <c r="C27" s="131" t="str">
        <f t="shared" si="6"/>
        <v>LAKE AND PENINSULA BOROUGH</v>
      </c>
      <c r="D27" s="131" t="str">
        <f t="shared" si="6"/>
        <v/>
      </c>
      <c r="E27" s="131" t="str">
        <f t="shared" si="6"/>
        <v>CRITTENDEN COUNTY</v>
      </c>
      <c r="F27" s="131" t="str">
        <f t="shared" si="6"/>
        <v>LASSEN COUNTY</v>
      </c>
      <c r="G27" s="131" t="str">
        <f t="shared" si="6"/>
        <v>DOLORES COUNTY</v>
      </c>
      <c r="H27" s="131" t="str">
        <f t="shared" si="6"/>
        <v/>
      </c>
      <c r="I27" s="131" t="str">
        <f t="shared" si="6"/>
        <v/>
      </c>
      <c r="J27" s="131" t="str">
        <f t="shared" si="6"/>
        <v/>
      </c>
      <c r="K27" s="131" t="str">
        <f t="shared" si="6"/>
        <v>FRANKLIN COUNTY</v>
      </c>
      <c r="L27" s="131" t="str">
        <f t="shared" si="7"/>
        <v>BUTTS COUNTY</v>
      </c>
      <c r="M27" s="131" t="str">
        <f t="shared" si="7"/>
        <v/>
      </c>
      <c r="N27" s="131" t="str">
        <f t="shared" si="7"/>
        <v>CLEARWATER COUNTY</v>
      </c>
      <c r="O27" s="131" t="str">
        <f t="shared" si="7"/>
        <v>CUMBERLAND COUNTY</v>
      </c>
      <c r="P27" s="131" t="str">
        <f t="shared" si="7"/>
        <v>DELAWARE COUNTY</v>
      </c>
      <c r="Q27" s="131" t="str">
        <f t="shared" si="7"/>
        <v>CHEROKEE COUNTY</v>
      </c>
      <c r="R27" s="131" t="str">
        <f t="shared" si="7"/>
        <v>COWLEY COUNTY</v>
      </c>
      <c r="S27" s="131" t="str">
        <f t="shared" si="7"/>
        <v>CALLOWAY COUNTY</v>
      </c>
      <c r="T27" s="131" t="str">
        <f t="shared" si="7"/>
        <v>EAST CARROLL PARISH</v>
      </c>
      <c r="U27" s="131" t="str">
        <f t="shared" si="7"/>
        <v/>
      </c>
      <c r="V27" s="131" t="str">
        <f t="shared" si="8"/>
        <v>ST. MARY'S COUNTY</v>
      </c>
      <c r="W27" s="131" t="str">
        <f t="shared" si="8"/>
        <v/>
      </c>
      <c r="X27" s="131" t="str">
        <f t="shared" si="8"/>
        <v>CLARE COUNTY</v>
      </c>
      <c r="Y27" s="131" t="str">
        <f t="shared" si="8"/>
        <v>CROW WING COUNTY</v>
      </c>
      <c r="Z27" s="131" t="str">
        <f t="shared" si="8"/>
        <v>FORREST COUNTY</v>
      </c>
      <c r="AA27" s="131" t="str">
        <f t="shared" si="8"/>
        <v>CARTER COUNTY</v>
      </c>
      <c r="AB27" s="131" t="str">
        <f t="shared" si="8"/>
        <v>GLACIER COUNTY</v>
      </c>
      <c r="AC27" s="131" t="str">
        <f t="shared" si="8"/>
        <v>CLAY COUNTY</v>
      </c>
      <c r="AD27" s="131" t="str">
        <f t="shared" si="8"/>
        <v/>
      </c>
      <c r="AE27" s="131" t="str">
        <f t="shared" si="8"/>
        <v/>
      </c>
      <c r="AF27" s="131" t="str">
        <f t="shared" si="9"/>
        <v>SOMERSET COUNTY</v>
      </c>
      <c r="AG27" s="131" t="str">
        <f t="shared" si="9"/>
        <v>MCKINLEY COUNTY</v>
      </c>
      <c r="AH27" s="131" t="str">
        <f t="shared" si="9"/>
        <v>FULTON COUNTY</v>
      </c>
      <c r="AI27" s="131" t="str">
        <f t="shared" si="9"/>
        <v>CATAWBA COUNTY</v>
      </c>
      <c r="AJ27" s="131" t="str">
        <f t="shared" si="9"/>
        <v>GRAND FORKS COUNTY</v>
      </c>
      <c r="AK27" s="131" t="str">
        <f t="shared" si="9"/>
        <v>CUYAHOGA COUNTY</v>
      </c>
      <c r="AL27" s="131" t="str">
        <f t="shared" si="9"/>
        <v>CRAIG COUNTY</v>
      </c>
      <c r="AM27" s="131" t="str">
        <f t="shared" si="9"/>
        <v>KLAMATH COUNTY</v>
      </c>
      <c r="AN27" s="131" t="str">
        <f t="shared" si="9"/>
        <v>CLINTON COUNTY</v>
      </c>
      <c r="AO27" s="131" t="str">
        <f t="shared" si="9"/>
        <v/>
      </c>
      <c r="AP27" s="131" t="str">
        <f t="shared" si="10"/>
        <v>DORCHESTER COUNTY</v>
      </c>
      <c r="AQ27" s="131" t="str">
        <f t="shared" si="10"/>
        <v>DAY COUNTY</v>
      </c>
      <c r="AR27" s="131" t="str">
        <f t="shared" si="10"/>
        <v>CUMBERLAND COUNTY</v>
      </c>
      <c r="AS27" s="131" t="str">
        <f t="shared" si="10"/>
        <v>BOSQUE COUNTY</v>
      </c>
      <c r="AT27" s="131" t="str">
        <f t="shared" si="10"/>
        <v>SALT LAKE COUNTY</v>
      </c>
      <c r="AU27" s="131" t="str">
        <f t="shared" si="10"/>
        <v/>
      </c>
      <c r="AV27" s="131" t="str">
        <f t="shared" si="10"/>
        <v>CARROLL COUNTY</v>
      </c>
      <c r="AW27" s="131" t="str">
        <f t="shared" si="10"/>
        <v>KITSAP COUNTY</v>
      </c>
      <c r="AX27" s="131" t="str">
        <f t="shared" si="10"/>
        <v>JACKSON COUNTY</v>
      </c>
      <c r="AY27" s="131" t="str">
        <f t="shared" si="10"/>
        <v>EAU CLAIRE COUNTY</v>
      </c>
      <c r="AZ27" s="131" t="str">
        <f t="shared" si="10"/>
        <v>SUBLETTE COUNTY</v>
      </c>
    </row>
    <row r="28" spans="1:52" x14ac:dyDescent="0.2">
      <c r="A28" s="135">
        <v>19</v>
      </c>
      <c r="B28" s="131" t="str">
        <f t="shared" si="6"/>
        <v>COOSA COUNTY</v>
      </c>
      <c r="C28" s="131" t="str">
        <f t="shared" si="6"/>
        <v>MATANUSKA-SUSITNA BOROUGH</v>
      </c>
      <c r="D28" s="131" t="str">
        <f t="shared" si="6"/>
        <v/>
      </c>
      <c r="E28" s="131" t="str">
        <f t="shared" si="6"/>
        <v>CROSS COUNTY</v>
      </c>
      <c r="F28" s="131" t="str">
        <f t="shared" si="6"/>
        <v>LOS ANGELES COUNTY</v>
      </c>
      <c r="G28" s="131" t="str">
        <f t="shared" si="6"/>
        <v>DOUGLAS COUNTY</v>
      </c>
      <c r="H28" s="131" t="str">
        <f t="shared" si="6"/>
        <v/>
      </c>
      <c r="I28" s="131" t="str">
        <f t="shared" si="6"/>
        <v/>
      </c>
      <c r="J28" s="131" t="str">
        <f t="shared" si="6"/>
        <v/>
      </c>
      <c r="K28" s="131" t="str">
        <f t="shared" si="6"/>
        <v>GADSDEN COUNTY</v>
      </c>
      <c r="L28" s="131" t="str">
        <f t="shared" si="7"/>
        <v>CALHOUN COUNTY</v>
      </c>
      <c r="M28" s="131" t="str">
        <f t="shared" si="7"/>
        <v/>
      </c>
      <c r="N28" s="131" t="str">
        <f t="shared" si="7"/>
        <v>CUSTER COUNTY</v>
      </c>
      <c r="O28" s="131" t="str">
        <f t="shared" si="7"/>
        <v>DEKALB COUNTY</v>
      </c>
      <c r="P28" s="131" t="str">
        <f t="shared" si="7"/>
        <v>DUBOIS COUNTY</v>
      </c>
      <c r="Q28" s="131" t="str">
        <f t="shared" si="7"/>
        <v>CHICKASAW COUNTY</v>
      </c>
      <c r="R28" s="131" t="str">
        <f t="shared" si="7"/>
        <v>CRAWFORD COUNTY</v>
      </c>
      <c r="S28" s="131" t="str">
        <f t="shared" si="7"/>
        <v>CAMPBELL COUNTY</v>
      </c>
      <c r="T28" s="131" t="str">
        <f t="shared" si="7"/>
        <v>EAST FELICIANA PARISH</v>
      </c>
      <c r="U28" s="131" t="str">
        <f t="shared" si="7"/>
        <v/>
      </c>
      <c r="V28" s="131" t="str">
        <f t="shared" si="8"/>
        <v>SOMERSET COUNTY</v>
      </c>
      <c r="W28" s="131" t="str">
        <f t="shared" si="8"/>
        <v/>
      </c>
      <c r="X28" s="131" t="str">
        <f t="shared" si="8"/>
        <v>CLINTON COUNTY</v>
      </c>
      <c r="Y28" s="131" t="str">
        <f t="shared" si="8"/>
        <v>DAKOTA COUNTY</v>
      </c>
      <c r="Z28" s="131" t="str">
        <f t="shared" si="8"/>
        <v>FRANKLIN COUNTY</v>
      </c>
      <c r="AA28" s="131" t="str">
        <f t="shared" si="8"/>
        <v>CASS COUNTY</v>
      </c>
      <c r="AB28" s="131" t="str">
        <f t="shared" si="8"/>
        <v>GOLDEN VALLEY COUNTY</v>
      </c>
      <c r="AC28" s="131" t="str">
        <f t="shared" si="8"/>
        <v>COLFAX COUNTY</v>
      </c>
      <c r="AD28" s="131" t="str">
        <f t="shared" si="8"/>
        <v/>
      </c>
      <c r="AE28" s="131" t="str">
        <f t="shared" si="8"/>
        <v/>
      </c>
      <c r="AF28" s="131" t="str">
        <f t="shared" si="9"/>
        <v>SUSSEX COUNTY</v>
      </c>
      <c r="AG28" s="131" t="str">
        <f t="shared" si="9"/>
        <v>MORA COUNTY</v>
      </c>
      <c r="AH28" s="131" t="str">
        <f t="shared" si="9"/>
        <v>GENESEE COUNTY</v>
      </c>
      <c r="AI28" s="131" t="str">
        <f t="shared" si="9"/>
        <v>CHATHAM COUNTY</v>
      </c>
      <c r="AJ28" s="131" t="str">
        <f t="shared" si="9"/>
        <v>GRANT COUNTY</v>
      </c>
      <c r="AK28" s="131" t="str">
        <f t="shared" si="9"/>
        <v>DARKE COUNTY</v>
      </c>
      <c r="AL28" s="131" t="str">
        <f t="shared" si="9"/>
        <v>CREEK COUNTY</v>
      </c>
      <c r="AM28" s="131" t="str">
        <f t="shared" si="9"/>
        <v>LAKE COUNTY</v>
      </c>
      <c r="AN28" s="131" t="str">
        <f t="shared" si="9"/>
        <v>COLUMBIA COUNTY</v>
      </c>
      <c r="AO28" s="131" t="str">
        <f t="shared" si="9"/>
        <v/>
      </c>
      <c r="AP28" s="131" t="str">
        <f t="shared" si="10"/>
        <v>EDGEFIELD COUNTY</v>
      </c>
      <c r="AQ28" s="131" t="str">
        <f t="shared" si="10"/>
        <v>DEUEL COUNTY</v>
      </c>
      <c r="AR28" s="131" t="str">
        <f t="shared" si="10"/>
        <v>DAVIDSON COUNTY</v>
      </c>
      <c r="AS28" s="131" t="str">
        <f t="shared" si="10"/>
        <v>BOWIE COUNTY</v>
      </c>
      <c r="AT28" s="131" t="str">
        <f t="shared" si="10"/>
        <v>SAN JUAN COUNTY</v>
      </c>
      <c r="AU28" s="131" t="str">
        <f t="shared" si="10"/>
        <v/>
      </c>
      <c r="AV28" s="131" t="str">
        <f t="shared" si="10"/>
        <v>CHARLES CITY COUNTY</v>
      </c>
      <c r="AW28" s="131" t="str">
        <f t="shared" si="10"/>
        <v>KITTITAS COUNTY</v>
      </c>
      <c r="AX28" s="131" t="str">
        <f t="shared" si="10"/>
        <v>JEFFERSON COUNTY</v>
      </c>
      <c r="AY28" s="131" t="str">
        <f t="shared" si="10"/>
        <v>FLORENCE COUNTY</v>
      </c>
      <c r="AZ28" s="131" t="str">
        <f t="shared" si="10"/>
        <v>SWEETWATER COUNTY</v>
      </c>
    </row>
    <row r="29" spans="1:52" x14ac:dyDescent="0.2">
      <c r="A29" s="135">
        <v>20</v>
      </c>
      <c r="B29" s="131" t="str">
        <f t="shared" si="6"/>
        <v>COVINGTON COUNTY</v>
      </c>
      <c r="C29" s="131" t="str">
        <f t="shared" si="6"/>
        <v>NOME CENSUS AREA</v>
      </c>
      <c r="D29" s="131" t="str">
        <f t="shared" si="6"/>
        <v/>
      </c>
      <c r="E29" s="131" t="str">
        <f t="shared" si="6"/>
        <v>DALLAS COUNTY</v>
      </c>
      <c r="F29" s="131" t="str">
        <f t="shared" si="6"/>
        <v>MADERA COUNTY</v>
      </c>
      <c r="G29" s="131" t="str">
        <f t="shared" si="6"/>
        <v>EAGLE COUNTY</v>
      </c>
      <c r="H29" s="131" t="str">
        <f t="shared" si="6"/>
        <v/>
      </c>
      <c r="I29" s="131" t="str">
        <f t="shared" si="6"/>
        <v/>
      </c>
      <c r="J29" s="131" t="str">
        <f t="shared" si="6"/>
        <v/>
      </c>
      <c r="K29" s="131" t="str">
        <f t="shared" si="6"/>
        <v>GILCHRIST COUNTY</v>
      </c>
      <c r="L29" s="131" t="str">
        <f t="shared" si="7"/>
        <v>CAMDEN COUNTY</v>
      </c>
      <c r="M29" s="131" t="str">
        <f t="shared" si="7"/>
        <v/>
      </c>
      <c r="N29" s="131" t="str">
        <f t="shared" si="7"/>
        <v>ELMORE COUNTY</v>
      </c>
      <c r="O29" s="131" t="str">
        <f t="shared" si="7"/>
        <v>DE WITT COUNTY</v>
      </c>
      <c r="P29" s="131" t="str">
        <f t="shared" si="7"/>
        <v>ELKHART COUNTY</v>
      </c>
      <c r="Q29" s="131" t="str">
        <f t="shared" si="7"/>
        <v>CLARKE COUNTY</v>
      </c>
      <c r="R29" s="131" t="str">
        <f t="shared" si="7"/>
        <v>DECATUR COUNTY</v>
      </c>
      <c r="S29" s="131" t="str">
        <f t="shared" si="7"/>
        <v>CARLISLE COUNTY</v>
      </c>
      <c r="T29" s="131" t="str">
        <f t="shared" si="7"/>
        <v>EVANGELINE PARISH</v>
      </c>
      <c r="U29" s="131" t="str">
        <f t="shared" si="7"/>
        <v/>
      </c>
      <c r="V29" s="131" t="str">
        <f t="shared" si="8"/>
        <v>TALBOT COUNTY</v>
      </c>
      <c r="W29" s="131" t="str">
        <f t="shared" si="8"/>
        <v/>
      </c>
      <c r="X29" s="131" t="str">
        <f t="shared" si="8"/>
        <v>CRAWFORD COUNTY</v>
      </c>
      <c r="Y29" s="131" t="str">
        <f t="shared" si="8"/>
        <v>DODGE COUNTY</v>
      </c>
      <c r="Z29" s="131" t="str">
        <f t="shared" si="8"/>
        <v>GEORGE COUNTY</v>
      </c>
      <c r="AA29" s="131" t="str">
        <f t="shared" si="8"/>
        <v>CEDAR COUNTY</v>
      </c>
      <c r="AB29" s="131" t="str">
        <f t="shared" si="8"/>
        <v>GRANITE COUNTY</v>
      </c>
      <c r="AC29" s="131" t="str">
        <f t="shared" si="8"/>
        <v>CUMING COUNTY</v>
      </c>
      <c r="AD29" s="131" t="str">
        <f t="shared" si="8"/>
        <v/>
      </c>
      <c r="AE29" s="131" t="str">
        <f t="shared" si="8"/>
        <v/>
      </c>
      <c r="AF29" s="131" t="str">
        <f t="shared" si="9"/>
        <v>UNION COUNTY</v>
      </c>
      <c r="AG29" s="131" t="str">
        <f t="shared" si="9"/>
        <v>OTERO COUNTY</v>
      </c>
      <c r="AH29" s="131" t="str">
        <f t="shared" si="9"/>
        <v>GREENE COUNTY</v>
      </c>
      <c r="AI29" s="131" t="str">
        <f t="shared" si="9"/>
        <v>CHEROKEE COUNTY</v>
      </c>
      <c r="AJ29" s="131" t="str">
        <f t="shared" si="9"/>
        <v>GRIGGS COUNTY</v>
      </c>
      <c r="AK29" s="131" t="str">
        <f t="shared" si="9"/>
        <v>DEFIANCE COUNTY</v>
      </c>
      <c r="AL29" s="131" t="str">
        <f t="shared" si="9"/>
        <v>CUSTER COUNTY</v>
      </c>
      <c r="AM29" s="131" t="str">
        <f t="shared" si="9"/>
        <v>LANE COUNTY</v>
      </c>
      <c r="AN29" s="131" t="str">
        <f t="shared" si="9"/>
        <v>CRAWFORD COUNTY</v>
      </c>
      <c r="AO29" s="131" t="str">
        <f t="shared" si="9"/>
        <v/>
      </c>
      <c r="AP29" s="131" t="str">
        <f t="shared" si="10"/>
        <v>FAIRFIELD COUNTY</v>
      </c>
      <c r="AQ29" s="131" t="str">
        <f t="shared" si="10"/>
        <v>DEWEY COUNTY</v>
      </c>
      <c r="AR29" s="131" t="str">
        <f t="shared" si="10"/>
        <v>DECATUR COUNTY</v>
      </c>
      <c r="AS29" s="131" t="str">
        <f t="shared" si="10"/>
        <v>BRAZORIA COUNTY</v>
      </c>
      <c r="AT29" s="131" t="str">
        <f t="shared" si="10"/>
        <v>SANPETE COUNTY</v>
      </c>
      <c r="AU29" s="131" t="str">
        <f t="shared" si="10"/>
        <v/>
      </c>
      <c r="AV29" s="131" t="str">
        <f t="shared" si="10"/>
        <v>CHARLOTTE COUNTY</v>
      </c>
      <c r="AW29" s="131" t="str">
        <f t="shared" si="10"/>
        <v>KLICKITAT COUNTY</v>
      </c>
      <c r="AX29" s="131" t="str">
        <f t="shared" si="10"/>
        <v>KANAWHA COUNTY</v>
      </c>
      <c r="AY29" s="131" t="str">
        <f t="shared" si="10"/>
        <v>FOND DU LAC COUNTY</v>
      </c>
      <c r="AZ29" s="131" t="str">
        <f t="shared" si="10"/>
        <v>TETON COUNTY</v>
      </c>
    </row>
    <row r="30" spans="1:52" x14ac:dyDescent="0.2">
      <c r="A30" s="135">
        <v>21</v>
      </c>
      <c r="B30" s="131" t="str">
        <f t="shared" ref="B30:K39" si="11">IFERROR(VLOOKUP($B$3&amp;"_"&amp;B$8&amp;$A30,LookUpTable_CountyName_AllYears,3,FALSE),"")</f>
        <v>CRENSHAW COUNTY</v>
      </c>
      <c r="C30" s="131" t="str">
        <f t="shared" si="11"/>
        <v>NORTH SLOPE BOROUGH</v>
      </c>
      <c r="D30" s="131" t="str">
        <f t="shared" si="11"/>
        <v/>
      </c>
      <c r="E30" s="131" t="str">
        <f t="shared" si="11"/>
        <v>DESHA COUNTY</v>
      </c>
      <c r="F30" s="131" t="str">
        <f t="shared" si="11"/>
        <v>MARIN COUNTY</v>
      </c>
      <c r="G30" s="131" t="str">
        <f t="shared" si="11"/>
        <v>ELBERT COUNTY</v>
      </c>
      <c r="H30" s="131" t="str">
        <f t="shared" si="11"/>
        <v/>
      </c>
      <c r="I30" s="131" t="str">
        <f t="shared" si="11"/>
        <v/>
      </c>
      <c r="J30" s="131" t="str">
        <f t="shared" si="11"/>
        <v/>
      </c>
      <c r="K30" s="131" t="str">
        <f t="shared" si="11"/>
        <v>GLADES COUNTY</v>
      </c>
      <c r="L30" s="131" t="str">
        <f t="shared" ref="L30:U39" si="12">IFERROR(VLOOKUP($B$3&amp;"_"&amp;L$8&amp;$A30,LookUpTable_CountyName_AllYears,3,FALSE),"")</f>
        <v>CANDLER COUNTY</v>
      </c>
      <c r="M30" s="131" t="str">
        <f t="shared" si="12"/>
        <v/>
      </c>
      <c r="N30" s="131" t="str">
        <f t="shared" si="12"/>
        <v>FRANKLIN COUNTY</v>
      </c>
      <c r="O30" s="131" t="str">
        <f t="shared" si="12"/>
        <v>DOUGLAS COUNTY</v>
      </c>
      <c r="P30" s="131" t="str">
        <f t="shared" si="12"/>
        <v>FAYETTE COUNTY</v>
      </c>
      <c r="Q30" s="131" t="str">
        <f t="shared" si="12"/>
        <v>CLAY COUNTY</v>
      </c>
      <c r="R30" s="131" t="str">
        <f t="shared" si="12"/>
        <v>DICKINSON COUNTY</v>
      </c>
      <c r="S30" s="131" t="str">
        <f t="shared" si="12"/>
        <v>CARROLL COUNTY</v>
      </c>
      <c r="T30" s="131" t="str">
        <f t="shared" si="12"/>
        <v>FRANKLIN PARISH</v>
      </c>
      <c r="U30" s="131" t="str">
        <f t="shared" si="12"/>
        <v/>
      </c>
      <c r="V30" s="131" t="str">
        <f t="shared" ref="V30:AE39" si="13">IFERROR(VLOOKUP($B$3&amp;"_"&amp;V$8&amp;$A30,LookUpTable_CountyName_AllYears,3,FALSE),"")</f>
        <v>WASHINGTON COUNTY</v>
      </c>
      <c r="W30" s="131" t="str">
        <f t="shared" si="13"/>
        <v/>
      </c>
      <c r="X30" s="131" t="str">
        <f t="shared" si="13"/>
        <v>DELTA COUNTY</v>
      </c>
      <c r="Y30" s="131" t="str">
        <f t="shared" si="13"/>
        <v>DOUGLAS COUNTY</v>
      </c>
      <c r="Z30" s="131" t="str">
        <f t="shared" si="13"/>
        <v>GREENE COUNTY</v>
      </c>
      <c r="AA30" s="131" t="str">
        <f t="shared" si="13"/>
        <v>CHARITON COUNTY</v>
      </c>
      <c r="AB30" s="131" t="str">
        <f t="shared" si="13"/>
        <v>HILL COUNTY</v>
      </c>
      <c r="AC30" s="131" t="str">
        <f t="shared" si="13"/>
        <v>CUSTER COUNTY</v>
      </c>
      <c r="AD30" s="131" t="str">
        <f t="shared" si="13"/>
        <v/>
      </c>
      <c r="AE30" s="131" t="str">
        <f t="shared" si="13"/>
        <v/>
      </c>
      <c r="AF30" s="131" t="str">
        <f t="shared" ref="AF30:AO39" si="14">IFERROR(VLOOKUP($B$3&amp;"_"&amp;AF$8&amp;$A30,LookUpTable_CountyName_AllYears,3,FALSE),"")</f>
        <v>WARREN COUNTY</v>
      </c>
      <c r="AG30" s="131" t="str">
        <f t="shared" si="14"/>
        <v>QUAY COUNTY</v>
      </c>
      <c r="AH30" s="131" t="str">
        <f t="shared" si="14"/>
        <v>HAMILTON COUNTY</v>
      </c>
      <c r="AI30" s="131" t="str">
        <f t="shared" si="14"/>
        <v>CHOWAN COUNTY</v>
      </c>
      <c r="AJ30" s="131" t="str">
        <f t="shared" si="14"/>
        <v>HETTINGER COUNTY</v>
      </c>
      <c r="AK30" s="131" t="str">
        <f t="shared" si="14"/>
        <v>DELAWARE COUNTY</v>
      </c>
      <c r="AL30" s="131" t="str">
        <f t="shared" si="14"/>
        <v>DELAWARE COUNTY</v>
      </c>
      <c r="AM30" s="131" t="str">
        <f t="shared" si="14"/>
        <v>LINCOLN COUNTY</v>
      </c>
      <c r="AN30" s="131" t="str">
        <f t="shared" si="14"/>
        <v>CUMBERLAND COUNTY</v>
      </c>
      <c r="AO30" s="131" t="str">
        <f t="shared" si="14"/>
        <v/>
      </c>
      <c r="AP30" s="131" t="str">
        <f t="shared" ref="AP30:AZ39" si="15">IFERROR(VLOOKUP($B$3&amp;"_"&amp;AP$8&amp;$A30,LookUpTable_CountyName_AllYears,3,FALSE),"")</f>
        <v>FLORENCE COUNTY</v>
      </c>
      <c r="AQ30" s="131" t="str">
        <f t="shared" si="15"/>
        <v>DOUGLAS COUNTY</v>
      </c>
      <c r="AR30" s="131" t="str">
        <f t="shared" si="15"/>
        <v>DEKALB COUNTY</v>
      </c>
      <c r="AS30" s="131" t="str">
        <f t="shared" si="15"/>
        <v>BRAZOS COUNTY</v>
      </c>
      <c r="AT30" s="131" t="str">
        <f t="shared" si="15"/>
        <v>SEVIER COUNTY</v>
      </c>
      <c r="AU30" s="131" t="str">
        <f t="shared" si="15"/>
        <v/>
      </c>
      <c r="AV30" s="131" t="str">
        <f t="shared" si="15"/>
        <v>CHESTERFIELD COUNTY</v>
      </c>
      <c r="AW30" s="131" t="str">
        <f t="shared" si="15"/>
        <v>LEWIS COUNTY</v>
      </c>
      <c r="AX30" s="131" t="str">
        <f t="shared" si="15"/>
        <v>LEWIS COUNTY</v>
      </c>
      <c r="AY30" s="131" t="str">
        <f t="shared" si="15"/>
        <v>FOREST COUNTY</v>
      </c>
      <c r="AZ30" s="131" t="str">
        <f t="shared" si="15"/>
        <v>UINTA COUNTY</v>
      </c>
    </row>
    <row r="31" spans="1:52" x14ac:dyDescent="0.2">
      <c r="A31" s="135">
        <v>22</v>
      </c>
      <c r="B31" s="131" t="str">
        <f t="shared" si="11"/>
        <v>CULLMAN COUNTY</v>
      </c>
      <c r="C31" s="131" t="str">
        <f t="shared" si="11"/>
        <v>NORTHWEST ARCTIC BOROUGH</v>
      </c>
      <c r="D31" s="131" t="str">
        <f t="shared" si="11"/>
        <v/>
      </c>
      <c r="E31" s="131" t="str">
        <f t="shared" si="11"/>
        <v>DREW COUNTY</v>
      </c>
      <c r="F31" s="131" t="str">
        <f t="shared" si="11"/>
        <v>MARIPOSA COUNTY</v>
      </c>
      <c r="G31" s="131" t="str">
        <f t="shared" si="11"/>
        <v>EL PASO COUNTY</v>
      </c>
      <c r="H31" s="131" t="str">
        <f t="shared" si="11"/>
        <v/>
      </c>
      <c r="I31" s="131" t="str">
        <f t="shared" si="11"/>
        <v/>
      </c>
      <c r="J31" s="131" t="str">
        <f t="shared" si="11"/>
        <v/>
      </c>
      <c r="K31" s="131" t="str">
        <f t="shared" si="11"/>
        <v>GULF COUNTY</v>
      </c>
      <c r="L31" s="131" t="str">
        <f t="shared" si="12"/>
        <v>CARROLL COUNTY</v>
      </c>
      <c r="M31" s="131" t="str">
        <f t="shared" si="12"/>
        <v/>
      </c>
      <c r="N31" s="131" t="str">
        <f t="shared" si="12"/>
        <v>FREMONT COUNTY</v>
      </c>
      <c r="O31" s="131" t="str">
        <f t="shared" si="12"/>
        <v>DUPAGE COUNTY</v>
      </c>
      <c r="P31" s="131" t="str">
        <f t="shared" si="12"/>
        <v>FLOYD COUNTY</v>
      </c>
      <c r="Q31" s="131" t="str">
        <f t="shared" si="12"/>
        <v>CLAYTON COUNTY</v>
      </c>
      <c r="R31" s="131" t="str">
        <f t="shared" si="12"/>
        <v>DONIPHAN COUNTY</v>
      </c>
      <c r="S31" s="131" t="str">
        <f t="shared" si="12"/>
        <v>CARTER COUNTY</v>
      </c>
      <c r="T31" s="131" t="str">
        <f t="shared" si="12"/>
        <v>GRANT PARISH</v>
      </c>
      <c r="U31" s="131" t="str">
        <f t="shared" si="12"/>
        <v/>
      </c>
      <c r="V31" s="131" t="str">
        <f t="shared" si="13"/>
        <v>WICOMICO COUNTY</v>
      </c>
      <c r="W31" s="131" t="str">
        <f t="shared" si="13"/>
        <v/>
      </c>
      <c r="X31" s="131" t="str">
        <f t="shared" si="13"/>
        <v>DICKINSON COUNTY</v>
      </c>
      <c r="Y31" s="131" t="str">
        <f t="shared" si="13"/>
        <v>FARIBAULT COUNTY</v>
      </c>
      <c r="Z31" s="131" t="str">
        <f t="shared" si="13"/>
        <v>GRENADA COUNTY</v>
      </c>
      <c r="AA31" s="131" t="str">
        <f t="shared" si="13"/>
        <v>CHRISTIAN COUNTY</v>
      </c>
      <c r="AB31" s="131" t="str">
        <f t="shared" si="13"/>
        <v>JEFFERSON COUNTY</v>
      </c>
      <c r="AC31" s="131" t="str">
        <f t="shared" si="13"/>
        <v>DAKOTA COUNTY</v>
      </c>
      <c r="AD31" s="131" t="str">
        <f t="shared" si="13"/>
        <v/>
      </c>
      <c r="AE31" s="131" t="str">
        <f t="shared" si="13"/>
        <v/>
      </c>
      <c r="AF31" s="131" t="str">
        <f t="shared" si="14"/>
        <v/>
      </c>
      <c r="AG31" s="131" t="str">
        <f t="shared" si="14"/>
        <v>RIO ARRIBA COUNTY</v>
      </c>
      <c r="AH31" s="131" t="str">
        <f t="shared" si="14"/>
        <v>HERKIMER COUNTY</v>
      </c>
      <c r="AI31" s="131" t="str">
        <f t="shared" si="14"/>
        <v>CLAY COUNTY</v>
      </c>
      <c r="AJ31" s="131" t="str">
        <f t="shared" si="14"/>
        <v>KIDDER COUNTY</v>
      </c>
      <c r="AK31" s="131" t="str">
        <f t="shared" si="14"/>
        <v>ERIE COUNTY</v>
      </c>
      <c r="AL31" s="131" t="str">
        <f t="shared" si="14"/>
        <v>DEWEY COUNTY</v>
      </c>
      <c r="AM31" s="131" t="str">
        <f t="shared" si="14"/>
        <v>LINN COUNTY</v>
      </c>
      <c r="AN31" s="131" t="str">
        <f t="shared" si="14"/>
        <v>DAUPHIN COUNTY</v>
      </c>
      <c r="AO31" s="131" t="str">
        <f t="shared" si="14"/>
        <v/>
      </c>
      <c r="AP31" s="131" t="str">
        <f t="shared" si="15"/>
        <v>GEORGETOWN COUNTY</v>
      </c>
      <c r="AQ31" s="131" t="str">
        <f t="shared" si="15"/>
        <v>EDMUNDS COUNTY</v>
      </c>
      <c r="AR31" s="131" t="str">
        <f t="shared" si="15"/>
        <v>DICKSON COUNTY</v>
      </c>
      <c r="AS31" s="131" t="str">
        <f t="shared" si="15"/>
        <v>BREWSTER COUNTY</v>
      </c>
      <c r="AT31" s="131" t="str">
        <f t="shared" si="15"/>
        <v>SUMMIT COUNTY</v>
      </c>
      <c r="AU31" s="131" t="str">
        <f t="shared" si="15"/>
        <v/>
      </c>
      <c r="AV31" s="131" t="str">
        <f t="shared" si="15"/>
        <v>CLARKE COUNTY</v>
      </c>
      <c r="AW31" s="131" t="str">
        <f t="shared" si="15"/>
        <v>LINCOLN COUNTY</v>
      </c>
      <c r="AX31" s="131" t="str">
        <f t="shared" si="15"/>
        <v>LINCOLN COUNTY</v>
      </c>
      <c r="AY31" s="131" t="str">
        <f t="shared" si="15"/>
        <v>GRANT COUNTY</v>
      </c>
      <c r="AZ31" s="131" t="str">
        <f t="shared" si="15"/>
        <v>WASHAKIE COUNTY</v>
      </c>
    </row>
    <row r="32" spans="1:52" x14ac:dyDescent="0.2">
      <c r="A32" s="135">
        <v>23</v>
      </c>
      <c r="B32" s="131" t="str">
        <f t="shared" si="11"/>
        <v>DALE COUNTY</v>
      </c>
      <c r="C32" s="131" t="str">
        <f t="shared" si="11"/>
        <v>PETERSBURG CENSUS AREA</v>
      </c>
      <c r="D32" s="131" t="str">
        <f t="shared" si="11"/>
        <v/>
      </c>
      <c r="E32" s="131" t="str">
        <f t="shared" si="11"/>
        <v>FAULKNER COUNTY</v>
      </c>
      <c r="F32" s="131" t="str">
        <f t="shared" si="11"/>
        <v>MENDOCINO COUNTY</v>
      </c>
      <c r="G32" s="131" t="str">
        <f t="shared" si="11"/>
        <v>FREMONT COUNTY</v>
      </c>
      <c r="H32" s="131" t="str">
        <f t="shared" si="11"/>
        <v/>
      </c>
      <c r="I32" s="131" t="str">
        <f t="shared" si="11"/>
        <v/>
      </c>
      <c r="J32" s="131" t="str">
        <f t="shared" si="11"/>
        <v/>
      </c>
      <c r="K32" s="131" t="str">
        <f t="shared" si="11"/>
        <v>HAMILTON COUNTY</v>
      </c>
      <c r="L32" s="131" t="str">
        <f t="shared" si="12"/>
        <v>CATOOSA COUNTY</v>
      </c>
      <c r="M32" s="131" t="str">
        <f t="shared" si="12"/>
        <v/>
      </c>
      <c r="N32" s="131" t="str">
        <f t="shared" si="12"/>
        <v>GEM COUNTY</v>
      </c>
      <c r="O32" s="131" t="str">
        <f t="shared" si="12"/>
        <v>EDGAR COUNTY</v>
      </c>
      <c r="P32" s="131" t="str">
        <f t="shared" si="12"/>
        <v>FOUNTAIN COUNTY</v>
      </c>
      <c r="Q32" s="131" t="str">
        <f t="shared" si="12"/>
        <v>CLINTON COUNTY</v>
      </c>
      <c r="R32" s="131" t="str">
        <f t="shared" si="12"/>
        <v>DOUGLAS COUNTY</v>
      </c>
      <c r="S32" s="131" t="str">
        <f t="shared" si="12"/>
        <v>CASEY COUNTY</v>
      </c>
      <c r="T32" s="131" t="str">
        <f t="shared" si="12"/>
        <v>IBERIA PARISH</v>
      </c>
      <c r="U32" s="131" t="str">
        <f t="shared" si="12"/>
        <v/>
      </c>
      <c r="V32" s="131" t="str">
        <f t="shared" si="13"/>
        <v>WORCESTER COUNTY</v>
      </c>
      <c r="W32" s="131" t="str">
        <f t="shared" si="13"/>
        <v/>
      </c>
      <c r="X32" s="131" t="str">
        <f t="shared" si="13"/>
        <v>EATON COUNTY</v>
      </c>
      <c r="Y32" s="131" t="str">
        <f t="shared" si="13"/>
        <v>FILLMORE COUNTY</v>
      </c>
      <c r="Z32" s="131" t="str">
        <f t="shared" si="13"/>
        <v>HANCOCK COUNTY</v>
      </c>
      <c r="AA32" s="131" t="str">
        <f t="shared" si="13"/>
        <v>CLARK COUNTY</v>
      </c>
      <c r="AB32" s="131" t="str">
        <f t="shared" si="13"/>
        <v>JUDITH BASIN COUNTY</v>
      </c>
      <c r="AC32" s="131" t="str">
        <f t="shared" si="13"/>
        <v>DAWES COUNTY</v>
      </c>
      <c r="AD32" s="131" t="str">
        <f t="shared" si="13"/>
        <v/>
      </c>
      <c r="AE32" s="131" t="str">
        <f t="shared" si="13"/>
        <v/>
      </c>
      <c r="AF32" s="131" t="str">
        <f t="shared" si="14"/>
        <v/>
      </c>
      <c r="AG32" s="131" t="str">
        <f t="shared" si="14"/>
        <v>ROOSEVELT COUNTY</v>
      </c>
      <c r="AH32" s="131" t="str">
        <f t="shared" si="14"/>
        <v>JEFFERSON COUNTY</v>
      </c>
      <c r="AI32" s="131" t="str">
        <f t="shared" si="14"/>
        <v>CLEVELAND COUNTY</v>
      </c>
      <c r="AJ32" s="131" t="str">
        <f t="shared" si="14"/>
        <v>LAMOURE COUNTY</v>
      </c>
      <c r="AK32" s="131" t="str">
        <f t="shared" si="14"/>
        <v>FAIRFIELD COUNTY</v>
      </c>
      <c r="AL32" s="131" t="str">
        <f t="shared" si="14"/>
        <v>ELLIS COUNTY</v>
      </c>
      <c r="AM32" s="131" t="str">
        <f t="shared" si="14"/>
        <v>MALHEUR COUNTY</v>
      </c>
      <c r="AN32" s="131" t="str">
        <f t="shared" si="14"/>
        <v>DELAWARE COUNTY</v>
      </c>
      <c r="AO32" s="131" t="str">
        <f t="shared" si="14"/>
        <v/>
      </c>
      <c r="AP32" s="131" t="str">
        <f t="shared" si="15"/>
        <v>GREENVILLE COUNTY</v>
      </c>
      <c r="AQ32" s="131" t="str">
        <f t="shared" si="15"/>
        <v>FALL RIVER COUNTY</v>
      </c>
      <c r="AR32" s="131" t="str">
        <f t="shared" si="15"/>
        <v>DYER COUNTY</v>
      </c>
      <c r="AS32" s="131" t="str">
        <f t="shared" si="15"/>
        <v>BRISCOE COUNTY</v>
      </c>
      <c r="AT32" s="131" t="str">
        <f t="shared" si="15"/>
        <v>TOOELE COUNTY</v>
      </c>
      <c r="AU32" s="131" t="str">
        <f t="shared" si="15"/>
        <v/>
      </c>
      <c r="AV32" s="131" t="str">
        <f t="shared" si="15"/>
        <v>CRAIG COUNTY</v>
      </c>
      <c r="AW32" s="131" t="str">
        <f t="shared" si="15"/>
        <v>MASON COUNTY</v>
      </c>
      <c r="AX32" s="131" t="str">
        <f t="shared" si="15"/>
        <v>LOGAN COUNTY</v>
      </c>
      <c r="AY32" s="131" t="str">
        <f t="shared" si="15"/>
        <v>GREEN COUNTY</v>
      </c>
      <c r="AZ32" s="131" t="str">
        <f t="shared" si="15"/>
        <v>WESTON COUNTY</v>
      </c>
    </row>
    <row r="33" spans="1:52" x14ac:dyDescent="0.2">
      <c r="A33" s="135">
        <v>24</v>
      </c>
      <c r="B33" s="131" t="str">
        <f t="shared" si="11"/>
        <v>DALLAS COUNTY</v>
      </c>
      <c r="C33" s="131" t="str">
        <f t="shared" si="11"/>
        <v>PRINCE OF WALES-HYDER CENSUS AREA</v>
      </c>
      <c r="D33" s="131" t="str">
        <f t="shared" si="11"/>
        <v/>
      </c>
      <c r="E33" s="131" t="str">
        <f t="shared" si="11"/>
        <v>FRANKLIN COUNTY</v>
      </c>
      <c r="F33" s="131" t="str">
        <f t="shared" si="11"/>
        <v>MERCED COUNTY</v>
      </c>
      <c r="G33" s="131" t="str">
        <f t="shared" si="11"/>
        <v>GARFIELD COUNTY</v>
      </c>
      <c r="H33" s="131" t="str">
        <f t="shared" si="11"/>
        <v/>
      </c>
      <c r="I33" s="131" t="str">
        <f t="shared" si="11"/>
        <v/>
      </c>
      <c r="J33" s="131" t="str">
        <f t="shared" si="11"/>
        <v/>
      </c>
      <c r="K33" s="131" t="str">
        <f t="shared" si="11"/>
        <v>HARDEE COUNTY</v>
      </c>
      <c r="L33" s="131" t="str">
        <f t="shared" si="12"/>
        <v>CHARLTON COUNTY</v>
      </c>
      <c r="M33" s="131" t="str">
        <f t="shared" si="12"/>
        <v/>
      </c>
      <c r="N33" s="131" t="str">
        <f t="shared" si="12"/>
        <v>GOODING COUNTY</v>
      </c>
      <c r="O33" s="131" t="str">
        <f t="shared" si="12"/>
        <v>EDWARDS COUNTY</v>
      </c>
      <c r="P33" s="131" t="str">
        <f t="shared" si="12"/>
        <v>FRANKLIN COUNTY</v>
      </c>
      <c r="Q33" s="131" t="str">
        <f t="shared" si="12"/>
        <v>CRAWFORD COUNTY</v>
      </c>
      <c r="R33" s="131" t="str">
        <f t="shared" si="12"/>
        <v>EDWARDS COUNTY</v>
      </c>
      <c r="S33" s="131" t="str">
        <f t="shared" si="12"/>
        <v>CHRISTIAN COUNTY</v>
      </c>
      <c r="T33" s="131" t="str">
        <f t="shared" si="12"/>
        <v>IBERVILLE PARISH</v>
      </c>
      <c r="U33" s="131" t="str">
        <f t="shared" si="12"/>
        <v/>
      </c>
      <c r="V33" s="131" t="str">
        <f t="shared" si="13"/>
        <v>BALTIMORE CITY</v>
      </c>
      <c r="W33" s="131" t="str">
        <f t="shared" si="13"/>
        <v/>
      </c>
      <c r="X33" s="131" t="str">
        <f t="shared" si="13"/>
        <v>EMMET COUNTY</v>
      </c>
      <c r="Y33" s="131" t="str">
        <f t="shared" si="13"/>
        <v>FREEBORN COUNTY</v>
      </c>
      <c r="Z33" s="131" t="str">
        <f t="shared" si="13"/>
        <v>HARRISON COUNTY</v>
      </c>
      <c r="AA33" s="131" t="str">
        <f t="shared" si="13"/>
        <v>CLAY COUNTY</v>
      </c>
      <c r="AB33" s="131" t="str">
        <f t="shared" si="13"/>
        <v>LAKE COUNTY</v>
      </c>
      <c r="AC33" s="131" t="str">
        <f t="shared" si="13"/>
        <v>DAWSON COUNTY</v>
      </c>
      <c r="AD33" s="131" t="str">
        <f t="shared" si="13"/>
        <v/>
      </c>
      <c r="AE33" s="131" t="str">
        <f t="shared" si="13"/>
        <v/>
      </c>
      <c r="AF33" s="131" t="str">
        <f t="shared" si="14"/>
        <v/>
      </c>
      <c r="AG33" s="131" t="str">
        <f t="shared" si="14"/>
        <v>SANDOVAL COUNTY</v>
      </c>
      <c r="AH33" s="131" t="str">
        <f t="shared" si="14"/>
        <v>KINGS COUNTY</v>
      </c>
      <c r="AI33" s="131" t="str">
        <f t="shared" si="14"/>
        <v>COLUMBUS COUNTY</v>
      </c>
      <c r="AJ33" s="131" t="str">
        <f t="shared" si="14"/>
        <v>LOGAN COUNTY</v>
      </c>
      <c r="AK33" s="131" t="str">
        <f t="shared" si="14"/>
        <v>FAYETTE COUNTY</v>
      </c>
      <c r="AL33" s="131" t="str">
        <f t="shared" si="14"/>
        <v>GARFIELD COUNTY</v>
      </c>
      <c r="AM33" s="131" t="str">
        <f t="shared" si="14"/>
        <v>MARION COUNTY</v>
      </c>
      <c r="AN33" s="131" t="str">
        <f t="shared" si="14"/>
        <v>ELK COUNTY</v>
      </c>
      <c r="AO33" s="131" t="str">
        <f t="shared" si="14"/>
        <v/>
      </c>
      <c r="AP33" s="131" t="str">
        <f t="shared" si="15"/>
        <v>GREENWOOD COUNTY</v>
      </c>
      <c r="AQ33" s="131" t="str">
        <f t="shared" si="15"/>
        <v>FAULK COUNTY</v>
      </c>
      <c r="AR33" s="131" t="str">
        <f t="shared" si="15"/>
        <v>FAYETTE COUNTY</v>
      </c>
      <c r="AS33" s="131" t="str">
        <f t="shared" si="15"/>
        <v>BROOKS COUNTY</v>
      </c>
      <c r="AT33" s="131" t="str">
        <f t="shared" si="15"/>
        <v>UINTAH COUNTY</v>
      </c>
      <c r="AU33" s="131" t="str">
        <f t="shared" si="15"/>
        <v/>
      </c>
      <c r="AV33" s="131" t="str">
        <f t="shared" si="15"/>
        <v>CULPEPER COUNTY</v>
      </c>
      <c r="AW33" s="131" t="str">
        <f t="shared" si="15"/>
        <v>OKANOGAN COUNTY</v>
      </c>
      <c r="AX33" s="131" t="str">
        <f t="shared" si="15"/>
        <v>MCDOWELL COUNTY</v>
      </c>
      <c r="AY33" s="131" t="str">
        <f t="shared" si="15"/>
        <v>GREEN LAKE COUNTY</v>
      </c>
      <c r="AZ33" s="131" t="str">
        <f t="shared" si="15"/>
        <v/>
      </c>
    </row>
    <row r="34" spans="1:52" x14ac:dyDescent="0.2">
      <c r="A34" s="135">
        <v>25</v>
      </c>
      <c r="B34" s="131" t="str">
        <f t="shared" si="11"/>
        <v>DEKALB COUNTY</v>
      </c>
      <c r="C34" s="131" t="str">
        <f t="shared" si="11"/>
        <v>SITKA CITY AND BOROUGH</v>
      </c>
      <c r="D34" s="131" t="str">
        <f t="shared" si="11"/>
        <v/>
      </c>
      <c r="E34" s="131" t="str">
        <f t="shared" si="11"/>
        <v>FULTON COUNTY</v>
      </c>
      <c r="F34" s="131" t="str">
        <f t="shared" si="11"/>
        <v>MODOC COUNTY</v>
      </c>
      <c r="G34" s="131" t="str">
        <f t="shared" si="11"/>
        <v>GILPIN COUNTY</v>
      </c>
      <c r="H34" s="131" t="str">
        <f t="shared" si="11"/>
        <v/>
      </c>
      <c r="I34" s="131" t="str">
        <f t="shared" si="11"/>
        <v/>
      </c>
      <c r="J34" s="131" t="str">
        <f t="shared" si="11"/>
        <v/>
      </c>
      <c r="K34" s="131" t="str">
        <f t="shared" si="11"/>
        <v>HENDRY COUNTY</v>
      </c>
      <c r="L34" s="131" t="str">
        <f t="shared" si="12"/>
        <v>CHATHAM COUNTY</v>
      </c>
      <c r="M34" s="131" t="str">
        <f t="shared" si="12"/>
        <v/>
      </c>
      <c r="N34" s="131" t="str">
        <f t="shared" si="12"/>
        <v>IDAHO COUNTY</v>
      </c>
      <c r="O34" s="131" t="str">
        <f t="shared" si="12"/>
        <v>EFFINGHAM COUNTY</v>
      </c>
      <c r="P34" s="131" t="str">
        <f t="shared" si="12"/>
        <v>FULTON COUNTY</v>
      </c>
      <c r="Q34" s="131" t="str">
        <f t="shared" si="12"/>
        <v>DALLAS COUNTY</v>
      </c>
      <c r="R34" s="131" t="str">
        <f t="shared" si="12"/>
        <v>ELK COUNTY</v>
      </c>
      <c r="S34" s="131" t="str">
        <f t="shared" si="12"/>
        <v>CLARK COUNTY</v>
      </c>
      <c r="T34" s="131" t="str">
        <f t="shared" si="12"/>
        <v>JACKSON PARISH</v>
      </c>
      <c r="U34" s="131" t="str">
        <f t="shared" si="12"/>
        <v/>
      </c>
      <c r="V34" s="131" t="str">
        <f t="shared" si="13"/>
        <v/>
      </c>
      <c r="W34" s="131" t="str">
        <f t="shared" si="13"/>
        <v/>
      </c>
      <c r="X34" s="131" t="str">
        <f t="shared" si="13"/>
        <v>GENESEE COUNTY</v>
      </c>
      <c r="Y34" s="131" t="str">
        <f t="shared" si="13"/>
        <v>GOODHUE COUNTY</v>
      </c>
      <c r="Z34" s="131" t="str">
        <f t="shared" si="13"/>
        <v>HINDS COUNTY</v>
      </c>
      <c r="AA34" s="131" t="str">
        <f t="shared" si="13"/>
        <v>CLINTON COUNTY</v>
      </c>
      <c r="AB34" s="131" t="str">
        <f t="shared" si="13"/>
        <v>LEWIS AND CLARK COUNTY</v>
      </c>
      <c r="AC34" s="131" t="str">
        <f t="shared" si="13"/>
        <v>DEUEL COUNTY</v>
      </c>
      <c r="AD34" s="131" t="str">
        <f t="shared" si="13"/>
        <v/>
      </c>
      <c r="AE34" s="131" t="str">
        <f t="shared" si="13"/>
        <v/>
      </c>
      <c r="AF34" s="131" t="str">
        <f t="shared" si="14"/>
        <v/>
      </c>
      <c r="AG34" s="131" t="str">
        <f t="shared" si="14"/>
        <v>SAN JUAN COUNTY</v>
      </c>
      <c r="AH34" s="131" t="str">
        <f t="shared" si="14"/>
        <v>LEWIS COUNTY</v>
      </c>
      <c r="AI34" s="131" t="str">
        <f t="shared" si="14"/>
        <v>CRAVEN COUNTY</v>
      </c>
      <c r="AJ34" s="131" t="str">
        <f t="shared" si="14"/>
        <v>MCHENRY COUNTY</v>
      </c>
      <c r="AK34" s="131" t="str">
        <f t="shared" si="14"/>
        <v>FRANKLIN COUNTY</v>
      </c>
      <c r="AL34" s="131" t="str">
        <f t="shared" si="14"/>
        <v>GARVIN COUNTY</v>
      </c>
      <c r="AM34" s="131" t="str">
        <f t="shared" si="14"/>
        <v>MORROW COUNTY</v>
      </c>
      <c r="AN34" s="131" t="str">
        <f t="shared" si="14"/>
        <v>ERIE COUNTY</v>
      </c>
      <c r="AO34" s="131" t="str">
        <f t="shared" si="14"/>
        <v/>
      </c>
      <c r="AP34" s="131" t="str">
        <f t="shared" si="15"/>
        <v>HAMPTON COUNTY</v>
      </c>
      <c r="AQ34" s="131" t="str">
        <f t="shared" si="15"/>
        <v>GRANT COUNTY</v>
      </c>
      <c r="AR34" s="131" t="str">
        <f t="shared" si="15"/>
        <v>FENTRESS COUNTY</v>
      </c>
      <c r="AS34" s="131" t="str">
        <f t="shared" si="15"/>
        <v>BROWN COUNTY</v>
      </c>
      <c r="AT34" s="131" t="str">
        <f t="shared" si="15"/>
        <v>UTAH COUNTY</v>
      </c>
      <c r="AU34" s="131" t="str">
        <f t="shared" si="15"/>
        <v/>
      </c>
      <c r="AV34" s="131" t="str">
        <f t="shared" si="15"/>
        <v>CUMBERLAND COUNTY</v>
      </c>
      <c r="AW34" s="131" t="str">
        <f t="shared" si="15"/>
        <v>PACIFIC COUNTY</v>
      </c>
      <c r="AX34" s="131" t="str">
        <f t="shared" si="15"/>
        <v>MARION COUNTY</v>
      </c>
      <c r="AY34" s="131" t="str">
        <f t="shared" si="15"/>
        <v>IOWA COUNTY</v>
      </c>
      <c r="AZ34" s="131" t="str">
        <f t="shared" si="15"/>
        <v/>
      </c>
    </row>
    <row r="35" spans="1:52" x14ac:dyDescent="0.2">
      <c r="A35" s="135">
        <v>26</v>
      </c>
      <c r="B35" s="131" t="str">
        <f t="shared" si="11"/>
        <v>ELMORE COUNTY</v>
      </c>
      <c r="C35" s="131" t="str">
        <f t="shared" si="11"/>
        <v>SKAGWAY MUNICIPALITY</v>
      </c>
      <c r="D35" s="131" t="str">
        <f t="shared" si="11"/>
        <v/>
      </c>
      <c r="E35" s="131" t="str">
        <f t="shared" si="11"/>
        <v>GARLAND COUNTY</v>
      </c>
      <c r="F35" s="131" t="str">
        <f t="shared" si="11"/>
        <v>MONO COUNTY</v>
      </c>
      <c r="G35" s="131" t="str">
        <f t="shared" si="11"/>
        <v>GRAND COUNTY</v>
      </c>
      <c r="H35" s="131" t="str">
        <f t="shared" si="11"/>
        <v/>
      </c>
      <c r="I35" s="131" t="str">
        <f t="shared" si="11"/>
        <v/>
      </c>
      <c r="J35" s="131" t="str">
        <f t="shared" si="11"/>
        <v/>
      </c>
      <c r="K35" s="131" t="str">
        <f t="shared" si="11"/>
        <v>HERNANDO COUNTY</v>
      </c>
      <c r="L35" s="131" t="str">
        <f t="shared" si="12"/>
        <v>CHATTAHOOCHEE COUNTY</v>
      </c>
      <c r="M35" s="131" t="str">
        <f t="shared" si="12"/>
        <v/>
      </c>
      <c r="N35" s="131" t="str">
        <f t="shared" si="12"/>
        <v>JEFFERSON COUNTY</v>
      </c>
      <c r="O35" s="131" t="str">
        <f t="shared" si="12"/>
        <v>FAYETTE COUNTY</v>
      </c>
      <c r="P35" s="131" t="str">
        <f t="shared" si="12"/>
        <v>GIBSON COUNTY</v>
      </c>
      <c r="Q35" s="131" t="str">
        <f t="shared" si="12"/>
        <v>DAVIS COUNTY</v>
      </c>
      <c r="R35" s="131" t="str">
        <f t="shared" si="12"/>
        <v>ELLIS COUNTY</v>
      </c>
      <c r="S35" s="131" t="str">
        <f t="shared" si="12"/>
        <v>CLAY COUNTY</v>
      </c>
      <c r="T35" s="131" t="str">
        <f t="shared" si="12"/>
        <v>JEFFERSON PARISH</v>
      </c>
      <c r="U35" s="131" t="str">
        <f t="shared" si="12"/>
        <v/>
      </c>
      <c r="V35" s="131" t="str">
        <f t="shared" si="13"/>
        <v/>
      </c>
      <c r="W35" s="131" t="str">
        <f t="shared" si="13"/>
        <v/>
      </c>
      <c r="X35" s="131" t="str">
        <f t="shared" si="13"/>
        <v>GLADWIN COUNTY</v>
      </c>
      <c r="Y35" s="131" t="str">
        <f t="shared" si="13"/>
        <v>GRANT COUNTY</v>
      </c>
      <c r="Z35" s="131" t="str">
        <f t="shared" si="13"/>
        <v>HOLMES COUNTY</v>
      </c>
      <c r="AA35" s="131" t="str">
        <f t="shared" si="13"/>
        <v>COLE COUNTY</v>
      </c>
      <c r="AB35" s="131" t="str">
        <f t="shared" si="13"/>
        <v>LIBERTY COUNTY</v>
      </c>
      <c r="AC35" s="131" t="str">
        <f t="shared" si="13"/>
        <v>DIXON COUNTY</v>
      </c>
      <c r="AD35" s="131" t="str">
        <f t="shared" si="13"/>
        <v/>
      </c>
      <c r="AE35" s="131" t="str">
        <f t="shared" si="13"/>
        <v/>
      </c>
      <c r="AF35" s="131" t="str">
        <f t="shared" si="14"/>
        <v/>
      </c>
      <c r="AG35" s="131" t="str">
        <f t="shared" si="14"/>
        <v>SAN MIGUEL COUNTY</v>
      </c>
      <c r="AH35" s="131" t="str">
        <f t="shared" si="14"/>
        <v>LIVINGSTON COUNTY</v>
      </c>
      <c r="AI35" s="131" t="str">
        <f t="shared" si="14"/>
        <v>CUMBERLAND COUNTY</v>
      </c>
      <c r="AJ35" s="131" t="str">
        <f t="shared" si="14"/>
        <v>MCINTOSH COUNTY</v>
      </c>
      <c r="AK35" s="131" t="str">
        <f t="shared" si="14"/>
        <v>FULTON COUNTY</v>
      </c>
      <c r="AL35" s="131" t="str">
        <f t="shared" si="14"/>
        <v>GRADY COUNTY</v>
      </c>
      <c r="AM35" s="131" t="str">
        <f t="shared" si="14"/>
        <v>MULTNOMAH COUNTY</v>
      </c>
      <c r="AN35" s="131" t="str">
        <f t="shared" si="14"/>
        <v>FAYETTE COUNTY</v>
      </c>
      <c r="AO35" s="131" t="str">
        <f t="shared" si="14"/>
        <v/>
      </c>
      <c r="AP35" s="131" t="str">
        <f t="shared" si="15"/>
        <v>HORRY COUNTY</v>
      </c>
      <c r="AQ35" s="131" t="str">
        <f t="shared" si="15"/>
        <v>GREGORY COUNTY</v>
      </c>
      <c r="AR35" s="131" t="str">
        <f t="shared" si="15"/>
        <v>FRANKLIN COUNTY</v>
      </c>
      <c r="AS35" s="131" t="str">
        <f t="shared" si="15"/>
        <v>BURLESON COUNTY</v>
      </c>
      <c r="AT35" s="131" t="str">
        <f t="shared" si="15"/>
        <v>WASATCH COUNTY</v>
      </c>
      <c r="AU35" s="131" t="str">
        <f t="shared" si="15"/>
        <v/>
      </c>
      <c r="AV35" s="131" t="str">
        <f t="shared" si="15"/>
        <v>DICKENSON COUNTY</v>
      </c>
      <c r="AW35" s="131" t="str">
        <f t="shared" si="15"/>
        <v>PEND OREILLE COUNTY</v>
      </c>
      <c r="AX35" s="131" t="str">
        <f t="shared" si="15"/>
        <v>MARSHALL COUNTY</v>
      </c>
      <c r="AY35" s="131" t="str">
        <f t="shared" si="15"/>
        <v>IRON COUNTY</v>
      </c>
      <c r="AZ35" s="131" t="str">
        <f t="shared" si="15"/>
        <v/>
      </c>
    </row>
    <row r="36" spans="1:52" x14ac:dyDescent="0.2">
      <c r="A36" s="135">
        <v>27</v>
      </c>
      <c r="B36" s="131" t="str">
        <f t="shared" si="11"/>
        <v>ESCAMBIA COUNTY</v>
      </c>
      <c r="C36" s="131" t="str">
        <f t="shared" si="11"/>
        <v>SOUTHEAST FAIRBANKS CENSUS AREA</v>
      </c>
      <c r="D36" s="131" t="str">
        <f t="shared" si="11"/>
        <v/>
      </c>
      <c r="E36" s="131" t="str">
        <f t="shared" si="11"/>
        <v>GRANT COUNTY</v>
      </c>
      <c r="F36" s="131" t="str">
        <f t="shared" si="11"/>
        <v>MONTEREY COUNTY</v>
      </c>
      <c r="G36" s="131" t="str">
        <f t="shared" si="11"/>
        <v>GUNNISON COUNTY</v>
      </c>
      <c r="H36" s="131" t="str">
        <f t="shared" si="11"/>
        <v/>
      </c>
      <c r="I36" s="131" t="str">
        <f t="shared" si="11"/>
        <v/>
      </c>
      <c r="J36" s="131" t="str">
        <f t="shared" si="11"/>
        <v/>
      </c>
      <c r="K36" s="131" t="str">
        <f t="shared" si="11"/>
        <v>HIGHLANDS COUNTY</v>
      </c>
      <c r="L36" s="131" t="str">
        <f t="shared" si="12"/>
        <v>CHATTOOGA COUNTY</v>
      </c>
      <c r="M36" s="131" t="str">
        <f t="shared" si="12"/>
        <v/>
      </c>
      <c r="N36" s="131" t="str">
        <f t="shared" si="12"/>
        <v>JEROME COUNTY</v>
      </c>
      <c r="O36" s="131" t="str">
        <f t="shared" si="12"/>
        <v>FORD COUNTY</v>
      </c>
      <c r="P36" s="131" t="str">
        <f t="shared" si="12"/>
        <v>GRANT COUNTY</v>
      </c>
      <c r="Q36" s="131" t="str">
        <f t="shared" si="12"/>
        <v>DECATUR COUNTY</v>
      </c>
      <c r="R36" s="131" t="str">
        <f t="shared" si="12"/>
        <v>ELLSWORTH COUNTY</v>
      </c>
      <c r="S36" s="131" t="str">
        <f t="shared" si="12"/>
        <v>CLINTON COUNTY</v>
      </c>
      <c r="T36" s="131" t="str">
        <f t="shared" si="12"/>
        <v>JEFFERSON DAVIS PARISH</v>
      </c>
      <c r="U36" s="131" t="str">
        <f t="shared" si="12"/>
        <v/>
      </c>
      <c r="V36" s="131" t="str">
        <f t="shared" si="13"/>
        <v/>
      </c>
      <c r="W36" s="131" t="str">
        <f t="shared" si="13"/>
        <v/>
      </c>
      <c r="X36" s="131" t="str">
        <f t="shared" si="13"/>
        <v>GOGEBIC COUNTY</v>
      </c>
      <c r="Y36" s="131" t="str">
        <f t="shared" si="13"/>
        <v>HENNEPIN COUNTY</v>
      </c>
      <c r="Z36" s="131" t="str">
        <f t="shared" si="13"/>
        <v>HUMPHREYS COUNTY</v>
      </c>
      <c r="AA36" s="131" t="str">
        <f t="shared" si="13"/>
        <v>COOPER COUNTY</v>
      </c>
      <c r="AB36" s="131" t="str">
        <f t="shared" si="13"/>
        <v>LINCOLN COUNTY</v>
      </c>
      <c r="AC36" s="131" t="str">
        <f t="shared" si="13"/>
        <v>DODGE COUNTY</v>
      </c>
      <c r="AD36" s="131" t="str">
        <f t="shared" si="13"/>
        <v/>
      </c>
      <c r="AE36" s="131" t="str">
        <f t="shared" si="13"/>
        <v/>
      </c>
      <c r="AF36" s="131" t="str">
        <f t="shared" si="14"/>
        <v/>
      </c>
      <c r="AG36" s="131" t="str">
        <f t="shared" si="14"/>
        <v>SANTA FE COUNTY</v>
      </c>
      <c r="AH36" s="131" t="str">
        <f t="shared" si="14"/>
        <v>MADISON COUNTY</v>
      </c>
      <c r="AI36" s="131" t="str">
        <f t="shared" si="14"/>
        <v>CURRITUCK COUNTY</v>
      </c>
      <c r="AJ36" s="131" t="str">
        <f t="shared" si="14"/>
        <v>MCKENZIE COUNTY</v>
      </c>
      <c r="AK36" s="131" t="str">
        <f t="shared" si="14"/>
        <v>GALLIA COUNTY</v>
      </c>
      <c r="AL36" s="131" t="str">
        <f t="shared" si="14"/>
        <v>GRANT COUNTY</v>
      </c>
      <c r="AM36" s="131" t="str">
        <f t="shared" si="14"/>
        <v>POLK COUNTY</v>
      </c>
      <c r="AN36" s="131" t="str">
        <f t="shared" si="14"/>
        <v>FOREST COUNTY</v>
      </c>
      <c r="AO36" s="131" t="str">
        <f t="shared" si="14"/>
        <v/>
      </c>
      <c r="AP36" s="131" t="str">
        <f t="shared" si="15"/>
        <v>JASPER COUNTY</v>
      </c>
      <c r="AQ36" s="131" t="str">
        <f t="shared" si="15"/>
        <v>HAAKON COUNTY</v>
      </c>
      <c r="AR36" s="131" t="str">
        <f t="shared" si="15"/>
        <v>GIBSON COUNTY</v>
      </c>
      <c r="AS36" s="131" t="str">
        <f t="shared" si="15"/>
        <v>BURNET COUNTY</v>
      </c>
      <c r="AT36" s="131" t="str">
        <f t="shared" si="15"/>
        <v>WASHINGTON COUNTY</v>
      </c>
      <c r="AU36" s="131" t="str">
        <f t="shared" si="15"/>
        <v/>
      </c>
      <c r="AV36" s="131" t="str">
        <f t="shared" si="15"/>
        <v>DINWIDDIE COUNTY</v>
      </c>
      <c r="AW36" s="131" t="str">
        <f t="shared" si="15"/>
        <v>PIERCE COUNTY</v>
      </c>
      <c r="AX36" s="131" t="str">
        <f t="shared" si="15"/>
        <v>MASON COUNTY</v>
      </c>
      <c r="AY36" s="131" t="str">
        <f t="shared" si="15"/>
        <v>JACKSON COUNTY</v>
      </c>
      <c r="AZ36" s="131" t="str">
        <f t="shared" si="15"/>
        <v/>
      </c>
    </row>
    <row r="37" spans="1:52" x14ac:dyDescent="0.2">
      <c r="A37" s="135">
        <v>28</v>
      </c>
      <c r="B37" s="131" t="str">
        <f t="shared" si="11"/>
        <v>ETOWAH COUNTY</v>
      </c>
      <c r="C37" s="131" t="str">
        <f t="shared" si="11"/>
        <v>WRANGELL CITY AND BOROUGH</v>
      </c>
      <c r="D37" s="131" t="str">
        <f t="shared" si="11"/>
        <v/>
      </c>
      <c r="E37" s="131" t="str">
        <f t="shared" si="11"/>
        <v>GREENE COUNTY</v>
      </c>
      <c r="F37" s="131" t="str">
        <f t="shared" si="11"/>
        <v>NAPA COUNTY</v>
      </c>
      <c r="G37" s="131" t="str">
        <f t="shared" si="11"/>
        <v>HINSDALE COUNTY</v>
      </c>
      <c r="H37" s="131" t="str">
        <f t="shared" si="11"/>
        <v/>
      </c>
      <c r="I37" s="131" t="str">
        <f t="shared" si="11"/>
        <v/>
      </c>
      <c r="J37" s="131" t="str">
        <f t="shared" si="11"/>
        <v/>
      </c>
      <c r="K37" s="131" t="str">
        <f t="shared" si="11"/>
        <v>HILLSBOROUGH COUNTY</v>
      </c>
      <c r="L37" s="131" t="str">
        <f t="shared" si="12"/>
        <v>CHEROKEE COUNTY</v>
      </c>
      <c r="M37" s="131" t="str">
        <f t="shared" si="12"/>
        <v/>
      </c>
      <c r="N37" s="131" t="str">
        <f t="shared" si="12"/>
        <v>KOOTENAI COUNTY</v>
      </c>
      <c r="O37" s="131" t="str">
        <f t="shared" si="12"/>
        <v>FRANKLIN COUNTY</v>
      </c>
      <c r="P37" s="131" t="str">
        <f t="shared" si="12"/>
        <v>GREENE COUNTY</v>
      </c>
      <c r="Q37" s="131" t="str">
        <f t="shared" si="12"/>
        <v>DELAWARE COUNTY</v>
      </c>
      <c r="R37" s="131" t="str">
        <f t="shared" si="12"/>
        <v>FINNEY COUNTY</v>
      </c>
      <c r="S37" s="131" t="str">
        <f t="shared" si="12"/>
        <v>CRITTENDEN COUNTY</v>
      </c>
      <c r="T37" s="131" t="str">
        <f t="shared" si="12"/>
        <v>LAFAYETTE PARISH</v>
      </c>
      <c r="U37" s="131" t="str">
        <f t="shared" si="12"/>
        <v/>
      </c>
      <c r="V37" s="131" t="str">
        <f t="shared" si="13"/>
        <v/>
      </c>
      <c r="W37" s="131" t="str">
        <f t="shared" si="13"/>
        <v/>
      </c>
      <c r="X37" s="131" t="str">
        <f t="shared" si="13"/>
        <v>GRAND TRAVERSE COUNTY</v>
      </c>
      <c r="Y37" s="131" t="str">
        <f t="shared" si="13"/>
        <v>HOUSTON COUNTY</v>
      </c>
      <c r="Z37" s="131" t="str">
        <f t="shared" si="13"/>
        <v>ISSAQUENA COUNTY</v>
      </c>
      <c r="AA37" s="131" t="str">
        <f t="shared" si="13"/>
        <v>CRAWFORD COUNTY</v>
      </c>
      <c r="AB37" s="131" t="str">
        <f t="shared" si="13"/>
        <v>MCCONE COUNTY</v>
      </c>
      <c r="AC37" s="131" t="str">
        <f t="shared" si="13"/>
        <v>DOUGLAS COUNTY</v>
      </c>
      <c r="AD37" s="131" t="str">
        <f t="shared" si="13"/>
        <v/>
      </c>
      <c r="AE37" s="131" t="str">
        <f t="shared" si="13"/>
        <v/>
      </c>
      <c r="AF37" s="131" t="str">
        <f t="shared" si="14"/>
        <v/>
      </c>
      <c r="AG37" s="131" t="str">
        <f t="shared" si="14"/>
        <v>SIERRA COUNTY</v>
      </c>
      <c r="AH37" s="131" t="str">
        <f t="shared" si="14"/>
        <v>MONROE COUNTY</v>
      </c>
      <c r="AI37" s="131" t="str">
        <f t="shared" si="14"/>
        <v>DARE COUNTY</v>
      </c>
      <c r="AJ37" s="131" t="str">
        <f t="shared" si="14"/>
        <v>MCLEAN COUNTY</v>
      </c>
      <c r="AK37" s="131" t="str">
        <f t="shared" si="14"/>
        <v>GEAUGA COUNTY</v>
      </c>
      <c r="AL37" s="131" t="str">
        <f t="shared" si="14"/>
        <v>GREER COUNTY</v>
      </c>
      <c r="AM37" s="131" t="str">
        <f t="shared" si="14"/>
        <v>SHERMAN COUNTY</v>
      </c>
      <c r="AN37" s="131" t="str">
        <f t="shared" si="14"/>
        <v>FRANKLIN COUNTY</v>
      </c>
      <c r="AO37" s="131" t="str">
        <f t="shared" si="14"/>
        <v/>
      </c>
      <c r="AP37" s="131" t="str">
        <f t="shared" si="15"/>
        <v>KERSHAW COUNTY</v>
      </c>
      <c r="AQ37" s="131" t="str">
        <f t="shared" si="15"/>
        <v>HAMLIN COUNTY</v>
      </c>
      <c r="AR37" s="131" t="str">
        <f t="shared" si="15"/>
        <v>GILES COUNTY</v>
      </c>
      <c r="AS37" s="131" t="str">
        <f t="shared" si="15"/>
        <v>CALDWELL COUNTY</v>
      </c>
      <c r="AT37" s="131" t="str">
        <f t="shared" si="15"/>
        <v>WAYNE COUNTY</v>
      </c>
      <c r="AU37" s="131" t="str">
        <f t="shared" si="15"/>
        <v/>
      </c>
      <c r="AV37" s="131" t="str">
        <f t="shared" si="15"/>
        <v>ESSEX COUNTY</v>
      </c>
      <c r="AW37" s="131" t="str">
        <f t="shared" si="15"/>
        <v>SAN JUAN COUNTY</v>
      </c>
      <c r="AX37" s="131" t="str">
        <f t="shared" si="15"/>
        <v>MERCER COUNTY</v>
      </c>
      <c r="AY37" s="131" t="str">
        <f t="shared" si="15"/>
        <v>JEFFERSON COUNTY</v>
      </c>
      <c r="AZ37" s="131" t="str">
        <f t="shared" si="15"/>
        <v/>
      </c>
    </row>
    <row r="38" spans="1:52" x14ac:dyDescent="0.2">
      <c r="A38" s="135">
        <v>29</v>
      </c>
      <c r="B38" s="131" t="str">
        <f t="shared" si="11"/>
        <v>FAYETTE COUNTY</v>
      </c>
      <c r="C38" s="131" t="str">
        <f t="shared" si="11"/>
        <v>YAKUTAT CITY AND BOROUGH</v>
      </c>
      <c r="D38" s="131" t="str">
        <f t="shared" si="11"/>
        <v/>
      </c>
      <c r="E38" s="131" t="str">
        <f t="shared" si="11"/>
        <v>HEMPSTEAD COUNTY</v>
      </c>
      <c r="F38" s="131" t="str">
        <f t="shared" si="11"/>
        <v>NEVADA COUNTY</v>
      </c>
      <c r="G38" s="131" t="str">
        <f t="shared" si="11"/>
        <v>HUERFANO COUNTY</v>
      </c>
      <c r="H38" s="131" t="str">
        <f t="shared" si="11"/>
        <v/>
      </c>
      <c r="I38" s="131" t="str">
        <f t="shared" si="11"/>
        <v/>
      </c>
      <c r="J38" s="131" t="str">
        <f t="shared" si="11"/>
        <v/>
      </c>
      <c r="K38" s="131" t="str">
        <f t="shared" si="11"/>
        <v>HOLMES COUNTY</v>
      </c>
      <c r="L38" s="131" t="str">
        <f t="shared" si="12"/>
        <v>CLARKE COUNTY</v>
      </c>
      <c r="M38" s="131" t="str">
        <f t="shared" si="12"/>
        <v/>
      </c>
      <c r="N38" s="131" t="str">
        <f t="shared" si="12"/>
        <v>LATAH COUNTY</v>
      </c>
      <c r="O38" s="131" t="str">
        <f t="shared" si="12"/>
        <v>FULTON COUNTY</v>
      </c>
      <c r="P38" s="131" t="str">
        <f t="shared" si="12"/>
        <v>HAMILTON COUNTY</v>
      </c>
      <c r="Q38" s="131" t="str">
        <f t="shared" si="12"/>
        <v>DES MOINES COUNTY</v>
      </c>
      <c r="R38" s="131" t="str">
        <f t="shared" si="12"/>
        <v>FORD COUNTY</v>
      </c>
      <c r="S38" s="131" t="str">
        <f t="shared" si="12"/>
        <v>CUMBERLAND COUNTY</v>
      </c>
      <c r="T38" s="131" t="str">
        <f t="shared" si="12"/>
        <v>LAFOURCHE PARISH</v>
      </c>
      <c r="U38" s="131" t="str">
        <f t="shared" si="12"/>
        <v/>
      </c>
      <c r="V38" s="131" t="str">
        <f t="shared" si="13"/>
        <v/>
      </c>
      <c r="W38" s="131" t="str">
        <f t="shared" si="13"/>
        <v/>
      </c>
      <c r="X38" s="131" t="str">
        <f t="shared" si="13"/>
        <v>GRATIOT COUNTY</v>
      </c>
      <c r="Y38" s="131" t="str">
        <f t="shared" si="13"/>
        <v>HUBBARD COUNTY</v>
      </c>
      <c r="Z38" s="131" t="str">
        <f t="shared" si="13"/>
        <v>ITAWAMBA COUNTY</v>
      </c>
      <c r="AA38" s="131" t="str">
        <f t="shared" si="13"/>
        <v>DADE COUNTY</v>
      </c>
      <c r="AB38" s="131" t="str">
        <f t="shared" si="13"/>
        <v>MADISON COUNTY</v>
      </c>
      <c r="AC38" s="131" t="str">
        <f t="shared" si="13"/>
        <v>DUNDY COUNTY</v>
      </c>
      <c r="AD38" s="131" t="str">
        <f t="shared" si="13"/>
        <v/>
      </c>
      <c r="AE38" s="131" t="str">
        <f t="shared" si="13"/>
        <v/>
      </c>
      <c r="AF38" s="131" t="str">
        <f t="shared" si="14"/>
        <v/>
      </c>
      <c r="AG38" s="131" t="str">
        <f t="shared" si="14"/>
        <v>SOCORRO COUNTY</v>
      </c>
      <c r="AH38" s="131" t="str">
        <f t="shared" si="14"/>
        <v>MONTGOMERY COUNTY</v>
      </c>
      <c r="AI38" s="131" t="str">
        <f t="shared" si="14"/>
        <v>DAVIDSON COUNTY</v>
      </c>
      <c r="AJ38" s="131" t="str">
        <f t="shared" si="14"/>
        <v>MERCER COUNTY</v>
      </c>
      <c r="AK38" s="131" t="str">
        <f t="shared" si="14"/>
        <v>GREENE COUNTY</v>
      </c>
      <c r="AL38" s="131" t="str">
        <f t="shared" si="14"/>
        <v>HARMON COUNTY</v>
      </c>
      <c r="AM38" s="131" t="str">
        <f t="shared" si="14"/>
        <v>TILLAMOOK COUNTY</v>
      </c>
      <c r="AN38" s="131" t="str">
        <f t="shared" si="14"/>
        <v>FULTON COUNTY</v>
      </c>
      <c r="AO38" s="131" t="str">
        <f t="shared" si="14"/>
        <v/>
      </c>
      <c r="AP38" s="131" t="str">
        <f t="shared" si="15"/>
        <v>LANCASTER COUNTY</v>
      </c>
      <c r="AQ38" s="131" t="str">
        <f t="shared" si="15"/>
        <v>HAND COUNTY</v>
      </c>
      <c r="AR38" s="131" t="str">
        <f t="shared" si="15"/>
        <v>GRAINGER COUNTY</v>
      </c>
      <c r="AS38" s="131" t="str">
        <f t="shared" si="15"/>
        <v>CALHOUN COUNTY</v>
      </c>
      <c r="AT38" s="131" t="str">
        <f t="shared" si="15"/>
        <v>WEBER COUNTY</v>
      </c>
      <c r="AU38" s="131" t="str">
        <f t="shared" si="15"/>
        <v/>
      </c>
      <c r="AV38" s="131" t="str">
        <f t="shared" si="15"/>
        <v>FAIRFAX COUNTY</v>
      </c>
      <c r="AW38" s="131" t="str">
        <f t="shared" si="15"/>
        <v>SKAGIT COUNTY</v>
      </c>
      <c r="AX38" s="131" t="str">
        <f t="shared" si="15"/>
        <v>MINERAL COUNTY</v>
      </c>
      <c r="AY38" s="131" t="str">
        <f t="shared" si="15"/>
        <v>JUNEAU COUNTY</v>
      </c>
      <c r="AZ38" s="131" t="str">
        <f t="shared" si="15"/>
        <v/>
      </c>
    </row>
    <row r="39" spans="1:52" x14ac:dyDescent="0.2">
      <c r="A39" s="135">
        <v>30</v>
      </c>
      <c r="B39" s="131" t="str">
        <f t="shared" si="11"/>
        <v>FRANKLIN COUNTY</v>
      </c>
      <c r="C39" s="131" t="str">
        <f t="shared" si="11"/>
        <v>YUKON-KOYUKUK CENSUS AREA</v>
      </c>
      <c r="D39" s="131" t="str">
        <f t="shared" si="11"/>
        <v/>
      </c>
      <c r="E39" s="131" t="str">
        <f t="shared" si="11"/>
        <v>HOT SPRING COUNTY</v>
      </c>
      <c r="F39" s="131" t="str">
        <f t="shared" si="11"/>
        <v>ORANGE COUNTY</v>
      </c>
      <c r="G39" s="131" t="str">
        <f t="shared" si="11"/>
        <v>JACKSON COUNTY</v>
      </c>
      <c r="H39" s="131" t="str">
        <f t="shared" si="11"/>
        <v/>
      </c>
      <c r="I39" s="131" t="str">
        <f t="shared" si="11"/>
        <v/>
      </c>
      <c r="J39" s="131" t="str">
        <f t="shared" si="11"/>
        <v/>
      </c>
      <c r="K39" s="131" t="str">
        <f t="shared" si="11"/>
        <v>INDIAN RIVER COUNTY</v>
      </c>
      <c r="L39" s="131" t="str">
        <f t="shared" si="12"/>
        <v>CLAY COUNTY</v>
      </c>
      <c r="M39" s="131" t="str">
        <f t="shared" si="12"/>
        <v/>
      </c>
      <c r="N39" s="131" t="str">
        <f t="shared" si="12"/>
        <v>LEMHI COUNTY</v>
      </c>
      <c r="O39" s="131" t="str">
        <f t="shared" si="12"/>
        <v>GALLATIN COUNTY</v>
      </c>
      <c r="P39" s="131" t="str">
        <f t="shared" si="12"/>
        <v>HANCOCK COUNTY</v>
      </c>
      <c r="Q39" s="131" t="str">
        <f t="shared" si="12"/>
        <v>DICKINSON COUNTY</v>
      </c>
      <c r="R39" s="131" t="str">
        <f t="shared" si="12"/>
        <v>FRANKLIN COUNTY</v>
      </c>
      <c r="S39" s="131" t="str">
        <f t="shared" si="12"/>
        <v>DAVIESS COUNTY</v>
      </c>
      <c r="T39" s="131" t="str">
        <f t="shared" si="12"/>
        <v>LA SALLE PARISH</v>
      </c>
      <c r="U39" s="131" t="str">
        <f t="shared" si="12"/>
        <v/>
      </c>
      <c r="V39" s="131" t="str">
        <f t="shared" si="13"/>
        <v/>
      </c>
      <c r="W39" s="131" t="str">
        <f t="shared" si="13"/>
        <v/>
      </c>
      <c r="X39" s="131" t="str">
        <f t="shared" si="13"/>
        <v>HILLSDALE COUNTY</v>
      </c>
      <c r="Y39" s="131" t="str">
        <f t="shared" si="13"/>
        <v>ISANTI COUNTY</v>
      </c>
      <c r="Z39" s="131" t="str">
        <f t="shared" si="13"/>
        <v>JACKSON COUNTY</v>
      </c>
      <c r="AA39" s="131" t="str">
        <f t="shared" si="13"/>
        <v>DALLAS COUNTY</v>
      </c>
      <c r="AB39" s="131" t="str">
        <f t="shared" si="13"/>
        <v>MEAGHER COUNTY</v>
      </c>
      <c r="AC39" s="131" t="str">
        <f t="shared" si="13"/>
        <v>FILLMORE COUNTY</v>
      </c>
      <c r="AD39" s="131" t="str">
        <f t="shared" si="13"/>
        <v/>
      </c>
      <c r="AE39" s="131" t="str">
        <f t="shared" si="13"/>
        <v/>
      </c>
      <c r="AF39" s="131" t="str">
        <f t="shared" si="14"/>
        <v/>
      </c>
      <c r="AG39" s="131" t="str">
        <f t="shared" si="14"/>
        <v>TAOS COUNTY</v>
      </c>
      <c r="AH39" s="131" t="str">
        <f t="shared" si="14"/>
        <v>NASSAU COUNTY</v>
      </c>
      <c r="AI39" s="131" t="str">
        <f t="shared" si="14"/>
        <v>DAVIE COUNTY</v>
      </c>
      <c r="AJ39" s="131" t="str">
        <f t="shared" si="14"/>
        <v>MORTON COUNTY</v>
      </c>
      <c r="AK39" s="131" t="str">
        <f t="shared" si="14"/>
        <v>GUERNSEY COUNTY</v>
      </c>
      <c r="AL39" s="131" t="str">
        <f t="shared" si="14"/>
        <v>HARPER COUNTY</v>
      </c>
      <c r="AM39" s="131" t="str">
        <f t="shared" si="14"/>
        <v>UMATILLA COUNTY</v>
      </c>
      <c r="AN39" s="131" t="str">
        <f t="shared" si="14"/>
        <v>GREENE COUNTY</v>
      </c>
      <c r="AO39" s="131" t="str">
        <f t="shared" si="14"/>
        <v/>
      </c>
      <c r="AP39" s="131" t="str">
        <f t="shared" si="15"/>
        <v>LAURENS COUNTY</v>
      </c>
      <c r="AQ39" s="131" t="str">
        <f t="shared" si="15"/>
        <v>HANSON COUNTY</v>
      </c>
      <c r="AR39" s="131" t="str">
        <f t="shared" si="15"/>
        <v>GREENE COUNTY</v>
      </c>
      <c r="AS39" s="131" t="str">
        <f t="shared" si="15"/>
        <v>CALLAHAN COUNTY</v>
      </c>
      <c r="AT39" s="131" t="str">
        <f t="shared" si="15"/>
        <v/>
      </c>
      <c r="AU39" s="131" t="str">
        <f t="shared" si="15"/>
        <v/>
      </c>
      <c r="AV39" s="131" t="str">
        <f t="shared" si="15"/>
        <v>FAUQUIER COUNTY</v>
      </c>
      <c r="AW39" s="131" t="str">
        <f t="shared" si="15"/>
        <v>SKAMANIA COUNTY</v>
      </c>
      <c r="AX39" s="131" t="str">
        <f t="shared" si="15"/>
        <v>MINGO COUNTY</v>
      </c>
      <c r="AY39" s="131" t="str">
        <f t="shared" si="15"/>
        <v>KENOSHA COUNTY</v>
      </c>
      <c r="AZ39" s="131" t="str">
        <f t="shared" si="15"/>
        <v/>
      </c>
    </row>
    <row r="40" spans="1:52" x14ac:dyDescent="0.2">
      <c r="A40" s="135">
        <v>31</v>
      </c>
      <c r="B40" s="131" t="str">
        <f t="shared" ref="B40:K49" si="16">IFERROR(VLOOKUP($B$3&amp;"_"&amp;B$8&amp;$A40,LookUpTable_CountyName_AllYears,3,FALSE),"")</f>
        <v>GENEVA COUNTY</v>
      </c>
      <c r="C40" s="131" t="str">
        <f t="shared" si="16"/>
        <v/>
      </c>
      <c r="D40" s="131" t="str">
        <f t="shared" si="16"/>
        <v/>
      </c>
      <c r="E40" s="131" t="str">
        <f t="shared" si="16"/>
        <v>HOWARD COUNTY</v>
      </c>
      <c r="F40" s="131" t="str">
        <f t="shared" si="16"/>
        <v>PLACER COUNTY</v>
      </c>
      <c r="G40" s="131" t="str">
        <f t="shared" si="16"/>
        <v>JEFFERSON COUNTY</v>
      </c>
      <c r="H40" s="131" t="str">
        <f t="shared" si="16"/>
        <v/>
      </c>
      <c r="I40" s="131" t="str">
        <f t="shared" si="16"/>
        <v/>
      </c>
      <c r="J40" s="131" t="str">
        <f t="shared" si="16"/>
        <v/>
      </c>
      <c r="K40" s="131" t="str">
        <f t="shared" si="16"/>
        <v>JACKSON COUNTY</v>
      </c>
      <c r="L40" s="131" t="str">
        <f t="shared" ref="L40:U49" si="17">IFERROR(VLOOKUP($B$3&amp;"_"&amp;L$8&amp;$A40,LookUpTable_CountyName_AllYears,3,FALSE),"")</f>
        <v>CLAYTON COUNTY</v>
      </c>
      <c r="M40" s="131" t="str">
        <f t="shared" si="17"/>
        <v/>
      </c>
      <c r="N40" s="131" t="str">
        <f t="shared" si="17"/>
        <v>LEWIS COUNTY</v>
      </c>
      <c r="O40" s="131" t="str">
        <f t="shared" si="17"/>
        <v>GREENE COUNTY</v>
      </c>
      <c r="P40" s="131" t="str">
        <f t="shared" si="17"/>
        <v>HARRISON COUNTY</v>
      </c>
      <c r="Q40" s="131" t="str">
        <f t="shared" si="17"/>
        <v>DUBUQUE COUNTY</v>
      </c>
      <c r="R40" s="131" t="str">
        <f t="shared" si="17"/>
        <v>GEARY COUNTY</v>
      </c>
      <c r="S40" s="131" t="str">
        <f t="shared" si="17"/>
        <v>EDMONSON COUNTY</v>
      </c>
      <c r="T40" s="131" t="str">
        <f t="shared" si="17"/>
        <v>LINCOLN PARISH</v>
      </c>
      <c r="U40" s="131" t="str">
        <f t="shared" si="17"/>
        <v/>
      </c>
      <c r="V40" s="131" t="str">
        <f t="shared" ref="V40:AE49" si="18">IFERROR(VLOOKUP($B$3&amp;"_"&amp;V$8&amp;$A40,LookUpTable_CountyName_AllYears,3,FALSE),"")</f>
        <v/>
      </c>
      <c r="W40" s="131" t="str">
        <f t="shared" si="18"/>
        <v/>
      </c>
      <c r="X40" s="131" t="str">
        <f t="shared" si="18"/>
        <v>HOUGHTON COUNTY</v>
      </c>
      <c r="Y40" s="131" t="str">
        <f t="shared" si="18"/>
        <v>ITASCA COUNTY</v>
      </c>
      <c r="Z40" s="131" t="str">
        <f t="shared" si="18"/>
        <v>JASPER COUNTY</v>
      </c>
      <c r="AA40" s="131" t="str">
        <f t="shared" si="18"/>
        <v>DAVIESS COUNTY</v>
      </c>
      <c r="AB40" s="131" t="str">
        <f t="shared" si="18"/>
        <v>MINERAL COUNTY</v>
      </c>
      <c r="AC40" s="131" t="str">
        <f t="shared" si="18"/>
        <v>FRANKLIN COUNTY</v>
      </c>
      <c r="AD40" s="131" t="str">
        <f t="shared" si="18"/>
        <v/>
      </c>
      <c r="AE40" s="131" t="str">
        <f t="shared" si="18"/>
        <v/>
      </c>
      <c r="AF40" s="131" t="str">
        <f t="shared" ref="AF40:AO49" si="19">IFERROR(VLOOKUP($B$3&amp;"_"&amp;AF$8&amp;$A40,LookUpTable_CountyName_AllYears,3,FALSE),"")</f>
        <v/>
      </c>
      <c r="AG40" s="131" t="str">
        <f t="shared" si="19"/>
        <v>TORRANCE COUNTY</v>
      </c>
      <c r="AH40" s="131" t="str">
        <f t="shared" si="19"/>
        <v>NEW YORK COUNTY</v>
      </c>
      <c r="AI40" s="131" t="str">
        <f t="shared" si="19"/>
        <v>DUPLIN COUNTY</v>
      </c>
      <c r="AJ40" s="131" t="str">
        <f t="shared" si="19"/>
        <v>MOUNTRAIL COUNTY</v>
      </c>
      <c r="AK40" s="131" t="str">
        <f t="shared" si="19"/>
        <v>HAMILTON COUNTY</v>
      </c>
      <c r="AL40" s="131" t="str">
        <f t="shared" si="19"/>
        <v>HASKELL COUNTY</v>
      </c>
      <c r="AM40" s="131" t="str">
        <f t="shared" si="19"/>
        <v>UNION COUNTY</v>
      </c>
      <c r="AN40" s="131" t="str">
        <f t="shared" si="19"/>
        <v>HUNTINGDON COUNTY</v>
      </c>
      <c r="AO40" s="131" t="str">
        <f t="shared" si="19"/>
        <v/>
      </c>
      <c r="AP40" s="131" t="str">
        <f t="shared" ref="AP40:AZ49" si="20">IFERROR(VLOOKUP($B$3&amp;"_"&amp;AP$8&amp;$A40,LookUpTable_CountyName_AllYears,3,FALSE),"")</f>
        <v>LEE COUNTY</v>
      </c>
      <c r="AQ40" s="131" t="str">
        <f t="shared" si="20"/>
        <v>HARDING COUNTY</v>
      </c>
      <c r="AR40" s="131" t="str">
        <f t="shared" si="20"/>
        <v>GRUNDY COUNTY</v>
      </c>
      <c r="AS40" s="131" t="str">
        <f t="shared" si="20"/>
        <v>CAMERON COUNTY</v>
      </c>
      <c r="AT40" s="131" t="str">
        <f t="shared" si="20"/>
        <v/>
      </c>
      <c r="AU40" s="131" t="str">
        <f t="shared" si="20"/>
        <v/>
      </c>
      <c r="AV40" s="131" t="str">
        <f t="shared" si="20"/>
        <v>FLOYD COUNTY</v>
      </c>
      <c r="AW40" s="131" t="str">
        <f t="shared" si="20"/>
        <v>SNOHOMISH COUNTY</v>
      </c>
      <c r="AX40" s="131" t="str">
        <f t="shared" si="20"/>
        <v>MONONGALIA COUNTY</v>
      </c>
      <c r="AY40" s="131" t="str">
        <f t="shared" si="20"/>
        <v>KEWAUNEE COUNTY</v>
      </c>
      <c r="AZ40" s="131" t="str">
        <f t="shared" si="20"/>
        <v/>
      </c>
    </row>
    <row r="41" spans="1:52" x14ac:dyDescent="0.2">
      <c r="A41" s="135">
        <v>32</v>
      </c>
      <c r="B41" s="131" t="str">
        <f t="shared" si="16"/>
        <v>GREENE COUNTY</v>
      </c>
      <c r="C41" s="131" t="str">
        <f t="shared" si="16"/>
        <v/>
      </c>
      <c r="D41" s="131" t="str">
        <f t="shared" si="16"/>
        <v/>
      </c>
      <c r="E41" s="131" t="str">
        <f t="shared" si="16"/>
        <v>INDEPENDENCE COUNTY</v>
      </c>
      <c r="F41" s="131" t="str">
        <f t="shared" si="16"/>
        <v>PLUMAS COUNTY</v>
      </c>
      <c r="G41" s="131" t="str">
        <f t="shared" si="16"/>
        <v>KIOWA COUNTY</v>
      </c>
      <c r="H41" s="131" t="str">
        <f t="shared" si="16"/>
        <v/>
      </c>
      <c r="I41" s="131" t="str">
        <f t="shared" si="16"/>
        <v/>
      </c>
      <c r="J41" s="131" t="str">
        <f t="shared" si="16"/>
        <v/>
      </c>
      <c r="K41" s="131" t="str">
        <f t="shared" si="16"/>
        <v>JEFFERSON COUNTY</v>
      </c>
      <c r="L41" s="131" t="str">
        <f t="shared" si="17"/>
        <v>CLINCH COUNTY</v>
      </c>
      <c r="M41" s="131" t="str">
        <f t="shared" si="17"/>
        <v/>
      </c>
      <c r="N41" s="131" t="str">
        <f t="shared" si="17"/>
        <v>LINCOLN COUNTY</v>
      </c>
      <c r="O41" s="131" t="str">
        <f t="shared" si="17"/>
        <v>GRUNDY COUNTY</v>
      </c>
      <c r="P41" s="131" t="str">
        <f t="shared" si="17"/>
        <v>HENDRICKS COUNTY</v>
      </c>
      <c r="Q41" s="131" t="str">
        <f t="shared" si="17"/>
        <v>EMMET COUNTY</v>
      </c>
      <c r="R41" s="131" t="str">
        <f t="shared" si="17"/>
        <v>GOVE COUNTY</v>
      </c>
      <c r="S41" s="131" t="str">
        <f t="shared" si="17"/>
        <v>ELLIOTT COUNTY</v>
      </c>
      <c r="T41" s="131" t="str">
        <f t="shared" si="17"/>
        <v>LIVINGSTON PARISH</v>
      </c>
      <c r="U41" s="131" t="str">
        <f t="shared" si="17"/>
        <v/>
      </c>
      <c r="V41" s="131" t="str">
        <f t="shared" si="18"/>
        <v/>
      </c>
      <c r="W41" s="131" t="str">
        <f t="shared" si="18"/>
        <v/>
      </c>
      <c r="X41" s="131" t="str">
        <f t="shared" si="18"/>
        <v>HURON COUNTY</v>
      </c>
      <c r="Y41" s="131" t="str">
        <f t="shared" si="18"/>
        <v>JACKSON COUNTY</v>
      </c>
      <c r="Z41" s="131" t="str">
        <f t="shared" si="18"/>
        <v>JEFFERSON COUNTY</v>
      </c>
      <c r="AA41" s="131" t="str">
        <f t="shared" si="18"/>
        <v>DEKALB COUNTY</v>
      </c>
      <c r="AB41" s="131" t="str">
        <f t="shared" si="18"/>
        <v>MISSOULA COUNTY</v>
      </c>
      <c r="AC41" s="131" t="str">
        <f t="shared" si="18"/>
        <v>FRONTIER COUNTY</v>
      </c>
      <c r="AD41" s="131" t="str">
        <f t="shared" si="18"/>
        <v/>
      </c>
      <c r="AE41" s="131" t="str">
        <f t="shared" si="18"/>
        <v/>
      </c>
      <c r="AF41" s="131" t="str">
        <f t="shared" si="19"/>
        <v/>
      </c>
      <c r="AG41" s="131" t="str">
        <f t="shared" si="19"/>
        <v>UNION COUNTY</v>
      </c>
      <c r="AH41" s="131" t="str">
        <f t="shared" si="19"/>
        <v>NIAGARA COUNTY</v>
      </c>
      <c r="AI41" s="131" t="str">
        <f t="shared" si="19"/>
        <v>DURHAM COUNTY</v>
      </c>
      <c r="AJ41" s="131" t="str">
        <f t="shared" si="19"/>
        <v>NELSON COUNTY</v>
      </c>
      <c r="AK41" s="131" t="str">
        <f t="shared" si="19"/>
        <v>HANCOCK COUNTY</v>
      </c>
      <c r="AL41" s="131" t="str">
        <f t="shared" si="19"/>
        <v>HUGHES COUNTY</v>
      </c>
      <c r="AM41" s="131" t="str">
        <f t="shared" si="19"/>
        <v>WALLOWA COUNTY</v>
      </c>
      <c r="AN41" s="131" t="str">
        <f t="shared" si="19"/>
        <v>INDIANA COUNTY</v>
      </c>
      <c r="AO41" s="131" t="str">
        <f t="shared" si="19"/>
        <v/>
      </c>
      <c r="AP41" s="131" t="str">
        <f t="shared" si="20"/>
        <v>LEXINGTON COUNTY</v>
      </c>
      <c r="AQ41" s="131" t="str">
        <f t="shared" si="20"/>
        <v>HUGHES COUNTY</v>
      </c>
      <c r="AR41" s="131" t="str">
        <f t="shared" si="20"/>
        <v>HAMBLEN COUNTY</v>
      </c>
      <c r="AS41" s="131" t="str">
        <f t="shared" si="20"/>
        <v>CAMP COUNTY</v>
      </c>
      <c r="AT41" s="131" t="str">
        <f t="shared" si="20"/>
        <v/>
      </c>
      <c r="AU41" s="131" t="str">
        <f t="shared" si="20"/>
        <v/>
      </c>
      <c r="AV41" s="131" t="str">
        <f t="shared" si="20"/>
        <v>FLUVANNA COUNTY</v>
      </c>
      <c r="AW41" s="131" t="str">
        <f t="shared" si="20"/>
        <v>SPOKANE COUNTY</v>
      </c>
      <c r="AX41" s="131" t="str">
        <f t="shared" si="20"/>
        <v>MONROE COUNTY</v>
      </c>
      <c r="AY41" s="131" t="str">
        <f t="shared" si="20"/>
        <v>LA CROSSE COUNTY</v>
      </c>
      <c r="AZ41" s="131" t="str">
        <f t="shared" si="20"/>
        <v/>
      </c>
    </row>
    <row r="42" spans="1:52" x14ac:dyDescent="0.2">
      <c r="A42" s="135">
        <v>33</v>
      </c>
      <c r="B42" s="131" t="str">
        <f t="shared" si="16"/>
        <v>HALE COUNTY</v>
      </c>
      <c r="C42" s="131" t="str">
        <f t="shared" si="16"/>
        <v/>
      </c>
      <c r="D42" s="131" t="str">
        <f t="shared" si="16"/>
        <v/>
      </c>
      <c r="E42" s="131" t="str">
        <f t="shared" si="16"/>
        <v>IZARD COUNTY</v>
      </c>
      <c r="F42" s="131" t="str">
        <f t="shared" si="16"/>
        <v>RIVERSIDE COUNTY</v>
      </c>
      <c r="G42" s="131" t="str">
        <f t="shared" si="16"/>
        <v>KIT CARSON COUNTY</v>
      </c>
      <c r="H42" s="131" t="str">
        <f t="shared" si="16"/>
        <v/>
      </c>
      <c r="I42" s="131" t="str">
        <f t="shared" si="16"/>
        <v/>
      </c>
      <c r="J42" s="131" t="str">
        <f t="shared" si="16"/>
        <v/>
      </c>
      <c r="K42" s="131" t="str">
        <f t="shared" si="16"/>
        <v>LAFAYETTE COUNTY</v>
      </c>
      <c r="L42" s="131" t="str">
        <f t="shared" si="17"/>
        <v>COBB COUNTY</v>
      </c>
      <c r="M42" s="131" t="str">
        <f t="shared" si="17"/>
        <v/>
      </c>
      <c r="N42" s="131" t="str">
        <f t="shared" si="17"/>
        <v>MADISON COUNTY</v>
      </c>
      <c r="O42" s="131" t="str">
        <f t="shared" si="17"/>
        <v>HAMILTON COUNTY</v>
      </c>
      <c r="P42" s="131" t="str">
        <f t="shared" si="17"/>
        <v>HENRY COUNTY</v>
      </c>
      <c r="Q42" s="131" t="str">
        <f t="shared" si="17"/>
        <v>FAYETTE COUNTY</v>
      </c>
      <c r="R42" s="131" t="str">
        <f t="shared" si="17"/>
        <v>GRAHAM COUNTY</v>
      </c>
      <c r="S42" s="131" t="str">
        <f t="shared" si="17"/>
        <v>ESTILL COUNTY</v>
      </c>
      <c r="T42" s="131" t="str">
        <f t="shared" si="17"/>
        <v>MADISON PARISH</v>
      </c>
      <c r="U42" s="131" t="str">
        <f t="shared" si="17"/>
        <v/>
      </c>
      <c r="V42" s="131" t="str">
        <f t="shared" si="18"/>
        <v/>
      </c>
      <c r="W42" s="131" t="str">
        <f t="shared" si="18"/>
        <v/>
      </c>
      <c r="X42" s="131" t="str">
        <f t="shared" si="18"/>
        <v>INGHAM COUNTY</v>
      </c>
      <c r="Y42" s="131" t="str">
        <f t="shared" si="18"/>
        <v>KANABEC COUNTY</v>
      </c>
      <c r="Z42" s="131" t="str">
        <f t="shared" si="18"/>
        <v>JEFFERSON DAVIS COUNTY</v>
      </c>
      <c r="AA42" s="131" t="str">
        <f t="shared" si="18"/>
        <v>DENT COUNTY</v>
      </c>
      <c r="AB42" s="131" t="str">
        <f t="shared" si="18"/>
        <v>MUSSELSHELL COUNTY</v>
      </c>
      <c r="AC42" s="131" t="str">
        <f t="shared" si="18"/>
        <v>FURNAS COUNTY</v>
      </c>
      <c r="AD42" s="131" t="str">
        <f t="shared" si="18"/>
        <v/>
      </c>
      <c r="AE42" s="131" t="str">
        <f t="shared" si="18"/>
        <v/>
      </c>
      <c r="AF42" s="131" t="str">
        <f t="shared" si="19"/>
        <v/>
      </c>
      <c r="AG42" s="131" t="str">
        <f t="shared" si="19"/>
        <v>VALENCIA COUNTY</v>
      </c>
      <c r="AH42" s="131" t="str">
        <f t="shared" si="19"/>
        <v>ONEIDA COUNTY</v>
      </c>
      <c r="AI42" s="131" t="str">
        <f t="shared" si="19"/>
        <v>EDGECOMBE COUNTY</v>
      </c>
      <c r="AJ42" s="131" t="str">
        <f t="shared" si="19"/>
        <v>OLIVER COUNTY</v>
      </c>
      <c r="AK42" s="131" t="str">
        <f t="shared" si="19"/>
        <v>HARDIN COUNTY</v>
      </c>
      <c r="AL42" s="131" t="str">
        <f t="shared" si="19"/>
        <v>JACKSON COUNTY</v>
      </c>
      <c r="AM42" s="131" t="str">
        <f t="shared" si="19"/>
        <v>WASCO COUNTY</v>
      </c>
      <c r="AN42" s="131" t="str">
        <f t="shared" si="19"/>
        <v>JEFFERSON COUNTY</v>
      </c>
      <c r="AO42" s="131" t="str">
        <f t="shared" si="19"/>
        <v/>
      </c>
      <c r="AP42" s="131" t="str">
        <f t="shared" si="20"/>
        <v>MCCORMICK COUNTY</v>
      </c>
      <c r="AQ42" s="131" t="str">
        <f t="shared" si="20"/>
        <v>HUTCHINSON COUNTY</v>
      </c>
      <c r="AR42" s="131" t="str">
        <f t="shared" si="20"/>
        <v>HAMILTON COUNTY</v>
      </c>
      <c r="AS42" s="131" t="str">
        <f t="shared" si="20"/>
        <v>CARSON COUNTY</v>
      </c>
      <c r="AT42" s="131" t="str">
        <f t="shared" si="20"/>
        <v/>
      </c>
      <c r="AU42" s="131" t="str">
        <f t="shared" si="20"/>
        <v/>
      </c>
      <c r="AV42" s="131" t="str">
        <f t="shared" si="20"/>
        <v>FRANKLIN COUNTY</v>
      </c>
      <c r="AW42" s="131" t="str">
        <f t="shared" si="20"/>
        <v>STEVENS COUNTY</v>
      </c>
      <c r="AX42" s="131" t="str">
        <f t="shared" si="20"/>
        <v>MORGAN COUNTY</v>
      </c>
      <c r="AY42" s="131" t="str">
        <f t="shared" si="20"/>
        <v>LAFAYETTE COUNTY</v>
      </c>
      <c r="AZ42" s="131" t="str">
        <f t="shared" si="20"/>
        <v/>
      </c>
    </row>
    <row r="43" spans="1:52" x14ac:dyDescent="0.2">
      <c r="A43" s="135">
        <v>34</v>
      </c>
      <c r="B43" s="131" t="str">
        <f t="shared" si="16"/>
        <v>HENRY COUNTY</v>
      </c>
      <c r="C43" s="131" t="str">
        <f t="shared" si="16"/>
        <v/>
      </c>
      <c r="D43" s="131" t="str">
        <f t="shared" si="16"/>
        <v/>
      </c>
      <c r="E43" s="131" t="str">
        <f t="shared" si="16"/>
        <v>JACKSON COUNTY</v>
      </c>
      <c r="F43" s="131" t="str">
        <f t="shared" si="16"/>
        <v>SACRAMENTO COUNTY</v>
      </c>
      <c r="G43" s="131" t="str">
        <f t="shared" si="16"/>
        <v>LAKE COUNTY</v>
      </c>
      <c r="H43" s="131" t="str">
        <f t="shared" si="16"/>
        <v/>
      </c>
      <c r="I43" s="131" t="str">
        <f t="shared" si="16"/>
        <v/>
      </c>
      <c r="J43" s="131" t="str">
        <f t="shared" si="16"/>
        <v/>
      </c>
      <c r="K43" s="131" t="str">
        <f t="shared" si="16"/>
        <v>LAKE COUNTY</v>
      </c>
      <c r="L43" s="131" t="str">
        <f t="shared" si="17"/>
        <v>COFFEE COUNTY</v>
      </c>
      <c r="M43" s="131" t="str">
        <f t="shared" si="17"/>
        <v/>
      </c>
      <c r="N43" s="131" t="str">
        <f t="shared" si="17"/>
        <v>MINIDOKA COUNTY</v>
      </c>
      <c r="O43" s="131" t="str">
        <f t="shared" si="17"/>
        <v>HANCOCK COUNTY</v>
      </c>
      <c r="P43" s="131" t="str">
        <f t="shared" si="17"/>
        <v>HOWARD COUNTY</v>
      </c>
      <c r="Q43" s="131" t="str">
        <f t="shared" si="17"/>
        <v>FLOYD COUNTY</v>
      </c>
      <c r="R43" s="131" t="str">
        <f t="shared" si="17"/>
        <v>GRANT COUNTY</v>
      </c>
      <c r="S43" s="131" t="str">
        <f t="shared" si="17"/>
        <v>FAYETTE COUNTY</v>
      </c>
      <c r="T43" s="131" t="str">
        <f t="shared" si="17"/>
        <v>MOREHOUSE PARISH</v>
      </c>
      <c r="U43" s="131" t="str">
        <f t="shared" si="17"/>
        <v/>
      </c>
      <c r="V43" s="131" t="str">
        <f t="shared" si="18"/>
        <v/>
      </c>
      <c r="W43" s="131" t="str">
        <f t="shared" si="18"/>
        <v/>
      </c>
      <c r="X43" s="131" t="str">
        <f t="shared" si="18"/>
        <v>IONIA COUNTY</v>
      </c>
      <c r="Y43" s="131" t="str">
        <f t="shared" si="18"/>
        <v>KANDIYOHI COUNTY</v>
      </c>
      <c r="Z43" s="131" t="str">
        <f t="shared" si="18"/>
        <v>JONES COUNTY</v>
      </c>
      <c r="AA43" s="131" t="str">
        <f t="shared" si="18"/>
        <v>DOUGLAS COUNTY</v>
      </c>
      <c r="AB43" s="131" t="str">
        <f t="shared" si="18"/>
        <v>PARK COUNTY</v>
      </c>
      <c r="AC43" s="131" t="str">
        <f t="shared" si="18"/>
        <v>GAGE COUNTY</v>
      </c>
      <c r="AD43" s="131" t="str">
        <f t="shared" si="18"/>
        <v/>
      </c>
      <c r="AE43" s="131" t="str">
        <f t="shared" si="18"/>
        <v/>
      </c>
      <c r="AF43" s="131" t="str">
        <f t="shared" si="19"/>
        <v/>
      </c>
      <c r="AG43" s="131" t="str">
        <f t="shared" si="19"/>
        <v/>
      </c>
      <c r="AH43" s="131" t="str">
        <f t="shared" si="19"/>
        <v>ONONDAGA COUNTY</v>
      </c>
      <c r="AI43" s="131" t="str">
        <f t="shared" si="19"/>
        <v>FORSYTH COUNTY</v>
      </c>
      <c r="AJ43" s="131" t="str">
        <f t="shared" si="19"/>
        <v>PEMBINA COUNTY</v>
      </c>
      <c r="AK43" s="131" t="str">
        <f t="shared" si="19"/>
        <v>HARRISON COUNTY</v>
      </c>
      <c r="AL43" s="131" t="str">
        <f t="shared" si="19"/>
        <v>JEFFERSON COUNTY</v>
      </c>
      <c r="AM43" s="131" t="str">
        <f t="shared" si="19"/>
        <v>WASHINGTON COUNTY</v>
      </c>
      <c r="AN43" s="131" t="str">
        <f t="shared" si="19"/>
        <v>JUNIATA COUNTY</v>
      </c>
      <c r="AO43" s="131" t="str">
        <f t="shared" si="19"/>
        <v/>
      </c>
      <c r="AP43" s="131" t="str">
        <f t="shared" si="20"/>
        <v>MARION COUNTY</v>
      </c>
      <c r="AQ43" s="131" t="str">
        <f t="shared" si="20"/>
        <v>HYDE COUNTY</v>
      </c>
      <c r="AR43" s="131" t="str">
        <f t="shared" si="20"/>
        <v>HANCOCK COUNTY</v>
      </c>
      <c r="AS43" s="131" t="str">
        <f t="shared" si="20"/>
        <v>CASS COUNTY</v>
      </c>
      <c r="AT43" s="131" t="str">
        <f t="shared" si="20"/>
        <v/>
      </c>
      <c r="AU43" s="131" t="str">
        <f t="shared" si="20"/>
        <v/>
      </c>
      <c r="AV43" s="131" t="str">
        <f t="shared" si="20"/>
        <v>FREDERICK COUNTY</v>
      </c>
      <c r="AW43" s="131" t="str">
        <f t="shared" si="20"/>
        <v>THURSTON COUNTY</v>
      </c>
      <c r="AX43" s="131" t="str">
        <f t="shared" si="20"/>
        <v>NICHOLAS COUNTY</v>
      </c>
      <c r="AY43" s="131" t="str">
        <f t="shared" si="20"/>
        <v>LANGLADE COUNTY</v>
      </c>
      <c r="AZ43" s="131" t="str">
        <f t="shared" si="20"/>
        <v/>
      </c>
    </row>
    <row r="44" spans="1:52" x14ac:dyDescent="0.2">
      <c r="A44" s="135">
        <v>35</v>
      </c>
      <c r="B44" s="131" t="str">
        <f t="shared" si="16"/>
        <v>HOUSTON COUNTY</v>
      </c>
      <c r="C44" s="131" t="str">
        <f t="shared" si="16"/>
        <v/>
      </c>
      <c r="D44" s="131" t="str">
        <f t="shared" si="16"/>
        <v/>
      </c>
      <c r="E44" s="131" t="str">
        <f t="shared" si="16"/>
        <v>JEFFERSON COUNTY</v>
      </c>
      <c r="F44" s="131" t="str">
        <f t="shared" si="16"/>
        <v>SAN BENITO COUNTY</v>
      </c>
      <c r="G44" s="131" t="str">
        <f t="shared" si="16"/>
        <v>LA PLATA COUNTY</v>
      </c>
      <c r="H44" s="131" t="str">
        <f t="shared" si="16"/>
        <v/>
      </c>
      <c r="I44" s="131" t="str">
        <f t="shared" si="16"/>
        <v/>
      </c>
      <c r="J44" s="131" t="str">
        <f t="shared" si="16"/>
        <v/>
      </c>
      <c r="K44" s="131" t="str">
        <f t="shared" si="16"/>
        <v>LEE COUNTY</v>
      </c>
      <c r="L44" s="131" t="str">
        <f t="shared" si="17"/>
        <v>COLQUITT COUNTY</v>
      </c>
      <c r="M44" s="131" t="str">
        <f t="shared" si="17"/>
        <v/>
      </c>
      <c r="N44" s="131" t="str">
        <f t="shared" si="17"/>
        <v>NEZ PERCE COUNTY</v>
      </c>
      <c r="O44" s="131" t="str">
        <f t="shared" si="17"/>
        <v>HARDIN COUNTY</v>
      </c>
      <c r="P44" s="131" t="str">
        <f t="shared" si="17"/>
        <v>HUNTINGTON COUNTY</v>
      </c>
      <c r="Q44" s="131" t="str">
        <f t="shared" si="17"/>
        <v>FRANKLIN COUNTY</v>
      </c>
      <c r="R44" s="131" t="str">
        <f t="shared" si="17"/>
        <v>GRAY COUNTY</v>
      </c>
      <c r="S44" s="131" t="str">
        <f t="shared" si="17"/>
        <v>FLEMING COUNTY</v>
      </c>
      <c r="T44" s="131" t="str">
        <f t="shared" si="17"/>
        <v>NATCHITOCHES PARISH</v>
      </c>
      <c r="U44" s="131" t="str">
        <f t="shared" si="17"/>
        <v/>
      </c>
      <c r="V44" s="131" t="str">
        <f t="shared" si="18"/>
        <v/>
      </c>
      <c r="W44" s="131" t="str">
        <f t="shared" si="18"/>
        <v/>
      </c>
      <c r="X44" s="131" t="str">
        <f t="shared" si="18"/>
        <v>IOSCO COUNTY</v>
      </c>
      <c r="Y44" s="131" t="str">
        <f t="shared" si="18"/>
        <v>KITTSON COUNTY</v>
      </c>
      <c r="Z44" s="131" t="str">
        <f t="shared" si="18"/>
        <v>KEMPER COUNTY</v>
      </c>
      <c r="AA44" s="131" t="str">
        <f t="shared" si="18"/>
        <v>DUNKLIN COUNTY</v>
      </c>
      <c r="AB44" s="131" t="str">
        <f t="shared" si="18"/>
        <v>PETROLEUM COUNTY</v>
      </c>
      <c r="AC44" s="131" t="str">
        <f t="shared" si="18"/>
        <v>GARDEN COUNTY</v>
      </c>
      <c r="AD44" s="131" t="str">
        <f t="shared" si="18"/>
        <v/>
      </c>
      <c r="AE44" s="131" t="str">
        <f t="shared" si="18"/>
        <v/>
      </c>
      <c r="AF44" s="131" t="str">
        <f t="shared" si="19"/>
        <v/>
      </c>
      <c r="AG44" s="131" t="str">
        <f t="shared" si="19"/>
        <v/>
      </c>
      <c r="AH44" s="131" t="str">
        <f t="shared" si="19"/>
        <v>ONTARIO COUNTY</v>
      </c>
      <c r="AI44" s="131" t="str">
        <f t="shared" si="19"/>
        <v>FRANKLIN COUNTY</v>
      </c>
      <c r="AJ44" s="131" t="str">
        <f t="shared" si="19"/>
        <v>PIERCE COUNTY</v>
      </c>
      <c r="AK44" s="131" t="str">
        <f t="shared" si="19"/>
        <v>HENRY COUNTY</v>
      </c>
      <c r="AL44" s="131" t="str">
        <f t="shared" si="19"/>
        <v>JOHNSTON COUNTY</v>
      </c>
      <c r="AM44" s="131" t="str">
        <f t="shared" si="19"/>
        <v>WHEELER COUNTY</v>
      </c>
      <c r="AN44" s="131" t="str">
        <f t="shared" si="19"/>
        <v>LACKAWANNA COUNTY</v>
      </c>
      <c r="AO44" s="131" t="str">
        <f t="shared" si="19"/>
        <v/>
      </c>
      <c r="AP44" s="131" t="str">
        <f t="shared" si="20"/>
        <v>MARLBORO COUNTY</v>
      </c>
      <c r="AQ44" s="131" t="str">
        <f t="shared" si="20"/>
        <v>JACKSON COUNTY</v>
      </c>
      <c r="AR44" s="131" t="str">
        <f t="shared" si="20"/>
        <v>HARDEMAN COUNTY</v>
      </c>
      <c r="AS44" s="131" t="str">
        <f t="shared" si="20"/>
        <v>CASTRO COUNTY</v>
      </c>
      <c r="AT44" s="131" t="str">
        <f t="shared" si="20"/>
        <v/>
      </c>
      <c r="AU44" s="131" t="str">
        <f t="shared" si="20"/>
        <v/>
      </c>
      <c r="AV44" s="131" t="str">
        <f t="shared" si="20"/>
        <v>GILES COUNTY</v>
      </c>
      <c r="AW44" s="131" t="str">
        <f t="shared" si="20"/>
        <v>WAHKIAKUM COUNTY</v>
      </c>
      <c r="AX44" s="131" t="str">
        <f t="shared" si="20"/>
        <v>OHIO COUNTY</v>
      </c>
      <c r="AY44" s="131" t="str">
        <f t="shared" si="20"/>
        <v>LINCOLN COUNTY</v>
      </c>
      <c r="AZ44" s="131" t="str">
        <f t="shared" si="20"/>
        <v/>
      </c>
    </row>
    <row r="45" spans="1:52" x14ac:dyDescent="0.2">
      <c r="A45" s="135">
        <v>36</v>
      </c>
      <c r="B45" s="131" t="str">
        <f t="shared" si="16"/>
        <v>JACKSON COUNTY</v>
      </c>
      <c r="C45" s="131" t="str">
        <f t="shared" si="16"/>
        <v/>
      </c>
      <c r="D45" s="131" t="str">
        <f t="shared" si="16"/>
        <v/>
      </c>
      <c r="E45" s="131" t="str">
        <f t="shared" si="16"/>
        <v>JOHNSON COUNTY</v>
      </c>
      <c r="F45" s="131" t="str">
        <f t="shared" si="16"/>
        <v>SAN BERNARDINO COUNTY</v>
      </c>
      <c r="G45" s="131" t="str">
        <f t="shared" si="16"/>
        <v>LARIMER COUNTY</v>
      </c>
      <c r="H45" s="131" t="str">
        <f t="shared" si="16"/>
        <v/>
      </c>
      <c r="I45" s="131" t="str">
        <f t="shared" si="16"/>
        <v/>
      </c>
      <c r="J45" s="131" t="str">
        <f t="shared" si="16"/>
        <v/>
      </c>
      <c r="K45" s="131" t="str">
        <f t="shared" si="16"/>
        <v>LEON COUNTY</v>
      </c>
      <c r="L45" s="131" t="str">
        <f t="shared" si="17"/>
        <v>COLUMBIA COUNTY</v>
      </c>
      <c r="M45" s="131" t="str">
        <f t="shared" si="17"/>
        <v/>
      </c>
      <c r="N45" s="131" t="str">
        <f t="shared" si="17"/>
        <v>ONEIDA COUNTY</v>
      </c>
      <c r="O45" s="131" t="str">
        <f t="shared" si="17"/>
        <v>HENDERSON COUNTY</v>
      </c>
      <c r="P45" s="131" t="str">
        <f t="shared" si="17"/>
        <v>JACKSON COUNTY</v>
      </c>
      <c r="Q45" s="131" t="str">
        <f t="shared" si="17"/>
        <v>FREMONT COUNTY</v>
      </c>
      <c r="R45" s="131" t="str">
        <f t="shared" si="17"/>
        <v>GREELEY COUNTY</v>
      </c>
      <c r="S45" s="131" t="str">
        <f t="shared" si="17"/>
        <v>FLOYD COUNTY</v>
      </c>
      <c r="T45" s="131" t="str">
        <f t="shared" si="17"/>
        <v>ORLEANS PARISH</v>
      </c>
      <c r="U45" s="131" t="str">
        <f t="shared" si="17"/>
        <v/>
      </c>
      <c r="V45" s="131" t="str">
        <f t="shared" si="18"/>
        <v/>
      </c>
      <c r="W45" s="131" t="str">
        <f t="shared" si="18"/>
        <v/>
      </c>
      <c r="X45" s="131" t="str">
        <f t="shared" si="18"/>
        <v>IRON COUNTY</v>
      </c>
      <c r="Y45" s="131" t="str">
        <f t="shared" si="18"/>
        <v>KOOCHICHING COUNTY</v>
      </c>
      <c r="Z45" s="131" t="str">
        <f t="shared" si="18"/>
        <v>LAFAYETTE COUNTY</v>
      </c>
      <c r="AA45" s="131" t="str">
        <f t="shared" si="18"/>
        <v>FRANKLIN COUNTY</v>
      </c>
      <c r="AB45" s="131" t="str">
        <f t="shared" si="18"/>
        <v>PHILLIPS COUNTY</v>
      </c>
      <c r="AC45" s="131" t="str">
        <f t="shared" si="18"/>
        <v>GARFIELD COUNTY</v>
      </c>
      <c r="AD45" s="131" t="str">
        <f t="shared" si="18"/>
        <v/>
      </c>
      <c r="AE45" s="131" t="str">
        <f t="shared" si="18"/>
        <v/>
      </c>
      <c r="AF45" s="131" t="str">
        <f t="shared" si="19"/>
        <v/>
      </c>
      <c r="AG45" s="131" t="str">
        <f t="shared" si="19"/>
        <v/>
      </c>
      <c r="AH45" s="131" t="str">
        <f t="shared" si="19"/>
        <v>ORANGE COUNTY</v>
      </c>
      <c r="AI45" s="131" t="str">
        <f t="shared" si="19"/>
        <v>GASTON COUNTY</v>
      </c>
      <c r="AJ45" s="131" t="str">
        <f t="shared" si="19"/>
        <v>RAMSEY COUNTY</v>
      </c>
      <c r="AK45" s="131" t="str">
        <f t="shared" si="19"/>
        <v>HIGHLAND COUNTY</v>
      </c>
      <c r="AL45" s="131" t="str">
        <f t="shared" si="19"/>
        <v>KAY COUNTY</v>
      </c>
      <c r="AM45" s="131" t="str">
        <f t="shared" si="19"/>
        <v>YAMHILL COUNTY</v>
      </c>
      <c r="AN45" s="131" t="str">
        <f t="shared" si="19"/>
        <v>LANCASTER COUNTY</v>
      </c>
      <c r="AO45" s="131" t="str">
        <f t="shared" si="19"/>
        <v/>
      </c>
      <c r="AP45" s="131" t="str">
        <f t="shared" si="20"/>
        <v>NEWBERRY COUNTY</v>
      </c>
      <c r="AQ45" s="131" t="str">
        <f t="shared" si="20"/>
        <v>JERAULD COUNTY</v>
      </c>
      <c r="AR45" s="131" t="str">
        <f t="shared" si="20"/>
        <v>HARDIN COUNTY</v>
      </c>
      <c r="AS45" s="131" t="str">
        <f t="shared" si="20"/>
        <v>CHAMBERS COUNTY</v>
      </c>
      <c r="AT45" s="131" t="str">
        <f t="shared" si="20"/>
        <v/>
      </c>
      <c r="AU45" s="131" t="str">
        <f t="shared" si="20"/>
        <v/>
      </c>
      <c r="AV45" s="131" t="str">
        <f t="shared" si="20"/>
        <v>GLOUCESTER COUNTY</v>
      </c>
      <c r="AW45" s="131" t="str">
        <f t="shared" si="20"/>
        <v>WALLA WALLA COUNTY</v>
      </c>
      <c r="AX45" s="131" t="str">
        <f t="shared" si="20"/>
        <v>PENDLETON COUNTY</v>
      </c>
      <c r="AY45" s="131" t="str">
        <f t="shared" si="20"/>
        <v>MANITOWOC COUNTY</v>
      </c>
      <c r="AZ45" s="131" t="str">
        <f t="shared" si="20"/>
        <v/>
      </c>
    </row>
    <row r="46" spans="1:52" x14ac:dyDescent="0.2">
      <c r="A46" s="135">
        <v>37</v>
      </c>
      <c r="B46" s="131" t="str">
        <f t="shared" si="16"/>
        <v>JEFFERSON COUNTY</v>
      </c>
      <c r="C46" s="131" t="str">
        <f t="shared" si="16"/>
        <v/>
      </c>
      <c r="D46" s="131" t="str">
        <f t="shared" si="16"/>
        <v/>
      </c>
      <c r="E46" s="131" t="str">
        <f t="shared" si="16"/>
        <v>LAFAYETTE COUNTY</v>
      </c>
      <c r="F46" s="131" t="str">
        <f t="shared" si="16"/>
        <v>SAN DIEGO COUNTY</v>
      </c>
      <c r="G46" s="131" t="str">
        <f t="shared" si="16"/>
        <v>LAS ANIMAS COUNTY</v>
      </c>
      <c r="H46" s="131" t="str">
        <f t="shared" si="16"/>
        <v/>
      </c>
      <c r="I46" s="131" t="str">
        <f t="shared" si="16"/>
        <v/>
      </c>
      <c r="J46" s="131" t="str">
        <f t="shared" si="16"/>
        <v/>
      </c>
      <c r="K46" s="131" t="str">
        <f t="shared" si="16"/>
        <v>LEVY COUNTY</v>
      </c>
      <c r="L46" s="131" t="str">
        <f t="shared" si="17"/>
        <v>COOK COUNTY</v>
      </c>
      <c r="M46" s="131" t="str">
        <f t="shared" si="17"/>
        <v/>
      </c>
      <c r="N46" s="131" t="str">
        <f t="shared" si="17"/>
        <v>OWYHEE COUNTY</v>
      </c>
      <c r="O46" s="131" t="str">
        <f t="shared" si="17"/>
        <v>HENRY COUNTY</v>
      </c>
      <c r="P46" s="131" t="str">
        <f t="shared" si="17"/>
        <v>JASPER COUNTY</v>
      </c>
      <c r="Q46" s="131" t="str">
        <f t="shared" si="17"/>
        <v>GREENE COUNTY</v>
      </c>
      <c r="R46" s="131" t="str">
        <f t="shared" si="17"/>
        <v>GREENWOOD COUNTY</v>
      </c>
      <c r="S46" s="131" t="str">
        <f t="shared" si="17"/>
        <v>FRANKLIN COUNTY</v>
      </c>
      <c r="T46" s="131" t="str">
        <f t="shared" si="17"/>
        <v>OUACHITA PARISH</v>
      </c>
      <c r="U46" s="131" t="str">
        <f t="shared" si="17"/>
        <v/>
      </c>
      <c r="V46" s="131" t="str">
        <f t="shared" si="18"/>
        <v/>
      </c>
      <c r="W46" s="131" t="str">
        <f t="shared" si="18"/>
        <v/>
      </c>
      <c r="X46" s="131" t="str">
        <f t="shared" si="18"/>
        <v>ISABELLA COUNTY</v>
      </c>
      <c r="Y46" s="131" t="str">
        <f t="shared" si="18"/>
        <v>LAC QUI PARLE COUNTY</v>
      </c>
      <c r="Z46" s="131" t="str">
        <f t="shared" si="18"/>
        <v>LAMAR COUNTY</v>
      </c>
      <c r="AA46" s="131" t="str">
        <f t="shared" si="18"/>
        <v>GASCONADE COUNTY</v>
      </c>
      <c r="AB46" s="131" t="str">
        <f t="shared" si="18"/>
        <v>PONDERA COUNTY</v>
      </c>
      <c r="AC46" s="131" t="str">
        <f t="shared" si="18"/>
        <v>GOSPER COUNTY</v>
      </c>
      <c r="AD46" s="131" t="str">
        <f t="shared" si="18"/>
        <v/>
      </c>
      <c r="AE46" s="131" t="str">
        <f t="shared" si="18"/>
        <v/>
      </c>
      <c r="AF46" s="131" t="str">
        <f t="shared" si="19"/>
        <v/>
      </c>
      <c r="AG46" s="131" t="str">
        <f t="shared" si="19"/>
        <v/>
      </c>
      <c r="AH46" s="131" t="str">
        <f t="shared" si="19"/>
        <v>ORLEANS COUNTY</v>
      </c>
      <c r="AI46" s="131" t="str">
        <f t="shared" si="19"/>
        <v>GATES COUNTY</v>
      </c>
      <c r="AJ46" s="131" t="str">
        <f t="shared" si="19"/>
        <v>RANSOM COUNTY</v>
      </c>
      <c r="AK46" s="131" t="str">
        <f t="shared" si="19"/>
        <v>HOCKING COUNTY</v>
      </c>
      <c r="AL46" s="131" t="str">
        <f t="shared" si="19"/>
        <v>KINGFISHER COUNTY</v>
      </c>
      <c r="AM46" s="131" t="str">
        <f t="shared" si="19"/>
        <v/>
      </c>
      <c r="AN46" s="131" t="str">
        <f t="shared" si="19"/>
        <v>LAWRENCE COUNTY</v>
      </c>
      <c r="AO46" s="131" t="str">
        <f t="shared" si="19"/>
        <v/>
      </c>
      <c r="AP46" s="131" t="str">
        <f t="shared" si="20"/>
        <v>OCONEE COUNTY</v>
      </c>
      <c r="AQ46" s="131" t="str">
        <f t="shared" si="20"/>
        <v>JONES COUNTY</v>
      </c>
      <c r="AR46" s="131" t="str">
        <f t="shared" si="20"/>
        <v>HAWKINS COUNTY</v>
      </c>
      <c r="AS46" s="131" t="str">
        <f t="shared" si="20"/>
        <v>CHEROKEE COUNTY</v>
      </c>
      <c r="AT46" s="131" t="str">
        <f t="shared" si="20"/>
        <v/>
      </c>
      <c r="AU46" s="131" t="str">
        <f t="shared" si="20"/>
        <v/>
      </c>
      <c r="AV46" s="131" t="str">
        <f t="shared" si="20"/>
        <v>GOOCHLAND COUNTY</v>
      </c>
      <c r="AW46" s="131" t="str">
        <f t="shared" si="20"/>
        <v>WHATCOM COUNTY</v>
      </c>
      <c r="AX46" s="131" t="str">
        <f t="shared" si="20"/>
        <v>PLEASANTS COUNTY</v>
      </c>
      <c r="AY46" s="131" t="str">
        <f t="shared" si="20"/>
        <v>MARATHON COUNTY</v>
      </c>
      <c r="AZ46" s="131" t="str">
        <f t="shared" si="20"/>
        <v/>
      </c>
    </row>
    <row r="47" spans="1:52" x14ac:dyDescent="0.2">
      <c r="A47" s="135">
        <v>38</v>
      </c>
      <c r="B47" s="131" t="str">
        <f t="shared" si="16"/>
        <v>LAMAR COUNTY</v>
      </c>
      <c r="C47" s="131" t="str">
        <f t="shared" si="16"/>
        <v/>
      </c>
      <c r="D47" s="131" t="str">
        <f t="shared" si="16"/>
        <v/>
      </c>
      <c r="E47" s="131" t="str">
        <f t="shared" si="16"/>
        <v>LAWRENCE COUNTY</v>
      </c>
      <c r="F47" s="131" t="str">
        <f t="shared" si="16"/>
        <v>SAN FRANCISCO COUNTY</v>
      </c>
      <c r="G47" s="131" t="str">
        <f t="shared" si="16"/>
        <v>LINCOLN COUNTY</v>
      </c>
      <c r="H47" s="131" t="str">
        <f t="shared" si="16"/>
        <v/>
      </c>
      <c r="I47" s="131" t="str">
        <f t="shared" si="16"/>
        <v/>
      </c>
      <c r="J47" s="131" t="str">
        <f t="shared" si="16"/>
        <v/>
      </c>
      <c r="K47" s="131" t="str">
        <f t="shared" si="16"/>
        <v>LIBERTY COUNTY</v>
      </c>
      <c r="L47" s="131" t="str">
        <f t="shared" si="17"/>
        <v>COWETA COUNTY</v>
      </c>
      <c r="M47" s="131" t="str">
        <f t="shared" si="17"/>
        <v/>
      </c>
      <c r="N47" s="131" t="str">
        <f t="shared" si="17"/>
        <v>PAYETTE COUNTY</v>
      </c>
      <c r="O47" s="131" t="str">
        <f t="shared" si="17"/>
        <v>IROQUOIS COUNTY</v>
      </c>
      <c r="P47" s="131" t="str">
        <f t="shared" si="17"/>
        <v>JAY COUNTY</v>
      </c>
      <c r="Q47" s="131" t="str">
        <f t="shared" si="17"/>
        <v>GRUNDY COUNTY</v>
      </c>
      <c r="R47" s="131" t="str">
        <f t="shared" si="17"/>
        <v>HAMILTON COUNTY</v>
      </c>
      <c r="S47" s="131" t="str">
        <f t="shared" si="17"/>
        <v>FULTON COUNTY</v>
      </c>
      <c r="T47" s="131" t="str">
        <f t="shared" si="17"/>
        <v>PLAQUEMINES PARISH</v>
      </c>
      <c r="U47" s="131" t="str">
        <f t="shared" si="17"/>
        <v/>
      </c>
      <c r="V47" s="131" t="str">
        <f t="shared" si="18"/>
        <v/>
      </c>
      <c r="W47" s="131" t="str">
        <f t="shared" si="18"/>
        <v/>
      </c>
      <c r="X47" s="131" t="str">
        <f t="shared" si="18"/>
        <v>JACKSON COUNTY</v>
      </c>
      <c r="Y47" s="131" t="str">
        <f t="shared" si="18"/>
        <v>LAKE COUNTY</v>
      </c>
      <c r="Z47" s="131" t="str">
        <f t="shared" si="18"/>
        <v>LAUDERDALE COUNTY</v>
      </c>
      <c r="AA47" s="131" t="str">
        <f t="shared" si="18"/>
        <v>GENTRY COUNTY</v>
      </c>
      <c r="AB47" s="131" t="str">
        <f t="shared" si="18"/>
        <v>POWDER RIVER COUNTY</v>
      </c>
      <c r="AC47" s="131" t="str">
        <f t="shared" si="18"/>
        <v>GRANT COUNTY</v>
      </c>
      <c r="AD47" s="131" t="str">
        <f t="shared" si="18"/>
        <v/>
      </c>
      <c r="AE47" s="131" t="str">
        <f t="shared" si="18"/>
        <v/>
      </c>
      <c r="AF47" s="131" t="str">
        <f t="shared" si="19"/>
        <v/>
      </c>
      <c r="AG47" s="131" t="str">
        <f t="shared" si="19"/>
        <v/>
      </c>
      <c r="AH47" s="131" t="str">
        <f t="shared" si="19"/>
        <v>OSWEGO COUNTY</v>
      </c>
      <c r="AI47" s="131" t="str">
        <f t="shared" si="19"/>
        <v>GRAHAM COUNTY</v>
      </c>
      <c r="AJ47" s="131" t="str">
        <f t="shared" si="19"/>
        <v>RENVILLE COUNTY</v>
      </c>
      <c r="AK47" s="131" t="str">
        <f t="shared" si="19"/>
        <v>HOLMES COUNTY</v>
      </c>
      <c r="AL47" s="131" t="str">
        <f t="shared" si="19"/>
        <v>KIOWA COUNTY</v>
      </c>
      <c r="AM47" s="131" t="str">
        <f t="shared" si="19"/>
        <v/>
      </c>
      <c r="AN47" s="131" t="str">
        <f t="shared" si="19"/>
        <v>LEBANON COUNTY</v>
      </c>
      <c r="AO47" s="131" t="str">
        <f t="shared" si="19"/>
        <v/>
      </c>
      <c r="AP47" s="131" t="str">
        <f t="shared" si="20"/>
        <v>ORANGEBURG COUNTY</v>
      </c>
      <c r="AQ47" s="131" t="str">
        <f t="shared" si="20"/>
        <v>KINGSBURY COUNTY</v>
      </c>
      <c r="AR47" s="131" t="str">
        <f t="shared" si="20"/>
        <v>HAYWOOD COUNTY</v>
      </c>
      <c r="AS47" s="131" t="str">
        <f t="shared" si="20"/>
        <v>CHILDRESS COUNTY</v>
      </c>
      <c r="AT47" s="131" t="str">
        <f t="shared" si="20"/>
        <v/>
      </c>
      <c r="AU47" s="131" t="str">
        <f t="shared" si="20"/>
        <v/>
      </c>
      <c r="AV47" s="131" t="str">
        <f t="shared" si="20"/>
        <v>GRAYSON COUNTY</v>
      </c>
      <c r="AW47" s="131" t="str">
        <f t="shared" si="20"/>
        <v>WHITMAN COUNTY</v>
      </c>
      <c r="AX47" s="131" t="str">
        <f t="shared" si="20"/>
        <v>POCAHONTAS COUNTY</v>
      </c>
      <c r="AY47" s="131" t="str">
        <f t="shared" si="20"/>
        <v>MARINETTE COUNTY</v>
      </c>
      <c r="AZ47" s="131" t="str">
        <f t="shared" si="20"/>
        <v/>
      </c>
    </row>
    <row r="48" spans="1:52" x14ac:dyDescent="0.2">
      <c r="A48" s="135">
        <v>39</v>
      </c>
      <c r="B48" s="131" t="str">
        <f t="shared" si="16"/>
        <v>LAUDERDALE COUNTY</v>
      </c>
      <c r="C48" s="131" t="str">
        <f t="shared" si="16"/>
        <v/>
      </c>
      <c r="D48" s="131" t="str">
        <f t="shared" si="16"/>
        <v/>
      </c>
      <c r="E48" s="131" t="str">
        <f t="shared" si="16"/>
        <v>LEE COUNTY</v>
      </c>
      <c r="F48" s="131" t="str">
        <f t="shared" si="16"/>
        <v>SAN JOAQUIN COUNTY</v>
      </c>
      <c r="G48" s="131" t="str">
        <f t="shared" si="16"/>
        <v>LOGAN COUNTY</v>
      </c>
      <c r="H48" s="131" t="str">
        <f t="shared" si="16"/>
        <v/>
      </c>
      <c r="I48" s="131" t="str">
        <f t="shared" si="16"/>
        <v/>
      </c>
      <c r="J48" s="131" t="str">
        <f t="shared" si="16"/>
        <v/>
      </c>
      <c r="K48" s="131" t="str">
        <f t="shared" si="16"/>
        <v>MADISON COUNTY</v>
      </c>
      <c r="L48" s="131" t="str">
        <f t="shared" si="17"/>
        <v>CRAWFORD COUNTY</v>
      </c>
      <c r="M48" s="131" t="str">
        <f t="shared" si="17"/>
        <v/>
      </c>
      <c r="N48" s="131" t="str">
        <f t="shared" si="17"/>
        <v>POWER COUNTY</v>
      </c>
      <c r="O48" s="131" t="str">
        <f t="shared" si="17"/>
        <v>JACKSON COUNTY</v>
      </c>
      <c r="P48" s="131" t="str">
        <f t="shared" si="17"/>
        <v>JEFFERSON COUNTY</v>
      </c>
      <c r="Q48" s="131" t="str">
        <f t="shared" si="17"/>
        <v>GUTHRIE COUNTY</v>
      </c>
      <c r="R48" s="131" t="str">
        <f t="shared" si="17"/>
        <v>HARPER COUNTY</v>
      </c>
      <c r="S48" s="131" t="str">
        <f t="shared" si="17"/>
        <v>GALLATIN COUNTY</v>
      </c>
      <c r="T48" s="131" t="str">
        <f t="shared" si="17"/>
        <v>POINTE COUPEE PARISH</v>
      </c>
      <c r="U48" s="131" t="str">
        <f t="shared" si="17"/>
        <v/>
      </c>
      <c r="V48" s="131" t="str">
        <f t="shared" si="18"/>
        <v/>
      </c>
      <c r="W48" s="131" t="str">
        <f t="shared" si="18"/>
        <v/>
      </c>
      <c r="X48" s="131" t="str">
        <f t="shared" si="18"/>
        <v>KALAMAZOO COUNTY</v>
      </c>
      <c r="Y48" s="131" t="str">
        <f t="shared" si="18"/>
        <v>LAKE OF THE WOODS COUNTY</v>
      </c>
      <c r="Z48" s="131" t="str">
        <f t="shared" si="18"/>
        <v>LAWRENCE COUNTY</v>
      </c>
      <c r="AA48" s="131" t="str">
        <f t="shared" si="18"/>
        <v>GREENE COUNTY</v>
      </c>
      <c r="AB48" s="131" t="str">
        <f t="shared" si="18"/>
        <v>POWELL COUNTY</v>
      </c>
      <c r="AC48" s="131" t="str">
        <f t="shared" si="18"/>
        <v>GREELEY COUNTY</v>
      </c>
      <c r="AD48" s="131" t="str">
        <f t="shared" si="18"/>
        <v/>
      </c>
      <c r="AE48" s="131" t="str">
        <f t="shared" si="18"/>
        <v/>
      </c>
      <c r="AF48" s="131" t="str">
        <f t="shared" si="19"/>
        <v/>
      </c>
      <c r="AG48" s="131" t="str">
        <f t="shared" si="19"/>
        <v/>
      </c>
      <c r="AH48" s="131" t="str">
        <f t="shared" si="19"/>
        <v>OTSEGO COUNTY</v>
      </c>
      <c r="AI48" s="131" t="str">
        <f t="shared" si="19"/>
        <v>GRANVILLE COUNTY</v>
      </c>
      <c r="AJ48" s="131" t="str">
        <f t="shared" si="19"/>
        <v>RICHLAND COUNTY</v>
      </c>
      <c r="AK48" s="131" t="str">
        <f t="shared" si="19"/>
        <v>HURON COUNTY</v>
      </c>
      <c r="AL48" s="131" t="str">
        <f t="shared" si="19"/>
        <v>LATIMER COUNTY</v>
      </c>
      <c r="AM48" s="131" t="str">
        <f t="shared" si="19"/>
        <v/>
      </c>
      <c r="AN48" s="131" t="str">
        <f t="shared" si="19"/>
        <v>LEHIGH COUNTY</v>
      </c>
      <c r="AO48" s="131" t="str">
        <f t="shared" si="19"/>
        <v/>
      </c>
      <c r="AP48" s="131" t="str">
        <f t="shared" si="20"/>
        <v>PICKENS COUNTY</v>
      </c>
      <c r="AQ48" s="131" t="str">
        <f t="shared" si="20"/>
        <v>LAKE COUNTY</v>
      </c>
      <c r="AR48" s="131" t="str">
        <f t="shared" si="20"/>
        <v>HENDERSON COUNTY</v>
      </c>
      <c r="AS48" s="131" t="str">
        <f t="shared" si="20"/>
        <v>CLAY COUNTY</v>
      </c>
      <c r="AT48" s="131" t="str">
        <f t="shared" si="20"/>
        <v/>
      </c>
      <c r="AU48" s="131" t="str">
        <f t="shared" si="20"/>
        <v/>
      </c>
      <c r="AV48" s="131" t="str">
        <f t="shared" si="20"/>
        <v>GREENE COUNTY</v>
      </c>
      <c r="AW48" s="131" t="str">
        <f t="shared" si="20"/>
        <v>YAKIMA COUNTY</v>
      </c>
      <c r="AX48" s="131" t="str">
        <f t="shared" si="20"/>
        <v>PRESTON COUNTY</v>
      </c>
      <c r="AY48" s="131" t="str">
        <f t="shared" si="20"/>
        <v>MARQUETTE COUNTY</v>
      </c>
      <c r="AZ48" s="131" t="str">
        <f t="shared" si="20"/>
        <v/>
      </c>
    </row>
    <row r="49" spans="1:52" x14ac:dyDescent="0.2">
      <c r="A49" s="135">
        <v>40</v>
      </c>
      <c r="B49" s="131" t="str">
        <f t="shared" si="16"/>
        <v>LAWRENCE COUNTY</v>
      </c>
      <c r="C49" s="131" t="str">
        <f t="shared" si="16"/>
        <v/>
      </c>
      <c r="D49" s="131" t="str">
        <f t="shared" si="16"/>
        <v/>
      </c>
      <c r="E49" s="131" t="str">
        <f t="shared" si="16"/>
        <v>LINCOLN COUNTY</v>
      </c>
      <c r="F49" s="131" t="str">
        <f t="shared" si="16"/>
        <v>SAN LUIS OBISPO COUNTY</v>
      </c>
      <c r="G49" s="131" t="str">
        <f t="shared" si="16"/>
        <v>MESA COUNTY</v>
      </c>
      <c r="H49" s="131" t="str">
        <f t="shared" si="16"/>
        <v/>
      </c>
      <c r="I49" s="131" t="str">
        <f t="shared" si="16"/>
        <v/>
      </c>
      <c r="J49" s="131" t="str">
        <f t="shared" si="16"/>
        <v/>
      </c>
      <c r="K49" s="131" t="str">
        <f t="shared" si="16"/>
        <v>MANATEE COUNTY</v>
      </c>
      <c r="L49" s="131" t="str">
        <f t="shared" si="17"/>
        <v>CRISP COUNTY</v>
      </c>
      <c r="M49" s="131" t="str">
        <f t="shared" si="17"/>
        <v/>
      </c>
      <c r="N49" s="131" t="str">
        <f t="shared" si="17"/>
        <v>SHOSHONE COUNTY</v>
      </c>
      <c r="O49" s="131" t="str">
        <f t="shared" si="17"/>
        <v>JASPER COUNTY</v>
      </c>
      <c r="P49" s="131" t="str">
        <f t="shared" si="17"/>
        <v>JENNINGS COUNTY</v>
      </c>
      <c r="Q49" s="131" t="str">
        <f t="shared" si="17"/>
        <v>HAMILTON COUNTY</v>
      </c>
      <c r="R49" s="131" t="str">
        <f t="shared" si="17"/>
        <v>HARVEY COUNTY</v>
      </c>
      <c r="S49" s="131" t="str">
        <f t="shared" si="17"/>
        <v>GARRARD COUNTY</v>
      </c>
      <c r="T49" s="131" t="str">
        <f t="shared" si="17"/>
        <v>RAPIDES PARISH</v>
      </c>
      <c r="U49" s="131" t="str">
        <f t="shared" si="17"/>
        <v/>
      </c>
      <c r="V49" s="131" t="str">
        <f t="shared" si="18"/>
        <v/>
      </c>
      <c r="W49" s="131" t="str">
        <f t="shared" si="18"/>
        <v/>
      </c>
      <c r="X49" s="131" t="str">
        <f t="shared" si="18"/>
        <v>KALKASKA COUNTY</v>
      </c>
      <c r="Y49" s="131" t="str">
        <f t="shared" si="18"/>
        <v>LE SUEUR COUNTY</v>
      </c>
      <c r="Z49" s="131" t="str">
        <f t="shared" si="18"/>
        <v>LEAKE COUNTY</v>
      </c>
      <c r="AA49" s="131" t="str">
        <f t="shared" si="18"/>
        <v>GRUNDY COUNTY</v>
      </c>
      <c r="AB49" s="131" t="str">
        <f t="shared" si="18"/>
        <v>PRAIRIE COUNTY</v>
      </c>
      <c r="AC49" s="131" t="str">
        <f t="shared" si="18"/>
        <v>HALL COUNTY</v>
      </c>
      <c r="AD49" s="131" t="str">
        <f t="shared" si="18"/>
        <v/>
      </c>
      <c r="AE49" s="131" t="str">
        <f t="shared" si="18"/>
        <v/>
      </c>
      <c r="AF49" s="131" t="str">
        <f t="shared" si="19"/>
        <v/>
      </c>
      <c r="AG49" s="131" t="str">
        <f t="shared" si="19"/>
        <v/>
      </c>
      <c r="AH49" s="131" t="str">
        <f t="shared" si="19"/>
        <v>PUTNAM COUNTY</v>
      </c>
      <c r="AI49" s="131" t="str">
        <f t="shared" si="19"/>
        <v>GREENE COUNTY</v>
      </c>
      <c r="AJ49" s="131" t="str">
        <f t="shared" si="19"/>
        <v>ROLETTE COUNTY</v>
      </c>
      <c r="AK49" s="131" t="str">
        <f t="shared" si="19"/>
        <v>JACKSON COUNTY</v>
      </c>
      <c r="AL49" s="131" t="str">
        <f t="shared" si="19"/>
        <v>LE FLORE COUNTY</v>
      </c>
      <c r="AM49" s="131" t="str">
        <f t="shared" si="19"/>
        <v/>
      </c>
      <c r="AN49" s="131" t="str">
        <f t="shared" si="19"/>
        <v>LUZERNE COUNTY</v>
      </c>
      <c r="AO49" s="131" t="str">
        <f t="shared" si="19"/>
        <v/>
      </c>
      <c r="AP49" s="131" t="str">
        <f t="shared" si="20"/>
        <v>RICHLAND COUNTY</v>
      </c>
      <c r="AQ49" s="131" t="str">
        <f t="shared" si="20"/>
        <v>LAWRENCE COUNTY</v>
      </c>
      <c r="AR49" s="131" t="str">
        <f t="shared" si="20"/>
        <v>HENRY COUNTY</v>
      </c>
      <c r="AS49" s="131" t="str">
        <f t="shared" si="20"/>
        <v>COCHRAN COUNTY</v>
      </c>
      <c r="AT49" s="131" t="str">
        <f t="shared" si="20"/>
        <v/>
      </c>
      <c r="AU49" s="131" t="str">
        <f t="shared" si="20"/>
        <v/>
      </c>
      <c r="AV49" s="131" t="str">
        <f t="shared" si="20"/>
        <v>GREENSVILLE COUNTY</v>
      </c>
      <c r="AW49" s="131" t="str">
        <f t="shared" si="20"/>
        <v/>
      </c>
      <c r="AX49" s="131" t="str">
        <f t="shared" si="20"/>
        <v>PUTNAM COUNTY</v>
      </c>
      <c r="AY49" s="131" t="str">
        <f t="shared" si="20"/>
        <v>MENOMINEE COUNTY</v>
      </c>
      <c r="AZ49" s="131" t="str">
        <f t="shared" si="20"/>
        <v/>
      </c>
    </row>
    <row r="50" spans="1:52" x14ac:dyDescent="0.2">
      <c r="A50" s="135">
        <v>41</v>
      </c>
      <c r="B50" s="131" t="str">
        <f t="shared" ref="B50:K59" si="21">IFERROR(VLOOKUP($B$3&amp;"_"&amp;B$8&amp;$A50,LookUpTable_CountyName_AllYears,3,FALSE),"")</f>
        <v>LEE COUNTY</v>
      </c>
      <c r="C50" s="131" t="str">
        <f t="shared" si="21"/>
        <v/>
      </c>
      <c r="D50" s="131" t="str">
        <f t="shared" si="21"/>
        <v/>
      </c>
      <c r="E50" s="131" t="str">
        <f t="shared" si="21"/>
        <v>LITTLE RIVER COUNTY</v>
      </c>
      <c r="F50" s="131" t="str">
        <f t="shared" si="21"/>
        <v>SAN MATEO COUNTY</v>
      </c>
      <c r="G50" s="131" t="str">
        <f t="shared" si="21"/>
        <v>MINERAL COUNTY</v>
      </c>
      <c r="H50" s="131" t="str">
        <f t="shared" si="21"/>
        <v/>
      </c>
      <c r="I50" s="131" t="str">
        <f t="shared" si="21"/>
        <v/>
      </c>
      <c r="J50" s="131" t="str">
        <f t="shared" si="21"/>
        <v/>
      </c>
      <c r="K50" s="131" t="str">
        <f t="shared" si="21"/>
        <v>MARION COUNTY</v>
      </c>
      <c r="L50" s="131" t="str">
        <f t="shared" ref="L50:U59" si="22">IFERROR(VLOOKUP($B$3&amp;"_"&amp;L$8&amp;$A50,LookUpTable_CountyName_AllYears,3,FALSE),"")</f>
        <v>DADE COUNTY</v>
      </c>
      <c r="M50" s="131" t="str">
        <f t="shared" si="22"/>
        <v/>
      </c>
      <c r="N50" s="131" t="str">
        <f t="shared" si="22"/>
        <v>TETON COUNTY</v>
      </c>
      <c r="O50" s="131" t="str">
        <f t="shared" si="22"/>
        <v>JEFFERSON COUNTY</v>
      </c>
      <c r="P50" s="131" t="str">
        <f t="shared" si="22"/>
        <v>JOHNSON COUNTY</v>
      </c>
      <c r="Q50" s="131" t="str">
        <f t="shared" si="22"/>
        <v>HANCOCK COUNTY</v>
      </c>
      <c r="R50" s="131" t="str">
        <f t="shared" si="22"/>
        <v>HASKELL COUNTY</v>
      </c>
      <c r="S50" s="131" t="str">
        <f t="shared" si="22"/>
        <v>GRANT COUNTY</v>
      </c>
      <c r="T50" s="131" t="str">
        <f t="shared" si="22"/>
        <v>RED RIVER PARISH</v>
      </c>
      <c r="U50" s="131" t="str">
        <f t="shared" si="22"/>
        <v/>
      </c>
      <c r="V50" s="131" t="str">
        <f t="shared" ref="V50:AE59" si="23">IFERROR(VLOOKUP($B$3&amp;"_"&amp;V$8&amp;$A50,LookUpTable_CountyName_AllYears,3,FALSE),"")</f>
        <v/>
      </c>
      <c r="W50" s="131" t="str">
        <f t="shared" si="23"/>
        <v/>
      </c>
      <c r="X50" s="131" t="str">
        <f t="shared" si="23"/>
        <v>KENT COUNTY</v>
      </c>
      <c r="Y50" s="131" t="str">
        <f t="shared" si="23"/>
        <v>LINCOLN COUNTY</v>
      </c>
      <c r="Z50" s="131" t="str">
        <f t="shared" si="23"/>
        <v>LEE COUNTY</v>
      </c>
      <c r="AA50" s="131" t="str">
        <f t="shared" si="23"/>
        <v>HARRISON COUNTY</v>
      </c>
      <c r="AB50" s="131" t="str">
        <f t="shared" si="23"/>
        <v>RAVALLI COUNTY</v>
      </c>
      <c r="AC50" s="131" t="str">
        <f t="shared" si="23"/>
        <v>HAMILTON COUNTY</v>
      </c>
      <c r="AD50" s="131" t="str">
        <f t="shared" si="23"/>
        <v/>
      </c>
      <c r="AE50" s="131" t="str">
        <f t="shared" si="23"/>
        <v/>
      </c>
      <c r="AF50" s="131" t="str">
        <f t="shared" ref="AF50:AO59" si="24">IFERROR(VLOOKUP($B$3&amp;"_"&amp;AF$8&amp;$A50,LookUpTable_CountyName_AllYears,3,FALSE),"")</f>
        <v/>
      </c>
      <c r="AG50" s="131" t="str">
        <f t="shared" si="24"/>
        <v/>
      </c>
      <c r="AH50" s="131" t="str">
        <f t="shared" si="24"/>
        <v>QUEENS COUNTY</v>
      </c>
      <c r="AI50" s="131" t="str">
        <f t="shared" si="24"/>
        <v>GUILFORD COUNTY</v>
      </c>
      <c r="AJ50" s="131" t="str">
        <f t="shared" si="24"/>
        <v>SARGENT COUNTY</v>
      </c>
      <c r="AK50" s="131" t="str">
        <f t="shared" si="24"/>
        <v>JEFFERSON COUNTY</v>
      </c>
      <c r="AL50" s="131" t="str">
        <f t="shared" si="24"/>
        <v>LINCOLN COUNTY</v>
      </c>
      <c r="AM50" s="131" t="str">
        <f t="shared" si="24"/>
        <v/>
      </c>
      <c r="AN50" s="131" t="str">
        <f t="shared" si="24"/>
        <v>LYCOMING COUNTY</v>
      </c>
      <c r="AO50" s="131" t="str">
        <f t="shared" si="24"/>
        <v/>
      </c>
      <c r="AP50" s="131" t="str">
        <f t="shared" ref="AP50:AZ59" si="25">IFERROR(VLOOKUP($B$3&amp;"_"&amp;AP$8&amp;$A50,LookUpTable_CountyName_AllYears,3,FALSE),"")</f>
        <v>SALUDA COUNTY</v>
      </c>
      <c r="AQ50" s="131" t="str">
        <f t="shared" si="25"/>
        <v>LINCOLN COUNTY</v>
      </c>
      <c r="AR50" s="131" t="str">
        <f t="shared" si="25"/>
        <v>HICKMAN COUNTY</v>
      </c>
      <c r="AS50" s="131" t="str">
        <f t="shared" si="25"/>
        <v>COKE COUNTY</v>
      </c>
      <c r="AT50" s="131" t="str">
        <f t="shared" si="25"/>
        <v/>
      </c>
      <c r="AU50" s="131" t="str">
        <f t="shared" si="25"/>
        <v/>
      </c>
      <c r="AV50" s="131" t="str">
        <f t="shared" si="25"/>
        <v>HALIFAX COUNTY</v>
      </c>
      <c r="AW50" s="131" t="str">
        <f t="shared" si="25"/>
        <v/>
      </c>
      <c r="AX50" s="131" t="str">
        <f t="shared" si="25"/>
        <v>RALEIGH COUNTY</v>
      </c>
      <c r="AY50" s="131" t="str">
        <f t="shared" si="25"/>
        <v>MILWAUKEE COUNTY</v>
      </c>
      <c r="AZ50" s="131" t="str">
        <f t="shared" si="25"/>
        <v/>
      </c>
    </row>
    <row r="51" spans="1:52" x14ac:dyDescent="0.2">
      <c r="A51" s="135">
        <v>42</v>
      </c>
      <c r="B51" s="131" t="str">
        <f t="shared" si="21"/>
        <v>LIMESTONE COUNTY</v>
      </c>
      <c r="C51" s="131" t="str">
        <f t="shared" si="21"/>
        <v/>
      </c>
      <c r="D51" s="131" t="str">
        <f t="shared" si="21"/>
        <v/>
      </c>
      <c r="E51" s="131" t="str">
        <f t="shared" si="21"/>
        <v>LOGAN COUNTY</v>
      </c>
      <c r="F51" s="131" t="str">
        <f t="shared" si="21"/>
        <v>SANTA BARBARA COUNTY</v>
      </c>
      <c r="G51" s="131" t="str">
        <f t="shared" si="21"/>
        <v>MOFFAT COUNTY</v>
      </c>
      <c r="H51" s="131" t="str">
        <f t="shared" si="21"/>
        <v/>
      </c>
      <c r="I51" s="131" t="str">
        <f t="shared" si="21"/>
        <v/>
      </c>
      <c r="J51" s="131" t="str">
        <f t="shared" si="21"/>
        <v/>
      </c>
      <c r="K51" s="131" t="str">
        <f t="shared" si="21"/>
        <v>MARTIN COUNTY</v>
      </c>
      <c r="L51" s="131" t="str">
        <f t="shared" si="22"/>
        <v>DAWSON COUNTY</v>
      </c>
      <c r="M51" s="131" t="str">
        <f t="shared" si="22"/>
        <v/>
      </c>
      <c r="N51" s="131" t="str">
        <f t="shared" si="22"/>
        <v>TWIN FALLS COUNTY</v>
      </c>
      <c r="O51" s="131" t="str">
        <f t="shared" si="22"/>
        <v>JERSEY COUNTY</v>
      </c>
      <c r="P51" s="131" t="str">
        <f t="shared" si="22"/>
        <v>KNOX COUNTY</v>
      </c>
      <c r="Q51" s="131" t="str">
        <f t="shared" si="22"/>
        <v>HARDIN COUNTY</v>
      </c>
      <c r="R51" s="131" t="str">
        <f t="shared" si="22"/>
        <v>HODGEMAN COUNTY</v>
      </c>
      <c r="S51" s="131" t="str">
        <f t="shared" si="22"/>
        <v>GRAVES COUNTY</v>
      </c>
      <c r="T51" s="131" t="str">
        <f t="shared" si="22"/>
        <v>RICHLAND PARISH</v>
      </c>
      <c r="U51" s="131" t="str">
        <f t="shared" si="22"/>
        <v/>
      </c>
      <c r="V51" s="131" t="str">
        <f t="shared" si="23"/>
        <v/>
      </c>
      <c r="W51" s="131" t="str">
        <f t="shared" si="23"/>
        <v/>
      </c>
      <c r="X51" s="131" t="str">
        <f t="shared" si="23"/>
        <v>KEWEENAW COUNTY</v>
      </c>
      <c r="Y51" s="131" t="str">
        <f t="shared" si="23"/>
        <v>LYON COUNTY</v>
      </c>
      <c r="Z51" s="131" t="str">
        <f t="shared" si="23"/>
        <v>LEFLORE COUNTY</v>
      </c>
      <c r="AA51" s="131" t="str">
        <f t="shared" si="23"/>
        <v>HENRY COUNTY</v>
      </c>
      <c r="AB51" s="131" t="str">
        <f t="shared" si="23"/>
        <v>RICHLAND COUNTY</v>
      </c>
      <c r="AC51" s="131" t="str">
        <f t="shared" si="23"/>
        <v>HARLAN COUNTY</v>
      </c>
      <c r="AD51" s="131" t="str">
        <f t="shared" si="23"/>
        <v/>
      </c>
      <c r="AE51" s="131" t="str">
        <f t="shared" si="23"/>
        <v/>
      </c>
      <c r="AF51" s="131" t="str">
        <f t="shared" si="24"/>
        <v/>
      </c>
      <c r="AG51" s="131" t="str">
        <f t="shared" si="24"/>
        <v/>
      </c>
      <c r="AH51" s="131" t="str">
        <f t="shared" si="24"/>
        <v>RENSSELAER COUNTY</v>
      </c>
      <c r="AI51" s="131" t="str">
        <f t="shared" si="24"/>
        <v>HALIFAX COUNTY</v>
      </c>
      <c r="AJ51" s="131" t="str">
        <f t="shared" si="24"/>
        <v>SHERIDAN COUNTY</v>
      </c>
      <c r="AK51" s="131" t="str">
        <f t="shared" si="24"/>
        <v>KNOX COUNTY</v>
      </c>
      <c r="AL51" s="131" t="str">
        <f t="shared" si="24"/>
        <v>LOGAN COUNTY</v>
      </c>
      <c r="AM51" s="131" t="str">
        <f t="shared" si="24"/>
        <v/>
      </c>
      <c r="AN51" s="131" t="str">
        <f t="shared" si="24"/>
        <v>MCKEAN COUNTY</v>
      </c>
      <c r="AO51" s="131" t="str">
        <f t="shared" si="24"/>
        <v/>
      </c>
      <c r="AP51" s="131" t="str">
        <f t="shared" si="25"/>
        <v>SPARTANBURG COUNTY</v>
      </c>
      <c r="AQ51" s="131" t="str">
        <f t="shared" si="25"/>
        <v>LYMAN COUNTY</v>
      </c>
      <c r="AR51" s="131" t="str">
        <f t="shared" si="25"/>
        <v>HOUSTON COUNTY</v>
      </c>
      <c r="AS51" s="131" t="str">
        <f t="shared" si="25"/>
        <v>COLEMAN COUNTY</v>
      </c>
      <c r="AT51" s="131" t="str">
        <f t="shared" si="25"/>
        <v/>
      </c>
      <c r="AU51" s="131" t="str">
        <f t="shared" si="25"/>
        <v/>
      </c>
      <c r="AV51" s="131" t="str">
        <f t="shared" si="25"/>
        <v>HANOVER COUNTY</v>
      </c>
      <c r="AW51" s="131" t="str">
        <f t="shared" si="25"/>
        <v/>
      </c>
      <c r="AX51" s="131" t="str">
        <f t="shared" si="25"/>
        <v>RANDOLPH COUNTY</v>
      </c>
      <c r="AY51" s="131" t="str">
        <f t="shared" si="25"/>
        <v>MONROE COUNTY</v>
      </c>
      <c r="AZ51" s="131" t="str">
        <f t="shared" si="25"/>
        <v/>
      </c>
    </row>
    <row r="52" spans="1:52" x14ac:dyDescent="0.2">
      <c r="A52" s="135">
        <v>43</v>
      </c>
      <c r="B52" s="131" t="str">
        <f t="shared" si="21"/>
        <v>LOWNDES COUNTY</v>
      </c>
      <c r="C52" s="131" t="str">
        <f t="shared" si="21"/>
        <v/>
      </c>
      <c r="D52" s="131" t="str">
        <f t="shared" si="21"/>
        <v/>
      </c>
      <c r="E52" s="131" t="str">
        <f t="shared" si="21"/>
        <v>LONOKE COUNTY</v>
      </c>
      <c r="F52" s="131" t="str">
        <f t="shared" si="21"/>
        <v>SANTA CLARA COUNTY</v>
      </c>
      <c r="G52" s="131" t="str">
        <f t="shared" si="21"/>
        <v>MONTEZUMA COUNTY</v>
      </c>
      <c r="H52" s="131" t="str">
        <f t="shared" si="21"/>
        <v/>
      </c>
      <c r="I52" s="131" t="str">
        <f t="shared" si="21"/>
        <v/>
      </c>
      <c r="J52" s="131" t="str">
        <f t="shared" si="21"/>
        <v/>
      </c>
      <c r="K52" s="131" t="str">
        <f t="shared" si="21"/>
        <v>MIAMI-DADE COUNTY</v>
      </c>
      <c r="L52" s="131" t="str">
        <f t="shared" si="22"/>
        <v>DECATUR COUNTY</v>
      </c>
      <c r="M52" s="131" t="str">
        <f t="shared" si="22"/>
        <v/>
      </c>
      <c r="N52" s="131" t="str">
        <f t="shared" si="22"/>
        <v>VALLEY COUNTY</v>
      </c>
      <c r="O52" s="131" t="str">
        <f t="shared" si="22"/>
        <v>JO DAVIESS COUNTY</v>
      </c>
      <c r="P52" s="131" t="str">
        <f t="shared" si="22"/>
        <v>KOSCIUSKO COUNTY</v>
      </c>
      <c r="Q52" s="131" t="str">
        <f t="shared" si="22"/>
        <v>HARRISON COUNTY</v>
      </c>
      <c r="R52" s="131" t="str">
        <f t="shared" si="22"/>
        <v>JACKSON COUNTY</v>
      </c>
      <c r="S52" s="131" t="str">
        <f t="shared" si="22"/>
        <v>GRAYSON COUNTY</v>
      </c>
      <c r="T52" s="131" t="str">
        <f t="shared" si="22"/>
        <v>SABINE PARISH</v>
      </c>
      <c r="U52" s="131" t="str">
        <f t="shared" si="22"/>
        <v/>
      </c>
      <c r="V52" s="131" t="str">
        <f t="shared" si="23"/>
        <v/>
      </c>
      <c r="W52" s="131" t="str">
        <f t="shared" si="23"/>
        <v/>
      </c>
      <c r="X52" s="131" t="str">
        <f t="shared" si="23"/>
        <v>LAKE COUNTY</v>
      </c>
      <c r="Y52" s="131" t="str">
        <f t="shared" si="23"/>
        <v>MCLEOD COUNTY</v>
      </c>
      <c r="Z52" s="131" t="str">
        <f t="shared" si="23"/>
        <v>LINCOLN COUNTY</v>
      </c>
      <c r="AA52" s="131" t="str">
        <f t="shared" si="23"/>
        <v>HICKORY COUNTY</v>
      </c>
      <c r="AB52" s="131" t="str">
        <f t="shared" si="23"/>
        <v>ROOSEVELT COUNTY</v>
      </c>
      <c r="AC52" s="131" t="str">
        <f t="shared" si="23"/>
        <v>HAYES COUNTY</v>
      </c>
      <c r="AD52" s="131" t="str">
        <f t="shared" si="23"/>
        <v/>
      </c>
      <c r="AE52" s="131" t="str">
        <f t="shared" si="23"/>
        <v/>
      </c>
      <c r="AF52" s="131" t="str">
        <f t="shared" si="24"/>
        <v/>
      </c>
      <c r="AG52" s="131" t="str">
        <f t="shared" si="24"/>
        <v/>
      </c>
      <c r="AH52" s="131" t="str">
        <f t="shared" si="24"/>
        <v>RICHMOND COUNTY</v>
      </c>
      <c r="AI52" s="131" t="str">
        <f t="shared" si="24"/>
        <v>HARNETT COUNTY</v>
      </c>
      <c r="AJ52" s="131" t="str">
        <f t="shared" si="24"/>
        <v>SIOUX COUNTY</v>
      </c>
      <c r="AK52" s="131" t="str">
        <f t="shared" si="24"/>
        <v>LAKE COUNTY</v>
      </c>
      <c r="AL52" s="131" t="str">
        <f t="shared" si="24"/>
        <v>LOVE COUNTY</v>
      </c>
      <c r="AM52" s="131" t="str">
        <f t="shared" si="24"/>
        <v/>
      </c>
      <c r="AN52" s="131" t="str">
        <f t="shared" si="24"/>
        <v>MERCER COUNTY</v>
      </c>
      <c r="AO52" s="131" t="str">
        <f t="shared" si="24"/>
        <v/>
      </c>
      <c r="AP52" s="131" t="str">
        <f t="shared" si="25"/>
        <v>SUMTER COUNTY</v>
      </c>
      <c r="AQ52" s="131" t="str">
        <f t="shared" si="25"/>
        <v>MCCOOK COUNTY</v>
      </c>
      <c r="AR52" s="131" t="str">
        <f t="shared" si="25"/>
        <v>HUMPHREYS COUNTY</v>
      </c>
      <c r="AS52" s="131" t="str">
        <f t="shared" si="25"/>
        <v>COLLIN COUNTY</v>
      </c>
      <c r="AT52" s="131" t="str">
        <f t="shared" si="25"/>
        <v/>
      </c>
      <c r="AU52" s="131" t="str">
        <f t="shared" si="25"/>
        <v/>
      </c>
      <c r="AV52" s="131" t="str">
        <f t="shared" si="25"/>
        <v>HENRICO COUNTY</v>
      </c>
      <c r="AW52" s="131" t="str">
        <f t="shared" si="25"/>
        <v/>
      </c>
      <c r="AX52" s="131" t="str">
        <f t="shared" si="25"/>
        <v>RITCHIE COUNTY</v>
      </c>
      <c r="AY52" s="131" t="str">
        <f t="shared" si="25"/>
        <v>OCONTO COUNTY</v>
      </c>
      <c r="AZ52" s="131" t="str">
        <f t="shared" si="25"/>
        <v/>
      </c>
    </row>
    <row r="53" spans="1:52" x14ac:dyDescent="0.2">
      <c r="A53" s="135">
        <v>44</v>
      </c>
      <c r="B53" s="131" t="str">
        <f t="shared" si="21"/>
        <v>MACON COUNTY</v>
      </c>
      <c r="C53" s="131" t="str">
        <f t="shared" si="21"/>
        <v/>
      </c>
      <c r="D53" s="131" t="str">
        <f t="shared" si="21"/>
        <v/>
      </c>
      <c r="E53" s="131" t="str">
        <f t="shared" si="21"/>
        <v>MADISON COUNTY</v>
      </c>
      <c r="F53" s="131" t="str">
        <f t="shared" si="21"/>
        <v>SANTA CRUZ COUNTY</v>
      </c>
      <c r="G53" s="131" t="str">
        <f t="shared" si="21"/>
        <v>MONTROSE COUNTY</v>
      </c>
      <c r="H53" s="131" t="str">
        <f t="shared" si="21"/>
        <v/>
      </c>
      <c r="I53" s="131" t="str">
        <f t="shared" si="21"/>
        <v/>
      </c>
      <c r="J53" s="131" t="str">
        <f t="shared" si="21"/>
        <v/>
      </c>
      <c r="K53" s="131" t="str">
        <f t="shared" si="21"/>
        <v>MONROE COUNTY</v>
      </c>
      <c r="L53" s="131" t="str">
        <f t="shared" si="22"/>
        <v>DEKALB COUNTY</v>
      </c>
      <c r="M53" s="131" t="str">
        <f t="shared" si="22"/>
        <v/>
      </c>
      <c r="N53" s="131" t="str">
        <f t="shared" si="22"/>
        <v>WASHINGTON COUNTY</v>
      </c>
      <c r="O53" s="131" t="str">
        <f t="shared" si="22"/>
        <v>JOHNSON COUNTY</v>
      </c>
      <c r="P53" s="131" t="str">
        <f t="shared" si="22"/>
        <v>LAGRANGE COUNTY</v>
      </c>
      <c r="Q53" s="131" t="str">
        <f t="shared" si="22"/>
        <v>HENRY COUNTY</v>
      </c>
      <c r="R53" s="131" t="str">
        <f t="shared" si="22"/>
        <v>JEFFERSON COUNTY</v>
      </c>
      <c r="S53" s="131" t="str">
        <f t="shared" si="22"/>
        <v>GREEN COUNTY</v>
      </c>
      <c r="T53" s="131" t="str">
        <f t="shared" si="22"/>
        <v>ST. BERNARD PARISH</v>
      </c>
      <c r="U53" s="131" t="str">
        <f t="shared" si="22"/>
        <v/>
      </c>
      <c r="V53" s="131" t="str">
        <f t="shared" si="23"/>
        <v/>
      </c>
      <c r="W53" s="131" t="str">
        <f t="shared" si="23"/>
        <v/>
      </c>
      <c r="X53" s="131" t="str">
        <f t="shared" si="23"/>
        <v>LAPEER COUNTY</v>
      </c>
      <c r="Y53" s="131" t="str">
        <f t="shared" si="23"/>
        <v>MAHNOMEN COUNTY</v>
      </c>
      <c r="Z53" s="131" t="str">
        <f t="shared" si="23"/>
        <v>LOWNDES COUNTY</v>
      </c>
      <c r="AA53" s="131" t="str">
        <f t="shared" si="23"/>
        <v>HOLT COUNTY</v>
      </c>
      <c r="AB53" s="131" t="str">
        <f t="shared" si="23"/>
        <v>ROSEBUD COUNTY</v>
      </c>
      <c r="AC53" s="131" t="str">
        <f t="shared" si="23"/>
        <v>HITCHCOCK COUNTY</v>
      </c>
      <c r="AD53" s="131" t="str">
        <f t="shared" si="23"/>
        <v/>
      </c>
      <c r="AE53" s="131" t="str">
        <f t="shared" si="23"/>
        <v/>
      </c>
      <c r="AF53" s="131" t="str">
        <f t="shared" si="24"/>
        <v/>
      </c>
      <c r="AG53" s="131" t="str">
        <f t="shared" si="24"/>
        <v/>
      </c>
      <c r="AH53" s="131" t="str">
        <f t="shared" si="24"/>
        <v>ROCKLAND COUNTY</v>
      </c>
      <c r="AI53" s="131" t="str">
        <f t="shared" si="24"/>
        <v>HAYWOOD COUNTY</v>
      </c>
      <c r="AJ53" s="131" t="str">
        <f t="shared" si="24"/>
        <v>SLOPE COUNTY</v>
      </c>
      <c r="AK53" s="131" t="str">
        <f t="shared" si="24"/>
        <v>LAWRENCE COUNTY</v>
      </c>
      <c r="AL53" s="131" t="str">
        <f t="shared" si="24"/>
        <v>MCCLAIN COUNTY</v>
      </c>
      <c r="AM53" s="131" t="str">
        <f t="shared" si="24"/>
        <v/>
      </c>
      <c r="AN53" s="131" t="str">
        <f t="shared" si="24"/>
        <v>MIFFLIN COUNTY</v>
      </c>
      <c r="AO53" s="131" t="str">
        <f t="shared" si="24"/>
        <v/>
      </c>
      <c r="AP53" s="131" t="str">
        <f t="shared" si="25"/>
        <v>UNION COUNTY</v>
      </c>
      <c r="AQ53" s="131" t="str">
        <f t="shared" si="25"/>
        <v>MCPHERSON COUNTY</v>
      </c>
      <c r="AR53" s="131" t="str">
        <f t="shared" si="25"/>
        <v>JACKSON COUNTY</v>
      </c>
      <c r="AS53" s="131" t="str">
        <f t="shared" si="25"/>
        <v>COLLINGSWORTH COUNTY</v>
      </c>
      <c r="AT53" s="131" t="str">
        <f t="shared" si="25"/>
        <v/>
      </c>
      <c r="AU53" s="131" t="str">
        <f t="shared" si="25"/>
        <v/>
      </c>
      <c r="AV53" s="131" t="str">
        <f t="shared" si="25"/>
        <v>HENRY COUNTY</v>
      </c>
      <c r="AW53" s="131" t="str">
        <f t="shared" si="25"/>
        <v/>
      </c>
      <c r="AX53" s="131" t="str">
        <f t="shared" si="25"/>
        <v>ROANE COUNTY</v>
      </c>
      <c r="AY53" s="131" t="str">
        <f t="shared" si="25"/>
        <v>ONEIDA COUNTY</v>
      </c>
      <c r="AZ53" s="131" t="str">
        <f t="shared" si="25"/>
        <v/>
      </c>
    </row>
    <row r="54" spans="1:52" x14ac:dyDescent="0.2">
      <c r="A54" s="135">
        <v>45</v>
      </c>
      <c r="B54" s="131" t="str">
        <f t="shared" si="21"/>
        <v>MADISON COUNTY</v>
      </c>
      <c r="C54" s="131" t="str">
        <f t="shared" si="21"/>
        <v/>
      </c>
      <c r="D54" s="131" t="str">
        <f t="shared" si="21"/>
        <v/>
      </c>
      <c r="E54" s="131" t="str">
        <f t="shared" si="21"/>
        <v>MARION COUNTY</v>
      </c>
      <c r="F54" s="131" t="str">
        <f t="shared" si="21"/>
        <v>SHASTA COUNTY</v>
      </c>
      <c r="G54" s="131" t="str">
        <f t="shared" si="21"/>
        <v>MORGAN COUNTY</v>
      </c>
      <c r="H54" s="131" t="str">
        <f t="shared" si="21"/>
        <v/>
      </c>
      <c r="I54" s="131" t="str">
        <f t="shared" si="21"/>
        <v/>
      </c>
      <c r="J54" s="131" t="str">
        <f t="shared" si="21"/>
        <v/>
      </c>
      <c r="K54" s="131" t="str">
        <f t="shared" si="21"/>
        <v>NASSAU COUNTY</v>
      </c>
      <c r="L54" s="131" t="str">
        <f t="shared" si="22"/>
        <v>DODGE COUNTY</v>
      </c>
      <c r="M54" s="131" t="str">
        <f t="shared" si="22"/>
        <v/>
      </c>
      <c r="N54" s="131" t="str">
        <f t="shared" si="22"/>
        <v/>
      </c>
      <c r="O54" s="131" t="str">
        <f t="shared" si="22"/>
        <v>KANE COUNTY</v>
      </c>
      <c r="P54" s="131" t="str">
        <f t="shared" si="22"/>
        <v>LAKE COUNTY</v>
      </c>
      <c r="Q54" s="131" t="str">
        <f t="shared" si="22"/>
        <v>HOWARD COUNTY</v>
      </c>
      <c r="R54" s="131" t="str">
        <f t="shared" si="22"/>
        <v>JEWELL COUNTY</v>
      </c>
      <c r="S54" s="131" t="str">
        <f t="shared" si="22"/>
        <v>GREENUP COUNTY</v>
      </c>
      <c r="T54" s="131" t="str">
        <f t="shared" si="22"/>
        <v>ST. CHARLES PARISH</v>
      </c>
      <c r="U54" s="131" t="str">
        <f t="shared" si="22"/>
        <v/>
      </c>
      <c r="V54" s="131" t="str">
        <f t="shared" si="23"/>
        <v/>
      </c>
      <c r="W54" s="131" t="str">
        <f t="shared" si="23"/>
        <v/>
      </c>
      <c r="X54" s="131" t="str">
        <f t="shared" si="23"/>
        <v>LEELANAU COUNTY</v>
      </c>
      <c r="Y54" s="131" t="str">
        <f t="shared" si="23"/>
        <v>MARSHALL COUNTY</v>
      </c>
      <c r="Z54" s="131" t="str">
        <f t="shared" si="23"/>
        <v>MADISON COUNTY</v>
      </c>
      <c r="AA54" s="131" t="str">
        <f t="shared" si="23"/>
        <v>HOWARD COUNTY</v>
      </c>
      <c r="AB54" s="131" t="str">
        <f t="shared" si="23"/>
        <v>SANDERS COUNTY</v>
      </c>
      <c r="AC54" s="131" t="str">
        <f t="shared" si="23"/>
        <v>HOLT COUNTY</v>
      </c>
      <c r="AD54" s="131" t="str">
        <f t="shared" si="23"/>
        <v/>
      </c>
      <c r="AE54" s="131" t="str">
        <f t="shared" si="23"/>
        <v/>
      </c>
      <c r="AF54" s="131" t="str">
        <f t="shared" si="24"/>
        <v/>
      </c>
      <c r="AG54" s="131" t="str">
        <f t="shared" si="24"/>
        <v/>
      </c>
      <c r="AH54" s="131" t="str">
        <f t="shared" si="24"/>
        <v>ST. LAWRENCE COUNTY</v>
      </c>
      <c r="AI54" s="131" t="str">
        <f t="shared" si="24"/>
        <v>HENDERSON COUNTY</v>
      </c>
      <c r="AJ54" s="131" t="str">
        <f t="shared" si="24"/>
        <v>STARK COUNTY</v>
      </c>
      <c r="AK54" s="131" t="str">
        <f t="shared" si="24"/>
        <v>LICKING COUNTY</v>
      </c>
      <c r="AL54" s="131" t="str">
        <f t="shared" si="24"/>
        <v>MCCURTAIN COUNTY</v>
      </c>
      <c r="AM54" s="131" t="str">
        <f t="shared" si="24"/>
        <v/>
      </c>
      <c r="AN54" s="131" t="str">
        <f t="shared" si="24"/>
        <v>MONROE COUNTY</v>
      </c>
      <c r="AO54" s="131" t="str">
        <f t="shared" si="24"/>
        <v/>
      </c>
      <c r="AP54" s="131" t="str">
        <f t="shared" si="25"/>
        <v>WILLIAMSBURG COUNTY</v>
      </c>
      <c r="AQ54" s="131" t="str">
        <f t="shared" si="25"/>
        <v>MARSHALL COUNTY</v>
      </c>
      <c r="AR54" s="131" t="str">
        <f t="shared" si="25"/>
        <v>JEFFERSON COUNTY</v>
      </c>
      <c r="AS54" s="131" t="str">
        <f t="shared" si="25"/>
        <v>COLORADO COUNTY</v>
      </c>
      <c r="AT54" s="131" t="str">
        <f t="shared" si="25"/>
        <v/>
      </c>
      <c r="AU54" s="131" t="str">
        <f t="shared" si="25"/>
        <v/>
      </c>
      <c r="AV54" s="131" t="str">
        <f t="shared" si="25"/>
        <v>HIGHLAND COUNTY</v>
      </c>
      <c r="AW54" s="131" t="str">
        <f t="shared" si="25"/>
        <v/>
      </c>
      <c r="AX54" s="131" t="str">
        <f t="shared" si="25"/>
        <v>SUMMERS COUNTY</v>
      </c>
      <c r="AY54" s="131" t="str">
        <f t="shared" si="25"/>
        <v>OUTAGAMIE COUNTY</v>
      </c>
      <c r="AZ54" s="131" t="str">
        <f t="shared" si="25"/>
        <v/>
      </c>
    </row>
    <row r="55" spans="1:52" x14ac:dyDescent="0.2">
      <c r="A55" s="135">
        <v>46</v>
      </c>
      <c r="B55" s="131" t="str">
        <f t="shared" si="21"/>
        <v>MARENGO COUNTY</v>
      </c>
      <c r="C55" s="131" t="str">
        <f t="shared" si="21"/>
        <v/>
      </c>
      <c r="D55" s="131" t="str">
        <f t="shared" si="21"/>
        <v/>
      </c>
      <c r="E55" s="131" t="str">
        <f t="shared" si="21"/>
        <v>MILLER COUNTY</v>
      </c>
      <c r="F55" s="131" t="str">
        <f t="shared" si="21"/>
        <v>SIERRA COUNTY</v>
      </c>
      <c r="G55" s="131" t="str">
        <f t="shared" si="21"/>
        <v>OTERO COUNTY</v>
      </c>
      <c r="H55" s="131" t="str">
        <f t="shared" si="21"/>
        <v/>
      </c>
      <c r="I55" s="131" t="str">
        <f t="shared" si="21"/>
        <v/>
      </c>
      <c r="J55" s="131" t="str">
        <f t="shared" si="21"/>
        <v/>
      </c>
      <c r="K55" s="131" t="str">
        <f t="shared" si="21"/>
        <v>OKALOOSA COUNTY</v>
      </c>
      <c r="L55" s="131" t="str">
        <f t="shared" si="22"/>
        <v>DOOLY COUNTY</v>
      </c>
      <c r="M55" s="131" t="str">
        <f t="shared" si="22"/>
        <v/>
      </c>
      <c r="N55" s="131" t="str">
        <f t="shared" si="22"/>
        <v/>
      </c>
      <c r="O55" s="131" t="str">
        <f t="shared" si="22"/>
        <v>KANKAKEE COUNTY</v>
      </c>
      <c r="P55" s="131" t="str">
        <f t="shared" si="22"/>
        <v>LAPORTE COUNTY</v>
      </c>
      <c r="Q55" s="131" t="str">
        <f t="shared" si="22"/>
        <v>HUMBOLDT COUNTY</v>
      </c>
      <c r="R55" s="131" t="str">
        <f t="shared" si="22"/>
        <v>JOHNSON COUNTY</v>
      </c>
      <c r="S55" s="131" t="str">
        <f t="shared" si="22"/>
        <v>HANCOCK COUNTY</v>
      </c>
      <c r="T55" s="131" t="str">
        <f t="shared" si="22"/>
        <v>ST. HELENA PARISH</v>
      </c>
      <c r="U55" s="131" t="str">
        <f t="shared" si="22"/>
        <v/>
      </c>
      <c r="V55" s="131" t="str">
        <f t="shared" si="23"/>
        <v/>
      </c>
      <c r="W55" s="131" t="str">
        <f t="shared" si="23"/>
        <v/>
      </c>
      <c r="X55" s="131" t="str">
        <f t="shared" si="23"/>
        <v>LENAWEE COUNTY</v>
      </c>
      <c r="Y55" s="131" t="str">
        <f t="shared" si="23"/>
        <v>MARTIN COUNTY</v>
      </c>
      <c r="Z55" s="131" t="str">
        <f t="shared" si="23"/>
        <v>MARION COUNTY</v>
      </c>
      <c r="AA55" s="131" t="str">
        <f t="shared" si="23"/>
        <v>HOWELL COUNTY</v>
      </c>
      <c r="AB55" s="131" t="str">
        <f t="shared" si="23"/>
        <v>SHERIDAN COUNTY</v>
      </c>
      <c r="AC55" s="131" t="str">
        <f t="shared" si="23"/>
        <v>HOOKER COUNTY</v>
      </c>
      <c r="AD55" s="131" t="str">
        <f t="shared" si="23"/>
        <v/>
      </c>
      <c r="AE55" s="131" t="str">
        <f t="shared" si="23"/>
        <v/>
      </c>
      <c r="AF55" s="131" t="str">
        <f t="shared" si="24"/>
        <v/>
      </c>
      <c r="AG55" s="131" t="str">
        <f t="shared" si="24"/>
        <v/>
      </c>
      <c r="AH55" s="131" t="str">
        <f t="shared" si="24"/>
        <v>SARATOGA COUNTY</v>
      </c>
      <c r="AI55" s="131" t="str">
        <f t="shared" si="24"/>
        <v>HERTFORD COUNTY</v>
      </c>
      <c r="AJ55" s="131" t="str">
        <f t="shared" si="24"/>
        <v>STEELE COUNTY</v>
      </c>
      <c r="AK55" s="131" t="str">
        <f t="shared" si="24"/>
        <v>LOGAN COUNTY</v>
      </c>
      <c r="AL55" s="131" t="str">
        <f t="shared" si="24"/>
        <v>MCINTOSH COUNTY</v>
      </c>
      <c r="AM55" s="131" t="str">
        <f t="shared" si="24"/>
        <v/>
      </c>
      <c r="AN55" s="131" t="str">
        <f t="shared" si="24"/>
        <v>MONTGOMERY COUNTY</v>
      </c>
      <c r="AO55" s="131" t="str">
        <f t="shared" si="24"/>
        <v/>
      </c>
      <c r="AP55" s="131" t="str">
        <f t="shared" si="25"/>
        <v>YORK COUNTY</v>
      </c>
      <c r="AQ55" s="131" t="str">
        <f t="shared" si="25"/>
        <v>MEADE COUNTY</v>
      </c>
      <c r="AR55" s="131" t="str">
        <f t="shared" si="25"/>
        <v>JOHNSON COUNTY</v>
      </c>
      <c r="AS55" s="131" t="str">
        <f t="shared" si="25"/>
        <v>COMAL COUNTY</v>
      </c>
      <c r="AT55" s="131" t="str">
        <f t="shared" si="25"/>
        <v/>
      </c>
      <c r="AU55" s="131" t="str">
        <f t="shared" si="25"/>
        <v/>
      </c>
      <c r="AV55" s="131" t="str">
        <f t="shared" si="25"/>
        <v>ISLE OF WIGHT COUNTY</v>
      </c>
      <c r="AW55" s="131" t="str">
        <f t="shared" si="25"/>
        <v/>
      </c>
      <c r="AX55" s="131" t="str">
        <f t="shared" si="25"/>
        <v>TAYLOR COUNTY</v>
      </c>
      <c r="AY55" s="131" t="str">
        <f t="shared" si="25"/>
        <v>OZAUKEE COUNTY</v>
      </c>
      <c r="AZ55" s="131" t="str">
        <f t="shared" si="25"/>
        <v/>
      </c>
    </row>
    <row r="56" spans="1:52" x14ac:dyDescent="0.2">
      <c r="A56" s="135">
        <v>47</v>
      </c>
      <c r="B56" s="131" t="str">
        <f t="shared" si="21"/>
        <v>MARION COUNTY</v>
      </c>
      <c r="C56" s="131" t="str">
        <f t="shared" si="21"/>
        <v/>
      </c>
      <c r="D56" s="131" t="str">
        <f t="shared" si="21"/>
        <v/>
      </c>
      <c r="E56" s="131" t="str">
        <f t="shared" si="21"/>
        <v>MISSISSIPPI COUNTY</v>
      </c>
      <c r="F56" s="131" t="str">
        <f t="shared" si="21"/>
        <v>SISKIYOU COUNTY</v>
      </c>
      <c r="G56" s="131" t="str">
        <f t="shared" si="21"/>
        <v>OURAY COUNTY</v>
      </c>
      <c r="H56" s="131" t="str">
        <f t="shared" si="21"/>
        <v/>
      </c>
      <c r="I56" s="131" t="str">
        <f t="shared" si="21"/>
        <v/>
      </c>
      <c r="J56" s="131" t="str">
        <f t="shared" si="21"/>
        <v/>
      </c>
      <c r="K56" s="131" t="str">
        <f t="shared" si="21"/>
        <v>OKEECHOBEE COUNTY</v>
      </c>
      <c r="L56" s="131" t="str">
        <f t="shared" si="22"/>
        <v>DOUGHERTY COUNTY</v>
      </c>
      <c r="M56" s="131" t="str">
        <f t="shared" si="22"/>
        <v/>
      </c>
      <c r="N56" s="131" t="str">
        <f t="shared" si="22"/>
        <v/>
      </c>
      <c r="O56" s="131" t="str">
        <f t="shared" si="22"/>
        <v>KENDALL COUNTY</v>
      </c>
      <c r="P56" s="131" t="str">
        <f t="shared" si="22"/>
        <v>LAWRENCE COUNTY</v>
      </c>
      <c r="Q56" s="131" t="str">
        <f t="shared" si="22"/>
        <v>IDA COUNTY</v>
      </c>
      <c r="R56" s="131" t="str">
        <f t="shared" si="22"/>
        <v>KEARNY COUNTY</v>
      </c>
      <c r="S56" s="131" t="str">
        <f t="shared" si="22"/>
        <v>HARDIN COUNTY</v>
      </c>
      <c r="T56" s="131" t="str">
        <f t="shared" si="22"/>
        <v>ST. JAMES PARISH</v>
      </c>
      <c r="U56" s="131" t="str">
        <f t="shared" si="22"/>
        <v/>
      </c>
      <c r="V56" s="131" t="str">
        <f t="shared" si="23"/>
        <v/>
      </c>
      <c r="W56" s="131" t="str">
        <f t="shared" si="23"/>
        <v/>
      </c>
      <c r="X56" s="131" t="str">
        <f t="shared" si="23"/>
        <v>LIVINGSTON COUNTY</v>
      </c>
      <c r="Y56" s="131" t="str">
        <f t="shared" si="23"/>
        <v>MEEKER COUNTY</v>
      </c>
      <c r="Z56" s="131" t="str">
        <f t="shared" si="23"/>
        <v>MARSHALL COUNTY</v>
      </c>
      <c r="AA56" s="131" t="str">
        <f t="shared" si="23"/>
        <v>IRON COUNTY</v>
      </c>
      <c r="AB56" s="131" t="str">
        <f t="shared" si="23"/>
        <v>SILVER BOW COUNTY</v>
      </c>
      <c r="AC56" s="131" t="str">
        <f t="shared" si="23"/>
        <v>HOWARD COUNTY</v>
      </c>
      <c r="AD56" s="131" t="str">
        <f t="shared" si="23"/>
        <v/>
      </c>
      <c r="AE56" s="131" t="str">
        <f t="shared" si="23"/>
        <v/>
      </c>
      <c r="AF56" s="131" t="str">
        <f t="shared" si="24"/>
        <v/>
      </c>
      <c r="AG56" s="131" t="str">
        <f t="shared" si="24"/>
        <v/>
      </c>
      <c r="AH56" s="131" t="str">
        <f t="shared" si="24"/>
        <v>SCHENECTADY COUNTY</v>
      </c>
      <c r="AI56" s="131" t="str">
        <f t="shared" si="24"/>
        <v>HOKE COUNTY</v>
      </c>
      <c r="AJ56" s="131" t="str">
        <f t="shared" si="24"/>
        <v>STUTSMAN COUNTY</v>
      </c>
      <c r="AK56" s="131" t="str">
        <f t="shared" si="24"/>
        <v>LORAIN COUNTY</v>
      </c>
      <c r="AL56" s="131" t="str">
        <f t="shared" si="24"/>
        <v>MAJOR COUNTY</v>
      </c>
      <c r="AM56" s="131" t="str">
        <f t="shared" si="24"/>
        <v/>
      </c>
      <c r="AN56" s="131" t="str">
        <f t="shared" si="24"/>
        <v>MONTOUR COUNTY</v>
      </c>
      <c r="AO56" s="131" t="str">
        <f t="shared" si="24"/>
        <v/>
      </c>
      <c r="AP56" s="131" t="str">
        <f t="shared" si="25"/>
        <v/>
      </c>
      <c r="AQ56" s="131" t="str">
        <f t="shared" si="25"/>
        <v>MELLETTE COUNTY</v>
      </c>
      <c r="AR56" s="131" t="str">
        <f t="shared" si="25"/>
        <v>KNOX COUNTY</v>
      </c>
      <c r="AS56" s="131" t="str">
        <f t="shared" si="25"/>
        <v>COMANCHE COUNTY</v>
      </c>
      <c r="AT56" s="131" t="str">
        <f t="shared" si="25"/>
        <v/>
      </c>
      <c r="AU56" s="131" t="str">
        <f t="shared" si="25"/>
        <v/>
      </c>
      <c r="AV56" s="131" t="str">
        <f t="shared" si="25"/>
        <v>JAMES CITY COUNTY</v>
      </c>
      <c r="AW56" s="131" t="str">
        <f t="shared" si="25"/>
        <v/>
      </c>
      <c r="AX56" s="131" t="str">
        <f t="shared" si="25"/>
        <v>TUCKER COUNTY</v>
      </c>
      <c r="AY56" s="131" t="str">
        <f t="shared" si="25"/>
        <v>PEPIN COUNTY</v>
      </c>
      <c r="AZ56" s="131" t="str">
        <f t="shared" si="25"/>
        <v/>
      </c>
    </row>
    <row r="57" spans="1:52" x14ac:dyDescent="0.2">
      <c r="A57" s="135">
        <v>48</v>
      </c>
      <c r="B57" s="131" t="str">
        <f t="shared" si="21"/>
        <v>MARSHALL COUNTY</v>
      </c>
      <c r="C57" s="131" t="str">
        <f t="shared" si="21"/>
        <v/>
      </c>
      <c r="D57" s="131" t="str">
        <f t="shared" si="21"/>
        <v/>
      </c>
      <c r="E57" s="131" t="str">
        <f t="shared" si="21"/>
        <v>MONROE COUNTY</v>
      </c>
      <c r="F57" s="131" t="str">
        <f t="shared" si="21"/>
        <v>SOLANO COUNTY</v>
      </c>
      <c r="G57" s="131" t="str">
        <f t="shared" si="21"/>
        <v>PARK COUNTY</v>
      </c>
      <c r="H57" s="131" t="str">
        <f t="shared" si="21"/>
        <v/>
      </c>
      <c r="I57" s="131" t="str">
        <f t="shared" si="21"/>
        <v/>
      </c>
      <c r="J57" s="131" t="str">
        <f t="shared" si="21"/>
        <v/>
      </c>
      <c r="K57" s="131" t="str">
        <f t="shared" si="21"/>
        <v>ORANGE COUNTY</v>
      </c>
      <c r="L57" s="131" t="str">
        <f t="shared" si="22"/>
        <v>DOUGLAS COUNTY</v>
      </c>
      <c r="M57" s="131" t="str">
        <f t="shared" si="22"/>
        <v/>
      </c>
      <c r="N57" s="131" t="str">
        <f t="shared" si="22"/>
        <v/>
      </c>
      <c r="O57" s="131" t="str">
        <f t="shared" si="22"/>
        <v>KNOX COUNTY</v>
      </c>
      <c r="P57" s="131" t="str">
        <f t="shared" si="22"/>
        <v>MADISON COUNTY</v>
      </c>
      <c r="Q57" s="131" t="str">
        <f t="shared" si="22"/>
        <v>IOWA COUNTY</v>
      </c>
      <c r="R57" s="131" t="str">
        <f t="shared" si="22"/>
        <v>KINGMAN COUNTY</v>
      </c>
      <c r="S57" s="131" t="str">
        <f t="shared" si="22"/>
        <v>HARLAN COUNTY</v>
      </c>
      <c r="T57" s="131" t="str">
        <f t="shared" si="22"/>
        <v>ST. JOHN THE BAPTIST PARISH</v>
      </c>
      <c r="U57" s="131" t="str">
        <f t="shared" si="22"/>
        <v/>
      </c>
      <c r="V57" s="131" t="str">
        <f t="shared" si="23"/>
        <v/>
      </c>
      <c r="W57" s="131" t="str">
        <f t="shared" si="23"/>
        <v/>
      </c>
      <c r="X57" s="131" t="str">
        <f t="shared" si="23"/>
        <v>LUCE COUNTY</v>
      </c>
      <c r="Y57" s="131" t="str">
        <f t="shared" si="23"/>
        <v>MILLE LACS COUNTY</v>
      </c>
      <c r="Z57" s="131" t="str">
        <f t="shared" si="23"/>
        <v>MONROE COUNTY</v>
      </c>
      <c r="AA57" s="131" t="str">
        <f t="shared" si="23"/>
        <v>JACKSON COUNTY</v>
      </c>
      <c r="AB57" s="131" t="str">
        <f t="shared" si="23"/>
        <v>STILLWATER COUNTY</v>
      </c>
      <c r="AC57" s="131" t="str">
        <f t="shared" si="23"/>
        <v>JEFFERSON COUNTY</v>
      </c>
      <c r="AD57" s="131" t="str">
        <f t="shared" si="23"/>
        <v/>
      </c>
      <c r="AE57" s="131" t="str">
        <f t="shared" si="23"/>
        <v/>
      </c>
      <c r="AF57" s="131" t="str">
        <f t="shared" si="24"/>
        <v/>
      </c>
      <c r="AG57" s="131" t="str">
        <f t="shared" si="24"/>
        <v/>
      </c>
      <c r="AH57" s="131" t="str">
        <f t="shared" si="24"/>
        <v>SCHOHARIE COUNTY</v>
      </c>
      <c r="AI57" s="131" t="str">
        <f t="shared" si="24"/>
        <v>HYDE COUNTY</v>
      </c>
      <c r="AJ57" s="131" t="str">
        <f t="shared" si="24"/>
        <v>TOWNER COUNTY</v>
      </c>
      <c r="AK57" s="131" t="str">
        <f t="shared" si="24"/>
        <v>LUCAS COUNTY</v>
      </c>
      <c r="AL57" s="131" t="str">
        <f t="shared" si="24"/>
        <v>MARSHALL COUNTY</v>
      </c>
      <c r="AM57" s="131" t="str">
        <f t="shared" si="24"/>
        <v/>
      </c>
      <c r="AN57" s="131" t="str">
        <f t="shared" si="24"/>
        <v>NORTHAMPTON COUNTY</v>
      </c>
      <c r="AO57" s="131" t="str">
        <f t="shared" si="24"/>
        <v/>
      </c>
      <c r="AP57" s="131" t="str">
        <f t="shared" si="25"/>
        <v/>
      </c>
      <c r="AQ57" s="131" t="str">
        <f t="shared" si="25"/>
        <v>MINER COUNTY</v>
      </c>
      <c r="AR57" s="131" t="str">
        <f t="shared" si="25"/>
        <v>LAKE COUNTY</v>
      </c>
      <c r="AS57" s="131" t="str">
        <f t="shared" si="25"/>
        <v>CONCHO COUNTY</v>
      </c>
      <c r="AT57" s="131" t="str">
        <f t="shared" si="25"/>
        <v/>
      </c>
      <c r="AU57" s="131" t="str">
        <f t="shared" si="25"/>
        <v/>
      </c>
      <c r="AV57" s="131" t="str">
        <f t="shared" si="25"/>
        <v>KING AND QUEEN COUNTY</v>
      </c>
      <c r="AW57" s="131" t="str">
        <f t="shared" si="25"/>
        <v/>
      </c>
      <c r="AX57" s="131" t="str">
        <f t="shared" si="25"/>
        <v>TYLER COUNTY</v>
      </c>
      <c r="AY57" s="131" t="str">
        <f t="shared" si="25"/>
        <v>PIERCE COUNTY</v>
      </c>
      <c r="AZ57" s="131" t="str">
        <f t="shared" si="25"/>
        <v/>
      </c>
    </row>
    <row r="58" spans="1:52" x14ac:dyDescent="0.2">
      <c r="A58" s="135">
        <v>49</v>
      </c>
      <c r="B58" s="131" t="str">
        <f t="shared" si="21"/>
        <v>MOBILE COUNTY</v>
      </c>
      <c r="C58" s="131" t="str">
        <f t="shared" si="21"/>
        <v/>
      </c>
      <c r="D58" s="131" t="str">
        <f t="shared" si="21"/>
        <v/>
      </c>
      <c r="E58" s="131" t="str">
        <f t="shared" si="21"/>
        <v>MONTGOMERY COUNTY</v>
      </c>
      <c r="F58" s="131" t="str">
        <f t="shared" si="21"/>
        <v>SONOMA COUNTY</v>
      </c>
      <c r="G58" s="131" t="str">
        <f t="shared" si="21"/>
        <v>PHILLIPS COUNTY</v>
      </c>
      <c r="H58" s="131" t="str">
        <f t="shared" si="21"/>
        <v/>
      </c>
      <c r="I58" s="131" t="str">
        <f t="shared" si="21"/>
        <v/>
      </c>
      <c r="J58" s="131" t="str">
        <f t="shared" si="21"/>
        <v/>
      </c>
      <c r="K58" s="131" t="str">
        <f t="shared" si="21"/>
        <v>OSCEOLA COUNTY</v>
      </c>
      <c r="L58" s="131" t="str">
        <f t="shared" si="22"/>
        <v>EARLY COUNTY</v>
      </c>
      <c r="M58" s="131" t="str">
        <f t="shared" si="22"/>
        <v/>
      </c>
      <c r="N58" s="131" t="str">
        <f t="shared" si="22"/>
        <v/>
      </c>
      <c r="O58" s="131" t="str">
        <f t="shared" si="22"/>
        <v>LAKE COUNTY</v>
      </c>
      <c r="P58" s="131" t="str">
        <f t="shared" si="22"/>
        <v>MARION COUNTY</v>
      </c>
      <c r="Q58" s="131" t="str">
        <f t="shared" si="22"/>
        <v>JACKSON COUNTY</v>
      </c>
      <c r="R58" s="131" t="str">
        <f t="shared" si="22"/>
        <v>KIOWA COUNTY</v>
      </c>
      <c r="S58" s="131" t="str">
        <f t="shared" si="22"/>
        <v>HARRISON COUNTY</v>
      </c>
      <c r="T58" s="131" t="str">
        <f t="shared" si="22"/>
        <v>ST. LANDRY PARISH</v>
      </c>
      <c r="U58" s="131" t="str">
        <f t="shared" si="22"/>
        <v/>
      </c>
      <c r="V58" s="131" t="str">
        <f t="shared" si="23"/>
        <v/>
      </c>
      <c r="W58" s="131" t="str">
        <f t="shared" si="23"/>
        <v/>
      </c>
      <c r="X58" s="131" t="str">
        <f t="shared" si="23"/>
        <v>MACKINAC COUNTY</v>
      </c>
      <c r="Y58" s="131" t="str">
        <f t="shared" si="23"/>
        <v>MORRISON COUNTY</v>
      </c>
      <c r="Z58" s="131" t="str">
        <f t="shared" si="23"/>
        <v>MONTGOMERY COUNTY</v>
      </c>
      <c r="AA58" s="131" t="str">
        <f t="shared" si="23"/>
        <v>JASPER COUNTY</v>
      </c>
      <c r="AB58" s="131" t="str">
        <f t="shared" si="23"/>
        <v>SWEET GRASS COUNTY</v>
      </c>
      <c r="AC58" s="131" t="str">
        <f t="shared" si="23"/>
        <v>JOHNSON COUNTY</v>
      </c>
      <c r="AD58" s="131" t="str">
        <f t="shared" si="23"/>
        <v/>
      </c>
      <c r="AE58" s="131" t="str">
        <f t="shared" si="23"/>
        <v/>
      </c>
      <c r="AF58" s="131" t="str">
        <f t="shared" si="24"/>
        <v/>
      </c>
      <c r="AG58" s="131" t="str">
        <f t="shared" si="24"/>
        <v/>
      </c>
      <c r="AH58" s="131" t="str">
        <f t="shared" si="24"/>
        <v>SCHUYLER COUNTY</v>
      </c>
      <c r="AI58" s="131" t="str">
        <f t="shared" si="24"/>
        <v>IREDELL COUNTY</v>
      </c>
      <c r="AJ58" s="131" t="str">
        <f t="shared" si="24"/>
        <v>TRAILL COUNTY</v>
      </c>
      <c r="AK58" s="131" t="str">
        <f t="shared" si="24"/>
        <v>MADISON COUNTY</v>
      </c>
      <c r="AL58" s="131" t="str">
        <f t="shared" si="24"/>
        <v>MAYES COUNTY</v>
      </c>
      <c r="AM58" s="131" t="str">
        <f t="shared" si="24"/>
        <v/>
      </c>
      <c r="AN58" s="131" t="str">
        <f t="shared" si="24"/>
        <v>NORTHUMBERLAND COUNTY</v>
      </c>
      <c r="AO58" s="131" t="str">
        <f t="shared" si="24"/>
        <v/>
      </c>
      <c r="AP58" s="131" t="str">
        <f t="shared" si="25"/>
        <v/>
      </c>
      <c r="AQ58" s="131" t="str">
        <f t="shared" si="25"/>
        <v>MINNEHAHA COUNTY</v>
      </c>
      <c r="AR58" s="131" t="str">
        <f t="shared" si="25"/>
        <v>LAUDERDALE COUNTY</v>
      </c>
      <c r="AS58" s="131" t="str">
        <f t="shared" si="25"/>
        <v>COOKE COUNTY</v>
      </c>
      <c r="AT58" s="131" t="str">
        <f t="shared" si="25"/>
        <v/>
      </c>
      <c r="AU58" s="131" t="str">
        <f t="shared" si="25"/>
        <v/>
      </c>
      <c r="AV58" s="131" t="str">
        <f t="shared" si="25"/>
        <v>KING GEORGE COUNTY</v>
      </c>
      <c r="AW58" s="131" t="str">
        <f t="shared" si="25"/>
        <v/>
      </c>
      <c r="AX58" s="131" t="str">
        <f t="shared" si="25"/>
        <v>UPSHUR COUNTY</v>
      </c>
      <c r="AY58" s="131" t="str">
        <f t="shared" si="25"/>
        <v>POLK COUNTY</v>
      </c>
      <c r="AZ58" s="131" t="str">
        <f t="shared" si="25"/>
        <v/>
      </c>
    </row>
    <row r="59" spans="1:52" x14ac:dyDescent="0.2">
      <c r="A59" s="135">
        <v>50</v>
      </c>
      <c r="B59" s="131" t="str">
        <f t="shared" si="21"/>
        <v>MONROE COUNTY</v>
      </c>
      <c r="C59" s="131" t="str">
        <f t="shared" si="21"/>
        <v/>
      </c>
      <c r="D59" s="131" t="str">
        <f t="shared" si="21"/>
        <v/>
      </c>
      <c r="E59" s="131" t="str">
        <f t="shared" si="21"/>
        <v>NEVADA COUNTY</v>
      </c>
      <c r="F59" s="131" t="str">
        <f t="shared" si="21"/>
        <v>STANISLAUS COUNTY</v>
      </c>
      <c r="G59" s="131" t="str">
        <f t="shared" si="21"/>
        <v>PITKIN COUNTY</v>
      </c>
      <c r="H59" s="131" t="str">
        <f t="shared" si="21"/>
        <v/>
      </c>
      <c r="I59" s="131" t="str">
        <f t="shared" si="21"/>
        <v/>
      </c>
      <c r="J59" s="131" t="str">
        <f t="shared" si="21"/>
        <v/>
      </c>
      <c r="K59" s="131" t="str">
        <f t="shared" si="21"/>
        <v>PALM BEACH COUNTY</v>
      </c>
      <c r="L59" s="131" t="str">
        <f t="shared" si="22"/>
        <v>ECHOLS COUNTY</v>
      </c>
      <c r="M59" s="131" t="str">
        <f t="shared" si="22"/>
        <v/>
      </c>
      <c r="N59" s="131" t="str">
        <f t="shared" si="22"/>
        <v/>
      </c>
      <c r="O59" s="131" t="str">
        <f t="shared" si="22"/>
        <v>LASALLE COUNTY</v>
      </c>
      <c r="P59" s="131" t="str">
        <f t="shared" si="22"/>
        <v>MARSHALL COUNTY</v>
      </c>
      <c r="Q59" s="131" t="str">
        <f t="shared" si="22"/>
        <v>JASPER COUNTY</v>
      </c>
      <c r="R59" s="131" t="str">
        <f t="shared" si="22"/>
        <v>LABETTE COUNTY</v>
      </c>
      <c r="S59" s="131" t="str">
        <f t="shared" si="22"/>
        <v>HART COUNTY</v>
      </c>
      <c r="T59" s="131" t="str">
        <f t="shared" si="22"/>
        <v>ST. MARTIN PARISH</v>
      </c>
      <c r="U59" s="131" t="str">
        <f t="shared" si="22"/>
        <v/>
      </c>
      <c r="V59" s="131" t="str">
        <f t="shared" si="23"/>
        <v/>
      </c>
      <c r="W59" s="131" t="str">
        <f t="shared" si="23"/>
        <v/>
      </c>
      <c r="X59" s="131" t="str">
        <f t="shared" si="23"/>
        <v>MACOMB COUNTY</v>
      </c>
      <c r="Y59" s="131" t="str">
        <f t="shared" si="23"/>
        <v>MOWER COUNTY</v>
      </c>
      <c r="Z59" s="131" t="str">
        <f t="shared" si="23"/>
        <v>NESHOBA COUNTY</v>
      </c>
      <c r="AA59" s="131" t="str">
        <f t="shared" si="23"/>
        <v>JEFFERSON COUNTY</v>
      </c>
      <c r="AB59" s="131" t="str">
        <f t="shared" si="23"/>
        <v>TETON COUNTY</v>
      </c>
      <c r="AC59" s="131" t="str">
        <f t="shared" si="23"/>
        <v>KEARNEY COUNTY</v>
      </c>
      <c r="AD59" s="131" t="str">
        <f t="shared" si="23"/>
        <v/>
      </c>
      <c r="AE59" s="131" t="str">
        <f t="shared" si="23"/>
        <v/>
      </c>
      <c r="AF59" s="131" t="str">
        <f t="shared" si="24"/>
        <v/>
      </c>
      <c r="AG59" s="131" t="str">
        <f t="shared" si="24"/>
        <v/>
      </c>
      <c r="AH59" s="131" t="str">
        <f t="shared" si="24"/>
        <v>SENECA COUNTY</v>
      </c>
      <c r="AI59" s="131" t="str">
        <f t="shared" si="24"/>
        <v>JACKSON COUNTY</v>
      </c>
      <c r="AJ59" s="131" t="str">
        <f t="shared" si="24"/>
        <v>WALSH COUNTY</v>
      </c>
      <c r="AK59" s="131" t="str">
        <f t="shared" si="24"/>
        <v>MAHONING COUNTY</v>
      </c>
      <c r="AL59" s="131" t="str">
        <f t="shared" si="24"/>
        <v>MURRAY COUNTY</v>
      </c>
      <c r="AM59" s="131" t="str">
        <f t="shared" si="24"/>
        <v/>
      </c>
      <c r="AN59" s="131" t="str">
        <f t="shared" si="24"/>
        <v>PERRY COUNTY</v>
      </c>
      <c r="AO59" s="131" t="str">
        <f t="shared" si="24"/>
        <v/>
      </c>
      <c r="AP59" s="131" t="str">
        <f t="shared" si="25"/>
        <v/>
      </c>
      <c r="AQ59" s="131" t="str">
        <f t="shared" si="25"/>
        <v>MOODY COUNTY</v>
      </c>
      <c r="AR59" s="131" t="str">
        <f t="shared" si="25"/>
        <v>LAWRENCE COUNTY</v>
      </c>
      <c r="AS59" s="131" t="str">
        <f t="shared" si="25"/>
        <v>CORYELL COUNTY</v>
      </c>
      <c r="AT59" s="131" t="str">
        <f t="shared" si="25"/>
        <v/>
      </c>
      <c r="AU59" s="131" t="str">
        <f t="shared" si="25"/>
        <v/>
      </c>
      <c r="AV59" s="131" t="str">
        <f t="shared" si="25"/>
        <v>KING WILLIAM COUNTY</v>
      </c>
      <c r="AW59" s="131" t="str">
        <f t="shared" si="25"/>
        <v/>
      </c>
      <c r="AX59" s="131" t="str">
        <f t="shared" si="25"/>
        <v>WAYNE COUNTY</v>
      </c>
      <c r="AY59" s="131" t="str">
        <f t="shared" si="25"/>
        <v>PORTAGE COUNTY</v>
      </c>
      <c r="AZ59" s="131" t="str">
        <f t="shared" si="25"/>
        <v/>
      </c>
    </row>
    <row r="60" spans="1:52" x14ac:dyDescent="0.2">
      <c r="A60" s="135">
        <v>51</v>
      </c>
      <c r="B60" s="131" t="str">
        <f t="shared" ref="B60:K69" si="26">IFERROR(VLOOKUP($B$3&amp;"_"&amp;B$8&amp;$A60,LookUpTable_CountyName_AllYears,3,FALSE),"")</f>
        <v>MONTGOMERY COUNTY</v>
      </c>
      <c r="C60" s="131" t="str">
        <f t="shared" si="26"/>
        <v/>
      </c>
      <c r="D60" s="131" t="str">
        <f t="shared" si="26"/>
        <v/>
      </c>
      <c r="E60" s="131" t="str">
        <f t="shared" si="26"/>
        <v>NEWTON COUNTY</v>
      </c>
      <c r="F60" s="131" t="str">
        <f t="shared" si="26"/>
        <v>SUTTER COUNTY</v>
      </c>
      <c r="G60" s="131" t="str">
        <f t="shared" si="26"/>
        <v>PROWERS COUNTY</v>
      </c>
      <c r="H60" s="131" t="str">
        <f t="shared" si="26"/>
        <v/>
      </c>
      <c r="I60" s="131" t="str">
        <f t="shared" si="26"/>
        <v/>
      </c>
      <c r="J60" s="131" t="str">
        <f t="shared" si="26"/>
        <v/>
      </c>
      <c r="K60" s="131" t="str">
        <f t="shared" si="26"/>
        <v>PASCO COUNTY</v>
      </c>
      <c r="L60" s="131" t="str">
        <f t="shared" ref="L60:U69" si="27">IFERROR(VLOOKUP($B$3&amp;"_"&amp;L$8&amp;$A60,LookUpTable_CountyName_AllYears,3,FALSE),"")</f>
        <v>EFFINGHAM COUNTY</v>
      </c>
      <c r="M60" s="131" t="str">
        <f t="shared" si="27"/>
        <v/>
      </c>
      <c r="N60" s="131" t="str">
        <f t="shared" si="27"/>
        <v/>
      </c>
      <c r="O60" s="131" t="str">
        <f t="shared" si="27"/>
        <v>LAWRENCE COUNTY</v>
      </c>
      <c r="P60" s="131" t="str">
        <f t="shared" si="27"/>
        <v>MARTIN COUNTY</v>
      </c>
      <c r="Q60" s="131" t="str">
        <f t="shared" si="27"/>
        <v>JEFFERSON COUNTY</v>
      </c>
      <c r="R60" s="131" t="str">
        <f t="shared" si="27"/>
        <v>LANE COUNTY</v>
      </c>
      <c r="S60" s="131" t="str">
        <f t="shared" si="27"/>
        <v>HENDERSON COUNTY</v>
      </c>
      <c r="T60" s="131" t="str">
        <f t="shared" si="27"/>
        <v>ST. MARY PARISH</v>
      </c>
      <c r="U60" s="131" t="str">
        <f t="shared" si="27"/>
        <v/>
      </c>
      <c r="V60" s="131" t="str">
        <f t="shared" ref="V60:AE69" si="28">IFERROR(VLOOKUP($B$3&amp;"_"&amp;V$8&amp;$A60,LookUpTable_CountyName_AllYears,3,FALSE),"")</f>
        <v/>
      </c>
      <c r="W60" s="131" t="str">
        <f t="shared" si="28"/>
        <v/>
      </c>
      <c r="X60" s="131" t="str">
        <f t="shared" si="28"/>
        <v>MANISTEE COUNTY</v>
      </c>
      <c r="Y60" s="131" t="str">
        <f t="shared" si="28"/>
        <v>MURRAY COUNTY</v>
      </c>
      <c r="Z60" s="131" t="str">
        <f t="shared" si="28"/>
        <v>NEWTON COUNTY</v>
      </c>
      <c r="AA60" s="131" t="str">
        <f t="shared" si="28"/>
        <v>JOHNSON COUNTY</v>
      </c>
      <c r="AB60" s="131" t="str">
        <f t="shared" si="28"/>
        <v>TOOLE COUNTY</v>
      </c>
      <c r="AC60" s="131" t="str">
        <f t="shared" si="28"/>
        <v>KEITH COUNTY</v>
      </c>
      <c r="AD60" s="131" t="str">
        <f t="shared" si="28"/>
        <v/>
      </c>
      <c r="AE60" s="131" t="str">
        <f t="shared" si="28"/>
        <v/>
      </c>
      <c r="AF60" s="131" t="str">
        <f t="shared" ref="AF60:AO69" si="29">IFERROR(VLOOKUP($B$3&amp;"_"&amp;AF$8&amp;$A60,LookUpTable_CountyName_AllYears,3,FALSE),"")</f>
        <v/>
      </c>
      <c r="AG60" s="131" t="str">
        <f t="shared" si="29"/>
        <v/>
      </c>
      <c r="AH60" s="131" t="str">
        <f t="shared" si="29"/>
        <v>STEUBEN COUNTY</v>
      </c>
      <c r="AI60" s="131" t="str">
        <f t="shared" si="29"/>
        <v>JOHNSTON COUNTY</v>
      </c>
      <c r="AJ60" s="131" t="str">
        <f t="shared" si="29"/>
        <v>WARD COUNTY</v>
      </c>
      <c r="AK60" s="131" t="str">
        <f t="shared" si="29"/>
        <v>MARION COUNTY</v>
      </c>
      <c r="AL60" s="131" t="str">
        <f t="shared" si="29"/>
        <v>MUSKOGEE COUNTY</v>
      </c>
      <c r="AM60" s="131" t="str">
        <f t="shared" si="29"/>
        <v/>
      </c>
      <c r="AN60" s="131" t="str">
        <f t="shared" si="29"/>
        <v>PHILADELPHIA COUNTY</v>
      </c>
      <c r="AO60" s="131" t="str">
        <f t="shared" si="29"/>
        <v/>
      </c>
      <c r="AP60" s="131" t="str">
        <f t="shared" ref="AP60:AZ69" si="30">IFERROR(VLOOKUP($B$3&amp;"_"&amp;AP$8&amp;$A60,LookUpTable_CountyName_AllYears,3,FALSE),"")</f>
        <v/>
      </c>
      <c r="AQ60" s="131" t="str">
        <f t="shared" si="30"/>
        <v>OGLALA LAKOTA COUNTY</v>
      </c>
      <c r="AR60" s="131" t="str">
        <f t="shared" si="30"/>
        <v>LEWIS COUNTY</v>
      </c>
      <c r="AS60" s="131" t="str">
        <f t="shared" si="30"/>
        <v>COTTLE COUNTY</v>
      </c>
      <c r="AT60" s="131" t="str">
        <f t="shared" si="30"/>
        <v/>
      </c>
      <c r="AU60" s="131" t="str">
        <f t="shared" si="30"/>
        <v/>
      </c>
      <c r="AV60" s="131" t="str">
        <f t="shared" si="30"/>
        <v>LANCASTER COUNTY</v>
      </c>
      <c r="AW60" s="131" t="str">
        <f t="shared" si="30"/>
        <v/>
      </c>
      <c r="AX60" s="131" t="str">
        <f t="shared" si="30"/>
        <v>WEBSTER COUNTY</v>
      </c>
      <c r="AY60" s="131" t="str">
        <f t="shared" si="30"/>
        <v>PRICE COUNTY</v>
      </c>
      <c r="AZ60" s="131" t="str">
        <f t="shared" si="30"/>
        <v/>
      </c>
    </row>
    <row r="61" spans="1:52" x14ac:dyDescent="0.2">
      <c r="A61" s="135">
        <v>52</v>
      </c>
      <c r="B61" s="131" t="str">
        <f t="shared" si="26"/>
        <v>MORGAN COUNTY</v>
      </c>
      <c r="C61" s="131" t="str">
        <f t="shared" si="26"/>
        <v/>
      </c>
      <c r="D61" s="131" t="str">
        <f t="shared" si="26"/>
        <v/>
      </c>
      <c r="E61" s="131" t="str">
        <f t="shared" si="26"/>
        <v>OUACHITA COUNTY</v>
      </c>
      <c r="F61" s="131" t="str">
        <f t="shared" si="26"/>
        <v>TEHAMA COUNTY</v>
      </c>
      <c r="G61" s="131" t="str">
        <f t="shared" si="26"/>
        <v>PUEBLO COUNTY</v>
      </c>
      <c r="H61" s="131" t="str">
        <f t="shared" si="26"/>
        <v/>
      </c>
      <c r="I61" s="131" t="str">
        <f t="shared" si="26"/>
        <v/>
      </c>
      <c r="J61" s="131" t="str">
        <f t="shared" si="26"/>
        <v/>
      </c>
      <c r="K61" s="131" t="str">
        <f t="shared" si="26"/>
        <v>PINELLAS COUNTY</v>
      </c>
      <c r="L61" s="131" t="str">
        <f t="shared" si="27"/>
        <v>ELBERT COUNTY</v>
      </c>
      <c r="M61" s="131" t="str">
        <f t="shared" si="27"/>
        <v/>
      </c>
      <c r="N61" s="131" t="str">
        <f t="shared" si="27"/>
        <v/>
      </c>
      <c r="O61" s="131" t="str">
        <f t="shared" si="27"/>
        <v>LEE COUNTY</v>
      </c>
      <c r="P61" s="131" t="str">
        <f t="shared" si="27"/>
        <v>MIAMI COUNTY</v>
      </c>
      <c r="Q61" s="131" t="str">
        <f t="shared" si="27"/>
        <v>JOHNSON COUNTY</v>
      </c>
      <c r="R61" s="131" t="str">
        <f t="shared" si="27"/>
        <v>LEAVENWORTH COUNTY</v>
      </c>
      <c r="S61" s="131" t="str">
        <f t="shared" si="27"/>
        <v>HENRY COUNTY</v>
      </c>
      <c r="T61" s="131" t="str">
        <f t="shared" si="27"/>
        <v>ST. TAMMANY PARISH</v>
      </c>
      <c r="U61" s="131" t="str">
        <f t="shared" si="27"/>
        <v/>
      </c>
      <c r="V61" s="131" t="str">
        <f t="shared" si="28"/>
        <v/>
      </c>
      <c r="W61" s="131" t="str">
        <f t="shared" si="28"/>
        <v/>
      </c>
      <c r="X61" s="131" t="str">
        <f t="shared" si="28"/>
        <v>MARQUETTE COUNTY</v>
      </c>
      <c r="Y61" s="131" t="str">
        <f t="shared" si="28"/>
        <v>NICOLLET COUNTY</v>
      </c>
      <c r="Z61" s="131" t="str">
        <f t="shared" si="28"/>
        <v>NOXUBEE COUNTY</v>
      </c>
      <c r="AA61" s="131" t="str">
        <f t="shared" si="28"/>
        <v>KNOX COUNTY</v>
      </c>
      <c r="AB61" s="131" t="str">
        <f t="shared" si="28"/>
        <v>TREASURE COUNTY</v>
      </c>
      <c r="AC61" s="131" t="str">
        <f t="shared" si="28"/>
        <v>KEYA PAHA COUNTY</v>
      </c>
      <c r="AD61" s="131" t="str">
        <f t="shared" si="28"/>
        <v/>
      </c>
      <c r="AE61" s="131" t="str">
        <f t="shared" si="28"/>
        <v/>
      </c>
      <c r="AF61" s="131" t="str">
        <f t="shared" si="29"/>
        <v/>
      </c>
      <c r="AG61" s="131" t="str">
        <f t="shared" si="29"/>
        <v/>
      </c>
      <c r="AH61" s="131" t="str">
        <f t="shared" si="29"/>
        <v>SUFFOLK COUNTY</v>
      </c>
      <c r="AI61" s="131" t="str">
        <f t="shared" si="29"/>
        <v>JONES COUNTY</v>
      </c>
      <c r="AJ61" s="131" t="str">
        <f t="shared" si="29"/>
        <v>WELLS COUNTY</v>
      </c>
      <c r="AK61" s="131" t="str">
        <f t="shared" si="29"/>
        <v>MEDINA COUNTY</v>
      </c>
      <c r="AL61" s="131" t="str">
        <f t="shared" si="29"/>
        <v>NOBLE COUNTY</v>
      </c>
      <c r="AM61" s="131" t="str">
        <f t="shared" si="29"/>
        <v/>
      </c>
      <c r="AN61" s="131" t="str">
        <f t="shared" si="29"/>
        <v>PIKE COUNTY</v>
      </c>
      <c r="AO61" s="131" t="str">
        <f t="shared" si="29"/>
        <v/>
      </c>
      <c r="AP61" s="131" t="str">
        <f t="shared" si="30"/>
        <v/>
      </c>
      <c r="AQ61" s="131" t="str">
        <f t="shared" si="30"/>
        <v>PENNINGTON COUNTY</v>
      </c>
      <c r="AR61" s="131" t="str">
        <f t="shared" si="30"/>
        <v>LINCOLN COUNTY</v>
      </c>
      <c r="AS61" s="131" t="str">
        <f t="shared" si="30"/>
        <v>CRANE COUNTY</v>
      </c>
      <c r="AT61" s="131" t="str">
        <f t="shared" si="30"/>
        <v/>
      </c>
      <c r="AU61" s="131" t="str">
        <f t="shared" si="30"/>
        <v/>
      </c>
      <c r="AV61" s="131" t="str">
        <f t="shared" si="30"/>
        <v>LEE COUNTY</v>
      </c>
      <c r="AW61" s="131" t="str">
        <f t="shared" si="30"/>
        <v/>
      </c>
      <c r="AX61" s="131" t="str">
        <f t="shared" si="30"/>
        <v>WETZEL COUNTY</v>
      </c>
      <c r="AY61" s="131" t="str">
        <f t="shared" si="30"/>
        <v>RACINE COUNTY</v>
      </c>
      <c r="AZ61" s="131" t="str">
        <f t="shared" si="30"/>
        <v/>
      </c>
    </row>
    <row r="62" spans="1:52" x14ac:dyDescent="0.2">
      <c r="A62" s="135">
        <v>53</v>
      </c>
      <c r="B62" s="131" t="str">
        <f t="shared" si="26"/>
        <v>PERRY COUNTY</v>
      </c>
      <c r="C62" s="131" t="str">
        <f t="shared" si="26"/>
        <v/>
      </c>
      <c r="D62" s="131" t="str">
        <f t="shared" si="26"/>
        <v/>
      </c>
      <c r="E62" s="131" t="str">
        <f t="shared" si="26"/>
        <v>PERRY COUNTY</v>
      </c>
      <c r="F62" s="131" t="str">
        <f t="shared" si="26"/>
        <v>TRINITY COUNTY</v>
      </c>
      <c r="G62" s="131" t="str">
        <f t="shared" si="26"/>
        <v>RIO BLANCO COUNTY</v>
      </c>
      <c r="H62" s="131" t="str">
        <f t="shared" si="26"/>
        <v/>
      </c>
      <c r="I62" s="131" t="str">
        <f t="shared" si="26"/>
        <v/>
      </c>
      <c r="J62" s="131" t="str">
        <f t="shared" si="26"/>
        <v/>
      </c>
      <c r="K62" s="131" t="str">
        <f t="shared" si="26"/>
        <v>POLK COUNTY</v>
      </c>
      <c r="L62" s="131" t="str">
        <f t="shared" si="27"/>
        <v>EMANUEL COUNTY</v>
      </c>
      <c r="M62" s="131" t="str">
        <f t="shared" si="27"/>
        <v/>
      </c>
      <c r="N62" s="131" t="str">
        <f t="shared" si="27"/>
        <v/>
      </c>
      <c r="O62" s="131" t="str">
        <f t="shared" si="27"/>
        <v>LIVINGSTON COUNTY</v>
      </c>
      <c r="P62" s="131" t="str">
        <f t="shared" si="27"/>
        <v>MONROE COUNTY</v>
      </c>
      <c r="Q62" s="131" t="str">
        <f t="shared" si="27"/>
        <v>JONES COUNTY</v>
      </c>
      <c r="R62" s="131" t="str">
        <f t="shared" si="27"/>
        <v>LINCOLN COUNTY</v>
      </c>
      <c r="S62" s="131" t="str">
        <f t="shared" si="27"/>
        <v>HICKMAN COUNTY</v>
      </c>
      <c r="T62" s="131" t="str">
        <f t="shared" si="27"/>
        <v>TANGIPAHOA PARISH</v>
      </c>
      <c r="U62" s="131" t="str">
        <f t="shared" si="27"/>
        <v/>
      </c>
      <c r="V62" s="131" t="str">
        <f t="shared" si="28"/>
        <v/>
      </c>
      <c r="W62" s="131" t="str">
        <f t="shared" si="28"/>
        <v/>
      </c>
      <c r="X62" s="131" t="str">
        <f t="shared" si="28"/>
        <v>MASON COUNTY</v>
      </c>
      <c r="Y62" s="131" t="str">
        <f t="shared" si="28"/>
        <v>NOBLES COUNTY</v>
      </c>
      <c r="Z62" s="131" t="str">
        <f t="shared" si="28"/>
        <v>OKTIBBEHA COUNTY</v>
      </c>
      <c r="AA62" s="131" t="str">
        <f t="shared" si="28"/>
        <v>LACLEDE COUNTY</v>
      </c>
      <c r="AB62" s="131" t="str">
        <f t="shared" si="28"/>
        <v>VALLEY COUNTY</v>
      </c>
      <c r="AC62" s="131" t="str">
        <f t="shared" si="28"/>
        <v>KIMBALL COUNTY</v>
      </c>
      <c r="AD62" s="131" t="str">
        <f t="shared" si="28"/>
        <v/>
      </c>
      <c r="AE62" s="131" t="str">
        <f t="shared" si="28"/>
        <v/>
      </c>
      <c r="AF62" s="131" t="str">
        <f t="shared" si="29"/>
        <v/>
      </c>
      <c r="AG62" s="131" t="str">
        <f t="shared" si="29"/>
        <v/>
      </c>
      <c r="AH62" s="131" t="str">
        <f t="shared" si="29"/>
        <v>SULLIVAN COUNTY</v>
      </c>
      <c r="AI62" s="131" t="str">
        <f t="shared" si="29"/>
        <v>LEE COUNTY</v>
      </c>
      <c r="AJ62" s="131" t="str">
        <f t="shared" si="29"/>
        <v>WILLIAMS COUNTY</v>
      </c>
      <c r="AK62" s="131" t="str">
        <f t="shared" si="29"/>
        <v>MEIGS COUNTY</v>
      </c>
      <c r="AL62" s="131" t="str">
        <f t="shared" si="29"/>
        <v>NOWATA COUNTY</v>
      </c>
      <c r="AM62" s="131" t="str">
        <f t="shared" si="29"/>
        <v/>
      </c>
      <c r="AN62" s="131" t="str">
        <f t="shared" si="29"/>
        <v>POTTER COUNTY</v>
      </c>
      <c r="AO62" s="131" t="str">
        <f t="shared" si="29"/>
        <v/>
      </c>
      <c r="AP62" s="131" t="str">
        <f t="shared" si="30"/>
        <v/>
      </c>
      <c r="AQ62" s="131" t="str">
        <f t="shared" si="30"/>
        <v>PERKINS COUNTY</v>
      </c>
      <c r="AR62" s="131" t="str">
        <f t="shared" si="30"/>
        <v>LOUDON COUNTY</v>
      </c>
      <c r="AS62" s="131" t="str">
        <f t="shared" si="30"/>
        <v>CROCKETT COUNTY</v>
      </c>
      <c r="AT62" s="131" t="str">
        <f t="shared" si="30"/>
        <v/>
      </c>
      <c r="AU62" s="131" t="str">
        <f t="shared" si="30"/>
        <v/>
      </c>
      <c r="AV62" s="131" t="str">
        <f t="shared" si="30"/>
        <v>LOUDOUN COUNTY</v>
      </c>
      <c r="AW62" s="131" t="str">
        <f t="shared" si="30"/>
        <v/>
      </c>
      <c r="AX62" s="131" t="str">
        <f t="shared" si="30"/>
        <v>WIRT COUNTY</v>
      </c>
      <c r="AY62" s="131" t="str">
        <f t="shared" si="30"/>
        <v>RICHLAND COUNTY</v>
      </c>
      <c r="AZ62" s="131" t="str">
        <f t="shared" si="30"/>
        <v/>
      </c>
    </row>
    <row r="63" spans="1:52" x14ac:dyDescent="0.2">
      <c r="A63" s="135">
        <v>54</v>
      </c>
      <c r="B63" s="131" t="str">
        <f t="shared" si="26"/>
        <v>PICKENS COUNTY</v>
      </c>
      <c r="C63" s="131" t="str">
        <f t="shared" si="26"/>
        <v/>
      </c>
      <c r="D63" s="131" t="str">
        <f t="shared" si="26"/>
        <v/>
      </c>
      <c r="E63" s="131" t="str">
        <f t="shared" si="26"/>
        <v>PHILLIPS COUNTY</v>
      </c>
      <c r="F63" s="131" t="str">
        <f t="shared" si="26"/>
        <v>TULARE COUNTY</v>
      </c>
      <c r="G63" s="131" t="str">
        <f t="shared" si="26"/>
        <v>RIO GRANDE COUNTY</v>
      </c>
      <c r="H63" s="131" t="str">
        <f t="shared" si="26"/>
        <v/>
      </c>
      <c r="I63" s="131" t="str">
        <f t="shared" si="26"/>
        <v/>
      </c>
      <c r="J63" s="131" t="str">
        <f t="shared" si="26"/>
        <v/>
      </c>
      <c r="K63" s="131" t="str">
        <f t="shared" si="26"/>
        <v>PUTNAM COUNTY</v>
      </c>
      <c r="L63" s="131" t="str">
        <f t="shared" si="27"/>
        <v>EVANS COUNTY</v>
      </c>
      <c r="M63" s="131" t="str">
        <f t="shared" si="27"/>
        <v/>
      </c>
      <c r="N63" s="131" t="str">
        <f t="shared" si="27"/>
        <v/>
      </c>
      <c r="O63" s="131" t="str">
        <f t="shared" si="27"/>
        <v>LOGAN COUNTY</v>
      </c>
      <c r="P63" s="131" t="str">
        <f t="shared" si="27"/>
        <v>MONTGOMERY COUNTY</v>
      </c>
      <c r="Q63" s="131" t="str">
        <f t="shared" si="27"/>
        <v>KEOKUK COUNTY</v>
      </c>
      <c r="R63" s="131" t="str">
        <f t="shared" si="27"/>
        <v>LINN COUNTY</v>
      </c>
      <c r="S63" s="131" t="str">
        <f t="shared" si="27"/>
        <v>HOPKINS COUNTY</v>
      </c>
      <c r="T63" s="131" t="str">
        <f t="shared" si="27"/>
        <v>TENSAS PARISH</v>
      </c>
      <c r="U63" s="131" t="str">
        <f t="shared" si="27"/>
        <v/>
      </c>
      <c r="V63" s="131" t="str">
        <f t="shared" si="28"/>
        <v/>
      </c>
      <c r="W63" s="131" t="str">
        <f t="shared" si="28"/>
        <v/>
      </c>
      <c r="X63" s="131" t="str">
        <f t="shared" si="28"/>
        <v>MECOSTA COUNTY</v>
      </c>
      <c r="Y63" s="131" t="str">
        <f t="shared" si="28"/>
        <v>NORMAN COUNTY</v>
      </c>
      <c r="Z63" s="131" t="str">
        <f t="shared" si="28"/>
        <v>PANOLA COUNTY</v>
      </c>
      <c r="AA63" s="131" t="str">
        <f t="shared" si="28"/>
        <v>LAFAYETTE COUNTY</v>
      </c>
      <c r="AB63" s="131" t="str">
        <f t="shared" si="28"/>
        <v>WHEATLAND COUNTY</v>
      </c>
      <c r="AC63" s="131" t="str">
        <f t="shared" si="28"/>
        <v>KNOX COUNTY</v>
      </c>
      <c r="AD63" s="131" t="str">
        <f t="shared" si="28"/>
        <v/>
      </c>
      <c r="AE63" s="131" t="str">
        <f t="shared" si="28"/>
        <v/>
      </c>
      <c r="AF63" s="131" t="str">
        <f t="shared" si="29"/>
        <v/>
      </c>
      <c r="AG63" s="131" t="str">
        <f t="shared" si="29"/>
        <v/>
      </c>
      <c r="AH63" s="131" t="str">
        <f t="shared" si="29"/>
        <v>TIOGA COUNTY</v>
      </c>
      <c r="AI63" s="131" t="str">
        <f t="shared" si="29"/>
        <v>LENOIR COUNTY</v>
      </c>
      <c r="AJ63" s="131" t="str">
        <f t="shared" si="29"/>
        <v/>
      </c>
      <c r="AK63" s="131" t="str">
        <f t="shared" si="29"/>
        <v>MERCER COUNTY</v>
      </c>
      <c r="AL63" s="131" t="str">
        <f t="shared" si="29"/>
        <v>OKFUSKEE COUNTY</v>
      </c>
      <c r="AM63" s="131" t="str">
        <f t="shared" si="29"/>
        <v/>
      </c>
      <c r="AN63" s="131" t="str">
        <f t="shared" si="29"/>
        <v>SCHUYLKILL COUNTY</v>
      </c>
      <c r="AO63" s="131" t="str">
        <f t="shared" si="29"/>
        <v/>
      </c>
      <c r="AP63" s="131" t="str">
        <f t="shared" si="30"/>
        <v/>
      </c>
      <c r="AQ63" s="131" t="str">
        <f t="shared" si="30"/>
        <v>POTTER COUNTY</v>
      </c>
      <c r="AR63" s="131" t="str">
        <f t="shared" si="30"/>
        <v>MCMINN COUNTY</v>
      </c>
      <c r="AS63" s="131" t="str">
        <f t="shared" si="30"/>
        <v>CROSBY COUNTY</v>
      </c>
      <c r="AT63" s="131" t="str">
        <f t="shared" si="30"/>
        <v/>
      </c>
      <c r="AU63" s="131" t="str">
        <f t="shared" si="30"/>
        <v/>
      </c>
      <c r="AV63" s="131" t="str">
        <f t="shared" si="30"/>
        <v>LOUISA COUNTY</v>
      </c>
      <c r="AW63" s="131" t="str">
        <f t="shared" si="30"/>
        <v/>
      </c>
      <c r="AX63" s="131" t="str">
        <f t="shared" si="30"/>
        <v>WOOD COUNTY</v>
      </c>
      <c r="AY63" s="131" t="str">
        <f t="shared" si="30"/>
        <v>ROCK COUNTY</v>
      </c>
      <c r="AZ63" s="131" t="str">
        <f t="shared" si="30"/>
        <v/>
      </c>
    </row>
    <row r="64" spans="1:52" x14ac:dyDescent="0.2">
      <c r="A64" s="135">
        <v>55</v>
      </c>
      <c r="B64" s="131" t="str">
        <f t="shared" si="26"/>
        <v>PIKE COUNTY</v>
      </c>
      <c r="C64" s="131" t="str">
        <f t="shared" si="26"/>
        <v/>
      </c>
      <c r="D64" s="131" t="str">
        <f t="shared" si="26"/>
        <v/>
      </c>
      <c r="E64" s="131" t="str">
        <f t="shared" si="26"/>
        <v>PIKE COUNTY</v>
      </c>
      <c r="F64" s="131" t="str">
        <f t="shared" si="26"/>
        <v>TUOLUMNE COUNTY</v>
      </c>
      <c r="G64" s="131" t="str">
        <f t="shared" si="26"/>
        <v>ROUTT COUNTY</v>
      </c>
      <c r="H64" s="131" t="str">
        <f t="shared" si="26"/>
        <v/>
      </c>
      <c r="I64" s="131" t="str">
        <f t="shared" si="26"/>
        <v/>
      </c>
      <c r="J64" s="131" t="str">
        <f t="shared" si="26"/>
        <v/>
      </c>
      <c r="K64" s="131" t="str">
        <f t="shared" si="26"/>
        <v>ST. JOHNS COUNTY</v>
      </c>
      <c r="L64" s="131" t="str">
        <f t="shared" si="27"/>
        <v>FANNIN COUNTY</v>
      </c>
      <c r="M64" s="131" t="str">
        <f t="shared" si="27"/>
        <v/>
      </c>
      <c r="N64" s="131" t="str">
        <f t="shared" si="27"/>
        <v/>
      </c>
      <c r="O64" s="131" t="str">
        <f t="shared" si="27"/>
        <v>MCDONOUGH COUNTY</v>
      </c>
      <c r="P64" s="131" t="str">
        <f t="shared" si="27"/>
        <v>MORGAN COUNTY</v>
      </c>
      <c r="Q64" s="131" t="str">
        <f t="shared" si="27"/>
        <v>KOSSUTH COUNTY</v>
      </c>
      <c r="R64" s="131" t="str">
        <f t="shared" si="27"/>
        <v>LOGAN COUNTY</v>
      </c>
      <c r="S64" s="131" t="str">
        <f t="shared" si="27"/>
        <v>JACKSON COUNTY</v>
      </c>
      <c r="T64" s="131" t="str">
        <f t="shared" si="27"/>
        <v>TERREBONNE PARISH</v>
      </c>
      <c r="U64" s="131" t="str">
        <f t="shared" si="27"/>
        <v/>
      </c>
      <c r="V64" s="131" t="str">
        <f t="shared" si="28"/>
        <v/>
      </c>
      <c r="W64" s="131" t="str">
        <f t="shared" si="28"/>
        <v/>
      </c>
      <c r="X64" s="131" t="str">
        <f t="shared" si="28"/>
        <v>MENOMINEE COUNTY</v>
      </c>
      <c r="Y64" s="131" t="str">
        <f t="shared" si="28"/>
        <v>OLMSTED COUNTY</v>
      </c>
      <c r="Z64" s="131" t="str">
        <f t="shared" si="28"/>
        <v>PEARL RIVER COUNTY</v>
      </c>
      <c r="AA64" s="131" t="str">
        <f t="shared" si="28"/>
        <v>LAWRENCE COUNTY</v>
      </c>
      <c r="AB64" s="131" t="str">
        <f t="shared" si="28"/>
        <v>WIBAUX COUNTY</v>
      </c>
      <c r="AC64" s="131" t="str">
        <f t="shared" si="28"/>
        <v>LANCASTER COUNTY</v>
      </c>
      <c r="AD64" s="131" t="str">
        <f t="shared" si="28"/>
        <v/>
      </c>
      <c r="AE64" s="131" t="str">
        <f t="shared" si="28"/>
        <v/>
      </c>
      <c r="AF64" s="131" t="str">
        <f t="shared" si="29"/>
        <v/>
      </c>
      <c r="AG64" s="131" t="str">
        <f t="shared" si="29"/>
        <v/>
      </c>
      <c r="AH64" s="131" t="str">
        <f t="shared" si="29"/>
        <v>TOMPKINS COUNTY</v>
      </c>
      <c r="AI64" s="131" t="str">
        <f t="shared" si="29"/>
        <v>LINCOLN COUNTY</v>
      </c>
      <c r="AJ64" s="131" t="str">
        <f t="shared" si="29"/>
        <v/>
      </c>
      <c r="AK64" s="131" t="str">
        <f t="shared" si="29"/>
        <v>MIAMI COUNTY</v>
      </c>
      <c r="AL64" s="131" t="str">
        <f t="shared" si="29"/>
        <v>OKLAHOMA COUNTY</v>
      </c>
      <c r="AM64" s="131" t="str">
        <f t="shared" si="29"/>
        <v/>
      </c>
      <c r="AN64" s="131" t="str">
        <f t="shared" si="29"/>
        <v>SNYDER COUNTY</v>
      </c>
      <c r="AO64" s="131" t="str">
        <f t="shared" si="29"/>
        <v/>
      </c>
      <c r="AP64" s="131" t="str">
        <f t="shared" si="30"/>
        <v/>
      </c>
      <c r="AQ64" s="131" t="str">
        <f t="shared" si="30"/>
        <v>ROBERTS COUNTY</v>
      </c>
      <c r="AR64" s="131" t="str">
        <f t="shared" si="30"/>
        <v>MCNAIRY COUNTY</v>
      </c>
      <c r="AS64" s="131" t="str">
        <f t="shared" si="30"/>
        <v>CULBERSON COUNTY</v>
      </c>
      <c r="AT64" s="131" t="str">
        <f t="shared" si="30"/>
        <v/>
      </c>
      <c r="AU64" s="131" t="str">
        <f t="shared" si="30"/>
        <v/>
      </c>
      <c r="AV64" s="131" t="str">
        <f t="shared" si="30"/>
        <v>LUNENBURG COUNTY</v>
      </c>
      <c r="AW64" s="131" t="str">
        <f t="shared" si="30"/>
        <v/>
      </c>
      <c r="AX64" s="131" t="str">
        <f t="shared" si="30"/>
        <v>WYOMING COUNTY</v>
      </c>
      <c r="AY64" s="131" t="str">
        <f t="shared" si="30"/>
        <v>RUSK COUNTY</v>
      </c>
      <c r="AZ64" s="131" t="str">
        <f t="shared" si="30"/>
        <v/>
      </c>
    </row>
    <row r="65" spans="1:52" x14ac:dyDescent="0.2">
      <c r="A65" s="135">
        <v>56</v>
      </c>
      <c r="B65" s="131" t="str">
        <f t="shared" si="26"/>
        <v>RANDOLPH COUNTY</v>
      </c>
      <c r="C65" s="131" t="str">
        <f t="shared" si="26"/>
        <v/>
      </c>
      <c r="D65" s="131" t="str">
        <f t="shared" si="26"/>
        <v/>
      </c>
      <c r="E65" s="131" t="str">
        <f t="shared" si="26"/>
        <v>POINSETT COUNTY</v>
      </c>
      <c r="F65" s="131" t="str">
        <f t="shared" si="26"/>
        <v>VENTURA COUNTY</v>
      </c>
      <c r="G65" s="131" t="str">
        <f t="shared" si="26"/>
        <v>SAGUACHE COUNTY</v>
      </c>
      <c r="H65" s="131" t="str">
        <f t="shared" si="26"/>
        <v/>
      </c>
      <c r="I65" s="131" t="str">
        <f t="shared" si="26"/>
        <v/>
      </c>
      <c r="J65" s="131" t="str">
        <f t="shared" si="26"/>
        <v/>
      </c>
      <c r="K65" s="131" t="str">
        <f t="shared" si="26"/>
        <v>ST. LUCIE COUNTY</v>
      </c>
      <c r="L65" s="131" t="str">
        <f t="shared" si="27"/>
        <v>FAYETTE COUNTY</v>
      </c>
      <c r="M65" s="131" t="str">
        <f t="shared" si="27"/>
        <v/>
      </c>
      <c r="N65" s="131" t="str">
        <f t="shared" si="27"/>
        <v/>
      </c>
      <c r="O65" s="131" t="str">
        <f t="shared" si="27"/>
        <v>MCHENRY COUNTY</v>
      </c>
      <c r="P65" s="131" t="str">
        <f t="shared" si="27"/>
        <v>NEWTON COUNTY</v>
      </c>
      <c r="Q65" s="131" t="str">
        <f t="shared" si="27"/>
        <v>LEE COUNTY</v>
      </c>
      <c r="R65" s="131" t="str">
        <f t="shared" si="27"/>
        <v>LYON COUNTY</v>
      </c>
      <c r="S65" s="131" t="str">
        <f t="shared" si="27"/>
        <v>JEFFERSON COUNTY</v>
      </c>
      <c r="T65" s="131" t="str">
        <f t="shared" si="27"/>
        <v>UNION PARISH</v>
      </c>
      <c r="U65" s="131" t="str">
        <f t="shared" si="27"/>
        <v/>
      </c>
      <c r="V65" s="131" t="str">
        <f t="shared" si="28"/>
        <v/>
      </c>
      <c r="W65" s="131" t="str">
        <f t="shared" si="28"/>
        <v/>
      </c>
      <c r="X65" s="131" t="str">
        <f t="shared" si="28"/>
        <v>MIDLAND COUNTY</v>
      </c>
      <c r="Y65" s="131" t="str">
        <f t="shared" si="28"/>
        <v>OTTER TAIL COUNTY</v>
      </c>
      <c r="Z65" s="131" t="str">
        <f t="shared" si="28"/>
        <v>PERRY COUNTY</v>
      </c>
      <c r="AA65" s="131" t="str">
        <f t="shared" si="28"/>
        <v>LEWIS COUNTY</v>
      </c>
      <c r="AB65" s="131" t="str">
        <f t="shared" si="28"/>
        <v>YELLOWSTONE COUNTY</v>
      </c>
      <c r="AC65" s="131" t="str">
        <f t="shared" si="28"/>
        <v>LINCOLN COUNTY</v>
      </c>
      <c r="AD65" s="131" t="str">
        <f t="shared" si="28"/>
        <v/>
      </c>
      <c r="AE65" s="131" t="str">
        <f t="shared" si="28"/>
        <v/>
      </c>
      <c r="AF65" s="131" t="str">
        <f t="shared" si="29"/>
        <v/>
      </c>
      <c r="AG65" s="131" t="str">
        <f t="shared" si="29"/>
        <v/>
      </c>
      <c r="AH65" s="131" t="str">
        <f t="shared" si="29"/>
        <v>ULSTER COUNTY</v>
      </c>
      <c r="AI65" s="131" t="str">
        <f t="shared" si="29"/>
        <v>MCDOWELL COUNTY</v>
      </c>
      <c r="AJ65" s="131" t="str">
        <f t="shared" si="29"/>
        <v/>
      </c>
      <c r="AK65" s="131" t="str">
        <f t="shared" si="29"/>
        <v>MONROE COUNTY</v>
      </c>
      <c r="AL65" s="131" t="str">
        <f t="shared" si="29"/>
        <v>OKMULGEE COUNTY</v>
      </c>
      <c r="AM65" s="131" t="str">
        <f t="shared" si="29"/>
        <v/>
      </c>
      <c r="AN65" s="131" t="str">
        <f t="shared" si="29"/>
        <v>SOMERSET COUNTY</v>
      </c>
      <c r="AO65" s="131" t="str">
        <f t="shared" si="29"/>
        <v/>
      </c>
      <c r="AP65" s="131" t="str">
        <f t="shared" si="30"/>
        <v/>
      </c>
      <c r="AQ65" s="131" t="str">
        <f t="shared" si="30"/>
        <v>SANBORN COUNTY</v>
      </c>
      <c r="AR65" s="131" t="str">
        <f t="shared" si="30"/>
        <v>MACON COUNTY</v>
      </c>
      <c r="AS65" s="131" t="str">
        <f t="shared" si="30"/>
        <v>DALLAM COUNTY</v>
      </c>
      <c r="AT65" s="131" t="str">
        <f t="shared" si="30"/>
        <v/>
      </c>
      <c r="AU65" s="131" t="str">
        <f t="shared" si="30"/>
        <v/>
      </c>
      <c r="AV65" s="131" t="str">
        <f t="shared" si="30"/>
        <v>MADISON COUNTY</v>
      </c>
      <c r="AW65" s="131" t="str">
        <f t="shared" si="30"/>
        <v/>
      </c>
      <c r="AX65" s="131" t="str">
        <f t="shared" si="30"/>
        <v/>
      </c>
      <c r="AY65" s="131" t="str">
        <f t="shared" si="30"/>
        <v>ST. CROIX COUNTY</v>
      </c>
      <c r="AZ65" s="131" t="str">
        <f t="shared" si="30"/>
        <v/>
      </c>
    </row>
    <row r="66" spans="1:52" x14ac:dyDescent="0.2">
      <c r="A66" s="135">
        <v>57</v>
      </c>
      <c r="B66" s="131" t="str">
        <f t="shared" si="26"/>
        <v>RUSSELL COUNTY</v>
      </c>
      <c r="C66" s="131" t="str">
        <f t="shared" si="26"/>
        <v/>
      </c>
      <c r="D66" s="131" t="str">
        <f t="shared" si="26"/>
        <v/>
      </c>
      <c r="E66" s="131" t="str">
        <f t="shared" si="26"/>
        <v>POLK COUNTY</v>
      </c>
      <c r="F66" s="131" t="str">
        <f t="shared" si="26"/>
        <v>YOLO COUNTY</v>
      </c>
      <c r="G66" s="131" t="str">
        <f t="shared" si="26"/>
        <v>SAN JUAN COUNTY</v>
      </c>
      <c r="H66" s="131" t="str">
        <f t="shared" si="26"/>
        <v/>
      </c>
      <c r="I66" s="131" t="str">
        <f t="shared" si="26"/>
        <v/>
      </c>
      <c r="J66" s="131" t="str">
        <f t="shared" si="26"/>
        <v/>
      </c>
      <c r="K66" s="131" t="str">
        <f t="shared" si="26"/>
        <v>SANTA ROSA COUNTY</v>
      </c>
      <c r="L66" s="131" t="str">
        <f t="shared" si="27"/>
        <v>FLOYD COUNTY</v>
      </c>
      <c r="M66" s="131" t="str">
        <f t="shared" si="27"/>
        <v/>
      </c>
      <c r="N66" s="131" t="str">
        <f t="shared" si="27"/>
        <v/>
      </c>
      <c r="O66" s="131" t="str">
        <f t="shared" si="27"/>
        <v>MCLEAN COUNTY</v>
      </c>
      <c r="P66" s="131" t="str">
        <f t="shared" si="27"/>
        <v>NOBLE COUNTY</v>
      </c>
      <c r="Q66" s="131" t="str">
        <f t="shared" si="27"/>
        <v>LINN COUNTY</v>
      </c>
      <c r="R66" s="131" t="str">
        <f t="shared" si="27"/>
        <v>MCPHERSON COUNTY</v>
      </c>
      <c r="S66" s="131" t="str">
        <f t="shared" si="27"/>
        <v>JESSAMINE COUNTY</v>
      </c>
      <c r="T66" s="131" t="str">
        <f t="shared" si="27"/>
        <v>VERMILION PARISH</v>
      </c>
      <c r="U66" s="131" t="str">
        <f t="shared" si="27"/>
        <v/>
      </c>
      <c r="V66" s="131" t="str">
        <f t="shared" si="28"/>
        <v/>
      </c>
      <c r="W66" s="131" t="str">
        <f t="shared" si="28"/>
        <v/>
      </c>
      <c r="X66" s="131" t="str">
        <f t="shared" si="28"/>
        <v>MISSAUKEE COUNTY</v>
      </c>
      <c r="Y66" s="131" t="str">
        <f t="shared" si="28"/>
        <v>PENNINGTON COUNTY</v>
      </c>
      <c r="Z66" s="131" t="str">
        <f t="shared" si="28"/>
        <v>PIKE COUNTY</v>
      </c>
      <c r="AA66" s="131" t="str">
        <f t="shared" si="28"/>
        <v>LINCOLN COUNTY</v>
      </c>
      <c r="AB66" s="131" t="str">
        <f t="shared" si="28"/>
        <v/>
      </c>
      <c r="AC66" s="131" t="str">
        <f t="shared" si="28"/>
        <v>LOGAN COUNTY</v>
      </c>
      <c r="AD66" s="131" t="str">
        <f t="shared" si="28"/>
        <v/>
      </c>
      <c r="AE66" s="131" t="str">
        <f t="shared" si="28"/>
        <v/>
      </c>
      <c r="AF66" s="131" t="str">
        <f t="shared" si="29"/>
        <v/>
      </c>
      <c r="AG66" s="131" t="str">
        <f t="shared" si="29"/>
        <v/>
      </c>
      <c r="AH66" s="131" t="str">
        <f t="shared" si="29"/>
        <v>WARREN COUNTY</v>
      </c>
      <c r="AI66" s="131" t="str">
        <f t="shared" si="29"/>
        <v>MACON COUNTY</v>
      </c>
      <c r="AJ66" s="131" t="str">
        <f t="shared" si="29"/>
        <v/>
      </c>
      <c r="AK66" s="131" t="str">
        <f t="shared" si="29"/>
        <v>MONTGOMERY COUNTY</v>
      </c>
      <c r="AL66" s="131" t="str">
        <f t="shared" si="29"/>
        <v>OSAGE COUNTY</v>
      </c>
      <c r="AM66" s="131" t="str">
        <f t="shared" si="29"/>
        <v/>
      </c>
      <c r="AN66" s="131" t="str">
        <f t="shared" si="29"/>
        <v>SULLIVAN COUNTY</v>
      </c>
      <c r="AO66" s="131" t="str">
        <f t="shared" si="29"/>
        <v/>
      </c>
      <c r="AP66" s="131" t="str">
        <f t="shared" si="30"/>
        <v/>
      </c>
      <c r="AQ66" s="131" t="str">
        <f t="shared" si="30"/>
        <v>SPINK COUNTY</v>
      </c>
      <c r="AR66" s="131" t="str">
        <f t="shared" si="30"/>
        <v>MADISON COUNTY</v>
      </c>
      <c r="AS66" s="131" t="str">
        <f t="shared" si="30"/>
        <v>DALLAS COUNTY</v>
      </c>
      <c r="AT66" s="131" t="str">
        <f t="shared" si="30"/>
        <v/>
      </c>
      <c r="AU66" s="131" t="str">
        <f t="shared" si="30"/>
        <v/>
      </c>
      <c r="AV66" s="131" t="str">
        <f t="shared" si="30"/>
        <v>MATHEWS COUNTY</v>
      </c>
      <c r="AW66" s="131" t="str">
        <f t="shared" si="30"/>
        <v/>
      </c>
      <c r="AX66" s="131" t="str">
        <f t="shared" si="30"/>
        <v/>
      </c>
      <c r="AY66" s="131" t="str">
        <f t="shared" si="30"/>
        <v>SAUK COUNTY</v>
      </c>
      <c r="AZ66" s="131" t="str">
        <f t="shared" si="30"/>
        <v/>
      </c>
    </row>
    <row r="67" spans="1:52" x14ac:dyDescent="0.2">
      <c r="A67" s="135">
        <v>58</v>
      </c>
      <c r="B67" s="131" t="str">
        <f t="shared" si="26"/>
        <v>ST. CLAIR COUNTY</v>
      </c>
      <c r="C67" s="131" t="str">
        <f t="shared" si="26"/>
        <v/>
      </c>
      <c r="D67" s="131" t="str">
        <f t="shared" si="26"/>
        <v/>
      </c>
      <c r="E67" s="131" t="str">
        <f t="shared" si="26"/>
        <v>POPE COUNTY</v>
      </c>
      <c r="F67" s="131" t="str">
        <f t="shared" si="26"/>
        <v>YUBA COUNTY</v>
      </c>
      <c r="G67" s="131" t="str">
        <f t="shared" si="26"/>
        <v>SAN MIGUEL COUNTY</v>
      </c>
      <c r="H67" s="131" t="str">
        <f t="shared" si="26"/>
        <v/>
      </c>
      <c r="I67" s="131" t="str">
        <f t="shared" si="26"/>
        <v/>
      </c>
      <c r="J67" s="131" t="str">
        <f t="shared" si="26"/>
        <v/>
      </c>
      <c r="K67" s="131" t="str">
        <f t="shared" si="26"/>
        <v>SARASOTA COUNTY</v>
      </c>
      <c r="L67" s="131" t="str">
        <f t="shared" si="27"/>
        <v>FORSYTH COUNTY</v>
      </c>
      <c r="M67" s="131" t="str">
        <f t="shared" si="27"/>
        <v/>
      </c>
      <c r="N67" s="131" t="str">
        <f t="shared" si="27"/>
        <v/>
      </c>
      <c r="O67" s="131" t="str">
        <f t="shared" si="27"/>
        <v>MACON COUNTY</v>
      </c>
      <c r="P67" s="131" t="str">
        <f t="shared" si="27"/>
        <v>OHIO COUNTY</v>
      </c>
      <c r="Q67" s="131" t="str">
        <f t="shared" si="27"/>
        <v>LOUISA COUNTY</v>
      </c>
      <c r="R67" s="131" t="str">
        <f t="shared" si="27"/>
        <v>MARION COUNTY</v>
      </c>
      <c r="S67" s="131" t="str">
        <f t="shared" si="27"/>
        <v>JOHNSON COUNTY</v>
      </c>
      <c r="T67" s="131" t="str">
        <f t="shared" si="27"/>
        <v>VERNON PARISH</v>
      </c>
      <c r="U67" s="131" t="str">
        <f t="shared" si="27"/>
        <v/>
      </c>
      <c r="V67" s="131" t="str">
        <f t="shared" si="28"/>
        <v/>
      </c>
      <c r="W67" s="131" t="str">
        <f t="shared" si="28"/>
        <v/>
      </c>
      <c r="X67" s="131" t="str">
        <f t="shared" si="28"/>
        <v>MONROE COUNTY</v>
      </c>
      <c r="Y67" s="131" t="str">
        <f t="shared" si="28"/>
        <v>PINE COUNTY</v>
      </c>
      <c r="Z67" s="131" t="str">
        <f t="shared" si="28"/>
        <v>PONTOTOC COUNTY</v>
      </c>
      <c r="AA67" s="131" t="str">
        <f t="shared" si="28"/>
        <v>LINN COUNTY</v>
      </c>
      <c r="AB67" s="131" t="str">
        <f t="shared" si="28"/>
        <v/>
      </c>
      <c r="AC67" s="131" t="str">
        <f t="shared" si="28"/>
        <v>LOUP COUNTY</v>
      </c>
      <c r="AD67" s="131" t="str">
        <f t="shared" si="28"/>
        <v/>
      </c>
      <c r="AE67" s="131" t="str">
        <f t="shared" si="28"/>
        <v/>
      </c>
      <c r="AF67" s="131" t="str">
        <f t="shared" si="29"/>
        <v/>
      </c>
      <c r="AG67" s="131" t="str">
        <f t="shared" si="29"/>
        <v/>
      </c>
      <c r="AH67" s="131" t="str">
        <f t="shared" si="29"/>
        <v>WASHINGTON COUNTY</v>
      </c>
      <c r="AI67" s="131" t="str">
        <f t="shared" si="29"/>
        <v>MADISON COUNTY</v>
      </c>
      <c r="AJ67" s="131" t="str">
        <f t="shared" si="29"/>
        <v/>
      </c>
      <c r="AK67" s="131" t="str">
        <f t="shared" si="29"/>
        <v>MORGAN COUNTY</v>
      </c>
      <c r="AL67" s="131" t="str">
        <f t="shared" si="29"/>
        <v>OTTAWA COUNTY</v>
      </c>
      <c r="AM67" s="131" t="str">
        <f t="shared" si="29"/>
        <v/>
      </c>
      <c r="AN67" s="131" t="str">
        <f t="shared" si="29"/>
        <v>SUSQUEHANNA COUNTY</v>
      </c>
      <c r="AO67" s="131" t="str">
        <f t="shared" si="29"/>
        <v/>
      </c>
      <c r="AP67" s="131" t="str">
        <f t="shared" si="30"/>
        <v/>
      </c>
      <c r="AQ67" s="131" t="str">
        <f t="shared" si="30"/>
        <v>STANLEY COUNTY</v>
      </c>
      <c r="AR67" s="131" t="str">
        <f t="shared" si="30"/>
        <v>MARION COUNTY</v>
      </c>
      <c r="AS67" s="131" t="str">
        <f t="shared" si="30"/>
        <v>DAWSON COUNTY</v>
      </c>
      <c r="AT67" s="131" t="str">
        <f t="shared" si="30"/>
        <v/>
      </c>
      <c r="AU67" s="131" t="str">
        <f t="shared" si="30"/>
        <v/>
      </c>
      <c r="AV67" s="131" t="str">
        <f t="shared" si="30"/>
        <v>MECKLENBURG COUNTY</v>
      </c>
      <c r="AW67" s="131" t="str">
        <f t="shared" si="30"/>
        <v/>
      </c>
      <c r="AX67" s="131" t="str">
        <f t="shared" si="30"/>
        <v/>
      </c>
      <c r="AY67" s="131" t="str">
        <f t="shared" si="30"/>
        <v>SAWYER COUNTY</v>
      </c>
      <c r="AZ67" s="131" t="str">
        <f t="shared" si="30"/>
        <v/>
      </c>
    </row>
    <row r="68" spans="1:52" x14ac:dyDescent="0.2">
      <c r="A68" s="135">
        <v>59</v>
      </c>
      <c r="B68" s="131" t="str">
        <f t="shared" si="26"/>
        <v>SHELBY COUNTY</v>
      </c>
      <c r="C68" s="131" t="str">
        <f t="shared" si="26"/>
        <v/>
      </c>
      <c r="D68" s="131" t="str">
        <f t="shared" si="26"/>
        <v/>
      </c>
      <c r="E68" s="131" t="str">
        <f t="shared" si="26"/>
        <v>PRAIRIE COUNTY</v>
      </c>
      <c r="F68" s="131" t="str">
        <f t="shared" si="26"/>
        <v/>
      </c>
      <c r="G68" s="131" t="str">
        <f t="shared" si="26"/>
        <v>SEDGWICK COUNTY</v>
      </c>
      <c r="H68" s="131" t="str">
        <f t="shared" si="26"/>
        <v/>
      </c>
      <c r="I68" s="131" t="str">
        <f t="shared" si="26"/>
        <v/>
      </c>
      <c r="J68" s="131" t="str">
        <f t="shared" si="26"/>
        <v/>
      </c>
      <c r="K68" s="131" t="str">
        <f t="shared" si="26"/>
        <v>SEMINOLE COUNTY</v>
      </c>
      <c r="L68" s="131" t="str">
        <f t="shared" si="27"/>
        <v>FRANKLIN COUNTY</v>
      </c>
      <c r="M68" s="131" t="str">
        <f t="shared" si="27"/>
        <v/>
      </c>
      <c r="N68" s="131" t="str">
        <f t="shared" si="27"/>
        <v/>
      </c>
      <c r="O68" s="131" t="str">
        <f t="shared" si="27"/>
        <v>MACOUPIN COUNTY</v>
      </c>
      <c r="P68" s="131" t="str">
        <f t="shared" si="27"/>
        <v>ORANGE COUNTY</v>
      </c>
      <c r="Q68" s="131" t="str">
        <f t="shared" si="27"/>
        <v>LUCAS COUNTY</v>
      </c>
      <c r="R68" s="131" t="str">
        <f t="shared" si="27"/>
        <v>MARSHALL COUNTY</v>
      </c>
      <c r="S68" s="131" t="str">
        <f t="shared" si="27"/>
        <v>KENTON COUNTY</v>
      </c>
      <c r="T68" s="131" t="str">
        <f t="shared" si="27"/>
        <v>WASHINGTON PARISH</v>
      </c>
      <c r="U68" s="131" t="str">
        <f t="shared" si="27"/>
        <v/>
      </c>
      <c r="V68" s="131" t="str">
        <f t="shared" si="28"/>
        <v/>
      </c>
      <c r="W68" s="131" t="str">
        <f t="shared" si="28"/>
        <v/>
      </c>
      <c r="X68" s="131" t="str">
        <f t="shared" si="28"/>
        <v>MONTCALM COUNTY</v>
      </c>
      <c r="Y68" s="131" t="str">
        <f t="shared" si="28"/>
        <v>PIPESTONE COUNTY</v>
      </c>
      <c r="Z68" s="131" t="str">
        <f t="shared" si="28"/>
        <v>PRENTISS COUNTY</v>
      </c>
      <c r="AA68" s="131" t="str">
        <f t="shared" si="28"/>
        <v>LIVINGSTON COUNTY</v>
      </c>
      <c r="AB68" s="131" t="str">
        <f t="shared" si="28"/>
        <v/>
      </c>
      <c r="AC68" s="131" t="str">
        <f t="shared" si="28"/>
        <v>MCPHERSON COUNTY</v>
      </c>
      <c r="AD68" s="131" t="str">
        <f t="shared" si="28"/>
        <v/>
      </c>
      <c r="AE68" s="131" t="str">
        <f t="shared" si="28"/>
        <v/>
      </c>
      <c r="AF68" s="131" t="str">
        <f t="shared" si="29"/>
        <v/>
      </c>
      <c r="AG68" s="131" t="str">
        <f t="shared" si="29"/>
        <v/>
      </c>
      <c r="AH68" s="131" t="str">
        <f t="shared" si="29"/>
        <v>WAYNE COUNTY</v>
      </c>
      <c r="AI68" s="131" t="str">
        <f t="shared" si="29"/>
        <v>MARTIN COUNTY</v>
      </c>
      <c r="AJ68" s="131" t="str">
        <f t="shared" si="29"/>
        <v/>
      </c>
      <c r="AK68" s="131" t="str">
        <f t="shared" si="29"/>
        <v>MORROW COUNTY</v>
      </c>
      <c r="AL68" s="131" t="str">
        <f t="shared" si="29"/>
        <v>PAWNEE COUNTY</v>
      </c>
      <c r="AM68" s="131" t="str">
        <f t="shared" si="29"/>
        <v/>
      </c>
      <c r="AN68" s="131" t="str">
        <f t="shared" si="29"/>
        <v>TIOGA COUNTY</v>
      </c>
      <c r="AO68" s="131" t="str">
        <f t="shared" si="29"/>
        <v/>
      </c>
      <c r="AP68" s="131" t="str">
        <f t="shared" si="30"/>
        <v/>
      </c>
      <c r="AQ68" s="131" t="str">
        <f t="shared" si="30"/>
        <v>SULLY COUNTY</v>
      </c>
      <c r="AR68" s="131" t="str">
        <f t="shared" si="30"/>
        <v>MARSHALL COUNTY</v>
      </c>
      <c r="AS68" s="131" t="str">
        <f t="shared" si="30"/>
        <v>DEAF SMITH COUNTY</v>
      </c>
      <c r="AT68" s="131" t="str">
        <f t="shared" si="30"/>
        <v/>
      </c>
      <c r="AU68" s="131" t="str">
        <f t="shared" si="30"/>
        <v/>
      </c>
      <c r="AV68" s="131" t="str">
        <f t="shared" si="30"/>
        <v>MIDDLESEX COUNTY</v>
      </c>
      <c r="AW68" s="131" t="str">
        <f t="shared" si="30"/>
        <v/>
      </c>
      <c r="AX68" s="131" t="str">
        <f t="shared" si="30"/>
        <v/>
      </c>
      <c r="AY68" s="131" t="str">
        <f t="shared" si="30"/>
        <v>SHAWANO COUNTY</v>
      </c>
      <c r="AZ68" s="131" t="str">
        <f t="shared" si="30"/>
        <v/>
      </c>
    </row>
    <row r="69" spans="1:52" x14ac:dyDescent="0.2">
      <c r="A69" s="135">
        <v>60</v>
      </c>
      <c r="B69" s="131" t="str">
        <f t="shared" si="26"/>
        <v>SUMTER COUNTY</v>
      </c>
      <c r="C69" s="131" t="str">
        <f t="shared" si="26"/>
        <v/>
      </c>
      <c r="D69" s="131" t="str">
        <f t="shared" si="26"/>
        <v/>
      </c>
      <c r="E69" s="131" t="str">
        <f t="shared" si="26"/>
        <v>PULASKI COUNTY</v>
      </c>
      <c r="F69" s="131" t="str">
        <f t="shared" si="26"/>
        <v/>
      </c>
      <c r="G69" s="131" t="str">
        <f t="shared" si="26"/>
        <v>SUMMIT COUNTY</v>
      </c>
      <c r="H69" s="131" t="str">
        <f t="shared" si="26"/>
        <v/>
      </c>
      <c r="I69" s="131" t="str">
        <f t="shared" si="26"/>
        <v/>
      </c>
      <c r="J69" s="131" t="str">
        <f t="shared" si="26"/>
        <v/>
      </c>
      <c r="K69" s="131" t="str">
        <f t="shared" si="26"/>
        <v>SUMTER COUNTY</v>
      </c>
      <c r="L69" s="131" t="str">
        <f t="shared" si="27"/>
        <v>FULTON COUNTY</v>
      </c>
      <c r="M69" s="131" t="str">
        <f t="shared" si="27"/>
        <v/>
      </c>
      <c r="N69" s="131" t="str">
        <f t="shared" si="27"/>
        <v/>
      </c>
      <c r="O69" s="131" t="str">
        <f t="shared" si="27"/>
        <v>MADISON COUNTY</v>
      </c>
      <c r="P69" s="131" t="str">
        <f t="shared" si="27"/>
        <v>OWEN COUNTY</v>
      </c>
      <c r="Q69" s="131" t="str">
        <f t="shared" si="27"/>
        <v>LYON COUNTY</v>
      </c>
      <c r="R69" s="131" t="str">
        <f t="shared" si="27"/>
        <v>MEADE COUNTY</v>
      </c>
      <c r="S69" s="131" t="str">
        <f t="shared" si="27"/>
        <v>KNOTT COUNTY</v>
      </c>
      <c r="T69" s="131" t="str">
        <f t="shared" si="27"/>
        <v>WEBSTER PARISH</v>
      </c>
      <c r="U69" s="131" t="str">
        <f t="shared" si="27"/>
        <v/>
      </c>
      <c r="V69" s="131" t="str">
        <f t="shared" si="28"/>
        <v/>
      </c>
      <c r="W69" s="131" t="str">
        <f t="shared" si="28"/>
        <v/>
      </c>
      <c r="X69" s="131" t="str">
        <f t="shared" si="28"/>
        <v>MONTMORENCY COUNTY</v>
      </c>
      <c r="Y69" s="131" t="str">
        <f t="shared" si="28"/>
        <v>POLK COUNTY</v>
      </c>
      <c r="Z69" s="131" t="str">
        <f t="shared" si="28"/>
        <v>QUITMAN COUNTY</v>
      </c>
      <c r="AA69" s="131" t="str">
        <f t="shared" si="28"/>
        <v>MCDONALD COUNTY</v>
      </c>
      <c r="AB69" s="131" t="str">
        <f t="shared" si="28"/>
        <v/>
      </c>
      <c r="AC69" s="131" t="str">
        <f t="shared" si="28"/>
        <v>MADISON COUNTY</v>
      </c>
      <c r="AD69" s="131" t="str">
        <f t="shared" si="28"/>
        <v/>
      </c>
      <c r="AE69" s="131" t="str">
        <f t="shared" si="28"/>
        <v/>
      </c>
      <c r="AF69" s="131" t="str">
        <f t="shared" si="29"/>
        <v/>
      </c>
      <c r="AG69" s="131" t="str">
        <f t="shared" si="29"/>
        <v/>
      </c>
      <c r="AH69" s="131" t="str">
        <f t="shared" si="29"/>
        <v>WESTCHESTER COUNTY</v>
      </c>
      <c r="AI69" s="131" t="str">
        <f t="shared" si="29"/>
        <v>MECKLENBURG COUNTY</v>
      </c>
      <c r="AJ69" s="131" t="str">
        <f t="shared" si="29"/>
        <v/>
      </c>
      <c r="AK69" s="131" t="str">
        <f t="shared" si="29"/>
        <v>MUSKINGUM COUNTY</v>
      </c>
      <c r="AL69" s="131" t="str">
        <f t="shared" si="29"/>
        <v>PAYNE COUNTY</v>
      </c>
      <c r="AM69" s="131" t="str">
        <f t="shared" si="29"/>
        <v/>
      </c>
      <c r="AN69" s="131" t="str">
        <f t="shared" si="29"/>
        <v>UNION COUNTY</v>
      </c>
      <c r="AO69" s="131" t="str">
        <f t="shared" si="29"/>
        <v/>
      </c>
      <c r="AP69" s="131" t="str">
        <f t="shared" si="30"/>
        <v/>
      </c>
      <c r="AQ69" s="131" t="str">
        <f t="shared" si="30"/>
        <v>TODD COUNTY</v>
      </c>
      <c r="AR69" s="131" t="str">
        <f t="shared" si="30"/>
        <v>MAURY COUNTY</v>
      </c>
      <c r="AS69" s="131" t="str">
        <f t="shared" si="30"/>
        <v>DELTA COUNTY</v>
      </c>
      <c r="AT69" s="131" t="str">
        <f t="shared" si="30"/>
        <v/>
      </c>
      <c r="AU69" s="131" t="str">
        <f t="shared" si="30"/>
        <v/>
      </c>
      <c r="AV69" s="131" t="str">
        <f t="shared" si="30"/>
        <v>MONTGOMERY COUNTY</v>
      </c>
      <c r="AW69" s="131" t="str">
        <f t="shared" si="30"/>
        <v/>
      </c>
      <c r="AX69" s="131" t="str">
        <f t="shared" si="30"/>
        <v/>
      </c>
      <c r="AY69" s="131" t="str">
        <f t="shared" si="30"/>
        <v>SHEBOYGAN COUNTY</v>
      </c>
      <c r="AZ69" s="131" t="str">
        <f t="shared" si="30"/>
        <v/>
      </c>
    </row>
    <row r="70" spans="1:52" x14ac:dyDescent="0.2">
      <c r="A70" s="135">
        <v>61</v>
      </c>
      <c r="B70" s="131" t="str">
        <f t="shared" ref="B70:K79" si="31">IFERROR(VLOOKUP($B$3&amp;"_"&amp;B$8&amp;$A70,LookUpTable_CountyName_AllYears,3,FALSE),"")</f>
        <v>TALLADEGA COUNTY</v>
      </c>
      <c r="C70" s="131" t="str">
        <f t="shared" si="31"/>
        <v/>
      </c>
      <c r="D70" s="131" t="str">
        <f t="shared" si="31"/>
        <v/>
      </c>
      <c r="E70" s="131" t="str">
        <f t="shared" si="31"/>
        <v>RANDOLPH COUNTY</v>
      </c>
      <c r="F70" s="131" t="str">
        <f t="shared" si="31"/>
        <v/>
      </c>
      <c r="G70" s="131" t="str">
        <f t="shared" si="31"/>
        <v>TELLER COUNTY</v>
      </c>
      <c r="H70" s="131" t="str">
        <f t="shared" si="31"/>
        <v/>
      </c>
      <c r="I70" s="131" t="str">
        <f t="shared" si="31"/>
        <v/>
      </c>
      <c r="J70" s="131" t="str">
        <f t="shared" si="31"/>
        <v/>
      </c>
      <c r="K70" s="131" t="str">
        <f t="shared" si="31"/>
        <v>SUWANNEE COUNTY</v>
      </c>
      <c r="L70" s="131" t="str">
        <f t="shared" ref="L70:U79" si="32">IFERROR(VLOOKUP($B$3&amp;"_"&amp;L$8&amp;$A70,LookUpTable_CountyName_AllYears,3,FALSE),"")</f>
        <v>GILMER COUNTY</v>
      </c>
      <c r="M70" s="131" t="str">
        <f t="shared" si="32"/>
        <v/>
      </c>
      <c r="N70" s="131" t="str">
        <f t="shared" si="32"/>
        <v/>
      </c>
      <c r="O70" s="131" t="str">
        <f t="shared" si="32"/>
        <v>MARION COUNTY</v>
      </c>
      <c r="P70" s="131" t="str">
        <f t="shared" si="32"/>
        <v>PARKE COUNTY</v>
      </c>
      <c r="Q70" s="131" t="str">
        <f t="shared" si="32"/>
        <v>MADISON COUNTY</v>
      </c>
      <c r="R70" s="131" t="str">
        <f t="shared" si="32"/>
        <v>MIAMI COUNTY</v>
      </c>
      <c r="S70" s="131" t="str">
        <f t="shared" si="32"/>
        <v>KNOX COUNTY</v>
      </c>
      <c r="T70" s="131" t="str">
        <f t="shared" si="32"/>
        <v>WEST BATON ROUGE PARISH</v>
      </c>
      <c r="U70" s="131" t="str">
        <f t="shared" si="32"/>
        <v/>
      </c>
      <c r="V70" s="131" t="str">
        <f t="shared" ref="V70:AE79" si="33">IFERROR(VLOOKUP($B$3&amp;"_"&amp;V$8&amp;$A70,LookUpTable_CountyName_AllYears,3,FALSE),"")</f>
        <v/>
      </c>
      <c r="W70" s="131" t="str">
        <f t="shared" si="33"/>
        <v/>
      </c>
      <c r="X70" s="131" t="str">
        <f t="shared" si="33"/>
        <v>MUSKEGON COUNTY</v>
      </c>
      <c r="Y70" s="131" t="str">
        <f t="shared" si="33"/>
        <v>POPE COUNTY</v>
      </c>
      <c r="Z70" s="131" t="str">
        <f t="shared" si="33"/>
        <v>RANKIN COUNTY</v>
      </c>
      <c r="AA70" s="131" t="str">
        <f t="shared" si="33"/>
        <v>MACON COUNTY</v>
      </c>
      <c r="AB70" s="131" t="str">
        <f t="shared" si="33"/>
        <v/>
      </c>
      <c r="AC70" s="131" t="str">
        <f t="shared" si="33"/>
        <v>MERRICK COUNTY</v>
      </c>
      <c r="AD70" s="131" t="str">
        <f t="shared" si="33"/>
        <v/>
      </c>
      <c r="AE70" s="131" t="str">
        <f t="shared" si="33"/>
        <v/>
      </c>
      <c r="AF70" s="131" t="str">
        <f t="shared" ref="AF70:AO79" si="34">IFERROR(VLOOKUP($B$3&amp;"_"&amp;AF$8&amp;$A70,LookUpTable_CountyName_AllYears,3,FALSE),"")</f>
        <v/>
      </c>
      <c r="AG70" s="131" t="str">
        <f t="shared" si="34"/>
        <v/>
      </c>
      <c r="AH70" s="131" t="str">
        <f t="shared" si="34"/>
        <v>WYOMING COUNTY</v>
      </c>
      <c r="AI70" s="131" t="str">
        <f t="shared" si="34"/>
        <v>MITCHELL COUNTY</v>
      </c>
      <c r="AJ70" s="131" t="str">
        <f t="shared" si="34"/>
        <v/>
      </c>
      <c r="AK70" s="131" t="str">
        <f t="shared" si="34"/>
        <v>NOBLE COUNTY</v>
      </c>
      <c r="AL70" s="131" t="str">
        <f t="shared" si="34"/>
        <v>PITTSBURG COUNTY</v>
      </c>
      <c r="AM70" s="131" t="str">
        <f t="shared" si="34"/>
        <v/>
      </c>
      <c r="AN70" s="131" t="str">
        <f t="shared" si="34"/>
        <v>VENANGO COUNTY</v>
      </c>
      <c r="AO70" s="131" t="str">
        <f t="shared" si="34"/>
        <v/>
      </c>
      <c r="AP70" s="131" t="str">
        <f t="shared" ref="AP70:AZ79" si="35">IFERROR(VLOOKUP($B$3&amp;"_"&amp;AP$8&amp;$A70,LookUpTable_CountyName_AllYears,3,FALSE),"")</f>
        <v/>
      </c>
      <c r="AQ70" s="131" t="str">
        <f t="shared" si="35"/>
        <v>TRIPP COUNTY</v>
      </c>
      <c r="AR70" s="131" t="str">
        <f t="shared" si="35"/>
        <v>MEIGS COUNTY</v>
      </c>
      <c r="AS70" s="131" t="str">
        <f t="shared" si="35"/>
        <v>DENTON COUNTY</v>
      </c>
      <c r="AT70" s="131" t="str">
        <f t="shared" si="35"/>
        <v/>
      </c>
      <c r="AU70" s="131" t="str">
        <f t="shared" si="35"/>
        <v/>
      </c>
      <c r="AV70" s="131" t="str">
        <f t="shared" si="35"/>
        <v>NELSON COUNTY</v>
      </c>
      <c r="AW70" s="131" t="str">
        <f t="shared" si="35"/>
        <v/>
      </c>
      <c r="AX70" s="131" t="str">
        <f t="shared" si="35"/>
        <v/>
      </c>
      <c r="AY70" s="131" t="str">
        <f t="shared" si="35"/>
        <v>TAYLOR COUNTY</v>
      </c>
      <c r="AZ70" s="131" t="str">
        <f t="shared" si="35"/>
        <v/>
      </c>
    </row>
    <row r="71" spans="1:52" x14ac:dyDescent="0.2">
      <c r="A71" s="135">
        <v>62</v>
      </c>
      <c r="B71" s="131" t="str">
        <f t="shared" si="31"/>
        <v>TALLAPOOSA COUNTY</v>
      </c>
      <c r="C71" s="131" t="str">
        <f t="shared" si="31"/>
        <v/>
      </c>
      <c r="D71" s="131" t="str">
        <f t="shared" si="31"/>
        <v/>
      </c>
      <c r="E71" s="131" t="str">
        <f t="shared" si="31"/>
        <v>ST. FRANCIS COUNTY</v>
      </c>
      <c r="F71" s="131" t="str">
        <f t="shared" si="31"/>
        <v/>
      </c>
      <c r="G71" s="131" t="str">
        <f t="shared" si="31"/>
        <v>WASHINGTON COUNTY</v>
      </c>
      <c r="H71" s="131" t="str">
        <f t="shared" si="31"/>
        <v/>
      </c>
      <c r="I71" s="131" t="str">
        <f t="shared" si="31"/>
        <v/>
      </c>
      <c r="J71" s="131" t="str">
        <f t="shared" si="31"/>
        <v/>
      </c>
      <c r="K71" s="131" t="str">
        <f t="shared" si="31"/>
        <v>TAYLOR COUNTY</v>
      </c>
      <c r="L71" s="131" t="str">
        <f t="shared" si="32"/>
        <v>GLASCOCK COUNTY</v>
      </c>
      <c r="M71" s="131" t="str">
        <f t="shared" si="32"/>
        <v/>
      </c>
      <c r="N71" s="131" t="str">
        <f t="shared" si="32"/>
        <v/>
      </c>
      <c r="O71" s="131" t="str">
        <f t="shared" si="32"/>
        <v>MARSHALL COUNTY</v>
      </c>
      <c r="P71" s="131" t="str">
        <f t="shared" si="32"/>
        <v>PERRY COUNTY</v>
      </c>
      <c r="Q71" s="131" t="str">
        <f t="shared" si="32"/>
        <v>MAHASKA COUNTY</v>
      </c>
      <c r="R71" s="131" t="str">
        <f t="shared" si="32"/>
        <v>MITCHELL COUNTY</v>
      </c>
      <c r="S71" s="131" t="str">
        <f t="shared" si="32"/>
        <v>LARUE COUNTY</v>
      </c>
      <c r="T71" s="131" t="str">
        <f t="shared" si="32"/>
        <v>WEST CARROLL PARISH</v>
      </c>
      <c r="U71" s="131" t="str">
        <f t="shared" si="32"/>
        <v/>
      </c>
      <c r="V71" s="131" t="str">
        <f t="shared" si="33"/>
        <v/>
      </c>
      <c r="W71" s="131" t="str">
        <f t="shared" si="33"/>
        <v/>
      </c>
      <c r="X71" s="131" t="str">
        <f t="shared" si="33"/>
        <v>NEWAYGO COUNTY</v>
      </c>
      <c r="Y71" s="131" t="str">
        <f t="shared" si="33"/>
        <v>RAMSEY COUNTY</v>
      </c>
      <c r="Z71" s="131" t="str">
        <f t="shared" si="33"/>
        <v>SCOTT COUNTY</v>
      </c>
      <c r="AA71" s="131" t="str">
        <f t="shared" si="33"/>
        <v>MADISON COUNTY</v>
      </c>
      <c r="AB71" s="131" t="str">
        <f t="shared" si="33"/>
        <v/>
      </c>
      <c r="AC71" s="131" t="str">
        <f t="shared" si="33"/>
        <v>MORRILL COUNTY</v>
      </c>
      <c r="AD71" s="131" t="str">
        <f t="shared" si="33"/>
        <v/>
      </c>
      <c r="AE71" s="131" t="str">
        <f t="shared" si="33"/>
        <v/>
      </c>
      <c r="AF71" s="131" t="str">
        <f t="shared" si="34"/>
        <v/>
      </c>
      <c r="AG71" s="131" t="str">
        <f t="shared" si="34"/>
        <v/>
      </c>
      <c r="AH71" s="131" t="str">
        <f t="shared" si="34"/>
        <v>YATES COUNTY</v>
      </c>
      <c r="AI71" s="131" t="str">
        <f t="shared" si="34"/>
        <v>MONTGOMERY COUNTY</v>
      </c>
      <c r="AJ71" s="131" t="str">
        <f t="shared" si="34"/>
        <v/>
      </c>
      <c r="AK71" s="131" t="str">
        <f t="shared" si="34"/>
        <v>OTTAWA COUNTY</v>
      </c>
      <c r="AL71" s="131" t="str">
        <f t="shared" si="34"/>
        <v>PONTOTOC COUNTY</v>
      </c>
      <c r="AM71" s="131" t="str">
        <f t="shared" si="34"/>
        <v/>
      </c>
      <c r="AN71" s="131" t="str">
        <f t="shared" si="34"/>
        <v>WARREN COUNTY</v>
      </c>
      <c r="AO71" s="131" t="str">
        <f t="shared" si="34"/>
        <v/>
      </c>
      <c r="AP71" s="131" t="str">
        <f t="shared" si="35"/>
        <v/>
      </c>
      <c r="AQ71" s="131" t="str">
        <f t="shared" si="35"/>
        <v>TURNER COUNTY</v>
      </c>
      <c r="AR71" s="131" t="str">
        <f t="shared" si="35"/>
        <v>MONROE COUNTY</v>
      </c>
      <c r="AS71" s="131" t="str">
        <f t="shared" si="35"/>
        <v>DEWITT COUNTY</v>
      </c>
      <c r="AT71" s="131" t="str">
        <f t="shared" si="35"/>
        <v/>
      </c>
      <c r="AU71" s="131" t="str">
        <f t="shared" si="35"/>
        <v/>
      </c>
      <c r="AV71" s="131" t="str">
        <f t="shared" si="35"/>
        <v>NEW KENT COUNTY</v>
      </c>
      <c r="AW71" s="131" t="str">
        <f t="shared" si="35"/>
        <v/>
      </c>
      <c r="AX71" s="131" t="str">
        <f t="shared" si="35"/>
        <v/>
      </c>
      <c r="AY71" s="131" t="str">
        <f t="shared" si="35"/>
        <v>TREMPEALEAU COUNTY</v>
      </c>
      <c r="AZ71" s="131" t="str">
        <f t="shared" si="35"/>
        <v/>
      </c>
    </row>
    <row r="72" spans="1:52" x14ac:dyDescent="0.2">
      <c r="A72" s="135">
        <v>63</v>
      </c>
      <c r="B72" s="131" t="str">
        <f t="shared" si="31"/>
        <v>TUSCALOOSA COUNTY</v>
      </c>
      <c r="C72" s="131" t="str">
        <f t="shared" si="31"/>
        <v/>
      </c>
      <c r="D72" s="131" t="str">
        <f t="shared" si="31"/>
        <v/>
      </c>
      <c r="E72" s="131" t="str">
        <f t="shared" si="31"/>
        <v>SALINE COUNTY</v>
      </c>
      <c r="F72" s="131" t="str">
        <f t="shared" si="31"/>
        <v/>
      </c>
      <c r="G72" s="131" t="str">
        <f t="shared" si="31"/>
        <v>WELD COUNTY</v>
      </c>
      <c r="H72" s="131" t="str">
        <f t="shared" si="31"/>
        <v/>
      </c>
      <c r="I72" s="131" t="str">
        <f t="shared" si="31"/>
        <v/>
      </c>
      <c r="J72" s="131" t="str">
        <f t="shared" si="31"/>
        <v/>
      </c>
      <c r="K72" s="131" t="str">
        <f t="shared" si="31"/>
        <v>UNION COUNTY</v>
      </c>
      <c r="L72" s="131" t="str">
        <f t="shared" si="32"/>
        <v>GLYNN COUNTY</v>
      </c>
      <c r="M72" s="131" t="str">
        <f t="shared" si="32"/>
        <v/>
      </c>
      <c r="N72" s="131" t="str">
        <f t="shared" si="32"/>
        <v/>
      </c>
      <c r="O72" s="131" t="str">
        <f t="shared" si="32"/>
        <v>MASON COUNTY</v>
      </c>
      <c r="P72" s="131" t="str">
        <f t="shared" si="32"/>
        <v>PIKE COUNTY</v>
      </c>
      <c r="Q72" s="131" t="str">
        <f t="shared" si="32"/>
        <v>MARION COUNTY</v>
      </c>
      <c r="R72" s="131" t="str">
        <f t="shared" si="32"/>
        <v>MONTGOMERY COUNTY</v>
      </c>
      <c r="S72" s="131" t="str">
        <f t="shared" si="32"/>
        <v>LAUREL COUNTY</v>
      </c>
      <c r="T72" s="131" t="str">
        <f t="shared" si="32"/>
        <v>WEST FELICIANA PARISH</v>
      </c>
      <c r="U72" s="131" t="str">
        <f t="shared" si="32"/>
        <v/>
      </c>
      <c r="V72" s="131" t="str">
        <f t="shared" si="33"/>
        <v/>
      </c>
      <c r="W72" s="131" t="str">
        <f t="shared" si="33"/>
        <v/>
      </c>
      <c r="X72" s="131" t="str">
        <f t="shared" si="33"/>
        <v>OAKLAND COUNTY</v>
      </c>
      <c r="Y72" s="131" t="str">
        <f t="shared" si="33"/>
        <v>RED LAKE COUNTY</v>
      </c>
      <c r="Z72" s="131" t="str">
        <f t="shared" si="33"/>
        <v>SHARKEY COUNTY</v>
      </c>
      <c r="AA72" s="131" t="str">
        <f t="shared" si="33"/>
        <v>MARIES COUNTY</v>
      </c>
      <c r="AB72" s="131" t="str">
        <f t="shared" si="33"/>
        <v/>
      </c>
      <c r="AC72" s="131" t="str">
        <f t="shared" si="33"/>
        <v>NANCE COUNTY</v>
      </c>
      <c r="AD72" s="131" t="str">
        <f t="shared" si="33"/>
        <v/>
      </c>
      <c r="AE72" s="131" t="str">
        <f t="shared" si="33"/>
        <v/>
      </c>
      <c r="AF72" s="131" t="str">
        <f t="shared" si="34"/>
        <v/>
      </c>
      <c r="AG72" s="131" t="str">
        <f t="shared" si="34"/>
        <v/>
      </c>
      <c r="AH72" s="131" t="str">
        <f t="shared" si="34"/>
        <v/>
      </c>
      <c r="AI72" s="131" t="str">
        <f t="shared" si="34"/>
        <v>MOORE COUNTY</v>
      </c>
      <c r="AJ72" s="131" t="str">
        <f t="shared" si="34"/>
        <v/>
      </c>
      <c r="AK72" s="131" t="str">
        <f t="shared" si="34"/>
        <v>PAULDING COUNTY</v>
      </c>
      <c r="AL72" s="131" t="str">
        <f t="shared" si="34"/>
        <v>POTTAWATOMIE COUNTY</v>
      </c>
      <c r="AM72" s="131" t="str">
        <f t="shared" si="34"/>
        <v/>
      </c>
      <c r="AN72" s="131" t="str">
        <f t="shared" si="34"/>
        <v>WASHINGTON COUNTY</v>
      </c>
      <c r="AO72" s="131" t="str">
        <f t="shared" si="34"/>
        <v/>
      </c>
      <c r="AP72" s="131" t="str">
        <f t="shared" si="35"/>
        <v/>
      </c>
      <c r="AQ72" s="131" t="str">
        <f t="shared" si="35"/>
        <v>UNION COUNTY</v>
      </c>
      <c r="AR72" s="131" t="str">
        <f t="shared" si="35"/>
        <v>MONTGOMERY COUNTY</v>
      </c>
      <c r="AS72" s="131" t="str">
        <f t="shared" si="35"/>
        <v>DICKENS COUNTY</v>
      </c>
      <c r="AT72" s="131" t="str">
        <f t="shared" si="35"/>
        <v/>
      </c>
      <c r="AU72" s="131" t="str">
        <f t="shared" si="35"/>
        <v/>
      </c>
      <c r="AV72" s="131" t="str">
        <f t="shared" si="35"/>
        <v>NORTHAMPTON COUNTY</v>
      </c>
      <c r="AW72" s="131" t="str">
        <f t="shared" si="35"/>
        <v/>
      </c>
      <c r="AX72" s="131" t="str">
        <f t="shared" si="35"/>
        <v/>
      </c>
      <c r="AY72" s="131" t="str">
        <f t="shared" si="35"/>
        <v>VERNON COUNTY</v>
      </c>
      <c r="AZ72" s="131" t="str">
        <f t="shared" si="35"/>
        <v/>
      </c>
    </row>
    <row r="73" spans="1:52" x14ac:dyDescent="0.2">
      <c r="A73" s="135">
        <v>64</v>
      </c>
      <c r="B73" s="131" t="str">
        <f t="shared" si="31"/>
        <v>WALKER COUNTY</v>
      </c>
      <c r="C73" s="131" t="str">
        <f t="shared" si="31"/>
        <v/>
      </c>
      <c r="D73" s="131" t="str">
        <f t="shared" si="31"/>
        <v/>
      </c>
      <c r="E73" s="131" t="str">
        <f t="shared" si="31"/>
        <v>SCOTT COUNTY</v>
      </c>
      <c r="F73" s="131" t="str">
        <f t="shared" si="31"/>
        <v/>
      </c>
      <c r="G73" s="131" t="str">
        <f t="shared" si="31"/>
        <v>YUMA COUNTY</v>
      </c>
      <c r="H73" s="131" t="str">
        <f t="shared" si="31"/>
        <v/>
      </c>
      <c r="I73" s="131" t="str">
        <f t="shared" si="31"/>
        <v/>
      </c>
      <c r="J73" s="131" t="str">
        <f t="shared" si="31"/>
        <v/>
      </c>
      <c r="K73" s="131" t="str">
        <f t="shared" si="31"/>
        <v>VOLUSIA COUNTY</v>
      </c>
      <c r="L73" s="131" t="str">
        <f t="shared" si="32"/>
        <v>GORDON COUNTY</v>
      </c>
      <c r="M73" s="131" t="str">
        <f t="shared" si="32"/>
        <v/>
      </c>
      <c r="N73" s="131" t="str">
        <f t="shared" si="32"/>
        <v/>
      </c>
      <c r="O73" s="131" t="str">
        <f t="shared" si="32"/>
        <v>MASSAC COUNTY</v>
      </c>
      <c r="P73" s="131" t="str">
        <f t="shared" si="32"/>
        <v>PORTER COUNTY</v>
      </c>
      <c r="Q73" s="131" t="str">
        <f t="shared" si="32"/>
        <v>MARSHALL COUNTY</v>
      </c>
      <c r="R73" s="131" t="str">
        <f t="shared" si="32"/>
        <v>MORRIS COUNTY</v>
      </c>
      <c r="S73" s="131" t="str">
        <f t="shared" si="32"/>
        <v>LAWRENCE COUNTY</v>
      </c>
      <c r="T73" s="131" t="str">
        <f t="shared" si="32"/>
        <v>WINN PARISH</v>
      </c>
      <c r="U73" s="131" t="str">
        <f t="shared" si="32"/>
        <v/>
      </c>
      <c r="V73" s="131" t="str">
        <f t="shared" si="33"/>
        <v/>
      </c>
      <c r="W73" s="131" t="str">
        <f t="shared" si="33"/>
        <v/>
      </c>
      <c r="X73" s="131" t="str">
        <f t="shared" si="33"/>
        <v>OCEANA COUNTY</v>
      </c>
      <c r="Y73" s="131" t="str">
        <f t="shared" si="33"/>
        <v>REDWOOD COUNTY</v>
      </c>
      <c r="Z73" s="131" t="str">
        <f t="shared" si="33"/>
        <v>SIMPSON COUNTY</v>
      </c>
      <c r="AA73" s="131" t="str">
        <f t="shared" si="33"/>
        <v>MARION COUNTY</v>
      </c>
      <c r="AB73" s="131" t="str">
        <f t="shared" si="33"/>
        <v/>
      </c>
      <c r="AC73" s="131" t="str">
        <f t="shared" si="33"/>
        <v>NEMAHA COUNTY</v>
      </c>
      <c r="AD73" s="131" t="str">
        <f t="shared" si="33"/>
        <v/>
      </c>
      <c r="AE73" s="131" t="str">
        <f t="shared" si="33"/>
        <v/>
      </c>
      <c r="AF73" s="131" t="str">
        <f t="shared" si="34"/>
        <v/>
      </c>
      <c r="AG73" s="131" t="str">
        <f t="shared" si="34"/>
        <v/>
      </c>
      <c r="AH73" s="131" t="str">
        <f t="shared" si="34"/>
        <v/>
      </c>
      <c r="AI73" s="131" t="str">
        <f t="shared" si="34"/>
        <v>NASH COUNTY</v>
      </c>
      <c r="AJ73" s="131" t="str">
        <f t="shared" si="34"/>
        <v/>
      </c>
      <c r="AK73" s="131" t="str">
        <f t="shared" si="34"/>
        <v>PERRY COUNTY</v>
      </c>
      <c r="AL73" s="131" t="str">
        <f t="shared" si="34"/>
        <v>PUSHMATAHA COUNTY</v>
      </c>
      <c r="AM73" s="131" t="str">
        <f t="shared" si="34"/>
        <v/>
      </c>
      <c r="AN73" s="131" t="str">
        <f t="shared" si="34"/>
        <v>WAYNE COUNTY</v>
      </c>
      <c r="AO73" s="131" t="str">
        <f t="shared" si="34"/>
        <v/>
      </c>
      <c r="AP73" s="131" t="str">
        <f t="shared" si="35"/>
        <v/>
      </c>
      <c r="AQ73" s="131" t="str">
        <f t="shared" si="35"/>
        <v>WALWORTH COUNTY</v>
      </c>
      <c r="AR73" s="131" t="str">
        <f t="shared" si="35"/>
        <v>MOORE COUNTY</v>
      </c>
      <c r="AS73" s="131" t="str">
        <f t="shared" si="35"/>
        <v>DIMMIT COUNTY</v>
      </c>
      <c r="AT73" s="131" t="str">
        <f t="shared" si="35"/>
        <v/>
      </c>
      <c r="AU73" s="131" t="str">
        <f t="shared" si="35"/>
        <v/>
      </c>
      <c r="AV73" s="131" t="str">
        <f t="shared" si="35"/>
        <v>NORTHUMBERLAND COUNTY</v>
      </c>
      <c r="AW73" s="131" t="str">
        <f t="shared" si="35"/>
        <v/>
      </c>
      <c r="AX73" s="131" t="str">
        <f t="shared" si="35"/>
        <v/>
      </c>
      <c r="AY73" s="131" t="str">
        <f t="shared" si="35"/>
        <v>VILAS COUNTY</v>
      </c>
      <c r="AZ73" s="131" t="str">
        <f t="shared" si="35"/>
        <v/>
      </c>
    </row>
    <row r="74" spans="1:52" x14ac:dyDescent="0.2">
      <c r="A74" s="135">
        <v>65</v>
      </c>
      <c r="B74" s="131" t="str">
        <f t="shared" si="31"/>
        <v>WASHINGTON COUNTY</v>
      </c>
      <c r="C74" s="131" t="str">
        <f t="shared" si="31"/>
        <v/>
      </c>
      <c r="D74" s="131" t="str">
        <f t="shared" si="31"/>
        <v/>
      </c>
      <c r="E74" s="131" t="str">
        <f t="shared" si="31"/>
        <v>SEARCY COUNTY</v>
      </c>
      <c r="F74" s="131" t="str">
        <f t="shared" si="31"/>
        <v/>
      </c>
      <c r="G74" s="131" t="str">
        <f t="shared" si="31"/>
        <v/>
      </c>
      <c r="H74" s="131" t="str">
        <f t="shared" si="31"/>
        <v/>
      </c>
      <c r="I74" s="131" t="str">
        <f t="shared" si="31"/>
        <v/>
      </c>
      <c r="J74" s="131" t="str">
        <f t="shared" si="31"/>
        <v/>
      </c>
      <c r="K74" s="131" t="str">
        <f t="shared" si="31"/>
        <v>WAKULLA COUNTY</v>
      </c>
      <c r="L74" s="131" t="str">
        <f t="shared" si="32"/>
        <v>GRADY COUNTY</v>
      </c>
      <c r="M74" s="131" t="str">
        <f t="shared" si="32"/>
        <v/>
      </c>
      <c r="N74" s="131" t="str">
        <f t="shared" si="32"/>
        <v/>
      </c>
      <c r="O74" s="131" t="str">
        <f t="shared" si="32"/>
        <v>MENARD COUNTY</v>
      </c>
      <c r="P74" s="131" t="str">
        <f t="shared" si="32"/>
        <v>POSEY COUNTY</v>
      </c>
      <c r="Q74" s="131" t="str">
        <f t="shared" si="32"/>
        <v>MILLS COUNTY</v>
      </c>
      <c r="R74" s="131" t="str">
        <f t="shared" si="32"/>
        <v>MORTON COUNTY</v>
      </c>
      <c r="S74" s="131" t="str">
        <f t="shared" si="32"/>
        <v>LEE COUNTY</v>
      </c>
      <c r="T74" s="131" t="str">
        <f t="shared" si="32"/>
        <v/>
      </c>
      <c r="U74" s="131" t="str">
        <f t="shared" si="32"/>
        <v/>
      </c>
      <c r="V74" s="131" t="str">
        <f t="shared" si="33"/>
        <v/>
      </c>
      <c r="W74" s="131" t="str">
        <f t="shared" si="33"/>
        <v/>
      </c>
      <c r="X74" s="131" t="str">
        <f t="shared" si="33"/>
        <v>OGEMAW COUNTY</v>
      </c>
      <c r="Y74" s="131" t="str">
        <f t="shared" si="33"/>
        <v>RENVILLE COUNTY</v>
      </c>
      <c r="Z74" s="131" t="str">
        <f t="shared" si="33"/>
        <v>SMITH COUNTY</v>
      </c>
      <c r="AA74" s="131" t="str">
        <f t="shared" si="33"/>
        <v>MERCER COUNTY</v>
      </c>
      <c r="AB74" s="131" t="str">
        <f t="shared" si="33"/>
        <v/>
      </c>
      <c r="AC74" s="131" t="str">
        <f t="shared" si="33"/>
        <v>NUCKOLLS COUNTY</v>
      </c>
      <c r="AD74" s="131" t="str">
        <f t="shared" si="33"/>
        <v/>
      </c>
      <c r="AE74" s="131" t="str">
        <f t="shared" si="33"/>
        <v/>
      </c>
      <c r="AF74" s="131" t="str">
        <f t="shared" si="34"/>
        <v/>
      </c>
      <c r="AG74" s="131" t="str">
        <f t="shared" si="34"/>
        <v/>
      </c>
      <c r="AH74" s="131" t="str">
        <f t="shared" si="34"/>
        <v/>
      </c>
      <c r="AI74" s="131" t="str">
        <f t="shared" si="34"/>
        <v>NEW HANOVER COUNTY</v>
      </c>
      <c r="AJ74" s="131" t="str">
        <f t="shared" si="34"/>
        <v/>
      </c>
      <c r="AK74" s="131" t="str">
        <f t="shared" si="34"/>
        <v>PICKAWAY COUNTY</v>
      </c>
      <c r="AL74" s="131" t="str">
        <f t="shared" si="34"/>
        <v>ROGER MILLS COUNTY</v>
      </c>
      <c r="AM74" s="131" t="str">
        <f t="shared" si="34"/>
        <v/>
      </c>
      <c r="AN74" s="131" t="str">
        <f t="shared" si="34"/>
        <v>WESTMORELAND COUNTY</v>
      </c>
      <c r="AO74" s="131" t="str">
        <f t="shared" si="34"/>
        <v/>
      </c>
      <c r="AP74" s="131" t="str">
        <f t="shared" si="35"/>
        <v/>
      </c>
      <c r="AQ74" s="131" t="str">
        <f t="shared" si="35"/>
        <v>YANKTON COUNTY</v>
      </c>
      <c r="AR74" s="131" t="str">
        <f t="shared" si="35"/>
        <v>MORGAN COUNTY</v>
      </c>
      <c r="AS74" s="131" t="str">
        <f t="shared" si="35"/>
        <v>DONLEY COUNTY</v>
      </c>
      <c r="AT74" s="131" t="str">
        <f t="shared" si="35"/>
        <v/>
      </c>
      <c r="AU74" s="131" t="str">
        <f t="shared" si="35"/>
        <v/>
      </c>
      <c r="AV74" s="131" t="str">
        <f t="shared" si="35"/>
        <v>NOTTOWAY COUNTY</v>
      </c>
      <c r="AW74" s="131" t="str">
        <f t="shared" si="35"/>
        <v/>
      </c>
      <c r="AX74" s="131" t="str">
        <f t="shared" si="35"/>
        <v/>
      </c>
      <c r="AY74" s="131" t="str">
        <f t="shared" si="35"/>
        <v>WALWORTH COUNTY</v>
      </c>
      <c r="AZ74" s="131" t="str">
        <f t="shared" si="35"/>
        <v/>
      </c>
    </row>
    <row r="75" spans="1:52" x14ac:dyDescent="0.2">
      <c r="A75" s="135">
        <v>66</v>
      </c>
      <c r="B75" s="131" t="str">
        <f t="shared" si="31"/>
        <v>WILCOX COUNTY</v>
      </c>
      <c r="C75" s="131" t="str">
        <f t="shared" si="31"/>
        <v/>
      </c>
      <c r="D75" s="131" t="str">
        <f t="shared" si="31"/>
        <v/>
      </c>
      <c r="E75" s="131" t="str">
        <f t="shared" si="31"/>
        <v>SEBASTIAN COUNTY</v>
      </c>
      <c r="F75" s="131" t="str">
        <f t="shared" si="31"/>
        <v/>
      </c>
      <c r="G75" s="131" t="str">
        <f t="shared" si="31"/>
        <v/>
      </c>
      <c r="H75" s="131" t="str">
        <f t="shared" si="31"/>
        <v/>
      </c>
      <c r="I75" s="131" t="str">
        <f t="shared" si="31"/>
        <v/>
      </c>
      <c r="J75" s="131" t="str">
        <f t="shared" si="31"/>
        <v/>
      </c>
      <c r="K75" s="131" t="str">
        <f t="shared" si="31"/>
        <v>WALTON COUNTY</v>
      </c>
      <c r="L75" s="131" t="str">
        <f t="shared" si="32"/>
        <v>GREENE COUNTY</v>
      </c>
      <c r="M75" s="131" t="str">
        <f t="shared" si="32"/>
        <v/>
      </c>
      <c r="N75" s="131" t="str">
        <f t="shared" si="32"/>
        <v/>
      </c>
      <c r="O75" s="131" t="str">
        <f t="shared" si="32"/>
        <v>MERCER COUNTY</v>
      </c>
      <c r="P75" s="131" t="str">
        <f t="shared" si="32"/>
        <v>PULASKI COUNTY</v>
      </c>
      <c r="Q75" s="131" t="str">
        <f t="shared" si="32"/>
        <v>MITCHELL COUNTY</v>
      </c>
      <c r="R75" s="131" t="str">
        <f t="shared" si="32"/>
        <v>NEMAHA COUNTY</v>
      </c>
      <c r="S75" s="131" t="str">
        <f t="shared" si="32"/>
        <v>LESLIE COUNTY</v>
      </c>
      <c r="T75" s="131" t="str">
        <f t="shared" si="32"/>
        <v/>
      </c>
      <c r="U75" s="131" t="str">
        <f t="shared" si="32"/>
        <v/>
      </c>
      <c r="V75" s="131" t="str">
        <f t="shared" si="33"/>
        <v/>
      </c>
      <c r="W75" s="131" t="str">
        <f t="shared" si="33"/>
        <v/>
      </c>
      <c r="X75" s="131" t="str">
        <f t="shared" si="33"/>
        <v>ONTONAGON COUNTY</v>
      </c>
      <c r="Y75" s="131" t="str">
        <f t="shared" si="33"/>
        <v>RICE COUNTY</v>
      </c>
      <c r="Z75" s="131" t="str">
        <f t="shared" si="33"/>
        <v>STONE COUNTY</v>
      </c>
      <c r="AA75" s="131" t="str">
        <f t="shared" si="33"/>
        <v>MILLER COUNTY</v>
      </c>
      <c r="AB75" s="131" t="str">
        <f t="shared" si="33"/>
        <v/>
      </c>
      <c r="AC75" s="131" t="str">
        <f t="shared" si="33"/>
        <v>OTOE COUNTY</v>
      </c>
      <c r="AD75" s="131" t="str">
        <f t="shared" si="33"/>
        <v/>
      </c>
      <c r="AE75" s="131" t="str">
        <f t="shared" si="33"/>
        <v/>
      </c>
      <c r="AF75" s="131" t="str">
        <f t="shared" si="34"/>
        <v/>
      </c>
      <c r="AG75" s="131" t="str">
        <f t="shared" si="34"/>
        <v/>
      </c>
      <c r="AH75" s="131" t="str">
        <f t="shared" si="34"/>
        <v/>
      </c>
      <c r="AI75" s="131" t="str">
        <f t="shared" si="34"/>
        <v>NORTHAMPTON COUNTY</v>
      </c>
      <c r="AJ75" s="131" t="str">
        <f t="shared" si="34"/>
        <v/>
      </c>
      <c r="AK75" s="131" t="str">
        <f t="shared" si="34"/>
        <v>PIKE COUNTY</v>
      </c>
      <c r="AL75" s="131" t="str">
        <f t="shared" si="34"/>
        <v>ROGERS COUNTY</v>
      </c>
      <c r="AM75" s="131" t="str">
        <f t="shared" si="34"/>
        <v/>
      </c>
      <c r="AN75" s="131" t="str">
        <f t="shared" si="34"/>
        <v>WYOMING COUNTY</v>
      </c>
      <c r="AO75" s="131" t="str">
        <f t="shared" si="34"/>
        <v/>
      </c>
      <c r="AP75" s="131" t="str">
        <f t="shared" si="35"/>
        <v/>
      </c>
      <c r="AQ75" s="131" t="str">
        <f t="shared" si="35"/>
        <v>ZIEBACH COUNTY</v>
      </c>
      <c r="AR75" s="131" t="str">
        <f t="shared" si="35"/>
        <v>OBION COUNTY</v>
      </c>
      <c r="AS75" s="131" t="str">
        <f t="shared" si="35"/>
        <v>DUVAL COUNTY</v>
      </c>
      <c r="AT75" s="131" t="str">
        <f t="shared" si="35"/>
        <v/>
      </c>
      <c r="AU75" s="131" t="str">
        <f t="shared" si="35"/>
        <v/>
      </c>
      <c r="AV75" s="131" t="str">
        <f t="shared" si="35"/>
        <v>ORANGE COUNTY</v>
      </c>
      <c r="AW75" s="131" t="str">
        <f t="shared" si="35"/>
        <v/>
      </c>
      <c r="AX75" s="131" t="str">
        <f t="shared" si="35"/>
        <v/>
      </c>
      <c r="AY75" s="131" t="str">
        <f t="shared" si="35"/>
        <v>WASHBURN COUNTY</v>
      </c>
      <c r="AZ75" s="131" t="str">
        <f t="shared" si="35"/>
        <v/>
      </c>
    </row>
    <row r="76" spans="1:52" x14ac:dyDescent="0.2">
      <c r="A76" s="135">
        <v>67</v>
      </c>
      <c r="B76" s="131" t="str">
        <f t="shared" si="31"/>
        <v>WINSTON COUNTY</v>
      </c>
      <c r="C76" s="131" t="str">
        <f t="shared" si="31"/>
        <v/>
      </c>
      <c r="D76" s="131" t="str">
        <f t="shared" si="31"/>
        <v/>
      </c>
      <c r="E76" s="131" t="str">
        <f t="shared" si="31"/>
        <v>SEVIER COUNTY</v>
      </c>
      <c r="F76" s="131" t="str">
        <f t="shared" si="31"/>
        <v/>
      </c>
      <c r="G76" s="131" t="str">
        <f t="shared" si="31"/>
        <v/>
      </c>
      <c r="H76" s="131" t="str">
        <f t="shared" si="31"/>
        <v/>
      </c>
      <c r="I76" s="131" t="str">
        <f t="shared" si="31"/>
        <v/>
      </c>
      <c r="J76" s="131" t="str">
        <f t="shared" si="31"/>
        <v/>
      </c>
      <c r="K76" s="131" t="str">
        <f t="shared" si="31"/>
        <v>WASHINGTON COUNTY</v>
      </c>
      <c r="L76" s="131" t="str">
        <f t="shared" si="32"/>
        <v>GWINNETT COUNTY</v>
      </c>
      <c r="M76" s="131" t="str">
        <f t="shared" si="32"/>
        <v/>
      </c>
      <c r="N76" s="131" t="str">
        <f t="shared" si="32"/>
        <v/>
      </c>
      <c r="O76" s="131" t="str">
        <f t="shared" si="32"/>
        <v>MONROE COUNTY</v>
      </c>
      <c r="P76" s="131" t="str">
        <f t="shared" si="32"/>
        <v>PUTNAM COUNTY</v>
      </c>
      <c r="Q76" s="131" t="str">
        <f t="shared" si="32"/>
        <v>MONONA COUNTY</v>
      </c>
      <c r="R76" s="131" t="str">
        <f t="shared" si="32"/>
        <v>NEOSHO COUNTY</v>
      </c>
      <c r="S76" s="131" t="str">
        <f t="shared" si="32"/>
        <v>LETCHER COUNTY</v>
      </c>
      <c r="T76" s="131" t="str">
        <f t="shared" si="32"/>
        <v/>
      </c>
      <c r="U76" s="131" t="str">
        <f t="shared" si="32"/>
        <v/>
      </c>
      <c r="V76" s="131" t="str">
        <f t="shared" si="33"/>
        <v/>
      </c>
      <c r="W76" s="131" t="str">
        <f t="shared" si="33"/>
        <v/>
      </c>
      <c r="X76" s="131" t="str">
        <f t="shared" si="33"/>
        <v>OSCEOLA COUNTY</v>
      </c>
      <c r="Y76" s="131" t="str">
        <f t="shared" si="33"/>
        <v>ROCK COUNTY</v>
      </c>
      <c r="Z76" s="131" t="str">
        <f t="shared" si="33"/>
        <v>SUNFLOWER COUNTY</v>
      </c>
      <c r="AA76" s="131" t="str">
        <f t="shared" si="33"/>
        <v>MISSISSIPPI COUNTY</v>
      </c>
      <c r="AB76" s="131" t="str">
        <f t="shared" si="33"/>
        <v/>
      </c>
      <c r="AC76" s="131" t="str">
        <f t="shared" si="33"/>
        <v>PAWNEE COUNTY</v>
      </c>
      <c r="AD76" s="131" t="str">
        <f t="shared" si="33"/>
        <v/>
      </c>
      <c r="AE76" s="131" t="str">
        <f t="shared" si="33"/>
        <v/>
      </c>
      <c r="AF76" s="131" t="str">
        <f t="shared" si="34"/>
        <v/>
      </c>
      <c r="AG76" s="131" t="str">
        <f t="shared" si="34"/>
        <v/>
      </c>
      <c r="AH76" s="131" t="str">
        <f t="shared" si="34"/>
        <v/>
      </c>
      <c r="AI76" s="131" t="str">
        <f t="shared" si="34"/>
        <v>ONSLOW COUNTY</v>
      </c>
      <c r="AJ76" s="131" t="str">
        <f t="shared" si="34"/>
        <v/>
      </c>
      <c r="AK76" s="131" t="str">
        <f t="shared" si="34"/>
        <v>PORTAGE COUNTY</v>
      </c>
      <c r="AL76" s="131" t="str">
        <f t="shared" si="34"/>
        <v>SEMINOLE COUNTY</v>
      </c>
      <c r="AM76" s="131" t="str">
        <f t="shared" si="34"/>
        <v/>
      </c>
      <c r="AN76" s="131" t="str">
        <f t="shared" si="34"/>
        <v>YORK COUNTY</v>
      </c>
      <c r="AO76" s="131" t="str">
        <f t="shared" si="34"/>
        <v/>
      </c>
      <c r="AP76" s="131" t="str">
        <f t="shared" si="35"/>
        <v/>
      </c>
      <c r="AQ76" s="131" t="str">
        <f t="shared" si="35"/>
        <v/>
      </c>
      <c r="AR76" s="131" t="str">
        <f t="shared" si="35"/>
        <v>OVERTON COUNTY</v>
      </c>
      <c r="AS76" s="131" t="str">
        <f t="shared" si="35"/>
        <v>EASTLAND COUNTY</v>
      </c>
      <c r="AT76" s="131" t="str">
        <f t="shared" si="35"/>
        <v/>
      </c>
      <c r="AU76" s="131" t="str">
        <f t="shared" si="35"/>
        <v/>
      </c>
      <c r="AV76" s="131" t="str">
        <f t="shared" si="35"/>
        <v>PAGE COUNTY</v>
      </c>
      <c r="AW76" s="131" t="str">
        <f t="shared" si="35"/>
        <v/>
      </c>
      <c r="AX76" s="131" t="str">
        <f t="shared" si="35"/>
        <v/>
      </c>
      <c r="AY76" s="131" t="str">
        <f t="shared" si="35"/>
        <v>WASHINGTON COUNTY</v>
      </c>
      <c r="AZ76" s="131" t="str">
        <f t="shared" si="35"/>
        <v/>
      </c>
    </row>
    <row r="77" spans="1:52" x14ac:dyDescent="0.2">
      <c r="A77" s="135">
        <v>68</v>
      </c>
      <c r="B77" s="131" t="str">
        <f t="shared" si="31"/>
        <v/>
      </c>
      <c r="C77" s="131" t="str">
        <f t="shared" si="31"/>
        <v/>
      </c>
      <c r="D77" s="131" t="str">
        <f t="shared" si="31"/>
        <v/>
      </c>
      <c r="E77" s="131" t="str">
        <f t="shared" si="31"/>
        <v>SHARP COUNTY</v>
      </c>
      <c r="F77" s="131" t="str">
        <f t="shared" si="31"/>
        <v/>
      </c>
      <c r="G77" s="131" t="str">
        <f t="shared" si="31"/>
        <v/>
      </c>
      <c r="H77" s="131" t="str">
        <f t="shared" si="31"/>
        <v/>
      </c>
      <c r="I77" s="131" t="str">
        <f t="shared" si="31"/>
        <v/>
      </c>
      <c r="J77" s="131" t="str">
        <f t="shared" si="31"/>
        <v/>
      </c>
      <c r="K77" s="131" t="str">
        <f t="shared" si="31"/>
        <v/>
      </c>
      <c r="L77" s="131" t="str">
        <f t="shared" si="32"/>
        <v>HABERSHAM COUNTY</v>
      </c>
      <c r="M77" s="131" t="str">
        <f t="shared" si="32"/>
        <v/>
      </c>
      <c r="N77" s="131" t="str">
        <f t="shared" si="32"/>
        <v/>
      </c>
      <c r="O77" s="131" t="str">
        <f t="shared" si="32"/>
        <v>MONTGOMERY COUNTY</v>
      </c>
      <c r="P77" s="131" t="str">
        <f t="shared" si="32"/>
        <v>RANDOLPH COUNTY</v>
      </c>
      <c r="Q77" s="131" t="str">
        <f t="shared" si="32"/>
        <v>MONROE COUNTY</v>
      </c>
      <c r="R77" s="131" t="str">
        <f t="shared" si="32"/>
        <v>NESS COUNTY</v>
      </c>
      <c r="S77" s="131" t="str">
        <f t="shared" si="32"/>
        <v>LEWIS COUNTY</v>
      </c>
      <c r="T77" s="131" t="str">
        <f t="shared" si="32"/>
        <v/>
      </c>
      <c r="U77" s="131" t="str">
        <f t="shared" si="32"/>
        <v/>
      </c>
      <c r="V77" s="131" t="str">
        <f t="shared" si="33"/>
        <v/>
      </c>
      <c r="W77" s="131" t="str">
        <f t="shared" si="33"/>
        <v/>
      </c>
      <c r="X77" s="131" t="str">
        <f t="shared" si="33"/>
        <v>OSCODA COUNTY</v>
      </c>
      <c r="Y77" s="131" t="str">
        <f t="shared" si="33"/>
        <v>ROSEAU COUNTY</v>
      </c>
      <c r="Z77" s="131" t="str">
        <f t="shared" si="33"/>
        <v>TALLAHATCHIE COUNTY</v>
      </c>
      <c r="AA77" s="131" t="str">
        <f t="shared" si="33"/>
        <v>MONITEAU COUNTY</v>
      </c>
      <c r="AB77" s="131" t="str">
        <f t="shared" si="33"/>
        <v/>
      </c>
      <c r="AC77" s="131" t="str">
        <f t="shared" si="33"/>
        <v>PERKINS COUNTY</v>
      </c>
      <c r="AD77" s="131" t="str">
        <f t="shared" si="33"/>
        <v/>
      </c>
      <c r="AE77" s="131" t="str">
        <f t="shared" si="33"/>
        <v/>
      </c>
      <c r="AF77" s="131" t="str">
        <f t="shared" si="34"/>
        <v/>
      </c>
      <c r="AG77" s="131" t="str">
        <f t="shared" si="34"/>
        <v/>
      </c>
      <c r="AH77" s="131" t="str">
        <f t="shared" si="34"/>
        <v/>
      </c>
      <c r="AI77" s="131" t="str">
        <f t="shared" si="34"/>
        <v>ORANGE COUNTY</v>
      </c>
      <c r="AJ77" s="131" t="str">
        <f t="shared" si="34"/>
        <v/>
      </c>
      <c r="AK77" s="131" t="str">
        <f t="shared" si="34"/>
        <v>PREBLE COUNTY</v>
      </c>
      <c r="AL77" s="131" t="str">
        <f t="shared" si="34"/>
        <v>SEQUOYAH COUNTY</v>
      </c>
      <c r="AM77" s="131" t="str">
        <f t="shared" si="34"/>
        <v/>
      </c>
      <c r="AN77" s="131" t="str">
        <f t="shared" si="34"/>
        <v/>
      </c>
      <c r="AO77" s="131" t="str">
        <f t="shared" si="34"/>
        <v/>
      </c>
      <c r="AP77" s="131" t="str">
        <f t="shared" si="35"/>
        <v/>
      </c>
      <c r="AQ77" s="131" t="str">
        <f t="shared" si="35"/>
        <v/>
      </c>
      <c r="AR77" s="131" t="str">
        <f t="shared" si="35"/>
        <v>PERRY COUNTY</v>
      </c>
      <c r="AS77" s="131" t="str">
        <f t="shared" si="35"/>
        <v>ECTOR COUNTY</v>
      </c>
      <c r="AT77" s="131" t="str">
        <f t="shared" si="35"/>
        <v/>
      </c>
      <c r="AU77" s="131" t="str">
        <f t="shared" si="35"/>
        <v/>
      </c>
      <c r="AV77" s="131" t="str">
        <f t="shared" si="35"/>
        <v>PATRICK COUNTY</v>
      </c>
      <c r="AW77" s="131" t="str">
        <f t="shared" si="35"/>
        <v/>
      </c>
      <c r="AX77" s="131" t="str">
        <f t="shared" si="35"/>
        <v/>
      </c>
      <c r="AY77" s="131" t="str">
        <f t="shared" si="35"/>
        <v>WAUKESHA COUNTY</v>
      </c>
      <c r="AZ77" s="131" t="str">
        <f t="shared" si="35"/>
        <v/>
      </c>
    </row>
    <row r="78" spans="1:52" x14ac:dyDescent="0.2">
      <c r="A78" s="135">
        <v>69</v>
      </c>
      <c r="B78" s="131" t="str">
        <f t="shared" si="31"/>
        <v/>
      </c>
      <c r="C78" s="131" t="str">
        <f t="shared" si="31"/>
        <v/>
      </c>
      <c r="D78" s="131" t="str">
        <f t="shared" si="31"/>
        <v/>
      </c>
      <c r="E78" s="131" t="str">
        <f t="shared" si="31"/>
        <v>STONE COUNTY</v>
      </c>
      <c r="F78" s="131" t="str">
        <f t="shared" si="31"/>
        <v/>
      </c>
      <c r="G78" s="131" t="str">
        <f t="shared" si="31"/>
        <v/>
      </c>
      <c r="H78" s="131" t="str">
        <f t="shared" si="31"/>
        <v/>
      </c>
      <c r="I78" s="131" t="str">
        <f t="shared" si="31"/>
        <v/>
      </c>
      <c r="J78" s="131" t="str">
        <f t="shared" si="31"/>
        <v/>
      </c>
      <c r="K78" s="131" t="str">
        <f t="shared" si="31"/>
        <v/>
      </c>
      <c r="L78" s="131" t="str">
        <f t="shared" si="32"/>
        <v>HALL COUNTY</v>
      </c>
      <c r="M78" s="131" t="str">
        <f t="shared" si="32"/>
        <v/>
      </c>
      <c r="N78" s="131" t="str">
        <f t="shared" si="32"/>
        <v/>
      </c>
      <c r="O78" s="131" t="str">
        <f t="shared" si="32"/>
        <v>MORGAN COUNTY</v>
      </c>
      <c r="P78" s="131" t="str">
        <f t="shared" si="32"/>
        <v>RIPLEY COUNTY</v>
      </c>
      <c r="Q78" s="131" t="str">
        <f t="shared" si="32"/>
        <v>MONTGOMERY COUNTY</v>
      </c>
      <c r="R78" s="131" t="str">
        <f t="shared" si="32"/>
        <v>NORTON COUNTY</v>
      </c>
      <c r="S78" s="131" t="str">
        <f t="shared" si="32"/>
        <v>LINCOLN COUNTY</v>
      </c>
      <c r="T78" s="131" t="str">
        <f t="shared" si="32"/>
        <v/>
      </c>
      <c r="U78" s="131" t="str">
        <f t="shared" si="32"/>
        <v/>
      </c>
      <c r="V78" s="131" t="str">
        <f t="shared" si="33"/>
        <v/>
      </c>
      <c r="W78" s="131" t="str">
        <f t="shared" si="33"/>
        <v/>
      </c>
      <c r="X78" s="131" t="str">
        <f t="shared" si="33"/>
        <v>OTSEGO COUNTY</v>
      </c>
      <c r="Y78" s="131" t="str">
        <f t="shared" si="33"/>
        <v>ST. LOUIS COUNTY</v>
      </c>
      <c r="Z78" s="131" t="str">
        <f t="shared" si="33"/>
        <v>TATE COUNTY</v>
      </c>
      <c r="AA78" s="131" t="str">
        <f t="shared" si="33"/>
        <v>MONROE COUNTY</v>
      </c>
      <c r="AB78" s="131" t="str">
        <f t="shared" si="33"/>
        <v/>
      </c>
      <c r="AC78" s="131" t="str">
        <f t="shared" si="33"/>
        <v>PHELPS COUNTY</v>
      </c>
      <c r="AD78" s="131" t="str">
        <f t="shared" si="33"/>
        <v/>
      </c>
      <c r="AE78" s="131" t="str">
        <f t="shared" si="33"/>
        <v/>
      </c>
      <c r="AF78" s="131" t="str">
        <f t="shared" si="34"/>
        <v/>
      </c>
      <c r="AG78" s="131" t="str">
        <f t="shared" si="34"/>
        <v/>
      </c>
      <c r="AH78" s="131" t="str">
        <f t="shared" si="34"/>
        <v/>
      </c>
      <c r="AI78" s="131" t="str">
        <f t="shared" si="34"/>
        <v>PAMLICO COUNTY</v>
      </c>
      <c r="AJ78" s="131" t="str">
        <f t="shared" si="34"/>
        <v/>
      </c>
      <c r="AK78" s="131" t="str">
        <f t="shared" si="34"/>
        <v>PUTNAM COUNTY</v>
      </c>
      <c r="AL78" s="131" t="str">
        <f t="shared" si="34"/>
        <v>STEPHENS COUNTY</v>
      </c>
      <c r="AM78" s="131" t="str">
        <f t="shared" si="34"/>
        <v/>
      </c>
      <c r="AN78" s="131" t="str">
        <f t="shared" si="34"/>
        <v/>
      </c>
      <c r="AO78" s="131" t="str">
        <f t="shared" si="34"/>
        <v/>
      </c>
      <c r="AP78" s="131" t="str">
        <f t="shared" si="35"/>
        <v/>
      </c>
      <c r="AQ78" s="131" t="str">
        <f t="shared" si="35"/>
        <v/>
      </c>
      <c r="AR78" s="131" t="str">
        <f t="shared" si="35"/>
        <v>PICKETT COUNTY</v>
      </c>
      <c r="AS78" s="131" t="str">
        <f t="shared" si="35"/>
        <v>EDWARDS COUNTY</v>
      </c>
      <c r="AT78" s="131" t="str">
        <f t="shared" si="35"/>
        <v/>
      </c>
      <c r="AU78" s="131" t="str">
        <f t="shared" si="35"/>
        <v/>
      </c>
      <c r="AV78" s="131" t="str">
        <f t="shared" si="35"/>
        <v>PITTSYLVANIA COUNTY</v>
      </c>
      <c r="AW78" s="131" t="str">
        <f t="shared" si="35"/>
        <v/>
      </c>
      <c r="AX78" s="131" t="str">
        <f t="shared" si="35"/>
        <v/>
      </c>
      <c r="AY78" s="131" t="str">
        <f t="shared" si="35"/>
        <v>WAUPACA COUNTY</v>
      </c>
      <c r="AZ78" s="131" t="str">
        <f t="shared" si="35"/>
        <v/>
      </c>
    </row>
    <row r="79" spans="1:52" x14ac:dyDescent="0.2">
      <c r="A79" s="135">
        <v>70</v>
      </c>
      <c r="B79" s="131" t="str">
        <f t="shared" si="31"/>
        <v/>
      </c>
      <c r="C79" s="131" t="str">
        <f t="shared" si="31"/>
        <v/>
      </c>
      <c r="D79" s="131" t="str">
        <f t="shared" si="31"/>
        <v/>
      </c>
      <c r="E79" s="131" t="str">
        <f t="shared" si="31"/>
        <v>UNION COUNTY</v>
      </c>
      <c r="F79" s="131" t="str">
        <f t="shared" si="31"/>
        <v/>
      </c>
      <c r="G79" s="131" t="str">
        <f t="shared" si="31"/>
        <v/>
      </c>
      <c r="H79" s="131" t="str">
        <f t="shared" si="31"/>
        <v/>
      </c>
      <c r="I79" s="131" t="str">
        <f t="shared" si="31"/>
        <v/>
      </c>
      <c r="J79" s="131" t="str">
        <f t="shared" si="31"/>
        <v/>
      </c>
      <c r="K79" s="131" t="str">
        <f t="shared" si="31"/>
        <v/>
      </c>
      <c r="L79" s="131" t="str">
        <f t="shared" si="32"/>
        <v>HANCOCK COUNTY</v>
      </c>
      <c r="M79" s="131" t="str">
        <f t="shared" si="32"/>
        <v/>
      </c>
      <c r="N79" s="131" t="str">
        <f t="shared" si="32"/>
        <v/>
      </c>
      <c r="O79" s="131" t="str">
        <f t="shared" si="32"/>
        <v>MOULTRIE COUNTY</v>
      </c>
      <c r="P79" s="131" t="str">
        <f t="shared" si="32"/>
        <v>RUSH COUNTY</v>
      </c>
      <c r="Q79" s="131" t="str">
        <f t="shared" si="32"/>
        <v>MUSCATINE COUNTY</v>
      </c>
      <c r="R79" s="131" t="str">
        <f t="shared" si="32"/>
        <v>OSAGE COUNTY</v>
      </c>
      <c r="S79" s="131" t="str">
        <f t="shared" si="32"/>
        <v>LIVINGSTON COUNTY</v>
      </c>
      <c r="T79" s="131" t="str">
        <f t="shared" si="32"/>
        <v/>
      </c>
      <c r="U79" s="131" t="str">
        <f t="shared" si="32"/>
        <v/>
      </c>
      <c r="V79" s="131" t="str">
        <f t="shared" si="33"/>
        <v/>
      </c>
      <c r="W79" s="131" t="str">
        <f t="shared" si="33"/>
        <v/>
      </c>
      <c r="X79" s="131" t="str">
        <f t="shared" si="33"/>
        <v>OTTAWA COUNTY</v>
      </c>
      <c r="Y79" s="131" t="str">
        <f t="shared" si="33"/>
        <v>SCOTT COUNTY</v>
      </c>
      <c r="Z79" s="131" t="str">
        <f t="shared" si="33"/>
        <v>TIPPAH COUNTY</v>
      </c>
      <c r="AA79" s="131" t="str">
        <f t="shared" si="33"/>
        <v>MONTGOMERY COUNTY</v>
      </c>
      <c r="AB79" s="131" t="str">
        <f t="shared" si="33"/>
        <v/>
      </c>
      <c r="AC79" s="131" t="str">
        <f t="shared" si="33"/>
        <v>PIERCE COUNTY</v>
      </c>
      <c r="AD79" s="131" t="str">
        <f t="shared" si="33"/>
        <v/>
      </c>
      <c r="AE79" s="131" t="str">
        <f t="shared" si="33"/>
        <v/>
      </c>
      <c r="AF79" s="131" t="str">
        <f t="shared" si="34"/>
        <v/>
      </c>
      <c r="AG79" s="131" t="str">
        <f t="shared" si="34"/>
        <v/>
      </c>
      <c r="AH79" s="131" t="str">
        <f t="shared" si="34"/>
        <v/>
      </c>
      <c r="AI79" s="131" t="str">
        <f t="shared" si="34"/>
        <v>PASQUOTANK COUNTY</v>
      </c>
      <c r="AJ79" s="131" t="str">
        <f t="shared" si="34"/>
        <v/>
      </c>
      <c r="AK79" s="131" t="str">
        <f t="shared" si="34"/>
        <v>RICHLAND COUNTY</v>
      </c>
      <c r="AL79" s="131" t="str">
        <f t="shared" si="34"/>
        <v>TEXAS COUNTY</v>
      </c>
      <c r="AM79" s="131" t="str">
        <f t="shared" si="34"/>
        <v/>
      </c>
      <c r="AN79" s="131" t="str">
        <f t="shared" si="34"/>
        <v/>
      </c>
      <c r="AO79" s="131" t="str">
        <f t="shared" si="34"/>
        <v/>
      </c>
      <c r="AP79" s="131" t="str">
        <f t="shared" si="35"/>
        <v/>
      </c>
      <c r="AQ79" s="131" t="str">
        <f t="shared" si="35"/>
        <v/>
      </c>
      <c r="AR79" s="131" t="str">
        <f t="shared" si="35"/>
        <v>POLK COUNTY</v>
      </c>
      <c r="AS79" s="131" t="str">
        <f t="shared" si="35"/>
        <v>ELLIS COUNTY</v>
      </c>
      <c r="AT79" s="131" t="str">
        <f t="shared" si="35"/>
        <v/>
      </c>
      <c r="AU79" s="131" t="str">
        <f t="shared" si="35"/>
        <v/>
      </c>
      <c r="AV79" s="131" t="str">
        <f t="shared" si="35"/>
        <v>POWHATAN COUNTY</v>
      </c>
      <c r="AW79" s="131" t="str">
        <f t="shared" si="35"/>
        <v/>
      </c>
      <c r="AX79" s="131" t="str">
        <f t="shared" si="35"/>
        <v/>
      </c>
      <c r="AY79" s="131" t="str">
        <f t="shared" si="35"/>
        <v>WAUSHARA COUNTY</v>
      </c>
      <c r="AZ79" s="131" t="str">
        <f t="shared" si="35"/>
        <v/>
      </c>
    </row>
    <row r="80" spans="1:52" x14ac:dyDescent="0.2">
      <c r="A80" s="135">
        <v>71</v>
      </c>
      <c r="B80" s="131" t="str">
        <f t="shared" ref="B80:K89" si="36">IFERROR(VLOOKUP($B$3&amp;"_"&amp;B$8&amp;$A80,LookUpTable_CountyName_AllYears,3,FALSE),"")</f>
        <v/>
      </c>
      <c r="C80" s="131" t="str">
        <f t="shared" si="36"/>
        <v/>
      </c>
      <c r="D80" s="131" t="str">
        <f t="shared" si="36"/>
        <v/>
      </c>
      <c r="E80" s="131" t="str">
        <f t="shared" si="36"/>
        <v>VAN BUREN COUNTY</v>
      </c>
      <c r="F80" s="131" t="str">
        <f t="shared" si="36"/>
        <v/>
      </c>
      <c r="G80" s="131" t="str">
        <f t="shared" si="36"/>
        <v/>
      </c>
      <c r="H80" s="131" t="str">
        <f t="shared" si="36"/>
        <v/>
      </c>
      <c r="I80" s="131" t="str">
        <f t="shared" si="36"/>
        <v/>
      </c>
      <c r="J80" s="131" t="str">
        <f t="shared" si="36"/>
        <v/>
      </c>
      <c r="K80" s="131" t="str">
        <f t="shared" si="36"/>
        <v/>
      </c>
      <c r="L80" s="131" t="str">
        <f t="shared" ref="L80:U89" si="37">IFERROR(VLOOKUP($B$3&amp;"_"&amp;L$8&amp;$A80,LookUpTable_CountyName_AllYears,3,FALSE),"")</f>
        <v>HARALSON COUNTY</v>
      </c>
      <c r="M80" s="131" t="str">
        <f t="shared" si="37"/>
        <v/>
      </c>
      <c r="N80" s="131" t="str">
        <f t="shared" si="37"/>
        <v/>
      </c>
      <c r="O80" s="131" t="str">
        <f t="shared" si="37"/>
        <v>OGLE COUNTY</v>
      </c>
      <c r="P80" s="131" t="str">
        <f t="shared" si="37"/>
        <v>ST. JOSEPH COUNTY</v>
      </c>
      <c r="Q80" s="131" t="str">
        <f t="shared" si="37"/>
        <v>O'BRIEN COUNTY</v>
      </c>
      <c r="R80" s="131" t="str">
        <f t="shared" si="37"/>
        <v>OSBORNE COUNTY</v>
      </c>
      <c r="S80" s="131" t="str">
        <f t="shared" si="37"/>
        <v>LOGAN COUNTY</v>
      </c>
      <c r="T80" s="131" t="str">
        <f t="shared" si="37"/>
        <v/>
      </c>
      <c r="U80" s="131" t="str">
        <f t="shared" si="37"/>
        <v/>
      </c>
      <c r="V80" s="131" t="str">
        <f t="shared" ref="V80:AE89" si="38">IFERROR(VLOOKUP($B$3&amp;"_"&amp;V$8&amp;$A80,LookUpTable_CountyName_AllYears,3,FALSE),"")</f>
        <v/>
      </c>
      <c r="W80" s="131" t="str">
        <f t="shared" si="38"/>
        <v/>
      </c>
      <c r="X80" s="131" t="str">
        <f t="shared" si="38"/>
        <v>PRESQUE ISLE COUNTY</v>
      </c>
      <c r="Y80" s="131" t="str">
        <f t="shared" si="38"/>
        <v>SHERBURNE COUNTY</v>
      </c>
      <c r="Z80" s="131" t="str">
        <f t="shared" si="38"/>
        <v>TISHOMINGO COUNTY</v>
      </c>
      <c r="AA80" s="131" t="str">
        <f t="shared" si="38"/>
        <v>MORGAN COUNTY</v>
      </c>
      <c r="AB80" s="131" t="str">
        <f t="shared" si="38"/>
        <v/>
      </c>
      <c r="AC80" s="131" t="str">
        <f t="shared" si="38"/>
        <v>PLATTE COUNTY</v>
      </c>
      <c r="AD80" s="131" t="str">
        <f t="shared" si="38"/>
        <v/>
      </c>
      <c r="AE80" s="131" t="str">
        <f t="shared" si="38"/>
        <v/>
      </c>
      <c r="AF80" s="131" t="str">
        <f t="shared" ref="AF80:AO89" si="39">IFERROR(VLOOKUP($B$3&amp;"_"&amp;AF$8&amp;$A80,LookUpTable_CountyName_AllYears,3,FALSE),"")</f>
        <v/>
      </c>
      <c r="AG80" s="131" t="str">
        <f t="shared" si="39"/>
        <v/>
      </c>
      <c r="AH80" s="131" t="str">
        <f t="shared" si="39"/>
        <v/>
      </c>
      <c r="AI80" s="131" t="str">
        <f t="shared" si="39"/>
        <v>PENDER COUNTY</v>
      </c>
      <c r="AJ80" s="131" t="str">
        <f t="shared" si="39"/>
        <v/>
      </c>
      <c r="AK80" s="131" t="str">
        <f t="shared" si="39"/>
        <v>ROSS COUNTY</v>
      </c>
      <c r="AL80" s="131" t="str">
        <f t="shared" si="39"/>
        <v>TILLMAN COUNTY</v>
      </c>
      <c r="AM80" s="131" t="str">
        <f t="shared" si="39"/>
        <v/>
      </c>
      <c r="AN80" s="131" t="str">
        <f t="shared" si="39"/>
        <v/>
      </c>
      <c r="AO80" s="131" t="str">
        <f t="shared" si="39"/>
        <v/>
      </c>
      <c r="AP80" s="131" t="str">
        <f t="shared" ref="AP80:AZ89" si="40">IFERROR(VLOOKUP($B$3&amp;"_"&amp;AP$8&amp;$A80,LookUpTable_CountyName_AllYears,3,FALSE),"")</f>
        <v/>
      </c>
      <c r="AQ80" s="131" t="str">
        <f t="shared" si="40"/>
        <v/>
      </c>
      <c r="AR80" s="131" t="str">
        <f t="shared" si="40"/>
        <v>PUTNAM COUNTY</v>
      </c>
      <c r="AS80" s="131" t="str">
        <f t="shared" si="40"/>
        <v>EL PASO COUNTY</v>
      </c>
      <c r="AT80" s="131" t="str">
        <f t="shared" si="40"/>
        <v/>
      </c>
      <c r="AU80" s="131" t="str">
        <f t="shared" si="40"/>
        <v/>
      </c>
      <c r="AV80" s="131" t="str">
        <f t="shared" si="40"/>
        <v>PRINCE EDWARD COUNTY</v>
      </c>
      <c r="AW80" s="131" t="str">
        <f t="shared" si="40"/>
        <v/>
      </c>
      <c r="AX80" s="131" t="str">
        <f t="shared" si="40"/>
        <v/>
      </c>
      <c r="AY80" s="131" t="str">
        <f t="shared" si="40"/>
        <v>WINNEBAGO COUNTY</v>
      </c>
      <c r="AZ80" s="131" t="str">
        <f t="shared" si="40"/>
        <v/>
      </c>
    </row>
    <row r="81" spans="1:52" x14ac:dyDescent="0.2">
      <c r="A81" s="135">
        <v>72</v>
      </c>
      <c r="B81" s="131" t="str">
        <f t="shared" si="36"/>
        <v/>
      </c>
      <c r="C81" s="131" t="str">
        <f t="shared" si="36"/>
        <v/>
      </c>
      <c r="D81" s="131" t="str">
        <f t="shared" si="36"/>
        <v/>
      </c>
      <c r="E81" s="131" t="str">
        <f t="shared" si="36"/>
        <v>WASHINGTON COUNTY</v>
      </c>
      <c r="F81" s="131" t="str">
        <f t="shared" si="36"/>
        <v/>
      </c>
      <c r="G81" s="131" t="str">
        <f t="shared" si="36"/>
        <v/>
      </c>
      <c r="H81" s="131" t="str">
        <f t="shared" si="36"/>
        <v/>
      </c>
      <c r="I81" s="131" t="str">
        <f t="shared" si="36"/>
        <v/>
      </c>
      <c r="J81" s="131" t="str">
        <f t="shared" si="36"/>
        <v/>
      </c>
      <c r="K81" s="131" t="str">
        <f t="shared" si="36"/>
        <v/>
      </c>
      <c r="L81" s="131" t="str">
        <f t="shared" si="37"/>
        <v>HARRIS COUNTY</v>
      </c>
      <c r="M81" s="131" t="str">
        <f t="shared" si="37"/>
        <v/>
      </c>
      <c r="N81" s="131" t="str">
        <f t="shared" si="37"/>
        <v/>
      </c>
      <c r="O81" s="131" t="str">
        <f t="shared" si="37"/>
        <v>PEORIA COUNTY</v>
      </c>
      <c r="P81" s="131" t="str">
        <f t="shared" si="37"/>
        <v>SCOTT COUNTY</v>
      </c>
      <c r="Q81" s="131" t="str">
        <f t="shared" si="37"/>
        <v>OSCEOLA COUNTY</v>
      </c>
      <c r="R81" s="131" t="str">
        <f t="shared" si="37"/>
        <v>OTTAWA COUNTY</v>
      </c>
      <c r="S81" s="131" t="str">
        <f t="shared" si="37"/>
        <v>LYON COUNTY</v>
      </c>
      <c r="T81" s="131" t="str">
        <f t="shared" si="37"/>
        <v/>
      </c>
      <c r="U81" s="131" t="str">
        <f t="shared" si="37"/>
        <v/>
      </c>
      <c r="V81" s="131" t="str">
        <f t="shared" si="38"/>
        <v/>
      </c>
      <c r="W81" s="131" t="str">
        <f t="shared" si="38"/>
        <v/>
      </c>
      <c r="X81" s="131" t="str">
        <f t="shared" si="38"/>
        <v>ROSCOMMON COUNTY</v>
      </c>
      <c r="Y81" s="131" t="str">
        <f t="shared" si="38"/>
        <v>SIBLEY COUNTY</v>
      </c>
      <c r="Z81" s="131" t="str">
        <f t="shared" si="38"/>
        <v>TUNICA COUNTY</v>
      </c>
      <c r="AA81" s="131" t="str">
        <f t="shared" si="38"/>
        <v>NEW MADRID COUNTY</v>
      </c>
      <c r="AB81" s="131" t="str">
        <f t="shared" si="38"/>
        <v/>
      </c>
      <c r="AC81" s="131" t="str">
        <f t="shared" si="38"/>
        <v>POLK COUNTY</v>
      </c>
      <c r="AD81" s="131" t="str">
        <f t="shared" si="38"/>
        <v/>
      </c>
      <c r="AE81" s="131" t="str">
        <f t="shared" si="38"/>
        <v/>
      </c>
      <c r="AF81" s="131" t="str">
        <f t="shared" si="39"/>
        <v/>
      </c>
      <c r="AG81" s="131" t="str">
        <f t="shared" si="39"/>
        <v/>
      </c>
      <c r="AH81" s="131" t="str">
        <f t="shared" si="39"/>
        <v/>
      </c>
      <c r="AI81" s="131" t="str">
        <f t="shared" si="39"/>
        <v>PERQUIMANS COUNTY</v>
      </c>
      <c r="AJ81" s="131" t="str">
        <f t="shared" si="39"/>
        <v/>
      </c>
      <c r="AK81" s="131" t="str">
        <f t="shared" si="39"/>
        <v>SANDUSKY COUNTY</v>
      </c>
      <c r="AL81" s="131" t="str">
        <f t="shared" si="39"/>
        <v>TULSA COUNTY</v>
      </c>
      <c r="AM81" s="131" t="str">
        <f t="shared" si="39"/>
        <v/>
      </c>
      <c r="AN81" s="131" t="str">
        <f t="shared" si="39"/>
        <v/>
      </c>
      <c r="AO81" s="131" t="str">
        <f t="shared" si="39"/>
        <v/>
      </c>
      <c r="AP81" s="131" t="str">
        <f t="shared" si="40"/>
        <v/>
      </c>
      <c r="AQ81" s="131" t="str">
        <f t="shared" si="40"/>
        <v/>
      </c>
      <c r="AR81" s="131" t="str">
        <f t="shared" si="40"/>
        <v>RHEA COUNTY</v>
      </c>
      <c r="AS81" s="131" t="str">
        <f t="shared" si="40"/>
        <v>ERATH COUNTY</v>
      </c>
      <c r="AT81" s="131" t="str">
        <f t="shared" si="40"/>
        <v/>
      </c>
      <c r="AU81" s="131" t="str">
        <f t="shared" si="40"/>
        <v/>
      </c>
      <c r="AV81" s="131" t="str">
        <f t="shared" si="40"/>
        <v>PRINCE GEORGE COUNTY</v>
      </c>
      <c r="AW81" s="131" t="str">
        <f t="shared" si="40"/>
        <v/>
      </c>
      <c r="AX81" s="131" t="str">
        <f t="shared" si="40"/>
        <v/>
      </c>
      <c r="AY81" s="131" t="str">
        <f t="shared" si="40"/>
        <v>WOOD COUNTY</v>
      </c>
      <c r="AZ81" s="131" t="str">
        <f t="shared" si="40"/>
        <v/>
      </c>
    </row>
    <row r="82" spans="1:52" x14ac:dyDescent="0.2">
      <c r="A82" s="135">
        <v>73</v>
      </c>
      <c r="B82" s="131" t="str">
        <f t="shared" si="36"/>
        <v/>
      </c>
      <c r="C82" s="131" t="str">
        <f t="shared" si="36"/>
        <v/>
      </c>
      <c r="D82" s="131" t="str">
        <f t="shared" si="36"/>
        <v/>
      </c>
      <c r="E82" s="131" t="str">
        <f t="shared" si="36"/>
        <v>WHITE COUNTY</v>
      </c>
      <c r="F82" s="131" t="str">
        <f t="shared" si="36"/>
        <v/>
      </c>
      <c r="G82" s="131" t="str">
        <f t="shared" si="36"/>
        <v/>
      </c>
      <c r="H82" s="131" t="str">
        <f t="shared" si="36"/>
        <v/>
      </c>
      <c r="I82" s="131" t="str">
        <f t="shared" si="36"/>
        <v/>
      </c>
      <c r="J82" s="131" t="str">
        <f t="shared" si="36"/>
        <v/>
      </c>
      <c r="K82" s="131" t="str">
        <f t="shared" si="36"/>
        <v/>
      </c>
      <c r="L82" s="131" t="str">
        <f t="shared" si="37"/>
        <v>HART COUNTY</v>
      </c>
      <c r="M82" s="131" t="str">
        <f t="shared" si="37"/>
        <v/>
      </c>
      <c r="N82" s="131" t="str">
        <f t="shared" si="37"/>
        <v/>
      </c>
      <c r="O82" s="131" t="str">
        <f t="shared" si="37"/>
        <v>PERRY COUNTY</v>
      </c>
      <c r="P82" s="131" t="str">
        <f t="shared" si="37"/>
        <v>SHELBY COUNTY</v>
      </c>
      <c r="Q82" s="131" t="str">
        <f t="shared" si="37"/>
        <v>PAGE COUNTY</v>
      </c>
      <c r="R82" s="131" t="str">
        <f t="shared" si="37"/>
        <v>PAWNEE COUNTY</v>
      </c>
      <c r="S82" s="131" t="str">
        <f t="shared" si="37"/>
        <v>MCCRACKEN COUNTY</v>
      </c>
      <c r="T82" s="131" t="str">
        <f t="shared" si="37"/>
        <v/>
      </c>
      <c r="U82" s="131" t="str">
        <f t="shared" si="37"/>
        <v/>
      </c>
      <c r="V82" s="131" t="str">
        <f t="shared" si="38"/>
        <v/>
      </c>
      <c r="W82" s="131" t="str">
        <f t="shared" si="38"/>
        <v/>
      </c>
      <c r="X82" s="131" t="str">
        <f t="shared" si="38"/>
        <v>SAGINAW COUNTY</v>
      </c>
      <c r="Y82" s="131" t="str">
        <f t="shared" si="38"/>
        <v>STEARNS COUNTY</v>
      </c>
      <c r="Z82" s="131" t="str">
        <f t="shared" si="38"/>
        <v>UNION COUNTY</v>
      </c>
      <c r="AA82" s="131" t="str">
        <f t="shared" si="38"/>
        <v>NEWTON COUNTY</v>
      </c>
      <c r="AB82" s="131" t="str">
        <f t="shared" si="38"/>
        <v/>
      </c>
      <c r="AC82" s="131" t="str">
        <f t="shared" si="38"/>
        <v>RED WILLOW COUNTY</v>
      </c>
      <c r="AD82" s="131" t="str">
        <f t="shared" si="38"/>
        <v/>
      </c>
      <c r="AE82" s="131" t="str">
        <f t="shared" si="38"/>
        <v/>
      </c>
      <c r="AF82" s="131" t="str">
        <f t="shared" si="39"/>
        <v/>
      </c>
      <c r="AG82" s="131" t="str">
        <f t="shared" si="39"/>
        <v/>
      </c>
      <c r="AH82" s="131" t="str">
        <f t="shared" si="39"/>
        <v/>
      </c>
      <c r="AI82" s="131" t="str">
        <f t="shared" si="39"/>
        <v>PERSON COUNTY</v>
      </c>
      <c r="AJ82" s="131" t="str">
        <f t="shared" si="39"/>
        <v/>
      </c>
      <c r="AK82" s="131" t="str">
        <f t="shared" si="39"/>
        <v>SCIOTO COUNTY</v>
      </c>
      <c r="AL82" s="131" t="str">
        <f t="shared" si="39"/>
        <v>WAGONER COUNTY</v>
      </c>
      <c r="AM82" s="131" t="str">
        <f t="shared" si="39"/>
        <v/>
      </c>
      <c r="AN82" s="131" t="str">
        <f t="shared" si="39"/>
        <v/>
      </c>
      <c r="AO82" s="131" t="str">
        <f t="shared" si="39"/>
        <v/>
      </c>
      <c r="AP82" s="131" t="str">
        <f t="shared" si="40"/>
        <v/>
      </c>
      <c r="AQ82" s="131" t="str">
        <f t="shared" si="40"/>
        <v/>
      </c>
      <c r="AR82" s="131" t="str">
        <f t="shared" si="40"/>
        <v>ROANE COUNTY</v>
      </c>
      <c r="AS82" s="131" t="str">
        <f t="shared" si="40"/>
        <v>FALLS COUNTY</v>
      </c>
      <c r="AT82" s="131" t="str">
        <f t="shared" si="40"/>
        <v/>
      </c>
      <c r="AU82" s="131" t="str">
        <f t="shared" si="40"/>
        <v/>
      </c>
      <c r="AV82" s="131" t="str">
        <f t="shared" si="40"/>
        <v>PRINCE WILLIAM COUNTY</v>
      </c>
      <c r="AW82" s="131" t="str">
        <f t="shared" si="40"/>
        <v/>
      </c>
      <c r="AX82" s="131" t="str">
        <f t="shared" si="40"/>
        <v/>
      </c>
      <c r="AY82" s="131" t="str">
        <f t="shared" si="40"/>
        <v/>
      </c>
      <c r="AZ82" s="131" t="str">
        <f t="shared" si="40"/>
        <v/>
      </c>
    </row>
    <row r="83" spans="1:52" x14ac:dyDescent="0.2">
      <c r="A83" s="135">
        <v>74</v>
      </c>
      <c r="B83" s="131" t="str">
        <f t="shared" si="36"/>
        <v/>
      </c>
      <c r="C83" s="131" t="str">
        <f t="shared" si="36"/>
        <v/>
      </c>
      <c r="D83" s="131" t="str">
        <f t="shared" si="36"/>
        <v/>
      </c>
      <c r="E83" s="131" t="str">
        <f t="shared" si="36"/>
        <v>WOODRUFF COUNTY</v>
      </c>
      <c r="F83" s="131" t="str">
        <f t="shared" si="36"/>
        <v/>
      </c>
      <c r="G83" s="131" t="str">
        <f t="shared" si="36"/>
        <v/>
      </c>
      <c r="H83" s="131" t="str">
        <f t="shared" si="36"/>
        <v/>
      </c>
      <c r="I83" s="131" t="str">
        <f t="shared" si="36"/>
        <v/>
      </c>
      <c r="J83" s="131" t="str">
        <f t="shared" si="36"/>
        <v/>
      </c>
      <c r="K83" s="131" t="str">
        <f t="shared" si="36"/>
        <v/>
      </c>
      <c r="L83" s="131" t="str">
        <f t="shared" si="37"/>
        <v>HEARD COUNTY</v>
      </c>
      <c r="M83" s="131" t="str">
        <f t="shared" si="37"/>
        <v/>
      </c>
      <c r="N83" s="131" t="str">
        <f t="shared" si="37"/>
        <v/>
      </c>
      <c r="O83" s="131" t="str">
        <f t="shared" si="37"/>
        <v>PIATT COUNTY</v>
      </c>
      <c r="P83" s="131" t="str">
        <f t="shared" si="37"/>
        <v>SPENCER COUNTY</v>
      </c>
      <c r="Q83" s="131" t="str">
        <f t="shared" si="37"/>
        <v>PALO ALTO COUNTY</v>
      </c>
      <c r="R83" s="131" t="str">
        <f t="shared" si="37"/>
        <v>PHILLIPS COUNTY</v>
      </c>
      <c r="S83" s="131" t="str">
        <f t="shared" si="37"/>
        <v>MCCREARY COUNTY</v>
      </c>
      <c r="T83" s="131" t="str">
        <f t="shared" si="37"/>
        <v/>
      </c>
      <c r="U83" s="131" t="str">
        <f t="shared" si="37"/>
        <v/>
      </c>
      <c r="V83" s="131" t="str">
        <f t="shared" si="38"/>
        <v/>
      </c>
      <c r="W83" s="131" t="str">
        <f t="shared" si="38"/>
        <v/>
      </c>
      <c r="X83" s="131" t="str">
        <f t="shared" si="38"/>
        <v>ST. CLAIR COUNTY</v>
      </c>
      <c r="Y83" s="131" t="str">
        <f t="shared" si="38"/>
        <v>STEELE COUNTY</v>
      </c>
      <c r="Z83" s="131" t="str">
        <f t="shared" si="38"/>
        <v>WALTHALL COUNTY</v>
      </c>
      <c r="AA83" s="131" t="str">
        <f t="shared" si="38"/>
        <v>NODAWAY COUNTY</v>
      </c>
      <c r="AB83" s="131" t="str">
        <f t="shared" si="38"/>
        <v/>
      </c>
      <c r="AC83" s="131" t="str">
        <f t="shared" si="38"/>
        <v>RICHARDSON COUNTY</v>
      </c>
      <c r="AD83" s="131" t="str">
        <f t="shared" si="38"/>
        <v/>
      </c>
      <c r="AE83" s="131" t="str">
        <f t="shared" si="38"/>
        <v/>
      </c>
      <c r="AF83" s="131" t="str">
        <f t="shared" si="39"/>
        <v/>
      </c>
      <c r="AG83" s="131" t="str">
        <f t="shared" si="39"/>
        <v/>
      </c>
      <c r="AH83" s="131" t="str">
        <f t="shared" si="39"/>
        <v/>
      </c>
      <c r="AI83" s="131" t="str">
        <f t="shared" si="39"/>
        <v>PITT COUNTY</v>
      </c>
      <c r="AJ83" s="131" t="str">
        <f t="shared" si="39"/>
        <v/>
      </c>
      <c r="AK83" s="131" t="str">
        <f t="shared" si="39"/>
        <v>SENECA COUNTY</v>
      </c>
      <c r="AL83" s="131" t="str">
        <f t="shared" si="39"/>
        <v>WASHINGTON COUNTY</v>
      </c>
      <c r="AM83" s="131" t="str">
        <f t="shared" si="39"/>
        <v/>
      </c>
      <c r="AN83" s="131" t="str">
        <f t="shared" si="39"/>
        <v/>
      </c>
      <c r="AO83" s="131" t="str">
        <f t="shared" si="39"/>
        <v/>
      </c>
      <c r="AP83" s="131" t="str">
        <f t="shared" si="40"/>
        <v/>
      </c>
      <c r="AQ83" s="131" t="str">
        <f t="shared" si="40"/>
        <v/>
      </c>
      <c r="AR83" s="131" t="str">
        <f t="shared" si="40"/>
        <v>ROBERTSON COUNTY</v>
      </c>
      <c r="AS83" s="131" t="str">
        <f t="shared" si="40"/>
        <v>FANNIN COUNTY</v>
      </c>
      <c r="AT83" s="131" t="str">
        <f t="shared" si="40"/>
        <v/>
      </c>
      <c r="AU83" s="131" t="str">
        <f t="shared" si="40"/>
        <v/>
      </c>
      <c r="AV83" s="131" t="str">
        <f t="shared" si="40"/>
        <v>PULASKI COUNTY</v>
      </c>
      <c r="AW83" s="131" t="str">
        <f t="shared" si="40"/>
        <v/>
      </c>
      <c r="AX83" s="131" t="str">
        <f t="shared" si="40"/>
        <v/>
      </c>
      <c r="AY83" s="131" t="str">
        <f t="shared" si="40"/>
        <v/>
      </c>
      <c r="AZ83" s="131" t="str">
        <f t="shared" si="40"/>
        <v/>
      </c>
    </row>
    <row r="84" spans="1:52" x14ac:dyDescent="0.2">
      <c r="A84" s="135">
        <v>75</v>
      </c>
      <c r="B84" s="131" t="str">
        <f t="shared" si="36"/>
        <v/>
      </c>
      <c r="C84" s="131" t="str">
        <f t="shared" si="36"/>
        <v/>
      </c>
      <c r="D84" s="131" t="str">
        <f t="shared" si="36"/>
        <v/>
      </c>
      <c r="E84" s="131" t="str">
        <f t="shared" si="36"/>
        <v>YELL COUNTY</v>
      </c>
      <c r="F84" s="131" t="str">
        <f t="shared" si="36"/>
        <v/>
      </c>
      <c r="G84" s="131" t="str">
        <f t="shared" si="36"/>
        <v/>
      </c>
      <c r="H84" s="131" t="str">
        <f t="shared" si="36"/>
        <v/>
      </c>
      <c r="I84" s="131" t="str">
        <f t="shared" si="36"/>
        <v/>
      </c>
      <c r="J84" s="131" t="str">
        <f t="shared" si="36"/>
        <v/>
      </c>
      <c r="K84" s="131" t="str">
        <f t="shared" si="36"/>
        <v/>
      </c>
      <c r="L84" s="131" t="str">
        <f t="shared" si="37"/>
        <v>HENRY COUNTY</v>
      </c>
      <c r="M84" s="131" t="str">
        <f t="shared" si="37"/>
        <v/>
      </c>
      <c r="N84" s="131" t="str">
        <f t="shared" si="37"/>
        <v/>
      </c>
      <c r="O84" s="131" t="str">
        <f t="shared" si="37"/>
        <v>PIKE COUNTY</v>
      </c>
      <c r="P84" s="131" t="str">
        <f t="shared" si="37"/>
        <v>STARKE COUNTY</v>
      </c>
      <c r="Q84" s="131" t="str">
        <f t="shared" si="37"/>
        <v>PLYMOUTH COUNTY</v>
      </c>
      <c r="R84" s="131" t="str">
        <f t="shared" si="37"/>
        <v>POTTAWATOMIE COUNTY</v>
      </c>
      <c r="S84" s="131" t="str">
        <f t="shared" si="37"/>
        <v>MCLEAN COUNTY</v>
      </c>
      <c r="T84" s="131" t="str">
        <f t="shared" si="37"/>
        <v/>
      </c>
      <c r="U84" s="131" t="str">
        <f t="shared" si="37"/>
        <v/>
      </c>
      <c r="V84" s="131" t="str">
        <f t="shared" si="38"/>
        <v/>
      </c>
      <c r="W84" s="131" t="str">
        <f t="shared" si="38"/>
        <v/>
      </c>
      <c r="X84" s="131" t="str">
        <f t="shared" si="38"/>
        <v>ST. JOSEPH COUNTY</v>
      </c>
      <c r="Y84" s="131" t="str">
        <f t="shared" si="38"/>
        <v>STEVENS COUNTY</v>
      </c>
      <c r="Z84" s="131" t="str">
        <f t="shared" si="38"/>
        <v>WARREN COUNTY</v>
      </c>
      <c r="AA84" s="131" t="str">
        <f t="shared" si="38"/>
        <v>OREGON COUNTY</v>
      </c>
      <c r="AB84" s="131" t="str">
        <f t="shared" si="38"/>
        <v/>
      </c>
      <c r="AC84" s="131" t="str">
        <f t="shared" si="38"/>
        <v>ROCK COUNTY</v>
      </c>
      <c r="AD84" s="131" t="str">
        <f t="shared" si="38"/>
        <v/>
      </c>
      <c r="AE84" s="131" t="str">
        <f t="shared" si="38"/>
        <v/>
      </c>
      <c r="AF84" s="131" t="str">
        <f t="shared" si="39"/>
        <v/>
      </c>
      <c r="AG84" s="131" t="str">
        <f t="shared" si="39"/>
        <v/>
      </c>
      <c r="AH84" s="131" t="str">
        <f t="shared" si="39"/>
        <v/>
      </c>
      <c r="AI84" s="131" t="str">
        <f t="shared" si="39"/>
        <v>POLK COUNTY</v>
      </c>
      <c r="AJ84" s="131" t="str">
        <f t="shared" si="39"/>
        <v/>
      </c>
      <c r="AK84" s="131" t="str">
        <f t="shared" si="39"/>
        <v>SHELBY COUNTY</v>
      </c>
      <c r="AL84" s="131" t="str">
        <f t="shared" si="39"/>
        <v>WASHITA COUNTY</v>
      </c>
      <c r="AM84" s="131" t="str">
        <f t="shared" si="39"/>
        <v/>
      </c>
      <c r="AN84" s="131" t="str">
        <f t="shared" si="39"/>
        <v/>
      </c>
      <c r="AO84" s="131" t="str">
        <f t="shared" si="39"/>
        <v/>
      </c>
      <c r="AP84" s="131" t="str">
        <f t="shared" si="40"/>
        <v/>
      </c>
      <c r="AQ84" s="131" t="str">
        <f t="shared" si="40"/>
        <v/>
      </c>
      <c r="AR84" s="131" t="str">
        <f t="shared" si="40"/>
        <v>RUTHERFORD COUNTY</v>
      </c>
      <c r="AS84" s="131" t="str">
        <f t="shared" si="40"/>
        <v>FAYETTE COUNTY</v>
      </c>
      <c r="AT84" s="131" t="str">
        <f t="shared" si="40"/>
        <v/>
      </c>
      <c r="AU84" s="131" t="str">
        <f t="shared" si="40"/>
        <v/>
      </c>
      <c r="AV84" s="131" t="str">
        <f t="shared" si="40"/>
        <v>RAPPAHANNOCK COUNTY</v>
      </c>
      <c r="AW84" s="131" t="str">
        <f t="shared" si="40"/>
        <v/>
      </c>
      <c r="AX84" s="131" t="str">
        <f t="shared" si="40"/>
        <v/>
      </c>
      <c r="AY84" s="131" t="str">
        <f t="shared" si="40"/>
        <v/>
      </c>
      <c r="AZ84" s="131" t="str">
        <f t="shared" si="40"/>
        <v/>
      </c>
    </row>
    <row r="85" spans="1:52" x14ac:dyDescent="0.2">
      <c r="A85" s="135">
        <v>76</v>
      </c>
      <c r="B85" s="131" t="str">
        <f t="shared" si="36"/>
        <v/>
      </c>
      <c r="C85" s="131" t="str">
        <f t="shared" si="36"/>
        <v/>
      </c>
      <c r="D85" s="131" t="str">
        <f t="shared" si="36"/>
        <v/>
      </c>
      <c r="E85" s="131" t="str">
        <f t="shared" si="36"/>
        <v/>
      </c>
      <c r="F85" s="131" t="str">
        <f t="shared" si="36"/>
        <v/>
      </c>
      <c r="G85" s="131" t="str">
        <f t="shared" si="36"/>
        <v/>
      </c>
      <c r="H85" s="131" t="str">
        <f t="shared" si="36"/>
        <v/>
      </c>
      <c r="I85" s="131" t="str">
        <f t="shared" si="36"/>
        <v/>
      </c>
      <c r="J85" s="131" t="str">
        <f t="shared" si="36"/>
        <v/>
      </c>
      <c r="K85" s="131" t="str">
        <f t="shared" si="36"/>
        <v/>
      </c>
      <c r="L85" s="131" t="str">
        <f t="shared" si="37"/>
        <v>HOUSTON COUNTY</v>
      </c>
      <c r="M85" s="131" t="str">
        <f t="shared" si="37"/>
        <v/>
      </c>
      <c r="N85" s="131" t="str">
        <f t="shared" si="37"/>
        <v/>
      </c>
      <c r="O85" s="131" t="str">
        <f t="shared" si="37"/>
        <v>POPE COUNTY</v>
      </c>
      <c r="P85" s="131" t="str">
        <f t="shared" si="37"/>
        <v>STEUBEN COUNTY</v>
      </c>
      <c r="Q85" s="131" t="str">
        <f t="shared" si="37"/>
        <v>POCAHONTAS COUNTY</v>
      </c>
      <c r="R85" s="131" t="str">
        <f t="shared" si="37"/>
        <v>PRATT COUNTY</v>
      </c>
      <c r="S85" s="131" t="str">
        <f t="shared" si="37"/>
        <v>MADISON COUNTY</v>
      </c>
      <c r="T85" s="131" t="str">
        <f t="shared" si="37"/>
        <v/>
      </c>
      <c r="U85" s="131" t="str">
        <f t="shared" si="37"/>
        <v/>
      </c>
      <c r="V85" s="131" t="str">
        <f t="shared" si="38"/>
        <v/>
      </c>
      <c r="W85" s="131" t="str">
        <f t="shared" si="38"/>
        <v/>
      </c>
      <c r="X85" s="131" t="str">
        <f t="shared" si="38"/>
        <v>SANILAC COUNTY</v>
      </c>
      <c r="Y85" s="131" t="str">
        <f t="shared" si="38"/>
        <v>SWIFT COUNTY</v>
      </c>
      <c r="Z85" s="131" t="str">
        <f t="shared" si="38"/>
        <v>WASHINGTON COUNTY</v>
      </c>
      <c r="AA85" s="131" t="str">
        <f t="shared" si="38"/>
        <v>OSAGE COUNTY</v>
      </c>
      <c r="AB85" s="131" t="str">
        <f t="shared" si="38"/>
        <v/>
      </c>
      <c r="AC85" s="131" t="str">
        <f t="shared" si="38"/>
        <v>SALINE COUNTY</v>
      </c>
      <c r="AD85" s="131" t="str">
        <f t="shared" si="38"/>
        <v/>
      </c>
      <c r="AE85" s="131" t="str">
        <f t="shared" si="38"/>
        <v/>
      </c>
      <c r="AF85" s="131" t="str">
        <f t="shared" si="39"/>
        <v/>
      </c>
      <c r="AG85" s="131" t="str">
        <f t="shared" si="39"/>
        <v/>
      </c>
      <c r="AH85" s="131" t="str">
        <f t="shared" si="39"/>
        <v/>
      </c>
      <c r="AI85" s="131" t="str">
        <f t="shared" si="39"/>
        <v>RANDOLPH COUNTY</v>
      </c>
      <c r="AJ85" s="131" t="str">
        <f t="shared" si="39"/>
        <v/>
      </c>
      <c r="AK85" s="131" t="str">
        <f t="shared" si="39"/>
        <v>STARK COUNTY</v>
      </c>
      <c r="AL85" s="131" t="str">
        <f t="shared" si="39"/>
        <v>WOODS COUNTY</v>
      </c>
      <c r="AM85" s="131" t="str">
        <f t="shared" si="39"/>
        <v/>
      </c>
      <c r="AN85" s="131" t="str">
        <f t="shared" si="39"/>
        <v/>
      </c>
      <c r="AO85" s="131" t="str">
        <f t="shared" si="39"/>
        <v/>
      </c>
      <c r="AP85" s="131" t="str">
        <f t="shared" si="40"/>
        <v/>
      </c>
      <c r="AQ85" s="131" t="str">
        <f t="shared" si="40"/>
        <v/>
      </c>
      <c r="AR85" s="131" t="str">
        <f t="shared" si="40"/>
        <v>SCOTT COUNTY</v>
      </c>
      <c r="AS85" s="131" t="str">
        <f t="shared" si="40"/>
        <v>FISHER COUNTY</v>
      </c>
      <c r="AT85" s="131" t="str">
        <f t="shared" si="40"/>
        <v/>
      </c>
      <c r="AU85" s="131" t="str">
        <f t="shared" si="40"/>
        <v/>
      </c>
      <c r="AV85" s="131" t="str">
        <f t="shared" si="40"/>
        <v>RICHMOND COUNTY</v>
      </c>
      <c r="AW85" s="131" t="str">
        <f t="shared" si="40"/>
        <v/>
      </c>
      <c r="AX85" s="131" t="str">
        <f t="shared" si="40"/>
        <v/>
      </c>
      <c r="AY85" s="131" t="str">
        <f t="shared" si="40"/>
        <v/>
      </c>
      <c r="AZ85" s="131" t="str">
        <f t="shared" si="40"/>
        <v/>
      </c>
    </row>
    <row r="86" spans="1:52" x14ac:dyDescent="0.2">
      <c r="A86" s="135">
        <v>77</v>
      </c>
      <c r="B86" s="131" t="str">
        <f t="shared" si="36"/>
        <v/>
      </c>
      <c r="C86" s="131" t="str">
        <f t="shared" si="36"/>
        <v/>
      </c>
      <c r="D86" s="131" t="str">
        <f t="shared" si="36"/>
        <v/>
      </c>
      <c r="E86" s="131" t="str">
        <f t="shared" si="36"/>
        <v/>
      </c>
      <c r="F86" s="131" t="str">
        <f t="shared" si="36"/>
        <v/>
      </c>
      <c r="G86" s="131" t="str">
        <f t="shared" si="36"/>
        <v/>
      </c>
      <c r="H86" s="131" t="str">
        <f t="shared" si="36"/>
        <v/>
      </c>
      <c r="I86" s="131" t="str">
        <f t="shared" si="36"/>
        <v/>
      </c>
      <c r="J86" s="131" t="str">
        <f t="shared" si="36"/>
        <v/>
      </c>
      <c r="K86" s="131" t="str">
        <f t="shared" si="36"/>
        <v/>
      </c>
      <c r="L86" s="131" t="str">
        <f t="shared" si="37"/>
        <v>IRWIN COUNTY</v>
      </c>
      <c r="M86" s="131" t="str">
        <f t="shared" si="37"/>
        <v/>
      </c>
      <c r="N86" s="131" t="str">
        <f t="shared" si="37"/>
        <v/>
      </c>
      <c r="O86" s="131" t="str">
        <f t="shared" si="37"/>
        <v>PULASKI COUNTY</v>
      </c>
      <c r="P86" s="131" t="str">
        <f t="shared" si="37"/>
        <v>SULLIVAN COUNTY</v>
      </c>
      <c r="Q86" s="131" t="str">
        <f t="shared" si="37"/>
        <v>POLK COUNTY</v>
      </c>
      <c r="R86" s="131" t="str">
        <f t="shared" si="37"/>
        <v>RAWLINS COUNTY</v>
      </c>
      <c r="S86" s="131" t="str">
        <f t="shared" si="37"/>
        <v>MAGOFFIN COUNTY</v>
      </c>
      <c r="T86" s="131" t="str">
        <f t="shared" si="37"/>
        <v/>
      </c>
      <c r="U86" s="131" t="str">
        <f t="shared" si="37"/>
        <v/>
      </c>
      <c r="V86" s="131" t="str">
        <f t="shared" si="38"/>
        <v/>
      </c>
      <c r="W86" s="131" t="str">
        <f t="shared" si="38"/>
        <v/>
      </c>
      <c r="X86" s="131" t="str">
        <f t="shared" si="38"/>
        <v>SCHOOLCRAFT COUNTY</v>
      </c>
      <c r="Y86" s="131" t="str">
        <f t="shared" si="38"/>
        <v>TODD COUNTY</v>
      </c>
      <c r="Z86" s="131" t="str">
        <f t="shared" si="38"/>
        <v>WAYNE COUNTY</v>
      </c>
      <c r="AA86" s="131" t="str">
        <f t="shared" si="38"/>
        <v>OZARK COUNTY</v>
      </c>
      <c r="AB86" s="131" t="str">
        <f t="shared" si="38"/>
        <v/>
      </c>
      <c r="AC86" s="131" t="str">
        <f t="shared" si="38"/>
        <v>SARPY COUNTY</v>
      </c>
      <c r="AD86" s="131" t="str">
        <f t="shared" si="38"/>
        <v/>
      </c>
      <c r="AE86" s="131" t="str">
        <f t="shared" si="38"/>
        <v/>
      </c>
      <c r="AF86" s="131" t="str">
        <f t="shared" si="39"/>
        <v/>
      </c>
      <c r="AG86" s="131" t="str">
        <f t="shared" si="39"/>
        <v/>
      </c>
      <c r="AH86" s="131" t="str">
        <f t="shared" si="39"/>
        <v/>
      </c>
      <c r="AI86" s="131" t="str">
        <f t="shared" si="39"/>
        <v>RICHMOND COUNTY</v>
      </c>
      <c r="AJ86" s="131" t="str">
        <f t="shared" si="39"/>
        <v/>
      </c>
      <c r="AK86" s="131" t="str">
        <f t="shared" si="39"/>
        <v>SUMMIT COUNTY</v>
      </c>
      <c r="AL86" s="131" t="str">
        <f t="shared" si="39"/>
        <v>WOODWARD COUNTY</v>
      </c>
      <c r="AM86" s="131" t="str">
        <f t="shared" si="39"/>
        <v/>
      </c>
      <c r="AN86" s="131" t="str">
        <f t="shared" si="39"/>
        <v/>
      </c>
      <c r="AO86" s="131" t="str">
        <f t="shared" si="39"/>
        <v/>
      </c>
      <c r="AP86" s="131" t="str">
        <f t="shared" si="40"/>
        <v/>
      </c>
      <c r="AQ86" s="131" t="str">
        <f t="shared" si="40"/>
        <v/>
      </c>
      <c r="AR86" s="131" t="str">
        <f t="shared" si="40"/>
        <v>SEQUATCHIE COUNTY</v>
      </c>
      <c r="AS86" s="131" t="str">
        <f t="shared" si="40"/>
        <v>FLOYD COUNTY</v>
      </c>
      <c r="AT86" s="131" t="str">
        <f t="shared" si="40"/>
        <v/>
      </c>
      <c r="AU86" s="131" t="str">
        <f t="shared" si="40"/>
        <v/>
      </c>
      <c r="AV86" s="131" t="str">
        <f t="shared" si="40"/>
        <v>ROANOKE COUNTY</v>
      </c>
      <c r="AW86" s="131" t="str">
        <f t="shared" si="40"/>
        <v/>
      </c>
      <c r="AX86" s="131" t="str">
        <f t="shared" si="40"/>
        <v/>
      </c>
      <c r="AY86" s="131" t="str">
        <f t="shared" si="40"/>
        <v/>
      </c>
      <c r="AZ86" s="131" t="str">
        <f t="shared" si="40"/>
        <v/>
      </c>
    </row>
    <row r="87" spans="1:52" x14ac:dyDescent="0.2">
      <c r="A87" s="135">
        <v>78</v>
      </c>
      <c r="B87" s="131" t="str">
        <f t="shared" si="36"/>
        <v/>
      </c>
      <c r="C87" s="131" t="str">
        <f t="shared" si="36"/>
        <v/>
      </c>
      <c r="D87" s="131" t="str">
        <f t="shared" si="36"/>
        <v/>
      </c>
      <c r="E87" s="131" t="str">
        <f t="shared" si="36"/>
        <v/>
      </c>
      <c r="F87" s="131" t="str">
        <f t="shared" si="36"/>
        <v/>
      </c>
      <c r="G87" s="131" t="str">
        <f t="shared" si="36"/>
        <v/>
      </c>
      <c r="H87" s="131" t="str">
        <f t="shared" si="36"/>
        <v/>
      </c>
      <c r="I87" s="131" t="str">
        <f t="shared" si="36"/>
        <v/>
      </c>
      <c r="J87" s="131" t="str">
        <f t="shared" si="36"/>
        <v/>
      </c>
      <c r="K87" s="131" t="str">
        <f t="shared" si="36"/>
        <v/>
      </c>
      <c r="L87" s="131" t="str">
        <f t="shared" si="37"/>
        <v>JACKSON COUNTY</v>
      </c>
      <c r="M87" s="131" t="str">
        <f t="shared" si="37"/>
        <v/>
      </c>
      <c r="N87" s="131" t="str">
        <f t="shared" si="37"/>
        <v/>
      </c>
      <c r="O87" s="131" t="str">
        <f t="shared" si="37"/>
        <v>PUTNAM COUNTY</v>
      </c>
      <c r="P87" s="131" t="str">
        <f t="shared" si="37"/>
        <v>SWITZERLAND COUNTY</v>
      </c>
      <c r="Q87" s="131" t="str">
        <f t="shared" si="37"/>
        <v>POTTAWATTAMIE COUNTY</v>
      </c>
      <c r="R87" s="131" t="str">
        <f t="shared" si="37"/>
        <v>RENO COUNTY</v>
      </c>
      <c r="S87" s="131" t="str">
        <f t="shared" si="37"/>
        <v>MARION COUNTY</v>
      </c>
      <c r="T87" s="131" t="str">
        <f t="shared" si="37"/>
        <v/>
      </c>
      <c r="U87" s="131" t="str">
        <f t="shared" si="37"/>
        <v/>
      </c>
      <c r="V87" s="131" t="str">
        <f t="shared" si="38"/>
        <v/>
      </c>
      <c r="W87" s="131" t="str">
        <f t="shared" si="38"/>
        <v/>
      </c>
      <c r="X87" s="131" t="str">
        <f t="shared" si="38"/>
        <v>SHIAWASSEE COUNTY</v>
      </c>
      <c r="Y87" s="131" t="str">
        <f t="shared" si="38"/>
        <v>TRAVERSE COUNTY</v>
      </c>
      <c r="Z87" s="131" t="str">
        <f t="shared" si="38"/>
        <v>WEBSTER COUNTY</v>
      </c>
      <c r="AA87" s="131" t="str">
        <f t="shared" si="38"/>
        <v>PEMISCOT COUNTY</v>
      </c>
      <c r="AB87" s="131" t="str">
        <f t="shared" si="38"/>
        <v/>
      </c>
      <c r="AC87" s="131" t="str">
        <f t="shared" si="38"/>
        <v>SAUNDERS COUNTY</v>
      </c>
      <c r="AD87" s="131" t="str">
        <f t="shared" si="38"/>
        <v/>
      </c>
      <c r="AE87" s="131" t="str">
        <f t="shared" si="38"/>
        <v/>
      </c>
      <c r="AF87" s="131" t="str">
        <f t="shared" si="39"/>
        <v/>
      </c>
      <c r="AG87" s="131" t="str">
        <f t="shared" si="39"/>
        <v/>
      </c>
      <c r="AH87" s="131" t="str">
        <f t="shared" si="39"/>
        <v/>
      </c>
      <c r="AI87" s="131" t="str">
        <f t="shared" si="39"/>
        <v>ROBESON COUNTY</v>
      </c>
      <c r="AJ87" s="131" t="str">
        <f t="shared" si="39"/>
        <v/>
      </c>
      <c r="AK87" s="131" t="str">
        <f t="shared" si="39"/>
        <v>TRUMBULL COUNTY</v>
      </c>
      <c r="AL87" s="131" t="str">
        <f t="shared" si="39"/>
        <v/>
      </c>
      <c r="AM87" s="131" t="str">
        <f t="shared" si="39"/>
        <v/>
      </c>
      <c r="AN87" s="131" t="str">
        <f t="shared" si="39"/>
        <v/>
      </c>
      <c r="AO87" s="131" t="str">
        <f t="shared" si="39"/>
        <v/>
      </c>
      <c r="AP87" s="131" t="str">
        <f t="shared" si="40"/>
        <v/>
      </c>
      <c r="AQ87" s="131" t="str">
        <f t="shared" si="40"/>
        <v/>
      </c>
      <c r="AR87" s="131" t="str">
        <f t="shared" si="40"/>
        <v>SEVIER COUNTY</v>
      </c>
      <c r="AS87" s="131" t="str">
        <f t="shared" si="40"/>
        <v>FOARD COUNTY</v>
      </c>
      <c r="AT87" s="131" t="str">
        <f t="shared" si="40"/>
        <v/>
      </c>
      <c r="AU87" s="131" t="str">
        <f t="shared" si="40"/>
        <v/>
      </c>
      <c r="AV87" s="131" t="str">
        <f t="shared" si="40"/>
        <v>ROCKBRIDGE COUNTY</v>
      </c>
      <c r="AW87" s="131" t="str">
        <f t="shared" si="40"/>
        <v/>
      </c>
      <c r="AX87" s="131" t="str">
        <f t="shared" si="40"/>
        <v/>
      </c>
      <c r="AY87" s="131" t="str">
        <f t="shared" si="40"/>
        <v/>
      </c>
      <c r="AZ87" s="131" t="str">
        <f t="shared" si="40"/>
        <v/>
      </c>
    </row>
    <row r="88" spans="1:52" x14ac:dyDescent="0.2">
      <c r="A88" s="135">
        <v>79</v>
      </c>
      <c r="B88" s="131" t="str">
        <f t="shared" si="36"/>
        <v/>
      </c>
      <c r="C88" s="131" t="str">
        <f t="shared" si="36"/>
        <v/>
      </c>
      <c r="D88" s="131" t="str">
        <f t="shared" si="36"/>
        <v/>
      </c>
      <c r="E88" s="131" t="str">
        <f t="shared" si="36"/>
        <v/>
      </c>
      <c r="F88" s="131" t="str">
        <f t="shared" si="36"/>
        <v/>
      </c>
      <c r="G88" s="131" t="str">
        <f t="shared" si="36"/>
        <v/>
      </c>
      <c r="H88" s="131" t="str">
        <f t="shared" si="36"/>
        <v/>
      </c>
      <c r="I88" s="131" t="str">
        <f t="shared" si="36"/>
        <v/>
      </c>
      <c r="J88" s="131" t="str">
        <f t="shared" si="36"/>
        <v/>
      </c>
      <c r="K88" s="131" t="str">
        <f t="shared" si="36"/>
        <v/>
      </c>
      <c r="L88" s="131" t="str">
        <f t="shared" si="37"/>
        <v>JASPER COUNTY</v>
      </c>
      <c r="M88" s="131" t="str">
        <f t="shared" si="37"/>
        <v/>
      </c>
      <c r="N88" s="131" t="str">
        <f t="shared" si="37"/>
        <v/>
      </c>
      <c r="O88" s="131" t="str">
        <f t="shared" si="37"/>
        <v>RANDOLPH COUNTY</v>
      </c>
      <c r="P88" s="131" t="str">
        <f t="shared" si="37"/>
        <v>TIPPECANOE COUNTY</v>
      </c>
      <c r="Q88" s="131" t="str">
        <f t="shared" si="37"/>
        <v>POWESHIEK COUNTY</v>
      </c>
      <c r="R88" s="131" t="str">
        <f t="shared" si="37"/>
        <v>REPUBLIC COUNTY</v>
      </c>
      <c r="S88" s="131" t="str">
        <f t="shared" si="37"/>
        <v>MARSHALL COUNTY</v>
      </c>
      <c r="T88" s="131" t="str">
        <f t="shared" si="37"/>
        <v/>
      </c>
      <c r="U88" s="131" t="str">
        <f t="shared" si="37"/>
        <v/>
      </c>
      <c r="V88" s="131" t="str">
        <f t="shared" si="38"/>
        <v/>
      </c>
      <c r="W88" s="131" t="str">
        <f t="shared" si="38"/>
        <v/>
      </c>
      <c r="X88" s="131" t="str">
        <f t="shared" si="38"/>
        <v>TUSCOLA COUNTY</v>
      </c>
      <c r="Y88" s="131" t="str">
        <f t="shared" si="38"/>
        <v>WABASHA COUNTY</v>
      </c>
      <c r="Z88" s="131" t="str">
        <f t="shared" si="38"/>
        <v>WILKINSON COUNTY</v>
      </c>
      <c r="AA88" s="131" t="str">
        <f t="shared" si="38"/>
        <v>PERRY COUNTY</v>
      </c>
      <c r="AB88" s="131" t="str">
        <f t="shared" si="38"/>
        <v/>
      </c>
      <c r="AC88" s="131" t="str">
        <f t="shared" si="38"/>
        <v>SCOTTS BLUFF COUNTY</v>
      </c>
      <c r="AD88" s="131" t="str">
        <f t="shared" si="38"/>
        <v/>
      </c>
      <c r="AE88" s="131" t="str">
        <f t="shared" si="38"/>
        <v/>
      </c>
      <c r="AF88" s="131" t="str">
        <f t="shared" si="39"/>
        <v/>
      </c>
      <c r="AG88" s="131" t="str">
        <f t="shared" si="39"/>
        <v/>
      </c>
      <c r="AH88" s="131" t="str">
        <f t="shared" si="39"/>
        <v/>
      </c>
      <c r="AI88" s="131" t="str">
        <f t="shared" si="39"/>
        <v>ROCKINGHAM COUNTY</v>
      </c>
      <c r="AJ88" s="131" t="str">
        <f t="shared" si="39"/>
        <v/>
      </c>
      <c r="AK88" s="131" t="str">
        <f t="shared" si="39"/>
        <v>TUSCARAWAS COUNTY</v>
      </c>
      <c r="AL88" s="131" t="str">
        <f t="shared" si="39"/>
        <v/>
      </c>
      <c r="AM88" s="131" t="str">
        <f t="shared" si="39"/>
        <v/>
      </c>
      <c r="AN88" s="131" t="str">
        <f t="shared" si="39"/>
        <v/>
      </c>
      <c r="AO88" s="131" t="str">
        <f t="shared" si="39"/>
        <v/>
      </c>
      <c r="AP88" s="131" t="str">
        <f t="shared" si="40"/>
        <v/>
      </c>
      <c r="AQ88" s="131" t="str">
        <f t="shared" si="40"/>
        <v/>
      </c>
      <c r="AR88" s="131" t="str">
        <f t="shared" si="40"/>
        <v>SHELBY COUNTY</v>
      </c>
      <c r="AS88" s="131" t="str">
        <f t="shared" si="40"/>
        <v>FORT BEND COUNTY</v>
      </c>
      <c r="AT88" s="131" t="str">
        <f t="shared" si="40"/>
        <v/>
      </c>
      <c r="AU88" s="131" t="str">
        <f t="shared" si="40"/>
        <v/>
      </c>
      <c r="AV88" s="131" t="str">
        <f t="shared" si="40"/>
        <v>ROCKINGHAM COUNTY</v>
      </c>
      <c r="AW88" s="131" t="str">
        <f t="shared" si="40"/>
        <v/>
      </c>
      <c r="AX88" s="131" t="str">
        <f t="shared" si="40"/>
        <v/>
      </c>
      <c r="AY88" s="131" t="str">
        <f t="shared" si="40"/>
        <v/>
      </c>
      <c r="AZ88" s="131" t="str">
        <f t="shared" si="40"/>
        <v/>
      </c>
    </row>
    <row r="89" spans="1:52" x14ac:dyDescent="0.2">
      <c r="A89" s="135">
        <v>80</v>
      </c>
      <c r="B89" s="131" t="str">
        <f t="shared" si="36"/>
        <v/>
      </c>
      <c r="C89" s="131" t="str">
        <f t="shared" si="36"/>
        <v/>
      </c>
      <c r="D89" s="131" t="str">
        <f t="shared" si="36"/>
        <v/>
      </c>
      <c r="E89" s="131" t="str">
        <f t="shared" si="36"/>
        <v/>
      </c>
      <c r="F89" s="131" t="str">
        <f t="shared" si="36"/>
        <v/>
      </c>
      <c r="G89" s="131" t="str">
        <f t="shared" si="36"/>
        <v/>
      </c>
      <c r="H89" s="131" t="str">
        <f t="shared" si="36"/>
        <v/>
      </c>
      <c r="I89" s="131" t="str">
        <f t="shared" si="36"/>
        <v/>
      </c>
      <c r="J89" s="131" t="str">
        <f t="shared" si="36"/>
        <v/>
      </c>
      <c r="K89" s="131" t="str">
        <f t="shared" si="36"/>
        <v/>
      </c>
      <c r="L89" s="131" t="str">
        <f t="shared" si="37"/>
        <v>JEFF DAVIS COUNTY</v>
      </c>
      <c r="M89" s="131" t="str">
        <f t="shared" si="37"/>
        <v/>
      </c>
      <c r="N89" s="131" t="str">
        <f t="shared" si="37"/>
        <v/>
      </c>
      <c r="O89" s="131" t="str">
        <f t="shared" si="37"/>
        <v>RICHLAND COUNTY</v>
      </c>
      <c r="P89" s="131" t="str">
        <f t="shared" si="37"/>
        <v>TIPTON COUNTY</v>
      </c>
      <c r="Q89" s="131" t="str">
        <f t="shared" si="37"/>
        <v>RINGGOLD COUNTY</v>
      </c>
      <c r="R89" s="131" t="str">
        <f t="shared" si="37"/>
        <v>RICE COUNTY</v>
      </c>
      <c r="S89" s="131" t="str">
        <f t="shared" si="37"/>
        <v>MARTIN COUNTY</v>
      </c>
      <c r="T89" s="131" t="str">
        <f t="shared" si="37"/>
        <v/>
      </c>
      <c r="U89" s="131" t="str">
        <f t="shared" si="37"/>
        <v/>
      </c>
      <c r="V89" s="131" t="str">
        <f t="shared" si="38"/>
        <v/>
      </c>
      <c r="W89" s="131" t="str">
        <f t="shared" si="38"/>
        <v/>
      </c>
      <c r="X89" s="131" t="str">
        <f t="shared" si="38"/>
        <v>VAN BUREN COUNTY</v>
      </c>
      <c r="Y89" s="131" t="str">
        <f t="shared" si="38"/>
        <v>WADENA COUNTY</v>
      </c>
      <c r="Z89" s="131" t="str">
        <f t="shared" si="38"/>
        <v>WINSTON COUNTY</v>
      </c>
      <c r="AA89" s="131" t="str">
        <f t="shared" si="38"/>
        <v>PETTIS COUNTY</v>
      </c>
      <c r="AB89" s="131" t="str">
        <f t="shared" si="38"/>
        <v/>
      </c>
      <c r="AC89" s="131" t="str">
        <f t="shared" si="38"/>
        <v>SEWARD COUNTY</v>
      </c>
      <c r="AD89" s="131" t="str">
        <f t="shared" si="38"/>
        <v/>
      </c>
      <c r="AE89" s="131" t="str">
        <f t="shared" si="38"/>
        <v/>
      </c>
      <c r="AF89" s="131" t="str">
        <f t="shared" si="39"/>
        <v/>
      </c>
      <c r="AG89" s="131" t="str">
        <f t="shared" si="39"/>
        <v/>
      </c>
      <c r="AH89" s="131" t="str">
        <f t="shared" si="39"/>
        <v/>
      </c>
      <c r="AI89" s="131" t="str">
        <f t="shared" si="39"/>
        <v>ROWAN COUNTY</v>
      </c>
      <c r="AJ89" s="131" t="str">
        <f t="shared" si="39"/>
        <v/>
      </c>
      <c r="AK89" s="131" t="str">
        <f t="shared" si="39"/>
        <v>UNION COUNTY</v>
      </c>
      <c r="AL89" s="131" t="str">
        <f t="shared" si="39"/>
        <v/>
      </c>
      <c r="AM89" s="131" t="str">
        <f t="shared" si="39"/>
        <v/>
      </c>
      <c r="AN89" s="131" t="str">
        <f t="shared" si="39"/>
        <v/>
      </c>
      <c r="AO89" s="131" t="str">
        <f t="shared" si="39"/>
        <v/>
      </c>
      <c r="AP89" s="131" t="str">
        <f t="shared" si="40"/>
        <v/>
      </c>
      <c r="AQ89" s="131" t="str">
        <f t="shared" si="40"/>
        <v/>
      </c>
      <c r="AR89" s="131" t="str">
        <f t="shared" si="40"/>
        <v>SMITH COUNTY</v>
      </c>
      <c r="AS89" s="131" t="str">
        <f t="shared" si="40"/>
        <v>FRANKLIN COUNTY</v>
      </c>
      <c r="AT89" s="131" t="str">
        <f t="shared" si="40"/>
        <v/>
      </c>
      <c r="AU89" s="131" t="str">
        <f t="shared" si="40"/>
        <v/>
      </c>
      <c r="AV89" s="131" t="str">
        <f t="shared" si="40"/>
        <v>RUSSELL COUNTY</v>
      </c>
      <c r="AW89" s="131" t="str">
        <f t="shared" si="40"/>
        <v/>
      </c>
      <c r="AX89" s="131" t="str">
        <f t="shared" si="40"/>
        <v/>
      </c>
      <c r="AY89" s="131" t="str">
        <f t="shared" si="40"/>
        <v/>
      </c>
      <c r="AZ89" s="131" t="str">
        <f t="shared" si="40"/>
        <v/>
      </c>
    </row>
    <row r="90" spans="1:52" x14ac:dyDescent="0.2">
      <c r="A90" s="135">
        <v>81</v>
      </c>
      <c r="B90" s="131" t="str">
        <f t="shared" ref="B90:K99" si="41">IFERROR(VLOOKUP($B$3&amp;"_"&amp;B$8&amp;$A90,LookUpTable_CountyName_AllYears,3,FALSE),"")</f>
        <v/>
      </c>
      <c r="C90" s="131" t="str">
        <f t="shared" si="41"/>
        <v/>
      </c>
      <c r="D90" s="131" t="str">
        <f t="shared" si="41"/>
        <v/>
      </c>
      <c r="E90" s="131" t="str">
        <f t="shared" si="41"/>
        <v/>
      </c>
      <c r="F90" s="131" t="str">
        <f t="shared" si="41"/>
        <v/>
      </c>
      <c r="G90" s="131" t="str">
        <f t="shared" si="41"/>
        <v/>
      </c>
      <c r="H90" s="131" t="str">
        <f t="shared" si="41"/>
        <v/>
      </c>
      <c r="I90" s="131" t="str">
        <f t="shared" si="41"/>
        <v/>
      </c>
      <c r="J90" s="131" t="str">
        <f t="shared" si="41"/>
        <v/>
      </c>
      <c r="K90" s="131" t="str">
        <f t="shared" si="41"/>
        <v/>
      </c>
      <c r="L90" s="131" t="str">
        <f t="shared" ref="L90:U99" si="42">IFERROR(VLOOKUP($B$3&amp;"_"&amp;L$8&amp;$A90,LookUpTable_CountyName_AllYears,3,FALSE),"")</f>
        <v>JEFFERSON COUNTY</v>
      </c>
      <c r="M90" s="131" t="str">
        <f t="shared" si="42"/>
        <v/>
      </c>
      <c r="N90" s="131" t="str">
        <f t="shared" si="42"/>
        <v/>
      </c>
      <c r="O90" s="131" t="str">
        <f t="shared" si="42"/>
        <v>ROCK ISLAND COUNTY</v>
      </c>
      <c r="P90" s="131" t="str">
        <f t="shared" si="42"/>
        <v>UNION COUNTY</v>
      </c>
      <c r="Q90" s="131" t="str">
        <f t="shared" si="42"/>
        <v>SAC COUNTY</v>
      </c>
      <c r="R90" s="131" t="str">
        <f t="shared" si="42"/>
        <v>RILEY COUNTY</v>
      </c>
      <c r="S90" s="131" t="str">
        <f t="shared" si="42"/>
        <v>MASON COUNTY</v>
      </c>
      <c r="T90" s="131" t="str">
        <f t="shared" si="42"/>
        <v/>
      </c>
      <c r="U90" s="131" t="str">
        <f t="shared" si="42"/>
        <v/>
      </c>
      <c r="V90" s="131" t="str">
        <f t="shared" ref="V90:AE99" si="43">IFERROR(VLOOKUP($B$3&amp;"_"&amp;V$8&amp;$A90,LookUpTable_CountyName_AllYears,3,FALSE),"")</f>
        <v/>
      </c>
      <c r="W90" s="131" t="str">
        <f t="shared" si="43"/>
        <v/>
      </c>
      <c r="X90" s="131" t="str">
        <f t="shared" si="43"/>
        <v>WASHTENAW COUNTY</v>
      </c>
      <c r="Y90" s="131" t="str">
        <f t="shared" si="43"/>
        <v>WASECA COUNTY</v>
      </c>
      <c r="Z90" s="131" t="str">
        <f t="shared" si="43"/>
        <v>YALOBUSHA COUNTY</v>
      </c>
      <c r="AA90" s="131" t="str">
        <f t="shared" si="43"/>
        <v>PHELPS COUNTY</v>
      </c>
      <c r="AB90" s="131" t="str">
        <f t="shared" si="43"/>
        <v/>
      </c>
      <c r="AC90" s="131" t="str">
        <f t="shared" si="43"/>
        <v>SHERIDAN COUNTY</v>
      </c>
      <c r="AD90" s="131" t="str">
        <f t="shared" si="43"/>
        <v/>
      </c>
      <c r="AE90" s="131" t="str">
        <f t="shared" si="43"/>
        <v/>
      </c>
      <c r="AF90" s="131" t="str">
        <f t="shared" ref="AF90:AO99" si="44">IFERROR(VLOOKUP($B$3&amp;"_"&amp;AF$8&amp;$A90,LookUpTable_CountyName_AllYears,3,FALSE),"")</f>
        <v/>
      </c>
      <c r="AG90" s="131" t="str">
        <f t="shared" si="44"/>
        <v/>
      </c>
      <c r="AH90" s="131" t="str">
        <f t="shared" si="44"/>
        <v/>
      </c>
      <c r="AI90" s="131" t="str">
        <f t="shared" si="44"/>
        <v>RUTHERFORD COUNTY</v>
      </c>
      <c r="AJ90" s="131" t="str">
        <f t="shared" si="44"/>
        <v/>
      </c>
      <c r="AK90" s="131" t="str">
        <f t="shared" si="44"/>
        <v>VAN WERT COUNTY</v>
      </c>
      <c r="AL90" s="131" t="str">
        <f t="shared" si="44"/>
        <v/>
      </c>
      <c r="AM90" s="131" t="str">
        <f t="shared" si="44"/>
        <v/>
      </c>
      <c r="AN90" s="131" t="str">
        <f t="shared" si="44"/>
        <v/>
      </c>
      <c r="AO90" s="131" t="str">
        <f t="shared" si="44"/>
        <v/>
      </c>
      <c r="AP90" s="131" t="str">
        <f t="shared" ref="AP90:AZ99" si="45">IFERROR(VLOOKUP($B$3&amp;"_"&amp;AP$8&amp;$A90,LookUpTable_CountyName_AllYears,3,FALSE),"")</f>
        <v/>
      </c>
      <c r="AQ90" s="131" t="str">
        <f t="shared" si="45"/>
        <v/>
      </c>
      <c r="AR90" s="131" t="str">
        <f t="shared" si="45"/>
        <v>STEWART COUNTY</v>
      </c>
      <c r="AS90" s="131" t="str">
        <f t="shared" si="45"/>
        <v>FREESTONE COUNTY</v>
      </c>
      <c r="AT90" s="131" t="str">
        <f t="shared" si="45"/>
        <v/>
      </c>
      <c r="AU90" s="131" t="str">
        <f t="shared" si="45"/>
        <v/>
      </c>
      <c r="AV90" s="131" t="str">
        <f t="shared" si="45"/>
        <v>SCOTT COUNTY</v>
      </c>
      <c r="AW90" s="131" t="str">
        <f t="shared" si="45"/>
        <v/>
      </c>
      <c r="AX90" s="131" t="str">
        <f t="shared" si="45"/>
        <v/>
      </c>
      <c r="AY90" s="131" t="str">
        <f t="shared" si="45"/>
        <v/>
      </c>
      <c r="AZ90" s="131" t="str">
        <f t="shared" si="45"/>
        <v/>
      </c>
    </row>
    <row r="91" spans="1:52" x14ac:dyDescent="0.2">
      <c r="A91" s="135">
        <v>82</v>
      </c>
      <c r="B91" s="131" t="str">
        <f t="shared" si="41"/>
        <v/>
      </c>
      <c r="C91" s="131" t="str">
        <f t="shared" si="41"/>
        <v/>
      </c>
      <c r="D91" s="131" t="str">
        <f t="shared" si="41"/>
        <v/>
      </c>
      <c r="E91" s="131" t="str">
        <f t="shared" si="41"/>
        <v/>
      </c>
      <c r="F91" s="131" t="str">
        <f t="shared" si="41"/>
        <v/>
      </c>
      <c r="G91" s="131" t="str">
        <f t="shared" si="41"/>
        <v/>
      </c>
      <c r="H91" s="131" t="str">
        <f t="shared" si="41"/>
        <v/>
      </c>
      <c r="I91" s="131" t="str">
        <f t="shared" si="41"/>
        <v/>
      </c>
      <c r="J91" s="131" t="str">
        <f t="shared" si="41"/>
        <v/>
      </c>
      <c r="K91" s="131" t="str">
        <f t="shared" si="41"/>
        <v/>
      </c>
      <c r="L91" s="131" t="str">
        <f t="shared" si="42"/>
        <v>JENKINS COUNTY</v>
      </c>
      <c r="M91" s="131" t="str">
        <f t="shared" si="42"/>
        <v/>
      </c>
      <c r="N91" s="131" t="str">
        <f t="shared" si="42"/>
        <v/>
      </c>
      <c r="O91" s="131" t="str">
        <f t="shared" si="42"/>
        <v>ST. CLAIR COUNTY</v>
      </c>
      <c r="P91" s="131" t="str">
        <f t="shared" si="42"/>
        <v>VANDERBURGH COUNTY</v>
      </c>
      <c r="Q91" s="131" t="str">
        <f t="shared" si="42"/>
        <v>SCOTT COUNTY</v>
      </c>
      <c r="R91" s="131" t="str">
        <f t="shared" si="42"/>
        <v>ROOKS COUNTY</v>
      </c>
      <c r="S91" s="131" t="str">
        <f t="shared" si="42"/>
        <v>MEADE COUNTY</v>
      </c>
      <c r="T91" s="131" t="str">
        <f t="shared" si="42"/>
        <v/>
      </c>
      <c r="U91" s="131" t="str">
        <f t="shared" si="42"/>
        <v/>
      </c>
      <c r="V91" s="131" t="str">
        <f t="shared" si="43"/>
        <v/>
      </c>
      <c r="W91" s="131" t="str">
        <f t="shared" si="43"/>
        <v/>
      </c>
      <c r="X91" s="131" t="str">
        <f t="shared" si="43"/>
        <v>WAYNE COUNTY</v>
      </c>
      <c r="Y91" s="131" t="str">
        <f t="shared" si="43"/>
        <v>WASHINGTON COUNTY</v>
      </c>
      <c r="Z91" s="131" t="str">
        <f t="shared" si="43"/>
        <v>YAZOO COUNTY</v>
      </c>
      <c r="AA91" s="131" t="str">
        <f t="shared" si="43"/>
        <v>PIKE COUNTY</v>
      </c>
      <c r="AB91" s="131" t="str">
        <f t="shared" si="43"/>
        <v/>
      </c>
      <c r="AC91" s="131" t="str">
        <f t="shared" si="43"/>
        <v>SHERMAN COUNTY</v>
      </c>
      <c r="AD91" s="131" t="str">
        <f t="shared" si="43"/>
        <v/>
      </c>
      <c r="AE91" s="131" t="str">
        <f t="shared" si="43"/>
        <v/>
      </c>
      <c r="AF91" s="131" t="str">
        <f t="shared" si="44"/>
        <v/>
      </c>
      <c r="AG91" s="131" t="str">
        <f t="shared" si="44"/>
        <v/>
      </c>
      <c r="AH91" s="131" t="str">
        <f t="shared" si="44"/>
        <v/>
      </c>
      <c r="AI91" s="131" t="str">
        <f t="shared" si="44"/>
        <v>SAMPSON COUNTY</v>
      </c>
      <c r="AJ91" s="131" t="str">
        <f t="shared" si="44"/>
        <v/>
      </c>
      <c r="AK91" s="131" t="str">
        <f t="shared" si="44"/>
        <v>VINTON COUNTY</v>
      </c>
      <c r="AL91" s="131" t="str">
        <f t="shared" si="44"/>
        <v/>
      </c>
      <c r="AM91" s="131" t="str">
        <f t="shared" si="44"/>
        <v/>
      </c>
      <c r="AN91" s="131" t="str">
        <f t="shared" si="44"/>
        <v/>
      </c>
      <c r="AO91" s="131" t="str">
        <f t="shared" si="44"/>
        <v/>
      </c>
      <c r="AP91" s="131" t="str">
        <f t="shared" si="45"/>
        <v/>
      </c>
      <c r="AQ91" s="131" t="str">
        <f t="shared" si="45"/>
        <v/>
      </c>
      <c r="AR91" s="131" t="str">
        <f t="shared" si="45"/>
        <v>SULLIVAN COUNTY</v>
      </c>
      <c r="AS91" s="131" t="str">
        <f t="shared" si="45"/>
        <v>FRIO COUNTY</v>
      </c>
      <c r="AT91" s="131" t="str">
        <f t="shared" si="45"/>
        <v/>
      </c>
      <c r="AU91" s="131" t="str">
        <f t="shared" si="45"/>
        <v/>
      </c>
      <c r="AV91" s="131" t="str">
        <f t="shared" si="45"/>
        <v>SHENANDOAH COUNTY</v>
      </c>
      <c r="AW91" s="131" t="str">
        <f t="shared" si="45"/>
        <v/>
      </c>
      <c r="AX91" s="131" t="str">
        <f t="shared" si="45"/>
        <v/>
      </c>
      <c r="AY91" s="131" t="str">
        <f t="shared" si="45"/>
        <v/>
      </c>
      <c r="AZ91" s="131" t="str">
        <f t="shared" si="45"/>
        <v/>
      </c>
    </row>
    <row r="92" spans="1:52" x14ac:dyDescent="0.2">
      <c r="A92" s="135">
        <v>83</v>
      </c>
      <c r="B92" s="131" t="str">
        <f t="shared" si="41"/>
        <v/>
      </c>
      <c r="C92" s="131" t="str">
        <f t="shared" si="41"/>
        <v/>
      </c>
      <c r="D92" s="131" t="str">
        <f t="shared" si="41"/>
        <v/>
      </c>
      <c r="E92" s="131" t="str">
        <f t="shared" si="41"/>
        <v/>
      </c>
      <c r="F92" s="131" t="str">
        <f t="shared" si="41"/>
        <v/>
      </c>
      <c r="G92" s="131" t="str">
        <f t="shared" si="41"/>
        <v/>
      </c>
      <c r="H92" s="131" t="str">
        <f t="shared" si="41"/>
        <v/>
      </c>
      <c r="I92" s="131" t="str">
        <f t="shared" si="41"/>
        <v/>
      </c>
      <c r="J92" s="131" t="str">
        <f t="shared" si="41"/>
        <v/>
      </c>
      <c r="K92" s="131" t="str">
        <f t="shared" si="41"/>
        <v/>
      </c>
      <c r="L92" s="131" t="str">
        <f t="shared" si="42"/>
        <v>JOHNSON COUNTY</v>
      </c>
      <c r="M92" s="131" t="str">
        <f t="shared" si="42"/>
        <v/>
      </c>
      <c r="N92" s="131" t="str">
        <f t="shared" si="42"/>
        <v/>
      </c>
      <c r="O92" s="131" t="str">
        <f t="shared" si="42"/>
        <v>SALINE COUNTY</v>
      </c>
      <c r="P92" s="131" t="str">
        <f t="shared" si="42"/>
        <v>VERMILLION COUNTY</v>
      </c>
      <c r="Q92" s="131" t="str">
        <f t="shared" si="42"/>
        <v>SHELBY COUNTY</v>
      </c>
      <c r="R92" s="131" t="str">
        <f t="shared" si="42"/>
        <v>RUSH COUNTY</v>
      </c>
      <c r="S92" s="131" t="str">
        <f t="shared" si="42"/>
        <v>MENIFEE COUNTY</v>
      </c>
      <c r="T92" s="131" t="str">
        <f t="shared" si="42"/>
        <v/>
      </c>
      <c r="U92" s="131" t="str">
        <f t="shared" si="42"/>
        <v/>
      </c>
      <c r="V92" s="131" t="str">
        <f t="shared" si="43"/>
        <v/>
      </c>
      <c r="W92" s="131" t="str">
        <f t="shared" si="43"/>
        <v/>
      </c>
      <c r="X92" s="131" t="str">
        <f t="shared" si="43"/>
        <v>WEXFORD COUNTY</v>
      </c>
      <c r="Y92" s="131" t="str">
        <f t="shared" si="43"/>
        <v>WATONWAN COUNTY</v>
      </c>
      <c r="Z92" s="131" t="str">
        <f t="shared" si="43"/>
        <v/>
      </c>
      <c r="AA92" s="131" t="str">
        <f t="shared" si="43"/>
        <v>PLATTE COUNTY</v>
      </c>
      <c r="AB92" s="131" t="str">
        <f t="shared" si="43"/>
        <v/>
      </c>
      <c r="AC92" s="131" t="str">
        <f t="shared" si="43"/>
        <v>SIOUX COUNTY</v>
      </c>
      <c r="AD92" s="131" t="str">
        <f t="shared" si="43"/>
        <v/>
      </c>
      <c r="AE92" s="131" t="str">
        <f t="shared" si="43"/>
        <v/>
      </c>
      <c r="AF92" s="131" t="str">
        <f t="shared" si="44"/>
        <v/>
      </c>
      <c r="AG92" s="131" t="str">
        <f t="shared" si="44"/>
        <v/>
      </c>
      <c r="AH92" s="131" t="str">
        <f t="shared" si="44"/>
        <v/>
      </c>
      <c r="AI92" s="131" t="str">
        <f t="shared" si="44"/>
        <v>SCOTLAND COUNTY</v>
      </c>
      <c r="AJ92" s="131" t="str">
        <f t="shared" si="44"/>
        <v/>
      </c>
      <c r="AK92" s="131" t="str">
        <f t="shared" si="44"/>
        <v>WARREN COUNTY</v>
      </c>
      <c r="AL92" s="131" t="str">
        <f t="shared" si="44"/>
        <v/>
      </c>
      <c r="AM92" s="131" t="str">
        <f t="shared" si="44"/>
        <v/>
      </c>
      <c r="AN92" s="131" t="str">
        <f t="shared" si="44"/>
        <v/>
      </c>
      <c r="AO92" s="131" t="str">
        <f t="shared" si="44"/>
        <v/>
      </c>
      <c r="AP92" s="131" t="str">
        <f t="shared" si="45"/>
        <v/>
      </c>
      <c r="AQ92" s="131" t="str">
        <f t="shared" si="45"/>
        <v/>
      </c>
      <c r="AR92" s="131" t="str">
        <f t="shared" si="45"/>
        <v>SUMNER COUNTY</v>
      </c>
      <c r="AS92" s="131" t="str">
        <f t="shared" si="45"/>
        <v>GAINES COUNTY</v>
      </c>
      <c r="AT92" s="131" t="str">
        <f t="shared" si="45"/>
        <v/>
      </c>
      <c r="AU92" s="131" t="str">
        <f t="shared" si="45"/>
        <v/>
      </c>
      <c r="AV92" s="131" t="str">
        <f t="shared" si="45"/>
        <v>SMYTH COUNTY</v>
      </c>
      <c r="AW92" s="131" t="str">
        <f t="shared" si="45"/>
        <v/>
      </c>
      <c r="AX92" s="131" t="str">
        <f t="shared" si="45"/>
        <v/>
      </c>
      <c r="AY92" s="131" t="str">
        <f t="shared" si="45"/>
        <v/>
      </c>
      <c r="AZ92" s="131" t="str">
        <f t="shared" si="45"/>
        <v/>
      </c>
    </row>
    <row r="93" spans="1:52" x14ac:dyDescent="0.2">
      <c r="A93" s="135">
        <v>84</v>
      </c>
      <c r="B93" s="131" t="str">
        <f t="shared" si="41"/>
        <v/>
      </c>
      <c r="C93" s="131" t="str">
        <f t="shared" si="41"/>
        <v/>
      </c>
      <c r="D93" s="131" t="str">
        <f t="shared" si="41"/>
        <v/>
      </c>
      <c r="E93" s="131" t="str">
        <f t="shared" si="41"/>
        <v/>
      </c>
      <c r="F93" s="131" t="str">
        <f t="shared" si="41"/>
        <v/>
      </c>
      <c r="G93" s="131" t="str">
        <f t="shared" si="41"/>
        <v/>
      </c>
      <c r="H93" s="131" t="str">
        <f t="shared" si="41"/>
        <v/>
      </c>
      <c r="I93" s="131" t="str">
        <f t="shared" si="41"/>
        <v/>
      </c>
      <c r="J93" s="131" t="str">
        <f t="shared" si="41"/>
        <v/>
      </c>
      <c r="K93" s="131" t="str">
        <f t="shared" si="41"/>
        <v/>
      </c>
      <c r="L93" s="131" t="str">
        <f t="shared" si="42"/>
        <v>JONES COUNTY</v>
      </c>
      <c r="M93" s="131" t="str">
        <f t="shared" si="42"/>
        <v/>
      </c>
      <c r="N93" s="131" t="str">
        <f t="shared" si="42"/>
        <v/>
      </c>
      <c r="O93" s="131" t="str">
        <f t="shared" si="42"/>
        <v>SANGAMON COUNTY</v>
      </c>
      <c r="P93" s="131" t="str">
        <f t="shared" si="42"/>
        <v>VIGO COUNTY</v>
      </c>
      <c r="Q93" s="131" t="str">
        <f t="shared" si="42"/>
        <v>SIOUX COUNTY</v>
      </c>
      <c r="R93" s="131" t="str">
        <f t="shared" si="42"/>
        <v>RUSSELL COUNTY</v>
      </c>
      <c r="S93" s="131" t="str">
        <f t="shared" si="42"/>
        <v>MERCER COUNTY</v>
      </c>
      <c r="T93" s="131" t="str">
        <f t="shared" si="42"/>
        <v/>
      </c>
      <c r="U93" s="131" t="str">
        <f t="shared" si="42"/>
        <v/>
      </c>
      <c r="V93" s="131" t="str">
        <f t="shared" si="43"/>
        <v/>
      </c>
      <c r="W93" s="131" t="str">
        <f t="shared" si="43"/>
        <v/>
      </c>
      <c r="X93" s="131" t="str">
        <f t="shared" si="43"/>
        <v/>
      </c>
      <c r="Y93" s="131" t="str">
        <f t="shared" si="43"/>
        <v>WILKIN COUNTY</v>
      </c>
      <c r="Z93" s="131" t="str">
        <f t="shared" si="43"/>
        <v/>
      </c>
      <c r="AA93" s="131" t="str">
        <f t="shared" si="43"/>
        <v>POLK COUNTY</v>
      </c>
      <c r="AB93" s="131" t="str">
        <f t="shared" si="43"/>
        <v/>
      </c>
      <c r="AC93" s="131" t="str">
        <f t="shared" si="43"/>
        <v>STANTON COUNTY</v>
      </c>
      <c r="AD93" s="131" t="str">
        <f t="shared" si="43"/>
        <v/>
      </c>
      <c r="AE93" s="131" t="str">
        <f t="shared" si="43"/>
        <v/>
      </c>
      <c r="AF93" s="131" t="str">
        <f t="shared" si="44"/>
        <v/>
      </c>
      <c r="AG93" s="131" t="str">
        <f t="shared" si="44"/>
        <v/>
      </c>
      <c r="AH93" s="131" t="str">
        <f t="shared" si="44"/>
        <v/>
      </c>
      <c r="AI93" s="131" t="str">
        <f t="shared" si="44"/>
        <v>STANLY COUNTY</v>
      </c>
      <c r="AJ93" s="131" t="str">
        <f t="shared" si="44"/>
        <v/>
      </c>
      <c r="AK93" s="131" t="str">
        <f t="shared" si="44"/>
        <v>WASHINGTON COUNTY</v>
      </c>
      <c r="AL93" s="131" t="str">
        <f t="shared" si="44"/>
        <v/>
      </c>
      <c r="AM93" s="131" t="str">
        <f t="shared" si="44"/>
        <v/>
      </c>
      <c r="AN93" s="131" t="str">
        <f t="shared" si="44"/>
        <v/>
      </c>
      <c r="AO93" s="131" t="str">
        <f t="shared" si="44"/>
        <v/>
      </c>
      <c r="AP93" s="131" t="str">
        <f t="shared" si="45"/>
        <v/>
      </c>
      <c r="AQ93" s="131" t="str">
        <f t="shared" si="45"/>
        <v/>
      </c>
      <c r="AR93" s="131" t="str">
        <f t="shared" si="45"/>
        <v>TIPTON COUNTY</v>
      </c>
      <c r="AS93" s="131" t="str">
        <f t="shared" si="45"/>
        <v>GALVESTON COUNTY</v>
      </c>
      <c r="AT93" s="131" t="str">
        <f t="shared" si="45"/>
        <v/>
      </c>
      <c r="AU93" s="131" t="str">
        <f t="shared" si="45"/>
        <v/>
      </c>
      <c r="AV93" s="131" t="str">
        <f t="shared" si="45"/>
        <v>SOUTHAMPTON COUNTY</v>
      </c>
      <c r="AW93" s="131" t="str">
        <f t="shared" si="45"/>
        <v/>
      </c>
      <c r="AX93" s="131" t="str">
        <f t="shared" si="45"/>
        <v/>
      </c>
      <c r="AY93" s="131" t="str">
        <f t="shared" si="45"/>
        <v/>
      </c>
      <c r="AZ93" s="131" t="str">
        <f t="shared" si="45"/>
        <v/>
      </c>
    </row>
    <row r="94" spans="1:52" x14ac:dyDescent="0.2">
      <c r="A94" s="135">
        <v>85</v>
      </c>
      <c r="B94" s="131" t="str">
        <f t="shared" si="41"/>
        <v/>
      </c>
      <c r="C94" s="131" t="str">
        <f t="shared" si="41"/>
        <v/>
      </c>
      <c r="D94" s="131" t="str">
        <f t="shared" si="41"/>
        <v/>
      </c>
      <c r="E94" s="131" t="str">
        <f t="shared" si="41"/>
        <v/>
      </c>
      <c r="F94" s="131" t="str">
        <f t="shared" si="41"/>
        <v/>
      </c>
      <c r="G94" s="131" t="str">
        <f t="shared" si="41"/>
        <v/>
      </c>
      <c r="H94" s="131" t="str">
        <f t="shared" si="41"/>
        <v/>
      </c>
      <c r="I94" s="131" t="str">
        <f t="shared" si="41"/>
        <v/>
      </c>
      <c r="J94" s="131" t="str">
        <f t="shared" si="41"/>
        <v/>
      </c>
      <c r="K94" s="131" t="str">
        <f t="shared" si="41"/>
        <v/>
      </c>
      <c r="L94" s="131" t="str">
        <f t="shared" si="42"/>
        <v>LAMAR COUNTY</v>
      </c>
      <c r="M94" s="131" t="str">
        <f t="shared" si="42"/>
        <v/>
      </c>
      <c r="N94" s="131" t="str">
        <f t="shared" si="42"/>
        <v/>
      </c>
      <c r="O94" s="131" t="str">
        <f t="shared" si="42"/>
        <v>SCHUYLER COUNTY</v>
      </c>
      <c r="P94" s="131" t="str">
        <f t="shared" si="42"/>
        <v>WABASH COUNTY</v>
      </c>
      <c r="Q94" s="131" t="str">
        <f t="shared" si="42"/>
        <v>STORY COUNTY</v>
      </c>
      <c r="R94" s="131" t="str">
        <f t="shared" si="42"/>
        <v>SALINE COUNTY</v>
      </c>
      <c r="S94" s="131" t="str">
        <f t="shared" si="42"/>
        <v>METCALFE COUNTY</v>
      </c>
      <c r="T94" s="131" t="str">
        <f t="shared" si="42"/>
        <v/>
      </c>
      <c r="U94" s="131" t="str">
        <f t="shared" si="42"/>
        <v/>
      </c>
      <c r="V94" s="131" t="str">
        <f t="shared" si="43"/>
        <v/>
      </c>
      <c r="W94" s="131" t="str">
        <f t="shared" si="43"/>
        <v/>
      </c>
      <c r="X94" s="131" t="str">
        <f t="shared" si="43"/>
        <v/>
      </c>
      <c r="Y94" s="131" t="str">
        <f t="shared" si="43"/>
        <v>WINONA COUNTY</v>
      </c>
      <c r="Z94" s="131" t="str">
        <f t="shared" si="43"/>
        <v/>
      </c>
      <c r="AA94" s="131" t="str">
        <f t="shared" si="43"/>
        <v>PULASKI COUNTY</v>
      </c>
      <c r="AB94" s="131" t="str">
        <f t="shared" si="43"/>
        <v/>
      </c>
      <c r="AC94" s="131" t="str">
        <f t="shared" si="43"/>
        <v>THAYER COUNTY</v>
      </c>
      <c r="AD94" s="131" t="str">
        <f t="shared" si="43"/>
        <v/>
      </c>
      <c r="AE94" s="131" t="str">
        <f t="shared" si="43"/>
        <v/>
      </c>
      <c r="AF94" s="131" t="str">
        <f t="shared" si="44"/>
        <v/>
      </c>
      <c r="AG94" s="131" t="str">
        <f t="shared" si="44"/>
        <v/>
      </c>
      <c r="AH94" s="131" t="str">
        <f t="shared" si="44"/>
        <v/>
      </c>
      <c r="AI94" s="131" t="str">
        <f t="shared" si="44"/>
        <v>STOKES COUNTY</v>
      </c>
      <c r="AJ94" s="131" t="str">
        <f t="shared" si="44"/>
        <v/>
      </c>
      <c r="AK94" s="131" t="str">
        <f t="shared" si="44"/>
        <v>WAYNE COUNTY</v>
      </c>
      <c r="AL94" s="131" t="str">
        <f t="shared" si="44"/>
        <v/>
      </c>
      <c r="AM94" s="131" t="str">
        <f t="shared" si="44"/>
        <v/>
      </c>
      <c r="AN94" s="131" t="str">
        <f t="shared" si="44"/>
        <v/>
      </c>
      <c r="AO94" s="131" t="str">
        <f t="shared" si="44"/>
        <v/>
      </c>
      <c r="AP94" s="131" t="str">
        <f t="shared" si="45"/>
        <v/>
      </c>
      <c r="AQ94" s="131" t="str">
        <f t="shared" si="45"/>
        <v/>
      </c>
      <c r="AR94" s="131" t="str">
        <f t="shared" si="45"/>
        <v>TROUSDALE COUNTY</v>
      </c>
      <c r="AS94" s="131" t="str">
        <f t="shared" si="45"/>
        <v>GARZA COUNTY</v>
      </c>
      <c r="AT94" s="131" t="str">
        <f t="shared" si="45"/>
        <v/>
      </c>
      <c r="AU94" s="131" t="str">
        <f t="shared" si="45"/>
        <v/>
      </c>
      <c r="AV94" s="131" t="str">
        <f t="shared" si="45"/>
        <v>SPOTSYLVANIA COUNTY</v>
      </c>
      <c r="AW94" s="131" t="str">
        <f t="shared" si="45"/>
        <v/>
      </c>
      <c r="AX94" s="131" t="str">
        <f t="shared" si="45"/>
        <v/>
      </c>
      <c r="AY94" s="131" t="str">
        <f t="shared" si="45"/>
        <v/>
      </c>
      <c r="AZ94" s="131" t="str">
        <f t="shared" si="45"/>
        <v/>
      </c>
    </row>
    <row r="95" spans="1:52" x14ac:dyDescent="0.2">
      <c r="A95" s="135">
        <v>86</v>
      </c>
      <c r="B95" s="131" t="str">
        <f t="shared" si="41"/>
        <v/>
      </c>
      <c r="C95" s="131" t="str">
        <f t="shared" si="41"/>
        <v/>
      </c>
      <c r="D95" s="131" t="str">
        <f t="shared" si="41"/>
        <v/>
      </c>
      <c r="E95" s="131" t="str">
        <f t="shared" si="41"/>
        <v/>
      </c>
      <c r="F95" s="131" t="str">
        <f t="shared" si="41"/>
        <v/>
      </c>
      <c r="G95" s="131" t="str">
        <f t="shared" si="41"/>
        <v/>
      </c>
      <c r="H95" s="131" t="str">
        <f t="shared" si="41"/>
        <v/>
      </c>
      <c r="I95" s="131" t="str">
        <f t="shared" si="41"/>
        <v/>
      </c>
      <c r="J95" s="131" t="str">
        <f t="shared" si="41"/>
        <v/>
      </c>
      <c r="K95" s="131" t="str">
        <f t="shared" si="41"/>
        <v/>
      </c>
      <c r="L95" s="131" t="str">
        <f t="shared" si="42"/>
        <v>LANIER COUNTY</v>
      </c>
      <c r="M95" s="131" t="str">
        <f t="shared" si="42"/>
        <v/>
      </c>
      <c r="N95" s="131" t="str">
        <f t="shared" si="42"/>
        <v/>
      </c>
      <c r="O95" s="131" t="str">
        <f t="shared" si="42"/>
        <v>SCOTT COUNTY</v>
      </c>
      <c r="P95" s="131" t="str">
        <f t="shared" si="42"/>
        <v>WARREN COUNTY</v>
      </c>
      <c r="Q95" s="131" t="str">
        <f t="shared" si="42"/>
        <v>TAMA COUNTY</v>
      </c>
      <c r="R95" s="131" t="str">
        <f t="shared" si="42"/>
        <v>SCOTT COUNTY</v>
      </c>
      <c r="S95" s="131" t="str">
        <f t="shared" si="42"/>
        <v>MONROE COUNTY</v>
      </c>
      <c r="T95" s="131" t="str">
        <f t="shared" si="42"/>
        <v/>
      </c>
      <c r="U95" s="131" t="str">
        <f t="shared" si="42"/>
        <v/>
      </c>
      <c r="V95" s="131" t="str">
        <f t="shared" si="43"/>
        <v/>
      </c>
      <c r="W95" s="131" t="str">
        <f t="shared" si="43"/>
        <v/>
      </c>
      <c r="X95" s="131" t="str">
        <f t="shared" si="43"/>
        <v/>
      </c>
      <c r="Y95" s="131" t="str">
        <f t="shared" si="43"/>
        <v>WRIGHT COUNTY</v>
      </c>
      <c r="Z95" s="131" t="str">
        <f t="shared" si="43"/>
        <v/>
      </c>
      <c r="AA95" s="131" t="str">
        <f t="shared" si="43"/>
        <v>PUTNAM COUNTY</v>
      </c>
      <c r="AB95" s="131" t="str">
        <f t="shared" si="43"/>
        <v/>
      </c>
      <c r="AC95" s="131" t="str">
        <f t="shared" si="43"/>
        <v>THOMAS COUNTY</v>
      </c>
      <c r="AD95" s="131" t="str">
        <f t="shared" si="43"/>
        <v/>
      </c>
      <c r="AE95" s="131" t="str">
        <f t="shared" si="43"/>
        <v/>
      </c>
      <c r="AF95" s="131" t="str">
        <f t="shared" si="44"/>
        <v/>
      </c>
      <c r="AG95" s="131" t="str">
        <f t="shared" si="44"/>
        <v/>
      </c>
      <c r="AH95" s="131" t="str">
        <f t="shared" si="44"/>
        <v/>
      </c>
      <c r="AI95" s="131" t="str">
        <f t="shared" si="44"/>
        <v>SURRY COUNTY</v>
      </c>
      <c r="AJ95" s="131" t="str">
        <f t="shared" si="44"/>
        <v/>
      </c>
      <c r="AK95" s="131" t="str">
        <f t="shared" si="44"/>
        <v>WILLIAMS COUNTY</v>
      </c>
      <c r="AL95" s="131" t="str">
        <f t="shared" si="44"/>
        <v/>
      </c>
      <c r="AM95" s="131" t="str">
        <f t="shared" si="44"/>
        <v/>
      </c>
      <c r="AN95" s="131" t="str">
        <f t="shared" si="44"/>
        <v/>
      </c>
      <c r="AO95" s="131" t="str">
        <f t="shared" si="44"/>
        <v/>
      </c>
      <c r="AP95" s="131" t="str">
        <f t="shared" si="45"/>
        <v/>
      </c>
      <c r="AQ95" s="131" t="str">
        <f t="shared" si="45"/>
        <v/>
      </c>
      <c r="AR95" s="131" t="str">
        <f t="shared" si="45"/>
        <v>UNICOI COUNTY</v>
      </c>
      <c r="AS95" s="131" t="str">
        <f t="shared" si="45"/>
        <v>GILLESPIE COUNTY</v>
      </c>
      <c r="AT95" s="131" t="str">
        <f t="shared" si="45"/>
        <v/>
      </c>
      <c r="AU95" s="131" t="str">
        <f t="shared" si="45"/>
        <v/>
      </c>
      <c r="AV95" s="131" t="str">
        <f t="shared" si="45"/>
        <v>STAFFORD COUNTY</v>
      </c>
      <c r="AW95" s="131" t="str">
        <f t="shared" si="45"/>
        <v/>
      </c>
      <c r="AX95" s="131" t="str">
        <f t="shared" si="45"/>
        <v/>
      </c>
      <c r="AY95" s="131" t="str">
        <f t="shared" si="45"/>
        <v/>
      </c>
      <c r="AZ95" s="131" t="str">
        <f t="shared" si="45"/>
        <v/>
      </c>
    </row>
    <row r="96" spans="1:52" x14ac:dyDescent="0.2">
      <c r="A96" s="135">
        <v>87</v>
      </c>
      <c r="B96" s="131" t="str">
        <f t="shared" si="41"/>
        <v/>
      </c>
      <c r="C96" s="131" t="str">
        <f t="shared" si="41"/>
        <v/>
      </c>
      <c r="D96" s="131" t="str">
        <f t="shared" si="41"/>
        <v/>
      </c>
      <c r="E96" s="131" t="str">
        <f t="shared" si="41"/>
        <v/>
      </c>
      <c r="F96" s="131" t="str">
        <f t="shared" si="41"/>
        <v/>
      </c>
      <c r="G96" s="131" t="str">
        <f t="shared" si="41"/>
        <v/>
      </c>
      <c r="H96" s="131" t="str">
        <f t="shared" si="41"/>
        <v/>
      </c>
      <c r="I96" s="131" t="str">
        <f t="shared" si="41"/>
        <v/>
      </c>
      <c r="J96" s="131" t="str">
        <f t="shared" si="41"/>
        <v/>
      </c>
      <c r="K96" s="131" t="str">
        <f t="shared" si="41"/>
        <v/>
      </c>
      <c r="L96" s="131" t="str">
        <f t="shared" si="42"/>
        <v>LAURENS COUNTY</v>
      </c>
      <c r="M96" s="131" t="str">
        <f t="shared" si="42"/>
        <v/>
      </c>
      <c r="N96" s="131" t="str">
        <f t="shared" si="42"/>
        <v/>
      </c>
      <c r="O96" s="131" t="str">
        <f t="shared" si="42"/>
        <v>SHELBY COUNTY</v>
      </c>
      <c r="P96" s="131" t="str">
        <f t="shared" si="42"/>
        <v>WARRICK COUNTY</v>
      </c>
      <c r="Q96" s="131" t="str">
        <f t="shared" si="42"/>
        <v>TAYLOR COUNTY</v>
      </c>
      <c r="R96" s="131" t="str">
        <f t="shared" si="42"/>
        <v>SEDGWICK COUNTY</v>
      </c>
      <c r="S96" s="131" t="str">
        <f t="shared" si="42"/>
        <v>MONTGOMERY COUNTY</v>
      </c>
      <c r="T96" s="131" t="str">
        <f t="shared" si="42"/>
        <v/>
      </c>
      <c r="U96" s="131" t="str">
        <f t="shared" si="42"/>
        <v/>
      </c>
      <c r="V96" s="131" t="str">
        <f t="shared" si="43"/>
        <v/>
      </c>
      <c r="W96" s="131" t="str">
        <f t="shared" si="43"/>
        <v/>
      </c>
      <c r="X96" s="131" t="str">
        <f t="shared" si="43"/>
        <v/>
      </c>
      <c r="Y96" s="131" t="str">
        <f t="shared" si="43"/>
        <v>YELLOW MEDICINE COUNTY</v>
      </c>
      <c r="Z96" s="131" t="str">
        <f t="shared" si="43"/>
        <v/>
      </c>
      <c r="AA96" s="131" t="str">
        <f t="shared" si="43"/>
        <v>RALLS COUNTY</v>
      </c>
      <c r="AB96" s="131" t="str">
        <f t="shared" si="43"/>
        <v/>
      </c>
      <c r="AC96" s="131" t="str">
        <f t="shared" si="43"/>
        <v>THURSTON COUNTY</v>
      </c>
      <c r="AD96" s="131" t="str">
        <f t="shared" si="43"/>
        <v/>
      </c>
      <c r="AE96" s="131" t="str">
        <f t="shared" si="43"/>
        <v/>
      </c>
      <c r="AF96" s="131" t="str">
        <f t="shared" si="44"/>
        <v/>
      </c>
      <c r="AG96" s="131" t="str">
        <f t="shared" si="44"/>
        <v/>
      </c>
      <c r="AH96" s="131" t="str">
        <f t="shared" si="44"/>
        <v/>
      </c>
      <c r="AI96" s="131" t="str">
        <f t="shared" si="44"/>
        <v>SWAIN COUNTY</v>
      </c>
      <c r="AJ96" s="131" t="str">
        <f t="shared" si="44"/>
        <v/>
      </c>
      <c r="AK96" s="131" t="str">
        <f t="shared" si="44"/>
        <v>WOOD COUNTY</v>
      </c>
      <c r="AL96" s="131" t="str">
        <f t="shared" si="44"/>
        <v/>
      </c>
      <c r="AM96" s="131" t="str">
        <f t="shared" si="44"/>
        <v/>
      </c>
      <c r="AN96" s="131" t="str">
        <f t="shared" si="44"/>
        <v/>
      </c>
      <c r="AO96" s="131" t="str">
        <f t="shared" si="44"/>
        <v/>
      </c>
      <c r="AP96" s="131" t="str">
        <f t="shared" si="45"/>
        <v/>
      </c>
      <c r="AQ96" s="131" t="str">
        <f t="shared" si="45"/>
        <v/>
      </c>
      <c r="AR96" s="131" t="str">
        <f t="shared" si="45"/>
        <v>UNION COUNTY</v>
      </c>
      <c r="AS96" s="131" t="str">
        <f t="shared" si="45"/>
        <v>GLASSCOCK COUNTY</v>
      </c>
      <c r="AT96" s="131" t="str">
        <f t="shared" si="45"/>
        <v/>
      </c>
      <c r="AU96" s="131" t="str">
        <f t="shared" si="45"/>
        <v/>
      </c>
      <c r="AV96" s="131" t="str">
        <f t="shared" si="45"/>
        <v>SURRY COUNTY</v>
      </c>
      <c r="AW96" s="131" t="str">
        <f t="shared" si="45"/>
        <v/>
      </c>
      <c r="AX96" s="131" t="str">
        <f t="shared" si="45"/>
        <v/>
      </c>
      <c r="AY96" s="131" t="str">
        <f t="shared" si="45"/>
        <v/>
      </c>
      <c r="AZ96" s="131" t="str">
        <f t="shared" si="45"/>
        <v/>
      </c>
    </row>
    <row r="97" spans="1:52" x14ac:dyDescent="0.2">
      <c r="A97" s="135">
        <v>88</v>
      </c>
      <c r="B97" s="131" t="str">
        <f t="shared" si="41"/>
        <v/>
      </c>
      <c r="C97" s="131" t="str">
        <f t="shared" si="41"/>
        <v/>
      </c>
      <c r="D97" s="131" t="str">
        <f t="shared" si="41"/>
        <v/>
      </c>
      <c r="E97" s="131" t="str">
        <f t="shared" si="41"/>
        <v/>
      </c>
      <c r="F97" s="131" t="str">
        <f t="shared" si="41"/>
        <v/>
      </c>
      <c r="G97" s="131" t="str">
        <f t="shared" si="41"/>
        <v/>
      </c>
      <c r="H97" s="131" t="str">
        <f t="shared" si="41"/>
        <v/>
      </c>
      <c r="I97" s="131" t="str">
        <f t="shared" si="41"/>
        <v/>
      </c>
      <c r="J97" s="131" t="str">
        <f t="shared" si="41"/>
        <v/>
      </c>
      <c r="K97" s="131" t="str">
        <f t="shared" si="41"/>
        <v/>
      </c>
      <c r="L97" s="131" t="str">
        <f t="shared" si="42"/>
        <v>LEE COUNTY</v>
      </c>
      <c r="M97" s="131" t="str">
        <f t="shared" si="42"/>
        <v/>
      </c>
      <c r="N97" s="131" t="str">
        <f t="shared" si="42"/>
        <v/>
      </c>
      <c r="O97" s="131" t="str">
        <f t="shared" si="42"/>
        <v>STARK COUNTY</v>
      </c>
      <c r="P97" s="131" t="str">
        <f t="shared" si="42"/>
        <v>WASHINGTON COUNTY</v>
      </c>
      <c r="Q97" s="131" t="str">
        <f t="shared" si="42"/>
        <v>UNION COUNTY</v>
      </c>
      <c r="R97" s="131" t="str">
        <f t="shared" si="42"/>
        <v>SEWARD COUNTY</v>
      </c>
      <c r="S97" s="131" t="str">
        <f t="shared" si="42"/>
        <v>MORGAN COUNTY</v>
      </c>
      <c r="T97" s="131" t="str">
        <f t="shared" si="42"/>
        <v/>
      </c>
      <c r="U97" s="131" t="str">
        <f t="shared" si="42"/>
        <v/>
      </c>
      <c r="V97" s="131" t="str">
        <f t="shared" si="43"/>
        <v/>
      </c>
      <c r="W97" s="131" t="str">
        <f t="shared" si="43"/>
        <v/>
      </c>
      <c r="X97" s="131" t="str">
        <f t="shared" si="43"/>
        <v/>
      </c>
      <c r="Y97" s="131" t="str">
        <f t="shared" si="43"/>
        <v/>
      </c>
      <c r="Z97" s="131" t="str">
        <f t="shared" si="43"/>
        <v/>
      </c>
      <c r="AA97" s="131" t="str">
        <f t="shared" si="43"/>
        <v>RANDOLPH COUNTY</v>
      </c>
      <c r="AB97" s="131" t="str">
        <f t="shared" si="43"/>
        <v/>
      </c>
      <c r="AC97" s="131" t="str">
        <f t="shared" si="43"/>
        <v>VALLEY COUNTY</v>
      </c>
      <c r="AD97" s="131" t="str">
        <f t="shared" si="43"/>
        <v/>
      </c>
      <c r="AE97" s="131" t="str">
        <f t="shared" si="43"/>
        <v/>
      </c>
      <c r="AF97" s="131" t="str">
        <f t="shared" si="44"/>
        <v/>
      </c>
      <c r="AG97" s="131" t="str">
        <f t="shared" si="44"/>
        <v/>
      </c>
      <c r="AH97" s="131" t="str">
        <f t="shared" si="44"/>
        <v/>
      </c>
      <c r="AI97" s="131" t="str">
        <f t="shared" si="44"/>
        <v>TRANSYLVANIA COUNTY</v>
      </c>
      <c r="AJ97" s="131" t="str">
        <f t="shared" si="44"/>
        <v/>
      </c>
      <c r="AK97" s="131" t="str">
        <f t="shared" si="44"/>
        <v>WYANDOT COUNTY</v>
      </c>
      <c r="AL97" s="131" t="str">
        <f t="shared" si="44"/>
        <v/>
      </c>
      <c r="AM97" s="131" t="str">
        <f t="shared" si="44"/>
        <v/>
      </c>
      <c r="AN97" s="131" t="str">
        <f t="shared" si="44"/>
        <v/>
      </c>
      <c r="AO97" s="131" t="str">
        <f t="shared" si="44"/>
        <v/>
      </c>
      <c r="AP97" s="131" t="str">
        <f t="shared" si="45"/>
        <v/>
      </c>
      <c r="AQ97" s="131" t="str">
        <f t="shared" si="45"/>
        <v/>
      </c>
      <c r="AR97" s="131" t="str">
        <f t="shared" si="45"/>
        <v>VAN BUREN COUNTY</v>
      </c>
      <c r="AS97" s="131" t="str">
        <f t="shared" si="45"/>
        <v>GOLIAD COUNTY</v>
      </c>
      <c r="AT97" s="131" t="str">
        <f t="shared" si="45"/>
        <v/>
      </c>
      <c r="AU97" s="131" t="str">
        <f t="shared" si="45"/>
        <v/>
      </c>
      <c r="AV97" s="131" t="str">
        <f t="shared" si="45"/>
        <v>SUSSEX COUNTY</v>
      </c>
      <c r="AW97" s="131" t="str">
        <f t="shared" si="45"/>
        <v/>
      </c>
      <c r="AX97" s="131" t="str">
        <f t="shared" si="45"/>
        <v/>
      </c>
      <c r="AY97" s="131" t="str">
        <f t="shared" si="45"/>
        <v/>
      </c>
      <c r="AZ97" s="131" t="str">
        <f t="shared" si="45"/>
        <v/>
      </c>
    </row>
    <row r="98" spans="1:52" x14ac:dyDescent="0.2">
      <c r="A98" s="135">
        <v>89</v>
      </c>
      <c r="B98" s="131" t="str">
        <f t="shared" si="41"/>
        <v/>
      </c>
      <c r="C98" s="131" t="str">
        <f t="shared" si="41"/>
        <v/>
      </c>
      <c r="D98" s="131" t="str">
        <f t="shared" si="41"/>
        <v/>
      </c>
      <c r="E98" s="131" t="str">
        <f t="shared" si="41"/>
        <v/>
      </c>
      <c r="F98" s="131" t="str">
        <f t="shared" si="41"/>
        <v/>
      </c>
      <c r="G98" s="131" t="str">
        <f t="shared" si="41"/>
        <v/>
      </c>
      <c r="H98" s="131" t="str">
        <f t="shared" si="41"/>
        <v/>
      </c>
      <c r="I98" s="131" t="str">
        <f t="shared" si="41"/>
        <v/>
      </c>
      <c r="J98" s="131" t="str">
        <f t="shared" si="41"/>
        <v/>
      </c>
      <c r="K98" s="131" t="str">
        <f t="shared" si="41"/>
        <v/>
      </c>
      <c r="L98" s="131" t="str">
        <f t="shared" si="42"/>
        <v>LIBERTY COUNTY</v>
      </c>
      <c r="M98" s="131" t="str">
        <f t="shared" si="42"/>
        <v/>
      </c>
      <c r="N98" s="131" t="str">
        <f t="shared" si="42"/>
        <v/>
      </c>
      <c r="O98" s="131" t="str">
        <f t="shared" si="42"/>
        <v>STEPHENSON COUNTY</v>
      </c>
      <c r="P98" s="131" t="str">
        <f t="shared" si="42"/>
        <v>WAYNE COUNTY</v>
      </c>
      <c r="Q98" s="131" t="str">
        <f t="shared" si="42"/>
        <v>VAN BUREN COUNTY</v>
      </c>
      <c r="R98" s="131" t="str">
        <f t="shared" si="42"/>
        <v>SHAWNEE COUNTY</v>
      </c>
      <c r="S98" s="131" t="str">
        <f t="shared" si="42"/>
        <v>MUHLENBERG COUNTY</v>
      </c>
      <c r="T98" s="131" t="str">
        <f t="shared" si="42"/>
        <v/>
      </c>
      <c r="U98" s="131" t="str">
        <f t="shared" si="42"/>
        <v/>
      </c>
      <c r="V98" s="131" t="str">
        <f t="shared" si="43"/>
        <v/>
      </c>
      <c r="W98" s="131" t="str">
        <f t="shared" si="43"/>
        <v/>
      </c>
      <c r="X98" s="131" t="str">
        <f t="shared" si="43"/>
        <v/>
      </c>
      <c r="Y98" s="131" t="str">
        <f t="shared" si="43"/>
        <v/>
      </c>
      <c r="Z98" s="131" t="str">
        <f t="shared" si="43"/>
        <v/>
      </c>
      <c r="AA98" s="131" t="str">
        <f t="shared" si="43"/>
        <v>RAY COUNTY</v>
      </c>
      <c r="AB98" s="131" t="str">
        <f t="shared" si="43"/>
        <v/>
      </c>
      <c r="AC98" s="131" t="str">
        <f t="shared" si="43"/>
        <v>WASHINGTON COUNTY</v>
      </c>
      <c r="AD98" s="131" t="str">
        <f t="shared" si="43"/>
        <v/>
      </c>
      <c r="AE98" s="131" t="str">
        <f t="shared" si="43"/>
        <v/>
      </c>
      <c r="AF98" s="131" t="str">
        <f t="shared" si="44"/>
        <v/>
      </c>
      <c r="AG98" s="131" t="str">
        <f t="shared" si="44"/>
        <v/>
      </c>
      <c r="AH98" s="131" t="str">
        <f t="shared" si="44"/>
        <v/>
      </c>
      <c r="AI98" s="131" t="str">
        <f t="shared" si="44"/>
        <v>TYRRELL COUNTY</v>
      </c>
      <c r="AJ98" s="131" t="str">
        <f t="shared" si="44"/>
        <v/>
      </c>
      <c r="AK98" s="131" t="str">
        <f t="shared" si="44"/>
        <v/>
      </c>
      <c r="AL98" s="131" t="str">
        <f t="shared" si="44"/>
        <v/>
      </c>
      <c r="AM98" s="131" t="str">
        <f t="shared" si="44"/>
        <v/>
      </c>
      <c r="AN98" s="131" t="str">
        <f t="shared" si="44"/>
        <v/>
      </c>
      <c r="AO98" s="131" t="str">
        <f t="shared" si="44"/>
        <v/>
      </c>
      <c r="AP98" s="131" t="str">
        <f t="shared" si="45"/>
        <v/>
      </c>
      <c r="AQ98" s="131" t="str">
        <f t="shared" si="45"/>
        <v/>
      </c>
      <c r="AR98" s="131" t="str">
        <f t="shared" si="45"/>
        <v>WARREN COUNTY</v>
      </c>
      <c r="AS98" s="131" t="str">
        <f t="shared" si="45"/>
        <v>GONZALES COUNTY</v>
      </c>
      <c r="AT98" s="131" t="str">
        <f t="shared" si="45"/>
        <v/>
      </c>
      <c r="AU98" s="131" t="str">
        <f t="shared" si="45"/>
        <v/>
      </c>
      <c r="AV98" s="131" t="str">
        <f t="shared" si="45"/>
        <v>TAZEWELL COUNTY</v>
      </c>
      <c r="AW98" s="131" t="str">
        <f t="shared" si="45"/>
        <v/>
      </c>
      <c r="AX98" s="131" t="str">
        <f t="shared" si="45"/>
        <v/>
      </c>
      <c r="AY98" s="131" t="str">
        <f t="shared" si="45"/>
        <v/>
      </c>
      <c r="AZ98" s="131" t="str">
        <f t="shared" si="45"/>
        <v/>
      </c>
    </row>
    <row r="99" spans="1:52" x14ac:dyDescent="0.2">
      <c r="A99" s="135">
        <v>90</v>
      </c>
      <c r="B99" s="131" t="str">
        <f t="shared" si="41"/>
        <v/>
      </c>
      <c r="C99" s="131" t="str">
        <f t="shared" si="41"/>
        <v/>
      </c>
      <c r="D99" s="131" t="str">
        <f t="shared" si="41"/>
        <v/>
      </c>
      <c r="E99" s="131" t="str">
        <f t="shared" si="41"/>
        <v/>
      </c>
      <c r="F99" s="131" t="str">
        <f t="shared" si="41"/>
        <v/>
      </c>
      <c r="G99" s="131" t="str">
        <f t="shared" si="41"/>
        <v/>
      </c>
      <c r="H99" s="131" t="str">
        <f t="shared" si="41"/>
        <v/>
      </c>
      <c r="I99" s="131" t="str">
        <f t="shared" si="41"/>
        <v/>
      </c>
      <c r="J99" s="131" t="str">
        <f t="shared" si="41"/>
        <v/>
      </c>
      <c r="K99" s="131" t="str">
        <f t="shared" si="41"/>
        <v/>
      </c>
      <c r="L99" s="131" t="str">
        <f t="shared" si="42"/>
        <v>LINCOLN COUNTY</v>
      </c>
      <c r="M99" s="131" t="str">
        <f t="shared" si="42"/>
        <v/>
      </c>
      <c r="N99" s="131" t="str">
        <f t="shared" si="42"/>
        <v/>
      </c>
      <c r="O99" s="131" t="str">
        <f t="shared" si="42"/>
        <v>TAZEWELL COUNTY</v>
      </c>
      <c r="P99" s="131" t="str">
        <f t="shared" si="42"/>
        <v>WELLS COUNTY</v>
      </c>
      <c r="Q99" s="131" t="str">
        <f t="shared" si="42"/>
        <v>WAPELLO COUNTY</v>
      </c>
      <c r="R99" s="131" t="str">
        <f t="shared" si="42"/>
        <v>SHERIDAN COUNTY</v>
      </c>
      <c r="S99" s="131" t="str">
        <f t="shared" si="42"/>
        <v>NELSON COUNTY</v>
      </c>
      <c r="T99" s="131" t="str">
        <f t="shared" si="42"/>
        <v/>
      </c>
      <c r="U99" s="131" t="str">
        <f t="shared" si="42"/>
        <v/>
      </c>
      <c r="V99" s="131" t="str">
        <f t="shared" si="43"/>
        <v/>
      </c>
      <c r="W99" s="131" t="str">
        <f t="shared" si="43"/>
        <v/>
      </c>
      <c r="X99" s="131" t="str">
        <f t="shared" si="43"/>
        <v/>
      </c>
      <c r="Y99" s="131" t="str">
        <f t="shared" si="43"/>
        <v/>
      </c>
      <c r="Z99" s="131" t="str">
        <f t="shared" si="43"/>
        <v/>
      </c>
      <c r="AA99" s="131" t="str">
        <f t="shared" si="43"/>
        <v>REYNOLDS COUNTY</v>
      </c>
      <c r="AB99" s="131" t="str">
        <f t="shared" si="43"/>
        <v/>
      </c>
      <c r="AC99" s="131" t="str">
        <f t="shared" si="43"/>
        <v>WAYNE COUNTY</v>
      </c>
      <c r="AD99" s="131" t="str">
        <f t="shared" si="43"/>
        <v/>
      </c>
      <c r="AE99" s="131" t="str">
        <f t="shared" si="43"/>
        <v/>
      </c>
      <c r="AF99" s="131" t="str">
        <f t="shared" si="44"/>
        <v/>
      </c>
      <c r="AG99" s="131" t="str">
        <f t="shared" si="44"/>
        <v/>
      </c>
      <c r="AH99" s="131" t="str">
        <f t="shared" si="44"/>
        <v/>
      </c>
      <c r="AI99" s="131" t="str">
        <f t="shared" si="44"/>
        <v>UNION COUNTY</v>
      </c>
      <c r="AJ99" s="131" t="str">
        <f t="shared" si="44"/>
        <v/>
      </c>
      <c r="AK99" s="131" t="str">
        <f t="shared" si="44"/>
        <v/>
      </c>
      <c r="AL99" s="131" t="str">
        <f t="shared" si="44"/>
        <v/>
      </c>
      <c r="AM99" s="131" t="str">
        <f t="shared" si="44"/>
        <v/>
      </c>
      <c r="AN99" s="131" t="str">
        <f t="shared" si="44"/>
        <v/>
      </c>
      <c r="AO99" s="131" t="str">
        <f t="shared" si="44"/>
        <v/>
      </c>
      <c r="AP99" s="131" t="str">
        <f t="shared" si="45"/>
        <v/>
      </c>
      <c r="AQ99" s="131" t="str">
        <f t="shared" si="45"/>
        <v/>
      </c>
      <c r="AR99" s="131" t="str">
        <f t="shared" si="45"/>
        <v>WASHINGTON COUNTY</v>
      </c>
      <c r="AS99" s="131" t="str">
        <f t="shared" si="45"/>
        <v>GRAY COUNTY</v>
      </c>
      <c r="AT99" s="131" t="str">
        <f t="shared" si="45"/>
        <v/>
      </c>
      <c r="AU99" s="131" t="str">
        <f t="shared" si="45"/>
        <v/>
      </c>
      <c r="AV99" s="131" t="str">
        <f t="shared" si="45"/>
        <v>WARREN COUNTY</v>
      </c>
      <c r="AW99" s="131" t="str">
        <f t="shared" si="45"/>
        <v/>
      </c>
      <c r="AX99" s="131" t="str">
        <f t="shared" si="45"/>
        <v/>
      </c>
      <c r="AY99" s="131" t="str">
        <f t="shared" si="45"/>
        <v/>
      </c>
      <c r="AZ99" s="131" t="str">
        <f t="shared" si="45"/>
        <v/>
      </c>
    </row>
    <row r="100" spans="1:52" x14ac:dyDescent="0.2">
      <c r="A100" s="135">
        <v>91</v>
      </c>
      <c r="B100" s="131" t="str">
        <f t="shared" ref="B100:K109" si="46">IFERROR(VLOOKUP($B$3&amp;"_"&amp;B$8&amp;$A100,LookUpTable_CountyName_AllYears,3,FALSE),"")</f>
        <v/>
      </c>
      <c r="C100" s="131" t="str">
        <f t="shared" si="46"/>
        <v/>
      </c>
      <c r="D100" s="131" t="str">
        <f t="shared" si="46"/>
        <v/>
      </c>
      <c r="E100" s="131" t="str">
        <f t="shared" si="46"/>
        <v/>
      </c>
      <c r="F100" s="131" t="str">
        <f t="shared" si="46"/>
        <v/>
      </c>
      <c r="G100" s="131" t="str">
        <f t="shared" si="46"/>
        <v/>
      </c>
      <c r="H100" s="131" t="str">
        <f t="shared" si="46"/>
        <v/>
      </c>
      <c r="I100" s="131" t="str">
        <f t="shared" si="46"/>
        <v/>
      </c>
      <c r="J100" s="131" t="str">
        <f t="shared" si="46"/>
        <v/>
      </c>
      <c r="K100" s="131" t="str">
        <f t="shared" si="46"/>
        <v/>
      </c>
      <c r="L100" s="131" t="str">
        <f t="shared" ref="L100:U109" si="47">IFERROR(VLOOKUP($B$3&amp;"_"&amp;L$8&amp;$A100,LookUpTable_CountyName_AllYears,3,FALSE),"")</f>
        <v>LONG COUNTY</v>
      </c>
      <c r="M100" s="131" t="str">
        <f t="shared" si="47"/>
        <v/>
      </c>
      <c r="N100" s="131" t="str">
        <f t="shared" si="47"/>
        <v/>
      </c>
      <c r="O100" s="131" t="str">
        <f t="shared" si="47"/>
        <v>UNION COUNTY</v>
      </c>
      <c r="P100" s="131" t="str">
        <f t="shared" si="47"/>
        <v>WHITE COUNTY</v>
      </c>
      <c r="Q100" s="131" t="str">
        <f t="shared" si="47"/>
        <v>WARREN COUNTY</v>
      </c>
      <c r="R100" s="131" t="str">
        <f t="shared" si="47"/>
        <v>SHERMAN COUNTY</v>
      </c>
      <c r="S100" s="131" t="str">
        <f t="shared" si="47"/>
        <v>NICHOLAS COUNTY</v>
      </c>
      <c r="T100" s="131" t="str">
        <f t="shared" si="47"/>
        <v/>
      </c>
      <c r="U100" s="131" t="str">
        <f t="shared" si="47"/>
        <v/>
      </c>
      <c r="V100" s="131" t="str">
        <f t="shared" ref="V100:AE109" si="48">IFERROR(VLOOKUP($B$3&amp;"_"&amp;V$8&amp;$A100,LookUpTable_CountyName_AllYears,3,FALSE),"")</f>
        <v/>
      </c>
      <c r="W100" s="131" t="str">
        <f t="shared" si="48"/>
        <v/>
      </c>
      <c r="X100" s="131" t="str">
        <f t="shared" si="48"/>
        <v/>
      </c>
      <c r="Y100" s="131" t="str">
        <f t="shared" si="48"/>
        <v/>
      </c>
      <c r="Z100" s="131" t="str">
        <f t="shared" si="48"/>
        <v/>
      </c>
      <c r="AA100" s="131" t="str">
        <f t="shared" si="48"/>
        <v>RIPLEY COUNTY</v>
      </c>
      <c r="AB100" s="131" t="str">
        <f t="shared" si="48"/>
        <v/>
      </c>
      <c r="AC100" s="131" t="str">
        <f t="shared" si="48"/>
        <v>WEBSTER COUNTY</v>
      </c>
      <c r="AD100" s="131" t="str">
        <f t="shared" si="48"/>
        <v/>
      </c>
      <c r="AE100" s="131" t="str">
        <f t="shared" si="48"/>
        <v/>
      </c>
      <c r="AF100" s="131" t="str">
        <f t="shared" ref="AF100:AO109" si="49">IFERROR(VLOOKUP($B$3&amp;"_"&amp;AF$8&amp;$A100,LookUpTable_CountyName_AllYears,3,FALSE),"")</f>
        <v/>
      </c>
      <c r="AG100" s="131" t="str">
        <f t="shared" si="49"/>
        <v/>
      </c>
      <c r="AH100" s="131" t="str">
        <f t="shared" si="49"/>
        <v/>
      </c>
      <c r="AI100" s="131" t="str">
        <f t="shared" si="49"/>
        <v>VANCE COUNTY</v>
      </c>
      <c r="AJ100" s="131" t="str">
        <f t="shared" si="49"/>
        <v/>
      </c>
      <c r="AK100" s="131" t="str">
        <f t="shared" si="49"/>
        <v/>
      </c>
      <c r="AL100" s="131" t="str">
        <f t="shared" si="49"/>
        <v/>
      </c>
      <c r="AM100" s="131" t="str">
        <f t="shared" si="49"/>
        <v/>
      </c>
      <c r="AN100" s="131" t="str">
        <f t="shared" si="49"/>
        <v/>
      </c>
      <c r="AO100" s="131" t="str">
        <f t="shared" si="49"/>
        <v/>
      </c>
      <c r="AP100" s="131" t="str">
        <f t="shared" ref="AP100:AZ109" si="50">IFERROR(VLOOKUP($B$3&amp;"_"&amp;AP$8&amp;$A100,LookUpTable_CountyName_AllYears,3,FALSE),"")</f>
        <v/>
      </c>
      <c r="AQ100" s="131" t="str">
        <f t="shared" si="50"/>
        <v/>
      </c>
      <c r="AR100" s="131" t="str">
        <f t="shared" si="50"/>
        <v>WAYNE COUNTY</v>
      </c>
      <c r="AS100" s="131" t="str">
        <f t="shared" si="50"/>
        <v>GRAYSON COUNTY</v>
      </c>
      <c r="AT100" s="131" t="str">
        <f t="shared" si="50"/>
        <v/>
      </c>
      <c r="AU100" s="131" t="str">
        <f t="shared" si="50"/>
        <v/>
      </c>
      <c r="AV100" s="131" t="str">
        <f t="shared" si="50"/>
        <v>WASHINGTON COUNTY</v>
      </c>
      <c r="AW100" s="131" t="str">
        <f t="shared" si="50"/>
        <v/>
      </c>
      <c r="AX100" s="131" t="str">
        <f t="shared" si="50"/>
        <v/>
      </c>
      <c r="AY100" s="131" t="str">
        <f t="shared" si="50"/>
        <v/>
      </c>
      <c r="AZ100" s="131" t="str">
        <f t="shared" si="50"/>
        <v/>
      </c>
    </row>
    <row r="101" spans="1:52" x14ac:dyDescent="0.2">
      <c r="A101" s="135">
        <v>92</v>
      </c>
      <c r="B101" s="131" t="str">
        <f t="shared" si="46"/>
        <v/>
      </c>
      <c r="C101" s="131" t="str">
        <f t="shared" si="46"/>
        <v/>
      </c>
      <c r="D101" s="131" t="str">
        <f t="shared" si="46"/>
        <v/>
      </c>
      <c r="E101" s="131" t="str">
        <f t="shared" si="46"/>
        <v/>
      </c>
      <c r="F101" s="131" t="str">
        <f t="shared" si="46"/>
        <v/>
      </c>
      <c r="G101" s="131" t="str">
        <f t="shared" si="46"/>
        <v/>
      </c>
      <c r="H101" s="131" t="str">
        <f t="shared" si="46"/>
        <v/>
      </c>
      <c r="I101" s="131" t="str">
        <f t="shared" si="46"/>
        <v/>
      </c>
      <c r="J101" s="131" t="str">
        <f t="shared" si="46"/>
        <v/>
      </c>
      <c r="K101" s="131" t="str">
        <f t="shared" si="46"/>
        <v/>
      </c>
      <c r="L101" s="131" t="str">
        <f t="shared" si="47"/>
        <v>LOWNDES COUNTY</v>
      </c>
      <c r="M101" s="131" t="str">
        <f t="shared" si="47"/>
        <v/>
      </c>
      <c r="N101" s="131" t="str">
        <f t="shared" si="47"/>
        <v/>
      </c>
      <c r="O101" s="131" t="str">
        <f t="shared" si="47"/>
        <v>VERMILION COUNTY</v>
      </c>
      <c r="P101" s="131" t="str">
        <f t="shared" si="47"/>
        <v>WHITLEY COUNTY</v>
      </c>
      <c r="Q101" s="131" t="str">
        <f t="shared" si="47"/>
        <v>WASHINGTON COUNTY</v>
      </c>
      <c r="R101" s="131" t="str">
        <f t="shared" si="47"/>
        <v>SMITH COUNTY</v>
      </c>
      <c r="S101" s="131" t="str">
        <f t="shared" si="47"/>
        <v>OHIO COUNTY</v>
      </c>
      <c r="T101" s="131" t="str">
        <f t="shared" si="47"/>
        <v/>
      </c>
      <c r="U101" s="131" t="str">
        <f t="shared" si="47"/>
        <v/>
      </c>
      <c r="V101" s="131" t="str">
        <f t="shared" si="48"/>
        <v/>
      </c>
      <c r="W101" s="131" t="str">
        <f t="shared" si="48"/>
        <v/>
      </c>
      <c r="X101" s="131" t="str">
        <f t="shared" si="48"/>
        <v/>
      </c>
      <c r="Y101" s="131" t="str">
        <f t="shared" si="48"/>
        <v/>
      </c>
      <c r="Z101" s="131" t="str">
        <f t="shared" si="48"/>
        <v/>
      </c>
      <c r="AA101" s="131" t="str">
        <f t="shared" si="48"/>
        <v>ST. CHARLES COUNTY</v>
      </c>
      <c r="AB101" s="131" t="str">
        <f t="shared" si="48"/>
        <v/>
      </c>
      <c r="AC101" s="131" t="str">
        <f t="shared" si="48"/>
        <v>WHEELER COUNTY</v>
      </c>
      <c r="AD101" s="131" t="str">
        <f t="shared" si="48"/>
        <v/>
      </c>
      <c r="AE101" s="131" t="str">
        <f t="shared" si="48"/>
        <v/>
      </c>
      <c r="AF101" s="131" t="str">
        <f t="shared" si="49"/>
        <v/>
      </c>
      <c r="AG101" s="131" t="str">
        <f t="shared" si="49"/>
        <v/>
      </c>
      <c r="AH101" s="131" t="str">
        <f t="shared" si="49"/>
        <v/>
      </c>
      <c r="AI101" s="131" t="str">
        <f t="shared" si="49"/>
        <v>WAKE COUNTY</v>
      </c>
      <c r="AJ101" s="131" t="str">
        <f t="shared" si="49"/>
        <v/>
      </c>
      <c r="AK101" s="131" t="str">
        <f t="shared" si="49"/>
        <v/>
      </c>
      <c r="AL101" s="131" t="str">
        <f t="shared" si="49"/>
        <v/>
      </c>
      <c r="AM101" s="131" t="str">
        <f t="shared" si="49"/>
        <v/>
      </c>
      <c r="AN101" s="131" t="str">
        <f t="shared" si="49"/>
        <v/>
      </c>
      <c r="AO101" s="131" t="str">
        <f t="shared" si="49"/>
        <v/>
      </c>
      <c r="AP101" s="131" t="str">
        <f t="shared" si="50"/>
        <v/>
      </c>
      <c r="AQ101" s="131" t="str">
        <f t="shared" si="50"/>
        <v/>
      </c>
      <c r="AR101" s="131" t="str">
        <f t="shared" si="50"/>
        <v>WEAKLEY COUNTY</v>
      </c>
      <c r="AS101" s="131" t="str">
        <f t="shared" si="50"/>
        <v>GREGG COUNTY</v>
      </c>
      <c r="AT101" s="131" t="str">
        <f t="shared" si="50"/>
        <v/>
      </c>
      <c r="AU101" s="131" t="str">
        <f t="shared" si="50"/>
        <v/>
      </c>
      <c r="AV101" s="131" t="str">
        <f t="shared" si="50"/>
        <v>WESTMORELAND COUNTY</v>
      </c>
      <c r="AW101" s="131" t="str">
        <f t="shared" si="50"/>
        <v/>
      </c>
      <c r="AX101" s="131" t="str">
        <f t="shared" si="50"/>
        <v/>
      </c>
      <c r="AY101" s="131" t="str">
        <f t="shared" si="50"/>
        <v/>
      </c>
      <c r="AZ101" s="131" t="str">
        <f t="shared" si="50"/>
        <v/>
      </c>
    </row>
    <row r="102" spans="1:52" x14ac:dyDescent="0.2">
      <c r="A102" s="135">
        <v>93</v>
      </c>
      <c r="B102" s="131" t="str">
        <f t="shared" si="46"/>
        <v/>
      </c>
      <c r="C102" s="131" t="str">
        <f t="shared" si="46"/>
        <v/>
      </c>
      <c r="D102" s="131" t="str">
        <f t="shared" si="46"/>
        <v/>
      </c>
      <c r="E102" s="131" t="str">
        <f t="shared" si="46"/>
        <v/>
      </c>
      <c r="F102" s="131" t="str">
        <f t="shared" si="46"/>
        <v/>
      </c>
      <c r="G102" s="131" t="str">
        <f t="shared" si="46"/>
        <v/>
      </c>
      <c r="H102" s="131" t="str">
        <f t="shared" si="46"/>
        <v/>
      </c>
      <c r="I102" s="131" t="str">
        <f t="shared" si="46"/>
        <v/>
      </c>
      <c r="J102" s="131" t="str">
        <f t="shared" si="46"/>
        <v/>
      </c>
      <c r="K102" s="131" t="str">
        <f t="shared" si="46"/>
        <v/>
      </c>
      <c r="L102" s="131" t="str">
        <f t="shared" si="47"/>
        <v>LUMPKIN COUNTY</v>
      </c>
      <c r="M102" s="131" t="str">
        <f t="shared" si="47"/>
        <v/>
      </c>
      <c r="N102" s="131" t="str">
        <f t="shared" si="47"/>
        <v/>
      </c>
      <c r="O102" s="131" t="str">
        <f t="shared" si="47"/>
        <v>WABASH COUNTY</v>
      </c>
      <c r="P102" s="131" t="str">
        <f t="shared" si="47"/>
        <v/>
      </c>
      <c r="Q102" s="131" t="str">
        <f t="shared" si="47"/>
        <v>WAYNE COUNTY</v>
      </c>
      <c r="R102" s="131" t="str">
        <f t="shared" si="47"/>
        <v>STAFFORD COUNTY</v>
      </c>
      <c r="S102" s="131" t="str">
        <f t="shared" si="47"/>
        <v>OLDHAM COUNTY</v>
      </c>
      <c r="T102" s="131" t="str">
        <f t="shared" si="47"/>
        <v/>
      </c>
      <c r="U102" s="131" t="str">
        <f t="shared" si="47"/>
        <v/>
      </c>
      <c r="V102" s="131" t="str">
        <f t="shared" si="48"/>
        <v/>
      </c>
      <c r="W102" s="131" t="str">
        <f t="shared" si="48"/>
        <v/>
      </c>
      <c r="X102" s="131" t="str">
        <f t="shared" si="48"/>
        <v/>
      </c>
      <c r="Y102" s="131" t="str">
        <f t="shared" si="48"/>
        <v/>
      </c>
      <c r="Z102" s="131" t="str">
        <f t="shared" si="48"/>
        <v/>
      </c>
      <c r="AA102" s="131" t="str">
        <f t="shared" si="48"/>
        <v>ST. CLAIR COUNTY</v>
      </c>
      <c r="AB102" s="131" t="str">
        <f t="shared" si="48"/>
        <v/>
      </c>
      <c r="AC102" s="131" t="str">
        <f t="shared" si="48"/>
        <v>YORK COUNTY</v>
      </c>
      <c r="AD102" s="131" t="str">
        <f t="shared" si="48"/>
        <v/>
      </c>
      <c r="AE102" s="131" t="str">
        <f t="shared" si="48"/>
        <v/>
      </c>
      <c r="AF102" s="131" t="str">
        <f t="shared" si="49"/>
        <v/>
      </c>
      <c r="AG102" s="131" t="str">
        <f t="shared" si="49"/>
        <v/>
      </c>
      <c r="AH102" s="131" t="str">
        <f t="shared" si="49"/>
        <v/>
      </c>
      <c r="AI102" s="131" t="str">
        <f t="shared" si="49"/>
        <v>WARREN COUNTY</v>
      </c>
      <c r="AJ102" s="131" t="str">
        <f t="shared" si="49"/>
        <v/>
      </c>
      <c r="AK102" s="131" t="str">
        <f t="shared" si="49"/>
        <v/>
      </c>
      <c r="AL102" s="131" t="str">
        <f t="shared" si="49"/>
        <v/>
      </c>
      <c r="AM102" s="131" t="str">
        <f t="shared" si="49"/>
        <v/>
      </c>
      <c r="AN102" s="131" t="str">
        <f t="shared" si="49"/>
        <v/>
      </c>
      <c r="AO102" s="131" t="str">
        <f t="shared" si="49"/>
        <v/>
      </c>
      <c r="AP102" s="131" t="str">
        <f t="shared" si="50"/>
        <v/>
      </c>
      <c r="AQ102" s="131" t="str">
        <f t="shared" si="50"/>
        <v/>
      </c>
      <c r="AR102" s="131" t="str">
        <f t="shared" si="50"/>
        <v>WHITE COUNTY</v>
      </c>
      <c r="AS102" s="131" t="str">
        <f t="shared" si="50"/>
        <v>GRIMES COUNTY</v>
      </c>
      <c r="AT102" s="131" t="str">
        <f t="shared" si="50"/>
        <v/>
      </c>
      <c r="AU102" s="131" t="str">
        <f t="shared" si="50"/>
        <v/>
      </c>
      <c r="AV102" s="131" t="str">
        <f t="shared" si="50"/>
        <v>WISE COUNTY</v>
      </c>
      <c r="AW102" s="131" t="str">
        <f t="shared" si="50"/>
        <v/>
      </c>
      <c r="AX102" s="131" t="str">
        <f t="shared" si="50"/>
        <v/>
      </c>
      <c r="AY102" s="131" t="str">
        <f t="shared" si="50"/>
        <v/>
      </c>
      <c r="AZ102" s="131" t="str">
        <f t="shared" si="50"/>
        <v/>
      </c>
    </row>
    <row r="103" spans="1:52" x14ac:dyDescent="0.2">
      <c r="A103" s="135">
        <v>94</v>
      </c>
      <c r="B103" s="131" t="str">
        <f t="shared" si="46"/>
        <v/>
      </c>
      <c r="C103" s="131" t="str">
        <f t="shared" si="46"/>
        <v/>
      </c>
      <c r="D103" s="131" t="str">
        <f t="shared" si="46"/>
        <v/>
      </c>
      <c r="E103" s="131" t="str">
        <f t="shared" si="46"/>
        <v/>
      </c>
      <c r="F103" s="131" t="str">
        <f t="shared" si="46"/>
        <v/>
      </c>
      <c r="G103" s="131" t="str">
        <f t="shared" si="46"/>
        <v/>
      </c>
      <c r="H103" s="131" t="str">
        <f t="shared" si="46"/>
        <v/>
      </c>
      <c r="I103" s="131" t="str">
        <f t="shared" si="46"/>
        <v/>
      </c>
      <c r="J103" s="131" t="str">
        <f t="shared" si="46"/>
        <v/>
      </c>
      <c r="K103" s="131" t="str">
        <f t="shared" si="46"/>
        <v/>
      </c>
      <c r="L103" s="131" t="str">
        <f t="shared" si="47"/>
        <v>MCDUFFIE COUNTY</v>
      </c>
      <c r="M103" s="131" t="str">
        <f t="shared" si="47"/>
        <v/>
      </c>
      <c r="N103" s="131" t="str">
        <f t="shared" si="47"/>
        <v/>
      </c>
      <c r="O103" s="131" t="str">
        <f t="shared" si="47"/>
        <v>WARREN COUNTY</v>
      </c>
      <c r="P103" s="131" t="str">
        <f t="shared" si="47"/>
        <v/>
      </c>
      <c r="Q103" s="131" t="str">
        <f t="shared" si="47"/>
        <v>WEBSTER COUNTY</v>
      </c>
      <c r="R103" s="131" t="str">
        <f t="shared" si="47"/>
        <v>STANTON COUNTY</v>
      </c>
      <c r="S103" s="131" t="str">
        <f t="shared" si="47"/>
        <v>OWEN COUNTY</v>
      </c>
      <c r="T103" s="131" t="str">
        <f t="shared" si="47"/>
        <v/>
      </c>
      <c r="U103" s="131" t="str">
        <f t="shared" si="47"/>
        <v/>
      </c>
      <c r="V103" s="131" t="str">
        <f t="shared" si="48"/>
        <v/>
      </c>
      <c r="W103" s="131" t="str">
        <f t="shared" si="48"/>
        <v/>
      </c>
      <c r="X103" s="131" t="str">
        <f t="shared" si="48"/>
        <v/>
      </c>
      <c r="Y103" s="131" t="str">
        <f t="shared" si="48"/>
        <v/>
      </c>
      <c r="Z103" s="131" t="str">
        <f t="shared" si="48"/>
        <v/>
      </c>
      <c r="AA103" s="131" t="str">
        <f t="shared" si="48"/>
        <v>STE. GENEVIEVE COUNTY</v>
      </c>
      <c r="AB103" s="131" t="str">
        <f t="shared" si="48"/>
        <v/>
      </c>
      <c r="AC103" s="131" t="str">
        <f t="shared" si="48"/>
        <v/>
      </c>
      <c r="AD103" s="131" t="str">
        <f t="shared" si="48"/>
        <v/>
      </c>
      <c r="AE103" s="131" t="str">
        <f t="shared" si="48"/>
        <v/>
      </c>
      <c r="AF103" s="131" t="str">
        <f t="shared" si="49"/>
        <v/>
      </c>
      <c r="AG103" s="131" t="str">
        <f t="shared" si="49"/>
        <v/>
      </c>
      <c r="AH103" s="131" t="str">
        <f t="shared" si="49"/>
        <v/>
      </c>
      <c r="AI103" s="131" t="str">
        <f t="shared" si="49"/>
        <v>WASHINGTON COUNTY</v>
      </c>
      <c r="AJ103" s="131" t="str">
        <f t="shared" si="49"/>
        <v/>
      </c>
      <c r="AK103" s="131" t="str">
        <f t="shared" si="49"/>
        <v/>
      </c>
      <c r="AL103" s="131" t="str">
        <f t="shared" si="49"/>
        <v/>
      </c>
      <c r="AM103" s="131" t="str">
        <f t="shared" si="49"/>
        <v/>
      </c>
      <c r="AN103" s="131" t="str">
        <f t="shared" si="49"/>
        <v/>
      </c>
      <c r="AO103" s="131" t="str">
        <f t="shared" si="49"/>
        <v/>
      </c>
      <c r="AP103" s="131" t="str">
        <f t="shared" si="50"/>
        <v/>
      </c>
      <c r="AQ103" s="131" t="str">
        <f t="shared" si="50"/>
        <v/>
      </c>
      <c r="AR103" s="131" t="str">
        <f t="shared" si="50"/>
        <v>WILLIAMSON COUNTY</v>
      </c>
      <c r="AS103" s="131" t="str">
        <f t="shared" si="50"/>
        <v>GUADALUPE COUNTY</v>
      </c>
      <c r="AT103" s="131" t="str">
        <f t="shared" si="50"/>
        <v/>
      </c>
      <c r="AU103" s="131" t="str">
        <f t="shared" si="50"/>
        <v/>
      </c>
      <c r="AV103" s="131" t="str">
        <f t="shared" si="50"/>
        <v>WYTHE COUNTY</v>
      </c>
      <c r="AW103" s="131" t="str">
        <f t="shared" si="50"/>
        <v/>
      </c>
      <c r="AX103" s="131" t="str">
        <f t="shared" si="50"/>
        <v/>
      </c>
      <c r="AY103" s="131" t="str">
        <f t="shared" si="50"/>
        <v/>
      </c>
      <c r="AZ103" s="131" t="str">
        <f t="shared" si="50"/>
        <v/>
      </c>
    </row>
    <row r="104" spans="1:52" x14ac:dyDescent="0.2">
      <c r="A104" s="135">
        <v>95</v>
      </c>
      <c r="B104" s="131" t="str">
        <f t="shared" si="46"/>
        <v/>
      </c>
      <c r="C104" s="131" t="str">
        <f t="shared" si="46"/>
        <v/>
      </c>
      <c r="D104" s="131" t="str">
        <f t="shared" si="46"/>
        <v/>
      </c>
      <c r="E104" s="131" t="str">
        <f t="shared" si="46"/>
        <v/>
      </c>
      <c r="F104" s="131" t="str">
        <f t="shared" si="46"/>
        <v/>
      </c>
      <c r="G104" s="131" t="str">
        <f t="shared" si="46"/>
        <v/>
      </c>
      <c r="H104" s="131" t="str">
        <f t="shared" si="46"/>
        <v/>
      </c>
      <c r="I104" s="131" t="str">
        <f t="shared" si="46"/>
        <v/>
      </c>
      <c r="J104" s="131" t="str">
        <f t="shared" si="46"/>
        <v/>
      </c>
      <c r="K104" s="131" t="str">
        <f t="shared" si="46"/>
        <v/>
      </c>
      <c r="L104" s="131" t="str">
        <f t="shared" si="47"/>
        <v>MCINTOSH COUNTY</v>
      </c>
      <c r="M104" s="131" t="str">
        <f t="shared" si="47"/>
        <v/>
      </c>
      <c r="N104" s="131" t="str">
        <f t="shared" si="47"/>
        <v/>
      </c>
      <c r="O104" s="131" t="str">
        <f t="shared" si="47"/>
        <v>WASHINGTON COUNTY</v>
      </c>
      <c r="P104" s="131" t="str">
        <f t="shared" si="47"/>
        <v/>
      </c>
      <c r="Q104" s="131" t="str">
        <f t="shared" si="47"/>
        <v>WINNEBAGO COUNTY</v>
      </c>
      <c r="R104" s="131" t="str">
        <f t="shared" si="47"/>
        <v>STEVENS COUNTY</v>
      </c>
      <c r="S104" s="131" t="str">
        <f t="shared" si="47"/>
        <v>OWSLEY COUNTY</v>
      </c>
      <c r="T104" s="131" t="str">
        <f t="shared" si="47"/>
        <v/>
      </c>
      <c r="U104" s="131" t="str">
        <f t="shared" si="47"/>
        <v/>
      </c>
      <c r="V104" s="131" t="str">
        <f t="shared" si="48"/>
        <v/>
      </c>
      <c r="W104" s="131" t="str">
        <f t="shared" si="48"/>
        <v/>
      </c>
      <c r="X104" s="131" t="str">
        <f t="shared" si="48"/>
        <v/>
      </c>
      <c r="Y104" s="131" t="str">
        <f t="shared" si="48"/>
        <v/>
      </c>
      <c r="Z104" s="131" t="str">
        <f t="shared" si="48"/>
        <v/>
      </c>
      <c r="AA104" s="131" t="str">
        <f t="shared" si="48"/>
        <v>ST. FRANCOIS COUNTY</v>
      </c>
      <c r="AB104" s="131" t="str">
        <f t="shared" si="48"/>
        <v/>
      </c>
      <c r="AC104" s="131" t="str">
        <f t="shared" si="48"/>
        <v/>
      </c>
      <c r="AD104" s="131" t="str">
        <f t="shared" si="48"/>
        <v/>
      </c>
      <c r="AE104" s="131" t="str">
        <f t="shared" si="48"/>
        <v/>
      </c>
      <c r="AF104" s="131" t="str">
        <f t="shared" si="49"/>
        <v/>
      </c>
      <c r="AG104" s="131" t="str">
        <f t="shared" si="49"/>
        <v/>
      </c>
      <c r="AH104" s="131" t="str">
        <f t="shared" si="49"/>
        <v/>
      </c>
      <c r="AI104" s="131" t="str">
        <f t="shared" si="49"/>
        <v>WATAUGA COUNTY</v>
      </c>
      <c r="AJ104" s="131" t="str">
        <f t="shared" si="49"/>
        <v/>
      </c>
      <c r="AK104" s="131" t="str">
        <f t="shared" si="49"/>
        <v/>
      </c>
      <c r="AL104" s="131" t="str">
        <f t="shared" si="49"/>
        <v/>
      </c>
      <c r="AM104" s="131" t="str">
        <f t="shared" si="49"/>
        <v/>
      </c>
      <c r="AN104" s="131" t="str">
        <f t="shared" si="49"/>
        <v/>
      </c>
      <c r="AO104" s="131" t="str">
        <f t="shared" si="49"/>
        <v/>
      </c>
      <c r="AP104" s="131" t="str">
        <f t="shared" si="50"/>
        <v/>
      </c>
      <c r="AQ104" s="131" t="str">
        <f t="shared" si="50"/>
        <v/>
      </c>
      <c r="AR104" s="131" t="str">
        <f t="shared" si="50"/>
        <v>WILSON COUNTY</v>
      </c>
      <c r="AS104" s="131" t="str">
        <f t="shared" si="50"/>
        <v>HALE COUNTY</v>
      </c>
      <c r="AT104" s="131" t="str">
        <f t="shared" si="50"/>
        <v/>
      </c>
      <c r="AU104" s="131" t="str">
        <f t="shared" si="50"/>
        <v/>
      </c>
      <c r="AV104" s="131" t="str">
        <f t="shared" si="50"/>
        <v>YORK COUNTY</v>
      </c>
      <c r="AW104" s="131" t="str">
        <f t="shared" si="50"/>
        <v/>
      </c>
      <c r="AX104" s="131" t="str">
        <f t="shared" si="50"/>
        <v/>
      </c>
      <c r="AY104" s="131" t="str">
        <f t="shared" si="50"/>
        <v/>
      </c>
      <c r="AZ104" s="131" t="str">
        <f t="shared" si="50"/>
        <v/>
      </c>
    </row>
    <row r="105" spans="1:52" x14ac:dyDescent="0.2">
      <c r="A105" s="135">
        <v>96</v>
      </c>
      <c r="B105" s="131" t="str">
        <f t="shared" si="46"/>
        <v/>
      </c>
      <c r="C105" s="131" t="str">
        <f t="shared" si="46"/>
        <v/>
      </c>
      <c r="D105" s="131" t="str">
        <f t="shared" si="46"/>
        <v/>
      </c>
      <c r="E105" s="131" t="str">
        <f t="shared" si="46"/>
        <v/>
      </c>
      <c r="F105" s="131" t="str">
        <f t="shared" si="46"/>
        <v/>
      </c>
      <c r="G105" s="131" t="str">
        <f t="shared" si="46"/>
        <v/>
      </c>
      <c r="H105" s="131" t="str">
        <f t="shared" si="46"/>
        <v/>
      </c>
      <c r="I105" s="131" t="str">
        <f t="shared" si="46"/>
        <v/>
      </c>
      <c r="J105" s="131" t="str">
        <f t="shared" si="46"/>
        <v/>
      </c>
      <c r="K105" s="131" t="str">
        <f t="shared" si="46"/>
        <v/>
      </c>
      <c r="L105" s="131" t="str">
        <f t="shared" si="47"/>
        <v>MACON COUNTY</v>
      </c>
      <c r="M105" s="131" t="str">
        <f t="shared" si="47"/>
        <v/>
      </c>
      <c r="N105" s="131" t="str">
        <f t="shared" si="47"/>
        <v/>
      </c>
      <c r="O105" s="131" t="str">
        <f t="shared" si="47"/>
        <v>WAYNE COUNTY</v>
      </c>
      <c r="P105" s="131" t="str">
        <f t="shared" si="47"/>
        <v/>
      </c>
      <c r="Q105" s="131" t="str">
        <f t="shared" si="47"/>
        <v>WINNESHIEK COUNTY</v>
      </c>
      <c r="R105" s="131" t="str">
        <f t="shared" si="47"/>
        <v>SUMNER COUNTY</v>
      </c>
      <c r="S105" s="131" t="str">
        <f t="shared" si="47"/>
        <v>PENDLETON COUNTY</v>
      </c>
      <c r="T105" s="131" t="str">
        <f t="shared" si="47"/>
        <v/>
      </c>
      <c r="U105" s="131" t="str">
        <f t="shared" si="47"/>
        <v/>
      </c>
      <c r="V105" s="131" t="str">
        <f t="shared" si="48"/>
        <v/>
      </c>
      <c r="W105" s="131" t="str">
        <f t="shared" si="48"/>
        <v/>
      </c>
      <c r="X105" s="131" t="str">
        <f t="shared" si="48"/>
        <v/>
      </c>
      <c r="Y105" s="131" t="str">
        <f t="shared" si="48"/>
        <v/>
      </c>
      <c r="Z105" s="131" t="str">
        <f t="shared" si="48"/>
        <v/>
      </c>
      <c r="AA105" s="131" t="str">
        <f t="shared" si="48"/>
        <v>ST. LOUIS COUNTY</v>
      </c>
      <c r="AB105" s="131" t="str">
        <f t="shared" si="48"/>
        <v/>
      </c>
      <c r="AC105" s="131" t="str">
        <f t="shared" si="48"/>
        <v/>
      </c>
      <c r="AD105" s="131" t="str">
        <f t="shared" si="48"/>
        <v/>
      </c>
      <c r="AE105" s="131" t="str">
        <f t="shared" si="48"/>
        <v/>
      </c>
      <c r="AF105" s="131" t="str">
        <f t="shared" si="49"/>
        <v/>
      </c>
      <c r="AG105" s="131" t="str">
        <f t="shared" si="49"/>
        <v/>
      </c>
      <c r="AH105" s="131" t="str">
        <f t="shared" si="49"/>
        <v/>
      </c>
      <c r="AI105" s="131" t="str">
        <f t="shared" si="49"/>
        <v>WAYNE COUNTY</v>
      </c>
      <c r="AJ105" s="131" t="str">
        <f t="shared" si="49"/>
        <v/>
      </c>
      <c r="AK105" s="131" t="str">
        <f t="shared" si="49"/>
        <v/>
      </c>
      <c r="AL105" s="131" t="str">
        <f t="shared" si="49"/>
        <v/>
      </c>
      <c r="AM105" s="131" t="str">
        <f t="shared" si="49"/>
        <v/>
      </c>
      <c r="AN105" s="131" t="str">
        <f t="shared" si="49"/>
        <v/>
      </c>
      <c r="AO105" s="131" t="str">
        <f t="shared" si="49"/>
        <v/>
      </c>
      <c r="AP105" s="131" t="str">
        <f t="shared" si="50"/>
        <v/>
      </c>
      <c r="AQ105" s="131" t="str">
        <f t="shared" si="50"/>
        <v/>
      </c>
      <c r="AR105" s="131" t="str">
        <f t="shared" si="50"/>
        <v/>
      </c>
      <c r="AS105" s="131" t="str">
        <f t="shared" si="50"/>
        <v>HALL COUNTY</v>
      </c>
      <c r="AT105" s="131" t="str">
        <f t="shared" si="50"/>
        <v/>
      </c>
      <c r="AU105" s="131" t="str">
        <f t="shared" si="50"/>
        <v/>
      </c>
      <c r="AV105" s="131" t="str">
        <f t="shared" si="50"/>
        <v>ALEXANDRIA CITY</v>
      </c>
      <c r="AW105" s="131" t="str">
        <f t="shared" si="50"/>
        <v/>
      </c>
      <c r="AX105" s="131" t="str">
        <f t="shared" si="50"/>
        <v/>
      </c>
      <c r="AY105" s="131" t="str">
        <f t="shared" si="50"/>
        <v/>
      </c>
      <c r="AZ105" s="131" t="str">
        <f t="shared" si="50"/>
        <v/>
      </c>
    </row>
    <row r="106" spans="1:52" x14ac:dyDescent="0.2">
      <c r="A106" s="135">
        <v>97</v>
      </c>
      <c r="B106" s="131" t="str">
        <f t="shared" si="46"/>
        <v/>
      </c>
      <c r="C106" s="131" t="str">
        <f t="shared" si="46"/>
        <v/>
      </c>
      <c r="D106" s="131" t="str">
        <f t="shared" si="46"/>
        <v/>
      </c>
      <c r="E106" s="131" t="str">
        <f t="shared" si="46"/>
        <v/>
      </c>
      <c r="F106" s="131" t="str">
        <f t="shared" si="46"/>
        <v/>
      </c>
      <c r="G106" s="131" t="str">
        <f t="shared" si="46"/>
        <v/>
      </c>
      <c r="H106" s="131" t="str">
        <f t="shared" si="46"/>
        <v/>
      </c>
      <c r="I106" s="131" t="str">
        <f t="shared" si="46"/>
        <v/>
      </c>
      <c r="J106" s="131" t="str">
        <f t="shared" si="46"/>
        <v/>
      </c>
      <c r="K106" s="131" t="str">
        <f t="shared" si="46"/>
        <v/>
      </c>
      <c r="L106" s="131" t="str">
        <f t="shared" si="47"/>
        <v>MADISON COUNTY</v>
      </c>
      <c r="M106" s="131" t="str">
        <f t="shared" si="47"/>
        <v/>
      </c>
      <c r="N106" s="131" t="str">
        <f t="shared" si="47"/>
        <v/>
      </c>
      <c r="O106" s="131" t="str">
        <f t="shared" si="47"/>
        <v>WHITE COUNTY</v>
      </c>
      <c r="P106" s="131" t="str">
        <f t="shared" si="47"/>
        <v/>
      </c>
      <c r="Q106" s="131" t="str">
        <f t="shared" si="47"/>
        <v>WOODBURY COUNTY</v>
      </c>
      <c r="R106" s="131" t="str">
        <f t="shared" si="47"/>
        <v>THOMAS COUNTY</v>
      </c>
      <c r="S106" s="131" t="str">
        <f t="shared" si="47"/>
        <v>PERRY COUNTY</v>
      </c>
      <c r="T106" s="131" t="str">
        <f t="shared" si="47"/>
        <v/>
      </c>
      <c r="U106" s="131" t="str">
        <f t="shared" si="47"/>
        <v/>
      </c>
      <c r="V106" s="131" t="str">
        <f t="shared" si="48"/>
        <v/>
      </c>
      <c r="W106" s="131" t="str">
        <f t="shared" si="48"/>
        <v/>
      </c>
      <c r="X106" s="131" t="str">
        <f t="shared" si="48"/>
        <v/>
      </c>
      <c r="Y106" s="131" t="str">
        <f t="shared" si="48"/>
        <v/>
      </c>
      <c r="Z106" s="131" t="str">
        <f t="shared" si="48"/>
        <v/>
      </c>
      <c r="AA106" s="131" t="str">
        <f t="shared" si="48"/>
        <v>SALINE COUNTY</v>
      </c>
      <c r="AB106" s="131" t="str">
        <f t="shared" si="48"/>
        <v/>
      </c>
      <c r="AC106" s="131" t="str">
        <f t="shared" si="48"/>
        <v/>
      </c>
      <c r="AD106" s="131" t="str">
        <f t="shared" si="48"/>
        <v/>
      </c>
      <c r="AE106" s="131" t="str">
        <f t="shared" si="48"/>
        <v/>
      </c>
      <c r="AF106" s="131" t="str">
        <f t="shared" si="49"/>
        <v/>
      </c>
      <c r="AG106" s="131" t="str">
        <f t="shared" si="49"/>
        <v/>
      </c>
      <c r="AH106" s="131" t="str">
        <f t="shared" si="49"/>
        <v/>
      </c>
      <c r="AI106" s="131" t="str">
        <f t="shared" si="49"/>
        <v>WILKES COUNTY</v>
      </c>
      <c r="AJ106" s="131" t="str">
        <f t="shared" si="49"/>
        <v/>
      </c>
      <c r="AK106" s="131" t="str">
        <f t="shared" si="49"/>
        <v/>
      </c>
      <c r="AL106" s="131" t="str">
        <f t="shared" si="49"/>
        <v/>
      </c>
      <c r="AM106" s="131" t="str">
        <f t="shared" si="49"/>
        <v/>
      </c>
      <c r="AN106" s="131" t="str">
        <f t="shared" si="49"/>
        <v/>
      </c>
      <c r="AO106" s="131" t="str">
        <f t="shared" si="49"/>
        <v/>
      </c>
      <c r="AP106" s="131" t="str">
        <f t="shared" si="50"/>
        <v/>
      </c>
      <c r="AQ106" s="131" t="str">
        <f t="shared" si="50"/>
        <v/>
      </c>
      <c r="AR106" s="131" t="str">
        <f t="shared" si="50"/>
        <v/>
      </c>
      <c r="AS106" s="131" t="str">
        <f t="shared" si="50"/>
        <v>HAMILTON COUNTY</v>
      </c>
      <c r="AT106" s="131" t="str">
        <f t="shared" si="50"/>
        <v/>
      </c>
      <c r="AU106" s="131" t="str">
        <f t="shared" si="50"/>
        <v/>
      </c>
      <c r="AV106" s="131" t="str">
        <f t="shared" si="50"/>
        <v>BRISTOL CITY</v>
      </c>
      <c r="AW106" s="131" t="str">
        <f t="shared" si="50"/>
        <v/>
      </c>
      <c r="AX106" s="131" t="str">
        <f t="shared" si="50"/>
        <v/>
      </c>
      <c r="AY106" s="131" t="str">
        <f t="shared" si="50"/>
        <v/>
      </c>
      <c r="AZ106" s="131" t="str">
        <f t="shared" si="50"/>
        <v/>
      </c>
    </row>
    <row r="107" spans="1:52" x14ac:dyDescent="0.2">
      <c r="A107" s="135">
        <v>98</v>
      </c>
      <c r="B107" s="131" t="str">
        <f t="shared" si="46"/>
        <v/>
      </c>
      <c r="C107" s="131" t="str">
        <f t="shared" si="46"/>
        <v/>
      </c>
      <c r="D107" s="131" t="str">
        <f t="shared" si="46"/>
        <v/>
      </c>
      <c r="E107" s="131" t="str">
        <f t="shared" si="46"/>
        <v/>
      </c>
      <c r="F107" s="131" t="str">
        <f t="shared" si="46"/>
        <v/>
      </c>
      <c r="G107" s="131" t="str">
        <f t="shared" si="46"/>
        <v/>
      </c>
      <c r="H107" s="131" t="str">
        <f t="shared" si="46"/>
        <v/>
      </c>
      <c r="I107" s="131" t="str">
        <f t="shared" si="46"/>
        <v/>
      </c>
      <c r="J107" s="131" t="str">
        <f t="shared" si="46"/>
        <v/>
      </c>
      <c r="K107" s="131" t="str">
        <f t="shared" si="46"/>
        <v/>
      </c>
      <c r="L107" s="131" t="str">
        <f t="shared" si="47"/>
        <v>MARION COUNTY</v>
      </c>
      <c r="M107" s="131" t="str">
        <f t="shared" si="47"/>
        <v/>
      </c>
      <c r="N107" s="131" t="str">
        <f t="shared" si="47"/>
        <v/>
      </c>
      <c r="O107" s="131" t="str">
        <f t="shared" si="47"/>
        <v>WHITESIDE COUNTY</v>
      </c>
      <c r="P107" s="131" t="str">
        <f t="shared" si="47"/>
        <v/>
      </c>
      <c r="Q107" s="131" t="str">
        <f t="shared" si="47"/>
        <v>WORTH COUNTY</v>
      </c>
      <c r="R107" s="131" t="str">
        <f t="shared" si="47"/>
        <v>TREGO COUNTY</v>
      </c>
      <c r="S107" s="131" t="str">
        <f t="shared" si="47"/>
        <v>PIKE COUNTY</v>
      </c>
      <c r="T107" s="131" t="str">
        <f t="shared" si="47"/>
        <v/>
      </c>
      <c r="U107" s="131" t="str">
        <f t="shared" si="47"/>
        <v/>
      </c>
      <c r="V107" s="131" t="str">
        <f t="shared" si="48"/>
        <v/>
      </c>
      <c r="W107" s="131" t="str">
        <f t="shared" si="48"/>
        <v/>
      </c>
      <c r="X107" s="131" t="str">
        <f t="shared" si="48"/>
        <v/>
      </c>
      <c r="Y107" s="131" t="str">
        <f t="shared" si="48"/>
        <v/>
      </c>
      <c r="Z107" s="131" t="str">
        <f t="shared" si="48"/>
        <v/>
      </c>
      <c r="AA107" s="131" t="str">
        <f t="shared" si="48"/>
        <v>SCHUYLER COUNTY</v>
      </c>
      <c r="AB107" s="131" t="str">
        <f t="shared" si="48"/>
        <v/>
      </c>
      <c r="AC107" s="131" t="str">
        <f t="shared" si="48"/>
        <v/>
      </c>
      <c r="AD107" s="131" t="str">
        <f t="shared" si="48"/>
        <v/>
      </c>
      <c r="AE107" s="131" t="str">
        <f t="shared" si="48"/>
        <v/>
      </c>
      <c r="AF107" s="131" t="str">
        <f t="shared" si="49"/>
        <v/>
      </c>
      <c r="AG107" s="131" t="str">
        <f t="shared" si="49"/>
        <v/>
      </c>
      <c r="AH107" s="131" t="str">
        <f t="shared" si="49"/>
        <v/>
      </c>
      <c r="AI107" s="131" t="str">
        <f t="shared" si="49"/>
        <v>WILSON COUNTY</v>
      </c>
      <c r="AJ107" s="131" t="str">
        <f t="shared" si="49"/>
        <v/>
      </c>
      <c r="AK107" s="131" t="str">
        <f t="shared" si="49"/>
        <v/>
      </c>
      <c r="AL107" s="131" t="str">
        <f t="shared" si="49"/>
        <v/>
      </c>
      <c r="AM107" s="131" t="str">
        <f t="shared" si="49"/>
        <v/>
      </c>
      <c r="AN107" s="131" t="str">
        <f t="shared" si="49"/>
        <v/>
      </c>
      <c r="AO107" s="131" t="str">
        <f t="shared" si="49"/>
        <v/>
      </c>
      <c r="AP107" s="131" t="str">
        <f t="shared" si="50"/>
        <v/>
      </c>
      <c r="AQ107" s="131" t="str">
        <f t="shared" si="50"/>
        <v/>
      </c>
      <c r="AR107" s="131" t="str">
        <f t="shared" si="50"/>
        <v/>
      </c>
      <c r="AS107" s="131" t="str">
        <f t="shared" si="50"/>
        <v>HANSFORD COUNTY</v>
      </c>
      <c r="AT107" s="131" t="str">
        <f t="shared" si="50"/>
        <v/>
      </c>
      <c r="AU107" s="131" t="str">
        <f t="shared" si="50"/>
        <v/>
      </c>
      <c r="AV107" s="131" t="str">
        <f t="shared" si="50"/>
        <v>BUENA VISTA CITY</v>
      </c>
      <c r="AW107" s="131" t="str">
        <f t="shared" si="50"/>
        <v/>
      </c>
      <c r="AX107" s="131" t="str">
        <f t="shared" si="50"/>
        <v/>
      </c>
      <c r="AY107" s="131" t="str">
        <f t="shared" si="50"/>
        <v/>
      </c>
      <c r="AZ107" s="131" t="str">
        <f t="shared" si="50"/>
        <v/>
      </c>
    </row>
    <row r="108" spans="1:52" x14ac:dyDescent="0.2">
      <c r="A108" s="135">
        <v>99</v>
      </c>
      <c r="B108" s="131" t="str">
        <f t="shared" si="46"/>
        <v/>
      </c>
      <c r="C108" s="131" t="str">
        <f t="shared" si="46"/>
        <v/>
      </c>
      <c r="D108" s="131" t="str">
        <f t="shared" si="46"/>
        <v/>
      </c>
      <c r="E108" s="131" t="str">
        <f t="shared" si="46"/>
        <v/>
      </c>
      <c r="F108" s="131" t="str">
        <f t="shared" si="46"/>
        <v/>
      </c>
      <c r="G108" s="131" t="str">
        <f t="shared" si="46"/>
        <v/>
      </c>
      <c r="H108" s="131" t="str">
        <f t="shared" si="46"/>
        <v/>
      </c>
      <c r="I108" s="131" t="str">
        <f t="shared" si="46"/>
        <v/>
      </c>
      <c r="J108" s="131" t="str">
        <f t="shared" si="46"/>
        <v/>
      </c>
      <c r="K108" s="131" t="str">
        <f t="shared" si="46"/>
        <v/>
      </c>
      <c r="L108" s="131" t="str">
        <f t="shared" si="47"/>
        <v>MERIWETHER COUNTY</v>
      </c>
      <c r="M108" s="131" t="str">
        <f t="shared" si="47"/>
        <v/>
      </c>
      <c r="N108" s="131" t="str">
        <f t="shared" si="47"/>
        <v/>
      </c>
      <c r="O108" s="131" t="str">
        <f t="shared" si="47"/>
        <v>WILL COUNTY</v>
      </c>
      <c r="P108" s="131" t="str">
        <f t="shared" si="47"/>
        <v/>
      </c>
      <c r="Q108" s="131" t="str">
        <f t="shared" si="47"/>
        <v>WRIGHT COUNTY</v>
      </c>
      <c r="R108" s="131" t="str">
        <f t="shared" si="47"/>
        <v>WABAUNSEE COUNTY</v>
      </c>
      <c r="S108" s="131" t="str">
        <f t="shared" si="47"/>
        <v>POWELL COUNTY</v>
      </c>
      <c r="T108" s="131" t="str">
        <f t="shared" si="47"/>
        <v/>
      </c>
      <c r="U108" s="131" t="str">
        <f t="shared" si="47"/>
        <v/>
      </c>
      <c r="V108" s="131" t="str">
        <f t="shared" si="48"/>
        <v/>
      </c>
      <c r="W108" s="131" t="str">
        <f t="shared" si="48"/>
        <v/>
      </c>
      <c r="X108" s="131" t="str">
        <f t="shared" si="48"/>
        <v/>
      </c>
      <c r="Y108" s="131" t="str">
        <f t="shared" si="48"/>
        <v/>
      </c>
      <c r="Z108" s="131" t="str">
        <f t="shared" si="48"/>
        <v/>
      </c>
      <c r="AA108" s="131" t="str">
        <f t="shared" si="48"/>
        <v>SCOTLAND COUNTY</v>
      </c>
      <c r="AB108" s="131" t="str">
        <f t="shared" si="48"/>
        <v/>
      </c>
      <c r="AC108" s="131" t="str">
        <f t="shared" si="48"/>
        <v/>
      </c>
      <c r="AD108" s="131" t="str">
        <f t="shared" si="48"/>
        <v/>
      </c>
      <c r="AE108" s="131" t="str">
        <f t="shared" si="48"/>
        <v/>
      </c>
      <c r="AF108" s="131" t="str">
        <f t="shared" si="49"/>
        <v/>
      </c>
      <c r="AG108" s="131" t="str">
        <f t="shared" si="49"/>
        <v/>
      </c>
      <c r="AH108" s="131" t="str">
        <f t="shared" si="49"/>
        <v/>
      </c>
      <c r="AI108" s="131" t="str">
        <f t="shared" si="49"/>
        <v>YADKIN COUNTY</v>
      </c>
      <c r="AJ108" s="131" t="str">
        <f t="shared" si="49"/>
        <v/>
      </c>
      <c r="AK108" s="131" t="str">
        <f t="shared" si="49"/>
        <v/>
      </c>
      <c r="AL108" s="131" t="str">
        <f t="shared" si="49"/>
        <v/>
      </c>
      <c r="AM108" s="131" t="str">
        <f t="shared" si="49"/>
        <v/>
      </c>
      <c r="AN108" s="131" t="str">
        <f t="shared" si="49"/>
        <v/>
      </c>
      <c r="AO108" s="131" t="str">
        <f t="shared" si="49"/>
        <v/>
      </c>
      <c r="AP108" s="131" t="str">
        <f t="shared" si="50"/>
        <v/>
      </c>
      <c r="AQ108" s="131" t="str">
        <f t="shared" si="50"/>
        <v/>
      </c>
      <c r="AR108" s="131" t="str">
        <f t="shared" si="50"/>
        <v/>
      </c>
      <c r="AS108" s="131" t="str">
        <f t="shared" si="50"/>
        <v>HARDEMAN COUNTY</v>
      </c>
      <c r="AT108" s="131" t="str">
        <f t="shared" si="50"/>
        <v/>
      </c>
      <c r="AU108" s="131" t="str">
        <f t="shared" si="50"/>
        <v/>
      </c>
      <c r="AV108" s="131" t="str">
        <f t="shared" si="50"/>
        <v>CHARLOTTESVILLE CITY</v>
      </c>
      <c r="AW108" s="131" t="str">
        <f t="shared" si="50"/>
        <v/>
      </c>
      <c r="AX108" s="131" t="str">
        <f t="shared" si="50"/>
        <v/>
      </c>
      <c r="AY108" s="131" t="str">
        <f t="shared" si="50"/>
        <v/>
      </c>
      <c r="AZ108" s="131" t="str">
        <f t="shared" si="50"/>
        <v/>
      </c>
    </row>
    <row r="109" spans="1:52" x14ac:dyDescent="0.2">
      <c r="A109" s="135">
        <v>100</v>
      </c>
      <c r="B109" s="131" t="str">
        <f t="shared" si="46"/>
        <v/>
      </c>
      <c r="C109" s="131" t="str">
        <f t="shared" si="46"/>
        <v/>
      </c>
      <c r="D109" s="131" t="str">
        <f t="shared" si="46"/>
        <v/>
      </c>
      <c r="E109" s="131" t="str">
        <f t="shared" si="46"/>
        <v/>
      </c>
      <c r="F109" s="131" t="str">
        <f t="shared" si="46"/>
        <v/>
      </c>
      <c r="G109" s="131" t="str">
        <f t="shared" si="46"/>
        <v/>
      </c>
      <c r="H109" s="131" t="str">
        <f t="shared" si="46"/>
        <v/>
      </c>
      <c r="I109" s="131" t="str">
        <f t="shared" si="46"/>
        <v/>
      </c>
      <c r="J109" s="131" t="str">
        <f t="shared" si="46"/>
        <v/>
      </c>
      <c r="K109" s="131" t="str">
        <f t="shared" si="46"/>
        <v/>
      </c>
      <c r="L109" s="131" t="str">
        <f t="shared" si="47"/>
        <v>MILLER COUNTY</v>
      </c>
      <c r="M109" s="131" t="str">
        <f t="shared" si="47"/>
        <v/>
      </c>
      <c r="N109" s="131" t="str">
        <f t="shared" si="47"/>
        <v/>
      </c>
      <c r="O109" s="131" t="str">
        <f t="shared" si="47"/>
        <v>WILLIAMSON COUNTY</v>
      </c>
      <c r="P109" s="131" t="str">
        <f t="shared" si="47"/>
        <v/>
      </c>
      <c r="Q109" s="131" t="str">
        <f t="shared" si="47"/>
        <v/>
      </c>
      <c r="R109" s="131" t="str">
        <f t="shared" si="47"/>
        <v>WALLACE COUNTY</v>
      </c>
      <c r="S109" s="131" t="str">
        <f t="shared" si="47"/>
        <v>PULASKI COUNTY</v>
      </c>
      <c r="T109" s="131" t="str">
        <f t="shared" si="47"/>
        <v/>
      </c>
      <c r="U109" s="131" t="str">
        <f t="shared" si="47"/>
        <v/>
      </c>
      <c r="V109" s="131" t="str">
        <f t="shared" si="48"/>
        <v/>
      </c>
      <c r="W109" s="131" t="str">
        <f t="shared" si="48"/>
        <v/>
      </c>
      <c r="X109" s="131" t="str">
        <f t="shared" si="48"/>
        <v/>
      </c>
      <c r="Y109" s="131" t="str">
        <f t="shared" si="48"/>
        <v/>
      </c>
      <c r="Z109" s="131" t="str">
        <f t="shared" si="48"/>
        <v/>
      </c>
      <c r="AA109" s="131" t="str">
        <f t="shared" si="48"/>
        <v>SCOTT COUNTY</v>
      </c>
      <c r="AB109" s="131" t="str">
        <f t="shared" si="48"/>
        <v/>
      </c>
      <c r="AC109" s="131" t="str">
        <f t="shared" si="48"/>
        <v/>
      </c>
      <c r="AD109" s="131" t="str">
        <f t="shared" si="48"/>
        <v/>
      </c>
      <c r="AE109" s="131" t="str">
        <f t="shared" si="48"/>
        <v/>
      </c>
      <c r="AF109" s="131" t="str">
        <f t="shared" si="49"/>
        <v/>
      </c>
      <c r="AG109" s="131" t="str">
        <f t="shared" si="49"/>
        <v/>
      </c>
      <c r="AH109" s="131" t="str">
        <f t="shared" si="49"/>
        <v/>
      </c>
      <c r="AI109" s="131" t="str">
        <f t="shared" si="49"/>
        <v>YANCEY COUNTY</v>
      </c>
      <c r="AJ109" s="131" t="str">
        <f t="shared" si="49"/>
        <v/>
      </c>
      <c r="AK109" s="131" t="str">
        <f t="shared" si="49"/>
        <v/>
      </c>
      <c r="AL109" s="131" t="str">
        <f t="shared" si="49"/>
        <v/>
      </c>
      <c r="AM109" s="131" t="str">
        <f t="shared" si="49"/>
        <v/>
      </c>
      <c r="AN109" s="131" t="str">
        <f t="shared" si="49"/>
        <v/>
      </c>
      <c r="AO109" s="131" t="str">
        <f t="shared" si="49"/>
        <v/>
      </c>
      <c r="AP109" s="131" t="str">
        <f t="shared" si="50"/>
        <v/>
      </c>
      <c r="AQ109" s="131" t="str">
        <f t="shared" si="50"/>
        <v/>
      </c>
      <c r="AR109" s="131" t="str">
        <f t="shared" si="50"/>
        <v/>
      </c>
      <c r="AS109" s="131" t="str">
        <f t="shared" si="50"/>
        <v>HARDIN COUNTY</v>
      </c>
      <c r="AT109" s="131" t="str">
        <f t="shared" si="50"/>
        <v/>
      </c>
      <c r="AU109" s="131" t="str">
        <f t="shared" si="50"/>
        <v/>
      </c>
      <c r="AV109" s="131" t="str">
        <f t="shared" si="50"/>
        <v>CHESAPEAKE CITY</v>
      </c>
      <c r="AW109" s="131" t="str">
        <f t="shared" si="50"/>
        <v/>
      </c>
      <c r="AX109" s="131" t="str">
        <f t="shared" si="50"/>
        <v/>
      </c>
      <c r="AY109" s="131" t="str">
        <f t="shared" si="50"/>
        <v/>
      </c>
      <c r="AZ109" s="131" t="str">
        <f t="shared" si="50"/>
        <v/>
      </c>
    </row>
    <row r="110" spans="1:52" x14ac:dyDescent="0.2">
      <c r="A110" s="135">
        <v>101</v>
      </c>
      <c r="B110" s="131" t="str">
        <f t="shared" ref="B110:K119" si="51">IFERROR(VLOOKUP($B$3&amp;"_"&amp;B$8&amp;$A110,LookUpTable_CountyName_AllYears,3,FALSE),"")</f>
        <v/>
      </c>
      <c r="C110" s="131" t="str">
        <f t="shared" si="51"/>
        <v/>
      </c>
      <c r="D110" s="131" t="str">
        <f t="shared" si="51"/>
        <v/>
      </c>
      <c r="E110" s="131" t="str">
        <f t="shared" si="51"/>
        <v/>
      </c>
      <c r="F110" s="131" t="str">
        <f t="shared" si="51"/>
        <v/>
      </c>
      <c r="G110" s="131" t="str">
        <f t="shared" si="51"/>
        <v/>
      </c>
      <c r="H110" s="131" t="str">
        <f t="shared" si="51"/>
        <v/>
      </c>
      <c r="I110" s="131" t="str">
        <f t="shared" si="51"/>
        <v/>
      </c>
      <c r="J110" s="131" t="str">
        <f t="shared" si="51"/>
        <v/>
      </c>
      <c r="K110" s="131" t="str">
        <f t="shared" si="51"/>
        <v/>
      </c>
      <c r="L110" s="131" t="str">
        <f t="shared" ref="L110:U119" si="52">IFERROR(VLOOKUP($B$3&amp;"_"&amp;L$8&amp;$A110,LookUpTable_CountyName_AllYears,3,FALSE),"")</f>
        <v>MITCHELL COUNTY</v>
      </c>
      <c r="M110" s="131" t="str">
        <f t="shared" si="52"/>
        <v/>
      </c>
      <c r="N110" s="131" t="str">
        <f t="shared" si="52"/>
        <v/>
      </c>
      <c r="O110" s="131" t="str">
        <f t="shared" si="52"/>
        <v>WINNEBAGO COUNTY</v>
      </c>
      <c r="P110" s="131" t="str">
        <f t="shared" si="52"/>
        <v/>
      </c>
      <c r="Q110" s="131" t="str">
        <f t="shared" si="52"/>
        <v/>
      </c>
      <c r="R110" s="131" t="str">
        <f t="shared" si="52"/>
        <v>WASHINGTON COUNTY</v>
      </c>
      <c r="S110" s="131" t="str">
        <f t="shared" si="52"/>
        <v>ROBERTSON COUNTY</v>
      </c>
      <c r="T110" s="131" t="str">
        <f t="shared" si="52"/>
        <v/>
      </c>
      <c r="U110" s="131" t="str">
        <f t="shared" si="52"/>
        <v/>
      </c>
      <c r="V110" s="131" t="str">
        <f t="shared" ref="V110:AE119" si="53">IFERROR(VLOOKUP($B$3&amp;"_"&amp;V$8&amp;$A110,LookUpTable_CountyName_AllYears,3,FALSE),"")</f>
        <v/>
      </c>
      <c r="W110" s="131" t="str">
        <f t="shared" si="53"/>
        <v/>
      </c>
      <c r="X110" s="131" t="str">
        <f t="shared" si="53"/>
        <v/>
      </c>
      <c r="Y110" s="131" t="str">
        <f t="shared" si="53"/>
        <v/>
      </c>
      <c r="Z110" s="131" t="str">
        <f t="shared" si="53"/>
        <v/>
      </c>
      <c r="AA110" s="131" t="str">
        <f t="shared" si="53"/>
        <v>SHANNON COUNTY</v>
      </c>
      <c r="AB110" s="131" t="str">
        <f t="shared" si="53"/>
        <v/>
      </c>
      <c r="AC110" s="131" t="str">
        <f t="shared" si="53"/>
        <v/>
      </c>
      <c r="AD110" s="131" t="str">
        <f t="shared" si="53"/>
        <v/>
      </c>
      <c r="AE110" s="131" t="str">
        <f t="shared" si="53"/>
        <v/>
      </c>
      <c r="AF110" s="131" t="str">
        <f t="shared" ref="AF110:AO119" si="54">IFERROR(VLOOKUP($B$3&amp;"_"&amp;AF$8&amp;$A110,LookUpTable_CountyName_AllYears,3,FALSE),"")</f>
        <v/>
      </c>
      <c r="AG110" s="131" t="str">
        <f t="shared" si="54"/>
        <v/>
      </c>
      <c r="AH110" s="131" t="str">
        <f t="shared" si="54"/>
        <v/>
      </c>
      <c r="AI110" s="131" t="str">
        <f t="shared" si="54"/>
        <v/>
      </c>
      <c r="AJ110" s="131" t="str">
        <f t="shared" si="54"/>
        <v/>
      </c>
      <c r="AK110" s="131" t="str">
        <f t="shared" si="54"/>
        <v/>
      </c>
      <c r="AL110" s="131" t="str">
        <f t="shared" si="54"/>
        <v/>
      </c>
      <c r="AM110" s="131" t="str">
        <f t="shared" si="54"/>
        <v/>
      </c>
      <c r="AN110" s="131" t="str">
        <f t="shared" si="54"/>
        <v/>
      </c>
      <c r="AO110" s="131" t="str">
        <f t="shared" si="54"/>
        <v/>
      </c>
      <c r="AP110" s="131" t="str">
        <f t="shared" ref="AP110:AZ119" si="55">IFERROR(VLOOKUP($B$3&amp;"_"&amp;AP$8&amp;$A110,LookUpTable_CountyName_AllYears,3,FALSE),"")</f>
        <v/>
      </c>
      <c r="AQ110" s="131" t="str">
        <f t="shared" si="55"/>
        <v/>
      </c>
      <c r="AR110" s="131" t="str">
        <f t="shared" si="55"/>
        <v/>
      </c>
      <c r="AS110" s="131" t="str">
        <f t="shared" si="55"/>
        <v>HARRIS COUNTY</v>
      </c>
      <c r="AT110" s="131" t="str">
        <f t="shared" si="55"/>
        <v/>
      </c>
      <c r="AU110" s="131" t="str">
        <f t="shared" si="55"/>
        <v/>
      </c>
      <c r="AV110" s="131" t="str">
        <f t="shared" si="55"/>
        <v>COLONIAL HEIGHTS CITY</v>
      </c>
      <c r="AW110" s="131" t="str">
        <f t="shared" si="55"/>
        <v/>
      </c>
      <c r="AX110" s="131" t="str">
        <f t="shared" si="55"/>
        <v/>
      </c>
      <c r="AY110" s="131" t="str">
        <f t="shared" si="55"/>
        <v/>
      </c>
      <c r="AZ110" s="131" t="str">
        <f t="shared" si="55"/>
        <v/>
      </c>
    </row>
    <row r="111" spans="1:52" x14ac:dyDescent="0.2">
      <c r="A111" s="135">
        <v>102</v>
      </c>
      <c r="B111" s="131" t="str">
        <f t="shared" si="51"/>
        <v/>
      </c>
      <c r="C111" s="131" t="str">
        <f t="shared" si="51"/>
        <v/>
      </c>
      <c r="D111" s="131" t="str">
        <f t="shared" si="51"/>
        <v/>
      </c>
      <c r="E111" s="131" t="str">
        <f t="shared" si="51"/>
        <v/>
      </c>
      <c r="F111" s="131" t="str">
        <f t="shared" si="51"/>
        <v/>
      </c>
      <c r="G111" s="131" t="str">
        <f t="shared" si="51"/>
        <v/>
      </c>
      <c r="H111" s="131" t="str">
        <f t="shared" si="51"/>
        <v/>
      </c>
      <c r="I111" s="131" t="str">
        <f t="shared" si="51"/>
        <v/>
      </c>
      <c r="J111" s="131" t="str">
        <f t="shared" si="51"/>
        <v/>
      </c>
      <c r="K111" s="131" t="str">
        <f t="shared" si="51"/>
        <v/>
      </c>
      <c r="L111" s="131" t="str">
        <f t="shared" si="52"/>
        <v>MONROE COUNTY</v>
      </c>
      <c r="M111" s="131" t="str">
        <f t="shared" si="52"/>
        <v/>
      </c>
      <c r="N111" s="131" t="str">
        <f t="shared" si="52"/>
        <v/>
      </c>
      <c r="O111" s="131" t="str">
        <f t="shared" si="52"/>
        <v>WOODFORD COUNTY</v>
      </c>
      <c r="P111" s="131" t="str">
        <f t="shared" si="52"/>
        <v/>
      </c>
      <c r="Q111" s="131" t="str">
        <f t="shared" si="52"/>
        <v/>
      </c>
      <c r="R111" s="131" t="str">
        <f t="shared" si="52"/>
        <v>WICHITA COUNTY</v>
      </c>
      <c r="S111" s="131" t="str">
        <f t="shared" si="52"/>
        <v>ROCKCASTLE COUNTY</v>
      </c>
      <c r="T111" s="131" t="str">
        <f t="shared" si="52"/>
        <v/>
      </c>
      <c r="U111" s="131" t="str">
        <f t="shared" si="52"/>
        <v/>
      </c>
      <c r="V111" s="131" t="str">
        <f t="shared" si="53"/>
        <v/>
      </c>
      <c r="W111" s="131" t="str">
        <f t="shared" si="53"/>
        <v/>
      </c>
      <c r="X111" s="131" t="str">
        <f t="shared" si="53"/>
        <v/>
      </c>
      <c r="Y111" s="131" t="str">
        <f t="shared" si="53"/>
        <v/>
      </c>
      <c r="Z111" s="131" t="str">
        <f t="shared" si="53"/>
        <v/>
      </c>
      <c r="AA111" s="131" t="str">
        <f t="shared" si="53"/>
        <v>SHELBY COUNTY</v>
      </c>
      <c r="AB111" s="131" t="str">
        <f t="shared" si="53"/>
        <v/>
      </c>
      <c r="AC111" s="131" t="str">
        <f t="shared" si="53"/>
        <v/>
      </c>
      <c r="AD111" s="131" t="str">
        <f t="shared" si="53"/>
        <v/>
      </c>
      <c r="AE111" s="131" t="str">
        <f t="shared" si="53"/>
        <v/>
      </c>
      <c r="AF111" s="131" t="str">
        <f t="shared" si="54"/>
        <v/>
      </c>
      <c r="AG111" s="131" t="str">
        <f t="shared" si="54"/>
        <v/>
      </c>
      <c r="AH111" s="131" t="str">
        <f t="shared" si="54"/>
        <v/>
      </c>
      <c r="AI111" s="131" t="str">
        <f t="shared" si="54"/>
        <v/>
      </c>
      <c r="AJ111" s="131" t="str">
        <f t="shared" si="54"/>
        <v/>
      </c>
      <c r="AK111" s="131" t="str">
        <f t="shared" si="54"/>
        <v/>
      </c>
      <c r="AL111" s="131" t="str">
        <f t="shared" si="54"/>
        <v/>
      </c>
      <c r="AM111" s="131" t="str">
        <f t="shared" si="54"/>
        <v/>
      </c>
      <c r="AN111" s="131" t="str">
        <f t="shared" si="54"/>
        <v/>
      </c>
      <c r="AO111" s="131" t="str">
        <f t="shared" si="54"/>
        <v/>
      </c>
      <c r="AP111" s="131" t="str">
        <f t="shared" si="55"/>
        <v/>
      </c>
      <c r="AQ111" s="131" t="str">
        <f t="shared" si="55"/>
        <v/>
      </c>
      <c r="AR111" s="131" t="str">
        <f t="shared" si="55"/>
        <v/>
      </c>
      <c r="AS111" s="131" t="str">
        <f t="shared" si="55"/>
        <v>HARRISON COUNTY</v>
      </c>
      <c r="AT111" s="131" t="str">
        <f t="shared" si="55"/>
        <v/>
      </c>
      <c r="AU111" s="131" t="str">
        <f t="shared" si="55"/>
        <v/>
      </c>
      <c r="AV111" s="131" t="str">
        <f t="shared" si="55"/>
        <v>COVINGTON CITY</v>
      </c>
      <c r="AW111" s="131" t="str">
        <f t="shared" si="55"/>
        <v/>
      </c>
      <c r="AX111" s="131" t="str">
        <f t="shared" si="55"/>
        <v/>
      </c>
      <c r="AY111" s="131" t="str">
        <f t="shared" si="55"/>
        <v/>
      </c>
      <c r="AZ111" s="131" t="str">
        <f t="shared" si="55"/>
        <v/>
      </c>
    </row>
    <row r="112" spans="1:52" x14ac:dyDescent="0.2">
      <c r="A112" s="135">
        <v>103</v>
      </c>
      <c r="B112" s="131" t="str">
        <f t="shared" si="51"/>
        <v/>
      </c>
      <c r="C112" s="131" t="str">
        <f t="shared" si="51"/>
        <v/>
      </c>
      <c r="D112" s="131" t="str">
        <f t="shared" si="51"/>
        <v/>
      </c>
      <c r="E112" s="131" t="str">
        <f t="shared" si="51"/>
        <v/>
      </c>
      <c r="F112" s="131" t="str">
        <f t="shared" si="51"/>
        <v/>
      </c>
      <c r="G112" s="131" t="str">
        <f t="shared" si="51"/>
        <v/>
      </c>
      <c r="H112" s="131" t="str">
        <f t="shared" si="51"/>
        <v/>
      </c>
      <c r="I112" s="131" t="str">
        <f t="shared" si="51"/>
        <v/>
      </c>
      <c r="J112" s="131" t="str">
        <f t="shared" si="51"/>
        <v/>
      </c>
      <c r="K112" s="131" t="str">
        <f t="shared" si="51"/>
        <v/>
      </c>
      <c r="L112" s="131" t="str">
        <f t="shared" si="52"/>
        <v>MONTGOMERY COUNTY</v>
      </c>
      <c r="M112" s="131" t="str">
        <f t="shared" si="52"/>
        <v/>
      </c>
      <c r="N112" s="131" t="str">
        <f t="shared" si="52"/>
        <v/>
      </c>
      <c r="O112" s="131" t="str">
        <f t="shared" si="52"/>
        <v/>
      </c>
      <c r="P112" s="131" t="str">
        <f t="shared" si="52"/>
        <v/>
      </c>
      <c r="Q112" s="131" t="str">
        <f t="shared" si="52"/>
        <v/>
      </c>
      <c r="R112" s="131" t="str">
        <f t="shared" si="52"/>
        <v>WILSON COUNTY</v>
      </c>
      <c r="S112" s="131" t="str">
        <f t="shared" si="52"/>
        <v>ROWAN COUNTY</v>
      </c>
      <c r="T112" s="131" t="str">
        <f t="shared" si="52"/>
        <v/>
      </c>
      <c r="U112" s="131" t="str">
        <f t="shared" si="52"/>
        <v/>
      </c>
      <c r="V112" s="131" t="str">
        <f t="shared" si="53"/>
        <v/>
      </c>
      <c r="W112" s="131" t="str">
        <f t="shared" si="53"/>
        <v/>
      </c>
      <c r="X112" s="131" t="str">
        <f t="shared" si="53"/>
        <v/>
      </c>
      <c r="Y112" s="131" t="str">
        <f t="shared" si="53"/>
        <v/>
      </c>
      <c r="Z112" s="131" t="str">
        <f t="shared" si="53"/>
        <v/>
      </c>
      <c r="AA112" s="131" t="str">
        <f t="shared" si="53"/>
        <v>STODDARD COUNTY</v>
      </c>
      <c r="AB112" s="131" t="str">
        <f t="shared" si="53"/>
        <v/>
      </c>
      <c r="AC112" s="131" t="str">
        <f t="shared" si="53"/>
        <v/>
      </c>
      <c r="AD112" s="131" t="str">
        <f t="shared" si="53"/>
        <v/>
      </c>
      <c r="AE112" s="131" t="str">
        <f t="shared" si="53"/>
        <v/>
      </c>
      <c r="AF112" s="131" t="str">
        <f t="shared" si="54"/>
        <v/>
      </c>
      <c r="AG112" s="131" t="str">
        <f t="shared" si="54"/>
        <v/>
      </c>
      <c r="AH112" s="131" t="str">
        <f t="shared" si="54"/>
        <v/>
      </c>
      <c r="AI112" s="131" t="str">
        <f t="shared" si="54"/>
        <v/>
      </c>
      <c r="AJ112" s="131" t="str">
        <f t="shared" si="54"/>
        <v/>
      </c>
      <c r="AK112" s="131" t="str">
        <f t="shared" si="54"/>
        <v/>
      </c>
      <c r="AL112" s="131" t="str">
        <f t="shared" si="54"/>
        <v/>
      </c>
      <c r="AM112" s="131" t="str">
        <f t="shared" si="54"/>
        <v/>
      </c>
      <c r="AN112" s="131" t="str">
        <f t="shared" si="54"/>
        <v/>
      </c>
      <c r="AO112" s="131" t="str">
        <f t="shared" si="54"/>
        <v/>
      </c>
      <c r="AP112" s="131" t="str">
        <f t="shared" si="55"/>
        <v/>
      </c>
      <c r="AQ112" s="131" t="str">
        <f t="shared" si="55"/>
        <v/>
      </c>
      <c r="AR112" s="131" t="str">
        <f t="shared" si="55"/>
        <v/>
      </c>
      <c r="AS112" s="131" t="str">
        <f t="shared" si="55"/>
        <v>HARTLEY COUNTY</v>
      </c>
      <c r="AT112" s="131" t="str">
        <f t="shared" si="55"/>
        <v/>
      </c>
      <c r="AU112" s="131" t="str">
        <f t="shared" si="55"/>
        <v/>
      </c>
      <c r="AV112" s="131" t="str">
        <f t="shared" si="55"/>
        <v>DANVILLE CITY</v>
      </c>
      <c r="AW112" s="131" t="str">
        <f t="shared" si="55"/>
        <v/>
      </c>
      <c r="AX112" s="131" t="str">
        <f t="shared" si="55"/>
        <v/>
      </c>
      <c r="AY112" s="131" t="str">
        <f t="shared" si="55"/>
        <v/>
      </c>
      <c r="AZ112" s="131" t="str">
        <f t="shared" si="55"/>
        <v/>
      </c>
    </row>
    <row r="113" spans="1:52" x14ac:dyDescent="0.2">
      <c r="A113" s="135">
        <v>104</v>
      </c>
      <c r="B113" s="131" t="str">
        <f t="shared" si="51"/>
        <v/>
      </c>
      <c r="C113" s="131" t="str">
        <f t="shared" si="51"/>
        <v/>
      </c>
      <c r="D113" s="131" t="str">
        <f t="shared" si="51"/>
        <v/>
      </c>
      <c r="E113" s="131" t="str">
        <f t="shared" si="51"/>
        <v/>
      </c>
      <c r="F113" s="131" t="str">
        <f t="shared" si="51"/>
        <v/>
      </c>
      <c r="G113" s="131" t="str">
        <f t="shared" si="51"/>
        <v/>
      </c>
      <c r="H113" s="131" t="str">
        <f t="shared" si="51"/>
        <v/>
      </c>
      <c r="I113" s="131" t="str">
        <f t="shared" si="51"/>
        <v/>
      </c>
      <c r="J113" s="131" t="str">
        <f t="shared" si="51"/>
        <v/>
      </c>
      <c r="K113" s="131" t="str">
        <f t="shared" si="51"/>
        <v/>
      </c>
      <c r="L113" s="131" t="str">
        <f t="shared" si="52"/>
        <v>MORGAN COUNTY</v>
      </c>
      <c r="M113" s="131" t="str">
        <f t="shared" si="52"/>
        <v/>
      </c>
      <c r="N113" s="131" t="str">
        <f t="shared" si="52"/>
        <v/>
      </c>
      <c r="O113" s="131" t="str">
        <f t="shared" si="52"/>
        <v/>
      </c>
      <c r="P113" s="131" t="str">
        <f t="shared" si="52"/>
        <v/>
      </c>
      <c r="Q113" s="131" t="str">
        <f t="shared" si="52"/>
        <v/>
      </c>
      <c r="R113" s="131" t="str">
        <f t="shared" si="52"/>
        <v>WOODSON COUNTY</v>
      </c>
      <c r="S113" s="131" t="str">
        <f t="shared" si="52"/>
        <v>RUSSELL COUNTY</v>
      </c>
      <c r="T113" s="131" t="str">
        <f t="shared" si="52"/>
        <v/>
      </c>
      <c r="U113" s="131" t="str">
        <f t="shared" si="52"/>
        <v/>
      </c>
      <c r="V113" s="131" t="str">
        <f t="shared" si="53"/>
        <v/>
      </c>
      <c r="W113" s="131" t="str">
        <f t="shared" si="53"/>
        <v/>
      </c>
      <c r="X113" s="131" t="str">
        <f t="shared" si="53"/>
        <v/>
      </c>
      <c r="Y113" s="131" t="str">
        <f t="shared" si="53"/>
        <v/>
      </c>
      <c r="Z113" s="131" t="str">
        <f t="shared" si="53"/>
        <v/>
      </c>
      <c r="AA113" s="131" t="str">
        <f t="shared" si="53"/>
        <v>STONE COUNTY</v>
      </c>
      <c r="AB113" s="131" t="str">
        <f t="shared" si="53"/>
        <v/>
      </c>
      <c r="AC113" s="131" t="str">
        <f t="shared" si="53"/>
        <v/>
      </c>
      <c r="AD113" s="131" t="str">
        <f t="shared" si="53"/>
        <v/>
      </c>
      <c r="AE113" s="131" t="str">
        <f t="shared" si="53"/>
        <v/>
      </c>
      <c r="AF113" s="131" t="str">
        <f t="shared" si="54"/>
        <v/>
      </c>
      <c r="AG113" s="131" t="str">
        <f t="shared" si="54"/>
        <v/>
      </c>
      <c r="AH113" s="131" t="str">
        <f t="shared" si="54"/>
        <v/>
      </c>
      <c r="AI113" s="131" t="str">
        <f t="shared" si="54"/>
        <v/>
      </c>
      <c r="AJ113" s="131" t="str">
        <f t="shared" si="54"/>
        <v/>
      </c>
      <c r="AK113" s="131" t="str">
        <f t="shared" si="54"/>
        <v/>
      </c>
      <c r="AL113" s="131" t="str">
        <f t="shared" si="54"/>
        <v/>
      </c>
      <c r="AM113" s="131" t="str">
        <f t="shared" si="54"/>
        <v/>
      </c>
      <c r="AN113" s="131" t="str">
        <f t="shared" si="54"/>
        <v/>
      </c>
      <c r="AO113" s="131" t="str">
        <f t="shared" si="54"/>
        <v/>
      </c>
      <c r="AP113" s="131" t="str">
        <f t="shared" si="55"/>
        <v/>
      </c>
      <c r="AQ113" s="131" t="str">
        <f t="shared" si="55"/>
        <v/>
      </c>
      <c r="AR113" s="131" t="str">
        <f t="shared" si="55"/>
        <v/>
      </c>
      <c r="AS113" s="131" t="str">
        <f t="shared" si="55"/>
        <v>HASKELL COUNTY</v>
      </c>
      <c r="AT113" s="131" t="str">
        <f t="shared" si="55"/>
        <v/>
      </c>
      <c r="AU113" s="131" t="str">
        <f t="shared" si="55"/>
        <v/>
      </c>
      <c r="AV113" s="131" t="str">
        <f t="shared" si="55"/>
        <v>EMPORIA CITY</v>
      </c>
      <c r="AW113" s="131" t="str">
        <f t="shared" si="55"/>
        <v/>
      </c>
      <c r="AX113" s="131" t="str">
        <f t="shared" si="55"/>
        <v/>
      </c>
      <c r="AY113" s="131" t="str">
        <f t="shared" si="55"/>
        <v/>
      </c>
      <c r="AZ113" s="131" t="str">
        <f t="shared" si="55"/>
        <v/>
      </c>
    </row>
    <row r="114" spans="1:52" x14ac:dyDescent="0.2">
      <c r="A114" s="135">
        <v>105</v>
      </c>
      <c r="B114" s="131" t="str">
        <f t="shared" si="51"/>
        <v/>
      </c>
      <c r="C114" s="131" t="str">
        <f t="shared" si="51"/>
        <v/>
      </c>
      <c r="D114" s="131" t="str">
        <f t="shared" si="51"/>
        <v/>
      </c>
      <c r="E114" s="131" t="str">
        <f t="shared" si="51"/>
        <v/>
      </c>
      <c r="F114" s="131" t="str">
        <f t="shared" si="51"/>
        <v/>
      </c>
      <c r="G114" s="131" t="str">
        <f t="shared" si="51"/>
        <v/>
      </c>
      <c r="H114" s="131" t="str">
        <f t="shared" si="51"/>
        <v/>
      </c>
      <c r="I114" s="131" t="str">
        <f t="shared" si="51"/>
        <v/>
      </c>
      <c r="J114" s="131" t="str">
        <f t="shared" si="51"/>
        <v/>
      </c>
      <c r="K114" s="131" t="str">
        <f t="shared" si="51"/>
        <v/>
      </c>
      <c r="L114" s="131" t="str">
        <f t="shared" si="52"/>
        <v>MURRAY COUNTY</v>
      </c>
      <c r="M114" s="131" t="str">
        <f t="shared" si="52"/>
        <v/>
      </c>
      <c r="N114" s="131" t="str">
        <f t="shared" si="52"/>
        <v/>
      </c>
      <c r="O114" s="131" t="str">
        <f t="shared" si="52"/>
        <v/>
      </c>
      <c r="P114" s="131" t="str">
        <f t="shared" si="52"/>
        <v/>
      </c>
      <c r="Q114" s="131" t="str">
        <f t="shared" si="52"/>
        <v/>
      </c>
      <c r="R114" s="131" t="str">
        <f t="shared" si="52"/>
        <v>WYANDOTTE COUNTY</v>
      </c>
      <c r="S114" s="131" t="str">
        <f t="shared" si="52"/>
        <v>SCOTT COUNTY</v>
      </c>
      <c r="T114" s="131" t="str">
        <f t="shared" si="52"/>
        <v/>
      </c>
      <c r="U114" s="131" t="str">
        <f t="shared" si="52"/>
        <v/>
      </c>
      <c r="V114" s="131" t="str">
        <f t="shared" si="53"/>
        <v/>
      </c>
      <c r="W114" s="131" t="str">
        <f t="shared" si="53"/>
        <v/>
      </c>
      <c r="X114" s="131" t="str">
        <f t="shared" si="53"/>
        <v/>
      </c>
      <c r="Y114" s="131" t="str">
        <f t="shared" si="53"/>
        <v/>
      </c>
      <c r="Z114" s="131" t="str">
        <f t="shared" si="53"/>
        <v/>
      </c>
      <c r="AA114" s="131" t="str">
        <f t="shared" si="53"/>
        <v>SULLIVAN COUNTY</v>
      </c>
      <c r="AB114" s="131" t="str">
        <f t="shared" si="53"/>
        <v/>
      </c>
      <c r="AC114" s="131" t="str">
        <f t="shared" si="53"/>
        <v/>
      </c>
      <c r="AD114" s="131" t="str">
        <f t="shared" si="53"/>
        <v/>
      </c>
      <c r="AE114" s="131" t="str">
        <f t="shared" si="53"/>
        <v/>
      </c>
      <c r="AF114" s="131" t="str">
        <f t="shared" si="54"/>
        <v/>
      </c>
      <c r="AG114" s="131" t="str">
        <f t="shared" si="54"/>
        <v/>
      </c>
      <c r="AH114" s="131" t="str">
        <f t="shared" si="54"/>
        <v/>
      </c>
      <c r="AI114" s="131" t="str">
        <f t="shared" si="54"/>
        <v/>
      </c>
      <c r="AJ114" s="131" t="str">
        <f t="shared" si="54"/>
        <v/>
      </c>
      <c r="AK114" s="131" t="str">
        <f t="shared" si="54"/>
        <v/>
      </c>
      <c r="AL114" s="131" t="str">
        <f t="shared" si="54"/>
        <v/>
      </c>
      <c r="AM114" s="131" t="str">
        <f t="shared" si="54"/>
        <v/>
      </c>
      <c r="AN114" s="131" t="str">
        <f t="shared" si="54"/>
        <v/>
      </c>
      <c r="AO114" s="131" t="str">
        <f t="shared" si="54"/>
        <v/>
      </c>
      <c r="AP114" s="131" t="str">
        <f t="shared" si="55"/>
        <v/>
      </c>
      <c r="AQ114" s="131" t="str">
        <f t="shared" si="55"/>
        <v/>
      </c>
      <c r="AR114" s="131" t="str">
        <f t="shared" si="55"/>
        <v/>
      </c>
      <c r="AS114" s="131" t="str">
        <f t="shared" si="55"/>
        <v>HAYS COUNTY</v>
      </c>
      <c r="AT114" s="131" t="str">
        <f t="shared" si="55"/>
        <v/>
      </c>
      <c r="AU114" s="131" t="str">
        <f t="shared" si="55"/>
        <v/>
      </c>
      <c r="AV114" s="131" t="str">
        <f t="shared" si="55"/>
        <v>FAIRFAX CITY</v>
      </c>
      <c r="AW114" s="131" t="str">
        <f t="shared" si="55"/>
        <v/>
      </c>
      <c r="AX114" s="131" t="str">
        <f t="shared" si="55"/>
        <v/>
      </c>
      <c r="AY114" s="131" t="str">
        <f t="shared" si="55"/>
        <v/>
      </c>
      <c r="AZ114" s="131" t="str">
        <f t="shared" si="55"/>
        <v/>
      </c>
    </row>
    <row r="115" spans="1:52" x14ac:dyDescent="0.2">
      <c r="A115" s="135">
        <v>106</v>
      </c>
      <c r="B115" s="131" t="str">
        <f t="shared" si="51"/>
        <v/>
      </c>
      <c r="C115" s="131" t="str">
        <f t="shared" si="51"/>
        <v/>
      </c>
      <c r="D115" s="131" t="str">
        <f t="shared" si="51"/>
        <v/>
      </c>
      <c r="E115" s="131" t="str">
        <f t="shared" si="51"/>
        <v/>
      </c>
      <c r="F115" s="131" t="str">
        <f t="shared" si="51"/>
        <v/>
      </c>
      <c r="G115" s="131" t="str">
        <f t="shared" si="51"/>
        <v/>
      </c>
      <c r="H115" s="131" t="str">
        <f t="shared" si="51"/>
        <v/>
      </c>
      <c r="I115" s="131" t="str">
        <f t="shared" si="51"/>
        <v/>
      </c>
      <c r="J115" s="131" t="str">
        <f t="shared" si="51"/>
        <v/>
      </c>
      <c r="K115" s="131" t="str">
        <f t="shared" si="51"/>
        <v/>
      </c>
      <c r="L115" s="131" t="str">
        <f t="shared" si="52"/>
        <v>MUSCOGEE COUNTY</v>
      </c>
      <c r="M115" s="131" t="str">
        <f t="shared" si="52"/>
        <v/>
      </c>
      <c r="N115" s="131" t="str">
        <f t="shared" si="52"/>
        <v/>
      </c>
      <c r="O115" s="131" t="str">
        <f t="shared" si="52"/>
        <v/>
      </c>
      <c r="P115" s="131" t="str">
        <f t="shared" si="52"/>
        <v/>
      </c>
      <c r="Q115" s="131" t="str">
        <f t="shared" si="52"/>
        <v/>
      </c>
      <c r="R115" s="131" t="str">
        <f t="shared" si="52"/>
        <v/>
      </c>
      <c r="S115" s="131" t="str">
        <f t="shared" si="52"/>
        <v>SHELBY COUNTY</v>
      </c>
      <c r="T115" s="131" t="str">
        <f t="shared" si="52"/>
        <v/>
      </c>
      <c r="U115" s="131" t="str">
        <f t="shared" si="52"/>
        <v/>
      </c>
      <c r="V115" s="131" t="str">
        <f t="shared" si="53"/>
        <v/>
      </c>
      <c r="W115" s="131" t="str">
        <f t="shared" si="53"/>
        <v/>
      </c>
      <c r="X115" s="131" t="str">
        <f t="shared" si="53"/>
        <v/>
      </c>
      <c r="Y115" s="131" t="str">
        <f t="shared" si="53"/>
        <v/>
      </c>
      <c r="Z115" s="131" t="str">
        <f t="shared" si="53"/>
        <v/>
      </c>
      <c r="AA115" s="131" t="str">
        <f t="shared" si="53"/>
        <v>TANEY COUNTY</v>
      </c>
      <c r="AB115" s="131" t="str">
        <f t="shared" si="53"/>
        <v/>
      </c>
      <c r="AC115" s="131" t="str">
        <f t="shared" si="53"/>
        <v/>
      </c>
      <c r="AD115" s="131" t="str">
        <f t="shared" si="53"/>
        <v/>
      </c>
      <c r="AE115" s="131" t="str">
        <f t="shared" si="53"/>
        <v/>
      </c>
      <c r="AF115" s="131" t="str">
        <f t="shared" si="54"/>
        <v/>
      </c>
      <c r="AG115" s="131" t="str">
        <f t="shared" si="54"/>
        <v/>
      </c>
      <c r="AH115" s="131" t="str">
        <f t="shared" si="54"/>
        <v/>
      </c>
      <c r="AI115" s="131" t="str">
        <f t="shared" si="54"/>
        <v/>
      </c>
      <c r="AJ115" s="131" t="str">
        <f t="shared" si="54"/>
        <v/>
      </c>
      <c r="AK115" s="131" t="str">
        <f t="shared" si="54"/>
        <v/>
      </c>
      <c r="AL115" s="131" t="str">
        <f t="shared" si="54"/>
        <v/>
      </c>
      <c r="AM115" s="131" t="str">
        <f t="shared" si="54"/>
        <v/>
      </c>
      <c r="AN115" s="131" t="str">
        <f t="shared" si="54"/>
        <v/>
      </c>
      <c r="AO115" s="131" t="str">
        <f t="shared" si="54"/>
        <v/>
      </c>
      <c r="AP115" s="131" t="str">
        <f t="shared" si="55"/>
        <v/>
      </c>
      <c r="AQ115" s="131" t="str">
        <f t="shared" si="55"/>
        <v/>
      </c>
      <c r="AR115" s="131" t="str">
        <f t="shared" si="55"/>
        <v/>
      </c>
      <c r="AS115" s="131" t="str">
        <f t="shared" si="55"/>
        <v>HEMPHILL COUNTY</v>
      </c>
      <c r="AT115" s="131" t="str">
        <f t="shared" si="55"/>
        <v/>
      </c>
      <c r="AU115" s="131" t="str">
        <f t="shared" si="55"/>
        <v/>
      </c>
      <c r="AV115" s="131" t="str">
        <f t="shared" si="55"/>
        <v>FALLS CHURCH CITY</v>
      </c>
      <c r="AW115" s="131" t="str">
        <f t="shared" si="55"/>
        <v/>
      </c>
      <c r="AX115" s="131" t="str">
        <f t="shared" si="55"/>
        <v/>
      </c>
      <c r="AY115" s="131" t="str">
        <f t="shared" si="55"/>
        <v/>
      </c>
      <c r="AZ115" s="131" t="str">
        <f t="shared" si="55"/>
        <v/>
      </c>
    </row>
    <row r="116" spans="1:52" x14ac:dyDescent="0.2">
      <c r="A116" s="135">
        <v>107</v>
      </c>
      <c r="B116" s="131" t="str">
        <f t="shared" si="51"/>
        <v/>
      </c>
      <c r="C116" s="131" t="str">
        <f t="shared" si="51"/>
        <v/>
      </c>
      <c r="D116" s="131" t="str">
        <f t="shared" si="51"/>
        <v/>
      </c>
      <c r="E116" s="131" t="str">
        <f t="shared" si="51"/>
        <v/>
      </c>
      <c r="F116" s="131" t="str">
        <f t="shared" si="51"/>
        <v/>
      </c>
      <c r="G116" s="131" t="str">
        <f t="shared" si="51"/>
        <v/>
      </c>
      <c r="H116" s="131" t="str">
        <f t="shared" si="51"/>
        <v/>
      </c>
      <c r="I116" s="131" t="str">
        <f t="shared" si="51"/>
        <v/>
      </c>
      <c r="J116" s="131" t="str">
        <f t="shared" si="51"/>
        <v/>
      </c>
      <c r="K116" s="131" t="str">
        <f t="shared" si="51"/>
        <v/>
      </c>
      <c r="L116" s="131" t="str">
        <f t="shared" si="52"/>
        <v>NEWTON COUNTY</v>
      </c>
      <c r="M116" s="131" t="str">
        <f t="shared" si="52"/>
        <v/>
      </c>
      <c r="N116" s="131" t="str">
        <f t="shared" si="52"/>
        <v/>
      </c>
      <c r="O116" s="131" t="str">
        <f t="shared" si="52"/>
        <v/>
      </c>
      <c r="P116" s="131" t="str">
        <f t="shared" si="52"/>
        <v/>
      </c>
      <c r="Q116" s="131" t="str">
        <f t="shared" si="52"/>
        <v/>
      </c>
      <c r="R116" s="131" t="str">
        <f t="shared" si="52"/>
        <v/>
      </c>
      <c r="S116" s="131" t="str">
        <f t="shared" si="52"/>
        <v>SIMPSON COUNTY</v>
      </c>
      <c r="T116" s="131" t="str">
        <f t="shared" si="52"/>
        <v/>
      </c>
      <c r="U116" s="131" t="str">
        <f t="shared" si="52"/>
        <v/>
      </c>
      <c r="V116" s="131" t="str">
        <f t="shared" si="53"/>
        <v/>
      </c>
      <c r="W116" s="131" t="str">
        <f t="shared" si="53"/>
        <v/>
      </c>
      <c r="X116" s="131" t="str">
        <f t="shared" si="53"/>
        <v/>
      </c>
      <c r="Y116" s="131" t="str">
        <f t="shared" si="53"/>
        <v/>
      </c>
      <c r="Z116" s="131" t="str">
        <f t="shared" si="53"/>
        <v/>
      </c>
      <c r="AA116" s="131" t="str">
        <f t="shared" si="53"/>
        <v>TEXAS COUNTY</v>
      </c>
      <c r="AB116" s="131" t="str">
        <f t="shared" si="53"/>
        <v/>
      </c>
      <c r="AC116" s="131" t="str">
        <f t="shared" si="53"/>
        <v/>
      </c>
      <c r="AD116" s="131" t="str">
        <f t="shared" si="53"/>
        <v/>
      </c>
      <c r="AE116" s="131" t="str">
        <f t="shared" si="53"/>
        <v/>
      </c>
      <c r="AF116" s="131" t="str">
        <f t="shared" si="54"/>
        <v/>
      </c>
      <c r="AG116" s="131" t="str">
        <f t="shared" si="54"/>
        <v/>
      </c>
      <c r="AH116" s="131" t="str">
        <f t="shared" si="54"/>
        <v/>
      </c>
      <c r="AI116" s="131" t="str">
        <f t="shared" si="54"/>
        <v/>
      </c>
      <c r="AJ116" s="131" t="str">
        <f t="shared" si="54"/>
        <v/>
      </c>
      <c r="AK116" s="131" t="str">
        <f t="shared" si="54"/>
        <v/>
      </c>
      <c r="AL116" s="131" t="str">
        <f t="shared" si="54"/>
        <v/>
      </c>
      <c r="AM116" s="131" t="str">
        <f t="shared" si="54"/>
        <v/>
      </c>
      <c r="AN116" s="131" t="str">
        <f t="shared" si="54"/>
        <v/>
      </c>
      <c r="AO116" s="131" t="str">
        <f t="shared" si="54"/>
        <v/>
      </c>
      <c r="AP116" s="131" t="str">
        <f t="shared" si="55"/>
        <v/>
      </c>
      <c r="AQ116" s="131" t="str">
        <f t="shared" si="55"/>
        <v/>
      </c>
      <c r="AR116" s="131" t="str">
        <f t="shared" si="55"/>
        <v/>
      </c>
      <c r="AS116" s="131" t="str">
        <f t="shared" si="55"/>
        <v>HENDERSON COUNTY</v>
      </c>
      <c r="AT116" s="131" t="str">
        <f t="shared" si="55"/>
        <v/>
      </c>
      <c r="AU116" s="131" t="str">
        <f t="shared" si="55"/>
        <v/>
      </c>
      <c r="AV116" s="131" t="str">
        <f t="shared" si="55"/>
        <v>FRANKLIN CITY</v>
      </c>
      <c r="AW116" s="131" t="str">
        <f t="shared" si="55"/>
        <v/>
      </c>
      <c r="AX116" s="131" t="str">
        <f t="shared" si="55"/>
        <v/>
      </c>
      <c r="AY116" s="131" t="str">
        <f t="shared" si="55"/>
        <v/>
      </c>
      <c r="AZ116" s="131" t="str">
        <f t="shared" si="55"/>
        <v/>
      </c>
    </row>
    <row r="117" spans="1:52" x14ac:dyDescent="0.2">
      <c r="A117" s="135">
        <v>108</v>
      </c>
      <c r="B117" s="131" t="str">
        <f t="shared" si="51"/>
        <v/>
      </c>
      <c r="C117" s="131" t="str">
        <f t="shared" si="51"/>
        <v/>
      </c>
      <c r="D117" s="131" t="str">
        <f t="shared" si="51"/>
        <v/>
      </c>
      <c r="E117" s="131" t="str">
        <f t="shared" si="51"/>
        <v/>
      </c>
      <c r="F117" s="131" t="str">
        <f t="shared" si="51"/>
        <v/>
      </c>
      <c r="G117" s="131" t="str">
        <f t="shared" si="51"/>
        <v/>
      </c>
      <c r="H117" s="131" t="str">
        <f t="shared" si="51"/>
        <v/>
      </c>
      <c r="I117" s="131" t="str">
        <f t="shared" si="51"/>
        <v/>
      </c>
      <c r="J117" s="131" t="str">
        <f t="shared" si="51"/>
        <v/>
      </c>
      <c r="K117" s="131" t="str">
        <f t="shared" si="51"/>
        <v/>
      </c>
      <c r="L117" s="131" t="str">
        <f t="shared" si="52"/>
        <v>OCONEE COUNTY</v>
      </c>
      <c r="M117" s="131" t="str">
        <f t="shared" si="52"/>
        <v/>
      </c>
      <c r="N117" s="131" t="str">
        <f t="shared" si="52"/>
        <v/>
      </c>
      <c r="O117" s="131" t="str">
        <f t="shared" si="52"/>
        <v/>
      </c>
      <c r="P117" s="131" t="str">
        <f t="shared" si="52"/>
        <v/>
      </c>
      <c r="Q117" s="131" t="str">
        <f t="shared" si="52"/>
        <v/>
      </c>
      <c r="R117" s="131" t="str">
        <f t="shared" si="52"/>
        <v/>
      </c>
      <c r="S117" s="131" t="str">
        <f t="shared" si="52"/>
        <v>SPENCER COUNTY</v>
      </c>
      <c r="T117" s="131" t="str">
        <f t="shared" si="52"/>
        <v/>
      </c>
      <c r="U117" s="131" t="str">
        <f t="shared" si="52"/>
        <v/>
      </c>
      <c r="V117" s="131" t="str">
        <f t="shared" si="53"/>
        <v/>
      </c>
      <c r="W117" s="131" t="str">
        <f t="shared" si="53"/>
        <v/>
      </c>
      <c r="X117" s="131" t="str">
        <f t="shared" si="53"/>
        <v/>
      </c>
      <c r="Y117" s="131" t="str">
        <f t="shared" si="53"/>
        <v/>
      </c>
      <c r="Z117" s="131" t="str">
        <f t="shared" si="53"/>
        <v/>
      </c>
      <c r="AA117" s="131" t="str">
        <f t="shared" si="53"/>
        <v>VERNON COUNTY</v>
      </c>
      <c r="AB117" s="131" t="str">
        <f t="shared" si="53"/>
        <v/>
      </c>
      <c r="AC117" s="131" t="str">
        <f t="shared" si="53"/>
        <v/>
      </c>
      <c r="AD117" s="131" t="str">
        <f t="shared" si="53"/>
        <v/>
      </c>
      <c r="AE117" s="131" t="str">
        <f t="shared" si="53"/>
        <v/>
      </c>
      <c r="AF117" s="131" t="str">
        <f t="shared" si="54"/>
        <v/>
      </c>
      <c r="AG117" s="131" t="str">
        <f t="shared" si="54"/>
        <v/>
      </c>
      <c r="AH117" s="131" t="str">
        <f t="shared" si="54"/>
        <v/>
      </c>
      <c r="AI117" s="131" t="str">
        <f t="shared" si="54"/>
        <v/>
      </c>
      <c r="AJ117" s="131" t="str">
        <f t="shared" si="54"/>
        <v/>
      </c>
      <c r="AK117" s="131" t="str">
        <f t="shared" si="54"/>
        <v/>
      </c>
      <c r="AL117" s="131" t="str">
        <f t="shared" si="54"/>
        <v/>
      </c>
      <c r="AM117" s="131" t="str">
        <f t="shared" si="54"/>
        <v/>
      </c>
      <c r="AN117" s="131" t="str">
        <f t="shared" si="54"/>
        <v/>
      </c>
      <c r="AO117" s="131" t="str">
        <f t="shared" si="54"/>
        <v/>
      </c>
      <c r="AP117" s="131" t="str">
        <f t="shared" si="55"/>
        <v/>
      </c>
      <c r="AQ117" s="131" t="str">
        <f t="shared" si="55"/>
        <v/>
      </c>
      <c r="AR117" s="131" t="str">
        <f t="shared" si="55"/>
        <v/>
      </c>
      <c r="AS117" s="131" t="str">
        <f t="shared" si="55"/>
        <v>HIDALGO COUNTY</v>
      </c>
      <c r="AT117" s="131" t="str">
        <f t="shared" si="55"/>
        <v/>
      </c>
      <c r="AU117" s="131" t="str">
        <f t="shared" si="55"/>
        <v/>
      </c>
      <c r="AV117" s="131" t="str">
        <f t="shared" si="55"/>
        <v>FREDERICKSBURG CITY</v>
      </c>
      <c r="AW117" s="131" t="str">
        <f t="shared" si="55"/>
        <v/>
      </c>
      <c r="AX117" s="131" t="str">
        <f t="shared" si="55"/>
        <v/>
      </c>
      <c r="AY117" s="131" t="str">
        <f t="shared" si="55"/>
        <v/>
      </c>
      <c r="AZ117" s="131" t="str">
        <f t="shared" si="55"/>
        <v/>
      </c>
    </row>
    <row r="118" spans="1:52" x14ac:dyDescent="0.2">
      <c r="A118" s="135">
        <v>109</v>
      </c>
      <c r="B118" s="131" t="str">
        <f t="shared" si="51"/>
        <v/>
      </c>
      <c r="C118" s="131" t="str">
        <f t="shared" si="51"/>
        <v/>
      </c>
      <c r="D118" s="131" t="str">
        <f t="shared" si="51"/>
        <v/>
      </c>
      <c r="E118" s="131" t="str">
        <f t="shared" si="51"/>
        <v/>
      </c>
      <c r="F118" s="131" t="str">
        <f t="shared" si="51"/>
        <v/>
      </c>
      <c r="G118" s="131" t="str">
        <f t="shared" si="51"/>
        <v/>
      </c>
      <c r="H118" s="131" t="str">
        <f t="shared" si="51"/>
        <v/>
      </c>
      <c r="I118" s="131" t="str">
        <f t="shared" si="51"/>
        <v/>
      </c>
      <c r="J118" s="131" t="str">
        <f t="shared" si="51"/>
        <v/>
      </c>
      <c r="K118" s="131" t="str">
        <f t="shared" si="51"/>
        <v/>
      </c>
      <c r="L118" s="131" t="str">
        <f t="shared" si="52"/>
        <v>OGLETHORPE COUNTY</v>
      </c>
      <c r="M118" s="131" t="str">
        <f t="shared" si="52"/>
        <v/>
      </c>
      <c r="N118" s="131" t="str">
        <f t="shared" si="52"/>
        <v/>
      </c>
      <c r="O118" s="131" t="str">
        <f t="shared" si="52"/>
        <v/>
      </c>
      <c r="P118" s="131" t="str">
        <f t="shared" si="52"/>
        <v/>
      </c>
      <c r="Q118" s="131" t="str">
        <f t="shared" si="52"/>
        <v/>
      </c>
      <c r="R118" s="131" t="str">
        <f t="shared" si="52"/>
        <v/>
      </c>
      <c r="S118" s="131" t="str">
        <f t="shared" si="52"/>
        <v>TAYLOR COUNTY</v>
      </c>
      <c r="T118" s="131" t="str">
        <f t="shared" si="52"/>
        <v/>
      </c>
      <c r="U118" s="131" t="str">
        <f t="shared" si="52"/>
        <v/>
      </c>
      <c r="V118" s="131" t="str">
        <f t="shared" si="53"/>
        <v/>
      </c>
      <c r="W118" s="131" t="str">
        <f t="shared" si="53"/>
        <v/>
      </c>
      <c r="X118" s="131" t="str">
        <f t="shared" si="53"/>
        <v/>
      </c>
      <c r="Y118" s="131" t="str">
        <f t="shared" si="53"/>
        <v/>
      </c>
      <c r="Z118" s="131" t="str">
        <f t="shared" si="53"/>
        <v/>
      </c>
      <c r="AA118" s="131" t="str">
        <f t="shared" si="53"/>
        <v>WARREN COUNTY</v>
      </c>
      <c r="AB118" s="131" t="str">
        <f t="shared" si="53"/>
        <v/>
      </c>
      <c r="AC118" s="131" t="str">
        <f t="shared" si="53"/>
        <v/>
      </c>
      <c r="AD118" s="131" t="str">
        <f t="shared" si="53"/>
        <v/>
      </c>
      <c r="AE118" s="131" t="str">
        <f t="shared" si="53"/>
        <v/>
      </c>
      <c r="AF118" s="131" t="str">
        <f t="shared" si="54"/>
        <v/>
      </c>
      <c r="AG118" s="131" t="str">
        <f t="shared" si="54"/>
        <v/>
      </c>
      <c r="AH118" s="131" t="str">
        <f t="shared" si="54"/>
        <v/>
      </c>
      <c r="AI118" s="131" t="str">
        <f t="shared" si="54"/>
        <v/>
      </c>
      <c r="AJ118" s="131" t="str">
        <f t="shared" si="54"/>
        <v/>
      </c>
      <c r="AK118" s="131" t="str">
        <f t="shared" si="54"/>
        <v/>
      </c>
      <c r="AL118" s="131" t="str">
        <f t="shared" si="54"/>
        <v/>
      </c>
      <c r="AM118" s="131" t="str">
        <f t="shared" si="54"/>
        <v/>
      </c>
      <c r="AN118" s="131" t="str">
        <f t="shared" si="54"/>
        <v/>
      </c>
      <c r="AO118" s="131" t="str">
        <f t="shared" si="54"/>
        <v/>
      </c>
      <c r="AP118" s="131" t="str">
        <f t="shared" si="55"/>
        <v/>
      </c>
      <c r="AQ118" s="131" t="str">
        <f t="shared" si="55"/>
        <v/>
      </c>
      <c r="AR118" s="131" t="str">
        <f t="shared" si="55"/>
        <v/>
      </c>
      <c r="AS118" s="131" t="str">
        <f t="shared" si="55"/>
        <v>HILL COUNTY</v>
      </c>
      <c r="AT118" s="131" t="str">
        <f t="shared" si="55"/>
        <v/>
      </c>
      <c r="AU118" s="131" t="str">
        <f t="shared" si="55"/>
        <v/>
      </c>
      <c r="AV118" s="131" t="str">
        <f t="shared" si="55"/>
        <v>GALAX CITY</v>
      </c>
      <c r="AW118" s="131" t="str">
        <f t="shared" si="55"/>
        <v/>
      </c>
      <c r="AX118" s="131" t="str">
        <f t="shared" si="55"/>
        <v/>
      </c>
      <c r="AY118" s="131" t="str">
        <f t="shared" si="55"/>
        <v/>
      </c>
      <c r="AZ118" s="131" t="str">
        <f t="shared" si="55"/>
        <v/>
      </c>
    </row>
    <row r="119" spans="1:52" x14ac:dyDescent="0.2">
      <c r="A119" s="135">
        <v>110</v>
      </c>
      <c r="B119" s="131" t="str">
        <f t="shared" si="51"/>
        <v/>
      </c>
      <c r="C119" s="131" t="str">
        <f t="shared" si="51"/>
        <v/>
      </c>
      <c r="D119" s="131" t="str">
        <f t="shared" si="51"/>
        <v/>
      </c>
      <c r="E119" s="131" t="str">
        <f t="shared" si="51"/>
        <v/>
      </c>
      <c r="F119" s="131" t="str">
        <f t="shared" si="51"/>
        <v/>
      </c>
      <c r="G119" s="131" t="str">
        <f t="shared" si="51"/>
        <v/>
      </c>
      <c r="H119" s="131" t="str">
        <f t="shared" si="51"/>
        <v/>
      </c>
      <c r="I119" s="131" t="str">
        <f t="shared" si="51"/>
        <v/>
      </c>
      <c r="J119" s="131" t="str">
        <f t="shared" si="51"/>
        <v/>
      </c>
      <c r="K119" s="131" t="str">
        <f t="shared" si="51"/>
        <v/>
      </c>
      <c r="L119" s="131" t="str">
        <f t="shared" si="52"/>
        <v>PAULDING COUNTY</v>
      </c>
      <c r="M119" s="131" t="str">
        <f t="shared" si="52"/>
        <v/>
      </c>
      <c r="N119" s="131" t="str">
        <f t="shared" si="52"/>
        <v/>
      </c>
      <c r="O119" s="131" t="str">
        <f t="shared" si="52"/>
        <v/>
      </c>
      <c r="P119" s="131" t="str">
        <f t="shared" si="52"/>
        <v/>
      </c>
      <c r="Q119" s="131" t="str">
        <f t="shared" si="52"/>
        <v/>
      </c>
      <c r="R119" s="131" t="str">
        <f t="shared" si="52"/>
        <v/>
      </c>
      <c r="S119" s="131" t="str">
        <f t="shared" si="52"/>
        <v>TODD COUNTY</v>
      </c>
      <c r="T119" s="131" t="str">
        <f t="shared" si="52"/>
        <v/>
      </c>
      <c r="U119" s="131" t="str">
        <f t="shared" si="52"/>
        <v/>
      </c>
      <c r="V119" s="131" t="str">
        <f t="shared" si="53"/>
        <v/>
      </c>
      <c r="W119" s="131" t="str">
        <f t="shared" si="53"/>
        <v/>
      </c>
      <c r="X119" s="131" t="str">
        <f t="shared" si="53"/>
        <v/>
      </c>
      <c r="Y119" s="131" t="str">
        <f t="shared" si="53"/>
        <v/>
      </c>
      <c r="Z119" s="131" t="str">
        <f t="shared" si="53"/>
        <v/>
      </c>
      <c r="AA119" s="131" t="str">
        <f t="shared" si="53"/>
        <v>WASHINGTON COUNTY</v>
      </c>
      <c r="AB119" s="131" t="str">
        <f t="shared" si="53"/>
        <v/>
      </c>
      <c r="AC119" s="131" t="str">
        <f t="shared" si="53"/>
        <v/>
      </c>
      <c r="AD119" s="131" t="str">
        <f t="shared" si="53"/>
        <v/>
      </c>
      <c r="AE119" s="131" t="str">
        <f t="shared" si="53"/>
        <v/>
      </c>
      <c r="AF119" s="131" t="str">
        <f t="shared" si="54"/>
        <v/>
      </c>
      <c r="AG119" s="131" t="str">
        <f t="shared" si="54"/>
        <v/>
      </c>
      <c r="AH119" s="131" t="str">
        <f t="shared" si="54"/>
        <v/>
      </c>
      <c r="AI119" s="131" t="str">
        <f t="shared" si="54"/>
        <v/>
      </c>
      <c r="AJ119" s="131" t="str">
        <f t="shared" si="54"/>
        <v/>
      </c>
      <c r="AK119" s="131" t="str">
        <f t="shared" si="54"/>
        <v/>
      </c>
      <c r="AL119" s="131" t="str">
        <f t="shared" si="54"/>
        <v/>
      </c>
      <c r="AM119" s="131" t="str">
        <f t="shared" si="54"/>
        <v/>
      </c>
      <c r="AN119" s="131" t="str">
        <f t="shared" si="54"/>
        <v/>
      </c>
      <c r="AO119" s="131" t="str">
        <f t="shared" si="54"/>
        <v/>
      </c>
      <c r="AP119" s="131" t="str">
        <f t="shared" si="55"/>
        <v/>
      </c>
      <c r="AQ119" s="131" t="str">
        <f t="shared" si="55"/>
        <v/>
      </c>
      <c r="AR119" s="131" t="str">
        <f t="shared" si="55"/>
        <v/>
      </c>
      <c r="AS119" s="131" t="str">
        <f t="shared" si="55"/>
        <v>HOCKLEY COUNTY</v>
      </c>
      <c r="AT119" s="131" t="str">
        <f t="shared" si="55"/>
        <v/>
      </c>
      <c r="AU119" s="131" t="str">
        <f t="shared" si="55"/>
        <v/>
      </c>
      <c r="AV119" s="131" t="str">
        <f t="shared" si="55"/>
        <v>HAMPTON CITY</v>
      </c>
      <c r="AW119" s="131" t="str">
        <f t="shared" si="55"/>
        <v/>
      </c>
      <c r="AX119" s="131" t="str">
        <f t="shared" si="55"/>
        <v/>
      </c>
      <c r="AY119" s="131" t="str">
        <f t="shared" si="55"/>
        <v/>
      </c>
      <c r="AZ119" s="131" t="str">
        <f t="shared" si="55"/>
        <v/>
      </c>
    </row>
    <row r="120" spans="1:52" x14ac:dyDescent="0.2">
      <c r="A120" s="135">
        <v>111</v>
      </c>
      <c r="B120" s="131" t="str">
        <f t="shared" ref="B120:K129" si="56">IFERROR(VLOOKUP($B$3&amp;"_"&amp;B$8&amp;$A120,LookUpTable_CountyName_AllYears,3,FALSE),"")</f>
        <v/>
      </c>
      <c r="C120" s="131" t="str">
        <f t="shared" si="56"/>
        <v/>
      </c>
      <c r="D120" s="131" t="str">
        <f t="shared" si="56"/>
        <v/>
      </c>
      <c r="E120" s="131" t="str">
        <f t="shared" si="56"/>
        <v/>
      </c>
      <c r="F120" s="131" t="str">
        <f t="shared" si="56"/>
        <v/>
      </c>
      <c r="G120" s="131" t="str">
        <f t="shared" si="56"/>
        <v/>
      </c>
      <c r="H120" s="131" t="str">
        <f t="shared" si="56"/>
        <v/>
      </c>
      <c r="I120" s="131" t="str">
        <f t="shared" si="56"/>
        <v/>
      </c>
      <c r="J120" s="131" t="str">
        <f t="shared" si="56"/>
        <v/>
      </c>
      <c r="K120" s="131" t="str">
        <f t="shared" si="56"/>
        <v/>
      </c>
      <c r="L120" s="131" t="str">
        <f t="shared" ref="L120:U129" si="57">IFERROR(VLOOKUP($B$3&amp;"_"&amp;L$8&amp;$A120,LookUpTable_CountyName_AllYears,3,FALSE),"")</f>
        <v>PEACH COUNTY</v>
      </c>
      <c r="M120" s="131" t="str">
        <f t="shared" si="57"/>
        <v/>
      </c>
      <c r="N120" s="131" t="str">
        <f t="shared" si="57"/>
        <v/>
      </c>
      <c r="O120" s="131" t="str">
        <f t="shared" si="57"/>
        <v/>
      </c>
      <c r="P120" s="131" t="str">
        <f t="shared" si="57"/>
        <v/>
      </c>
      <c r="Q120" s="131" t="str">
        <f t="shared" si="57"/>
        <v/>
      </c>
      <c r="R120" s="131" t="str">
        <f t="shared" si="57"/>
        <v/>
      </c>
      <c r="S120" s="131" t="str">
        <f t="shared" si="57"/>
        <v>TRIGG COUNTY</v>
      </c>
      <c r="T120" s="131" t="str">
        <f t="shared" si="57"/>
        <v/>
      </c>
      <c r="U120" s="131" t="str">
        <f t="shared" si="57"/>
        <v/>
      </c>
      <c r="V120" s="131" t="str">
        <f t="shared" ref="V120:AE129" si="58">IFERROR(VLOOKUP($B$3&amp;"_"&amp;V$8&amp;$A120,LookUpTable_CountyName_AllYears,3,FALSE),"")</f>
        <v/>
      </c>
      <c r="W120" s="131" t="str">
        <f t="shared" si="58"/>
        <v/>
      </c>
      <c r="X120" s="131" t="str">
        <f t="shared" si="58"/>
        <v/>
      </c>
      <c r="Y120" s="131" t="str">
        <f t="shared" si="58"/>
        <v/>
      </c>
      <c r="Z120" s="131" t="str">
        <f t="shared" si="58"/>
        <v/>
      </c>
      <c r="AA120" s="131" t="str">
        <f t="shared" si="58"/>
        <v>WAYNE COUNTY</v>
      </c>
      <c r="AB120" s="131" t="str">
        <f t="shared" si="58"/>
        <v/>
      </c>
      <c r="AC120" s="131" t="str">
        <f t="shared" si="58"/>
        <v/>
      </c>
      <c r="AD120" s="131" t="str">
        <f t="shared" si="58"/>
        <v/>
      </c>
      <c r="AE120" s="131" t="str">
        <f t="shared" si="58"/>
        <v/>
      </c>
      <c r="AF120" s="131" t="str">
        <f t="shared" ref="AF120:AO129" si="59">IFERROR(VLOOKUP($B$3&amp;"_"&amp;AF$8&amp;$A120,LookUpTable_CountyName_AllYears,3,FALSE),"")</f>
        <v/>
      </c>
      <c r="AG120" s="131" t="str">
        <f t="shared" si="59"/>
        <v/>
      </c>
      <c r="AH120" s="131" t="str">
        <f t="shared" si="59"/>
        <v/>
      </c>
      <c r="AI120" s="131" t="str">
        <f t="shared" si="59"/>
        <v/>
      </c>
      <c r="AJ120" s="131" t="str">
        <f t="shared" si="59"/>
        <v/>
      </c>
      <c r="AK120" s="131" t="str">
        <f t="shared" si="59"/>
        <v/>
      </c>
      <c r="AL120" s="131" t="str">
        <f t="shared" si="59"/>
        <v/>
      </c>
      <c r="AM120" s="131" t="str">
        <f t="shared" si="59"/>
        <v/>
      </c>
      <c r="AN120" s="131" t="str">
        <f t="shared" si="59"/>
        <v/>
      </c>
      <c r="AO120" s="131" t="str">
        <f t="shared" si="59"/>
        <v/>
      </c>
      <c r="AP120" s="131" t="str">
        <f t="shared" ref="AP120:AZ129" si="60">IFERROR(VLOOKUP($B$3&amp;"_"&amp;AP$8&amp;$A120,LookUpTable_CountyName_AllYears,3,FALSE),"")</f>
        <v/>
      </c>
      <c r="AQ120" s="131" t="str">
        <f t="shared" si="60"/>
        <v/>
      </c>
      <c r="AR120" s="131" t="str">
        <f t="shared" si="60"/>
        <v/>
      </c>
      <c r="AS120" s="131" t="str">
        <f t="shared" si="60"/>
        <v>HOOD COUNTY</v>
      </c>
      <c r="AT120" s="131" t="str">
        <f t="shared" si="60"/>
        <v/>
      </c>
      <c r="AU120" s="131" t="str">
        <f t="shared" si="60"/>
        <v/>
      </c>
      <c r="AV120" s="131" t="str">
        <f t="shared" si="60"/>
        <v>HARRISONBURG CITY</v>
      </c>
      <c r="AW120" s="131" t="str">
        <f t="shared" si="60"/>
        <v/>
      </c>
      <c r="AX120" s="131" t="str">
        <f t="shared" si="60"/>
        <v/>
      </c>
      <c r="AY120" s="131" t="str">
        <f t="shared" si="60"/>
        <v/>
      </c>
      <c r="AZ120" s="131" t="str">
        <f t="shared" si="60"/>
        <v/>
      </c>
    </row>
    <row r="121" spans="1:52" x14ac:dyDescent="0.2">
      <c r="A121" s="135">
        <v>112</v>
      </c>
      <c r="B121" s="131" t="str">
        <f t="shared" si="56"/>
        <v/>
      </c>
      <c r="C121" s="131" t="str">
        <f t="shared" si="56"/>
        <v/>
      </c>
      <c r="D121" s="131" t="str">
        <f t="shared" si="56"/>
        <v/>
      </c>
      <c r="E121" s="131" t="str">
        <f t="shared" si="56"/>
        <v/>
      </c>
      <c r="F121" s="131" t="str">
        <f t="shared" si="56"/>
        <v/>
      </c>
      <c r="G121" s="131" t="str">
        <f t="shared" si="56"/>
        <v/>
      </c>
      <c r="H121" s="131" t="str">
        <f t="shared" si="56"/>
        <v/>
      </c>
      <c r="I121" s="131" t="str">
        <f t="shared" si="56"/>
        <v/>
      </c>
      <c r="J121" s="131" t="str">
        <f t="shared" si="56"/>
        <v/>
      </c>
      <c r="K121" s="131" t="str">
        <f t="shared" si="56"/>
        <v/>
      </c>
      <c r="L121" s="131" t="str">
        <f t="shared" si="57"/>
        <v>PICKENS COUNTY</v>
      </c>
      <c r="M121" s="131" t="str">
        <f t="shared" si="57"/>
        <v/>
      </c>
      <c r="N121" s="131" t="str">
        <f t="shared" si="57"/>
        <v/>
      </c>
      <c r="O121" s="131" t="str">
        <f t="shared" si="57"/>
        <v/>
      </c>
      <c r="P121" s="131" t="str">
        <f t="shared" si="57"/>
        <v/>
      </c>
      <c r="Q121" s="131" t="str">
        <f t="shared" si="57"/>
        <v/>
      </c>
      <c r="R121" s="131" t="str">
        <f t="shared" si="57"/>
        <v/>
      </c>
      <c r="S121" s="131" t="str">
        <f t="shared" si="57"/>
        <v>TRIMBLE COUNTY</v>
      </c>
      <c r="T121" s="131" t="str">
        <f t="shared" si="57"/>
        <v/>
      </c>
      <c r="U121" s="131" t="str">
        <f t="shared" si="57"/>
        <v/>
      </c>
      <c r="V121" s="131" t="str">
        <f t="shared" si="58"/>
        <v/>
      </c>
      <c r="W121" s="131" t="str">
        <f t="shared" si="58"/>
        <v/>
      </c>
      <c r="X121" s="131" t="str">
        <f t="shared" si="58"/>
        <v/>
      </c>
      <c r="Y121" s="131" t="str">
        <f t="shared" si="58"/>
        <v/>
      </c>
      <c r="Z121" s="131" t="str">
        <f t="shared" si="58"/>
        <v/>
      </c>
      <c r="AA121" s="131" t="str">
        <f t="shared" si="58"/>
        <v>WEBSTER COUNTY</v>
      </c>
      <c r="AB121" s="131" t="str">
        <f t="shared" si="58"/>
        <v/>
      </c>
      <c r="AC121" s="131" t="str">
        <f t="shared" si="58"/>
        <v/>
      </c>
      <c r="AD121" s="131" t="str">
        <f t="shared" si="58"/>
        <v/>
      </c>
      <c r="AE121" s="131" t="str">
        <f t="shared" si="58"/>
        <v/>
      </c>
      <c r="AF121" s="131" t="str">
        <f t="shared" si="59"/>
        <v/>
      </c>
      <c r="AG121" s="131" t="str">
        <f t="shared" si="59"/>
        <v/>
      </c>
      <c r="AH121" s="131" t="str">
        <f t="shared" si="59"/>
        <v/>
      </c>
      <c r="AI121" s="131" t="str">
        <f t="shared" si="59"/>
        <v/>
      </c>
      <c r="AJ121" s="131" t="str">
        <f t="shared" si="59"/>
        <v/>
      </c>
      <c r="AK121" s="131" t="str">
        <f t="shared" si="59"/>
        <v/>
      </c>
      <c r="AL121" s="131" t="str">
        <f t="shared" si="59"/>
        <v/>
      </c>
      <c r="AM121" s="131" t="str">
        <f t="shared" si="59"/>
        <v/>
      </c>
      <c r="AN121" s="131" t="str">
        <f t="shared" si="59"/>
        <v/>
      </c>
      <c r="AO121" s="131" t="str">
        <f t="shared" si="59"/>
        <v/>
      </c>
      <c r="AP121" s="131" t="str">
        <f t="shared" si="60"/>
        <v/>
      </c>
      <c r="AQ121" s="131" t="str">
        <f t="shared" si="60"/>
        <v/>
      </c>
      <c r="AR121" s="131" t="str">
        <f t="shared" si="60"/>
        <v/>
      </c>
      <c r="AS121" s="131" t="str">
        <f t="shared" si="60"/>
        <v>HOPKINS COUNTY</v>
      </c>
      <c r="AT121" s="131" t="str">
        <f t="shared" si="60"/>
        <v/>
      </c>
      <c r="AU121" s="131" t="str">
        <f t="shared" si="60"/>
        <v/>
      </c>
      <c r="AV121" s="131" t="str">
        <f t="shared" si="60"/>
        <v>HOPEWELL CITY</v>
      </c>
      <c r="AW121" s="131" t="str">
        <f t="shared" si="60"/>
        <v/>
      </c>
      <c r="AX121" s="131" t="str">
        <f t="shared" si="60"/>
        <v/>
      </c>
      <c r="AY121" s="131" t="str">
        <f t="shared" si="60"/>
        <v/>
      </c>
      <c r="AZ121" s="131" t="str">
        <f t="shared" si="60"/>
        <v/>
      </c>
    </row>
    <row r="122" spans="1:52" x14ac:dyDescent="0.2">
      <c r="A122" s="135">
        <v>113</v>
      </c>
      <c r="B122" s="131" t="str">
        <f t="shared" si="56"/>
        <v/>
      </c>
      <c r="C122" s="131" t="str">
        <f t="shared" si="56"/>
        <v/>
      </c>
      <c r="D122" s="131" t="str">
        <f t="shared" si="56"/>
        <v/>
      </c>
      <c r="E122" s="131" t="str">
        <f t="shared" si="56"/>
        <v/>
      </c>
      <c r="F122" s="131" t="str">
        <f t="shared" si="56"/>
        <v/>
      </c>
      <c r="G122" s="131" t="str">
        <f t="shared" si="56"/>
        <v/>
      </c>
      <c r="H122" s="131" t="str">
        <f t="shared" si="56"/>
        <v/>
      </c>
      <c r="I122" s="131" t="str">
        <f t="shared" si="56"/>
        <v/>
      </c>
      <c r="J122" s="131" t="str">
        <f t="shared" si="56"/>
        <v/>
      </c>
      <c r="K122" s="131" t="str">
        <f t="shared" si="56"/>
        <v/>
      </c>
      <c r="L122" s="131" t="str">
        <f t="shared" si="57"/>
        <v>PIERCE COUNTY</v>
      </c>
      <c r="M122" s="131" t="str">
        <f t="shared" si="57"/>
        <v/>
      </c>
      <c r="N122" s="131" t="str">
        <f t="shared" si="57"/>
        <v/>
      </c>
      <c r="O122" s="131" t="str">
        <f t="shared" si="57"/>
        <v/>
      </c>
      <c r="P122" s="131" t="str">
        <f t="shared" si="57"/>
        <v/>
      </c>
      <c r="Q122" s="131" t="str">
        <f t="shared" si="57"/>
        <v/>
      </c>
      <c r="R122" s="131" t="str">
        <f t="shared" si="57"/>
        <v/>
      </c>
      <c r="S122" s="131" t="str">
        <f t="shared" si="57"/>
        <v>UNION COUNTY</v>
      </c>
      <c r="T122" s="131" t="str">
        <f t="shared" si="57"/>
        <v/>
      </c>
      <c r="U122" s="131" t="str">
        <f t="shared" si="57"/>
        <v/>
      </c>
      <c r="V122" s="131" t="str">
        <f t="shared" si="58"/>
        <v/>
      </c>
      <c r="W122" s="131" t="str">
        <f t="shared" si="58"/>
        <v/>
      </c>
      <c r="X122" s="131" t="str">
        <f t="shared" si="58"/>
        <v/>
      </c>
      <c r="Y122" s="131" t="str">
        <f t="shared" si="58"/>
        <v/>
      </c>
      <c r="Z122" s="131" t="str">
        <f t="shared" si="58"/>
        <v/>
      </c>
      <c r="AA122" s="131" t="str">
        <f t="shared" si="58"/>
        <v>WORTH COUNTY</v>
      </c>
      <c r="AB122" s="131" t="str">
        <f t="shared" si="58"/>
        <v/>
      </c>
      <c r="AC122" s="131" t="str">
        <f t="shared" si="58"/>
        <v/>
      </c>
      <c r="AD122" s="131" t="str">
        <f t="shared" si="58"/>
        <v/>
      </c>
      <c r="AE122" s="131" t="str">
        <f t="shared" si="58"/>
        <v/>
      </c>
      <c r="AF122" s="131" t="str">
        <f t="shared" si="59"/>
        <v/>
      </c>
      <c r="AG122" s="131" t="str">
        <f t="shared" si="59"/>
        <v/>
      </c>
      <c r="AH122" s="131" t="str">
        <f t="shared" si="59"/>
        <v/>
      </c>
      <c r="AI122" s="131" t="str">
        <f t="shared" si="59"/>
        <v/>
      </c>
      <c r="AJ122" s="131" t="str">
        <f t="shared" si="59"/>
        <v/>
      </c>
      <c r="AK122" s="131" t="str">
        <f t="shared" si="59"/>
        <v/>
      </c>
      <c r="AL122" s="131" t="str">
        <f t="shared" si="59"/>
        <v/>
      </c>
      <c r="AM122" s="131" t="str">
        <f t="shared" si="59"/>
        <v/>
      </c>
      <c r="AN122" s="131" t="str">
        <f t="shared" si="59"/>
        <v/>
      </c>
      <c r="AO122" s="131" t="str">
        <f t="shared" si="59"/>
        <v/>
      </c>
      <c r="AP122" s="131" t="str">
        <f t="shared" si="60"/>
        <v/>
      </c>
      <c r="AQ122" s="131" t="str">
        <f t="shared" si="60"/>
        <v/>
      </c>
      <c r="AR122" s="131" t="str">
        <f t="shared" si="60"/>
        <v/>
      </c>
      <c r="AS122" s="131" t="str">
        <f t="shared" si="60"/>
        <v>HOUSTON COUNTY</v>
      </c>
      <c r="AT122" s="131" t="str">
        <f t="shared" si="60"/>
        <v/>
      </c>
      <c r="AU122" s="131" t="str">
        <f t="shared" si="60"/>
        <v/>
      </c>
      <c r="AV122" s="131" t="str">
        <f t="shared" si="60"/>
        <v>LEXINGTON CITY</v>
      </c>
      <c r="AW122" s="131" t="str">
        <f t="shared" si="60"/>
        <v/>
      </c>
      <c r="AX122" s="131" t="str">
        <f t="shared" si="60"/>
        <v/>
      </c>
      <c r="AY122" s="131" t="str">
        <f t="shared" si="60"/>
        <v/>
      </c>
      <c r="AZ122" s="131" t="str">
        <f t="shared" si="60"/>
        <v/>
      </c>
    </row>
    <row r="123" spans="1:52" x14ac:dyDescent="0.2">
      <c r="A123" s="135">
        <v>114</v>
      </c>
      <c r="B123" s="131" t="str">
        <f t="shared" si="56"/>
        <v/>
      </c>
      <c r="C123" s="131" t="str">
        <f t="shared" si="56"/>
        <v/>
      </c>
      <c r="D123" s="131" t="str">
        <f t="shared" si="56"/>
        <v/>
      </c>
      <c r="E123" s="131" t="str">
        <f t="shared" si="56"/>
        <v/>
      </c>
      <c r="F123" s="131" t="str">
        <f t="shared" si="56"/>
        <v/>
      </c>
      <c r="G123" s="131" t="str">
        <f t="shared" si="56"/>
        <v/>
      </c>
      <c r="H123" s="131" t="str">
        <f t="shared" si="56"/>
        <v/>
      </c>
      <c r="I123" s="131" t="str">
        <f t="shared" si="56"/>
        <v/>
      </c>
      <c r="J123" s="131" t="str">
        <f t="shared" si="56"/>
        <v/>
      </c>
      <c r="K123" s="131" t="str">
        <f t="shared" si="56"/>
        <v/>
      </c>
      <c r="L123" s="131" t="str">
        <f t="shared" si="57"/>
        <v>PIKE COUNTY</v>
      </c>
      <c r="M123" s="131" t="str">
        <f t="shared" si="57"/>
        <v/>
      </c>
      <c r="N123" s="131" t="str">
        <f t="shared" si="57"/>
        <v/>
      </c>
      <c r="O123" s="131" t="str">
        <f t="shared" si="57"/>
        <v/>
      </c>
      <c r="P123" s="131" t="str">
        <f t="shared" si="57"/>
        <v/>
      </c>
      <c r="Q123" s="131" t="str">
        <f t="shared" si="57"/>
        <v/>
      </c>
      <c r="R123" s="131" t="str">
        <f t="shared" si="57"/>
        <v/>
      </c>
      <c r="S123" s="131" t="str">
        <f t="shared" si="57"/>
        <v>WARREN COUNTY</v>
      </c>
      <c r="T123" s="131" t="str">
        <f t="shared" si="57"/>
        <v/>
      </c>
      <c r="U123" s="131" t="str">
        <f t="shared" si="57"/>
        <v/>
      </c>
      <c r="V123" s="131" t="str">
        <f t="shared" si="58"/>
        <v/>
      </c>
      <c r="W123" s="131" t="str">
        <f t="shared" si="58"/>
        <v/>
      </c>
      <c r="X123" s="131" t="str">
        <f t="shared" si="58"/>
        <v/>
      </c>
      <c r="Y123" s="131" t="str">
        <f t="shared" si="58"/>
        <v/>
      </c>
      <c r="Z123" s="131" t="str">
        <f t="shared" si="58"/>
        <v/>
      </c>
      <c r="AA123" s="131" t="str">
        <f t="shared" si="58"/>
        <v>WRIGHT COUNTY</v>
      </c>
      <c r="AB123" s="131" t="str">
        <f t="shared" si="58"/>
        <v/>
      </c>
      <c r="AC123" s="131" t="str">
        <f t="shared" si="58"/>
        <v/>
      </c>
      <c r="AD123" s="131" t="str">
        <f t="shared" si="58"/>
        <v/>
      </c>
      <c r="AE123" s="131" t="str">
        <f t="shared" si="58"/>
        <v/>
      </c>
      <c r="AF123" s="131" t="str">
        <f t="shared" si="59"/>
        <v/>
      </c>
      <c r="AG123" s="131" t="str">
        <f t="shared" si="59"/>
        <v/>
      </c>
      <c r="AH123" s="131" t="str">
        <f t="shared" si="59"/>
        <v/>
      </c>
      <c r="AI123" s="131" t="str">
        <f t="shared" si="59"/>
        <v/>
      </c>
      <c r="AJ123" s="131" t="str">
        <f t="shared" si="59"/>
        <v/>
      </c>
      <c r="AK123" s="131" t="str">
        <f t="shared" si="59"/>
        <v/>
      </c>
      <c r="AL123" s="131" t="str">
        <f t="shared" si="59"/>
        <v/>
      </c>
      <c r="AM123" s="131" t="str">
        <f t="shared" si="59"/>
        <v/>
      </c>
      <c r="AN123" s="131" t="str">
        <f t="shared" si="59"/>
        <v/>
      </c>
      <c r="AO123" s="131" t="str">
        <f t="shared" si="59"/>
        <v/>
      </c>
      <c r="AP123" s="131" t="str">
        <f t="shared" si="60"/>
        <v/>
      </c>
      <c r="AQ123" s="131" t="str">
        <f t="shared" si="60"/>
        <v/>
      </c>
      <c r="AR123" s="131" t="str">
        <f t="shared" si="60"/>
        <v/>
      </c>
      <c r="AS123" s="131" t="str">
        <f t="shared" si="60"/>
        <v>HOWARD COUNTY</v>
      </c>
      <c r="AT123" s="131" t="str">
        <f t="shared" si="60"/>
        <v/>
      </c>
      <c r="AU123" s="131" t="str">
        <f t="shared" si="60"/>
        <v/>
      </c>
      <c r="AV123" s="131" t="str">
        <f t="shared" si="60"/>
        <v>LYNCHBURG CITY</v>
      </c>
      <c r="AW123" s="131" t="str">
        <f t="shared" si="60"/>
        <v/>
      </c>
      <c r="AX123" s="131" t="str">
        <f t="shared" si="60"/>
        <v/>
      </c>
      <c r="AY123" s="131" t="str">
        <f t="shared" si="60"/>
        <v/>
      </c>
      <c r="AZ123" s="131" t="str">
        <f t="shared" si="60"/>
        <v/>
      </c>
    </row>
    <row r="124" spans="1:52" x14ac:dyDescent="0.2">
      <c r="A124" s="135">
        <v>115</v>
      </c>
      <c r="B124" s="131" t="str">
        <f t="shared" si="56"/>
        <v/>
      </c>
      <c r="C124" s="131" t="str">
        <f t="shared" si="56"/>
        <v/>
      </c>
      <c r="D124" s="131" t="str">
        <f t="shared" si="56"/>
        <v/>
      </c>
      <c r="E124" s="131" t="str">
        <f t="shared" si="56"/>
        <v/>
      </c>
      <c r="F124" s="131" t="str">
        <f t="shared" si="56"/>
        <v/>
      </c>
      <c r="G124" s="131" t="str">
        <f t="shared" si="56"/>
        <v/>
      </c>
      <c r="H124" s="131" t="str">
        <f t="shared" si="56"/>
        <v/>
      </c>
      <c r="I124" s="131" t="str">
        <f t="shared" si="56"/>
        <v/>
      </c>
      <c r="J124" s="131" t="str">
        <f t="shared" si="56"/>
        <v/>
      </c>
      <c r="K124" s="131" t="str">
        <f t="shared" si="56"/>
        <v/>
      </c>
      <c r="L124" s="131" t="str">
        <f t="shared" si="57"/>
        <v>POLK COUNTY</v>
      </c>
      <c r="M124" s="131" t="str">
        <f t="shared" si="57"/>
        <v/>
      </c>
      <c r="N124" s="131" t="str">
        <f t="shared" si="57"/>
        <v/>
      </c>
      <c r="O124" s="131" t="str">
        <f t="shared" si="57"/>
        <v/>
      </c>
      <c r="P124" s="131" t="str">
        <f t="shared" si="57"/>
        <v/>
      </c>
      <c r="Q124" s="131" t="str">
        <f t="shared" si="57"/>
        <v/>
      </c>
      <c r="R124" s="131" t="str">
        <f t="shared" si="57"/>
        <v/>
      </c>
      <c r="S124" s="131" t="str">
        <f t="shared" si="57"/>
        <v>WASHINGTON COUNTY</v>
      </c>
      <c r="T124" s="131" t="str">
        <f t="shared" si="57"/>
        <v/>
      </c>
      <c r="U124" s="131" t="str">
        <f t="shared" si="57"/>
        <v/>
      </c>
      <c r="V124" s="131" t="str">
        <f t="shared" si="58"/>
        <v/>
      </c>
      <c r="W124" s="131" t="str">
        <f t="shared" si="58"/>
        <v/>
      </c>
      <c r="X124" s="131" t="str">
        <f t="shared" si="58"/>
        <v/>
      </c>
      <c r="Y124" s="131" t="str">
        <f t="shared" si="58"/>
        <v/>
      </c>
      <c r="Z124" s="131" t="str">
        <f t="shared" si="58"/>
        <v/>
      </c>
      <c r="AA124" s="131" t="str">
        <f t="shared" si="58"/>
        <v>ST. LOUIS CITY</v>
      </c>
      <c r="AB124" s="131" t="str">
        <f t="shared" si="58"/>
        <v/>
      </c>
      <c r="AC124" s="131" t="str">
        <f t="shared" si="58"/>
        <v/>
      </c>
      <c r="AD124" s="131" t="str">
        <f t="shared" si="58"/>
        <v/>
      </c>
      <c r="AE124" s="131" t="str">
        <f t="shared" si="58"/>
        <v/>
      </c>
      <c r="AF124" s="131" t="str">
        <f t="shared" si="59"/>
        <v/>
      </c>
      <c r="AG124" s="131" t="str">
        <f t="shared" si="59"/>
        <v/>
      </c>
      <c r="AH124" s="131" t="str">
        <f t="shared" si="59"/>
        <v/>
      </c>
      <c r="AI124" s="131" t="str">
        <f t="shared" si="59"/>
        <v/>
      </c>
      <c r="AJ124" s="131" t="str">
        <f t="shared" si="59"/>
        <v/>
      </c>
      <c r="AK124" s="131" t="str">
        <f t="shared" si="59"/>
        <v/>
      </c>
      <c r="AL124" s="131" t="str">
        <f t="shared" si="59"/>
        <v/>
      </c>
      <c r="AM124" s="131" t="str">
        <f t="shared" si="59"/>
        <v/>
      </c>
      <c r="AN124" s="131" t="str">
        <f t="shared" si="59"/>
        <v/>
      </c>
      <c r="AO124" s="131" t="str">
        <f t="shared" si="59"/>
        <v/>
      </c>
      <c r="AP124" s="131" t="str">
        <f t="shared" si="60"/>
        <v/>
      </c>
      <c r="AQ124" s="131" t="str">
        <f t="shared" si="60"/>
        <v/>
      </c>
      <c r="AR124" s="131" t="str">
        <f t="shared" si="60"/>
        <v/>
      </c>
      <c r="AS124" s="131" t="str">
        <f t="shared" si="60"/>
        <v>HUDSPETH COUNTY</v>
      </c>
      <c r="AT124" s="131" t="str">
        <f t="shared" si="60"/>
        <v/>
      </c>
      <c r="AU124" s="131" t="str">
        <f t="shared" si="60"/>
        <v/>
      </c>
      <c r="AV124" s="131" t="str">
        <f t="shared" si="60"/>
        <v>MANASSAS CITY</v>
      </c>
      <c r="AW124" s="131" t="str">
        <f t="shared" si="60"/>
        <v/>
      </c>
      <c r="AX124" s="131" t="str">
        <f t="shared" si="60"/>
        <v/>
      </c>
      <c r="AY124" s="131" t="str">
        <f t="shared" si="60"/>
        <v/>
      </c>
      <c r="AZ124" s="131" t="str">
        <f t="shared" si="60"/>
        <v/>
      </c>
    </row>
    <row r="125" spans="1:52" x14ac:dyDescent="0.2">
      <c r="A125" s="135">
        <v>116</v>
      </c>
      <c r="B125" s="131" t="str">
        <f t="shared" si="56"/>
        <v/>
      </c>
      <c r="C125" s="131" t="str">
        <f t="shared" si="56"/>
        <v/>
      </c>
      <c r="D125" s="131" t="str">
        <f t="shared" si="56"/>
        <v/>
      </c>
      <c r="E125" s="131" t="str">
        <f t="shared" si="56"/>
        <v/>
      </c>
      <c r="F125" s="131" t="str">
        <f t="shared" si="56"/>
        <v/>
      </c>
      <c r="G125" s="131" t="str">
        <f t="shared" si="56"/>
        <v/>
      </c>
      <c r="H125" s="131" t="str">
        <f t="shared" si="56"/>
        <v/>
      </c>
      <c r="I125" s="131" t="str">
        <f t="shared" si="56"/>
        <v/>
      </c>
      <c r="J125" s="131" t="str">
        <f t="shared" si="56"/>
        <v/>
      </c>
      <c r="K125" s="131" t="str">
        <f t="shared" si="56"/>
        <v/>
      </c>
      <c r="L125" s="131" t="str">
        <f t="shared" si="57"/>
        <v>PULASKI COUNTY</v>
      </c>
      <c r="M125" s="131" t="str">
        <f t="shared" si="57"/>
        <v/>
      </c>
      <c r="N125" s="131" t="str">
        <f t="shared" si="57"/>
        <v/>
      </c>
      <c r="O125" s="131" t="str">
        <f t="shared" si="57"/>
        <v/>
      </c>
      <c r="P125" s="131" t="str">
        <f t="shared" si="57"/>
        <v/>
      </c>
      <c r="Q125" s="131" t="str">
        <f t="shared" si="57"/>
        <v/>
      </c>
      <c r="R125" s="131" t="str">
        <f t="shared" si="57"/>
        <v/>
      </c>
      <c r="S125" s="131" t="str">
        <f t="shared" si="57"/>
        <v>WAYNE COUNTY</v>
      </c>
      <c r="T125" s="131" t="str">
        <f t="shared" si="57"/>
        <v/>
      </c>
      <c r="U125" s="131" t="str">
        <f t="shared" si="57"/>
        <v/>
      </c>
      <c r="V125" s="131" t="str">
        <f t="shared" si="58"/>
        <v/>
      </c>
      <c r="W125" s="131" t="str">
        <f t="shared" si="58"/>
        <v/>
      </c>
      <c r="X125" s="131" t="str">
        <f t="shared" si="58"/>
        <v/>
      </c>
      <c r="Y125" s="131" t="str">
        <f t="shared" si="58"/>
        <v/>
      </c>
      <c r="Z125" s="131" t="str">
        <f t="shared" si="58"/>
        <v/>
      </c>
      <c r="AA125" s="131" t="str">
        <f t="shared" si="58"/>
        <v/>
      </c>
      <c r="AB125" s="131" t="str">
        <f t="shared" si="58"/>
        <v/>
      </c>
      <c r="AC125" s="131" t="str">
        <f t="shared" si="58"/>
        <v/>
      </c>
      <c r="AD125" s="131" t="str">
        <f t="shared" si="58"/>
        <v/>
      </c>
      <c r="AE125" s="131" t="str">
        <f t="shared" si="58"/>
        <v/>
      </c>
      <c r="AF125" s="131" t="str">
        <f t="shared" si="59"/>
        <v/>
      </c>
      <c r="AG125" s="131" t="str">
        <f t="shared" si="59"/>
        <v/>
      </c>
      <c r="AH125" s="131" t="str">
        <f t="shared" si="59"/>
        <v/>
      </c>
      <c r="AI125" s="131" t="str">
        <f t="shared" si="59"/>
        <v/>
      </c>
      <c r="AJ125" s="131" t="str">
        <f t="shared" si="59"/>
        <v/>
      </c>
      <c r="AK125" s="131" t="str">
        <f t="shared" si="59"/>
        <v/>
      </c>
      <c r="AL125" s="131" t="str">
        <f t="shared" si="59"/>
        <v/>
      </c>
      <c r="AM125" s="131" t="str">
        <f t="shared" si="59"/>
        <v/>
      </c>
      <c r="AN125" s="131" t="str">
        <f t="shared" si="59"/>
        <v/>
      </c>
      <c r="AO125" s="131" t="str">
        <f t="shared" si="59"/>
        <v/>
      </c>
      <c r="AP125" s="131" t="str">
        <f t="shared" si="60"/>
        <v/>
      </c>
      <c r="AQ125" s="131" t="str">
        <f t="shared" si="60"/>
        <v/>
      </c>
      <c r="AR125" s="131" t="str">
        <f t="shared" si="60"/>
        <v/>
      </c>
      <c r="AS125" s="131" t="str">
        <f t="shared" si="60"/>
        <v>HUNT COUNTY</v>
      </c>
      <c r="AT125" s="131" t="str">
        <f t="shared" si="60"/>
        <v/>
      </c>
      <c r="AU125" s="131" t="str">
        <f t="shared" si="60"/>
        <v/>
      </c>
      <c r="AV125" s="131" t="str">
        <f t="shared" si="60"/>
        <v>MANASSAS PARK CITY</v>
      </c>
      <c r="AW125" s="131" t="str">
        <f t="shared" si="60"/>
        <v/>
      </c>
      <c r="AX125" s="131" t="str">
        <f t="shared" si="60"/>
        <v/>
      </c>
      <c r="AY125" s="131" t="str">
        <f t="shared" si="60"/>
        <v/>
      </c>
      <c r="AZ125" s="131" t="str">
        <f t="shared" si="60"/>
        <v/>
      </c>
    </row>
    <row r="126" spans="1:52" x14ac:dyDescent="0.2">
      <c r="A126" s="135">
        <v>117</v>
      </c>
      <c r="B126" s="131" t="str">
        <f t="shared" si="56"/>
        <v/>
      </c>
      <c r="C126" s="131" t="str">
        <f t="shared" si="56"/>
        <v/>
      </c>
      <c r="D126" s="131" t="str">
        <f t="shared" si="56"/>
        <v/>
      </c>
      <c r="E126" s="131" t="str">
        <f t="shared" si="56"/>
        <v/>
      </c>
      <c r="F126" s="131" t="str">
        <f t="shared" si="56"/>
        <v/>
      </c>
      <c r="G126" s="131" t="str">
        <f t="shared" si="56"/>
        <v/>
      </c>
      <c r="H126" s="131" t="str">
        <f t="shared" si="56"/>
        <v/>
      </c>
      <c r="I126" s="131" t="str">
        <f t="shared" si="56"/>
        <v/>
      </c>
      <c r="J126" s="131" t="str">
        <f t="shared" si="56"/>
        <v/>
      </c>
      <c r="K126" s="131" t="str">
        <f t="shared" si="56"/>
        <v/>
      </c>
      <c r="L126" s="131" t="str">
        <f t="shared" si="57"/>
        <v>PUTNAM COUNTY</v>
      </c>
      <c r="M126" s="131" t="str">
        <f t="shared" si="57"/>
        <v/>
      </c>
      <c r="N126" s="131" t="str">
        <f t="shared" si="57"/>
        <v/>
      </c>
      <c r="O126" s="131" t="str">
        <f t="shared" si="57"/>
        <v/>
      </c>
      <c r="P126" s="131" t="str">
        <f t="shared" si="57"/>
        <v/>
      </c>
      <c r="Q126" s="131" t="str">
        <f t="shared" si="57"/>
        <v/>
      </c>
      <c r="R126" s="131" t="str">
        <f t="shared" si="57"/>
        <v/>
      </c>
      <c r="S126" s="131" t="str">
        <f t="shared" si="57"/>
        <v>WEBSTER COUNTY</v>
      </c>
      <c r="T126" s="131" t="str">
        <f t="shared" si="57"/>
        <v/>
      </c>
      <c r="U126" s="131" t="str">
        <f t="shared" si="57"/>
        <v/>
      </c>
      <c r="V126" s="131" t="str">
        <f t="shared" si="58"/>
        <v/>
      </c>
      <c r="W126" s="131" t="str">
        <f t="shared" si="58"/>
        <v/>
      </c>
      <c r="X126" s="131" t="str">
        <f t="shared" si="58"/>
        <v/>
      </c>
      <c r="Y126" s="131" t="str">
        <f t="shared" si="58"/>
        <v/>
      </c>
      <c r="Z126" s="131" t="str">
        <f t="shared" si="58"/>
        <v/>
      </c>
      <c r="AA126" s="131" t="str">
        <f t="shared" si="58"/>
        <v/>
      </c>
      <c r="AB126" s="131" t="str">
        <f t="shared" si="58"/>
        <v/>
      </c>
      <c r="AC126" s="131" t="str">
        <f t="shared" si="58"/>
        <v/>
      </c>
      <c r="AD126" s="131" t="str">
        <f t="shared" si="58"/>
        <v/>
      </c>
      <c r="AE126" s="131" t="str">
        <f t="shared" si="58"/>
        <v/>
      </c>
      <c r="AF126" s="131" t="str">
        <f t="shared" si="59"/>
        <v/>
      </c>
      <c r="AG126" s="131" t="str">
        <f t="shared" si="59"/>
        <v/>
      </c>
      <c r="AH126" s="131" t="str">
        <f t="shared" si="59"/>
        <v/>
      </c>
      <c r="AI126" s="131" t="str">
        <f t="shared" si="59"/>
        <v/>
      </c>
      <c r="AJ126" s="131" t="str">
        <f t="shared" si="59"/>
        <v/>
      </c>
      <c r="AK126" s="131" t="str">
        <f t="shared" si="59"/>
        <v/>
      </c>
      <c r="AL126" s="131" t="str">
        <f t="shared" si="59"/>
        <v/>
      </c>
      <c r="AM126" s="131" t="str">
        <f t="shared" si="59"/>
        <v/>
      </c>
      <c r="AN126" s="131" t="str">
        <f t="shared" si="59"/>
        <v/>
      </c>
      <c r="AO126" s="131" t="str">
        <f t="shared" si="59"/>
        <v/>
      </c>
      <c r="AP126" s="131" t="str">
        <f t="shared" si="60"/>
        <v/>
      </c>
      <c r="AQ126" s="131" t="str">
        <f t="shared" si="60"/>
        <v/>
      </c>
      <c r="AR126" s="131" t="str">
        <f t="shared" si="60"/>
        <v/>
      </c>
      <c r="AS126" s="131" t="str">
        <f t="shared" si="60"/>
        <v>HUTCHINSON COUNTY</v>
      </c>
      <c r="AT126" s="131" t="str">
        <f t="shared" si="60"/>
        <v/>
      </c>
      <c r="AU126" s="131" t="str">
        <f t="shared" si="60"/>
        <v/>
      </c>
      <c r="AV126" s="131" t="str">
        <f t="shared" si="60"/>
        <v>MARTINSVILLE CITY</v>
      </c>
      <c r="AW126" s="131" t="str">
        <f t="shared" si="60"/>
        <v/>
      </c>
      <c r="AX126" s="131" t="str">
        <f t="shared" si="60"/>
        <v/>
      </c>
      <c r="AY126" s="131" t="str">
        <f t="shared" si="60"/>
        <v/>
      </c>
      <c r="AZ126" s="131" t="str">
        <f t="shared" si="60"/>
        <v/>
      </c>
    </row>
    <row r="127" spans="1:52" x14ac:dyDescent="0.2">
      <c r="A127" s="135">
        <v>118</v>
      </c>
      <c r="B127" s="131" t="str">
        <f t="shared" si="56"/>
        <v/>
      </c>
      <c r="C127" s="131" t="str">
        <f t="shared" si="56"/>
        <v/>
      </c>
      <c r="D127" s="131" t="str">
        <f t="shared" si="56"/>
        <v/>
      </c>
      <c r="E127" s="131" t="str">
        <f t="shared" si="56"/>
        <v/>
      </c>
      <c r="F127" s="131" t="str">
        <f t="shared" si="56"/>
        <v/>
      </c>
      <c r="G127" s="131" t="str">
        <f t="shared" si="56"/>
        <v/>
      </c>
      <c r="H127" s="131" t="str">
        <f t="shared" si="56"/>
        <v/>
      </c>
      <c r="I127" s="131" t="str">
        <f t="shared" si="56"/>
        <v/>
      </c>
      <c r="J127" s="131" t="str">
        <f t="shared" si="56"/>
        <v/>
      </c>
      <c r="K127" s="131" t="str">
        <f t="shared" si="56"/>
        <v/>
      </c>
      <c r="L127" s="131" t="str">
        <f t="shared" si="57"/>
        <v>QUITMAN COUNTY</v>
      </c>
      <c r="M127" s="131" t="str">
        <f t="shared" si="57"/>
        <v/>
      </c>
      <c r="N127" s="131" t="str">
        <f t="shared" si="57"/>
        <v/>
      </c>
      <c r="O127" s="131" t="str">
        <f t="shared" si="57"/>
        <v/>
      </c>
      <c r="P127" s="131" t="str">
        <f t="shared" si="57"/>
        <v/>
      </c>
      <c r="Q127" s="131" t="str">
        <f t="shared" si="57"/>
        <v/>
      </c>
      <c r="R127" s="131" t="str">
        <f t="shared" si="57"/>
        <v/>
      </c>
      <c r="S127" s="131" t="str">
        <f t="shared" si="57"/>
        <v>WHITLEY COUNTY</v>
      </c>
      <c r="T127" s="131" t="str">
        <f t="shared" si="57"/>
        <v/>
      </c>
      <c r="U127" s="131" t="str">
        <f t="shared" si="57"/>
        <v/>
      </c>
      <c r="V127" s="131" t="str">
        <f t="shared" si="58"/>
        <v/>
      </c>
      <c r="W127" s="131" t="str">
        <f t="shared" si="58"/>
        <v/>
      </c>
      <c r="X127" s="131" t="str">
        <f t="shared" si="58"/>
        <v/>
      </c>
      <c r="Y127" s="131" t="str">
        <f t="shared" si="58"/>
        <v/>
      </c>
      <c r="Z127" s="131" t="str">
        <f t="shared" si="58"/>
        <v/>
      </c>
      <c r="AA127" s="131" t="str">
        <f t="shared" si="58"/>
        <v/>
      </c>
      <c r="AB127" s="131" t="str">
        <f t="shared" si="58"/>
        <v/>
      </c>
      <c r="AC127" s="131" t="str">
        <f t="shared" si="58"/>
        <v/>
      </c>
      <c r="AD127" s="131" t="str">
        <f t="shared" si="58"/>
        <v/>
      </c>
      <c r="AE127" s="131" t="str">
        <f t="shared" si="58"/>
        <v/>
      </c>
      <c r="AF127" s="131" t="str">
        <f t="shared" si="59"/>
        <v/>
      </c>
      <c r="AG127" s="131" t="str">
        <f t="shared" si="59"/>
        <v/>
      </c>
      <c r="AH127" s="131" t="str">
        <f t="shared" si="59"/>
        <v/>
      </c>
      <c r="AI127" s="131" t="str">
        <f t="shared" si="59"/>
        <v/>
      </c>
      <c r="AJ127" s="131" t="str">
        <f t="shared" si="59"/>
        <v/>
      </c>
      <c r="AK127" s="131" t="str">
        <f t="shared" si="59"/>
        <v/>
      </c>
      <c r="AL127" s="131" t="str">
        <f t="shared" si="59"/>
        <v/>
      </c>
      <c r="AM127" s="131" t="str">
        <f t="shared" si="59"/>
        <v/>
      </c>
      <c r="AN127" s="131" t="str">
        <f t="shared" si="59"/>
        <v/>
      </c>
      <c r="AO127" s="131" t="str">
        <f t="shared" si="59"/>
        <v/>
      </c>
      <c r="AP127" s="131" t="str">
        <f t="shared" si="60"/>
        <v/>
      </c>
      <c r="AQ127" s="131" t="str">
        <f t="shared" si="60"/>
        <v/>
      </c>
      <c r="AR127" s="131" t="str">
        <f t="shared" si="60"/>
        <v/>
      </c>
      <c r="AS127" s="131" t="str">
        <f t="shared" si="60"/>
        <v>IRION COUNTY</v>
      </c>
      <c r="AT127" s="131" t="str">
        <f t="shared" si="60"/>
        <v/>
      </c>
      <c r="AU127" s="131" t="str">
        <f t="shared" si="60"/>
        <v/>
      </c>
      <c r="AV127" s="131" t="str">
        <f t="shared" si="60"/>
        <v>NEWPORT NEWS CITY</v>
      </c>
      <c r="AW127" s="131" t="str">
        <f t="shared" si="60"/>
        <v/>
      </c>
      <c r="AX127" s="131" t="str">
        <f t="shared" si="60"/>
        <v/>
      </c>
      <c r="AY127" s="131" t="str">
        <f t="shared" si="60"/>
        <v/>
      </c>
      <c r="AZ127" s="131" t="str">
        <f t="shared" si="60"/>
        <v/>
      </c>
    </row>
    <row r="128" spans="1:52" x14ac:dyDescent="0.2">
      <c r="A128" s="135">
        <v>119</v>
      </c>
      <c r="B128" s="131" t="str">
        <f t="shared" si="56"/>
        <v/>
      </c>
      <c r="C128" s="131" t="str">
        <f t="shared" si="56"/>
        <v/>
      </c>
      <c r="D128" s="131" t="str">
        <f t="shared" si="56"/>
        <v/>
      </c>
      <c r="E128" s="131" t="str">
        <f t="shared" si="56"/>
        <v/>
      </c>
      <c r="F128" s="131" t="str">
        <f t="shared" si="56"/>
        <v/>
      </c>
      <c r="G128" s="131" t="str">
        <f t="shared" si="56"/>
        <v/>
      </c>
      <c r="H128" s="131" t="str">
        <f t="shared" si="56"/>
        <v/>
      </c>
      <c r="I128" s="131" t="str">
        <f t="shared" si="56"/>
        <v/>
      </c>
      <c r="J128" s="131" t="str">
        <f t="shared" si="56"/>
        <v/>
      </c>
      <c r="K128" s="131" t="str">
        <f t="shared" si="56"/>
        <v/>
      </c>
      <c r="L128" s="131" t="str">
        <f t="shared" si="57"/>
        <v>RABUN COUNTY</v>
      </c>
      <c r="M128" s="131" t="str">
        <f t="shared" si="57"/>
        <v/>
      </c>
      <c r="N128" s="131" t="str">
        <f t="shared" si="57"/>
        <v/>
      </c>
      <c r="O128" s="131" t="str">
        <f t="shared" si="57"/>
        <v/>
      </c>
      <c r="P128" s="131" t="str">
        <f t="shared" si="57"/>
        <v/>
      </c>
      <c r="Q128" s="131" t="str">
        <f t="shared" si="57"/>
        <v/>
      </c>
      <c r="R128" s="131" t="str">
        <f t="shared" si="57"/>
        <v/>
      </c>
      <c r="S128" s="131" t="str">
        <f t="shared" si="57"/>
        <v>WOLFE COUNTY</v>
      </c>
      <c r="T128" s="131" t="str">
        <f t="shared" si="57"/>
        <v/>
      </c>
      <c r="U128" s="131" t="str">
        <f t="shared" si="57"/>
        <v/>
      </c>
      <c r="V128" s="131" t="str">
        <f t="shared" si="58"/>
        <v/>
      </c>
      <c r="W128" s="131" t="str">
        <f t="shared" si="58"/>
        <v/>
      </c>
      <c r="X128" s="131" t="str">
        <f t="shared" si="58"/>
        <v/>
      </c>
      <c r="Y128" s="131" t="str">
        <f t="shared" si="58"/>
        <v/>
      </c>
      <c r="Z128" s="131" t="str">
        <f t="shared" si="58"/>
        <v/>
      </c>
      <c r="AA128" s="131" t="str">
        <f t="shared" si="58"/>
        <v/>
      </c>
      <c r="AB128" s="131" t="str">
        <f t="shared" si="58"/>
        <v/>
      </c>
      <c r="AC128" s="131" t="str">
        <f t="shared" si="58"/>
        <v/>
      </c>
      <c r="AD128" s="131" t="str">
        <f t="shared" si="58"/>
        <v/>
      </c>
      <c r="AE128" s="131" t="str">
        <f t="shared" si="58"/>
        <v/>
      </c>
      <c r="AF128" s="131" t="str">
        <f t="shared" si="59"/>
        <v/>
      </c>
      <c r="AG128" s="131" t="str">
        <f t="shared" si="59"/>
        <v/>
      </c>
      <c r="AH128" s="131" t="str">
        <f t="shared" si="59"/>
        <v/>
      </c>
      <c r="AI128" s="131" t="str">
        <f t="shared" si="59"/>
        <v/>
      </c>
      <c r="AJ128" s="131" t="str">
        <f t="shared" si="59"/>
        <v/>
      </c>
      <c r="AK128" s="131" t="str">
        <f t="shared" si="59"/>
        <v/>
      </c>
      <c r="AL128" s="131" t="str">
        <f t="shared" si="59"/>
        <v/>
      </c>
      <c r="AM128" s="131" t="str">
        <f t="shared" si="59"/>
        <v/>
      </c>
      <c r="AN128" s="131" t="str">
        <f t="shared" si="59"/>
        <v/>
      </c>
      <c r="AO128" s="131" t="str">
        <f t="shared" si="59"/>
        <v/>
      </c>
      <c r="AP128" s="131" t="str">
        <f t="shared" si="60"/>
        <v/>
      </c>
      <c r="AQ128" s="131" t="str">
        <f t="shared" si="60"/>
        <v/>
      </c>
      <c r="AR128" s="131" t="str">
        <f t="shared" si="60"/>
        <v/>
      </c>
      <c r="AS128" s="131" t="str">
        <f t="shared" si="60"/>
        <v>JACK COUNTY</v>
      </c>
      <c r="AT128" s="131" t="str">
        <f t="shared" si="60"/>
        <v/>
      </c>
      <c r="AU128" s="131" t="str">
        <f t="shared" si="60"/>
        <v/>
      </c>
      <c r="AV128" s="131" t="str">
        <f t="shared" si="60"/>
        <v>NORFOLK CITY</v>
      </c>
      <c r="AW128" s="131" t="str">
        <f t="shared" si="60"/>
        <v/>
      </c>
      <c r="AX128" s="131" t="str">
        <f t="shared" si="60"/>
        <v/>
      </c>
      <c r="AY128" s="131" t="str">
        <f t="shared" si="60"/>
        <v/>
      </c>
      <c r="AZ128" s="131" t="str">
        <f t="shared" si="60"/>
        <v/>
      </c>
    </row>
    <row r="129" spans="1:52" x14ac:dyDescent="0.2">
      <c r="A129" s="135">
        <v>120</v>
      </c>
      <c r="B129" s="131" t="str">
        <f t="shared" si="56"/>
        <v/>
      </c>
      <c r="C129" s="131" t="str">
        <f t="shared" si="56"/>
        <v/>
      </c>
      <c r="D129" s="131" t="str">
        <f t="shared" si="56"/>
        <v/>
      </c>
      <c r="E129" s="131" t="str">
        <f t="shared" si="56"/>
        <v/>
      </c>
      <c r="F129" s="131" t="str">
        <f t="shared" si="56"/>
        <v/>
      </c>
      <c r="G129" s="131" t="str">
        <f t="shared" si="56"/>
        <v/>
      </c>
      <c r="H129" s="131" t="str">
        <f t="shared" si="56"/>
        <v/>
      </c>
      <c r="I129" s="131" t="str">
        <f t="shared" si="56"/>
        <v/>
      </c>
      <c r="J129" s="131" t="str">
        <f t="shared" si="56"/>
        <v/>
      </c>
      <c r="K129" s="131" t="str">
        <f t="shared" si="56"/>
        <v/>
      </c>
      <c r="L129" s="131" t="str">
        <f t="shared" si="57"/>
        <v>RANDOLPH COUNTY</v>
      </c>
      <c r="M129" s="131" t="str">
        <f t="shared" si="57"/>
        <v/>
      </c>
      <c r="N129" s="131" t="str">
        <f t="shared" si="57"/>
        <v/>
      </c>
      <c r="O129" s="131" t="str">
        <f t="shared" si="57"/>
        <v/>
      </c>
      <c r="P129" s="131" t="str">
        <f t="shared" si="57"/>
        <v/>
      </c>
      <c r="Q129" s="131" t="str">
        <f t="shared" si="57"/>
        <v/>
      </c>
      <c r="R129" s="131" t="str">
        <f t="shared" si="57"/>
        <v/>
      </c>
      <c r="S129" s="131" t="str">
        <f t="shared" si="57"/>
        <v>WOODFORD COUNTY</v>
      </c>
      <c r="T129" s="131" t="str">
        <f t="shared" si="57"/>
        <v/>
      </c>
      <c r="U129" s="131" t="str">
        <f t="shared" si="57"/>
        <v/>
      </c>
      <c r="V129" s="131" t="str">
        <f t="shared" si="58"/>
        <v/>
      </c>
      <c r="W129" s="131" t="str">
        <f t="shared" si="58"/>
        <v/>
      </c>
      <c r="X129" s="131" t="str">
        <f t="shared" si="58"/>
        <v/>
      </c>
      <c r="Y129" s="131" t="str">
        <f t="shared" si="58"/>
        <v/>
      </c>
      <c r="Z129" s="131" t="str">
        <f t="shared" si="58"/>
        <v/>
      </c>
      <c r="AA129" s="131" t="str">
        <f t="shared" si="58"/>
        <v/>
      </c>
      <c r="AB129" s="131" t="str">
        <f t="shared" si="58"/>
        <v/>
      </c>
      <c r="AC129" s="131" t="str">
        <f t="shared" si="58"/>
        <v/>
      </c>
      <c r="AD129" s="131" t="str">
        <f t="shared" si="58"/>
        <v/>
      </c>
      <c r="AE129" s="131" t="str">
        <f t="shared" si="58"/>
        <v/>
      </c>
      <c r="AF129" s="131" t="str">
        <f t="shared" si="59"/>
        <v/>
      </c>
      <c r="AG129" s="131" t="str">
        <f t="shared" si="59"/>
        <v/>
      </c>
      <c r="AH129" s="131" t="str">
        <f t="shared" si="59"/>
        <v/>
      </c>
      <c r="AI129" s="131" t="str">
        <f t="shared" si="59"/>
        <v/>
      </c>
      <c r="AJ129" s="131" t="str">
        <f t="shared" si="59"/>
        <v/>
      </c>
      <c r="AK129" s="131" t="str">
        <f t="shared" si="59"/>
        <v/>
      </c>
      <c r="AL129" s="131" t="str">
        <f t="shared" si="59"/>
        <v/>
      </c>
      <c r="AM129" s="131" t="str">
        <f t="shared" si="59"/>
        <v/>
      </c>
      <c r="AN129" s="131" t="str">
        <f t="shared" si="59"/>
        <v/>
      </c>
      <c r="AO129" s="131" t="str">
        <f t="shared" si="59"/>
        <v/>
      </c>
      <c r="AP129" s="131" t="str">
        <f t="shared" si="60"/>
        <v/>
      </c>
      <c r="AQ129" s="131" t="str">
        <f t="shared" si="60"/>
        <v/>
      </c>
      <c r="AR129" s="131" t="str">
        <f t="shared" si="60"/>
        <v/>
      </c>
      <c r="AS129" s="131" t="str">
        <f t="shared" si="60"/>
        <v>JACKSON COUNTY</v>
      </c>
      <c r="AT129" s="131" t="str">
        <f t="shared" si="60"/>
        <v/>
      </c>
      <c r="AU129" s="131" t="str">
        <f t="shared" si="60"/>
        <v/>
      </c>
      <c r="AV129" s="131" t="str">
        <f t="shared" si="60"/>
        <v>NORTON CITY</v>
      </c>
      <c r="AW129" s="131" t="str">
        <f t="shared" si="60"/>
        <v/>
      </c>
      <c r="AX129" s="131" t="str">
        <f t="shared" si="60"/>
        <v/>
      </c>
      <c r="AY129" s="131" t="str">
        <f t="shared" si="60"/>
        <v/>
      </c>
      <c r="AZ129" s="131" t="str">
        <f t="shared" si="60"/>
        <v/>
      </c>
    </row>
    <row r="130" spans="1:52" x14ac:dyDescent="0.2">
      <c r="A130" s="135">
        <v>121</v>
      </c>
      <c r="B130" s="131" t="str">
        <f t="shared" ref="B130:K139" si="61">IFERROR(VLOOKUP($B$3&amp;"_"&amp;B$8&amp;$A130,LookUpTable_CountyName_AllYears,3,FALSE),"")</f>
        <v/>
      </c>
      <c r="C130" s="131" t="str">
        <f t="shared" si="61"/>
        <v/>
      </c>
      <c r="D130" s="131" t="str">
        <f t="shared" si="61"/>
        <v/>
      </c>
      <c r="E130" s="131" t="str">
        <f t="shared" si="61"/>
        <v/>
      </c>
      <c r="F130" s="131" t="str">
        <f t="shared" si="61"/>
        <v/>
      </c>
      <c r="G130" s="131" t="str">
        <f t="shared" si="61"/>
        <v/>
      </c>
      <c r="H130" s="131" t="str">
        <f t="shared" si="61"/>
        <v/>
      </c>
      <c r="I130" s="131" t="str">
        <f t="shared" si="61"/>
        <v/>
      </c>
      <c r="J130" s="131" t="str">
        <f t="shared" si="61"/>
        <v/>
      </c>
      <c r="K130" s="131" t="str">
        <f t="shared" si="61"/>
        <v/>
      </c>
      <c r="L130" s="131" t="str">
        <f t="shared" ref="L130:U139" si="62">IFERROR(VLOOKUP($B$3&amp;"_"&amp;L$8&amp;$A130,LookUpTable_CountyName_AllYears,3,FALSE),"")</f>
        <v>RICHMOND COUNTY</v>
      </c>
      <c r="M130" s="131" t="str">
        <f t="shared" si="62"/>
        <v/>
      </c>
      <c r="N130" s="131" t="str">
        <f t="shared" si="62"/>
        <v/>
      </c>
      <c r="O130" s="131" t="str">
        <f t="shared" si="62"/>
        <v/>
      </c>
      <c r="P130" s="131" t="str">
        <f t="shared" si="62"/>
        <v/>
      </c>
      <c r="Q130" s="131" t="str">
        <f t="shared" si="62"/>
        <v/>
      </c>
      <c r="R130" s="131" t="str">
        <f t="shared" si="62"/>
        <v/>
      </c>
      <c r="S130" s="131" t="str">
        <f t="shared" si="62"/>
        <v/>
      </c>
      <c r="T130" s="131" t="str">
        <f t="shared" si="62"/>
        <v/>
      </c>
      <c r="U130" s="131" t="str">
        <f t="shared" si="62"/>
        <v/>
      </c>
      <c r="V130" s="131" t="str">
        <f t="shared" ref="V130:AE139" si="63">IFERROR(VLOOKUP($B$3&amp;"_"&amp;V$8&amp;$A130,LookUpTable_CountyName_AllYears,3,FALSE),"")</f>
        <v/>
      </c>
      <c r="W130" s="131" t="str">
        <f t="shared" si="63"/>
        <v/>
      </c>
      <c r="X130" s="131" t="str">
        <f t="shared" si="63"/>
        <v/>
      </c>
      <c r="Y130" s="131" t="str">
        <f t="shared" si="63"/>
        <v/>
      </c>
      <c r="Z130" s="131" t="str">
        <f t="shared" si="63"/>
        <v/>
      </c>
      <c r="AA130" s="131" t="str">
        <f t="shared" si="63"/>
        <v/>
      </c>
      <c r="AB130" s="131" t="str">
        <f t="shared" si="63"/>
        <v/>
      </c>
      <c r="AC130" s="131" t="str">
        <f t="shared" si="63"/>
        <v/>
      </c>
      <c r="AD130" s="131" t="str">
        <f t="shared" si="63"/>
        <v/>
      </c>
      <c r="AE130" s="131" t="str">
        <f t="shared" si="63"/>
        <v/>
      </c>
      <c r="AF130" s="131" t="str">
        <f t="shared" ref="AF130:AO139" si="64">IFERROR(VLOOKUP($B$3&amp;"_"&amp;AF$8&amp;$A130,LookUpTable_CountyName_AllYears,3,FALSE),"")</f>
        <v/>
      </c>
      <c r="AG130" s="131" t="str">
        <f t="shared" si="64"/>
        <v/>
      </c>
      <c r="AH130" s="131" t="str">
        <f t="shared" si="64"/>
        <v/>
      </c>
      <c r="AI130" s="131" t="str">
        <f t="shared" si="64"/>
        <v/>
      </c>
      <c r="AJ130" s="131" t="str">
        <f t="shared" si="64"/>
        <v/>
      </c>
      <c r="AK130" s="131" t="str">
        <f t="shared" si="64"/>
        <v/>
      </c>
      <c r="AL130" s="131" t="str">
        <f t="shared" si="64"/>
        <v/>
      </c>
      <c r="AM130" s="131" t="str">
        <f t="shared" si="64"/>
        <v/>
      </c>
      <c r="AN130" s="131" t="str">
        <f t="shared" si="64"/>
        <v/>
      </c>
      <c r="AO130" s="131" t="str">
        <f t="shared" si="64"/>
        <v/>
      </c>
      <c r="AP130" s="131" t="str">
        <f t="shared" ref="AP130:AZ139" si="65">IFERROR(VLOOKUP($B$3&amp;"_"&amp;AP$8&amp;$A130,LookUpTable_CountyName_AllYears,3,FALSE),"")</f>
        <v/>
      </c>
      <c r="AQ130" s="131" t="str">
        <f t="shared" si="65"/>
        <v/>
      </c>
      <c r="AR130" s="131" t="str">
        <f t="shared" si="65"/>
        <v/>
      </c>
      <c r="AS130" s="131" t="str">
        <f t="shared" si="65"/>
        <v>JASPER COUNTY</v>
      </c>
      <c r="AT130" s="131" t="str">
        <f t="shared" si="65"/>
        <v/>
      </c>
      <c r="AU130" s="131" t="str">
        <f t="shared" si="65"/>
        <v/>
      </c>
      <c r="AV130" s="131" t="str">
        <f t="shared" si="65"/>
        <v>PETERSBURG CITY</v>
      </c>
      <c r="AW130" s="131" t="str">
        <f t="shared" si="65"/>
        <v/>
      </c>
      <c r="AX130" s="131" t="str">
        <f t="shared" si="65"/>
        <v/>
      </c>
      <c r="AY130" s="131" t="str">
        <f t="shared" si="65"/>
        <v/>
      </c>
      <c r="AZ130" s="131" t="str">
        <f t="shared" si="65"/>
        <v/>
      </c>
    </row>
    <row r="131" spans="1:52" x14ac:dyDescent="0.2">
      <c r="A131" s="135">
        <v>122</v>
      </c>
      <c r="B131" s="131" t="str">
        <f t="shared" si="61"/>
        <v/>
      </c>
      <c r="C131" s="131" t="str">
        <f t="shared" si="61"/>
        <v/>
      </c>
      <c r="D131" s="131" t="str">
        <f t="shared" si="61"/>
        <v/>
      </c>
      <c r="E131" s="131" t="str">
        <f t="shared" si="61"/>
        <v/>
      </c>
      <c r="F131" s="131" t="str">
        <f t="shared" si="61"/>
        <v/>
      </c>
      <c r="G131" s="131" t="str">
        <f t="shared" si="61"/>
        <v/>
      </c>
      <c r="H131" s="131" t="str">
        <f t="shared" si="61"/>
        <v/>
      </c>
      <c r="I131" s="131" t="str">
        <f t="shared" si="61"/>
        <v/>
      </c>
      <c r="J131" s="131" t="str">
        <f t="shared" si="61"/>
        <v/>
      </c>
      <c r="K131" s="131" t="str">
        <f t="shared" si="61"/>
        <v/>
      </c>
      <c r="L131" s="131" t="str">
        <f t="shared" si="62"/>
        <v>ROCKDALE COUNTY</v>
      </c>
      <c r="M131" s="131" t="str">
        <f t="shared" si="62"/>
        <v/>
      </c>
      <c r="N131" s="131" t="str">
        <f t="shared" si="62"/>
        <v/>
      </c>
      <c r="O131" s="131" t="str">
        <f t="shared" si="62"/>
        <v/>
      </c>
      <c r="P131" s="131" t="str">
        <f t="shared" si="62"/>
        <v/>
      </c>
      <c r="Q131" s="131" t="str">
        <f t="shared" si="62"/>
        <v/>
      </c>
      <c r="R131" s="131" t="str">
        <f t="shared" si="62"/>
        <v/>
      </c>
      <c r="S131" s="131" t="str">
        <f t="shared" si="62"/>
        <v/>
      </c>
      <c r="T131" s="131" t="str">
        <f t="shared" si="62"/>
        <v/>
      </c>
      <c r="U131" s="131" t="str">
        <f t="shared" si="62"/>
        <v/>
      </c>
      <c r="V131" s="131" t="str">
        <f t="shared" si="63"/>
        <v/>
      </c>
      <c r="W131" s="131" t="str">
        <f t="shared" si="63"/>
        <v/>
      </c>
      <c r="X131" s="131" t="str">
        <f t="shared" si="63"/>
        <v/>
      </c>
      <c r="Y131" s="131" t="str">
        <f t="shared" si="63"/>
        <v/>
      </c>
      <c r="Z131" s="131" t="str">
        <f t="shared" si="63"/>
        <v/>
      </c>
      <c r="AA131" s="131" t="str">
        <f t="shared" si="63"/>
        <v/>
      </c>
      <c r="AB131" s="131" t="str">
        <f t="shared" si="63"/>
        <v/>
      </c>
      <c r="AC131" s="131" t="str">
        <f t="shared" si="63"/>
        <v/>
      </c>
      <c r="AD131" s="131" t="str">
        <f t="shared" si="63"/>
        <v/>
      </c>
      <c r="AE131" s="131" t="str">
        <f t="shared" si="63"/>
        <v/>
      </c>
      <c r="AF131" s="131" t="str">
        <f t="shared" si="64"/>
        <v/>
      </c>
      <c r="AG131" s="131" t="str">
        <f t="shared" si="64"/>
        <v/>
      </c>
      <c r="AH131" s="131" t="str">
        <f t="shared" si="64"/>
        <v/>
      </c>
      <c r="AI131" s="131" t="str">
        <f t="shared" si="64"/>
        <v/>
      </c>
      <c r="AJ131" s="131" t="str">
        <f t="shared" si="64"/>
        <v/>
      </c>
      <c r="AK131" s="131" t="str">
        <f t="shared" si="64"/>
        <v/>
      </c>
      <c r="AL131" s="131" t="str">
        <f t="shared" si="64"/>
        <v/>
      </c>
      <c r="AM131" s="131" t="str">
        <f t="shared" si="64"/>
        <v/>
      </c>
      <c r="AN131" s="131" t="str">
        <f t="shared" si="64"/>
        <v/>
      </c>
      <c r="AO131" s="131" t="str">
        <f t="shared" si="64"/>
        <v/>
      </c>
      <c r="AP131" s="131" t="str">
        <f t="shared" si="65"/>
        <v/>
      </c>
      <c r="AQ131" s="131" t="str">
        <f t="shared" si="65"/>
        <v/>
      </c>
      <c r="AR131" s="131" t="str">
        <f t="shared" si="65"/>
        <v/>
      </c>
      <c r="AS131" s="131" t="str">
        <f t="shared" si="65"/>
        <v>JEFF DAVIS COUNTY</v>
      </c>
      <c r="AT131" s="131" t="str">
        <f t="shared" si="65"/>
        <v/>
      </c>
      <c r="AU131" s="131" t="str">
        <f t="shared" si="65"/>
        <v/>
      </c>
      <c r="AV131" s="131" t="str">
        <f t="shared" si="65"/>
        <v>POQUOSON CITY</v>
      </c>
      <c r="AW131" s="131" t="str">
        <f t="shared" si="65"/>
        <v/>
      </c>
      <c r="AX131" s="131" t="str">
        <f t="shared" si="65"/>
        <v/>
      </c>
      <c r="AY131" s="131" t="str">
        <f t="shared" si="65"/>
        <v/>
      </c>
      <c r="AZ131" s="131" t="str">
        <f t="shared" si="65"/>
        <v/>
      </c>
    </row>
    <row r="132" spans="1:52" x14ac:dyDescent="0.2">
      <c r="A132" s="135">
        <v>123</v>
      </c>
      <c r="B132" s="131" t="str">
        <f t="shared" si="61"/>
        <v/>
      </c>
      <c r="C132" s="131" t="str">
        <f t="shared" si="61"/>
        <v/>
      </c>
      <c r="D132" s="131" t="str">
        <f t="shared" si="61"/>
        <v/>
      </c>
      <c r="E132" s="131" t="str">
        <f t="shared" si="61"/>
        <v/>
      </c>
      <c r="F132" s="131" t="str">
        <f t="shared" si="61"/>
        <v/>
      </c>
      <c r="G132" s="131" t="str">
        <f t="shared" si="61"/>
        <v/>
      </c>
      <c r="H132" s="131" t="str">
        <f t="shared" si="61"/>
        <v/>
      </c>
      <c r="I132" s="131" t="str">
        <f t="shared" si="61"/>
        <v/>
      </c>
      <c r="J132" s="131" t="str">
        <f t="shared" si="61"/>
        <v/>
      </c>
      <c r="K132" s="131" t="str">
        <f t="shared" si="61"/>
        <v/>
      </c>
      <c r="L132" s="131" t="str">
        <f t="shared" si="62"/>
        <v>SCHLEY COUNTY</v>
      </c>
      <c r="M132" s="131" t="str">
        <f t="shared" si="62"/>
        <v/>
      </c>
      <c r="N132" s="131" t="str">
        <f t="shared" si="62"/>
        <v/>
      </c>
      <c r="O132" s="131" t="str">
        <f t="shared" si="62"/>
        <v/>
      </c>
      <c r="P132" s="131" t="str">
        <f t="shared" si="62"/>
        <v/>
      </c>
      <c r="Q132" s="131" t="str">
        <f t="shared" si="62"/>
        <v/>
      </c>
      <c r="R132" s="131" t="str">
        <f t="shared" si="62"/>
        <v/>
      </c>
      <c r="S132" s="131" t="str">
        <f t="shared" si="62"/>
        <v/>
      </c>
      <c r="T132" s="131" t="str">
        <f t="shared" si="62"/>
        <v/>
      </c>
      <c r="U132" s="131" t="str">
        <f t="shared" si="62"/>
        <v/>
      </c>
      <c r="V132" s="131" t="str">
        <f t="shared" si="63"/>
        <v/>
      </c>
      <c r="W132" s="131" t="str">
        <f t="shared" si="63"/>
        <v/>
      </c>
      <c r="X132" s="131" t="str">
        <f t="shared" si="63"/>
        <v/>
      </c>
      <c r="Y132" s="131" t="str">
        <f t="shared" si="63"/>
        <v/>
      </c>
      <c r="Z132" s="131" t="str">
        <f t="shared" si="63"/>
        <v/>
      </c>
      <c r="AA132" s="131" t="str">
        <f t="shared" si="63"/>
        <v/>
      </c>
      <c r="AB132" s="131" t="str">
        <f t="shared" si="63"/>
        <v/>
      </c>
      <c r="AC132" s="131" t="str">
        <f t="shared" si="63"/>
        <v/>
      </c>
      <c r="AD132" s="131" t="str">
        <f t="shared" si="63"/>
        <v/>
      </c>
      <c r="AE132" s="131" t="str">
        <f t="shared" si="63"/>
        <v/>
      </c>
      <c r="AF132" s="131" t="str">
        <f t="shared" si="64"/>
        <v/>
      </c>
      <c r="AG132" s="131" t="str">
        <f t="shared" si="64"/>
        <v/>
      </c>
      <c r="AH132" s="131" t="str">
        <f t="shared" si="64"/>
        <v/>
      </c>
      <c r="AI132" s="131" t="str">
        <f t="shared" si="64"/>
        <v/>
      </c>
      <c r="AJ132" s="131" t="str">
        <f t="shared" si="64"/>
        <v/>
      </c>
      <c r="AK132" s="131" t="str">
        <f t="shared" si="64"/>
        <v/>
      </c>
      <c r="AL132" s="131" t="str">
        <f t="shared" si="64"/>
        <v/>
      </c>
      <c r="AM132" s="131" t="str">
        <f t="shared" si="64"/>
        <v/>
      </c>
      <c r="AN132" s="131" t="str">
        <f t="shared" si="64"/>
        <v/>
      </c>
      <c r="AO132" s="131" t="str">
        <f t="shared" si="64"/>
        <v/>
      </c>
      <c r="AP132" s="131" t="str">
        <f t="shared" si="65"/>
        <v/>
      </c>
      <c r="AQ132" s="131" t="str">
        <f t="shared" si="65"/>
        <v/>
      </c>
      <c r="AR132" s="131" t="str">
        <f t="shared" si="65"/>
        <v/>
      </c>
      <c r="AS132" s="131" t="str">
        <f t="shared" si="65"/>
        <v>JEFFERSON COUNTY</v>
      </c>
      <c r="AT132" s="131" t="str">
        <f t="shared" si="65"/>
        <v/>
      </c>
      <c r="AU132" s="131" t="str">
        <f t="shared" si="65"/>
        <v/>
      </c>
      <c r="AV132" s="131" t="str">
        <f t="shared" si="65"/>
        <v>PORTSMOUTH CITY</v>
      </c>
      <c r="AW132" s="131" t="str">
        <f t="shared" si="65"/>
        <v/>
      </c>
      <c r="AX132" s="131" t="str">
        <f t="shared" si="65"/>
        <v/>
      </c>
      <c r="AY132" s="131" t="str">
        <f t="shared" si="65"/>
        <v/>
      </c>
      <c r="AZ132" s="131" t="str">
        <f t="shared" si="65"/>
        <v/>
      </c>
    </row>
    <row r="133" spans="1:52" x14ac:dyDescent="0.2">
      <c r="A133" s="135">
        <v>124</v>
      </c>
      <c r="B133" s="131" t="str">
        <f t="shared" si="61"/>
        <v/>
      </c>
      <c r="C133" s="131" t="str">
        <f t="shared" si="61"/>
        <v/>
      </c>
      <c r="D133" s="131" t="str">
        <f t="shared" si="61"/>
        <v/>
      </c>
      <c r="E133" s="131" t="str">
        <f t="shared" si="61"/>
        <v/>
      </c>
      <c r="F133" s="131" t="str">
        <f t="shared" si="61"/>
        <v/>
      </c>
      <c r="G133" s="131" t="str">
        <f t="shared" si="61"/>
        <v/>
      </c>
      <c r="H133" s="131" t="str">
        <f t="shared" si="61"/>
        <v/>
      </c>
      <c r="I133" s="131" t="str">
        <f t="shared" si="61"/>
        <v/>
      </c>
      <c r="J133" s="131" t="str">
        <f t="shared" si="61"/>
        <v/>
      </c>
      <c r="K133" s="131" t="str">
        <f t="shared" si="61"/>
        <v/>
      </c>
      <c r="L133" s="131" t="str">
        <f t="shared" si="62"/>
        <v>SCREVEN COUNTY</v>
      </c>
      <c r="M133" s="131" t="str">
        <f t="shared" si="62"/>
        <v/>
      </c>
      <c r="N133" s="131" t="str">
        <f t="shared" si="62"/>
        <v/>
      </c>
      <c r="O133" s="131" t="str">
        <f t="shared" si="62"/>
        <v/>
      </c>
      <c r="P133" s="131" t="str">
        <f t="shared" si="62"/>
        <v/>
      </c>
      <c r="Q133" s="131" t="str">
        <f t="shared" si="62"/>
        <v/>
      </c>
      <c r="R133" s="131" t="str">
        <f t="shared" si="62"/>
        <v/>
      </c>
      <c r="S133" s="131" t="str">
        <f t="shared" si="62"/>
        <v/>
      </c>
      <c r="T133" s="131" t="str">
        <f t="shared" si="62"/>
        <v/>
      </c>
      <c r="U133" s="131" t="str">
        <f t="shared" si="62"/>
        <v/>
      </c>
      <c r="V133" s="131" t="str">
        <f t="shared" si="63"/>
        <v/>
      </c>
      <c r="W133" s="131" t="str">
        <f t="shared" si="63"/>
        <v/>
      </c>
      <c r="X133" s="131" t="str">
        <f t="shared" si="63"/>
        <v/>
      </c>
      <c r="Y133" s="131" t="str">
        <f t="shared" si="63"/>
        <v/>
      </c>
      <c r="Z133" s="131" t="str">
        <f t="shared" si="63"/>
        <v/>
      </c>
      <c r="AA133" s="131" t="str">
        <f t="shared" si="63"/>
        <v/>
      </c>
      <c r="AB133" s="131" t="str">
        <f t="shared" si="63"/>
        <v/>
      </c>
      <c r="AC133" s="131" t="str">
        <f t="shared" si="63"/>
        <v/>
      </c>
      <c r="AD133" s="131" t="str">
        <f t="shared" si="63"/>
        <v/>
      </c>
      <c r="AE133" s="131" t="str">
        <f t="shared" si="63"/>
        <v/>
      </c>
      <c r="AF133" s="131" t="str">
        <f t="shared" si="64"/>
        <v/>
      </c>
      <c r="AG133" s="131" t="str">
        <f t="shared" si="64"/>
        <v/>
      </c>
      <c r="AH133" s="131" t="str">
        <f t="shared" si="64"/>
        <v/>
      </c>
      <c r="AI133" s="131" t="str">
        <f t="shared" si="64"/>
        <v/>
      </c>
      <c r="AJ133" s="131" t="str">
        <f t="shared" si="64"/>
        <v/>
      </c>
      <c r="AK133" s="131" t="str">
        <f t="shared" si="64"/>
        <v/>
      </c>
      <c r="AL133" s="131" t="str">
        <f t="shared" si="64"/>
        <v/>
      </c>
      <c r="AM133" s="131" t="str">
        <f t="shared" si="64"/>
        <v/>
      </c>
      <c r="AN133" s="131" t="str">
        <f t="shared" si="64"/>
        <v/>
      </c>
      <c r="AO133" s="131" t="str">
        <f t="shared" si="64"/>
        <v/>
      </c>
      <c r="AP133" s="131" t="str">
        <f t="shared" si="65"/>
        <v/>
      </c>
      <c r="AQ133" s="131" t="str">
        <f t="shared" si="65"/>
        <v/>
      </c>
      <c r="AR133" s="131" t="str">
        <f t="shared" si="65"/>
        <v/>
      </c>
      <c r="AS133" s="131" t="str">
        <f t="shared" si="65"/>
        <v>JIM HOGG COUNTY</v>
      </c>
      <c r="AT133" s="131" t="str">
        <f t="shared" si="65"/>
        <v/>
      </c>
      <c r="AU133" s="131" t="str">
        <f t="shared" si="65"/>
        <v/>
      </c>
      <c r="AV133" s="131" t="str">
        <f t="shared" si="65"/>
        <v>RADFORD CITY</v>
      </c>
      <c r="AW133" s="131" t="str">
        <f t="shared" si="65"/>
        <v/>
      </c>
      <c r="AX133" s="131" t="str">
        <f t="shared" si="65"/>
        <v/>
      </c>
      <c r="AY133" s="131" t="str">
        <f t="shared" si="65"/>
        <v/>
      </c>
      <c r="AZ133" s="131" t="str">
        <f t="shared" si="65"/>
        <v/>
      </c>
    </row>
    <row r="134" spans="1:52" x14ac:dyDescent="0.2">
      <c r="A134" s="135">
        <v>125</v>
      </c>
      <c r="B134" s="131" t="str">
        <f t="shared" si="61"/>
        <v/>
      </c>
      <c r="C134" s="131" t="str">
        <f t="shared" si="61"/>
        <v/>
      </c>
      <c r="D134" s="131" t="str">
        <f t="shared" si="61"/>
        <v/>
      </c>
      <c r="E134" s="131" t="str">
        <f t="shared" si="61"/>
        <v/>
      </c>
      <c r="F134" s="131" t="str">
        <f t="shared" si="61"/>
        <v/>
      </c>
      <c r="G134" s="131" t="str">
        <f t="shared" si="61"/>
        <v/>
      </c>
      <c r="H134" s="131" t="str">
        <f t="shared" si="61"/>
        <v/>
      </c>
      <c r="I134" s="131" t="str">
        <f t="shared" si="61"/>
        <v/>
      </c>
      <c r="J134" s="131" t="str">
        <f t="shared" si="61"/>
        <v/>
      </c>
      <c r="K134" s="131" t="str">
        <f t="shared" si="61"/>
        <v/>
      </c>
      <c r="L134" s="131" t="str">
        <f t="shared" si="62"/>
        <v>SEMINOLE COUNTY</v>
      </c>
      <c r="M134" s="131" t="str">
        <f t="shared" si="62"/>
        <v/>
      </c>
      <c r="N134" s="131" t="str">
        <f t="shared" si="62"/>
        <v/>
      </c>
      <c r="O134" s="131" t="str">
        <f t="shared" si="62"/>
        <v/>
      </c>
      <c r="P134" s="131" t="str">
        <f t="shared" si="62"/>
        <v/>
      </c>
      <c r="Q134" s="131" t="str">
        <f t="shared" si="62"/>
        <v/>
      </c>
      <c r="R134" s="131" t="str">
        <f t="shared" si="62"/>
        <v/>
      </c>
      <c r="S134" s="131" t="str">
        <f t="shared" si="62"/>
        <v/>
      </c>
      <c r="T134" s="131" t="str">
        <f t="shared" si="62"/>
        <v/>
      </c>
      <c r="U134" s="131" t="str">
        <f t="shared" si="62"/>
        <v/>
      </c>
      <c r="V134" s="131" t="str">
        <f t="shared" si="63"/>
        <v/>
      </c>
      <c r="W134" s="131" t="str">
        <f t="shared" si="63"/>
        <v/>
      </c>
      <c r="X134" s="131" t="str">
        <f t="shared" si="63"/>
        <v/>
      </c>
      <c r="Y134" s="131" t="str">
        <f t="shared" si="63"/>
        <v/>
      </c>
      <c r="Z134" s="131" t="str">
        <f t="shared" si="63"/>
        <v/>
      </c>
      <c r="AA134" s="131" t="str">
        <f t="shared" si="63"/>
        <v/>
      </c>
      <c r="AB134" s="131" t="str">
        <f t="shared" si="63"/>
        <v/>
      </c>
      <c r="AC134" s="131" t="str">
        <f t="shared" si="63"/>
        <v/>
      </c>
      <c r="AD134" s="131" t="str">
        <f t="shared" si="63"/>
        <v/>
      </c>
      <c r="AE134" s="131" t="str">
        <f t="shared" si="63"/>
        <v/>
      </c>
      <c r="AF134" s="131" t="str">
        <f t="shared" si="64"/>
        <v/>
      </c>
      <c r="AG134" s="131" t="str">
        <f t="shared" si="64"/>
        <v/>
      </c>
      <c r="AH134" s="131" t="str">
        <f t="shared" si="64"/>
        <v/>
      </c>
      <c r="AI134" s="131" t="str">
        <f t="shared" si="64"/>
        <v/>
      </c>
      <c r="AJ134" s="131" t="str">
        <f t="shared" si="64"/>
        <v/>
      </c>
      <c r="AK134" s="131" t="str">
        <f t="shared" si="64"/>
        <v/>
      </c>
      <c r="AL134" s="131" t="str">
        <f t="shared" si="64"/>
        <v/>
      </c>
      <c r="AM134" s="131" t="str">
        <f t="shared" si="64"/>
        <v/>
      </c>
      <c r="AN134" s="131" t="str">
        <f t="shared" si="64"/>
        <v/>
      </c>
      <c r="AO134" s="131" t="str">
        <f t="shared" si="64"/>
        <v/>
      </c>
      <c r="AP134" s="131" t="str">
        <f t="shared" si="65"/>
        <v/>
      </c>
      <c r="AQ134" s="131" t="str">
        <f t="shared" si="65"/>
        <v/>
      </c>
      <c r="AR134" s="131" t="str">
        <f t="shared" si="65"/>
        <v/>
      </c>
      <c r="AS134" s="131" t="str">
        <f t="shared" si="65"/>
        <v>JIM WELLS COUNTY</v>
      </c>
      <c r="AT134" s="131" t="str">
        <f t="shared" si="65"/>
        <v/>
      </c>
      <c r="AU134" s="131" t="str">
        <f t="shared" si="65"/>
        <v/>
      </c>
      <c r="AV134" s="131" t="str">
        <f t="shared" si="65"/>
        <v>RICHMOND CITY</v>
      </c>
      <c r="AW134" s="131" t="str">
        <f t="shared" si="65"/>
        <v/>
      </c>
      <c r="AX134" s="131" t="str">
        <f t="shared" si="65"/>
        <v/>
      </c>
      <c r="AY134" s="131" t="str">
        <f t="shared" si="65"/>
        <v/>
      </c>
      <c r="AZ134" s="131" t="str">
        <f t="shared" si="65"/>
        <v/>
      </c>
    </row>
    <row r="135" spans="1:52" x14ac:dyDescent="0.2">
      <c r="A135" s="135">
        <v>126</v>
      </c>
      <c r="B135" s="131" t="str">
        <f t="shared" si="61"/>
        <v/>
      </c>
      <c r="C135" s="131" t="str">
        <f t="shared" si="61"/>
        <v/>
      </c>
      <c r="D135" s="131" t="str">
        <f t="shared" si="61"/>
        <v/>
      </c>
      <c r="E135" s="131" t="str">
        <f t="shared" si="61"/>
        <v/>
      </c>
      <c r="F135" s="131" t="str">
        <f t="shared" si="61"/>
        <v/>
      </c>
      <c r="G135" s="131" t="str">
        <f t="shared" si="61"/>
        <v/>
      </c>
      <c r="H135" s="131" t="str">
        <f t="shared" si="61"/>
        <v/>
      </c>
      <c r="I135" s="131" t="str">
        <f t="shared" si="61"/>
        <v/>
      </c>
      <c r="J135" s="131" t="str">
        <f t="shared" si="61"/>
        <v/>
      </c>
      <c r="K135" s="131" t="str">
        <f t="shared" si="61"/>
        <v/>
      </c>
      <c r="L135" s="131" t="str">
        <f t="shared" si="62"/>
        <v>SPALDING COUNTY</v>
      </c>
      <c r="M135" s="131" t="str">
        <f t="shared" si="62"/>
        <v/>
      </c>
      <c r="N135" s="131" t="str">
        <f t="shared" si="62"/>
        <v/>
      </c>
      <c r="O135" s="131" t="str">
        <f t="shared" si="62"/>
        <v/>
      </c>
      <c r="P135" s="131" t="str">
        <f t="shared" si="62"/>
        <v/>
      </c>
      <c r="Q135" s="131" t="str">
        <f t="shared" si="62"/>
        <v/>
      </c>
      <c r="R135" s="131" t="str">
        <f t="shared" si="62"/>
        <v/>
      </c>
      <c r="S135" s="131" t="str">
        <f t="shared" si="62"/>
        <v/>
      </c>
      <c r="T135" s="131" t="str">
        <f t="shared" si="62"/>
        <v/>
      </c>
      <c r="U135" s="131" t="str">
        <f t="shared" si="62"/>
        <v/>
      </c>
      <c r="V135" s="131" t="str">
        <f t="shared" si="63"/>
        <v/>
      </c>
      <c r="W135" s="131" t="str">
        <f t="shared" si="63"/>
        <v/>
      </c>
      <c r="X135" s="131" t="str">
        <f t="shared" si="63"/>
        <v/>
      </c>
      <c r="Y135" s="131" t="str">
        <f t="shared" si="63"/>
        <v/>
      </c>
      <c r="Z135" s="131" t="str">
        <f t="shared" si="63"/>
        <v/>
      </c>
      <c r="AA135" s="131" t="str">
        <f t="shared" si="63"/>
        <v/>
      </c>
      <c r="AB135" s="131" t="str">
        <f t="shared" si="63"/>
        <v/>
      </c>
      <c r="AC135" s="131" t="str">
        <f t="shared" si="63"/>
        <v/>
      </c>
      <c r="AD135" s="131" t="str">
        <f t="shared" si="63"/>
        <v/>
      </c>
      <c r="AE135" s="131" t="str">
        <f t="shared" si="63"/>
        <v/>
      </c>
      <c r="AF135" s="131" t="str">
        <f t="shared" si="64"/>
        <v/>
      </c>
      <c r="AG135" s="131" t="str">
        <f t="shared" si="64"/>
        <v/>
      </c>
      <c r="AH135" s="131" t="str">
        <f t="shared" si="64"/>
        <v/>
      </c>
      <c r="AI135" s="131" t="str">
        <f t="shared" si="64"/>
        <v/>
      </c>
      <c r="AJ135" s="131" t="str">
        <f t="shared" si="64"/>
        <v/>
      </c>
      <c r="AK135" s="131" t="str">
        <f t="shared" si="64"/>
        <v/>
      </c>
      <c r="AL135" s="131" t="str">
        <f t="shared" si="64"/>
        <v/>
      </c>
      <c r="AM135" s="131" t="str">
        <f t="shared" si="64"/>
        <v/>
      </c>
      <c r="AN135" s="131" t="str">
        <f t="shared" si="64"/>
        <v/>
      </c>
      <c r="AO135" s="131" t="str">
        <f t="shared" si="64"/>
        <v/>
      </c>
      <c r="AP135" s="131" t="str">
        <f t="shared" si="65"/>
        <v/>
      </c>
      <c r="AQ135" s="131" t="str">
        <f t="shared" si="65"/>
        <v/>
      </c>
      <c r="AR135" s="131" t="str">
        <f t="shared" si="65"/>
        <v/>
      </c>
      <c r="AS135" s="131" t="str">
        <f t="shared" si="65"/>
        <v>JOHNSON COUNTY</v>
      </c>
      <c r="AT135" s="131" t="str">
        <f t="shared" si="65"/>
        <v/>
      </c>
      <c r="AU135" s="131" t="str">
        <f t="shared" si="65"/>
        <v/>
      </c>
      <c r="AV135" s="131" t="str">
        <f t="shared" si="65"/>
        <v>ROANOKE CITY</v>
      </c>
      <c r="AW135" s="131" t="str">
        <f t="shared" si="65"/>
        <v/>
      </c>
      <c r="AX135" s="131" t="str">
        <f t="shared" si="65"/>
        <v/>
      </c>
      <c r="AY135" s="131" t="str">
        <f t="shared" si="65"/>
        <v/>
      </c>
      <c r="AZ135" s="131" t="str">
        <f t="shared" si="65"/>
        <v/>
      </c>
    </row>
    <row r="136" spans="1:52" x14ac:dyDescent="0.2">
      <c r="A136" s="135">
        <v>127</v>
      </c>
      <c r="B136" s="131" t="str">
        <f t="shared" si="61"/>
        <v/>
      </c>
      <c r="C136" s="131" t="str">
        <f t="shared" si="61"/>
        <v/>
      </c>
      <c r="D136" s="131" t="str">
        <f t="shared" si="61"/>
        <v/>
      </c>
      <c r="E136" s="131" t="str">
        <f t="shared" si="61"/>
        <v/>
      </c>
      <c r="F136" s="131" t="str">
        <f t="shared" si="61"/>
        <v/>
      </c>
      <c r="G136" s="131" t="str">
        <f t="shared" si="61"/>
        <v/>
      </c>
      <c r="H136" s="131" t="str">
        <f t="shared" si="61"/>
        <v/>
      </c>
      <c r="I136" s="131" t="str">
        <f t="shared" si="61"/>
        <v/>
      </c>
      <c r="J136" s="131" t="str">
        <f t="shared" si="61"/>
        <v/>
      </c>
      <c r="K136" s="131" t="str">
        <f t="shared" si="61"/>
        <v/>
      </c>
      <c r="L136" s="131" t="str">
        <f t="shared" si="62"/>
        <v>STEPHENS COUNTY</v>
      </c>
      <c r="M136" s="131" t="str">
        <f t="shared" si="62"/>
        <v/>
      </c>
      <c r="N136" s="131" t="str">
        <f t="shared" si="62"/>
        <v/>
      </c>
      <c r="O136" s="131" t="str">
        <f t="shared" si="62"/>
        <v/>
      </c>
      <c r="P136" s="131" t="str">
        <f t="shared" si="62"/>
        <v/>
      </c>
      <c r="Q136" s="131" t="str">
        <f t="shared" si="62"/>
        <v/>
      </c>
      <c r="R136" s="131" t="str">
        <f t="shared" si="62"/>
        <v/>
      </c>
      <c r="S136" s="131" t="str">
        <f t="shared" si="62"/>
        <v/>
      </c>
      <c r="T136" s="131" t="str">
        <f t="shared" si="62"/>
        <v/>
      </c>
      <c r="U136" s="131" t="str">
        <f t="shared" si="62"/>
        <v/>
      </c>
      <c r="V136" s="131" t="str">
        <f t="shared" si="63"/>
        <v/>
      </c>
      <c r="W136" s="131" t="str">
        <f t="shared" si="63"/>
        <v/>
      </c>
      <c r="X136" s="131" t="str">
        <f t="shared" si="63"/>
        <v/>
      </c>
      <c r="Y136" s="131" t="str">
        <f t="shared" si="63"/>
        <v/>
      </c>
      <c r="Z136" s="131" t="str">
        <f t="shared" si="63"/>
        <v/>
      </c>
      <c r="AA136" s="131" t="str">
        <f t="shared" si="63"/>
        <v/>
      </c>
      <c r="AB136" s="131" t="str">
        <f t="shared" si="63"/>
        <v/>
      </c>
      <c r="AC136" s="131" t="str">
        <f t="shared" si="63"/>
        <v/>
      </c>
      <c r="AD136" s="131" t="str">
        <f t="shared" si="63"/>
        <v/>
      </c>
      <c r="AE136" s="131" t="str">
        <f t="shared" si="63"/>
        <v/>
      </c>
      <c r="AF136" s="131" t="str">
        <f t="shared" si="64"/>
        <v/>
      </c>
      <c r="AG136" s="131" t="str">
        <f t="shared" si="64"/>
        <v/>
      </c>
      <c r="AH136" s="131" t="str">
        <f t="shared" si="64"/>
        <v/>
      </c>
      <c r="AI136" s="131" t="str">
        <f t="shared" si="64"/>
        <v/>
      </c>
      <c r="AJ136" s="131" t="str">
        <f t="shared" si="64"/>
        <v/>
      </c>
      <c r="AK136" s="131" t="str">
        <f t="shared" si="64"/>
        <v/>
      </c>
      <c r="AL136" s="131" t="str">
        <f t="shared" si="64"/>
        <v/>
      </c>
      <c r="AM136" s="131" t="str">
        <f t="shared" si="64"/>
        <v/>
      </c>
      <c r="AN136" s="131" t="str">
        <f t="shared" si="64"/>
        <v/>
      </c>
      <c r="AO136" s="131" t="str">
        <f t="shared" si="64"/>
        <v/>
      </c>
      <c r="AP136" s="131" t="str">
        <f t="shared" si="65"/>
        <v/>
      </c>
      <c r="AQ136" s="131" t="str">
        <f t="shared" si="65"/>
        <v/>
      </c>
      <c r="AR136" s="131" t="str">
        <f t="shared" si="65"/>
        <v/>
      </c>
      <c r="AS136" s="131" t="str">
        <f t="shared" si="65"/>
        <v>JONES COUNTY</v>
      </c>
      <c r="AT136" s="131" t="str">
        <f t="shared" si="65"/>
        <v/>
      </c>
      <c r="AU136" s="131" t="str">
        <f t="shared" si="65"/>
        <v/>
      </c>
      <c r="AV136" s="131" t="str">
        <f t="shared" si="65"/>
        <v>SALEM CITY</v>
      </c>
      <c r="AW136" s="131" t="str">
        <f t="shared" si="65"/>
        <v/>
      </c>
      <c r="AX136" s="131" t="str">
        <f t="shared" si="65"/>
        <v/>
      </c>
      <c r="AY136" s="131" t="str">
        <f t="shared" si="65"/>
        <v/>
      </c>
      <c r="AZ136" s="131" t="str">
        <f t="shared" si="65"/>
        <v/>
      </c>
    </row>
    <row r="137" spans="1:52" x14ac:dyDescent="0.2">
      <c r="A137" s="135">
        <v>128</v>
      </c>
      <c r="B137" s="131" t="str">
        <f t="shared" si="61"/>
        <v/>
      </c>
      <c r="C137" s="131" t="str">
        <f t="shared" si="61"/>
        <v/>
      </c>
      <c r="D137" s="131" t="str">
        <f t="shared" si="61"/>
        <v/>
      </c>
      <c r="E137" s="131" t="str">
        <f t="shared" si="61"/>
        <v/>
      </c>
      <c r="F137" s="131" t="str">
        <f t="shared" si="61"/>
        <v/>
      </c>
      <c r="G137" s="131" t="str">
        <f t="shared" si="61"/>
        <v/>
      </c>
      <c r="H137" s="131" t="str">
        <f t="shared" si="61"/>
        <v/>
      </c>
      <c r="I137" s="131" t="str">
        <f t="shared" si="61"/>
        <v/>
      </c>
      <c r="J137" s="131" t="str">
        <f t="shared" si="61"/>
        <v/>
      </c>
      <c r="K137" s="131" t="str">
        <f t="shared" si="61"/>
        <v/>
      </c>
      <c r="L137" s="131" t="str">
        <f t="shared" si="62"/>
        <v>STEWART COUNTY</v>
      </c>
      <c r="M137" s="131" t="str">
        <f t="shared" si="62"/>
        <v/>
      </c>
      <c r="N137" s="131" t="str">
        <f t="shared" si="62"/>
        <v/>
      </c>
      <c r="O137" s="131" t="str">
        <f t="shared" si="62"/>
        <v/>
      </c>
      <c r="P137" s="131" t="str">
        <f t="shared" si="62"/>
        <v/>
      </c>
      <c r="Q137" s="131" t="str">
        <f t="shared" si="62"/>
        <v/>
      </c>
      <c r="R137" s="131" t="str">
        <f t="shared" si="62"/>
        <v/>
      </c>
      <c r="S137" s="131" t="str">
        <f t="shared" si="62"/>
        <v/>
      </c>
      <c r="T137" s="131" t="str">
        <f t="shared" si="62"/>
        <v/>
      </c>
      <c r="U137" s="131" t="str">
        <f t="shared" si="62"/>
        <v/>
      </c>
      <c r="V137" s="131" t="str">
        <f t="shared" si="63"/>
        <v/>
      </c>
      <c r="W137" s="131" t="str">
        <f t="shared" si="63"/>
        <v/>
      </c>
      <c r="X137" s="131" t="str">
        <f t="shared" si="63"/>
        <v/>
      </c>
      <c r="Y137" s="131" t="str">
        <f t="shared" si="63"/>
        <v/>
      </c>
      <c r="Z137" s="131" t="str">
        <f t="shared" si="63"/>
        <v/>
      </c>
      <c r="AA137" s="131" t="str">
        <f t="shared" si="63"/>
        <v/>
      </c>
      <c r="AB137" s="131" t="str">
        <f t="shared" si="63"/>
        <v/>
      </c>
      <c r="AC137" s="131" t="str">
        <f t="shared" si="63"/>
        <v/>
      </c>
      <c r="AD137" s="131" t="str">
        <f t="shared" si="63"/>
        <v/>
      </c>
      <c r="AE137" s="131" t="str">
        <f t="shared" si="63"/>
        <v/>
      </c>
      <c r="AF137" s="131" t="str">
        <f t="shared" si="64"/>
        <v/>
      </c>
      <c r="AG137" s="131" t="str">
        <f t="shared" si="64"/>
        <v/>
      </c>
      <c r="AH137" s="131" t="str">
        <f t="shared" si="64"/>
        <v/>
      </c>
      <c r="AI137" s="131" t="str">
        <f t="shared" si="64"/>
        <v/>
      </c>
      <c r="AJ137" s="131" t="str">
        <f t="shared" si="64"/>
        <v/>
      </c>
      <c r="AK137" s="131" t="str">
        <f t="shared" si="64"/>
        <v/>
      </c>
      <c r="AL137" s="131" t="str">
        <f t="shared" si="64"/>
        <v/>
      </c>
      <c r="AM137" s="131" t="str">
        <f t="shared" si="64"/>
        <v/>
      </c>
      <c r="AN137" s="131" t="str">
        <f t="shared" si="64"/>
        <v/>
      </c>
      <c r="AO137" s="131" t="str">
        <f t="shared" si="64"/>
        <v/>
      </c>
      <c r="AP137" s="131" t="str">
        <f t="shared" si="65"/>
        <v/>
      </c>
      <c r="AQ137" s="131" t="str">
        <f t="shared" si="65"/>
        <v/>
      </c>
      <c r="AR137" s="131" t="str">
        <f t="shared" si="65"/>
        <v/>
      </c>
      <c r="AS137" s="131" t="str">
        <f t="shared" si="65"/>
        <v>KARNES COUNTY</v>
      </c>
      <c r="AT137" s="131" t="str">
        <f t="shared" si="65"/>
        <v/>
      </c>
      <c r="AU137" s="131" t="str">
        <f t="shared" si="65"/>
        <v/>
      </c>
      <c r="AV137" s="131" t="str">
        <f t="shared" si="65"/>
        <v>STAUNTON CITY</v>
      </c>
      <c r="AW137" s="131" t="str">
        <f t="shared" si="65"/>
        <v/>
      </c>
      <c r="AX137" s="131" t="str">
        <f t="shared" si="65"/>
        <v/>
      </c>
      <c r="AY137" s="131" t="str">
        <f t="shared" si="65"/>
        <v/>
      </c>
      <c r="AZ137" s="131" t="str">
        <f t="shared" si="65"/>
        <v/>
      </c>
    </row>
    <row r="138" spans="1:52" x14ac:dyDescent="0.2">
      <c r="A138" s="135">
        <v>129</v>
      </c>
      <c r="B138" s="131" t="str">
        <f t="shared" si="61"/>
        <v/>
      </c>
      <c r="C138" s="131" t="str">
        <f t="shared" si="61"/>
        <v/>
      </c>
      <c r="D138" s="131" t="str">
        <f t="shared" si="61"/>
        <v/>
      </c>
      <c r="E138" s="131" t="str">
        <f t="shared" si="61"/>
        <v/>
      </c>
      <c r="F138" s="131" t="str">
        <f t="shared" si="61"/>
        <v/>
      </c>
      <c r="G138" s="131" t="str">
        <f t="shared" si="61"/>
        <v/>
      </c>
      <c r="H138" s="131" t="str">
        <f t="shared" si="61"/>
        <v/>
      </c>
      <c r="I138" s="131" t="str">
        <f t="shared" si="61"/>
        <v/>
      </c>
      <c r="J138" s="131" t="str">
        <f t="shared" si="61"/>
        <v/>
      </c>
      <c r="K138" s="131" t="str">
        <f t="shared" si="61"/>
        <v/>
      </c>
      <c r="L138" s="131" t="str">
        <f t="shared" si="62"/>
        <v>SUMTER COUNTY</v>
      </c>
      <c r="M138" s="131" t="str">
        <f t="shared" si="62"/>
        <v/>
      </c>
      <c r="N138" s="131" t="str">
        <f t="shared" si="62"/>
        <v/>
      </c>
      <c r="O138" s="131" t="str">
        <f t="shared" si="62"/>
        <v/>
      </c>
      <c r="P138" s="131" t="str">
        <f t="shared" si="62"/>
        <v/>
      </c>
      <c r="Q138" s="131" t="str">
        <f t="shared" si="62"/>
        <v/>
      </c>
      <c r="R138" s="131" t="str">
        <f t="shared" si="62"/>
        <v/>
      </c>
      <c r="S138" s="131" t="str">
        <f t="shared" si="62"/>
        <v/>
      </c>
      <c r="T138" s="131" t="str">
        <f t="shared" si="62"/>
        <v/>
      </c>
      <c r="U138" s="131" t="str">
        <f t="shared" si="62"/>
        <v/>
      </c>
      <c r="V138" s="131" t="str">
        <f t="shared" si="63"/>
        <v/>
      </c>
      <c r="W138" s="131" t="str">
        <f t="shared" si="63"/>
        <v/>
      </c>
      <c r="X138" s="131" t="str">
        <f t="shared" si="63"/>
        <v/>
      </c>
      <c r="Y138" s="131" t="str">
        <f t="shared" si="63"/>
        <v/>
      </c>
      <c r="Z138" s="131" t="str">
        <f t="shared" si="63"/>
        <v/>
      </c>
      <c r="AA138" s="131" t="str">
        <f t="shared" si="63"/>
        <v/>
      </c>
      <c r="AB138" s="131" t="str">
        <f t="shared" si="63"/>
        <v/>
      </c>
      <c r="AC138" s="131" t="str">
        <f t="shared" si="63"/>
        <v/>
      </c>
      <c r="AD138" s="131" t="str">
        <f t="shared" si="63"/>
        <v/>
      </c>
      <c r="AE138" s="131" t="str">
        <f t="shared" si="63"/>
        <v/>
      </c>
      <c r="AF138" s="131" t="str">
        <f t="shared" si="64"/>
        <v/>
      </c>
      <c r="AG138" s="131" t="str">
        <f t="shared" si="64"/>
        <v/>
      </c>
      <c r="AH138" s="131" t="str">
        <f t="shared" si="64"/>
        <v/>
      </c>
      <c r="AI138" s="131" t="str">
        <f t="shared" si="64"/>
        <v/>
      </c>
      <c r="AJ138" s="131" t="str">
        <f t="shared" si="64"/>
        <v/>
      </c>
      <c r="AK138" s="131" t="str">
        <f t="shared" si="64"/>
        <v/>
      </c>
      <c r="AL138" s="131" t="str">
        <f t="shared" si="64"/>
        <v/>
      </c>
      <c r="AM138" s="131" t="str">
        <f t="shared" si="64"/>
        <v/>
      </c>
      <c r="AN138" s="131" t="str">
        <f t="shared" si="64"/>
        <v/>
      </c>
      <c r="AO138" s="131" t="str">
        <f t="shared" si="64"/>
        <v/>
      </c>
      <c r="AP138" s="131" t="str">
        <f t="shared" si="65"/>
        <v/>
      </c>
      <c r="AQ138" s="131" t="str">
        <f t="shared" si="65"/>
        <v/>
      </c>
      <c r="AR138" s="131" t="str">
        <f t="shared" si="65"/>
        <v/>
      </c>
      <c r="AS138" s="131" t="str">
        <f t="shared" si="65"/>
        <v>KAUFMAN COUNTY</v>
      </c>
      <c r="AT138" s="131" t="str">
        <f t="shared" si="65"/>
        <v/>
      </c>
      <c r="AU138" s="131" t="str">
        <f t="shared" si="65"/>
        <v/>
      </c>
      <c r="AV138" s="131" t="str">
        <f t="shared" si="65"/>
        <v>SUFFOLK CITY</v>
      </c>
      <c r="AW138" s="131" t="str">
        <f t="shared" si="65"/>
        <v/>
      </c>
      <c r="AX138" s="131" t="str">
        <f t="shared" si="65"/>
        <v/>
      </c>
      <c r="AY138" s="131" t="str">
        <f t="shared" si="65"/>
        <v/>
      </c>
      <c r="AZ138" s="131" t="str">
        <f t="shared" si="65"/>
        <v/>
      </c>
    </row>
    <row r="139" spans="1:52" x14ac:dyDescent="0.2">
      <c r="A139" s="135">
        <v>130</v>
      </c>
      <c r="B139" s="131" t="str">
        <f t="shared" si="61"/>
        <v/>
      </c>
      <c r="C139" s="131" t="str">
        <f t="shared" si="61"/>
        <v/>
      </c>
      <c r="D139" s="131" t="str">
        <f t="shared" si="61"/>
        <v/>
      </c>
      <c r="E139" s="131" t="str">
        <f t="shared" si="61"/>
        <v/>
      </c>
      <c r="F139" s="131" t="str">
        <f t="shared" si="61"/>
        <v/>
      </c>
      <c r="G139" s="131" t="str">
        <f t="shared" si="61"/>
        <v/>
      </c>
      <c r="H139" s="131" t="str">
        <f t="shared" si="61"/>
        <v/>
      </c>
      <c r="I139" s="131" t="str">
        <f t="shared" si="61"/>
        <v/>
      </c>
      <c r="J139" s="131" t="str">
        <f t="shared" si="61"/>
        <v/>
      </c>
      <c r="K139" s="131" t="str">
        <f t="shared" si="61"/>
        <v/>
      </c>
      <c r="L139" s="131" t="str">
        <f t="shared" si="62"/>
        <v>TALBOT COUNTY</v>
      </c>
      <c r="M139" s="131" t="str">
        <f t="shared" si="62"/>
        <v/>
      </c>
      <c r="N139" s="131" t="str">
        <f t="shared" si="62"/>
        <v/>
      </c>
      <c r="O139" s="131" t="str">
        <f t="shared" si="62"/>
        <v/>
      </c>
      <c r="P139" s="131" t="str">
        <f t="shared" si="62"/>
        <v/>
      </c>
      <c r="Q139" s="131" t="str">
        <f t="shared" si="62"/>
        <v/>
      </c>
      <c r="R139" s="131" t="str">
        <f t="shared" si="62"/>
        <v/>
      </c>
      <c r="S139" s="131" t="str">
        <f t="shared" si="62"/>
        <v/>
      </c>
      <c r="T139" s="131" t="str">
        <f t="shared" si="62"/>
        <v/>
      </c>
      <c r="U139" s="131" t="str">
        <f t="shared" si="62"/>
        <v/>
      </c>
      <c r="V139" s="131" t="str">
        <f t="shared" si="63"/>
        <v/>
      </c>
      <c r="W139" s="131" t="str">
        <f t="shared" si="63"/>
        <v/>
      </c>
      <c r="X139" s="131" t="str">
        <f t="shared" si="63"/>
        <v/>
      </c>
      <c r="Y139" s="131" t="str">
        <f t="shared" si="63"/>
        <v/>
      </c>
      <c r="Z139" s="131" t="str">
        <f t="shared" si="63"/>
        <v/>
      </c>
      <c r="AA139" s="131" t="str">
        <f t="shared" si="63"/>
        <v/>
      </c>
      <c r="AB139" s="131" t="str">
        <f t="shared" si="63"/>
        <v/>
      </c>
      <c r="AC139" s="131" t="str">
        <f t="shared" si="63"/>
        <v/>
      </c>
      <c r="AD139" s="131" t="str">
        <f t="shared" si="63"/>
        <v/>
      </c>
      <c r="AE139" s="131" t="str">
        <f t="shared" si="63"/>
        <v/>
      </c>
      <c r="AF139" s="131" t="str">
        <f t="shared" si="64"/>
        <v/>
      </c>
      <c r="AG139" s="131" t="str">
        <f t="shared" si="64"/>
        <v/>
      </c>
      <c r="AH139" s="131" t="str">
        <f t="shared" si="64"/>
        <v/>
      </c>
      <c r="AI139" s="131" t="str">
        <f t="shared" si="64"/>
        <v/>
      </c>
      <c r="AJ139" s="131" t="str">
        <f t="shared" si="64"/>
        <v/>
      </c>
      <c r="AK139" s="131" t="str">
        <f t="shared" si="64"/>
        <v/>
      </c>
      <c r="AL139" s="131" t="str">
        <f t="shared" si="64"/>
        <v/>
      </c>
      <c r="AM139" s="131" t="str">
        <f t="shared" si="64"/>
        <v/>
      </c>
      <c r="AN139" s="131" t="str">
        <f t="shared" si="64"/>
        <v/>
      </c>
      <c r="AO139" s="131" t="str">
        <f t="shared" si="64"/>
        <v/>
      </c>
      <c r="AP139" s="131" t="str">
        <f t="shared" si="65"/>
        <v/>
      </c>
      <c r="AQ139" s="131" t="str">
        <f t="shared" si="65"/>
        <v/>
      </c>
      <c r="AR139" s="131" t="str">
        <f t="shared" si="65"/>
        <v/>
      </c>
      <c r="AS139" s="131" t="str">
        <f t="shared" si="65"/>
        <v>KENDALL COUNTY</v>
      </c>
      <c r="AT139" s="131" t="str">
        <f t="shared" si="65"/>
        <v/>
      </c>
      <c r="AU139" s="131" t="str">
        <f t="shared" si="65"/>
        <v/>
      </c>
      <c r="AV139" s="131" t="str">
        <f t="shared" si="65"/>
        <v>VIRGINIA BEACH CITY</v>
      </c>
      <c r="AW139" s="131" t="str">
        <f t="shared" si="65"/>
        <v/>
      </c>
      <c r="AX139" s="131" t="str">
        <f t="shared" si="65"/>
        <v/>
      </c>
      <c r="AY139" s="131" t="str">
        <f t="shared" si="65"/>
        <v/>
      </c>
      <c r="AZ139" s="131" t="str">
        <f t="shared" si="65"/>
        <v/>
      </c>
    </row>
    <row r="140" spans="1:52" x14ac:dyDescent="0.2">
      <c r="A140" s="135">
        <v>131</v>
      </c>
      <c r="B140" s="131" t="str">
        <f t="shared" ref="B140:K149" si="66">IFERROR(VLOOKUP($B$3&amp;"_"&amp;B$8&amp;$A140,LookUpTable_CountyName_AllYears,3,FALSE),"")</f>
        <v/>
      </c>
      <c r="C140" s="131" t="str">
        <f t="shared" si="66"/>
        <v/>
      </c>
      <c r="D140" s="131" t="str">
        <f t="shared" si="66"/>
        <v/>
      </c>
      <c r="E140" s="131" t="str">
        <f t="shared" si="66"/>
        <v/>
      </c>
      <c r="F140" s="131" t="str">
        <f t="shared" si="66"/>
        <v/>
      </c>
      <c r="G140" s="131" t="str">
        <f t="shared" si="66"/>
        <v/>
      </c>
      <c r="H140" s="131" t="str">
        <f t="shared" si="66"/>
        <v/>
      </c>
      <c r="I140" s="131" t="str">
        <f t="shared" si="66"/>
        <v/>
      </c>
      <c r="J140" s="131" t="str">
        <f t="shared" si="66"/>
        <v/>
      </c>
      <c r="K140" s="131" t="str">
        <f t="shared" si="66"/>
        <v/>
      </c>
      <c r="L140" s="131" t="str">
        <f t="shared" ref="L140:U149" si="67">IFERROR(VLOOKUP($B$3&amp;"_"&amp;L$8&amp;$A140,LookUpTable_CountyName_AllYears,3,FALSE),"")</f>
        <v>TALIAFERRO COUNTY</v>
      </c>
      <c r="M140" s="131" t="str">
        <f t="shared" si="67"/>
        <v/>
      </c>
      <c r="N140" s="131" t="str">
        <f t="shared" si="67"/>
        <v/>
      </c>
      <c r="O140" s="131" t="str">
        <f t="shared" si="67"/>
        <v/>
      </c>
      <c r="P140" s="131" t="str">
        <f t="shared" si="67"/>
        <v/>
      </c>
      <c r="Q140" s="131" t="str">
        <f t="shared" si="67"/>
        <v/>
      </c>
      <c r="R140" s="131" t="str">
        <f t="shared" si="67"/>
        <v/>
      </c>
      <c r="S140" s="131" t="str">
        <f t="shared" si="67"/>
        <v/>
      </c>
      <c r="T140" s="131" t="str">
        <f t="shared" si="67"/>
        <v/>
      </c>
      <c r="U140" s="131" t="str">
        <f t="shared" si="67"/>
        <v/>
      </c>
      <c r="V140" s="131" t="str">
        <f t="shared" ref="V140:AE149" si="68">IFERROR(VLOOKUP($B$3&amp;"_"&amp;V$8&amp;$A140,LookUpTable_CountyName_AllYears,3,FALSE),"")</f>
        <v/>
      </c>
      <c r="W140" s="131" t="str">
        <f t="shared" si="68"/>
        <v/>
      </c>
      <c r="X140" s="131" t="str">
        <f t="shared" si="68"/>
        <v/>
      </c>
      <c r="Y140" s="131" t="str">
        <f t="shared" si="68"/>
        <v/>
      </c>
      <c r="Z140" s="131" t="str">
        <f t="shared" si="68"/>
        <v/>
      </c>
      <c r="AA140" s="131" t="str">
        <f t="shared" si="68"/>
        <v/>
      </c>
      <c r="AB140" s="131" t="str">
        <f t="shared" si="68"/>
        <v/>
      </c>
      <c r="AC140" s="131" t="str">
        <f t="shared" si="68"/>
        <v/>
      </c>
      <c r="AD140" s="131" t="str">
        <f t="shared" si="68"/>
        <v/>
      </c>
      <c r="AE140" s="131" t="str">
        <f t="shared" si="68"/>
        <v/>
      </c>
      <c r="AF140" s="131" t="str">
        <f t="shared" ref="AF140:AO149" si="69">IFERROR(VLOOKUP($B$3&amp;"_"&amp;AF$8&amp;$A140,LookUpTable_CountyName_AllYears,3,FALSE),"")</f>
        <v/>
      </c>
      <c r="AG140" s="131" t="str">
        <f t="shared" si="69"/>
        <v/>
      </c>
      <c r="AH140" s="131" t="str">
        <f t="shared" si="69"/>
        <v/>
      </c>
      <c r="AI140" s="131" t="str">
        <f t="shared" si="69"/>
        <v/>
      </c>
      <c r="AJ140" s="131" t="str">
        <f t="shared" si="69"/>
        <v/>
      </c>
      <c r="AK140" s="131" t="str">
        <f t="shared" si="69"/>
        <v/>
      </c>
      <c r="AL140" s="131" t="str">
        <f t="shared" si="69"/>
        <v/>
      </c>
      <c r="AM140" s="131" t="str">
        <f t="shared" si="69"/>
        <v/>
      </c>
      <c r="AN140" s="131" t="str">
        <f t="shared" si="69"/>
        <v/>
      </c>
      <c r="AO140" s="131" t="str">
        <f t="shared" si="69"/>
        <v/>
      </c>
      <c r="AP140" s="131" t="str">
        <f t="shared" ref="AP140:AZ149" si="70">IFERROR(VLOOKUP($B$3&amp;"_"&amp;AP$8&amp;$A140,LookUpTable_CountyName_AllYears,3,FALSE),"")</f>
        <v/>
      </c>
      <c r="AQ140" s="131" t="str">
        <f t="shared" si="70"/>
        <v/>
      </c>
      <c r="AR140" s="131" t="str">
        <f t="shared" si="70"/>
        <v/>
      </c>
      <c r="AS140" s="131" t="str">
        <f t="shared" si="70"/>
        <v>KENEDY COUNTY</v>
      </c>
      <c r="AT140" s="131" t="str">
        <f t="shared" si="70"/>
        <v/>
      </c>
      <c r="AU140" s="131" t="str">
        <f t="shared" si="70"/>
        <v/>
      </c>
      <c r="AV140" s="131" t="str">
        <f t="shared" si="70"/>
        <v>WAYNESBORO CITY</v>
      </c>
      <c r="AW140" s="131" t="str">
        <f t="shared" si="70"/>
        <v/>
      </c>
      <c r="AX140" s="131" t="str">
        <f t="shared" si="70"/>
        <v/>
      </c>
      <c r="AY140" s="131" t="str">
        <f t="shared" si="70"/>
        <v/>
      </c>
      <c r="AZ140" s="131" t="str">
        <f t="shared" si="70"/>
        <v/>
      </c>
    </row>
    <row r="141" spans="1:52" x14ac:dyDescent="0.2">
      <c r="A141" s="135">
        <v>132</v>
      </c>
      <c r="B141" s="131" t="str">
        <f t="shared" si="66"/>
        <v/>
      </c>
      <c r="C141" s="131" t="str">
        <f t="shared" si="66"/>
        <v/>
      </c>
      <c r="D141" s="131" t="str">
        <f t="shared" si="66"/>
        <v/>
      </c>
      <c r="E141" s="131" t="str">
        <f t="shared" si="66"/>
        <v/>
      </c>
      <c r="F141" s="131" t="str">
        <f t="shared" si="66"/>
        <v/>
      </c>
      <c r="G141" s="131" t="str">
        <f t="shared" si="66"/>
        <v/>
      </c>
      <c r="H141" s="131" t="str">
        <f t="shared" si="66"/>
        <v/>
      </c>
      <c r="I141" s="131" t="str">
        <f t="shared" si="66"/>
        <v/>
      </c>
      <c r="J141" s="131" t="str">
        <f t="shared" si="66"/>
        <v/>
      </c>
      <c r="K141" s="131" t="str">
        <f t="shared" si="66"/>
        <v/>
      </c>
      <c r="L141" s="131" t="str">
        <f t="shared" si="67"/>
        <v>TATTNALL COUNTY</v>
      </c>
      <c r="M141" s="131" t="str">
        <f t="shared" si="67"/>
        <v/>
      </c>
      <c r="N141" s="131" t="str">
        <f t="shared" si="67"/>
        <v/>
      </c>
      <c r="O141" s="131" t="str">
        <f t="shared" si="67"/>
        <v/>
      </c>
      <c r="P141" s="131" t="str">
        <f t="shared" si="67"/>
        <v/>
      </c>
      <c r="Q141" s="131" t="str">
        <f t="shared" si="67"/>
        <v/>
      </c>
      <c r="R141" s="131" t="str">
        <f t="shared" si="67"/>
        <v/>
      </c>
      <c r="S141" s="131" t="str">
        <f t="shared" si="67"/>
        <v/>
      </c>
      <c r="T141" s="131" t="str">
        <f t="shared" si="67"/>
        <v/>
      </c>
      <c r="U141" s="131" t="str">
        <f t="shared" si="67"/>
        <v/>
      </c>
      <c r="V141" s="131" t="str">
        <f t="shared" si="68"/>
        <v/>
      </c>
      <c r="W141" s="131" t="str">
        <f t="shared" si="68"/>
        <v/>
      </c>
      <c r="X141" s="131" t="str">
        <f t="shared" si="68"/>
        <v/>
      </c>
      <c r="Y141" s="131" t="str">
        <f t="shared" si="68"/>
        <v/>
      </c>
      <c r="Z141" s="131" t="str">
        <f t="shared" si="68"/>
        <v/>
      </c>
      <c r="AA141" s="131" t="str">
        <f t="shared" si="68"/>
        <v/>
      </c>
      <c r="AB141" s="131" t="str">
        <f t="shared" si="68"/>
        <v/>
      </c>
      <c r="AC141" s="131" t="str">
        <f t="shared" si="68"/>
        <v/>
      </c>
      <c r="AD141" s="131" t="str">
        <f t="shared" si="68"/>
        <v/>
      </c>
      <c r="AE141" s="131" t="str">
        <f t="shared" si="68"/>
        <v/>
      </c>
      <c r="AF141" s="131" t="str">
        <f t="shared" si="69"/>
        <v/>
      </c>
      <c r="AG141" s="131" t="str">
        <f t="shared" si="69"/>
        <v/>
      </c>
      <c r="AH141" s="131" t="str">
        <f t="shared" si="69"/>
        <v/>
      </c>
      <c r="AI141" s="131" t="str">
        <f t="shared" si="69"/>
        <v/>
      </c>
      <c r="AJ141" s="131" t="str">
        <f t="shared" si="69"/>
        <v/>
      </c>
      <c r="AK141" s="131" t="str">
        <f t="shared" si="69"/>
        <v/>
      </c>
      <c r="AL141" s="131" t="str">
        <f t="shared" si="69"/>
        <v/>
      </c>
      <c r="AM141" s="131" t="str">
        <f t="shared" si="69"/>
        <v/>
      </c>
      <c r="AN141" s="131" t="str">
        <f t="shared" si="69"/>
        <v/>
      </c>
      <c r="AO141" s="131" t="str">
        <f t="shared" si="69"/>
        <v/>
      </c>
      <c r="AP141" s="131" t="str">
        <f t="shared" si="70"/>
        <v/>
      </c>
      <c r="AQ141" s="131" t="str">
        <f t="shared" si="70"/>
        <v/>
      </c>
      <c r="AR141" s="131" t="str">
        <f t="shared" si="70"/>
        <v/>
      </c>
      <c r="AS141" s="131" t="str">
        <f t="shared" si="70"/>
        <v>KENT COUNTY</v>
      </c>
      <c r="AT141" s="131" t="str">
        <f t="shared" si="70"/>
        <v/>
      </c>
      <c r="AU141" s="131" t="str">
        <f t="shared" si="70"/>
        <v/>
      </c>
      <c r="AV141" s="131" t="str">
        <f t="shared" si="70"/>
        <v>WILLIAMSBURG CITY</v>
      </c>
      <c r="AW141" s="131" t="str">
        <f t="shared" si="70"/>
        <v/>
      </c>
      <c r="AX141" s="131" t="str">
        <f t="shared" si="70"/>
        <v/>
      </c>
      <c r="AY141" s="131" t="str">
        <f t="shared" si="70"/>
        <v/>
      </c>
      <c r="AZ141" s="131" t="str">
        <f t="shared" si="70"/>
        <v/>
      </c>
    </row>
    <row r="142" spans="1:52" x14ac:dyDescent="0.2">
      <c r="A142" s="135">
        <v>133</v>
      </c>
      <c r="B142" s="131" t="str">
        <f t="shared" si="66"/>
        <v/>
      </c>
      <c r="C142" s="131" t="str">
        <f t="shared" si="66"/>
        <v/>
      </c>
      <c r="D142" s="131" t="str">
        <f t="shared" si="66"/>
        <v/>
      </c>
      <c r="E142" s="131" t="str">
        <f t="shared" si="66"/>
        <v/>
      </c>
      <c r="F142" s="131" t="str">
        <f t="shared" si="66"/>
        <v/>
      </c>
      <c r="G142" s="131" t="str">
        <f t="shared" si="66"/>
        <v/>
      </c>
      <c r="H142" s="131" t="str">
        <f t="shared" si="66"/>
        <v/>
      </c>
      <c r="I142" s="131" t="str">
        <f t="shared" si="66"/>
        <v/>
      </c>
      <c r="J142" s="131" t="str">
        <f t="shared" si="66"/>
        <v/>
      </c>
      <c r="K142" s="131" t="str">
        <f t="shared" si="66"/>
        <v/>
      </c>
      <c r="L142" s="131" t="str">
        <f t="shared" si="67"/>
        <v>TAYLOR COUNTY</v>
      </c>
      <c r="M142" s="131" t="str">
        <f t="shared" si="67"/>
        <v/>
      </c>
      <c r="N142" s="131" t="str">
        <f t="shared" si="67"/>
        <v/>
      </c>
      <c r="O142" s="131" t="str">
        <f t="shared" si="67"/>
        <v/>
      </c>
      <c r="P142" s="131" t="str">
        <f t="shared" si="67"/>
        <v/>
      </c>
      <c r="Q142" s="131" t="str">
        <f t="shared" si="67"/>
        <v/>
      </c>
      <c r="R142" s="131" t="str">
        <f t="shared" si="67"/>
        <v/>
      </c>
      <c r="S142" s="131" t="str">
        <f t="shared" si="67"/>
        <v/>
      </c>
      <c r="T142" s="131" t="str">
        <f t="shared" si="67"/>
        <v/>
      </c>
      <c r="U142" s="131" t="str">
        <f t="shared" si="67"/>
        <v/>
      </c>
      <c r="V142" s="131" t="str">
        <f t="shared" si="68"/>
        <v/>
      </c>
      <c r="W142" s="131" t="str">
        <f t="shared" si="68"/>
        <v/>
      </c>
      <c r="X142" s="131" t="str">
        <f t="shared" si="68"/>
        <v/>
      </c>
      <c r="Y142" s="131" t="str">
        <f t="shared" si="68"/>
        <v/>
      </c>
      <c r="Z142" s="131" t="str">
        <f t="shared" si="68"/>
        <v/>
      </c>
      <c r="AA142" s="131" t="str">
        <f t="shared" si="68"/>
        <v/>
      </c>
      <c r="AB142" s="131" t="str">
        <f t="shared" si="68"/>
        <v/>
      </c>
      <c r="AC142" s="131" t="str">
        <f t="shared" si="68"/>
        <v/>
      </c>
      <c r="AD142" s="131" t="str">
        <f t="shared" si="68"/>
        <v/>
      </c>
      <c r="AE142" s="131" t="str">
        <f t="shared" si="68"/>
        <v/>
      </c>
      <c r="AF142" s="131" t="str">
        <f t="shared" si="69"/>
        <v/>
      </c>
      <c r="AG142" s="131" t="str">
        <f t="shared" si="69"/>
        <v/>
      </c>
      <c r="AH142" s="131" t="str">
        <f t="shared" si="69"/>
        <v/>
      </c>
      <c r="AI142" s="131" t="str">
        <f t="shared" si="69"/>
        <v/>
      </c>
      <c r="AJ142" s="131" t="str">
        <f t="shared" si="69"/>
        <v/>
      </c>
      <c r="AK142" s="131" t="str">
        <f t="shared" si="69"/>
        <v/>
      </c>
      <c r="AL142" s="131" t="str">
        <f t="shared" si="69"/>
        <v/>
      </c>
      <c r="AM142" s="131" t="str">
        <f t="shared" si="69"/>
        <v/>
      </c>
      <c r="AN142" s="131" t="str">
        <f t="shared" si="69"/>
        <v/>
      </c>
      <c r="AO142" s="131" t="str">
        <f t="shared" si="69"/>
        <v/>
      </c>
      <c r="AP142" s="131" t="str">
        <f t="shared" si="70"/>
        <v/>
      </c>
      <c r="AQ142" s="131" t="str">
        <f t="shared" si="70"/>
        <v/>
      </c>
      <c r="AR142" s="131" t="str">
        <f t="shared" si="70"/>
        <v/>
      </c>
      <c r="AS142" s="131" t="str">
        <f t="shared" si="70"/>
        <v>KERR COUNTY</v>
      </c>
      <c r="AT142" s="131" t="str">
        <f t="shared" si="70"/>
        <v/>
      </c>
      <c r="AU142" s="131" t="str">
        <f t="shared" si="70"/>
        <v/>
      </c>
      <c r="AV142" s="131" t="str">
        <f t="shared" si="70"/>
        <v>WINCHESTER CITY</v>
      </c>
      <c r="AW142" s="131" t="str">
        <f t="shared" si="70"/>
        <v/>
      </c>
      <c r="AX142" s="131" t="str">
        <f t="shared" si="70"/>
        <v/>
      </c>
      <c r="AY142" s="131" t="str">
        <f t="shared" si="70"/>
        <v/>
      </c>
      <c r="AZ142" s="131" t="str">
        <f t="shared" si="70"/>
        <v/>
      </c>
    </row>
    <row r="143" spans="1:52" x14ac:dyDescent="0.2">
      <c r="A143" s="135">
        <v>134</v>
      </c>
      <c r="B143" s="131" t="str">
        <f t="shared" si="66"/>
        <v/>
      </c>
      <c r="C143" s="131" t="str">
        <f t="shared" si="66"/>
        <v/>
      </c>
      <c r="D143" s="131" t="str">
        <f t="shared" si="66"/>
        <v/>
      </c>
      <c r="E143" s="131" t="str">
        <f t="shared" si="66"/>
        <v/>
      </c>
      <c r="F143" s="131" t="str">
        <f t="shared" si="66"/>
        <v/>
      </c>
      <c r="G143" s="131" t="str">
        <f t="shared" si="66"/>
        <v/>
      </c>
      <c r="H143" s="131" t="str">
        <f t="shared" si="66"/>
        <v/>
      </c>
      <c r="I143" s="131" t="str">
        <f t="shared" si="66"/>
        <v/>
      </c>
      <c r="J143" s="131" t="str">
        <f t="shared" si="66"/>
        <v/>
      </c>
      <c r="K143" s="131" t="str">
        <f t="shared" si="66"/>
        <v/>
      </c>
      <c r="L143" s="131" t="str">
        <f t="shared" si="67"/>
        <v>TELFAIR COUNTY</v>
      </c>
      <c r="M143" s="131" t="str">
        <f t="shared" si="67"/>
        <v/>
      </c>
      <c r="N143" s="131" t="str">
        <f t="shared" si="67"/>
        <v/>
      </c>
      <c r="O143" s="131" t="str">
        <f t="shared" si="67"/>
        <v/>
      </c>
      <c r="P143" s="131" t="str">
        <f t="shared" si="67"/>
        <v/>
      </c>
      <c r="Q143" s="131" t="str">
        <f t="shared" si="67"/>
        <v/>
      </c>
      <c r="R143" s="131" t="str">
        <f t="shared" si="67"/>
        <v/>
      </c>
      <c r="S143" s="131" t="str">
        <f t="shared" si="67"/>
        <v/>
      </c>
      <c r="T143" s="131" t="str">
        <f t="shared" si="67"/>
        <v/>
      </c>
      <c r="U143" s="131" t="str">
        <f t="shared" si="67"/>
        <v/>
      </c>
      <c r="V143" s="131" t="str">
        <f t="shared" si="68"/>
        <v/>
      </c>
      <c r="W143" s="131" t="str">
        <f t="shared" si="68"/>
        <v/>
      </c>
      <c r="X143" s="131" t="str">
        <f t="shared" si="68"/>
        <v/>
      </c>
      <c r="Y143" s="131" t="str">
        <f t="shared" si="68"/>
        <v/>
      </c>
      <c r="Z143" s="131" t="str">
        <f t="shared" si="68"/>
        <v/>
      </c>
      <c r="AA143" s="131" t="str">
        <f t="shared" si="68"/>
        <v/>
      </c>
      <c r="AB143" s="131" t="str">
        <f t="shared" si="68"/>
        <v/>
      </c>
      <c r="AC143" s="131" t="str">
        <f t="shared" si="68"/>
        <v/>
      </c>
      <c r="AD143" s="131" t="str">
        <f t="shared" si="68"/>
        <v/>
      </c>
      <c r="AE143" s="131" t="str">
        <f t="shared" si="68"/>
        <v/>
      </c>
      <c r="AF143" s="131" t="str">
        <f t="shared" si="69"/>
        <v/>
      </c>
      <c r="AG143" s="131" t="str">
        <f t="shared" si="69"/>
        <v/>
      </c>
      <c r="AH143" s="131" t="str">
        <f t="shared" si="69"/>
        <v/>
      </c>
      <c r="AI143" s="131" t="str">
        <f t="shared" si="69"/>
        <v/>
      </c>
      <c r="AJ143" s="131" t="str">
        <f t="shared" si="69"/>
        <v/>
      </c>
      <c r="AK143" s="131" t="str">
        <f t="shared" si="69"/>
        <v/>
      </c>
      <c r="AL143" s="131" t="str">
        <f t="shared" si="69"/>
        <v/>
      </c>
      <c r="AM143" s="131" t="str">
        <f t="shared" si="69"/>
        <v/>
      </c>
      <c r="AN143" s="131" t="str">
        <f t="shared" si="69"/>
        <v/>
      </c>
      <c r="AO143" s="131" t="str">
        <f t="shared" si="69"/>
        <v/>
      </c>
      <c r="AP143" s="131" t="str">
        <f t="shared" si="70"/>
        <v/>
      </c>
      <c r="AQ143" s="131" t="str">
        <f t="shared" si="70"/>
        <v/>
      </c>
      <c r="AR143" s="131" t="str">
        <f t="shared" si="70"/>
        <v/>
      </c>
      <c r="AS143" s="131" t="str">
        <f t="shared" si="70"/>
        <v>KIMBLE COUNTY</v>
      </c>
      <c r="AT143" s="131" t="str">
        <f t="shared" si="70"/>
        <v/>
      </c>
      <c r="AU143" s="131" t="str">
        <f t="shared" si="70"/>
        <v/>
      </c>
      <c r="AV143" s="131" t="str">
        <f t="shared" si="70"/>
        <v/>
      </c>
      <c r="AW143" s="131" t="str">
        <f t="shared" si="70"/>
        <v/>
      </c>
      <c r="AX143" s="131" t="str">
        <f t="shared" si="70"/>
        <v/>
      </c>
      <c r="AY143" s="131" t="str">
        <f t="shared" si="70"/>
        <v/>
      </c>
      <c r="AZ143" s="131" t="str">
        <f t="shared" si="70"/>
        <v/>
      </c>
    </row>
    <row r="144" spans="1:52" x14ac:dyDescent="0.2">
      <c r="A144" s="135">
        <v>135</v>
      </c>
      <c r="B144" s="131" t="str">
        <f t="shared" si="66"/>
        <v/>
      </c>
      <c r="C144" s="131" t="str">
        <f t="shared" si="66"/>
        <v/>
      </c>
      <c r="D144" s="131" t="str">
        <f t="shared" si="66"/>
        <v/>
      </c>
      <c r="E144" s="131" t="str">
        <f t="shared" si="66"/>
        <v/>
      </c>
      <c r="F144" s="131" t="str">
        <f t="shared" si="66"/>
        <v/>
      </c>
      <c r="G144" s="131" t="str">
        <f t="shared" si="66"/>
        <v/>
      </c>
      <c r="H144" s="131" t="str">
        <f t="shared" si="66"/>
        <v/>
      </c>
      <c r="I144" s="131" t="str">
        <f t="shared" si="66"/>
        <v/>
      </c>
      <c r="J144" s="131" t="str">
        <f t="shared" si="66"/>
        <v/>
      </c>
      <c r="K144" s="131" t="str">
        <f t="shared" si="66"/>
        <v/>
      </c>
      <c r="L144" s="131" t="str">
        <f t="shared" si="67"/>
        <v>TERRELL COUNTY</v>
      </c>
      <c r="M144" s="131" t="str">
        <f t="shared" si="67"/>
        <v/>
      </c>
      <c r="N144" s="131" t="str">
        <f t="shared" si="67"/>
        <v/>
      </c>
      <c r="O144" s="131" t="str">
        <f t="shared" si="67"/>
        <v/>
      </c>
      <c r="P144" s="131" t="str">
        <f t="shared" si="67"/>
        <v/>
      </c>
      <c r="Q144" s="131" t="str">
        <f t="shared" si="67"/>
        <v/>
      </c>
      <c r="R144" s="131" t="str">
        <f t="shared" si="67"/>
        <v/>
      </c>
      <c r="S144" s="131" t="str">
        <f t="shared" si="67"/>
        <v/>
      </c>
      <c r="T144" s="131" t="str">
        <f t="shared" si="67"/>
        <v/>
      </c>
      <c r="U144" s="131" t="str">
        <f t="shared" si="67"/>
        <v/>
      </c>
      <c r="V144" s="131" t="str">
        <f t="shared" si="68"/>
        <v/>
      </c>
      <c r="W144" s="131" t="str">
        <f t="shared" si="68"/>
        <v/>
      </c>
      <c r="X144" s="131" t="str">
        <f t="shared" si="68"/>
        <v/>
      </c>
      <c r="Y144" s="131" t="str">
        <f t="shared" si="68"/>
        <v/>
      </c>
      <c r="Z144" s="131" t="str">
        <f t="shared" si="68"/>
        <v/>
      </c>
      <c r="AA144" s="131" t="str">
        <f t="shared" si="68"/>
        <v/>
      </c>
      <c r="AB144" s="131" t="str">
        <f t="shared" si="68"/>
        <v/>
      </c>
      <c r="AC144" s="131" t="str">
        <f t="shared" si="68"/>
        <v/>
      </c>
      <c r="AD144" s="131" t="str">
        <f t="shared" si="68"/>
        <v/>
      </c>
      <c r="AE144" s="131" t="str">
        <f t="shared" si="68"/>
        <v/>
      </c>
      <c r="AF144" s="131" t="str">
        <f t="shared" si="69"/>
        <v/>
      </c>
      <c r="AG144" s="131" t="str">
        <f t="shared" si="69"/>
        <v/>
      </c>
      <c r="AH144" s="131" t="str">
        <f t="shared" si="69"/>
        <v/>
      </c>
      <c r="AI144" s="131" t="str">
        <f t="shared" si="69"/>
        <v/>
      </c>
      <c r="AJ144" s="131" t="str">
        <f t="shared" si="69"/>
        <v/>
      </c>
      <c r="AK144" s="131" t="str">
        <f t="shared" si="69"/>
        <v/>
      </c>
      <c r="AL144" s="131" t="str">
        <f t="shared" si="69"/>
        <v/>
      </c>
      <c r="AM144" s="131" t="str">
        <f t="shared" si="69"/>
        <v/>
      </c>
      <c r="AN144" s="131" t="str">
        <f t="shared" si="69"/>
        <v/>
      </c>
      <c r="AO144" s="131" t="str">
        <f t="shared" si="69"/>
        <v/>
      </c>
      <c r="AP144" s="131" t="str">
        <f t="shared" si="70"/>
        <v/>
      </c>
      <c r="AQ144" s="131" t="str">
        <f t="shared" si="70"/>
        <v/>
      </c>
      <c r="AR144" s="131" t="str">
        <f t="shared" si="70"/>
        <v/>
      </c>
      <c r="AS144" s="131" t="str">
        <f t="shared" si="70"/>
        <v>KING COUNTY</v>
      </c>
      <c r="AT144" s="131" t="str">
        <f t="shared" si="70"/>
        <v/>
      </c>
      <c r="AU144" s="131" t="str">
        <f t="shared" si="70"/>
        <v/>
      </c>
      <c r="AV144" s="131" t="str">
        <f t="shared" si="70"/>
        <v/>
      </c>
      <c r="AW144" s="131" t="str">
        <f t="shared" si="70"/>
        <v/>
      </c>
      <c r="AX144" s="131" t="str">
        <f t="shared" si="70"/>
        <v/>
      </c>
      <c r="AY144" s="131" t="str">
        <f t="shared" si="70"/>
        <v/>
      </c>
      <c r="AZ144" s="131" t="str">
        <f t="shared" si="70"/>
        <v/>
      </c>
    </row>
    <row r="145" spans="1:52" x14ac:dyDescent="0.2">
      <c r="A145" s="135">
        <v>136</v>
      </c>
      <c r="B145" s="131" t="str">
        <f t="shared" si="66"/>
        <v/>
      </c>
      <c r="C145" s="131" t="str">
        <f t="shared" si="66"/>
        <v/>
      </c>
      <c r="D145" s="131" t="str">
        <f t="shared" si="66"/>
        <v/>
      </c>
      <c r="E145" s="131" t="str">
        <f t="shared" si="66"/>
        <v/>
      </c>
      <c r="F145" s="131" t="str">
        <f t="shared" si="66"/>
        <v/>
      </c>
      <c r="G145" s="131" t="str">
        <f t="shared" si="66"/>
        <v/>
      </c>
      <c r="H145" s="131" t="str">
        <f t="shared" si="66"/>
        <v/>
      </c>
      <c r="I145" s="131" t="str">
        <f t="shared" si="66"/>
        <v/>
      </c>
      <c r="J145" s="131" t="str">
        <f t="shared" si="66"/>
        <v/>
      </c>
      <c r="K145" s="131" t="str">
        <f t="shared" si="66"/>
        <v/>
      </c>
      <c r="L145" s="131" t="str">
        <f t="shared" si="67"/>
        <v>THOMAS COUNTY</v>
      </c>
      <c r="M145" s="131" t="str">
        <f t="shared" si="67"/>
        <v/>
      </c>
      <c r="N145" s="131" t="str">
        <f t="shared" si="67"/>
        <v/>
      </c>
      <c r="O145" s="131" t="str">
        <f t="shared" si="67"/>
        <v/>
      </c>
      <c r="P145" s="131" t="str">
        <f t="shared" si="67"/>
        <v/>
      </c>
      <c r="Q145" s="131" t="str">
        <f t="shared" si="67"/>
        <v/>
      </c>
      <c r="R145" s="131" t="str">
        <f t="shared" si="67"/>
        <v/>
      </c>
      <c r="S145" s="131" t="str">
        <f t="shared" si="67"/>
        <v/>
      </c>
      <c r="T145" s="131" t="str">
        <f t="shared" si="67"/>
        <v/>
      </c>
      <c r="U145" s="131" t="str">
        <f t="shared" si="67"/>
        <v/>
      </c>
      <c r="V145" s="131" t="str">
        <f t="shared" si="68"/>
        <v/>
      </c>
      <c r="W145" s="131" t="str">
        <f t="shared" si="68"/>
        <v/>
      </c>
      <c r="X145" s="131" t="str">
        <f t="shared" si="68"/>
        <v/>
      </c>
      <c r="Y145" s="131" t="str">
        <f t="shared" si="68"/>
        <v/>
      </c>
      <c r="Z145" s="131" t="str">
        <f t="shared" si="68"/>
        <v/>
      </c>
      <c r="AA145" s="131" t="str">
        <f t="shared" si="68"/>
        <v/>
      </c>
      <c r="AB145" s="131" t="str">
        <f t="shared" si="68"/>
        <v/>
      </c>
      <c r="AC145" s="131" t="str">
        <f t="shared" si="68"/>
        <v/>
      </c>
      <c r="AD145" s="131" t="str">
        <f t="shared" si="68"/>
        <v/>
      </c>
      <c r="AE145" s="131" t="str">
        <f t="shared" si="68"/>
        <v/>
      </c>
      <c r="AF145" s="131" t="str">
        <f t="shared" si="69"/>
        <v/>
      </c>
      <c r="AG145" s="131" t="str">
        <f t="shared" si="69"/>
        <v/>
      </c>
      <c r="AH145" s="131" t="str">
        <f t="shared" si="69"/>
        <v/>
      </c>
      <c r="AI145" s="131" t="str">
        <f t="shared" si="69"/>
        <v/>
      </c>
      <c r="AJ145" s="131" t="str">
        <f t="shared" si="69"/>
        <v/>
      </c>
      <c r="AK145" s="131" t="str">
        <f t="shared" si="69"/>
        <v/>
      </c>
      <c r="AL145" s="131" t="str">
        <f t="shared" si="69"/>
        <v/>
      </c>
      <c r="AM145" s="131" t="str">
        <f t="shared" si="69"/>
        <v/>
      </c>
      <c r="AN145" s="131" t="str">
        <f t="shared" si="69"/>
        <v/>
      </c>
      <c r="AO145" s="131" t="str">
        <f t="shared" si="69"/>
        <v/>
      </c>
      <c r="AP145" s="131" t="str">
        <f t="shared" si="70"/>
        <v/>
      </c>
      <c r="AQ145" s="131" t="str">
        <f t="shared" si="70"/>
        <v/>
      </c>
      <c r="AR145" s="131" t="str">
        <f t="shared" si="70"/>
        <v/>
      </c>
      <c r="AS145" s="131" t="str">
        <f t="shared" si="70"/>
        <v>KINNEY COUNTY</v>
      </c>
      <c r="AT145" s="131" t="str">
        <f t="shared" si="70"/>
        <v/>
      </c>
      <c r="AU145" s="131" t="str">
        <f t="shared" si="70"/>
        <v/>
      </c>
      <c r="AV145" s="131" t="str">
        <f t="shared" si="70"/>
        <v/>
      </c>
      <c r="AW145" s="131" t="str">
        <f t="shared" si="70"/>
        <v/>
      </c>
      <c r="AX145" s="131" t="str">
        <f t="shared" si="70"/>
        <v/>
      </c>
      <c r="AY145" s="131" t="str">
        <f t="shared" si="70"/>
        <v/>
      </c>
      <c r="AZ145" s="131" t="str">
        <f t="shared" si="70"/>
        <v/>
      </c>
    </row>
    <row r="146" spans="1:52" x14ac:dyDescent="0.2">
      <c r="A146" s="135">
        <v>137</v>
      </c>
      <c r="B146" s="131" t="str">
        <f t="shared" si="66"/>
        <v/>
      </c>
      <c r="C146" s="131" t="str">
        <f t="shared" si="66"/>
        <v/>
      </c>
      <c r="D146" s="131" t="str">
        <f t="shared" si="66"/>
        <v/>
      </c>
      <c r="E146" s="131" t="str">
        <f t="shared" si="66"/>
        <v/>
      </c>
      <c r="F146" s="131" t="str">
        <f t="shared" si="66"/>
        <v/>
      </c>
      <c r="G146" s="131" t="str">
        <f t="shared" si="66"/>
        <v/>
      </c>
      <c r="H146" s="131" t="str">
        <f t="shared" si="66"/>
        <v/>
      </c>
      <c r="I146" s="131" t="str">
        <f t="shared" si="66"/>
        <v/>
      </c>
      <c r="J146" s="131" t="str">
        <f t="shared" si="66"/>
        <v/>
      </c>
      <c r="K146" s="131" t="str">
        <f t="shared" si="66"/>
        <v/>
      </c>
      <c r="L146" s="131" t="str">
        <f t="shared" si="67"/>
        <v>TIFT COUNTY</v>
      </c>
      <c r="M146" s="131" t="str">
        <f t="shared" si="67"/>
        <v/>
      </c>
      <c r="N146" s="131" t="str">
        <f t="shared" si="67"/>
        <v/>
      </c>
      <c r="O146" s="131" t="str">
        <f t="shared" si="67"/>
        <v/>
      </c>
      <c r="P146" s="131" t="str">
        <f t="shared" si="67"/>
        <v/>
      </c>
      <c r="Q146" s="131" t="str">
        <f t="shared" si="67"/>
        <v/>
      </c>
      <c r="R146" s="131" t="str">
        <f t="shared" si="67"/>
        <v/>
      </c>
      <c r="S146" s="131" t="str">
        <f t="shared" si="67"/>
        <v/>
      </c>
      <c r="T146" s="131" t="str">
        <f t="shared" si="67"/>
        <v/>
      </c>
      <c r="U146" s="131" t="str">
        <f t="shared" si="67"/>
        <v/>
      </c>
      <c r="V146" s="131" t="str">
        <f t="shared" si="68"/>
        <v/>
      </c>
      <c r="W146" s="131" t="str">
        <f t="shared" si="68"/>
        <v/>
      </c>
      <c r="X146" s="131" t="str">
        <f t="shared" si="68"/>
        <v/>
      </c>
      <c r="Y146" s="131" t="str">
        <f t="shared" si="68"/>
        <v/>
      </c>
      <c r="Z146" s="131" t="str">
        <f t="shared" si="68"/>
        <v/>
      </c>
      <c r="AA146" s="131" t="str">
        <f t="shared" si="68"/>
        <v/>
      </c>
      <c r="AB146" s="131" t="str">
        <f t="shared" si="68"/>
        <v/>
      </c>
      <c r="AC146" s="131" t="str">
        <f t="shared" si="68"/>
        <v/>
      </c>
      <c r="AD146" s="131" t="str">
        <f t="shared" si="68"/>
        <v/>
      </c>
      <c r="AE146" s="131" t="str">
        <f t="shared" si="68"/>
        <v/>
      </c>
      <c r="AF146" s="131" t="str">
        <f t="shared" si="69"/>
        <v/>
      </c>
      <c r="AG146" s="131" t="str">
        <f t="shared" si="69"/>
        <v/>
      </c>
      <c r="AH146" s="131" t="str">
        <f t="shared" si="69"/>
        <v/>
      </c>
      <c r="AI146" s="131" t="str">
        <f t="shared" si="69"/>
        <v/>
      </c>
      <c r="AJ146" s="131" t="str">
        <f t="shared" si="69"/>
        <v/>
      </c>
      <c r="AK146" s="131" t="str">
        <f t="shared" si="69"/>
        <v/>
      </c>
      <c r="AL146" s="131" t="str">
        <f t="shared" si="69"/>
        <v/>
      </c>
      <c r="AM146" s="131" t="str">
        <f t="shared" si="69"/>
        <v/>
      </c>
      <c r="AN146" s="131" t="str">
        <f t="shared" si="69"/>
        <v/>
      </c>
      <c r="AO146" s="131" t="str">
        <f t="shared" si="69"/>
        <v/>
      </c>
      <c r="AP146" s="131" t="str">
        <f t="shared" si="70"/>
        <v/>
      </c>
      <c r="AQ146" s="131" t="str">
        <f t="shared" si="70"/>
        <v/>
      </c>
      <c r="AR146" s="131" t="str">
        <f t="shared" si="70"/>
        <v/>
      </c>
      <c r="AS146" s="131" t="str">
        <f t="shared" si="70"/>
        <v>KLEBERG COUNTY</v>
      </c>
      <c r="AT146" s="131" t="str">
        <f t="shared" si="70"/>
        <v/>
      </c>
      <c r="AU146" s="131" t="str">
        <f t="shared" si="70"/>
        <v/>
      </c>
      <c r="AV146" s="131" t="str">
        <f t="shared" si="70"/>
        <v/>
      </c>
      <c r="AW146" s="131" t="str">
        <f t="shared" si="70"/>
        <v/>
      </c>
      <c r="AX146" s="131" t="str">
        <f t="shared" si="70"/>
        <v/>
      </c>
      <c r="AY146" s="131" t="str">
        <f t="shared" si="70"/>
        <v/>
      </c>
      <c r="AZ146" s="131" t="str">
        <f t="shared" si="70"/>
        <v/>
      </c>
    </row>
    <row r="147" spans="1:52" x14ac:dyDescent="0.2">
      <c r="A147" s="135">
        <v>138</v>
      </c>
      <c r="B147" s="131" t="str">
        <f t="shared" si="66"/>
        <v/>
      </c>
      <c r="C147" s="131" t="str">
        <f t="shared" si="66"/>
        <v/>
      </c>
      <c r="D147" s="131" t="str">
        <f t="shared" si="66"/>
        <v/>
      </c>
      <c r="E147" s="131" t="str">
        <f t="shared" si="66"/>
        <v/>
      </c>
      <c r="F147" s="131" t="str">
        <f t="shared" si="66"/>
        <v/>
      </c>
      <c r="G147" s="131" t="str">
        <f t="shared" si="66"/>
        <v/>
      </c>
      <c r="H147" s="131" t="str">
        <f t="shared" si="66"/>
        <v/>
      </c>
      <c r="I147" s="131" t="str">
        <f t="shared" si="66"/>
        <v/>
      </c>
      <c r="J147" s="131" t="str">
        <f t="shared" si="66"/>
        <v/>
      </c>
      <c r="K147" s="131" t="str">
        <f t="shared" si="66"/>
        <v/>
      </c>
      <c r="L147" s="131" t="str">
        <f t="shared" si="67"/>
        <v>TOOMBS COUNTY</v>
      </c>
      <c r="M147" s="131" t="str">
        <f t="shared" si="67"/>
        <v/>
      </c>
      <c r="N147" s="131" t="str">
        <f t="shared" si="67"/>
        <v/>
      </c>
      <c r="O147" s="131" t="str">
        <f t="shared" si="67"/>
        <v/>
      </c>
      <c r="P147" s="131" t="str">
        <f t="shared" si="67"/>
        <v/>
      </c>
      <c r="Q147" s="131" t="str">
        <f t="shared" si="67"/>
        <v/>
      </c>
      <c r="R147" s="131" t="str">
        <f t="shared" si="67"/>
        <v/>
      </c>
      <c r="S147" s="131" t="str">
        <f t="shared" si="67"/>
        <v/>
      </c>
      <c r="T147" s="131" t="str">
        <f t="shared" si="67"/>
        <v/>
      </c>
      <c r="U147" s="131" t="str">
        <f t="shared" si="67"/>
        <v/>
      </c>
      <c r="V147" s="131" t="str">
        <f t="shared" si="68"/>
        <v/>
      </c>
      <c r="W147" s="131" t="str">
        <f t="shared" si="68"/>
        <v/>
      </c>
      <c r="X147" s="131" t="str">
        <f t="shared" si="68"/>
        <v/>
      </c>
      <c r="Y147" s="131" t="str">
        <f t="shared" si="68"/>
        <v/>
      </c>
      <c r="Z147" s="131" t="str">
        <f t="shared" si="68"/>
        <v/>
      </c>
      <c r="AA147" s="131" t="str">
        <f t="shared" si="68"/>
        <v/>
      </c>
      <c r="AB147" s="131" t="str">
        <f t="shared" si="68"/>
        <v/>
      </c>
      <c r="AC147" s="131" t="str">
        <f t="shared" si="68"/>
        <v/>
      </c>
      <c r="AD147" s="131" t="str">
        <f t="shared" si="68"/>
        <v/>
      </c>
      <c r="AE147" s="131" t="str">
        <f t="shared" si="68"/>
        <v/>
      </c>
      <c r="AF147" s="131" t="str">
        <f t="shared" si="69"/>
        <v/>
      </c>
      <c r="AG147" s="131" t="str">
        <f t="shared" si="69"/>
        <v/>
      </c>
      <c r="AH147" s="131" t="str">
        <f t="shared" si="69"/>
        <v/>
      </c>
      <c r="AI147" s="131" t="str">
        <f t="shared" si="69"/>
        <v/>
      </c>
      <c r="AJ147" s="131" t="str">
        <f t="shared" si="69"/>
        <v/>
      </c>
      <c r="AK147" s="131" t="str">
        <f t="shared" si="69"/>
        <v/>
      </c>
      <c r="AL147" s="131" t="str">
        <f t="shared" si="69"/>
        <v/>
      </c>
      <c r="AM147" s="131" t="str">
        <f t="shared" si="69"/>
        <v/>
      </c>
      <c r="AN147" s="131" t="str">
        <f t="shared" si="69"/>
        <v/>
      </c>
      <c r="AO147" s="131" t="str">
        <f t="shared" si="69"/>
        <v/>
      </c>
      <c r="AP147" s="131" t="str">
        <f t="shared" si="70"/>
        <v/>
      </c>
      <c r="AQ147" s="131" t="str">
        <f t="shared" si="70"/>
        <v/>
      </c>
      <c r="AR147" s="131" t="str">
        <f t="shared" si="70"/>
        <v/>
      </c>
      <c r="AS147" s="131" t="str">
        <f t="shared" si="70"/>
        <v>KNOX COUNTY</v>
      </c>
      <c r="AT147" s="131" t="str">
        <f t="shared" si="70"/>
        <v/>
      </c>
      <c r="AU147" s="131" t="str">
        <f t="shared" si="70"/>
        <v/>
      </c>
      <c r="AV147" s="131" t="str">
        <f t="shared" si="70"/>
        <v/>
      </c>
      <c r="AW147" s="131" t="str">
        <f t="shared" si="70"/>
        <v/>
      </c>
      <c r="AX147" s="131" t="str">
        <f t="shared" si="70"/>
        <v/>
      </c>
      <c r="AY147" s="131" t="str">
        <f t="shared" si="70"/>
        <v/>
      </c>
      <c r="AZ147" s="131" t="str">
        <f t="shared" si="70"/>
        <v/>
      </c>
    </row>
    <row r="148" spans="1:52" x14ac:dyDescent="0.2">
      <c r="A148" s="135">
        <v>139</v>
      </c>
      <c r="B148" s="131" t="str">
        <f t="shared" si="66"/>
        <v/>
      </c>
      <c r="C148" s="131" t="str">
        <f t="shared" si="66"/>
        <v/>
      </c>
      <c r="D148" s="131" t="str">
        <f t="shared" si="66"/>
        <v/>
      </c>
      <c r="E148" s="131" t="str">
        <f t="shared" si="66"/>
        <v/>
      </c>
      <c r="F148" s="131" t="str">
        <f t="shared" si="66"/>
        <v/>
      </c>
      <c r="G148" s="131" t="str">
        <f t="shared" si="66"/>
        <v/>
      </c>
      <c r="H148" s="131" t="str">
        <f t="shared" si="66"/>
        <v/>
      </c>
      <c r="I148" s="131" t="str">
        <f t="shared" si="66"/>
        <v/>
      </c>
      <c r="J148" s="131" t="str">
        <f t="shared" si="66"/>
        <v/>
      </c>
      <c r="K148" s="131" t="str">
        <f t="shared" si="66"/>
        <v/>
      </c>
      <c r="L148" s="131" t="str">
        <f t="shared" si="67"/>
        <v>TOWNS COUNTY</v>
      </c>
      <c r="M148" s="131" t="str">
        <f t="shared" si="67"/>
        <v/>
      </c>
      <c r="N148" s="131" t="str">
        <f t="shared" si="67"/>
        <v/>
      </c>
      <c r="O148" s="131" t="str">
        <f t="shared" si="67"/>
        <v/>
      </c>
      <c r="P148" s="131" t="str">
        <f t="shared" si="67"/>
        <v/>
      </c>
      <c r="Q148" s="131" t="str">
        <f t="shared" si="67"/>
        <v/>
      </c>
      <c r="R148" s="131" t="str">
        <f t="shared" si="67"/>
        <v/>
      </c>
      <c r="S148" s="131" t="str">
        <f t="shared" si="67"/>
        <v/>
      </c>
      <c r="T148" s="131" t="str">
        <f t="shared" si="67"/>
        <v/>
      </c>
      <c r="U148" s="131" t="str">
        <f t="shared" si="67"/>
        <v/>
      </c>
      <c r="V148" s="131" t="str">
        <f t="shared" si="68"/>
        <v/>
      </c>
      <c r="W148" s="131" t="str">
        <f t="shared" si="68"/>
        <v/>
      </c>
      <c r="X148" s="131" t="str">
        <f t="shared" si="68"/>
        <v/>
      </c>
      <c r="Y148" s="131" t="str">
        <f t="shared" si="68"/>
        <v/>
      </c>
      <c r="Z148" s="131" t="str">
        <f t="shared" si="68"/>
        <v/>
      </c>
      <c r="AA148" s="131" t="str">
        <f t="shared" si="68"/>
        <v/>
      </c>
      <c r="AB148" s="131" t="str">
        <f t="shared" si="68"/>
        <v/>
      </c>
      <c r="AC148" s="131" t="str">
        <f t="shared" si="68"/>
        <v/>
      </c>
      <c r="AD148" s="131" t="str">
        <f t="shared" si="68"/>
        <v/>
      </c>
      <c r="AE148" s="131" t="str">
        <f t="shared" si="68"/>
        <v/>
      </c>
      <c r="AF148" s="131" t="str">
        <f t="shared" si="69"/>
        <v/>
      </c>
      <c r="AG148" s="131" t="str">
        <f t="shared" si="69"/>
        <v/>
      </c>
      <c r="AH148" s="131" t="str">
        <f t="shared" si="69"/>
        <v/>
      </c>
      <c r="AI148" s="131" t="str">
        <f t="shared" si="69"/>
        <v/>
      </c>
      <c r="AJ148" s="131" t="str">
        <f t="shared" si="69"/>
        <v/>
      </c>
      <c r="AK148" s="131" t="str">
        <f t="shared" si="69"/>
        <v/>
      </c>
      <c r="AL148" s="131" t="str">
        <f t="shared" si="69"/>
        <v/>
      </c>
      <c r="AM148" s="131" t="str">
        <f t="shared" si="69"/>
        <v/>
      </c>
      <c r="AN148" s="131" t="str">
        <f t="shared" si="69"/>
        <v/>
      </c>
      <c r="AO148" s="131" t="str">
        <f t="shared" si="69"/>
        <v/>
      </c>
      <c r="AP148" s="131" t="str">
        <f t="shared" si="70"/>
        <v/>
      </c>
      <c r="AQ148" s="131" t="str">
        <f t="shared" si="70"/>
        <v/>
      </c>
      <c r="AR148" s="131" t="str">
        <f t="shared" si="70"/>
        <v/>
      </c>
      <c r="AS148" s="131" t="str">
        <f t="shared" si="70"/>
        <v>LAMAR COUNTY</v>
      </c>
      <c r="AT148" s="131" t="str">
        <f t="shared" si="70"/>
        <v/>
      </c>
      <c r="AU148" s="131" t="str">
        <f t="shared" si="70"/>
        <v/>
      </c>
      <c r="AV148" s="131" t="str">
        <f t="shared" si="70"/>
        <v/>
      </c>
      <c r="AW148" s="131" t="str">
        <f t="shared" si="70"/>
        <v/>
      </c>
      <c r="AX148" s="131" t="str">
        <f t="shared" si="70"/>
        <v/>
      </c>
      <c r="AY148" s="131" t="str">
        <f t="shared" si="70"/>
        <v/>
      </c>
      <c r="AZ148" s="131" t="str">
        <f t="shared" si="70"/>
        <v/>
      </c>
    </row>
    <row r="149" spans="1:52" x14ac:dyDescent="0.2">
      <c r="A149" s="135">
        <v>140</v>
      </c>
      <c r="B149" s="131" t="str">
        <f t="shared" si="66"/>
        <v/>
      </c>
      <c r="C149" s="131" t="str">
        <f t="shared" si="66"/>
        <v/>
      </c>
      <c r="D149" s="131" t="str">
        <f t="shared" si="66"/>
        <v/>
      </c>
      <c r="E149" s="131" t="str">
        <f t="shared" si="66"/>
        <v/>
      </c>
      <c r="F149" s="131" t="str">
        <f t="shared" si="66"/>
        <v/>
      </c>
      <c r="G149" s="131" t="str">
        <f t="shared" si="66"/>
        <v/>
      </c>
      <c r="H149" s="131" t="str">
        <f t="shared" si="66"/>
        <v/>
      </c>
      <c r="I149" s="131" t="str">
        <f t="shared" si="66"/>
        <v/>
      </c>
      <c r="J149" s="131" t="str">
        <f t="shared" si="66"/>
        <v/>
      </c>
      <c r="K149" s="131" t="str">
        <f t="shared" si="66"/>
        <v/>
      </c>
      <c r="L149" s="131" t="str">
        <f t="shared" si="67"/>
        <v>TREUTLEN COUNTY</v>
      </c>
      <c r="M149" s="131" t="str">
        <f t="shared" si="67"/>
        <v/>
      </c>
      <c r="N149" s="131" t="str">
        <f t="shared" si="67"/>
        <v/>
      </c>
      <c r="O149" s="131" t="str">
        <f t="shared" si="67"/>
        <v/>
      </c>
      <c r="P149" s="131" t="str">
        <f t="shared" si="67"/>
        <v/>
      </c>
      <c r="Q149" s="131" t="str">
        <f t="shared" si="67"/>
        <v/>
      </c>
      <c r="R149" s="131" t="str">
        <f t="shared" si="67"/>
        <v/>
      </c>
      <c r="S149" s="131" t="str">
        <f t="shared" si="67"/>
        <v/>
      </c>
      <c r="T149" s="131" t="str">
        <f t="shared" si="67"/>
        <v/>
      </c>
      <c r="U149" s="131" t="str">
        <f t="shared" si="67"/>
        <v/>
      </c>
      <c r="V149" s="131" t="str">
        <f t="shared" si="68"/>
        <v/>
      </c>
      <c r="W149" s="131" t="str">
        <f t="shared" si="68"/>
        <v/>
      </c>
      <c r="X149" s="131" t="str">
        <f t="shared" si="68"/>
        <v/>
      </c>
      <c r="Y149" s="131" t="str">
        <f t="shared" si="68"/>
        <v/>
      </c>
      <c r="Z149" s="131" t="str">
        <f t="shared" si="68"/>
        <v/>
      </c>
      <c r="AA149" s="131" t="str">
        <f t="shared" si="68"/>
        <v/>
      </c>
      <c r="AB149" s="131" t="str">
        <f t="shared" si="68"/>
        <v/>
      </c>
      <c r="AC149" s="131" t="str">
        <f t="shared" si="68"/>
        <v/>
      </c>
      <c r="AD149" s="131" t="str">
        <f t="shared" si="68"/>
        <v/>
      </c>
      <c r="AE149" s="131" t="str">
        <f t="shared" si="68"/>
        <v/>
      </c>
      <c r="AF149" s="131" t="str">
        <f t="shared" si="69"/>
        <v/>
      </c>
      <c r="AG149" s="131" t="str">
        <f t="shared" si="69"/>
        <v/>
      </c>
      <c r="AH149" s="131" t="str">
        <f t="shared" si="69"/>
        <v/>
      </c>
      <c r="AI149" s="131" t="str">
        <f t="shared" si="69"/>
        <v/>
      </c>
      <c r="AJ149" s="131" t="str">
        <f t="shared" si="69"/>
        <v/>
      </c>
      <c r="AK149" s="131" t="str">
        <f t="shared" si="69"/>
        <v/>
      </c>
      <c r="AL149" s="131" t="str">
        <f t="shared" si="69"/>
        <v/>
      </c>
      <c r="AM149" s="131" t="str">
        <f t="shared" si="69"/>
        <v/>
      </c>
      <c r="AN149" s="131" t="str">
        <f t="shared" si="69"/>
        <v/>
      </c>
      <c r="AO149" s="131" t="str">
        <f t="shared" si="69"/>
        <v/>
      </c>
      <c r="AP149" s="131" t="str">
        <f t="shared" si="70"/>
        <v/>
      </c>
      <c r="AQ149" s="131" t="str">
        <f t="shared" si="70"/>
        <v/>
      </c>
      <c r="AR149" s="131" t="str">
        <f t="shared" si="70"/>
        <v/>
      </c>
      <c r="AS149" s="131" t="str">
        <f t="shared" si="70"/>
        <v>LAMB COUNTY</v>
      </c>
      <c r="AT149" s="131" t="str">
        <f t="shared" si="70"/>
        <v/>
      </c>
      <c r="AU149" s="131" t="str">
        <f t="shared" si="70"/>
        <v/>
      </c>
      <c r="AV149" s="131" t="str">
        <f t="shared" si="70"/>
        <v/>
      </c>
      <c r="AW149" s="131" t="str">
        <f t="shared" si="70"/>
        <v/>
      </c>
      <c r="AX149" s="131" t="str">
        <f t="shared" si="70"/>
        <v/>
      </c>
      <c r="AY149" s="131" t="str">
        <f t="shared" si="70"/>
        <v/>
      </c>
      <c r="AZ149" s="131" t="str">
        <f t="shared" si="70"/>
        <v/>
      </c>
    </row>
    <row r="150" spans="1:52" x14ac:dyDescent="0.2">
      <c r="A150" s="135">
        <v>141</v>
      </c>
      <c r="B150" s="131" t="str">
        <f t="shared" ref="B150:K159" si="71">IFERROR(VLOOKUP($B$3&amp;"_"&amp;B$8&amp;$A150,LookUpTable_CountyName_AllYears,3,FALSE),"")</f>
        <v/>
      </c>
      <c r="C150" s="131" t="str">
        <f t="shared" si="71"/>
        <v/>
      </c>
      <c r="D150" s="131" t="str">
        <f t="shared" si="71"/>
        <v/>
      </c>
      <c r="E150" s="131" t="str">
        <f t="shared" si="71"/>
        <v/>
      </c>
      <c r="F150" s="131" t="str">
        <f t="shared" si="71"/>
        <v/>
      </c>
      <c r="G150" s="131" t="str">
        <f t="shared" si="71"/>
        <v/>
      </c>
      <c r="H150" s="131" t="str">
        <f t="shared" si="71"/>
        <v/>
      </c>
      <c r="I150" s="131" t="str">
        <f t="shared" si="71"/>
        <v/>
      </c>
      <c r="J150" s="131" t="str">
        <f t="shared" si="71"/>
        <v/>
      </c>
      <c r="K150" s="131" t="str">
        <f t="shared" si="71"/>
        <v/>
      </c>
      <c r="L150" s="131" t="str">
        <f t="shared" ref="L150:U159" si="72">IFERROR(VLOOKUP($B$3&amp;"_"&amp;L$8&amp;$A150,LookUpTable_CountyName_AllYears,3,FALSE),"")</f>
        <v>TROUP COUNTY</v>
      </c>
      <c r="M150" s="131" t="str">
        <f t="shared" si="72"/>
        <v/>
      </c>
      <c r="N150" s="131" t="str">
        <f t="shared" si="72"/>
        <v/>
      </c>
      <c r="O150" s="131" t="str">
        <f t="shared" si="72"/>
        <v/>
      </c>
      <c r="P150" s="131" t="str">
        <f t="shared" si="72"/>
        <v/>
      </c>
      <c r="Q150" s="131" t="str">
        <f t="shared" si="72"/>
        <v/>
      </c>
      <c r="R150" s="131" t="str">
        <f t="shared" si="72"/>
        <v/>
      </c>
      <c r="S150" s="131" t="str">
        <f t="shared" si="72"/>
        <v/>
      </c>
      <c r="T150" s="131" t="str">
        <f t="shared" si="72"/>
        <v/>
      </c>
      <c r="U150" s="131" t="str">
        <f t="shared" si="72"/>
        <v/>
      </c>
      <c r="V150" s="131" t="str">
        <f t="shared" ref="V150:AE159" si="73">IFERROR(VLOOKUP($B$3&amp;"_"&amp;V$8&amp;$A150,LookUpTable_CountyName_AllYears,3,FALSE),"")</f>
        <v/>
      </c>
      <c r="W150" s="131" t="str">
        <f t="shared" si="73"/>
        <v/>
      </c>
      <c r="X150" s="131" t="str">
        <f t="shared" si="73"/>
        <v/>
      </c>
      <c r="Y150" s="131" t="str">
        <f t="shared" si="73"/>
        <v/>
      </c>
      <c r="Z150" s="131" t="str">
        <f t="shared" si="73"/>
        <v/>
      </c>
      <c r="AA150" s="131" t="str">
        <f t="shared" si="73"/>
        <v/>
      </c>
      <c r="AB150" s="131" t="str">
        <f t="shared" si="73"/>
        <v/>
      </c>
      <c r="AC150" s="131" t="str">
        <f t="shared" si="73"/>
        <v/>
      </c>
      <c r="AD150" s="131" t="str">
        <f t="shared" si="73"/>
        <v/>
      </c>
      <c r="AE150" s="131" t="str">
        <f t="shared" si="73"/>
        <v/>
      </c>
      <c r="AF150" s="131" t="str">
        <f t="shared" ref="AF150:AO159" si="74">IFERROR(VLOOKUP($B$3&amp;"_"&amp;AF$8&amp;$A150,LookUpTable_CountyName_AllYears,3,FALSE),"")</f>
        <v/>
      </c>
      <c r="AG150" s="131" t="str">
        <f t="shared" si="74"/>
        <v/>
      </c>
      <c r="AH150" s="131" t="str">
        <f t="shared" si="74"/>
        <v/>
      </c>
      <c r="AI150" s="131" t="str">
        <f t="shared" si="74"/>
        <v/>
      </c>
      <c r="AJ150" s="131" t="str">
        <f t="shared" si="74"/>
        <v/>
      </c>
      <c r="AK150" s="131" t="str">
        <f t="shared" si="74"/>
        <v/>
      </c>
      <c r="AL150" s="131" t="str">
        <f t="shared" si="74"/>
        <v/>
      </c>
      <c r="AM150" s="131" t="str">
        <f t="shared" si="74"/>
        <v/>
      </c>
      <c r="AN150" s="131" t="str">
        <f t="shared" si="74"/>
        <v/>
      </c>
      <c r="AO150" s="131" t="str">
        <f t="shared" si="74"/>
        <v/>
      </c>
      <c r="AP150" s="131" t="str">
        <f t="shared" ref="AP150:AZ159" si="75">IFERROR(VLOOKUP($B$3&amp;"_"&amp;AP$8&amp;$A150,LookUpTable_CountyName_AllYears,3,FALSE),"")</f>
        <v/>
      </c>
      <c r="AQ150" s="131" t="str">
        <f t="shared" si="75"/>
        <v/>
      </c>
      <c r="AR150" s="131" t="str">
        <f t="shared" si="75"/>
        <v/>
      </c>
      <c r="AS150" s="131" t="str">
        <f t="shared" si="75"/>
        <v>LAMPASAS COUNTY</v>
      </c>
      <c r="AT150" s="131" t="str">
        <f t="shared" si="75"/>
        <v/>
      </c>
      <c r="AU150" s="131" t="str">
        <f t="shared" si="75"/>
        <v/>
      </c>
      <c r="AV150" s="131" t="str">
        <f t="shared" si="75"/>
        <v/>
      </c>
      <c r="AW150" s="131" t="str">
        <f t="shared" si="75"/>
        <v/>
      </c>
      <c r="AX150" s="131" t="str">
        <f t="shared" si="75"/>
        <v/>
      </c>
      <c r="AY150" s="131" t="str">
        <f t="shared" si="75"/>
        <v/>
      </c>
      <c r="AZ150" s="131" t="str">
        <f t="shared" si="75"/>
        <v/>
      </c>
    </row>
    <row r="151" spans="1:52" x14ac:dyDescent="0.2">
      <c r="A151" s="135">
        <v>142</v>
      </c>
      <c r="B151" s="131" t="str">
        <f t="shared" si="71"/>
        <v/>
      </c>
      <c r="C151" s="131" t="str">
        <f t="shared" si="71"/>
        <v/>
      </c>
      <c r="D151" s="131" t="str">
        <f t="shared" si="71"/>
        <v/>
      </c>
      <c r="E151" s="131" t="str">
        <f t="shared" si="71"/>
        <v/>
      </c>
      <c r="F151" s="131" t="str">
        <f t="shared" si="71"/>
        <v/>
      </c>
      <c r="G151" s="131" t="str">
        <f t="shared" si="71"/>
        <v/>
      </c>
      <c r="H151" s="131" t="str">
        <f t="shared" si="71"/>
        <v/>
      </c>
      <c r="I151" s="131" t="str">
        <f t="shared" si="71"/>
        <v/>
      </c>
      <c r="J151" s="131" t="str">
        <f t="shared" si="71"/>
        <v/>
      </c>
      <c r="K151" s="131" t="str">
        <f t="shared" si="71"/>
        <v/>
      </c>
      <c r="L151" s="131" t="str">
        <f t="shared" si="72"/>
        <v>TURNER COUNTY</v>
      </c>
      <c r="M151" s="131" t="str">
        <f t="shared" si="72"/>
        <v/>
      </c>
      <c r="N151" s="131" t="str">
        <f t="shared" si="72"/>
        <v/>
      </c>
      <c r="O151" s="131" t="str">
        <f t="shared" si="72"/>
        <v/>
      </c>
      <c r="P151" s="131" t="str">
        <f t="shared" si="72"/>
        <v/>
      </c>
      <c r="Q151" s="131" t="str">
        <f t="shared" si="72"/>
        <v/>
      </c>
      <c r="R151" s="131" t="str">
        <f t="shared" si="72"/>
        <v/>
      </c>
      <c r="S151" s="131" t="str">
        <f t="shared" si="72"/>
        <v/>
      </c>
      <c r="T151" s="131" t="str">
        <f t="shared" si="72"/>
        <v/>
      </c>
      <c r="U151" s="131" t="str">
        <f t="shared" si="72"/>
        <v/>
      </c>
      <c r="V151" s="131" t="str">
        <f t="shared" si="73"/>
        <v/>
      </c>
      <c r="W151" s="131" t="str">
        <f t="shared" si="73"/>
        <v/>
      </c>
      <c r="X151" s="131" t="str">
        <f t="shared" si="73"/>
        <v/>
      </c>
      <c r="Y151" s="131" t="str">
        <f t="shared" si="73"/>
        <v/>
      </c>
      <c r="Z151" s="131" t="str">
        <f t="shared" si="73"/>
        <v/>
      </c>
      <c r="AA151" s="131" t="str">
        <f t="shared" si="73"/>
        <v/>
      </c>
      <c r="AB151" s="131" t="str">
        <f t="shared" si="73"/>
        <v/>
      </c>
      <c r="AC151" s="131" t="str">
        <f t="shared" si="73"/>
        <v/>
      </c>
      <c r="AD151" s="131" t="str">
        <f t="shared" si="73"/>
        <v/>
      </c>
      <c r="AE151" s="131" t="str">
        <f t="shared" si="73"/>
        <v/>
      </c>
      <c r="AF151" s="131" t="str">
        <f t="shared" si="74"/>
        <v/>
      </c>
      <c r="AG151" s="131" t="str">
        <f t="shared" si="74"/>
        <v/>
      </c>
      <c r="AH151" s="131" t="str">
        <f t="shared" si="74"/>
        <v/>
      </c>
      <c r="AI151" s="131" t="str">
        <f t="shared" si="74"/>
        <v/>
      </c>
      <c r="AJ151" s="131" t="str">
        <f t="shared" si="74"/>
        <v/>
      </c>
      <c r="AK151" s="131" t="str">
        <f t="shared" si="74"/>
        <v/>
      </c>
      <c r="AL151" s="131" t="str">
        <f t="shared" si="74"/>
        <v/>
      </c>
      <c r="AM151" s="131" t="str">
        <f t="shared" si="74"/>
        <v/>
      </c>
      <c r="AN151" s="131" t="str">
        <f t="shared" si="74"/>
        <v/>
      </c>
      <c r="AO151" s="131" t="str">
        <f t="shared" si="74"/>
        <v/>
      </c>
      <c r="AP151" s="131" t="str">
        <f t="shared" si="75"/>
        <v/>
      </c>
      <c r="AQ151" s="131" t="str">
        <f t="shared" si="75"/>
        <v/>
      </c>
      <c r="AR151" s="131" t="str">
        <f t="shared" si="75"/>
        <v/>
      </c>
      <c r="AS151" s="131" t="str">
        <f t="shared" si="75"/>
        <v>LA SALLE COUNTY</v>
      </c>
      <c r="AT151" s="131" t="str">
        <f t="shared" si="75"/>
        <v/>
      </c>
      <c r="AU151" s="131" t="str">
        <f t="shared" si="75"/>
        <v/>
      </c>
      <c r="AV151" s="131" t="str">
        <f t="shared" si="75"/>
        <v/>
      </c>
      <c r="AW151" s="131" t="str">
        <f t="shared" si="75"/>
        <v/>
      </c>
      <c r="AX151" s="131" t="str">
        <f t="shared" si="75"/>
        <v/>
      </c>
      <c r="AY151" s="131" t="str">
        <f t="shared" si="75"/>
        <v/>
      </c>
      <c r="AZ151" s="131" t="str">
        <f t="shared" si="75"/>
        <v/>
      </c>
    </row>
    <row r="152" spans="1:52" x14ac:dyDescent="0.2">
      <c r="A152" s="135">
        <v>143</v>
      </c>
      <c r="B152" s="131" t="str">
        <f t="shared" si="71"/>
        <v/>
      </c>
      <c r="C152" s="131" t="str">
        <f t="shared" si="71"/>
        <v/>
      </c>
      <c r="D152" s="131" t="str">
        <f t="shared" si="71"/>
        <v/>
      </c>
      <c r="E152" s="131" t="str">
        <f t="shared" si="71"/>
        <v/>
      </c>
      <c r="F152" s="131" t="str">
        <f t="shared" si="71"/>
        <v/>
      </c>
      <c r="G152" s="131" t="str">
        <f t="shared" si="71"/>
        <v/>
      </c>
      <c r="H152" s="131" t="str">
        <f t="shared" si="71"/>
        <v/>
      </c>
      <c r="I152" s="131" t="str">
        <f t="shared" si="71"/>
        <v/>
      </c>
      <c r="J152" s="131" t="str">
        <f t="shared" si="71"/>
        <v/>
      </c>
      <c r="K152" s="131" t="str">
        <f t="shared" si="71"/>
        <v/>
      </c>
      <c r="L152" s="131" t="str">
        <f t="shared" si="72"/>
        <v>TWIGGS COUNTY</v>
      </c>
      <c r="M152" s="131" t="str">
        <f t="shared" si="72"/>
        <v/>
      </c>
      <c r="N152" s="131" t="str">
        <f t="shared" si="72"/>
        <v/>
      </c>
      <c r="O152" s="131" t="str">
        <f t="shared" si="72"/>
        <v/>
      </c>
      <c r="P152" s="131" t="str">
        <f t="shared" si="72"/>
        <v/>
      </c>
      <c r="Q152" s="131" t="str">
        <f t="shared" si="72"/>
        <v/>
      </c>
      <c r="R152" s="131" t="str">
        <f t="shared" si="72"/>
        <v/>
      </c>
      <c r="S152" s="131" t="str">
        <f t="shared" si="72"/>
        <v/>
      </c>
      <c r="T152" s="131" t="str">
        <f t="shared" si="72"/>
        <v/>
      </c>
      <c r="U152" s="131" t="str">
        <f t="shared" si="72"/>
        <v/>
      </c>
      <c r="V152" s="131" t="str">
        <f t="shared" si="73"/>
        <v/>
      </c>
      <c r="W152" s="131" t="str">
        <f t="shared" si="73"/>
        <v/>
      </c>
      <c r="X152" s="131" t="str">
        <f t="shared" si="73"/>
        <v/>
      </c>
      <c r="Y152" s="131" t="str">
        <f t="shared" si="73"/>
        <v/>
      </c>
      <c r="Z152" s="131" t="str">
        <f t="shared" si="73"/>
        <v/>
      </c>
      <c r="AA152" s="131" t="str">
        <f t="shared" si="73"/>
        <v/>
      </c>
      <c r="AB152" s="131" t="str">
        <f t="shared" si="73"/>
        <v/>
      </c>
      <c r="AC152" s="131" t="str">
        <f t="shared" si="73"/>
        <v/>
      </c>
      <c r="AD152" s="131" t="str">
        <f t="shared" si="73"/>
        <v/>
      </c>
      <c r="AE152" s="131" t="str">
        <f t="shared" si="73"/>
        <v/>
      </c>
      <c r="AF152" s="131" t="str">
        <f t="shared" si="74"/>
        <v/>
      </c>
      <c r="AG152" s="131" t="str">
        <f t="shared" si="74"/>
        <v/>
      </c>
      <c r="AH152" s="131" t="str">
        <f t="shared" si="74"/>
        <v/>
      </c>
      <c r="AI152" s="131" t="str">
        <f t="shared" si="74"/>
        <v/>
      </c>
      <c r="AJ152" s="131" t="str">
        <f t="shared" si="74"/>
        <v/>
      </c>
      <c r="AK152" s="131" t="str">
        <f t="shared" si="74"/>
        <v/>
      </c>
      <c r="AL152" s="131" t="str">
        <f t="shared" si="74"/>
        <v/>
      </c>
      <c r="AM152" s="131" t="str">
        <f t="shared" si="74"/>
        <v/>
      </c>
      <c r="AN152" s="131" t="str">
        <f t="shared" si="74"/>
        <v/>
      </c>
      <c r="AO152" s="131" t="str">
        <f t="shared" si="74"/>
        <v/>
      </c>
      <c r="AP152" s="131" t="str">
        <f t="shared" si="75"/>
        <v/>
      </c>
      <c r="AQ152" s="131" t="str">
        <f t="shared" si="75"/>
        <v/>
      </c>
      <c r="AR152" s="131" t="str">
        <f t="shared" si="75"/>
        <v/>
      </c>
      <c r="AS152" s="131" t="str">
        <f t="shared" si="75"/>
        <v>LAVACA COUNTY</v>
      </c>
      <c r="AT152" s="131" t="str">
        <f t="shared" si="75"/>
        <v/>
      </c>
      <c r="AU152" s="131" t="str">
        <f t="shared" si="75"/>
        <v/>
      </c>
      <c r="AV152" s="131" t="str">
        <f t="shared" si="75"/>
        <v/>
      </c>
      <c r="AW152" s="131" t="str">
        <f t="shared" si="75"/>
        <v/>
      </c>
      <c r="AX152" s="131" t="str">
        <f t="shared" si="75"/>
        <v/>
      </c>
      <c r="AY152" s="131" t="str">
        <f t="shared" si="75"/>
        <v/>
      </c>
      <c r="AZ152" s="131" t="str">
        <f t="shared" si="75"/>
        <v/>
      </c>
    </row>
    <row r="153" spans="1:52" x14ac:dyDescent="0.2">
      <c r="A153" s="135">
        <v>144</v>
      </c>
      <c r="B153" s="131" t="str">
        <f t="shared" si="71"/>
        <v/>
      </c>
      <c r="C153" s="131" t="str">
        <f t="shared" si="71"/>
        <v/>
      </c>
      <c r="D153" s="131" t="str">
        <f t="shared" si="71"/>
        <v/>
      </c>
      <c r="E153" s="131" t="str">
        <f t="shared" si="71"/>
        <v/>
      </c>
      <c r="F153" s="131" t="str">
        <f t="shared" si="71"/>
        <v/>
      </c>
      <c r="G153" s="131" t="str">
        <f t="shared" si="71"/>
        <v/>
      </c>
      <c r="H153" s="131" t="str">
        <f t="shared" si="71"/>
        <v/>
      </c>
      <c r="I153" s="131" t="str">
        <f t="shared" si="71"/>
        <v/>
      </c>
      <c r="J153" s="131" t="str">
        <f t="shared" si="71"/>
        <v/>
      </c>
      <c r="K153" s="131" t="str">
        <f t="shared" si="71"/>
        <v/>
      </c>
      <c r="L153" s="131" t="str">
        <f t="shared" si="72"/>
        <v>UNION COUNTY</v>
      </c>
      <c r="M153" s="131" t="str">
        <f t="shared" si="72"/>
        <v/>
      </c>
      <c r="N153" s="131" t="str">
        <f t="shared" si="72"/>
        <v/>
      </c>
      <c r="O153" s="131" t="str">
        <f t="shared" si="72"/>
        <v/>
      </c>
      <c r="P153" s="131" t="str">
        <f t="shared" si="72"/>
        <v/>
      </c>
      <c r="Q153" s="131" t="str">
        <f t="shared" si="72"/>
        <v/>
      </c>
      <c r="R153" s="131" t="str">
        <f t="shared" si="72"/>
        <v/>
      </c>
      <c r="S153" s="131" t="str">
        <f t="shared" si="72"/>
        <v/>
      </c>
      <c r="T153" s="131" t="str">
        <f t="shared" si="72"/>
        <v/>
      </c>
      <c r="U153" s="131" t="str">
        <f t="shared" si="72"/>
        <v/>
      </c>
      <c r="V153" s="131" t="str">
        <f t="shared" si="73"/>
        <v/>
      </c>
      <c r="W153" s="131" t="str">
        <f t="shared" si="73"/>
        <v/>
      </c>
      <c r="X153" s="131" t="str">
        <f t="shared" si="73"/>
        <v/>
      </c>
      <c r="Y153" s="131" t="str">
        <f t="shared" si="73"/>
        <v/>
      </c>
      <c r="Z153" s="131" t="str">
        <f t="shared" si="73"/>
        <v/>
      </c>
      <c r="AA153" s="131" t="str">
        <f t="shared" si="73"/>
        <v/>
      </c>
      <c r="AB153" s="131" t="str">
        <f t="shared" si="73"/>
        <v/>
      </c>
      <c r="AC153" s="131" t="str">
        <f t="shared" si="73"/>
        <v/>
      </c>
      <c r="AD153" s="131" t="str">
        <f t="shared" si="73"/>
        <v/>
      </c>
      <c r="AE153" s="131" t="str">
        <f t="shared" si="73"/>
        <v/>
      </c>
      <c r="AF153" s="131" t="str">
        <f t="shared" si="74"/>
        <v/>
      </c>
      <c r="AG153" s="131" t="str">
        <f t="shared" si="74"/>
        <v/>
      </c>
      <c r="AH153" s="131" t="str">
        <f t="shared" si="74"/>
        <v/>
      </c>
      <c r="AI153" s="131" t="str">
        <f t="shared" si="74"/>
        <v/>
      </c>
      <c r="AJ153" s="131" t="str">
        <f t="shared" si="74"/>
        <v/>
      </c>
      <c r="AK153" s="131" t="str">
        <f t="shared" si="74"/>
        <v/>
      </c>
      <c r="AL153" s="131" t="str">
        <f t="shared" si="74"/>
        <v/>
      </c>
      <c r="AM153" s="131" t="str">
        <f t="shared" si="74"/>
        <v/>
      </c>
      <c r="AN153" s="131" t="str">
        <f t="shared" si="74"/>
        <v/>
      </c>
      <c r="AO153" s="131" t="str">
        <f t="shared" si="74"/>
        <v/>
      </c>
      <c r="AP153" s="131" t="str">
        <f t="shared" si="75"/>
        <v/>
      </c>
      <c r="AQ153" s="131" t="str">
        <f t="shared" si="75"/>
        <v/>
      </c>
      <c r="AR153" s="131" t="str">
        <f t="shared" si="75"/>
        <v/>
      </c>
      <c r="AS153" s="131" t="str">
        <f t="shared" si="75"/>
        <v>LEE COUNTY</v>
      </c>
      <c r="AT153" s="131" t="str">
        <f t="shared" si="75"/>
        <v/>
      </c>
      <c r="AU153" s="131" t="str">
        <f t="shared" si="75"/>
        <v/>
      </c>
      <c r="AV153" s="131" t="str">
        <f t="shared" si="75"/>
        <v/>
      </c>
      <c r="AW153" s="131" t="str">
        <f t="shared" si="75"/>
        <v/>
      </c>
      <c r="AX153" s="131" t="str">
        <f t="shared" si="75"/>
        <v/>
      </c>
      <c r="AY153" s="131" t="str">
        <f t="shared" si="75"/>
        <v/>
      </c>
      <c r="AZ153" s="131" t="str">
        <f t="shared" si="75"/>
        <v/>
      </c>
    </row>
    <row r="154" spans="1:52" x14ac:dyDescent="0.2">
      <c r="A154" s="135">
        <v>145</v>
      </c>
      <c r="B154" s="131" t="str">
        <f t="shared" si="71"/>
        <v/>
      </c>
      <c r="C154" s="131" t="str">
        <f t="shared" si="71"/>
        <v/>
      </c>
      <c r="D154" s="131" t="str">
        <f t="shared" si="71"/>
        <v/>
      </c>
      <c r="E154" s="131" t="str">
        <f t="shared" si="71"/>
        <v/>
      </c>
      <c r="F154" s="131" t="str">
        <f t="shared" si="71"/>
        <v/>
      </c>
      <c r="G154" s="131" t="str">
        <f t="shared" si="71"/>
        <v/>
      </c>
      <c r="H154" s="131" t="str">
        <f t="shared" si="71"/>
        <v/>
      </c>
      <c r="I154" s="131" t="str">
        <f t="shared" si="71"/>
        <v/>
      </c>
      <c r="J154" s="131" t="str">
        <f t="shared" si="71"/>
        <v/>
      </c>
      <c r="K154" s="131" t="str">
        <f t="shared" si="71"/>
        <v/>
      </c>
      <c r="L154" s="131" t="str">
        <f t="shared" si="72"/>
        <v>UPSON COUNTY</v>
      </c>
      <c r="M154" s="131" t="str">
        <f t="shared" si="72"/>
        <v/>
      </c>
      <c r="N154" s="131" t="str">
        <f t="shared" si="72"/>
        <v/>
      </c>
      <c r="O154" s="131" t="str">
        <f t="shared" si="72"/>
        <v/>
      </c>
      <c r="P154" s="131" t="str">
        <f t="shared" si="72"/>
        <v/>
      </c>
      <c r="Q154" s="131" t="str">
        <f t="shared" si="72"/>
        <v/>
      </c>
      <c r="R154" s="131" t="str">
        <f t="shared" si="72"/>
        <v/>
      </c>
      <c r="S154" s="131" t="str">
        <f t="shared" si="72"/>
        <v/>
      </c>
      <c r="T154" s="131" t="str">
        <f t="shared" si="72"/>
        <v/>
      </c>
      <c r="U154" s="131" t="str">
        <f t="shared" si="72"/>
        <v/>
      </c>
      <c r="V154" s="131" t="str">
        <f t="shared" si="73"/>
        <v/>
      </c>
      <c r="W154" s="131" t="str">
        <f t="shared" si="73"/>
        <v/>
      </c>
      <c r="X154" s="131" t="str">
        <f t="shared" si="73"/>
        <v/>
      </c>
      <c r="Y154" s="131" t="str">
        <f t="shared" si="73"/>
        <v/>
      </c>
      <c r="Z154" s="131" t="str">
        <f t="shared" si="73"/>
        <v/>
      </c>
      <c r="AA154" s="131" t="str">
        <f t="shared" si="73"/>
        <v/>
      </c>
      <c r="AB154" s="131" t="str">
        <f t="shared" si="73"/>
        <v/>
      </c>
      <c r="AC154" s="131" t="str">
        <f t="shared" si="73"/>
        <v/>
      </c>
      <c r="AD154" s="131" t="str">
        <f t="shared" si="73"/>
        <v/>
      </c>
      <c r="AE154" s="131" t="str">
        <f t="shared" si="73"/>
        <v/>
      </c>
      <c r="AF154" s="131" t="str">
        <f t="shared" si="74"/>
        <v/>
      </c>
      <c r="AG154" s="131" t="str">
        <f t="shared" si="74"/>
        <v/>
      </c>
      <c r="AH154" s="131" t="str">
        <f t="shared" si="74"/>
        <v/>
      </c>
      <c r="AI154" s="131" t="str">
        <f t="shared" si="74"/>
        <v/>
      </c>
      <c r="AJ154" s="131" t="str">
        <f t="shared" si="74"/>
        <v/>
      </c>
      <c r="AK154" s="131" t="str">
        <f t="shared" si="74"/>
        <v/>
      </c>
      <c r="AL154" s="131" t="str">
        <f t="shared" si="74"/>
        <v/>
      </c>
      <c r="AM154" s="131" t="str">
        <f t="shared" si="74"/>
        <v/>
      </c>
      <c r="AN154" s="131" t="str">
        <f t="shared" si="74"/>
        <v/>
      </c>
      <c r="AO154" s="131" t="str">
        <f t="shared" si="74"/>
        <v/>
      </c>
      <c r="AP154" s="131" t="str">
        <f t="shared" si="75"/>
        <v/>
      </c>
      <c r="AQ154" s="131" t="str">
        <f t="shared" si="75"/>
        <v/>
      </c>
      <c r="AR154" s="131" t="str">
        <f t="shared" si="75"/>
        <v/>
      </c>
      <c r="AS154" s="131" t="str">
        <f t="shared" si="75"/>
        <v>LEON COUNTY</v>
      </c>
      <c r="AT154" s="131" t="str">
        <f t="shared" si="75"/>
        <v/>
      </c>
      <c r="AU154" s="131" t="str">
        <f t="shared" si="75"/>
        <v/>
      </c>
      <c r="AV154" s="131" t="str">
        <f t="shared" si="75"/>
        <v/>
      </c>
      <c r="AW154" s="131" t="str">
        <f t="shared" si="75"/>
        <v/>
      </c>
      <c r="AX154" s="131" t="str">
        <f t="shared" si="75"/>
        <v/>
      </c>
      <c r="AY154" s="131" t="str">
        <f t="shared" si="75"/>
        <v/>
      </c>
      <c r="AZ154" s="131" t="str">
        <f t="shared" si="75"/>
        <v/>
      </c>
    </row>
    <row r="155" spans="1:52" x14ac:dyDescent="0.2">
      <c r="A155" s="135">
        <v>146</v>
      </c>
      <c r="B155" s="131" t="str">
        <f t="shared" si="71"/>
        <v/>
      </c>
      <c r="C155" s="131" t="str">
        <f t="shared" si="71"/>
        <v/>
      </c>
      <c r="D155" s="131" t="str">
        <f t="shared" si="71"/>
        <v/>
      </c>
      <c r="E155" s="131" t="str">
        <f t="shared" si="71"/>
        <v/>
      </c>
      <c r="F155" s="131" t="str">
        <f t="shared" si="71"/>
        <v/>
      </c>
      <c r="G155" s="131" t="str">
        <f t="shared" si="71"/>
        <v/>
      </c>
      <c r="H155" s="131" t="str">
        <f t="shared" si="71"/>
        <v/>
      </c>
      <c r="I155" s="131" t="str">
        <f t="shared" si="71"/>
        <v/>
      </c>
      <c r="J155" s="131" t="str">
        <f t="shared" si="71"/>
        <v/>
      </c>
      <c r="K155" s="131" t="str">
        <f t="shared" si="71"/>
        <v/>
      </c>
      <c r="L155" s="131" t="str">
        <f t="shared" si="72"/>
        <v>WALKER COUNTY</v>
      </c>
      <c r="M155" s="131" t="str">
        <f t="shared" si="72"/>
        <v/>
      </c>
      <c r="N155" s="131" t="str">
        <f t="shared" si="72"/>
        <v/>
      </c>
      <c r="O155" s="131" t="str">
        <f t="shared" si="72"/>
        <v/>
      </c>
      <c r="P155" s="131" t="str">
        <f t="shared" si="72"/>
        <v/>
      </c>
      <c r="Q155" s="131" t="str">
        <f t="shared" si="72"/>
        <v/>
      </c>
      <c r="R155" s="131" t="str">
        <f t="shared" si="72"/>
        <v/>
      </c>
      <c r="S155" s="131" t="str">
        <f t="shared" si="72"/>
        <v/>
      </c>
      <c r="T155" s="131" t="str">
        <f t="shared" si="72"/>
        <v/>
      </c>
      <c r="U155" s="131" t="str">
        <f t="shared" si="72"/>
        <v/>
      </c>
      <c r="V155" s="131" t="str">
        <f t="shared" si="73"/>
        <v/>
      </c>
      <c r="W155" s="131" t="str">
        <f t="shared" si="73"/>
        <v/>
      </c>
      <c r="X155" s="131" t="str">
        <f t="shared" si="73"/>
        <v/>
      </c>
      <c r="Y155" s="131" t="str">
        <f t="shared" si="73"/>
        <v/>
      </c>
      <c r="Z155" s="131" t="str">
        <f t="shared" si="73"/>
        <v/>
      </c>
      <c r="AA155" s="131" t="str">
        <f t="shared" si="73"/>
        <v/>
      </c>
      <c r="AB155" s="131" t="str">
        <f t="shared" si="73"/>
        <v/>
      </c>
      <c r="AC155" s="131" t="str">
        <f t="shared" si="73"/>
        <v/>
      </c>
      <c r="AD155" s="131" t="str">
        <f t="shared" si="73"/>
        <v/>
      </c>
      <c r="AE155" s="131" t="str">
        <f t="shared" si="73"/>
        <v/>
      </c>
      <c r="AF155" s="131" t="str">
        <f t="shared" si="74"/>
        <v/>
      </c>
      <c r="AG155" s="131" t="str">
        <f t="shared" si="74"/>
        <v/>
      </c>
      <c r="AH155" s="131" t="str">
        <f t="shared" si="74"/>
        <v/>
      </c>
      <c r="AI155" s="131" t="str">
        <f t="shared" si="74"/>
        <v/>
      </c>
      <c r="AJ155" s="131" t="str">
        <f t="shared" si="74"/>
        <v/>
      </c>
      <c r="AK155" s="131" t="str">
        <f t="shared" si="74"/>
        <v/>
      </c>
      <c r="AL155" s="131" t="str">
        <f t="shared" si="74"/>
        <v/>
      </c>
      <c r="AM155" s="131" t="str">
        <f t="shared" si="74"/>
        <v/>
      </c>
      <c r="AN155" s="131" t="str">
        <f t="shared" si="74"/>
        <v/>
      </c>
      <c r="AO155" s="131" t="str">
        <f t="shared" si="74"/>
        <v/>
      </c>
      <c r="AP155" s="131" t="str">
        <f t="shared" si="75"/>
        <v/>
      </c>
      <c r="AQ155" s="131" t="str">
        <f t="shared" si="75"/>
        <v/>
      </c>
      <c r="AR155" s="131" t="str">
        <f t="shared" si="75"/>
        <v/>
      </c>
      <c r="AS155" s="131" t="str">
        <f t="shared" si="75"/>
        <v>LIBERTY COUNTY</v>
      </c>
      <c r="AT155" s="131" t="str">
        <f t="shared" si="75"/>
        <v/>
      </c>
      <c r="AU155" s="131" t="str">
        <f t="shared" si="75"/>
        <v/>
      </c>
      <c r="AV155" s="131" t="str">
        <f t="shared" si="75"/>
        <v/>
      </c>
      <c r="AW155" s="131" t="str">
        <f t="shared" si="75"/>
        <v/>
      </c>
      <c r="AX155" s="131" t="str">
        <f t="shared" si="75"/>
        <v/>
      </c>
      <c r="AY155" s="131" t="str">
        <f t="shared" si="75"/>
        <v/>
      </c>
      <c r="AZ155" s="131" t="str">
        <f t="shared" si="75"/>
        <v/>
      </c>
    </row>
    <row r="156" spans="1:52" x14ac:dyDescent="0.2">
      <c r="A156" s="135">
        <v>147</v>
      </c>
      <c r="B156" s="131" t="str">
        <f t="shared" si="71"/>
        <v/>
      </c>
      <c r="C156" s="131" t="str">
        <f t="shared" si="71"/>
        <v/>
      </c>
      <c r="D156" s="131" t="str">
        <f t="shared" si="71"/>
        <v/>
      </c>
      <c r="E156" s="131" t="str">
        <f t="shared" si="71"/>
        <v/>
      </c>
      <c r="F156" s="131" t="str">
        <f t="shared" si="71"/>
        <v/>
      </c>
      <c r="G156" s="131" t="str">
        <f t="shared" si="71"/>
        <v/>
      </c>
      <c r="H156" s="131" t="str">
        <f t="shared" si="71"/>
        <v/>
      </c>
      <c r="I156" s="131" t="str">
        <f t="shared" si="71"/>
        <v/>
      </c>
      <c r="J156" s="131" t="str">
        <f t="shared" si="71"/>
        <v/>
      </c>
      <c r="K156" s="131" t="str">
        <f t="shared" si="71"/>
        <v/>
      </c>
      <c r="L156" s="131" t="str">
        <f t="shared" si="72"/>
        <v>WALTON COUNTY</v>
      </c>
      <c r="M156" s="131" t="str">
        <f t="shared" si="72"/>
        <v/>
      </c>
      <c r="N156" s="131" t="str">
        <f t="shared" si="72"/>
        <v/>
      </c>
      <c r="O156" s="131" t="str">
        <f t="shared" si="72"/>
        <v/>
      </c>
      <c r="P156" s="131" t="str">
        <f t="shared" si="72"/>
        <v/>
      </c>
      <c r="Q156" s="131" t="str">
        <f t="shared" si="72"/>
        <v/>
      </c>
      <c r="R156" s="131" t="str">
        <f t="shared" si="72"/>
        <v/>
      </c>
      <c r="S156" s="131" t="str">
        <f t="shared" si="72"/>
        <v/>
      </c>
      <c r="T156" s="131" t="str">
        <f t="shared" si="72"/>
        <v/>
      </c>
      <c r="U156" s="131" t="str">
        <f t="shared" si="72"/>
        <v/>
      </c>
      <c r="V156" s="131" t="str">
        <f t="shared" si="73"/>
        <v/>
      </c>
      <c r="W156" s="131" t="str">
        <f t="shared" si="73"/>
        <v/>
      </c>
      <c r="X156" s="131" t="str">
        <f t="shared" si="73"/>
        <v/>
      </c>
      <c r="Y156" s="131" t="str">
        <f t="shared" si="73"/>
        <v/>
      </c>
      <c r="Z156" s="131" t="str">
        <f t="shared" si="73"/>
        <v/>
      </c>
      <c r="AA156" s="131" t="str">
        <f t="shared" si="73"/>
        <v/>
      </c>
      <c r="AB156" s="131" t="str">
        <f t="shared" si="73"/>
        <v/>
      </c>
      <c r="AC156" s="131" t="str">
        <f t="shared" si="73"/>
        <v/>
      </c>
      <c r="AD156" s="131" t="str">
        <f t="shared" si="73"/>
        <v/>
      </c>
      <c r="AE156" s="131" t="str">
        <f t="shared" si="73"/>
        <v/>
      </c>
      <c r="AF156" s="131" t="str">
        <f t="shared" si="74"/>
        <v/>
      </c>
      <c r="AG156" s="131" t="str">
        <f t="shared" si="74"/>
        <v/>
      </c>
      <c r="AH156" s="131" t="str">
        <f t="shared" si="74"/>
        <v/>
      </c>
      <c r="AI156" s="131" t="str">
        <f t="shared" si="74"/>
        <v/>
      </c>
      <c r="AJ156" s="131" t="str">
        <f t="shared" si="74"/>
        <v/>
      </c>
      <c r="AK156" s="131" t="str">
        <f t="shared" si="74"/>
        <v/>
      </c>
      <c r="AL156" s="131" t="str">
        <f t="shared" si="74"/>
        <v/>
      </c>
      <c r="AM156" s="131" t="str">
        <f t="shared" si="74"/>
        <v/>
      </c>
      <c r="AN156" s="131" t="str">
        <f t="shared" si="74"/>
        <v/>
      </c>
      <c r="AO156" s="131" t="str">
        <f t="shared" si="74"/>
        <v/>
      </c>
      <c r="AP156" s="131" t="str">
        <f t="shared" si="75"/>
        <v/>
      </c>
      <c r="AQ156" s="131" t="str">
        <f t="shared" si="75"/>
        <v/>
      </c>
      <c r="AR156" s="131" t="str">
        <f t="shared" si="75"/>
        <v/>
      </c>
      <c r="AS156" s="131" t="str">
        <f t="shared" si="75"/>
        <v>LIMESTONE COUNTY</v>
      </c>
      <c r="AT156" s="131" t="str">
        <f t="shared" si="75"/>
        <v/>
      </c>
      <c r="AU156" s="131" t="str">
        <f t="shared" si="75"/>
        <v/>
      </c>
      <c r="AV156" s="131" t="str">
        <f t="shared" si="75"/>
        <v/>
      </c>
      <c r="AW156" s="131" t="str">
        <f t="shared" si="75"/>
        <v/>
      </c>
      <c r="AX156" s="131" t="str">
        <f t="shared" si="75"/>
        <v/>
      </c>
      <c r="AY156" s="131" t="str">
        <f t="shared" si="75"/>
        <v/>
      </c>
      <c r="AZ156" s="131" t="str">
        <f t="shared" si="75"/>
        <v/>
      </c>
    </row>
    <row r="157" spans="1:52" x14ac:dyDescent="0.2">
      <c r="A157" s="135">
        <v>148</v>
      </c>
      <c r="B157" s="131" t="str">
        <f t="shared" si="71"/>
        <v/>
      </c>
      <c r="C157" s="131" t="str">
        <f t="shared" si="71"/>
        <v/>
      </c>
      <c r="D157" s="131" t="str">
        <f t="shared" si="71"/>
        <v/>
      </c>
      <c r="E157" s="131" t="str">
        <f t="shared" si="71"/>
        <v/>
      </c>
      <c r="F157" s="131" t="str">
        <f t="shared" si="71"/>
        <v/>
      </c>
      <c r="G157" s="131" t="str">
        <f t="shared" si="71"/>
        <v/>
      </c>
      <c r="H157" s="131" t="str">
        <f t="shared" si="71"/>
        <v/>
      </c>
      <c r="I157" s="131" t="str">
        <f t="shared" si="71"/>
        <v/>
      </c>
      <c r="J157" s="131" t="str">
        <f t="shared" si="71"/>
        <v/>
      </c>
      <c r="K157" s="131" t="str">
        <f t="shared" si="71"/>
        <v/>
      </c>
      <c r="L157" s="131" t="str">
        <f t="shared" si="72"/>
        <v>WARE COUNTY</v>
      </c>
      <c r="M157" s="131" t="str">
        <f t="shared" si="72"/>
        <v/>
      </c>
      <c r="N157" s="131" t="str">
        <f t="shared" si="72"/>
        <v/>
      </c>
      <c r="O157" s="131" t="str">
        <f t="shared" si="72"/>
        <v/>
      </c>
      <c r="P157" s="131" t="str">
        <f t="shared" si="72"/>
        <v/>
      </c>
      <c r="Q157" s="131" t="str">
        <f t="shared" si="72"/>
        <v/>
      </c>
      <c r="R157" s="131" t="str">
        <f t="shared" si="72"/>
        <v/>
      </c>
      <c r="S157" s="131" t="str">
        <f t="shared" si="72"/>
        <v/>
      </c>
      <c r="T157" s="131" t="str">
        <f t="shared" si="72"/>
        <v/>
      </c>
      <c r="U157" s="131" t="str">
        <f t="shared" si="72"/>
        <v/>
      </c>
      <c r="V157" s="131" t="str">
        <f t="shared" si="73"/>
        <v/>
      </c>
      <c r="W157" s="131" t="str">
        <f t="shared" si="73"/>
        <v/>
      </c>
      <c r="X157" s="131" t="str">
        <f t="shared" si="73"/>
        <v/>
      </c>
      <c r="Y157" s="131" t="str">
        <f t="shared" si="73"/>
        <v/>
      </c>
      <c r="Z157" s="131" t="str">
        <f t="shared" si="73"/>
        <v/>
      </c>
      <c r="AA157" s="131" t="str">
        <f t="shared" si="73"/>
        <v/>
      </c>
      <c r="AB157" s="131" t="str">
        <f t="shared" si="73"/>
        <v/>
      </c>
      <c r="AC157" s="131" t="str">
        <f t="shared" si="73"/>
        <v/>
      </c>
      <c r="AD157" s="131" t="str">
        <f t="shared" si="73"/>
        <v/>
      </c>
      <c r="AE157" s="131" t="str">
        <f t="shared" si="73"/>
        <v/>
      </c>
      <c r="AF157" s="131" t="str">
        <f t="shared" si="74"/>
        <v/>
      </c>
      <c r="AG157" s="131" t="str">
        <f t="shared" si="74"/>
        <v/>
      </c>
      <c r="AH157" s="131" t="str">
        <f t="shared" si="74"/>
        <v/>
      </c>
      <c r="AI157" s="131" t="str">
        <f t="shared" si="74"/>
        <v/>
      </c>
      <c r="AJ157" s="131" t="str">
        <f t="shared" si="74"/>
        <v/>
      </c>
      <c r="AK157" s="131" t="str">
        <f t="shared" si="74"/>
        <v/>
      </c>
      <c r="AL157" s="131" t="str">
        <f t="shared" si="74"/>
        <v/>
      </c>
      <c r="AM157" s="131" t="str">
        <f t="shared" si="74"/>
        <v/>
      </c>
      <c r="AN157" s="131" t="str">
        <f t="shared" si="74"/>
        <v/>
      </c>
      <c r="AO157" s="131" t="str">
        <f t="shared" si="74"/>
        <v/>
      </c>
      <c r="AP157" s="131" t="str">
        <f t="shared" si="75"/>
        <v/>
      </c>
      <c r="AQ157" s="131" t="str">
        <f t="shared" si="75"/>
        <v/>
      </c>
      <c r="AR157" s="131" t="str">
        <f t="shared" si="75"/>
        <v/>
      </c>
      <c r="AS157" s="131" t="str">
        <f t="shared" si="75"/>
        <v>LIPSCOMB COUNTY</v>
      </c>
      <c r="AT157" s="131" t="str">
        <f t="shared" si="75"/>
        <v/>
      </c>
      <c r="AU157" s="131" t="str">
        <f t="shared" si="75"/>
        <v/>
      </c>
      <c r="AV157" s="131" t="str">
        <f t="shared" si="75"/>
        <v/>
      </c>
      <c r="AW157" s="131" t="str">
        <f t="shared" si="75"/>
        <v/>
      </c>
      <c r="AX157" s="131" t="str">
        <f t="shared" si="75"/>
        <v/>
      </c>
      <c r="AY157" s="131" t="str">
        <f t="shared" si="75"/>
        <v/>
      </c>
      <c r="AZ157" s="131" t="str">
        <f t="shared" si="75"/>
        <v/>
      </c>
    </row>
    <row r="158" spans="1:52" x14ac:dyDescent="0.2">
      <c r="A158" s="135">
        <v>149</v>
      </c>
      <c r="B158" s="131" t="str">
        <f t="shared" si="71"/>
        <v/>
      </c>
      <c r="C158" s="131" t="str">
        <f t="shared" si="71"/>
        <v/>
      </c>
      <c r="D158" s="131" t="str">
        <f t="shared" si="71"/>
        <v/>
      </c>
      <c r="E158" s="131" t="str">
        <f t="shared" si="71"/>
        <v/>
      </c>
      <c r="F158" s="131" t="str">
        <f t="shared" si="71"/>
        <v/>
      </c>
      <c r="G158" s="131" t="str">
        <f t="shared" si="71"/>
        <v/>
      </c>
      <c r="H158" s="131" t="str">
        <f t="shared" si="71"/>
        <v/>
      </c>
      <c r="I158" s="131" t="str">
        <f t="shared" si="71"/>
        <v/>
      </c>
      <c r="J158" s="131" t="str">
        <f t="shared" si="71"/>
        <v/>
      </c>
      <c r="K158" s="131" t="str">
        <f t="shared" si="71"/>
        <v/>
      </c>
      <c r="L158" s="131" t="str">
        <f t="shared" si="72"/>
        <v>WARREN COUNTY</v>
      </c>
      <c r="M158" s="131" t="str">
        <f t="shared" si="72"/>
        <v/>
      </c>
      <c r="N158" s="131" t="str">
        <f t="shared" si="72"/>
        <v/>
      </c>
      <c r="O158" s="131" t="str">
        <f t="shared" si="72"/>
        <v/>
      </c>
      <c r="P158" s="131" t="str">
        <f t="shared" si="72"/>
        <v/>
      </c>
      <c r="Q158" s="131" t="str">
        <f t="shared" si="72"/>
        <v/>
      </c>
      <c r="R158" s="131" t="str">
        <f t="shared" si="72"/>
        <v/>
      </c>
      <c r="S158" s="131" t="str">
        <f t="shared" si="72"/>
        <v/>
      </c>
      <c r="T158" s="131" t="str">
        <f t="shared" si="72"/>
        <v/>
      </c>
      <c r="U158" s="131" t="str">
        <f t="shared" si="72"/>
        <v/>
      </c>
      <c r="V158" s="131" t="str">
        <f t="shared" si="73"/>
        <v/>
      </c>
      <c r="W158" s="131" t="str">
        <f t="shared" si="73"/>
        <v/>
      </c>
      <c r="X158" s="131" t="str">
        <f t="shared" si="73"/>
        <v/>
      </c>
      <c r="Y158" s="131" t="str">
        <f t="shared" si="73"/>
        <v/>
      </c>
      <c r="Z158" s="131" t="str">
        <f t="shared" si="73"/>
        <v/>
      </c>
      <c r="AA158" s="131" t="str">
        <f t="shared" si="73"/>
        <v/>
      </c>
      <c r="AB158" s="131" t="str">
        <f t="shared" si="73"/>
        <v/>
      </c>
      <c r="AC158" s="131" t="str">
        <f t="shared" si="73"/>
        <v/>
      </c>
      <c r="AD158" s="131" t="str">
        <f t="shared" si="73"/>
        <v/>
      </c>
      <c r="AE158" s="131" t="str">
        <f t="shared" si="73"/>
        <v/>
      </c>
      <c r="AF158" s="131" t="str">
        <f t="shared" si="74"/>
        <v/>
      </c>
      <c r="AG158" s="131" t="str">
        <f t="shared" si="74"/>
        <v/>
      </c>
      <c r="AH158" s="131" t="str">
        <f t="shared" si="74"/>
        <v/>
      </c>
      <c r="AI158" s="131" t="str">
        <f t="shared" si="74"/>
        <v/>
      </c>
      <c r="AJ158" s="131" t="str">
        <f t="shared" si="74"/>
        <v/>
      </c>
      <c r="AK158" s="131" t="str">
        <f t="shared" si="74"/>
        <v/>
      </c>
      <c r="AL158" s="131" t="str">
        <f t="shared" si="74"/>
        <v/>
      </c>
      <c r="AM158" s="131" t="str">
        <f t="shared" si="74"/>
        <v/>
      </c>
      <c r="AN158" s="131" t="str">
        <f t="shared" si="74"/>
        <v/>
      </c>
      <c r="AO158" s="131" t="str">
        <f t="shared" si="74"/>
        <v/>
      </c>
      <c r="AP158" s="131" t="str">
        <f t="shared" si="75"/>
        <v/>
      </c>
      <c r="AQ158" s="131" t="str">
        <f t="shared" si="75"/>
        <v/>
      </c>
      <c r="AR158" s="131" t="str">
        <f t="shared" si="75"/>
        <v/>
      </c>
      <c r="AS158" s="131" t="str">
        <f t="shared" si="75"/>
        <v>LIVE OAK COUNTY</v>
      </c>
      <c r="AT158" s="131" t="str">
        <f t="shared" si="75"/>
        <v/>
      </c>
      <c r="AU158" s="131" t="str">
        <f t="shared" si="75"/>
        <v/>
      </c>
      <c r="AV158" s="131" t="str">
        <f t="shared" si="75"/>
        <v/>
      </c>
      <c r="AW158" s="131" t="str">
        <f t="shared" si="75"/>
        <v/>
      </c>
      <c r="AX158" s="131" t="str">
        <f t="shared" si="75"/>
        <v/>
      </c>
      <c r="AY158" s="131" t="str">
        <f t="shared" si="75"/>
        <v/>
      </c>
      <c r="AZ158" s="131" t="str">
        <f t="shared" si="75"/>
        <v/>
      </c>
    </row>
    <row r="159" spans="1:52" x14ac:dyDescent="0.2">
      <c r="A159" s="135">
        <v>150</v>
      </c>
      <c r="B159" s="131" t="str">
        <f t="shared" si="71"/>
        <v/>
      </c>
      <c r="C159" s="131" t="str">
        <f t="shared" si="71"/>
        <v/>
      </c>
      <c r="D159" s="131" t="str">
        <f t="shared" si="71"/>
        <v/>
      </c>
      <c r="E159" s="131" t="str">
        <f t="shared" si="71"/>
        <v/>
      </c>
      <c r="F159" s="131" t="str">
        <f t="shared" si="71"/>
        <v/>
      </c>
      <c r="G159" s="131" t="str">
        <f t="shared" si="71"/>
        <v/>
      </c>
      <c r="H159" s="131" t="str">
        <f t="shared" si="71"/>
        <v/>
      </c>
      <c r="I159" s="131" t="str">
        <f t="shared" si="71"/>
        <v/>
      </c>
      <c r="J159" s="131" t="str">
        <f t="shared" si="71"/>
        <v/>
      </c>
      <c r="K159" s="131" t="str">
        <f t="shared" si="71"/>
        <v/>
      </c>
      <c r="L159" s="131" t="str">
        <f t="shared" si="72"/>
        <v>WASHINGTON COUNTY</v>
      </c>
      <c r="M159" s="131" t="str">
        <f t="shared" si="72"/>
        <v/>
      </c>
      <c r="N159" s="131" t="str">
        <f t="shared" si="72"/>
        <v/>
      </c>
      <c r="O159" s="131" t="str">
        <f t="shared" si="72"/>
        <v/>
      </c>
      <c r="P159" s="131" t="str">
        <f t="shared" si="72"/>
        <v/>
      </c>
      <c r="Q159" s="131" t="str">
        <f t="shared" si="72"/>
        <v/>
      </c>
      <c r="R159" s="131" t="str">
        <f t="shared" si="72"/>
        <v/>
      </c>
      <c r="S159" s="131" t="str">
        <f t="shared" si="72"/>
        <v/>
      </c>
      <c r="T159" s="131" t="str">
        <f t="shared" si="72"/>
        <v/>
      </c>
      <c r="U159" s="131" t="str">
        <f t="shared" si="72"/>
        <v/>
      </c>
      <c r="V159" s="131" t="str">
        <f t="shared" si="73"/>
        <v/>
      </c>
      <c r="W159" s="131" t="str">
        <f t="shared" si="73"/>
        <v/>
      </c>
      <c r="X159" s="131" t="str">
        <f t="shared" si="73"/>
        <v/>
      </c>
      <c r="Y159" s="131" t="str">
        <f t="shared" si="73"/>
        <v/>
      </c>
      <c r="Z159" s="131" t="str">
        <f t="shared" si="73"/>
        <v/>
      </c>
      <c r="AA159" s="131" t="str">
        <f t="shared" si="73"/>
        <v/>
      </c>
      <c r="AB159" s="131" t="str">
        <f t="shared" si="73"/>
        <v/>
      </c>
      <c r="AC159" s="131" t="str">
        <f t="shared" si="73"/>
        <v/>
      </c>
      <c r="AD159" s="131" t="str">
        <f t="shared" si="73"/>
        <v/>
      </c>
      <c r="AE159" s="131" t="str">
        <f t="shared" si="73"/>
        <v/>
      </c>
      <c r="AF159" s="131" t="str">
        <f t="shared" si="74"/>
        <v/>
      </c>
      <c r="AG159" s="131" t="str">
        <f t="shared" si="74"/>
        <v/>
      </c>
      <c r="AH159" s="131" t="str">
        <f t="shared" si="74"/>
        <v/>
      </c>
      <c r="AI159" s="131" t="str">
        <f t="shared" si="74"/>
        <v/>
      </c>
      <c r="AJ159" s="131" t="str">
        <f t="shared" si="74"/>
        <v/>
      </c>
      <c r="AK159" s="131" t="str">
        <f t="shared" si="74"/>
        <v/>
      </c>
      <c r="AL159" s="131" t="str">
        <f t="shared" si="74"/>
        <v/>
      </c>
      <c r="AM159" s="131" t="str">
        <f t="shared" si="74"/>
        <v/>
      </c>
      <c r="AN159" s="131" t="str">
        <f t="shared" si="74"/>
        <v/>
      </c>
      <c r="AO159" s="131" t="str">
        <f t="shared" si="74"/>
        <v/>
      </c>
      <c r="AP159" s="131" t="str">
        <f t="shared" si="75"/>
        <v/>
      </c>
      <c r="AQ159" s="131" t="str">
        <f t="shared" si="75"/>
        <v/>
      </c>
      <c r="AR159" s="131" t="str">
        <f t="shared" si="75"/>
        <v/>
      </c>
      <c r="AS159" s="131" t="str">
        <f t="shared" si="75"/>
        <v>LLANO COUNTY</v>
      </c>
      <c r="AT159" s="131" t="str">
        <f t="shared" si="75"/>
        <v/>
      </c>
      <c r="AU159" s="131" t="str">
        <f t="shared" si="75"/>
        <v/>
      </c>
      <c r="AV159" s="131" t="str">
        <f t="shared" si="75"/>
        <v/>
      </c>
      <c r="AW159" s="131" t="str">
        <f t="shared" si="75"/>
        <v/>
      </c>
      <c r="AX159" s="131" t="str">
        <f t="shared" si="75"/>
        <v/>
      </c>
      <c r="AY159" s="131" t="str">
        <f t="shared" si="75"/>
        <v/>
      </c>
      <c r="AZ159" s="131" t="str">
        <f t="shared" si="75"/>
        <v/>
      </c>
    </row>
    <row r="160" spans="1:52" x14ac:dyDescent="0.2">
      <c r="A160" s="135">
        <v>151</v>
      </c>
      <c r="B160" s="131" t="str">
        <f t="shared" ref="B160:K169" si="76">IFERROR(VLOOKUP($B$3&amp;"_"&amp;B$8&amp;$A160,LookUpTable_CountyName_AllYears,3,FALSE),"")</f>
        <v/>
      </c>
      <c r="C160" s="131" t="str">
        <f t="shared" si="76"/>
        <v/>
      </c>
      <c r="D160" s="131" t="str">
        <f t="shared" si="76"/>
        <v/>
      </c>
      <c r="E160" s="131" t="str">
        <f t="shared" si="76"/>
        <v/>
      </c>
      <c r="F160" s="131" t="str">
        <f t="shared" si="76"/>
        <v/>
      </c>
      <c r="G160" s="131" t="str">
        <f t="shared" si="76"/>
        <v/>
      </c>
      <c r="H160" s="131" t="str">
        <f t="shared" si="76"/>
        <v/>
      </c>
      <c r="I160" s="131" t="str">
        <f t="shared" si="76"/>
        <v/>
      </c>
      <c r="J160" s="131" t="str">
        <f t="shared" si="76"/>
        <v/>
      </c>
      <c r="K160" s="131" t="str">
        <f t="shared" si="76"/>
        <v/>
      </c>
      <c r="L160" s="131" t="str">
        <f t="shared" ref="L160:U169" si="77">IFERROR(VLOOKUP($B$3&amp;"_"&amp;L$8&amp;$A160,LookUpTable_CountyName_AllYears,3,FALSE),"")</f>
        <v>WAYNE COUNTY</v>
      </c>
      <c r="M160" s="131" t="str">
        <f t="shared" si="77"/>
        <v/>
      </c>
      <c r="N160" s="131" t="str">
        <f t="shared" si="77"/>
        <v/>
      </c>
      <c r="O160" s="131" t="str">
        <f t="shared" si="77"/>
        <v/>
      </c>
      <c r="P160" s="131" t="str">
        <f t="shared" si="77"/>
        <v/>
      </c>
      <c r="Q160" s="131" t="str">
        <f t="shared" si="77"/>
        <v/>
      </c>
      <c r="R160" s="131" t="str">
        <f t="shared" si="77"/>
        <v/>
      </c>
      <c r="S160" s="131" t="str">
        <f t="shared" si="77"/>
        <v/>
      </c>
      <c r="T160" s="131" t="str">
        <f t="shared" si="77"/>
        <v/>
      </c>
      <c r="U160" s="131" t="str">
        <f t="shared" si="77"/>
        <v/>
      </c>
      <c r="V160" s="131" t="str">
        <f t="shared" ref="V160:AE169" si="78">IFERROR(VLOOKUP($B$3&amp;"_"&amp;V$8&amp;$A160,LookUpTable_CountyName_AllYears,3,FALSE),"")</f>
        <v/>
      </c>
      <c r="W160" s="131" t="str">
        <f t="shared" si="78"/>
        <v/>
      </c>
      <c r="X160" s="131" t="str">
        <f t="shared" si="78"/>
        <v/>
      </c>
      <c r="Y160" s="131" t="str">
        <f t="shared" si="78"/>
        <v/>
      </c>
      <c r="Z160" s="131" t="str">
        <f t="shared" si="78"/>
        <v/>
      </c>
      <c r="AA160" s="131" t="str">
        <f t="shared" si="78"/>
        <v/>
      </c>
      <c r="AB160" s="131" t="str">
        <f t="shared" si="78"/>
        <v/>
      </c>
      <c r="AC160" s="131" t="str">
        <f t="shared" si="78"/>
        <v/>
      </c>
      <c r="AD160" s="131" t="str">
        <f t="shared" si="78"/>
        <v/>
      </c>
      <c r="AE160" s="131" t="str">
        <f t="shared" si="78"/>
        <v/>
      </c>
      <c r="AF160" s="131" t="str">
        <f t="shared" ref="AF160:AO169" si="79">IFERROR(VLOOKUP($B$3&amp;"_"&amp;AF$8&amp;$A160,LookUpTable_CountyName_AllYears,3,FALSE),"")</f>
        <v/>
      </c>
      <c r="AG160" s="131" t="str">
        <f t="shared" si="79"/>
        <v/>
      </c>
      <c r="AH160" s="131" t="str">
        <f t="shared" si="79"/>
        <v/>
      </c>
      <c r="AI160" s="131" t="str">
        <f t="shared" si="79"/>
        <v/>
      </c>
      <c r="AJ160" s="131" t="str">
        <f t="shared" si="79"/>
        <v/>
      </c>
      <c r="AK160" s="131" t="str">
        <f t="shared" si="79"/>
        <v/>
      </c>
      <c r="AL160" s="131" t="str">
        <f t="shared" si="79"/>
        <v/>
      </c>
      <c r="AM160" s="131" t="str">
        <f t="shared" si="79"/>
        <v/>
      </c>
      <c r="AN160" s="131" t="str">
        <f t="shared" si="79"/>
        <v/>
      </c>
      <c r="AO160" s="131" t="str">
        <f t="shared" si="79"/>
        <v/>
      </c>
      <c r="AP160" s="131" t="str">
        <f t="shared" ref="AP160:AZ169" si="80">IFERROR(VLOOKUP($B$3&amp;"_"&amp;AP$8&amp;$A160,LookUpTable_CountyName_AllYears,3,FALSE),"")</f>
        <v/>
      </c>
      <c r="AQ160" s="131" t="str">
        <f t="shared" si="80"/>
        <v/>
      </c>
      <c r="AR160" s="131" t="str">
        <f t="shared" si="80"/>
        <v/>
      </c>
      <c r="AS160" s="131" t="str">
        <f t="shared" si="80"/>
        <v>LOVING COUNTY</v>
      </c>
      <c r="AT160" s="131" t="str">
        <f t="shared" si="80"/>
        <v/>
      </c>
      <c r="AU160" s="131" t="str">
        <f t="shared" si="80"/>
        <v/>
      </c>
      <c r="AV160" s="131" t="str">
        <f t="shared" si="80"/>
        <v/>
      </c>
      <c r="AW160" s="131" t="str">
        <f t="shared" si="80"/>
        <v/>
      </c>
      <c r="AX160" s="131" t="str">
        <f t="shared" si="80"/>
        <v/>
      </c>
      <c r="AY160" s="131" t="str">
        <f t="shared" si="80"/>
        <v/>
      </c>
      <c r="AZ160" s="131" t="str">
        <f t="shared" si="80"/>
        <v/>
      </c>
    </row>
    <row r="161" spans="1:52" x14ac:dyDescent="0.2">
      <c r="A161" s="135">
        <v>152</v>
      </c>
      <c r="B161" s="131" t="str">
        <f t="shared" si="76"/>
        <v/>
      </c>
      <c r="C161" s="131" t="str">
        <f t="shared" si="76"/>
        <v/>
      </c>
      <c r="D161" s="131" t="str">
        <f t="shared" si="76"/>
        <v/>
      </c>
      <c r="E161" s="131" t="str">
        <f t="shared" si="76"/>
        <v/>
      </c>
      <c r="F161" s="131" t="str">
        <f t="shared" si="76"/>
        <v/>
      </c>
      <c r="G161" s="131" t="str">
        <f t="shared" si="76"/>
        <v/>
      </c>
      <c r="H161" s="131" t="str">
        <f t="shared" si="76"/>
        <v/>
      </c>
      <c r="I161" s="131" t="str">
        <f t="shared" si="76"/>
        <v/>
      </c>
      <c r="J161" s="131" t="str">
        <f t="shared" si="76"/>
        <v/>
      </c>
      <c r="K161" s="131" t="str">
        <f t="shared" si="76"/>
        <v/>
      </c>
      <c r="L161" s="131" t="str">
        <f t="shared" si="77"/>
        <v>WEBSTER COUNTY</v>
      </c>
      <c r="M161" s="131" t="str">
        <f t="shared" si="77"/>
        <v/>
      </c>
      <c r="N161" s="131" t="str">
        <f t="shared" si="77"/>
        <v/>
      </c>
      <c r="O161" s="131" t="str">
        <f t="shared" si="77"/>
        <v/>
      </c>
      <c r="P161" s="131" t="str">
        <f t="shared" si="77"/>
        <v/>
      </c>
      <c r="Q161" s="131" t="str">
        <f t="shared" si="77"/>
        <v/>
      </c>
      <c r="R161" s="131" t="str">
        <f t="shared" si="77"/>
        <v/>
      </c>
      <c r="S161" s="131" t="str">
        <f t="shared" si="77"/>
        <v/>
      </c>
      <c r="T161" s="131" t="str">
        <f t="shared" si="77"/>
        <v/>
      </c>
      <c r="U161" s="131" t="str">
        <f t="shared" si="77"/>
        <v/>
      </c>
      <c r="V161" s="131" t="str">
        <f t="shared" si="78"/>
        <v/>
      </c>
      <c r="W161" s="131" t="str">
        <f t="shared" si="78"/>
        <v/>
      </c>
      <c r="X161" s="131" t="str">
        <f t="shared" si="78"/>
        <v/>
      </c>
      <c r="Y161" s="131" t="str">
        <f t="shared" si="78"/>
        <v/>
      </c>
      <c r="Z161" s="131" t="str">
        <f t="shared" si="78"/>
        <v/>
      </c>
      <c r="AA161" s="131" t="str">
        <f t="shared" si="78"/>
        <v/>
      </c>
      <c r="AB161" s="131" t="str">
        <f t="shared" si="78"/>
        <v/>
      </c>
      <c r="AC161" s="131" t="str">
        <f t="shared" si="78"/>
        <v/>
      </c>
      <c r="AD161" s="131" t="str">
        <f t="shared" si="78"/>
        <v/>
      </c>
      <c r="AE161" s="131" t="str">
        <f t="shared" si="78"/>
        <v/>
      </c>
      <c r="AF161" s="131" t="str">
        <f t="shared" si="79"/>
        <v/>
      </c>
      <c r="AG161" s="131" t="str">
        <f t="shared" si="79"/>
        <v/>
      </c>
      <c r="AH161" s="131" t="str">
        <f t="shared" si="79"/>
        <v/>
      </c>
      <c r="AI161" s="131" t="str">
        <f t="shared" si="79"/>
        <v/>
      </c>
      <c r="AJ161" s="131" t="str">
        <f t="shared" si="79"/>
        <v/>
      </c>
      <c r="AK161" s="131" t="str">
        <f t="shared" si="79"/>
        <v/>
      </c>
      <c r="AL161" s="131" t="str">
        <f t="shared" si="79"/>
        <v/>
      </c>
      <c r="AM161" s="131" t="str">
        <f t="shared" si="79"/>
        <v/>
      </c>
      <c r="AN161" s="131" t="str">
        <f t="shared" si="79"/>
        <v/>
      </c>
      <c r="AO161" s="131" t="str">
        <f t="shared" si="79"/>
        <v/>
      </c>
      <c r="AP161" s="131" t="str">
        <f t="shared" si="80"/>
        <v/>
      </c>
      <c r="AQ161" s="131" t="str">
        <f t="shared" si="80"/>
        <v/>
      </c>
      <c r="AR161" s="131" t="str">
        <f t="shared" si="80"/>
        <v/>
      </c>
      <c r="AS161" s="131" t="str">
        <f t="shared" si="80"/>
        <v>LUBBOCK COUNTY</v>
      </c>
      <c r="AT161" s="131" t="str">
        <f t="shared" si="80"/>
        <v/>
      </c>
      <c r="AU161" s="131" t="str">
        <f t="shared" si="80"/>
        <v/>
      </c>
      <c r="AV161" s="131" t="str">
        <f t="shared" si="80"/>
        <v/>
      </c>
      <c r="AW161" s="131" t="str">
        <f t="shared" si="80"/>
        <v/>
      </c>
      <c r="AX161" s="131" t="str">
        <f t="shared" si="80"/>
        <v/>
      </c>
      <c r="AY161" s="131" t="str">
        <f t="shared" si="80"/>
        <v/>
      </c>
      <c r="AZ161" s="131" t="str">
        <f t="shared" si="80"/>
        <v/>
      </c>
    </row>
    <row r="162" spans="1:52" x14ac:dyDescent="0.2">
      <c r="A162" s="135">
        <v>153</v>
      </c>
      <c r="B162" s="131" t="str">
        <f t="shared" si="76"/>
        <v/>
      </c>
      <c r="C162" s="131" t="str">
        <f t="shared" si="76"/>
        <v/>
      </c>
      <c r="D162" s="131" t="str">
        <f t="shared" si="76"/>
        <v/>
      </c>
      <c r="E162" s="131" t="str">
        <f t="shared" si="76"/>
        <v/>
      </c>
      <c r="F162" s="131" t="str">
        <f t="shared" si="76"/>
        <v/>
      </c>
      <c r="G162" s="131" t="str">
        <f t="shared" si="76"/>
        <v/>
      </c>
      <c r="H162" s="131" t="str">
        <f t="shared" si="76"/>
        <v/>
      </c>
      <c r="I162" s="131" t="str">
        <f t="shared" si="76"/>
        <v/>
      </c>
      <c r="J162" s="131" t="str">
        <f t="shared" si="76"/>
        <v/>
      </c>
      <c r="K162" s="131" t="str">
        <f t="shared" si="76"/>
        <v/>
      </c>
      <c r="L162" s="131" t="str">
        <f t="shared" si="77"/>
        <v>WHEELER COUNTY</v>
      </c>
      <c r="M162" s="131" t="str">
        <f t="shared" si="77"/>
        <v/>
      </c>
      <c r="N162" s="131" t="str">
        <f t="shared" si="77"/>
        <v/>
      </c>
      <c r="O162" s="131" t="str">
        <f t="shared" si="77"/>
        <v/>
      </c>
      <c r="P162" s="131" t="str">
        <f t="shared" si="77"/>
        <v/>
      </c>
      <c r="Q162" s="131" t="str">
        <f t="shared" si="77"/>
        <v/>
      </c>
      <c r="R162" s="131" t="str">
        <f t="shared" si="77"/>
        <v/>
      </c>
      <c r="S162" s="131" t="str">
        <f t="shared" si="77"/>
        <v/>
      </c>
      <c r="T162" s="131" t="str">
        <f t="shared" si="77"/>
        <v/>
      </c>
      <c r="U162" s="131" t="str">
        <f t="shared" si="77"/>
        <v/>
      </c>
      <c r="V162" s="131" t="str">
        <f t="shared" si="78"/>
        <v/>
      </c>
      <c r="W162" s="131" t="str">
        <f t="shared" si="78"/>
        <v/>
      </c>
      <c r="X162" s="131" t="str">
        <f t="shared" si="78"/>
        <v/>
      </c>
      <c r="Y162" s="131" t="str">
        <f t="shared" si="78"/>
        <v/>
      </c>
      <c r="Z162" s="131" t="str">
        <f t="shared" si="78"/>
        <v/>
      </c>
      <c r="AA162" s="131" t="str">
        <f t="shared" si="78"/>
        <v/>
      </c>
      <c r="AB162" s="131" t="str">
        <f t="shared" si="78"/>
        <v/>
      </c>
      <c r="AC162" s="131" t="str">
        <f t="shared" si="78"/>
        <v/>
      </c>
      <c r="AD162" s="131" t="str">
        <f t="shared" si="78"/>
        <v/>
      </c>
      <c r="AE162" s="131" t="str">
        <f t="shared" si="78"/>
        <v/>
      </c>
      <c r="AF162" s="131" t="str">
        <f t="shared" si="79"/>
        <v/>
      </c>
      <c r="AG162" s="131" t="str">
        <f t="shared" si="79"/>
        <v/>
      </c>
      <c r="AH162" s="131" t="str">
        <f t="shared" si="79"/>
        <v/>
      </c>
      <c r="AI162" s="131" t="str">
        <f t="shared" si="79"/>
        <v/>
      </c>
      <c r="AJ162" s="131" t="str">
        <f t="shared" si="79"/>
        <v/>
      </c>
      <c r="AK162" s="131" t="str">
        <f t="shared" si="79"/>
        <v/>
      </c>
      <c r="AL162" s="131" t="str">
        <f t="shared" si="79"/>
        <v/>
      </c>
      <c r="AM162" s="131" t="str">
        <f t="shared" si="79"/>
        <v/>
      </c>
      <c r="AN162" s="131" t="str">
        <f t="shared" si="79"/>
        <v/>
      </c>
      <c r="AO162" s="131" t="str">
        <f t="shared" si="79"/>
        <v/>
      </c>
      <c r="AP162" s="131" t="str">
        <f t="shared" si="80"/>
        <v/>
      </c>
      <c r="AQ162" s="131" t="str">
        <f t="shared" si="80"/>
        <v/>
      </c>
      <c r="AR162" s="131" t="str">
        <f t="shared" si="80"/>
        <v/>
      </c>
      <c r="AS162" s="131" t="str">
        <f t="shared" si="80"/>
        <v>LYNN COUNTY</v>
      </c>
      <c r="AT162" s="131" t="str">
        <f t="shared" si="80"/>
        <v/>
      </c>
      <c r="AU162" s="131" t="str">
        <f t="shared" si="80"/>
        <v/>
      </c>
      <c r="AV162" s="131" t="str">
        <f t="shared" si="80"/>
        <v/>
      </c>
      <c r="AW162" s="131" t="str">
        <f t="shared" si="80"/>
        <v/>
      </c>
      <c r="AX162" s="131" t="str">
        <f t="shared" si="80"/>
        <v/>
      </c>
      <c r="AY162" s="131" t="str">
        <f t="shared" si="80"/>
        <v/>
      </c>
      <c r="AZ162" s="131" t="str">
        <f t="shared" si="80"/>
        <v/>
      </c>
    </row>
    <row r="163" spans="1:52" x14ac:dyDescent="0.2">
      <c r="A163" s="135">
        <v>154</v>
      </c>
      <c r="B163" s="131" t="str">
        <f t="shared" si="76"/>
        <v/>
      </c>
      <c r="C163" s="131" t="str">
        <f t="shared" si="76"/>
        <v/>
      </c>
      <c r="D163" s="131" t="str">
        <f t="shared" si="76"/>
        <v/>
      </c>
      <c r="E163" s="131" t="str">
        <f t="shared" si="76"/>
        <v/>
      </c>
      <c r="F163" s="131" t="str">
        <f t="shared" si="76"/>
        <v/>
      </c>
      <c r="G163" s="131" t="str">
        <f t="shared" si="76"/>
        <v/>
      </c>
      <c r="H163" s="131" t="str">
        <f t="shared" si="76"/>
        <v/>
      </c>
      <c r="I163" s="131" t="str">
        <f t="shared" si="76"/>
        <v/>
      </c>
      <c r="J163" s="131" t="str">
        <f t="shared" si="76"/>
        <v/>
      </c>
      <c r="K163" s="131" t="str">
        <f t="shared" si="76"/>
        <v/>
      </c>
      <c r="L163" s="131" t="str">
        <f t="shared" si="77"/>
        <v>WHITE COUNTY</v>
      </c>
      <c r="M163" s="131" t="str">
        <f t="shared" si="77"/>
        <v/>
      </c>
      <c r="N163" s="131" t="str">
        <f t="shared" si="77"/>
        <v/>
      </c>
      <c r="O163" s="131" t="str">
        <f t="shared" si="77"/>
        <v/>
      </c>
      <c r="P163" s="131" t="str">
        <f t="shared" si="77"/>
        <v/>
      </c>
      <c r="Q163" s="131" t="str">
        <f t="shared" si="77"/>
        <v/>
      </c>
      <c r="R163" s="131" t="str">
        <f t="shared" si="77"/>
        <v/>
      </c>
      <c r="S163" s="131" t="str">
        <f t="shared" si="77"/>
        <v/>
      </c>
      <c r="T163" s="131" t="str">
        <f t="shared" si="77"/>
        <v/>
      </c>
      <c r="U163" s="131" t="str">
        <f t="shared" si="77"/>
        <v/>
      </c>
      <c r="V163" s="131" t="str">
        <f t="shared" si="78"/>
        <v/>
      </c>
      <c r="W163" s="131" t="str">
        <f t="shared" si="78"/>
        <v/>
      </c>
      <c r="X163" s="131" t="str">
        <f t="shared" si="78"/>
        <v/>
      </c>
      <c r="Y163" s="131" t="str">
        <f t="shared" si="78"/>
        <v/>
      </c>
      <c r="Z163" s="131" t="str">
        <f t="shared" si="78"/>
        <v/>
      </c>
      <c r="AA163" s="131" t="str">
        <f t="shared" si="78"/>
        <v/>
      </c>
      <c r="AB163" s="131" t="str">
        <f t="shared" si="78"/>
        <v/>
      </c>
      <c r="AC163" s="131" t="str">
        <f t="shared" si="78"/>
        <v/>
      </c>
      <c r="AD163" s="131" t="str">
        <f t="shared" si="78"/>
        <v/>
      </c>
      <c r="AE163" s="131" t="str">
        <f t="shared" si="78"/>
        <v/>
      </c>
      <c r="AF163" s="131" t="str">
        <f t="shared" si="79"/>
        <v/>
      </c>
      <c r="AG163" s="131" t="str">
        <f t="shared" si="79"/>
        <v/>
      </c>
      <c r="AH163" s="131" t="str">
        <f t="shared" si="79"/>
        <v/>
      </c>
      <c r="AI163" s="131" t="str">
        <f t="shared" si="79"/>
        <v/>
      </c>
      <c r="AJ163" s="131" t="str">
        <f t="shared" si="79"/>
        <v/>
      </c>
      <c r="AK163" s="131" t="str">
        <f t="shared" si="79"/>
        <v/>
      </c>
      <c r="AL163" s="131" t="str">
        <f t="shared" si="79"/>
        <v/>
      </c>
      <c r="AM163" s="131" t="str">
        <f t="shared" si="79"/>
        <v/>
      </c>
      <c r="AN163" s="131" t="str">
        <f t="shared" si="79"/>
        <v/>
      </c>
      <c r="AO163" s="131" t="str">
        <f t="shared" si="79"/>
        <v/>
      </c>
      <c r="AP163" s="131" t="str">
        <f t="shared" si="80"/>
        <v/>
      </c>
      <c r="AQ163" s="131" t="str">
        <f t="shared" si="80"/>
        <v/>
      </c>
      <c r="AR163" s="131" t="str">
        <f t="shared" si="80"/>
        <v/>
      </c>
      <c r="AS163" s="131" t="str">
        <f t="shared" si="80"/>
        <v>MCCULLOCH COUNTY</v>
      </c>
      <c r="AT163" s="131" t="str">
        <f t="shared" si="80"/>
        <v/>
      </c>
      <c r="AU163" s="131" t="str">
        <f t="shared" si="80"/>
        <v/>
      </c>
      <c r="AV163" s="131" t="str">
        <f t="shared" si="80"/>
        <v/>
      </c>
      <c r="AW163" s="131" t="str">
        <f t="shared" si="80"/>
        <v/>
      </c>
      <c r="AX163" s="131" t="str">
        <f t="shared" si="80"/>
        <v/>
      </c>
      <c r="AY163" s="131" t="str">
        <f t="shared" si="80"/>
        <v/>
      </c>
      <c r="AZ163" s="131" t="str">
        <f t="shared" si="80"/>
        <v/>
      </c>
    </row>
    <row r="164" spans="1:52" x14ac:dyDescent="0.2">
      <c r="A164" s="135">
        <v>155</v>
      </c>
      <c r="B164" s="131" t="str">
        <f t="shared" si="76"/>
        <v/>
      </c>
      <c r="C164" s="131" t="str">
        <f t="shared" si="76"/>
        <v/>
      </c>
      <c r="D164" s="131" t="str">
        <f t="shared" si="76"/>
        <v/>
      </c>
      <c r="E164" s="131" t="str">
        <f t="shared" si="76"/>
        <v/>
      </c>
      <c r="F164" s="131" t="str">
        <f t="shared" si="76"/>
        <v/>
      </c>
      <c r="G164" s="131" t="str">
        <f t="shared" si="76"/>
        <v/>
      </c>
      <c r="H164" s="131" t="str">
        <f t="shared" si="76"/>
        <v/>
      </c>
      <c r="I164" s="131" t="str">
        <f t="shared" si="76"/>
        <v/>
      </c>
      <c r="J164" s="131" t="str">
        <f t="shared" si="76"/>
        <v/>
      </c>
      <c r="K164" s="131" t="str">
        <f t="shared" si="76"/>
        <v/>
      </c>
      <c r="L164" s="131" t="str">
        <f t="shared" si="77"/>
        <v>WHITFIELD COUNTY</v>
      </c>
      <c r="M164" s="131" t="str">
        <f t="shared" si="77"/>
        <v/>
      </c>
      <c r="N164" s="131" t="str">
        <f t="shared" si="77"/>
        <v/>
      </c>
      <c r="O164" s="131" t="str">
        <f t="shared" si="77"/>
        <v/>
      </c>
      <c r="P164" s="131" t="str">
        <f t="shared" si="77"/>
        <v/>
      </c>
      <c r="Q164" s="131" t="str">
        <f t="shared" si="77"/>
        <v/>
      </c>
      <c r="R164" s="131" t="str">
        <f t="shared" si="77"/>
        <v/>
      </c>
      <c r="S164" s="131" t="str">
        <f t="shared" si="77"/>
        <v/>
      </c>
      <c r="T164" s="131" t="str">
        <f t="shared" si="77"/>
        <v/>
      </c>
      <c r="U164" s="131" t="str">
        <f t="shared" si="77"/>
        <v/>
      </c>
      <c r="V164" s="131" t="str">
        <f t="shared" si="78"/>
        <v/>
      </c>
      <c r="W164" s="131" t="str">
        <f t="shared" si="78"/>
        <v/>
      </c>
      <c r="X164" s="131" t="str">
        <f t="shared" si="78"/>
        <v/>
      </c>
      <c r="Y164" s="131" t="str">
        <f t="shared" si="78"/>
        <v/>
      </c>
      <c r="Z164" s="131" t="str">
        <f t="shared" si="78"/>
        <v/>
      </c>
      <c r="AA164" s="131" t="str">
        <f t="shared" si="78"/>
        <v/>
      </c>
      <c r="AB164" s="131" t="str">
        <f t="shared" si="78"/>
        <v/>
      </c>
      <c r="AC164" s="131" t="str">
        <f t="shared" si="78"/>
        <v/>
      </c>
      <c r="AD164" s="131" t="str">
        <f t="shared" si="78"/>
        <v/>
      </c>
      <c r="AE164" s="131" t="str">
        <f t="shared" si="78"/>
        <v/>
      </c>
      <c r="AF164" s="131" t="str">
        <f t="shared" si="79"/>
        <v/>
      </c>
      <c r="AG164" s="131" t="str">
        <f t="shared" si="79"/>
        <v/>
      </c>
      <c r="AH164" s="131" t="str">
        <f t="shared" si="79"/>
        <v/>
      </c>
      <c r="AI164" s="131" t="str">
        <f t="shared" si="79"/>
        <v/>
      </c>
      <c r="AJ164" s="131" t="str">
        <f t="shared" si="79"/>
        <v/>
      </c>
      <c r="AK164" s="131" t="str">
        <f t="shared" si="79"/>
        <v/>
      </c>
      <c r="AL164" s="131" t="str">
        <f t="shared" si="79"/>
        <v/>
      </c>
      <c r="AM164" s="131" t="str">
        <f t="shared" si="79"/>
        <v/>
      </c>
      <c r="AN164" s="131" t="str">
        <f t="shared" si="79"/>
        <v/>
      </c>
      <c r="AO164" s="131" t="str">
        <f t="shared" si="79"/>
        <v/>
      </c>
      <c r="AP164" s="131" t="str">
        <f t="shared" si="80"/>
        <v/>
      </c>
      <c r="AQ164" s="131" t="str">
        <f t="shared" si="80"/>
        <v/>
      </c>
      <c r="AR164" s="131" t="str">
        <f t="shared" si="80"/>
        <v/>
      </c>
      <c r="AS164" s="131" t="str">
        <f t="shared" si="80"/>
        <v>MCLENNAN COUNTY</v>
      </c>
      <c r="AT164" s="131" t="str">
        <f t="shared" si="80"/>
        <v/>
      </c>
      <c r="AU164" s="131" t="str">
        <f t="shared" si="80"/>
        <v/>
      </c>
      <c r="AV164" s="131" t="str">
        <f t="shared" si="80"/>
        <v/>
      </c>
      <c r="AW164" s="131" t="str">
        <f t="shared" si="80"/>
        <v/>
      </c>
      <c r="AX164" s="131" t="str">
        <f t="shared" si="80"/>
        <v/>
      </c>
      <c r="AY164" s="131" t="str">
        <f t="shared" si="80"/>
        <v/>
      </c>
      <c r="AZ164" s="131" t="str">
        <f t="shared" si="80"/>
        <v/>
      </c>
    </row>
    <row r="165" spans="1:52" x14ac:dyDescent="0.2">
      <c r="A165" s="135">
        <v>156</v>
      </c>
      <c r="B165" s="131" t="str">
        <f t="shared" si="76"/>
        <v/>
      </c>
      <c r="C165" s="131" t="str">
        <f t="shared" si="76"/>
        <v/>
      </c>
      <c r="D165" s="131" t="str">
        <f t="shared" si="76"/>
        <v/>
      </c>
      <c r="E165" s="131" t="str">
        <f t="shared" si="76"/>
        <v/>
      </c>
      <c r="F165" s="131" t="str">
        <f t="shared" si="76"/>
        <v/>
      </c>
      <c r="G165" s="131" t="str">
        <f t="shared" si="76"/>
        <v/>
      </c>
      <c r="H165" s="131" t="str">
        <f t="shared" si="76"/>
        <v/>
      </c>
      <c r="I165" s="131" t="str">
        <f t="shared" si="76"/>
        <v/>
      </c>
      <c r="J165" s="131" t="str">
        <f t="shared" si="76"/>
        <v/>
      </c>
      <c r="K165" s="131" t="str">
        <f t="shared" si="76"/>
        <v/>
      </c>
      <c r="L165" s="131" t="str">
        <f t="shared" si="77"/>
        <v>WILCOX COUNTY</v>
      </c>
      <c r="M165" s="131" t="str">
        <f t="shared" si="77"/>
        <v/>
      </c>
      <c r="N165" s="131" t="str">
        <f t="shared" si="77"/>
        <v/>
      </c>
      <c r="O165" s="131" t="str">
        <f t="shared" si="77"/>
        <v/>
      </c>
      <c r="P165" s="131" t="str">
        <f t="shared" si="77"/>
        <v/>
      </c>
      <c r="Q165" s="131" t="str">
        <f t="shared" si="77"/>
        <v/>
      </c>
      <c r="R165" s="131" t="str">
        <f t="shared" si="77"/>
        <v/>
      </c>
      <c r="S165" s="131" t="str">
        <f t="shared" si="77"/>
        <v/>
      </c>
      <c r="T165" s="131" t="str">
        <f t="shared" si="77"/>
        <v/>
      </c>
      <c r="U165" s="131" t="str">
        <f t="shared" si="77"/>
        <v/>
      </c>
      <c r="V165" s="131" t="str">
        <f t="shared" si="78"/>
        <v/>
      </c>
      <c r="W165" s="131" t="str">
        <f t="shared" si="78"/>
        <v/>
      </c>
      <c r="X165" s="131" t="str">
        <f t="shared" si="78"/>
        <v/>
      </c>
      <c r="Y165" s="131" t="str">
        <f t="shared" si="78"/>
        <v/>
      </c>
      <c r="Z165" s="131" t="str">
        <f t="shared" si="78"/>
        <v/>
      </c>
      <c r="AA165" s="131" t="str">
        <f t="shared" si="78"/>
        <v/>
      </c>
      <c r="AB165" s="131" t="str">
        <f t="shared" si="78"/>
        <v/>
      </c>
      <c r="AC165" s="131" t="str">
        <f t="shared" si="78"/>
        <v/>
      </c>
      <c r="AD165" s="131" t="str">
        <f t="shared" si="78"/>
        <v/>
      </c>
      <c r="AE165" s="131" t="str">
        <f t="shared" si="78"/>
        <v/>
      </c>
      <c r="AF165" s="131" t="str">
        <f t="shared" si="79"/>
        <v/>
      </c>
      <c r="AG165" s="131" t="str">
        <f t="shared" si="79"/>
        <v/>
      </c>
      <c r="AH165" s="131" t="str">
        <f t="shared" si="79"/>
        <v/>
      </c>
      <c r="AI165" s="131" t="str">
        <f t="shared" si="79"/>
        <v/>
      </c>
      <c r="AJ165" s="131" t="str">
        <f t="shared" si="79"/>
        <v/>
      </c>
      <c r="AK165" s="131" t="str">
        <f t="shared" si="79"/>
        <v/>
      </c>
      <c r="AL165" s="131" t="str">
        <f t="shared" si="79"/>
        <v/>
      </c>
      <c r="AM165" s="131" t="str">
        <f t="shared" si="79"/>
        <v/>
      </c>
      <c r="AN165" s="131" t="str">
        <f t="shared" si="79"/>
        <v/>
      </c>
      <c r="AO165" s="131" t="str">
        <f t="shared" si="79"/>
        <v/>
      </c>
      <c r="AP165" s="131" t="str">
        <f t="shared" si="80"/>
        <v/>
      </c>
      <c r="AQ165" s="131" t="str">
        <f t="shared" si="80"/>
        <v/>
      </c>
      <c r="AR165" s="131" t="str">
        <f t="shared" si="80"/>
        <v/>
      </c>
      <c r="AS165" s="131" t="str">
        <f t="shared" si="80"/>
        <v>MCMULLEN COUNTY</v>
      </c>
      <c r="AT165" s="131" t="str">
        <f t="shared" si="80"/>
        <v/>
      </c>
      <c r="AU165" s="131" t="str">
        <f t="shared" si="80"/>
        <v/>
      </c>
      <c r="AV165" s="131" t="str">
        <f t="shared" si="80"/>
        <v/>
      </c>
      <c r="AW165" s="131" t="str">
        <f t="shared" si="80"/>
        <v/>
      </c>
      <c r="AX165" s="131" t="str">
        <f t="shared" si="80"/>
        <v/>
      </c>
      <c r="AY165" s="131" t="str">
        <f t="shared" si="80"/>
        <v/>
      </c>
      <c r="AZ165" s="131" t="str">
        <f t="shared" si="80"/>
        <v/>
      </c>
    </row>
    <row r="166" spans="1:52" x14ac:dyDescent="0.2">
      <c r="A166" s="135">
        <v>157</v>
      </c>
      <c r="B166" s="131" t="str">
        <f t="shared" si="76"/>
        <v/>
      </c>
      <c r="C166" s="131" t="str">
        <f t="shared" si="76"/>
        <v/>
      </c>
      <c r="D166" s="131" t="str">
        <f t="shared" si="76"/>
        <v/>
      </c>
      <c r="E166" s="131" t="str">
        <f t="shared" si="76"/>
        <v/>
      </c>
      <c r="F166" s="131" t="str">
        <f t="shared" si="76"/>
        <v/>
      </c>
      <c r="G166" s="131" t="str">
        <f t="shared" si="76"/>
        <v/>
      </c>
      <c r="H166" s="131" t="str">
        <f t="shared" si="76"/>
        <v/>
      </c>
      <c r="I166" s="131" t="str">
        <f t="shared" si="76"/>
        <v/>
      </c>
      <c r="J166" s="131" t="str">
        <f t="shared" si="76"/>
        <v/>
      </c>
      <c r="K166" s="131" t="str">
        <f t="shared" si="76"/>
        <v/>
      </c>
      <c r="L166" s="131" t="str">
        <f t="shared" si="77"/>
        <v>WILKES COUNTY</v>
      </c>
      <c r="M166" s="131" t="str">
        <f t="shared" si="77"/>
        <v/>
      </c>
      <c r="N166" s="131" t="str">
        <f t="shared" si="77"/>
        <v/>
      </c>
      <c r="O166" s="131" t="str">
        <f t="shared" si="77"/>
        <v/>
      </c>
      <c r="P166" s="131" t="str">
        <f t="shared" si="77"/>
        <v/>
      </c>
      <c r="Q166" s="131" t="str">
        <f t="shared" si="77"/>
        <v/>
      </c>
      <c r="R166" s="131" t="str">
        <f t="shared" si="77"/>
        <v/>
      </c>
      <c r="S166" s="131" t="str">
        <f t="shared" si="77"/>
        <v/>
      </c>
      <c r="T166" s="131" t="str">
        <f t="shared" si="77"/>
        <v/>
      </c>
      <c r="U166" s="131" t="str">
        <f t="shared" si="77"/>
        <v/>
      </c>
      <c r="V166" s="131" t="str">
        <f t="shared" si="78"/>
        <v/>
      </c>
      <c r="W166" s="131" t="str">
        <f t="shared" si="78"/>
        <v/>
      </c>
      <c r="X166" s="131" t="str">
        <f t="shared" si="78"/>
        <v/>
      </c>
      <c r="Y166" s="131" t="str">
        <f t="shared" si="78"/>
        <v/>
      </c>
      <c r="Z166" s="131" t="str">
        <f t="shared" si="78"/>
        <v/>
      </c>
      <c r="AA166" s="131" t="str">
        <f t="shared" si="78"/>
        <v/>
      </c>
      <c r="AB166" s="131" t="str">
        <f t="shared" si="78"/>
        <v/>
      </c>
      <c r="AC166" s="131" t="str">
        <f t="shared" si="78"/>
        <v/>
      </c>
      <c r="AD166" s="131" t="str">
        <f t="shared" si="78"/>
        <v/>
      </c>
      <c r="AE166" s="131" t="str">
        <f t="shared" si="78"/>
        <v/>
      </c>
      <c r="AF166" s="131" t="str">
        <f t="shared" si="79"/>
        <v/>
      </c>
      <c r="AG166" s="131" t="str">
        <f t="shared" si="79"/>
        <v/>
      </c>
      <c r="AH166" s="131" t="str">
        <f t="shared" si="79"/>
        <v/>
      </c>
      <c r="AI166" s="131" t="str">
        <f t="shared" si="79"/>
        <v/>
      </c>
      <c r="AJ166" s="131" t="str">
        <f t="shared" si="79"/>
        <v/>
      </c>
      <c r="AK166" s="131" t="str">
        <f t="shared" si="79"/>
        <v/>
      </c>
      <c r="AL166" s="131" t="str">
        <f t="shared" si="79"/>
        <v/>
      </c>
      <c r="AM166" s="131" t="str">
        <f t="shared" si="79"/>
        <v/>
      </c>
      <c r="AN166" s="131" t="str">
        <f t="shared" si="79"/>
        <v/>
      </c>
      <c r="AO166" s="131" t="str">
        <f t="shared" si="79"/>
        <v/>
      </c>
      <c r="AP166" s="131" t="str">
        <f t="shared" si="80"/>
        <v/>
      </c>
      <c r="AQ166" s="131" t="str">
        <f t="shared" si="80"/>
        <v/>
      </c>
      <c r="AR166" s="131" t="str">
        <f t="shared" si="80"/>
        <v/>
      </c>
      <c r="AS166" s="131" t="str">
        <f t="shared" si="80"/>
        <v>MADISON COUNTY</v>
      </c>
      <c r="AT166" s="131" t="str">
        <f t="shared" si="80"/>
        <v/>
      </c>
      <c r="AU166" s="131" t="str">
        <f t="shared" si="80"/>
        <v/>
      </c>
      <c r="AV166" s="131" t="str">
        <f t="shared" si="80"/>
        <v/>
      </c>
      <c r="AW166" s="131" t="str">
        <f t="shared" si="80"/>
        <v/>
      </c>
      <c r="AX166" s="131" t="str">
        <f t="shared" si="80"/>
        <v/>
      </c>
      <c r="AY166" s="131" t="str">
        <f t="shared" si="80"/>
        <v/>
      </c>
      <c r="AZ166" s="131" t="str">
        <f t="shared" si="80"/>
        <v/>
      </c>
    </row>
    <row r="167" spans="1:52" x14ac:dyDescent="0.2">
      <c r="A167" s="135">
        <v>158</v>
      </c>
      <c r="B167" s="131" t="str">
        <f t="shared" si="76"/>
        <v/>
      </c>
      <c r="C167" s="131" t="str">
        <f t="shared" si="76"/>
        <v/>
      </c>
      <c r="D167" s="131" t="str">
        <f t="shared" si="76"/>
        <v/>
      </c>
      <c r="E167" s="131" t="str">
        <f t="shared" si="76"/>
        <v/>
      </c>
      <c r="F167" s="131" t="str">
        <f t="shared" si="76"/>
        <v/>
      </c>
      <c r="G167" s="131" t="str">
        <f t="shared" si="76"/>
        <v/>
      </c>
      <c r="H167" s="131" t="str">
        <f t="shared" si="76"/>
        <v/>
      </c>
      <c r="I167" s="131" t="str">
        <f t="shared" si="76"/>
        <v/>
      </c>
      <c r="J167" s="131" t="str">
        <f t="shared" si="76"/>
        <v/>
      </c>
      <c r="K167" s="131" t="str">
        <f t="shared" si="76"/>
        <v/>
      </c>
      <c r="L167" s="131" t="str">
        <f t="shared" si="77"/>
        <v>WILKINSON COUNTY</v>
      </c>
      <c r="M167" s="131" t="str">
        <f t="shared" si="77"/>
        <v/>
      </c>
      <c r="N167" s="131" t="str">
        <f t="shared" si="77"/>
        <v/>
      </c>
      <c r="O167" s="131" t="str">
        <f t="shared" si="77"/>
        <v/>
      </c>
      <c r="P167" s="131" t="str">
        <f t="shared" si="77"/>
        <v/>
      </c>
      <c r="Q167" s="131" t="str">
        <f t="shared" si="77"/>
        <v/>
      </c>
      <c r="R167" s="131" t="str">
        <f t="shared" si="77"/>
        <v/>
      </c>
      <c r="S167" s="131" t="str">
        <f t="shared" si="77"/>
        <v/>
      </c>
      <c r="T167" s="131" t="str">
        <f t="shared" si="77"/>
        <v/>
      </c>
      <c r="U167" s="131" t="str">
        <f t="shared" si="77"/>
        <v/>
      </c>
      <c r="V167" s="131" t="str">
        <f t="shared" si="78"/>
        <v/>
      </c>
      <c r="W167" s="131" t="str">
        <f t="shared" si="78"/>
        <v/>
      </c>
      <c r="X167" s="131" t="str">
        <f t="shared" si="78"/>
        <v/>
      </c>
      <c r="Y167" s="131" t="str">
        <f t="shared" si="78"/>
        <v/>
      </c>
      <c r="Z167" s="131" t="str">
        <f t="shared" si="78"/>
        <v/>
      </c>
      <c r="AA167" s="131" t="str">
        <f t="shared" si="78"/>
        <v/>
      </c>
      <c r="AB167" s="131" t="str">
        <f t="shared" si="78"/>
        <v/>
      </c>
      <c r="AC167" s="131" t="str">
        <f t="shared" si="78"/>
        <v/>
      </c>
      <c r="AD167" s="131" t="str">
        <f t="shared" si="78"/>
        <v/>
      </c>
      <c r="AE167" s="131" t="str">
        <f t="shared" si="78"/>
        <v/>
      </c>
      <c r="AF167" s="131" t="str">
        <f t="shared" si="79"/>
        <v/>
      </c>
      <c r="AG167" s="131" t="str">
        <f t="shared" si="79"/>
        <v/>
      </c>
      <c r="AH167" s="131" t="str">
        <f t="shared" si="79"/>
        <v/>
      </c>
      <c r="AI167" s="131" t="str">
        <f t="shared" si="79"/>
        <v/>
      </c>
      <c r="AJ167" s="131" t="str">
        <f t="shared" si="79"/>
        <v/>
      </c>
      <c r="AK167" s="131" t="str">
        <f t="shared" si="79"/>
        <v/>
      </c>
      <c r="AL167" s="131" t="str">
        <f t="shared" si="79"/>
        <v/>
      </c>
      <c r="AM167" s="131" t="str">
        <f t="shared" si="79"/>
        <v/>
      </c>
      <c r="AN167" s="131" t="str">
        <f t="shared" si="79"/>
        <v/>
      </c>
      <c r="AO167" s="131" t="str">
        <f t="shared" si="79"/>
        <v/>
      </c>
      <c r="AP167" s="131" t="str">
        <f t="shared" si="80"/>
        <v/>
      </c>
      <c r="AQ167" s="131" t="str">
        <f t="shared" si="80"/>
        <v/>
      </c>
      <c r="AR167" s="131" t="str">
        <f t="shared" si="80"/>
        <v/>
      </c>
      <c r="AS167" s="131" t="str">
        <f t="shared" si="80"/>
        <v>MARION COUNTY</v>
      </c>
      <c r="AT167" s="131" t="str">
        <f t="shared" si="80"/>
        <v/>
      </c>
      <c r="AU167" s="131" t="str">
        <f t="shared" si="80"/>
        <v/>
      </c>
      <c r="AV167" s="131" t="str">
        <f t="shared" si="80"/>
        <v/>
      </c>
      <c r="AW167" s="131" t="str">
        <f t="shared" si="80"/>
        <v/>
      </c>
      <c r="AX167" s="131" t="str">
        <f t="shared" si="80"/>
        <v/>
      </c>
      <c r="AY167" s="131" t="str">
        <f t="shared" si="80"/>
        <v/>
      </c>
      <c r="AZ167" s="131" t="str">
        <f t="shared" si="80"/>
        <v/>
      </c>
    </row>
    <row r="168" spans="1:52" x14ac:dyDescent="0.2">
      <c r="A168" s="135">
        <v>159</v>
      </c>
      <c r="B168" s="131" t="str">
        <f t="shared" si="76"/>
        <v/>
      </c>
      <c r="C168" s="131" t="str">
        <f t="shared" si="76"/>
        <v/>
      </c>
      <c r="D168" s="131" t="str">
        <f t="shared" si="76"/>
        <v/>
      </c>
      <c r="E168" s="131" t="str">
        <f t="shared" si="76"/>
        <v/>
      </c>
      <c r="F168" s="131" t="str">
        <f t="shared" si="76"/>
        <v/>
      </c>
      <c r="G168" s="131" t="str">
        <f t="shared" si="76"/>
        <v/>
      </c>
      <c r="H168" s="131" t="str">
        <f t="shared" si="76"/>
        <v/>
      </c>
      <c r="I168" s="131" t="str">
        <f t="shared" si="76"/>
        <v/>
      </c>
      <c r="J168" s="131" t="str">
        <f t="shared" si="76"/>
        <v/>
      </c>
      <c r="K168" s="131" t="str">
        <f t="shared" si="76"/>
        <v/>
      </c>
      <c r="L168" s="131" t="str">
        <f t="shared" si="77"/>
        <v>WORTH COUNTY</v>
      </c>
      <c r="M168" s="131" t="str">
        <f t="shared" si="77"/>
        <v/>
      </c>
      <c r="N168" s="131" t="str">
        <f t="shared" si="77"/>
        <v/>
      </c>
      <c r="O168" s="131" t="str">
        <f t="shared" si="77"/>
        <v/>
      </c>
      <c r="P168" s="131" t="str">
        <f t="shared" si="77"/>
        <v/>
      </c>
      <c r="Q168" s="131" t="str">
        <f t="shared" si="77"/>
        <v/>
      </c>
      <c r="R168" s="131" t="str">
        <f t="shared" si="77"/>
        <v/>
      </c>
      <c r="S168" s="131" t="str">
        <f t="shared" si="77"/>
        <v/>
      </c>
      <c r="T168" s="131" t="str">
        <f t="shared" si="77"/>
        <v/>
      </c>
      <c r="U168" s="131" t="str">
        <f t="shared" si="77"/>
        <v/>
      </c>
      <c r="V168" s="131" t="str">
        <f t="shared" si="78"/>
        <v/>
      </c>
      <c r="W168" s="131" t="str">
        <f t="shared" si="78"/>
        <v/>
      </c>
      <c r="X168" s="131" t="str">
        <f t="shared" si="78"/>
        <v/>
      </c>
      <c r="Y168" s="131" t="str">
        <f t="shared" si="78"/>
        <v/>
      </c>
      <c r="Z168" s="131" t="str">
        <f t="shared" si="78"/>
        <v/>
      </c>
      <c r="AA168" s="131" t="str">
        <f t="shared" si="78"/>
        <v/>
      </c>
      <c r="AB168" s="131" t="str">
        <f t="shared" si="78"/>
        <v/>
      </c>
      <c r="AC168" s="131" t="str">
        <f t="shared" si="78"/>
        <v/>
      </c>
      <c r="AD168" s="131" t="str">
        <f t="shared" si="78"/>
        <v/>
      </c>
      <c r="AE168" s="131" t="str">
        <f t="shared" si="78"/>
        <v/>
      </c>
      <c r="AF168" s="131" t="str">
        <f t="shared" si="79"/>
        <v/>
      </c>
      <c r="AG168" s="131" t="str">
        <f t="shared" si="79"/>
        <v/>
      </c>
      <c r="AH168" s="131" t="str">
        <f t="shared" si="79"/>
        <v/>
      </c>
      <c r="AI168" s="131" t="str">
        <f t="shared" si="79"/>
        <v/>
      </c>
      <c r="AJ168" s="131" t="str">
        <f t="shared" si="79"/>
        <v/>
      </c>
      <c r="AK168" s="131" t="str">
        <f t="shared" si="79"/>
        <v/>
      </c>
      <c r="AL168" s="131" t="str">
        <f t="shared" si="79"/>
        <v/>
      </c>
      <c r="AM168" s="131" t="str">
        <f t="shared" si="79"/>
        <v/>
      </c>
      <c r="AN168" s="131" t="str">
        <f t="shared" si="79"/>
        <v/>
      </c>
      <c r="AO168" s="131" t="str">
        <f t="shared" si="79"/>
        <v/>
      </c>
      <c r="AP168" s="131" t="str">
        <f t="shared" si="80"/>
        <v/>
      </c>
      <c r="AQ168" s="131" t="str">
        <f t="shared" si="80"/>
        <v/>
      </c>
      <c r="AR168" s="131" t="str">
        <f t="shared" si="80"/>
        <v/>
      </c>
      <c r="AS168" s="131" t="str">
        <f t="shared" si="80"/>
        <v>MARTIN COUNTY</v>
      </c>
      <c r="AT168" s="131" t="str">
        <f t="shared" si="80"/>
        <v/>
      </c>
      <c r="AU168" s="131" t="str">
        <f t="shared" si="80"/>
        <v/>
      </c>
      <c r="AV168" s="131" t="str">
        <f t="shared" si="80"/>
        <v/>
      </c>
      <c r="AW168" s="131" t="str">
        <f t="shared" si="80"/>
        <v/>
      </c>
      <c r="AX168" s="131" t="str">
        <f t="shared" si="80"/>
        <v/>
      </c>
      <c r="AY168" s="131" t="str">
        <f t="shared" si="80"/>
        <v/>
      </c>
      <c r="AZ168" s="131" t="str">
        <f t="shared" si="80"/>
        <v/>
      </c>
    </row>
    <row r="169" spans="1:52" x14ac:dyDescent="0.2">
      <c r="A169" s="135">
        <v>160</v>
      </c>
      <c r="B169" s="131" t="str">
        <f t="shared" si="76"/>
        <v/>
      </c>
      <c r="C169" s="131" t="str">
        <f t="shared" si="76"/>
        <v/>
      </c>
      <c r="D169" s="131" t="str">
        <f t="shared" si="76"/>
        <v/>
      </c>
      <c r="E169" s="131" t="str">
        <f t="shared" si="76"/>
        <v/>
      </c>
      <c r="F169" s="131" t="str">
        <f t="shared" si="76"/>
        <v/>
      </c>
      <c r="G169" s="131" t="str">
        <f t="shared" si="76"/>
        <v/>
      </c>
      <c r="H169" s="131" t="str">
        <f t="shared" si="76"/>
        <v/>
      </c>
      <c r="I169" s="131" t="str">
        <f t="shared" si="76"/>
        <v/>
      </c>
      <c r="J169" s="131" t="str">
        <f t="shared" si="76"/>
        <v/>
      </c>
      <c r="K169" s="131" t="str">
        <f t="shared" si="76"/>
        <v/>
      </c>
      <c r="L169" s="131" t="str">
        <f t="shared" si="77"/>
        <v/>
      </c>
      <c r="M169" s="131" t="str">
        <f t="shared" si="77"/>
        <v/>
      </c>
      <c r="N169" s="131" t="str">
        <f t="shared" si="77"/>
        <v/>
      </c>
      <c r="O169" s="131" t="str">
        <f t="shared" si="77"/>
        <v/>
      </c>
      <c r="P169" s="131" t="str">
        <f t="shared" si="77"/>
        <v/>
      </c>
      <c r="Q169" s="131" t="str">
        <f t="shared" si="77"/>
        <v/>
      </c>
      <c r="R169" s="131" t="str">
        <f t="shared" si="77"/>
        <v/>
      </c>
      <c r="S169" s="131" t="str">
        <f t="shared" si="77"/>
        <v/>
      </c>
      <c r="T169" s="131" t="str">
        <f t="shared" si="77"/>
        <v/>
      </c>
      <c r="U169" s="131" t="str">
        <f t="shared" si="77"/>
        <v/>
      </c>
      <c r="V169" s="131" t="str">
        <f t="shared" si="78"/>
        <v/>
      </c>
      <c r="W169" s="131" t="str">
        <f t="shared" si="78"/>
        <v/>
      </c>
      <c r="X169" s="131" t="str">
        <f t="shared" si="78"/>
        <v/>
      </c>
      <c r="Y169" s="131" t="str">
        <f t="shared" si="78"/>
        <v/>
      </c>
      <c r="Z169" s="131" t="str">
        <f t="shared" si="78"/>
        <v/>
      </c>
      <c r="AA169" s="131" t="str">
        <f t="shared" si="78"/>
        <v/>
      </c>
      <c r="AB169" s="131" t="str">
        <f t="shared" si="78"/>
        <v/>
      </c>
      <c r="AC169" s="131" t="str">
        <f t="shared" si="78"/>
        <v/>
      </c>
      <c r="AD169" s="131" t="str">
        <f t="shared" si="78"/>
        <v/>
      </c>
      <c r="AE169" s="131" t="str">
        <f t="shared" si="78"/>
        <v/>
      </c>
      <c r="AF169" s="131" t="str">
        <f t="shared" si="79"/>
        <v/>
      </c>
      <c r="AG169" s="131" t="str">
        <f t="shared" si="79"/>
        <v/>
      </c>
      <c r="AH169" s="131" t="str">
        <f t="shared" si="79"/>
        <v/>
      </c>
      <c r="AI169" s="131" t="str">
        <f t="shared" si="79"/>
        <v/>
      </c>
      <c r="AJ169" s="131" t="str">
        <f t="shared" si="79"/>
        <v/>
      </c>
      <c r="AK169" s="131" t="str">
        <f t="shared" si="79"/>
        <v/>
      </c>
      <c r="AL169" s="131" t="str">
        <f t="shared" si="79"/>
        <v/>
      </c>
      <c r="AM169" s="131" t="str">
        <f t="shared" si="79"/>
        <v/>
      </c>
      <c r="AN169" s="131" t="str">
        <f t="shared" si="79"/>
        <v/>
      </c>
      <c r="AO169" s="131" t="str">
        <f t="shared" si="79"/>
        <v/>
      </c>
      <c r="AP169" s="131" t="str">
        <f t="shared" si="80"/>
        <v/>
      </c>
      <c r="AQ169" s="131" t="str">
        <f t="shared" si="80"/>
        <v/>
      </c>
      <c r="AR169" s="131" t="str">
        <f t="shared" si="80"/>
        <v/>
      </c>
      <c r="AS169" s="131" t="str">
        <f t="shared" si="80"/>
        <v>MASON COUNTY</v>
      </c>
      <c r="AT169" s="131" t="str">
        <f t="shared" si="80"/>
        <v/>
      </c>
      <c r="AU169" s="131" t="str">
        <f t="shared" si="80"/>
        <v/>
      </c>
      <c r="AV169" s="131" t="str">
        <f t="shared" si="80"/>
        <v/>
      </c>
      <c r="AW169" s="131" t="str">
        <f t="shared" si="80"/>
        <v/>
      </c>
      <c r="AX169" s="131" t="str">
        <f t="shared" si="80"/>
        <v/>
      </c>
      <c r="AY169" s="131" t="str">
        <f t="shared" si="80"/>
        <v/>
      </c>
      <c r="AZ169" s="131" t="str">
        <f t="shared" si="80"/>
        <v/>
      </c>
    </row>
    <row r="170" spans="1:52" x14ac:dyDescent="0.2">
      <c r="A170" s="135">
        <v>161</v>
      </c>
      <c r="B170" s="131" t="str">
        <f t="shared" ref="B170:K179" si="81">IFERROR(VLOOKUP($B$3&amp;"_"&amp;B$8&amp;$A170,LookUpTable_CountyName_AllYears,3,FALSE),"")</f>
        <v/>
      </c>
      <c r="C170" s="131" t="str">
        <f t="shared" si="81"/>
        <v/>
      </c>
      <c r="D170" s="131" t="str">
        <f t="shared" si="81"/>
        <v/>
      </c>
      <c r="E170" s="131" t="str">
        <f t="shared" si="81"/>
        <v/>
      </c>
      <c r="F170" s="131" t="str">
        <f t="shared" si="81"/>
        <v/>
      </c>
      <c r="G170" s="131" t="str">
        <f t="shared" si="81"/>
        <v/>
      </c>
      <c r="H170" s="131" t="str">
        <f t="shared" si="81"/>
        <v/>
      </c>
      <c r="I170" s="131" t="str">
        <f t="shared" si="81"/>
        <v/>
      </c>
      <c r="J170" s="131" t="str">
        <f t="shared" si="81"/>
        <v/>
      </c>
      <c r="K170" s="131" t="str">
        <f t="shared" si="81"/>
        <v/>
      </c>
      <c r="L170" s="131" t="str">
        <f t="shared" ref="L170:U179" si="82">IFERROR(VLOOKUP($B$3&amp;"_"&amp;L$8&amp;$A170,LookUpTable_CountyName_AllYears,3,FALSE),"")</f>
        <v/>
      </c>
      <c r="M170" s="131" t="str">
        <f t="shared" si="82"/>
        <v/>
      </c>
      <c r="N170" s="131" t="str">
        <f t="shared" si="82"/>
        <v/>
      </c>
      <c r="O170" s="131" t="str">
        <f t="shared" si="82"/>
        <v/>
      </c>
      <c r="P170" s="131" t="str">
        <f t="shared" si="82"/>
        <v/>
      </c>
      <c r="Q170" s="131" t="str">
        <f t="shared" si="82"/>
        <v/>
      </c>
      <c r="R170" s="131" t="str">
        <f t="shared" si="82"/>
        <v/>
      </c>
      <c r="S170" s="131" t="str">
        <f t="shared" si="82"/>
        <v/>
      </c>
      <c r="T170" s="131" t="str">
        <f t="shared" si="82"/>
        <v/>
      </c>
      <c r="U170" s="131" t="str">
        <f t="shared" si="82"/>
        <v/>
      </c>
      <c r="V170" s="131" t="str">
        <f t="shared" ref="V170:AE179" si="83">IFERROR(VLOOKUP($B$3&amp;"_"&amp;V$8&amp;$A170,LookUpTable_CountyName_AllYears,3,FALSE),"")</f>
        <v/>
      </c>
      <c r="W170" s="131" t="str">
        <f t="shared" si="83"/>
        <v/>
      </c>
      <c r="X170" s="131" t="str">
        <f t="shared" si="83"/>
        <v/>
      </c>
      <c r="Y170" s="131" t="str">
        <f t="shared" si="83"/>
        <v/>
      </c>
      <c r="Z170" s="131" t="str">
        <f t="shared" si="83"/>
        <v/>
      </c>
      <c r="AA170" s="131" t="str">
        <f t="shared" si="83"/>
        <v/>
      </c>
      <c r="AB170" s="131" t="str">
        <f t="shared" si="83"/>
        <v/>
      </c>
      <c r="AC170" s="131" t="str">
        <f t="shared" si="83"/>
        <v/>
      </c>
      <c r="AD170" s="131" t="str">
        <f t="shared" si="83"/>
        <v/>
      </c>
      <c r="AE170" s="131" t="str">
        <f t="shared" si="83"/>
        <v/>
      </c>
      <c r="AF170" s="131" t="str">
        <f t="shared" ref="AF170:AO179" si="84">IFERROR(VLOOKUP($B$3&amp;"_"&amp;AF$8&amp;$A170,LookUpTable_CountyName_AllYears,3,FALSE),"")</f>
        <v/>
      </c>
      <c r="AG170" s="131" t="str">
        <f t="shared" si="84"/>
        <v/>
      </c>
      <c r="AH170" s="131" t="str">
        <f t="shared" si="84"/>
        <v/>
      </c>
      <c r="AI170" s="131" t="str">
        <f t="shared" si="84"/>
        <v/>
      </c>
      <c r="AJ170" s="131" t="str">
        <f t="shared" si="84"/>
        <v/>
      </c>
      <c r="AK170" s="131" t="str">
        <f t="shared" si="84"/>
        <v/>
      </c>
      <c r="AL170" s="131" t="str">
        <f t="shared" si="84"/>
        <v/>
      </c>
      <c r="AM170" s="131" t="str">
        <f t="shared" si="84"/>
        <v/>
      </c>
      <c r="AN170" s="131" t="str">
        <f t="shared" si="84"/>
        <v/>
      </c>
      <c r="AO170" s="131" t="str">
        <f t="shared" si="84"/>
        <v/>
      </c>
      <c r="AP170" s="131" t="str">
        <f t="shared" ref="AP170:AZ179" si="85">IFERROR(VLOOKUP($B$3&amp;"_"&amp;AP$8&amp;$A170,LookUpTable_CountyName_AllYears,3,FALSE),"")</f>
        <v/>
      </c>
      <c r="AQ170" s="131" t="str">
        <f t="shared" si="85"/>
        <v/>
      </c>
      <c r="AR170" s="131" t="str">
        <f t="shared" si="85"/>
        <v/>
      </c>
      <c r="AS170" s="131" t="str">
        <f t="shared" si="85"/>
        <v>MATAGORDA COUNTY</v>
      </c>
      <c r="AT170" s="131" t="str">
        <f t="shared" si="85"/>
        <v/>
      </c>
      <c r="AU170" s="131" t="str">
        <f t="shared" si="85"/>
        <v/>
      </c>
      <c r="AV170" s="131" t="str">
        <f t="shared" si="85"/>
        <v/>
      </c>
      <c r="AW170" s="131" t="str">
        <f t="shared" si="85"/>
        <v/>
      </c>
      <c r="AX170" s="131" t="str">
        <f t="shared" si="85"/>
        <v/>
      </c>
      <c r="AY170" s="131" t="str">
        <f t="shared" si="85"/>
        <v/>
      </c>
      <c r="AZ170" s="131" t="str">
        <f t="shared" si="85"/>
        <v/>
      </c>
    </row>
    <row r="171" spans="1:52" x14ac:dyDescent="0.2">
      <c r="A171" s="135">
        <v>162</v>
      </c>
      <c r="B171" s="131" t="str">
        <f t="shared" si="81"/>
        <v/>
      </c>
      <c r="C171" s="131" t="str">
        <f t="shared" si="81"/>
        <v/>
      </c>
      <c r="D171" s="131" t="str">
        <f t="shared" si="81"/>
        <v/>
      </c>
      <c r="E171" s="131" t="str">
        <f t="shared" si="81"/>
        <v/>
      </c>
      <c r="F171" s="131" t="str">
        <f t="shared" si="81"/>
        <v/>
      </c>
      <c r="G171" s="131" t="str">
        <f t="shared" si="81"/>
        <v/>
      </c>
      <c r="H171" s="131" t="str">
        <f t="shared" si="81"/>
        <v/>
      </c>
      <c r="I171" s="131" t="str">
        <f t="shared" si="81"/>
        <v/>
      </c>
      <c r="J171" s="131" t="str">
        <f t="shared" si="81"/>
        <v/>
      </c>
      <c r="K171" s="131" t="str">
        <f t="shared" si="81"/>
        <v/>
      </c>
      <c r="L171" s="131" t="str">
        <f t="shared" si="82"/>
        <v/>
      </c>
      <c r="M171" s="131" t="str">
        <f t="shared" si="82"/>
        <v/>
      </c>
      <c r="N171" s="131" t="str">
        <f t="shared" si="82"/>
        <v/>
      </c>
      <c r="O171" s="131" t="str">
        <f t="shared" si="82"/>
        <v/>
      </c>
      <c r="P171" s="131" t="str">
        <f t="shared" si="82"/>
        <v/>
      </c>
      <c r="Q171" s="131" t="str">
        <f t="shared" si="82"/>
        <v/>
      </c>
      <c r="R171" s="131" t="str">
        <f t="shared" si="82"/>
        <v/>
      </c>
      <c r="S171" s="131" t="str">
        <f t="shared" si="82"/>
        <v/>
      </c>
      <c r="T171" s="131" t="str">
        <f t="shared" si="82"/>
        <v/>
      </c>
      <c r="U171" s="131" t="str">
        <f t="shared" si="82"/>
        <v/>
      </c>
      <c r="V171" s="131" t="str">
        <f t="shared" si="83"/>
        <v/>
      </c>
      <c r="W171" s="131" t="str">
        <f t="shared" si="83"/>
        <v/>
      </c>
      <c r="X171" s="131" t="str">
        <f t="shared" si="83"/>
        <v/>
      </c>
      <c r="Y171" s="131" t="str">
        <f t="shared" si="83"/>
        <v/>
      </c>
      <c r="Z171" s="131" t="str">
        <f t="shared" si="83"/>
        <v/>
      </c>
      <c r="AA171" s="131" t="str">
        <f t="shared" si="83"/>
        <v/>
      </c>
      <c r="AB171" s="131" t="str">
        <f t="shared" si="83"/>
        <v/>
      </c>
      <c r="AC171" s="131" t="str">
        <f t="shared" si="83"/>
        <v/>
      </c>
      <c r="AD171" s="131" t="str">
        <f t="shared" si="83"/>
        <v/>
      </c>
      <c r="AE171" s="131" t="str">
        <f t="shared" si="83"/>
        <v/>
      </c>
      <c r="AF171" s="131" t="str">
        <f t="shared" si="84"/>
        <v/>
      </c>
      <c r="AG171" s="131" t="str">
        <f t="shared" si="84"/>
        <v/>
      </c>
      <c r="AH171" s="131" t="str">
        <f t="shared" si="84"/>
        <v/>
      </c>
      <c r="AI171" s="131" t="str">
        <f t="shared" si="84"/>
        <v/>
      </c>
      <c r="AJ171" s="131" t="str">
        <f t="shared" si="84"/>
        <v/>
      </c>
      <c r="AK171" s="131" t="str">
        <f t="shared" si="84"/>
        <v/>
      </c>
      <c r="AL171" s="131" t="str">
        <f t="shared" si="84"/>
        <v/>
      </c>
      <c r="AM171" s="131" t="str">
        <f t="shared" si="84"/>
        <v/>
      </c>
      <c r="AN171" s="131" t="str">
        <f t="shared" si="84"/>
        <v/>
      </c>
      <c r="AO171" s="131" t="str">
        <f t="shared" si="84"/>
        <v/>
      </c>
      <c r="AP171" s="131" t="str">
        <f t="shared" si="85"/>
        <v/>
      </c>
      <c r="AQ171" s="131" t="str">
        <f t="shared" si="85"/>
        <v/>
      </c>
      <c r="AR171" s="131" t="str">
        <f t="shared" si="85"/>
        <v/>
      </c>
      <c r="AS171" s="131" t="str">
        <f t="shared" si="85"/>
        <v>MAVERICK COUNTY</v>
      </c>
      <c r="AT171" s="131" t="str">
        <f t="shared" si="85"/>
        <v/>
      </c>
      <c r="AU171" s="131" t="str">
        <f t="shared" si="85"/>
        <v/>
      </c>
      <c r="AV171" s="131" t="str">
        <f t="shared" si="85"/>
        <v/>
      </c>
      <c r="AW171" s="131" t="str">
        <f t="shared" si="85"/>
        <v/>
      </c>
      <c r="AX171" s="131" t="str">
        <f t="shared" si="85"/>
        <v/>
      </c>
      <c r="AY171" s="131" t="str">
        <f t="shared" si="85"/>
        <v/>
      </c>
      <c r="AZ171" s="131" t="str">
        <f t="shared" si="85"/>
        <v/>
      </c>
    </row>
    <row r="172" spans="1:52" x14ac:dyDescent="0.2">
      <c r="A172" s="135">
        <v>163</v>
      </c>
      <c r="B172" s="131" t="str">
        <f t="shared" si="81"/>
        <v/>
      </c>
      <c r="C172" s="131" t="str">
        <f t="shared" si="81"/>
        <v/>
      </c>
      <c r="D172" s="131" t="str">
        <f t="shared" si="81"/>
        <v/>
      </c>
      <c r="E172" s="131" t="str">
        <f t="shared" si="81"/>
        <v/>
      </c>
      <c r="F172" s="131" t="str">
        <f t="shared" si="81"/>
        <v/>
      </c>
      <c r="G172" s="131" t="str">
        <f t="shared" si="81"/>
        <v/>
      </c>
      <c r="H172" s="131" t="str">
        <f t="shared" si="81"/>
        <v/>
      </c>
      <c r="I172" s="131" t="str">
        <f t="shared" si="81"/>
        <v/>
      </c>
      <c r="J172" s="131" t="str">
        <f t="shared" si="81"/>
        <v/>
      </c>
      <c r="K172" s="131" t="str">
        <f t="shared" si="81"/>
        <v/>
      </c>
      <c r="L172" s="131" t="str">
        <f t="shared" si="82"/>
        <v/>
      </c>
      <c r="M172" s="131" t="str">
        <f t="shared" si="82"/>
        <v/>
      </c>
      <c r="N172" s="131" t="str">
        <f t="shared" si="82"/>
        <v/>
      </c>
      <c r="O172" s="131" t="str">
        <f t="shared" si="82"/>
        <v/>
      </c>
      <c r="P172" s="131" t="str">
        <f t="shared" si="82"/>
        <v/>
      </c>
      <c r="Q172" s="131" t="str">
        <f t="shared" si="82"/>
        <v/>
      </c>
      <c r="R172" s="131" t="str">
        <f t="shared" si="82"/>
        <v/>
      </c>
      <c r="S172" s="131" t="str">
        <f t="shared" si="82"/>
        <v/>
      </c>
      <c r="T172" s="131" t="str">
        <f t="shared" si="82"/>
        <v/>
      </c>
      <c r="U172" s="131" t="str">
        <f t="shared" si="82"/>
        <v/>
      </c>
      <c r="V172" s="131" t="str">
        <f t="shared" si="83"/>
        <v/>
      </c>
      <c r="W172" s="131" t="str">
        <f t="shared" si="83"/>
        <v/>
      </c>
      <c r="X172" s="131" t="str">
        <f t="shared" si="83"/>
        <v/>
      </c>
      <c r="Y172" s="131" t="str">
        <f t="shared" si="83"/>
        <v/>
      </c>
      <c r="Z172" s="131" t="str">
        <f t="shared" si="83"/>
        <v/>
      </c>
      <c r="AA172" s="131" t="str">
        <f t="shared" si="83"/>
        <v/>
      </c>
      <c r="AB172" s="131" t="str">
        <f t="shared" si="83"/>
        <v/>
      </c>
      <c r="AC172" s="131" t="str">
        <f t="shared" si="83"/>
        <v/>
      </c>
      <c r="AD172" s="131" t="str">
        <f t="shared" si="83"/>
        <v/>
      </c>
      <c r="AE172" s="131" t="str">
        <f t="shared" si="83"/>
        <v/>
      </c>
      <c r="AF172" s="131" t="str">
        <f t="shared" si="84"/>
        <v/>
      </c>
      <c r="AG172" s="131" t="str">
        <f t="shared" si="84"/>
        <v/>
      </c>
      <c r="AH172" s="131" t="str">
        <f t="shared" si="84"/>
        <v/>
      </c>
      <c r="AI172" s="131" t="str">
        <f t="shared" si="84"/>
        <v/>
      </c>
      <c r="AJ172" s="131" t="str">
        <f t="shared" si="84"/>
        <v/>
      </c>
      <c r="AK172" s="131" t="str">
        <f t="shared" si="84"/>
        <v/>
      </c>
      <c r="AL172" s="131" t="str">
        <f t="shared" si="84"/>
        <v/>
      </c>
      <c r="AM172" s="131" t="str">
        <f t="shared" si="84"/>
        <v/>
      </c>
      <c r="AN172" s="131" t="str">
        <f t="shared" si="84"/>
        <v/>
      </c>
      <c r="AO172" s="131" t="str">
        <f t="shared" si="84"/>
        <v/>
      </c>
      <c r="AP172" s="131" t="str">
        <f t="shared" si="85"/>
        <v/>
      </c>
      <c r="AQ172" s="131" t="str">
        <f t="shared" si="85"/>
        <v/>
      </c>
      <c r="AR172" s="131" t="str">
        <f t="shared" si="85"/>
        <v/>
      </c>
      <c r="AS172" s="131" t="str">
        <f t="shared" si="85"/>
        <v>MEDINA COUNTY</v>
      </c>
      <c r="AT172" s="131" t="str">
        <f t="shared" si="85"/>
        <v/>
      </c>
      <c r="AU172" s="131" t="str">
        <f t="shared" si="85"/>
        <v/>
      </c>
      <c r="AV172" s="131" t="str">
        <f t="shared" si="85"/>
        <v/>
      </c>
      <c r="AW172" s="131" t="str">
        <f t="shared" si="85"/>
        <v/>
      </c>
      <c r="AX172" s="131" t="str">
        <f t="shared" si="85"/>
        <v/>
      </c>
      <c r="AY172" s="131" t="str">
        <f t="shared" si="85"/>
        <v/>
      </c>
      <c r="AZ172" s="131" t="str">
        <f t="shared" si="85"/>
        <v/>
      </c>
    </row>
    <row r="173" spans="1:52" x14ac:dyDescent="0.2">
      <c r="A173" s="135">
        <v>164</v>
      </c>
      <c r="B173" s="131" t="str">
        <f t="shared" si="81"/>
        <v/>
      </c>
      <c r="C173" s="131" t="str">
        <f t="shared" si="81"/>
        <v/>
      </c>
      <c r="D173" s="131" t="str">
        <f t="shared" si="81"/>
        <v/>
      </c>
      <c r="E173" s="131" t="str">
        <f t="shared" si="81"/>
        <v/>
      </c>
      <c r="F173" s="131" t="str">
        <f t="shared" si="81"/>
        <v/>
      </c>
      <c r="G173" s="131" t="str">
        <f t="shared" si="81"/>
        <v/>
      </c>
      <c r="H173" s="131" t="str">
        <f t="shared" si="81"/>
        <v/>
      </c>
      <c r="I173" s="131" t="str">
        <f t="shared" si="81"/>
        <v/>
      </c>
      <c r="J173" s="131" t="str">
        <f t="shared" si="81"/>
        <v/>
      </c>
      <c r="K173" s="131" t="str">
        <f t="shared" si="81"/>
        <v/>
      </c>
      <c r="L173" s="131" t="str">
        <f t="shared" si="82"/>
        <v/>
      </c>
      <c r="M173" s="131" t="str">
        <f t="shared" si="82"/>
        <v/>
      </c>
      <c r="N173" s="131" t="str">
        <f t="shared" si="82"/>
        <v/>
      </c>
      <c r="O173" s="131" t="str">
        <f t="shared" si="82"/>
        <v/>
      </c>
      <c r="P173" s="131" t="str">
        <f t="shared" si="82"/>
        <v/>
      </c>
      <c r="Q173" s="131" t="str">
        <f t="shared" si="82"/>
        <v/>
      </c>
      <c r="R173" s="131" t="str">
        <f t="shared" si="82"/>
        <v/>
      </c>
      <c r="S173" s="131" t="str">
        <f t="shared" si="82"/>
        <v/>
      </c>
      <c r="T173" s="131" t="str">
        <f t="shared" si="82"/>
        <v/>
      </c>
      <c r="U173" s="131" t="str">
        <f t="shared" si="82"/>
        <v/>
      </c>
      <c r="V173" s="131" t="str">
        <f t="shared" si="83"/>
        <v/>
      </c>
      <c r="W173" s="131" t="str">
        <f t="shared" si="83"/>
        <v/>
      </c>
      <c r="X173" s="131" t="str">
        <f t="shared" si="83"/>
        <v/>
      </c>
      <c r="Y173" s="131" t="str">
        <f t="shared" si="83"/>
        <v/>
      </c>
      <c r="Z173" s="131" t="str">
        <f t="shared" si="83"/>
        <v/>
      </c>
      <c r="AA173" s="131" t="str">
        <f t="shared" si="83"/>
        <v/>
      </c>
      <c r="AB173" s="131" t="str">
        <f t="shared" si="83"/>
        <v/>
      </c>
      <c r="AC173" s="131" t="str">
        <f t="shared" si="83"/>
        <v/>
      </c>
      <c r="AD173" s="131" t="str">
        <f t="shared" si="83"/>
        <v/>
      </c>
      <c r="AE173" s="131" t="str">
        <f t="shared" si="83"/>
        <v/>
      </c>
      <c r="AF173" s="131" t="str">
        <f t="shared" si="84"/>
        <v/>
      </c>
      <c r="AG173" s="131" t="str">
        <f t="shared" si="84"/>
        <v/>
      </c>
      <c r="AH173" s="131" t="str">
        <f t="shared" si="84"/>
        <v/>
      </c>
      <c r="AI173" s="131" t="str">
        <f t="shared" si="84"/>
        <v/>
      </c>
      <c r="AJ173" s="131" t="str">
        <f t="shared" si="84"/>
        <v/>
      </c>
      <c r="AK173" s="131" t="str">
        <f t="shared" si="84"/>
        <v/>
      </c>
      <c r="AL173" s="131" t="str">
        <f t="shared" si="84"/>
        <v/>
      </c>
      <c r="AM173" s="131" t="str">
        <f t="shared" si="84"/>
        <v/>
      </c>
      <c r="AN173" s="131" t="str">
        <f t="shared" si="84"/>
        <v/>
      </c>
      <c r="AO173" s="131" t="str">
        <f t="shared" si="84"/>
        <v/>
      </c>
      <c r="AP173" s="131" t="str">
        <f t="shared" si="85"/>
        <v/>
      </c>
      <c r="AQ173" s="131" t="str">
        <f t="shared" si="85"/>
        <v/>
      </c>
      <c r="AR173" s="131" t="str">
        <f t="shared" si="85"/>
        <v/>
      </c>
      <c r="AS173" s="131" t="str">
        <f t="shared" si="85"/>
        <v>MENARD COUNTY</v>
      </c>
      <c r="AT173" s="131" t="str">
        <f t="shared" si="85"/>
        <v/>
      </c>
      <c r="AU173" s="131" t="str">
        <f t="shared" si="85"/>
        <v/>
      </c>
      <c r="AV173" s="131" t="str">
        <f t="shared" si="85"/>
        <v/>
      </c>
      <c r="AW173" s="131" t="str">
        <f t="shared" si="85"/>
        <v/>
      </c>
      <c r="AX173" s="131" t="str">
        <f t="shared" si="85"/>
        <v/>
      </c>
      <c r="AY173" s="131" t="str">
        <f t="shared" si="85"/>
        <v/>
      </c>
      <c r="AZ173" s="131" t="str">
        <f t="shared" si="85"/>
        <v/>
      </c>
    </row>
    <row r="174" spans="1:52" x14ac:dyDescent="0.2">
      <c r="A174" s="135">
        <v>165</v>
      </c>
      <c r="B174" s="131" t="str">
        <f t="shared" si="81"/>
        <v/>
      </c>
      <c r="C174" s="131" t="str">
        <f t="shared" si="81"/>
        <v/>
      </c>
      <c r="D174" s="131" t="str">
        <f t="shared" si="81"/>
        <v/>
      </c>
      <c r="E174" s="131" t="str">
        <f t="shared" si="81"/>
        <v/>
      </c>
      <c r="F174" s="131" t="str">
        <f t="shared" si="81"/>
        <v/>
      </c>
      <c r="G174" s="131" t="str">
        <f t="shared" si="81"/>
        <v/>
      </c>
      <c r="H174" s="131" t="str">
        <f t="shared" si="81"/>
        <v/>
      </c>
      <c r="I174" s="131" t="str">
        <f t="shared" si="81"/>
        <v/>
      </c>
      <c r="J174" s="131" t="str">
        <f t="shared" si="81"/>
        <v/>
      </c>
      <c r="K174" s="131" t="str">
        <f t="shared" si="81"/>
        <v/>
      </c>
      <c r="L174" s="131" t="str">
        <f t="shared" si="82"/>
        <v/>
      </c>
      <c r="M174" s="131" t="str">
        <f t="shared" si="82"/>
        <v/>
      </c>
      <c r="N174" s="131" t="str">
        <f t="shared" si="82"/>
        <v/>
      </c>
      <c r="O174" s="131" t="str">
        <f t="shared" si="82"/>
        <v/>
      </c>
      <c r="P174" s="131" t="str">
        <f t="shared" si="82"/>
        <v/>
      </c>
      <c r="Q174" s="131" t="str">
        <f t="shared" si="82"/>
        <v/>
      </c>
      <c r="R174" s="131" t="str">
        <f t="shared" si="82"/>
        <v/>
      </c>
      <c r="S174" s="131" t="str">
        <f t="shared" si="82"/>
        <v/>
      </c>
      <c r="T174" s="131" t="str">
        <f t="shared" si="82"/>
        <v/>
      </c>
      <c r="U174" s="131" t="str">
        <f t="shared" si="82"/>
        <v/>
      </c>
      <c r="V174" s="131" t="str">
        <f t="shared" si="83"/>
        <v/>
      </c>
      <c r="W174" s="131" t="str">
        <f t="shared" si="83"/>
        <v/>
      </c>
      <c r="X174" s="131" t="str">
        <f t="shared" si="83"/>
        <v/>
      </c>
      <c r="Y174" s="131" t="str">
        <f t="shared" si="83"/>
        <v/>
      </c>
      <c r="Z174" s="131" t="str">
        <f t="shared" si="83"/>
        <v/>
      </c>
      <c r="AA174" s="131" t="str">
        <f t="shared" si="83"/>
        <v/>
      </c>
      <c r="AB174" s="131" t="str">
        <f t="shared" si="83"/>
        <v/>
      </c>
      <c r="AC174" s="131" t="str">
        <f t="shared" si="83"/>
        <v/>
      </c>
      <c r="AD174" s="131" t="str">
        <f t="shared" si="83"/>
        <v/>
      </c>
      <c r="AE174" s="131" t="str">
        <f t="shared" si="83"/>
        <v/>
      </c>
      <c r="AF174" s="131" t="str">
        <f t="shared" si="84"/>
        <v/>
      </c>
      <c r="AG174" s="131" t="str">
        <f t="shared" si="84"/>
        <v/>
      </c>
      <c r="AH174" s="131" t="str">
        <f t="shared" si="84"/>
        <v/>
      </c>
      <c r="AI174" s="131" t="str">
        <f t="shared" si="84"/>
        <v/>
      </c>
      <c r="AJ174" s="131" t="str">
        <f t="shared" si="84"/>
        <v/>
      </c>
      <c r="AK174" s="131" t="str">
        <f t="shared" si="84"/>
        <v/>
      </c>
      <c r="AL174" s="131" t="str">
        <f t="shared" si="84"/>
        <v/>
      </c>
      <c r="AM174" s="131" t="str">
        <f t="shared" si="84"/>
        <v/>
      </c>
      <c r="AN174" s="131" t="str">
        <f t="shared" si="84"/>
        <v/>
      </c>
      <c r="AO174" s="131" t="str">
        <f t="shared" si="84"/>
        <v/>
      </c>
      <c r="AP174" s="131" t="str">
        <f t="shared" si="85"/>
        <v/>
      </c>
      <c r="AQ174" s="131" t="str">
        <f t="shared" si="85"/>
        <v/>
      </c>
      <c r="AR174" s="131" t="str">
        <f t="shared" si="85"/>
        <v/>
      </c>
      <c r="AS174" s="131" t="str">
        <f t="shared" si="85"/>
        <v>MIDLAND COUNTY</v>
      </c>
      <c r="AT174" s="131" t="str">
        <f t="shared" si="85"/>
        <v/>
      </c>
      <c r="AU174" s="131" t="str">
        <f t="shared" si="85"/>
        <v/>
      </c>
      <c r="AV174" s="131" t="str">
        <f t="shared" si="85"/>
        <v/>
      </c>
      <c r="AW174" s="131" t="str">
        <f t="shared" si="85"/>
        <v/>
      </c>
      <c r="AX174" s="131" t="str">
        <f t="shared" si="85"/>
        <v/>
      </c>
      <c r="AY174" s="131" t="str">
        <f t="shared" si="85"/>
        <v/>
      </c>
      <c r="AZ174" s="131" t="str">
        <f t="shared" si="85"/>
        <v/>
      </c>
    </row>
    <row r="175" spans="1:52" x14ac:dyDescent="0.2">
      <c r="A175" s="135">
        <v>166</v>
      </c>
      <c r="B175" s="131" t="str">
        <f t="shared" si="81"/>
        <v/>
      </c>
      <c r="C175" s="131" t="str">
        <f t="shared" si="81"/>
        <v/>
      </c>
      <c r="D175" s="131" t="str">
        <f t="shared" si="81"/>
        <v/>
      </c>
      <c r="E175" s="131" t="str">
        <f t="shared" si="81"/>
        <v/>
      </c>
      <c r="F175" s="131" t="str">
        <f t="shared" si="81"/>
        <v/>
      </c>
      <c r="G175" s="131" t="str">
        <f t="shared" si="81"/>
        <v/>
      </c>
      <c r="H175" s="131" t="str">
        <f t="shared" si="81"/>
        <v/>
      </c>
      <c r="I175" s="131" t="str">
        <f t="shared" si="81"/>
        <v/>
      </c>
      <c r="J175" s="131" t="str">
        <f t="shared" si="81"/>
        <v/>
      </c>
      <c r="K175" s="131" t="str">
        <f t="shared" si="81"/>
        <v/>
      </c>
      <c r="L175" s="131" t="str">
        <f t="shared" si="82"/>
        <v/>
      </c>
      <c r="M175" s="131" t="str">
        <f t="shared" si="82"/>
        <v/>
      </c>
      <c r="N175" s="131" t="str">
        <f t="shared" si="82"/>
        <v/>
      </c>
      <c r="O175" s="131" t="str">
        <f t="shared" si="82"/>
        <v/>
      </c>
      <c r="P175" s="131" t="str">
        <f t="shared" si="82"/>
        <v/>
      </c>
      <c r="Q175" s="131" t="str">
        <f t="shared" si="82"/>
        <v/>
      </c>
      <c r="R175" s="131" t="str">
        <f t="shared" si="82"/>
        <v/>
      </c>
      <c r="S175" s="131" t="str">
        <f t="shared" si="82"/>
        <v/>
      </c>
      <c r="T175" s="131" t="str">
        <f t="shared" si="82"/>
        <v/>
      </c>
      <c r="U175" s="131" t="str">
        <f t="shared" si="82"/>
        <v/>
      </c>
      <c r="V175" s="131" t="str">
        <f t="shared" si="83"/>
        <v/>
      </c>
      <c r="W175" s="131" t="str">
        <f t="shared" si="83"/>
        <v/>
      </c>
      <c r="X175" s="131" t="str">
        <f t="shared" si="83"/>
        <v/>
      </c>
      <c r="Y175" s="131" t="str">
        <f t="shared" si="83"/>
        <v/>
      </c>
      <c r="Z175" s="131" t="str">
        <f t="shared" si="83"/>
        <v/>
      </c>
      <c r="AA175" s="131" t="str">
        <f t="shared" si="83"/>
        <v/>
      </c>
      <c r="AB175" s="131" t="str">
        <f t="shared" si="83"/>
        <v/>
      </c>
      <c r="AC175" s="131" t="str">
        <f t="shared" si="83"/>
        <v/>
      </c>
      <c r="AD175" s="131" t="str">
        <f t="shared" si="83"/>
        <v/>
      </c>
      <c r="AE175" s="131" t="str">
        <f t="shared" si="83"/>
        <v/>
      </c>
      <c r="AF175" s="131" t="str">
        <f t="shared" si="84"/>
        <v/>
      </c>
      <c r="AG175" s="131" t="str">
        <f t="shared" si="84"/>
        <v/>
      </c>
      <c r="AH175" s="131" t="str">
        <f t="shared" si="84"/>
        <v/>
      </c>
      <c r="AI175" s="131" t="str">
        <f t="shared" si="84"/>
        <v/>
      </c>
      <c r="AJ175" s="131" t="str">
        <f t="shared" si="84"/>
        <v/>
      </c>
      <c r="AK175" s="131" t="str">
        <f t="shared" si="84"/>
        <v/>
      </c>
      <c r="AL175" s="131" t="str">
        <f t="shared" si="84"/>
        <v/>
      </c>
      <c r="AM175" s="131" t="str">
        <f t="shared" si="84"/>
        <v/>
      </c>
      <c r="AN175" s="131" t="str">
        <f t="shared" si="84"/>
        <v/>
      </c>
      <c r="AO175" s="131" t="str">
        <f t="shared" si="84"/>
        <v/>
      </c>
      <c r="AP175" s="131" t="str">
        <f t="shared" si="85"/>
        <v/>
      </c>
      <c r="AQ175" s="131" t="str">
        <f t="shared" si="85"/>
        <v/>
      </c>
      <c r="AR175" s="131" t="str">
        <f t="shared" si="85"/>
        <v/>
      </c>
      <c r="AS175" s="131" t="str">
        <f t="shared" si="85"/>
        <v>MILAM COUNTY</v>
      </c>
      <c r="AT175" s="131" t="str">
        <f t="shared" si="85"/>
        <v/>
      </c>
      <c r="AU175" s="131" t="str">
        <f t="shared" si="85"/>
        <v/>
      </c>
      <c r="AV175" s="131" t="str">
        <f t="shared" si="85"/>
        <v/>
      </c>
      <c r="AW175" s="131" t="str">
        <f t="shared" si="85"/>
        <v/>
      </c>
      <c r="AX175" s="131" t="str">
        <f t="shared" si="85"/>
        <v/>
      </c>
      <c r="AY175" s="131" t="str">
        <f t="shared" si="85"/>
        <v/>
      </c>
      <c r="AZ175" s="131" t="str">
        <f t="shared" si="85"/>
        <v/>
      </c>
    </row>
    <row r="176" spans="1:52" x14ac:dyDescent="0.2">
      <c r="A176" s="135">
        <v>167</v>
      </c>
      <c r="B176" s="131" t="str">
        <f t="shared" si="81"/>
        <v/>
      </c>
      <c r="C176" s="131" t="str">
        <f t="shared" si="81"/>
        <v/>
      </c>
      <c r="D176" s="131" t="str">
        <f t="shared" si="81"/>
        <v/>
      </c>
      <c r="E176" s="131" t="str">
        <f t="shared" si="81"/>
        <v/>
      </c>
      <c r="F176" s="131" t="str">
        <f t="shared" si="81"/>
        <v/>
      </c>
      <c r="G176" s="131" t="str">
        <f t="shared" si="81"/>
        <v/>
      </c>
      <c r="H176" s="131" t="str">
        <f t="shared" si="81"/>
        <v/>
      </c>
      <c r="I176" s="131" t="str">
        <f t="shared" si="81"/>
        <v/>
      </c>
      <c r="J176" s="131" t="str">
        <f t="shared" si="81"/>
        <v/>
      </c>
      <c r="K176" s="131" t="str">
        <f t="shared" si="81"/>
        <v/>
      </c>
      <c r="L176" s="131" t="str">
        <f t="shared" si="82"/>
        <v/>
      </c>
      <c r="M176" s="131" t="str">
        <f t="shared" si="82"/>
        <v/>
      </c>
      <c r="N176" s="131" t="str">
        <f t="shared" si="82"/>
        <v/>
      </c>
      <c r="O176" s="131" t="str">
        <f t="shared" si="82"/>
        <v/>
      </c>
      <c r="P176" s="131" t="str">
        <f t="shared" si="82"/>
        <v/>
      </c>
      <c r="Q176" s="131" t="str">
        <f t="shared" si="82"/>
        <v/>
      </c>
      <c r="R176" s="131" t="str">
        <f t="shared" si="82"/>
        <v/>
      </c>
      <c r="S176" s="131" t="str">
        <f t="shared" si="82"/>
        <v/>
      </c>
      <c r="T176" s="131" t="str">
        <f t="shared" si="82"/>
        <v/>
      </c>
      <c r="U176" s="131" t="str">
        <f t="shared" si="82"/>
        <v/>
      </c>
      <c r="V176" s="131" t="str">
        <f t="shared" si="83"/>
        <v/>
      </c>
      <c r="W176" s="131" t="str">
        <f t="shared" si="83"/>
        <v/>
      </c>
      <c r="X176" s="131" t="str">
        <f t="shared" si="83"/>
        <v/>
      </c>
      <c r="Y176" s="131" t="str">
        <f t="shared" si="83"/>
        <v/>
      </c>
      <c r="Z176" s="131" t="str">
        <f t="shared" si="83"/>
        <v/>
      </c>
      <c r="AA176" s="131" t="str">
        <f t="shared" si="83"/>
        <v/>
      </c>
      <c r="AB176" s="131" t="str">
        <f t="shared" si="83"/>
        <v/>
      </c>
      <c r="AC176" s="131" t="str">
        <f t="shared" si="83"/>
        <v/>
      </c>
      <c r="AD176" s="131" t="str">
        <f t="shared" si="83"/>
        <v/>
      </c>
      <c r="AE176" s="131" t="str">
        <f t="shared" si="83"/>
        <v/>
      </c>
      <c r="AF176" s="131" t="str">
        <f t="shared" si="84"/>
        <v/>
      </c>
      <c r="AG176" s="131" t="str">
        <f t="shared" si="84"/>
        <v/>
      </c>
      <c r="AH176" s="131" t="str">
        <f t="shared" si="84"/>
        <v/>
      </c>
      <c r="AI176" s="131" t="str">
        <f t="shared" si="84"/>
        <v/>
      </c>
      <c r="AJ176" s="131" t="str">
        <f t="shared" si="84"/>
        <v/>
      </c>
      <c r="AK176" s="131" t="str">
        <f t="shared" si="84"/>
        <v/>
      </c>
      <c r="AL176" s="131" t="str">
        <f t="shared" si="84"/>
        <v/>
      </c>
      <c r="AM176" s="131" t="str">
        <f t="shared" si="84"/>
        <v/>
      </c>
      <c r="AN176" s="131" t="str">
        <f t="shared" si="84"/>
        <v/>
      </c>
      <c r="AO176" s="131" t="str">
        <f t="shared" si="84"/>
        <v/>
      </c>
      <c r="AP176" s="131" t="str">
        <f t="shared" si="85"/>
        <v/>
      </c>
      <c r="AQ176" s="131" t="str">
        <f t="shared" si="85"/>
        <v/>
      </c>
      <c r="AR176" s="131" t="str">
        <f t="shared" si="85"/>
        <v/>
      </c>
      <c r="AS176" s="131" t="str">
        <f t="shared" si="85"/>
        <v>MILLS COUNTY</v>
      </c>
      <c r="AT176" s="131" t="str">
        <f t="shared" si="85"/>
        <v/>
      </c>
      <c r="AU176" s="131" t="str">
        <f t="shared" si="85"/>
        <v/>
      </c>
      <c r="AV176" s="131" t="str">
        <f t="shared" si="85"/>
        <v/>
      </c>
      <c r="AW176" s="131" t="str">
        <f t="shared" si="85"/>
        <v/>
      </c>
      <c r="AX176" s="131" t="str">
        <f t="shared" si="85"/>
        <v/>
      </c>
      <c r="AY176" s="131" t="str">
        <f t="shared" si="85"/>
        <v/>
      </c>
      <c r="AZ176" s="131" t="str">
        <f t="shared" si="85"/>
        <v/>
      </c>
    </row>
    <row r="177" spans="1:52" x14ac:dyDescent="0.2">
      <c r="A177" s="135">
        <v>168</v>
      </c>
      <c r="B177" s="131" t="str">
        <f t="shared" si="81"/>
        <v/>
      </c>
      <c r="C177" s="131" t="str">
        <f t="shared" si="81"/>
        <v/>
      </c>
      <c r="D177" s="131" t="str">
        <f t="shared" si="81"/>
        <v/>
      </c>
      <c r="E177" s="131" t="str">
        <f t="shared" si="81"/>
        <v/>
      </c>
      <c r="F177" s="131" t="str">
        <f t="shared" si="81"/>
        <v/>
      </c>
      <c r="G177" s="131" t="str">
        <f t="shared" si="81"/>
        <v/>
      </c>
      <c r="H177" s="131" t="str">
        <f t="shared" si="81"/>
        <v/>
      </c>
      <c r="I177" s="131" t="str">
        <f t="shared" si="81"/>
        <v/>
      </c>
      <c r="J177" s="131" t="str">
        <f t="shared" si="81"/>
        <v/>
      </c>
      <c r="K177" s="131" t="str">
        <f t="shared" si="81"/>
        <v/>
      </c>
      <c r="L177" s="131" t="str">
        <f t="shared" si="82"/>
        <v/>
      </c>
      <c r="M177" s="131" t="str">
        <f t="shared" si="82"/>
        <v/>
      </c>
      <c r="N177" s="131" t="str">
        <f t="shared" si="82"/>
        <v/>
      </c>
      <c r="O177" s="131" t="str">
        <f t="shared" si="82"/>
        <v/>
      </c>
      <c r="P177" s="131" t="str">
        <f t="shared" si="82"/>
        <v/>
      </c>
      <c r="Q177" s="131" t="str">
        <f t="shared" si="82"/>
        <v/>
      </c>
      <c r="R177" s="131" t="str">
        <f t="shared" si="82"/>
        <v/>
      </c>
      <c r="S177" s="131" t="str">
        <f t="shared" si="82"/>
        <v/>
      </c>
      <c r="T177" s="131" t="str">
        <f t="shared" si="82"/>
        <v/>
      </c>
      <c r="U177" s="131" t="str">
        <f t="shared" si="82"/>
        <v/>
      </c>
      <c r="V177" s="131" t="str">
        <f t="shared" si="83"/>
        <v/>
      </c>
      <c r="W177" s="131" t="str">
        <f t="shared" si="83"/>
        <v/>
      </c>
      <c r="X177" s="131" t="str">
        <f t="shared" si="83"/>
        <v/>
      </c>
      <c r="Y177" s="131" t="str">
        <f t="shared" si="83"/>
        <v/>
      </c>
      <c r="Z177" s="131" t="str">
        <f t="shared" si="83"/>
        <v/>
      </c>
      <c r="AA177" s="131" t="str">
        <f t="shared" si="83"/>
        <v/>
      </c>
      <c r="AB177" s="131" t="str">
        <f t="shared" si="83"/>
        <v/>
      </c>
      <c r="AC177" s="131" t="str">
        <f t="shared" si="83"/>
        <v/>
      </c>
      <c r="AD177" s="131" t="str">
        <f t="shared" si="83"/>
        <v/>
      </c>
      <c r="AE177" s="131" t="str">
        <f t="shared" si="83"/>
        <v/>
      </c>
      <c r="AF177" s="131" t="str">
        <f t="shared" si="84"/>
        <v/>
      </c>
      <c r="AG177" s="131" t="str">
        <f t="shared" si="84"/>
        <v/>
      </c>
      <c r="AH177" s="131" t="str">
        <f t="shared" si="84"/>
        <v/>
      </c>
      <c r="AI177" s="131" t="str">
        <f t="shared" si="84"/>
        <v/>
      </c>
      <c r="AJ177" s="131" t="str">
        <f t="shared" si="84"/>
        <v/>
      </c>
      <c r="AK177" s="131" t="str">
        <f t="shared" si="84"/>
        <v/>
      </c>
      <c r="AL177" s="131" t="str">
        <f t="shared" si="84"/>
        <v/>
      </c>
      <c r="AM177" s="131" t="str">
        <f t="shared" si="84"/>
        <v/>
      </c>
      <c r="AN177" s="131" t="str">
        <f t="shared" si="84"/>
        <v/>
      </c>
      <c r="AO177" s="131" t="str">
        <f t="shared" si="84"/>
        <v/>
      </c>
      <c r="AP177" s="131" t="str">
        <f t="shared" si="85"/>
        <v/>
      </c>
      <c r="AQ177" s="131" t="str">
        <f t="shared" si="85"/>
        <v/>
      </c>
      <c r="AR177" s="131" t="str">
        <f t="shared" si="85"/>
        <v/>
      </c>
      <c r="AS177" s="131" t="str">
        <f t="shared" si="85"/>
        <v>MITCHELL COUNTY</v>
      </c>
      <c r="AT177" s="131" t="str">
        <f t="shared" si="85"/>
        <v/>
      </c>
      <c r="AU177" s="131" t="str">
        <f t="shared" si="85"/>
        <v/>
      </c>
      <c r="AV177" s="131" t="str">
        <f t="shared" si="85"/>
        <v/>
      </c>
      <c r="AW177" s="131" t="str">
        <f t="shared" si="85"/>
        <v/>
      </c>
      <c r="AX177" s="131" t="str">
        <f t="shared" si="85"/>
        <v/>
      </c>
      <c r="AY177" s="131" t="str">
        <f t="shared" si="85"/>
        <v/>
      </c>
      <c r="AZ177" s="131" t="str">
        <f t="shared" si="85"/>
        <v/>
      </c>
    </row>
    <row r="178" spans="1:52" x14ac:dyDescent="0.2">
      <c r="A178" s="135">
        <v>169</v>
      </c>
      <c r="B178" s="131" t="str">
        <f t="shared" si="81"/>
        <v/>
      </c>
      <c r="C178" s="131" t="str">
        <f t="shared" si="81"/>
        <v/>
      </c>
      <c r="D178" s="131" t="str">
        <f t="shared" si="81"/>
        <v/>
      </c>
      <c r="E178" s="131" t="str">
        <f t="shared" si="81"/>
        <v/>
      </c>
      <c r="F178" s="131" t="str">
        <f t="shared" si="81"/>
        <v/>
      </c>
      <c r="G178" s="131" t="str">
        <f t="shared" si="81"/>
        <v/>
      </c>
      <c r="H178" s="131" t="str">
        <f t="shared" si="81"/>
        <v/>
      </c>
      <c r="I178" s="131" t="str">
        <f t="shared" si="81"/>
        <v/>
      </c>
      <c r="J178" s="131" t="str">
        <f t="shared" si="81"/>
        <v/>
      </c>
      <c r="K178" s="131" t="str">
        <f t="shared" si="81"/>
        <v/>
      </c>
      <c r="L178" s="131" t="str">
        <f t="shared" si="82"/>
        <v/>
      </c>
      <c r="M178" s="131" t="str">
        <f t="shared" si="82"/>
        <v/>
      </c>
      <c r="N178" s="131" t="str">
        <f t="shared" si="82"/>
        <v/>
      </c>
      <c r="O178" s="131" t="str">
        <f t="shared" si="82"/>
        <v/>
      </c>
      <c r="P178" s="131" t="str">
        <f t="shared" si="82"/>
        <v/>
      </c>
      <c r="Q178" s="131" t="str">
        <f t="shared" si="82"/>
        <v/>
      </c>
      <c r="R178" s="131" t="str">
        <f t="shared" si="82"/>
        <v/>
      </c>
      <c r="S178" s="131" t="str">
        <f t="shared" si="82"/>
        <v/>
      </c>
      <c r="T178" s="131" t="str">
        <f t="shared" si="82"/>
        <v/>
      </c>
      <c r="U178" s="131" t="str">
        <f t="shared" si="82"/>
        <v/>
      </c>
      <c r="V178" s="131" t="str">
        <f t="shared" si="83"/>
        <v/>
      </c>
      <c r="W178" s="131" t="str">
        <f t="shared" si="83"/>
        <v/>
      </c>
      <c r="X178" s="131" t="str">
        <f t="shared" si="83"/>
        <v/>
      </c>
      <c r="Y178" s="131" t="str">
        <f t="shared" si="83"/>
        <v/>
      </c>
      <c r="Z178" s="131" t="str">
        <f t="shared" si="83"/>
        <v/>
      </c>
      <c r="AA178" s="131" t="str">
        <f t="shared" si="83"/>
        <v/>
      </c>
      <c r="AB178" s="131" t="str">
        <f t="shared" si="83"/>
        <v/>
      </c>
      <c r="AC178" s="131" t="str">
        <f t="shared" si="83"/>
        <v/>
      </c>
      <c r="AD178" s="131" t="str">
        <f t="shared" si="83"/>
        <v/>
      </c>
      <c r="AE178" s="131" t="str">
        <f t="shared" si="83"/>
        <v/>
      </c>
      <c r="AF178" s="131" t="str">
        <f t="shared" si="84"/>
        <v/>
      </c>
      <c r="AG178" s="131" t="str">
        <f t="shared" si="84"/>
        <v/>
      </c>
      <c r="AH178" s="131" t="str">
        <f t="shared" si="84"/>
        <v/>
      </c>
      <c r="AI178" s="131" t="str">
        <f t="shared" si="84"/>
        <v/>
      </c>
      <c r="AJ178" s="131" t="str">
        <f t="shared" si="84"/>
        <v/>
      </c>
      <c r="AK178" s="131" t="str">
        <f t="shared" si="84"/>
        <v/>
      </c>
      <c r="AL178" s="131" t="str">
        <f t="shared" si="84"/>
        <v/>
      </c>
      <c r="AM178" s="131" t="str">
        <f t="shared" si="84"/>
        <v/>
      </c>
      <c r="AN178" s="131" t="str">
        <f t="shared" si="84"/>
        <v/>
      </c>
      <c r="AO178" s="131" t="str">
        <f t="shared" si="84"/>
        <v/>
      </c>
      <c r="AP178" s="131" t="str">
        <f t="shared" si="85"/>
        <v/>
      </c>
      <c r="AQ178" s="131" t="str">
        <f t="shared" si="85"/>
        <v/>
      </c>
      <c r="AR178" s="131" t="str">
        <f t="shared" si="85"/>
        <v/>
      </c>
      <c r="AS178" s="131" t="str">
        <f t="shared" si="85"/>
        <v>MONTAGUE COUNTY</v>
      </c>
      <c r="AT178" s="131" t="str">
        <f t="shared" si="85"/>
        <v/>
      </c>
      <c r="AU178" s="131" t="str">
        <f t="shared" si="85"/>
        <v/>
      </c>
      <c r="AV178" s="131" t="str">
        <f t="shared" si="85"/>
        <v/>
      </c>
      <c r="AW178" s="131" t="str">
        <f t="shared" si="85"/>
        <v/>
      </c>
      <c r="AX178" s="131" t="str">
        <f t="shared" si="85"/>
        <v/>
      </c>
      <c r="AY178" s="131" t="str">
        <f t="shared" si="85"/>
        <v/>
      </c>
      <c r="AZ178" s="131" t="str">
        <f t="shared" si="85"/>
        <v/>
      </c>
    </row>
    <row r="179" spans="1:52" x14ac:dyDescent="0.2">
      <c r="A179" s="135">
        <v>170</v>
      </c>
      <c r="B179" s="131" t="str">
        <f t="shared" si="81"/>
        <v/>
      </c>
      <c r="C179" s="131" t="str">
        <f t="shared" si="81"/>
        <v/>
      </c>
      <c r="D179" s="131" t="str">
        <f t="shared" si="81"/>
        <v/>
      </c>
      <c r="E179" s="131" t="str">
        <f t="shared" si="81"/>
        <v/>
      </c>
      <c r="F179" s="131" t="str">
        <f t="shared" si="81"/>
        <v/>
      </c>
      <c r="G179" s="131" t="str">
        <f t="shared" si="81"/>
        <v/>
      </c>
      <c r="H179" s="131" t="str">
        <f t="shared" si="81"/>
        <v/>
      </c>
      <c r="I179" s="131" t="str">
        <f t="shared" si="81"/>
        <v/>
      </c>
      <c r="J179" s="131" t="str">
        <f t="shared" si="81"/>
        <v/>
      </c>
      <c r="K179" s="131" t="str">
        <f t="shared" si="81"/>
        <v/>
      </c>
      <c r="L179" s="131" t="str">
        <f t="shared" si="82"/>
        <v/>
      </c>
      <c r="M179" s="131" t="str">
        <f t="shared" si="82"/>
        <v/>
      </c>
      <c r="N179" s="131" t="str">
        <f t="shared" si="82"/>
        <v/>
      </c>
      <c r="O179" s="131" t="str">
        <f t="shared" si="82"/>
        <v/>
      </c>
      <c r="P179" s="131" t="str">
        <f t="shared" si="82"/>
        <v/>
      </c>
      <c r="Q179" s="131" t="str">
        <f t="shared" si="82"/>
        <v/>
      </c>
      <c r="R179" s="131" t="str">
        <f t="shared" si="82"/>
        <v/>
      </c>
      <c r="S179" s="131" t="str">
        <f t="shared" si="82"/>
        <v/>
      </c>
      <c r="T179" s="131" t="str">
        <f t="shared" si="82"/>
        <v/>
      </c>
      <c r="U179" s="131" t="str">
        <f t="shared" si="82"/>
        <v/>
      </c>
      <c r="V179" s="131" t="str">
        <f t="shared" si="83"/>
        <v/>
      </c>
      <c r="W179" s="131" t="str">
        <f t="shared" si="83"/>
        <v/>
      </c>
      <c r="X179" s="131" t="str">
        <f t="shared" si="83"/>
        <v/>
      </c>
      <c r="Y179" s="131" t="str">
        <f t="shared" si="83"/>
        <v/>
      </c>
      <c r="Z179" s="131" t="str">
        <f t="shared" si="83"/>
        <v/>
      </c>
      <c r="AA179" s="131" t="str">
        <f t="shared" si="83"/>
        <v/>
      </c>
      <c r="AB179" s="131" t="str">
        <f t="shared" si="83"/>
        <v/>
      </c>
      <c r="AC179" s="131" t="str">
        <f t="shared" si="83"/>
        <v/>
      </c>
      <c r="AD179" s="131" t="str">
        <f t="shared" si="83"/>
        <v/>
      </c>
      <c r="AE179" s="131" t="str">
        <f t="shared" si="83"/>
        <v/>
      </c>
      <c r="AF179" s="131" t="str">
        <f t="shared" si="84"/>
        <v/>
      </c>
      <c r="AG179" s="131" t="str">
        <f t="shared" si="84"/>
        <v/>
      </c>
      <c r="AH179" s="131" t="str">
        <f t="shared" si="84"/>
        <v/>
      </c>
      <c r="AI179" s="131" t="str">
        <f t="shared" si="84"/>
        <v/>
      </c>
      <c r="AJ179" s="131" t="str">
        <f t="shared" si="84"/>
        <v/>
      </c>
      <c r="AK179" s="131" t="str">
        <f t="shared" si="84"/>
        <v/>
      </c>
      <c r="AL179" s="131" t="str">
        <f t="shared" si="84"/>
        <v/>
      </c>
      <c r="AM179" s="131" t="str">
        <f t="shared" si="84"/>
        <v/>
      </c>
      <c r="AN179" s="131" t="str">
        <f t="shared" si="84"/>
        <v/>
      </c>
      <c r="AO179" s="131" t="str">
        <f t="shared" si="84"/>
        <v/>
      </c>
      <c r="AP179" s="131" t="str">
        <f t="shared" si="85"/>
        <v/>
      </c>
      <c r="AQ179" s="131" t="str">
        <f t="shared" si="85"/>
        <v/>
      </c>
      <c r="AR179" s="131" t="str">
        <f t="shared" si="85"/>
        <v/>
      </c>
      <c r="AS179" s="131" t="str">
        <f t="shared" si="85"/>
        <v>MONTGOMERY COUNTY</v>
      </c>
      <c r="AT179" s="131" t="str">
        <f t="shared" si="85"/>
        <v/>
      </c>
      <c r="AU179" s="131" t="str">
        <f t="shared" si="85"/>
        <v/>
      </c>
      <c r="AV179" s="131" t="str">
        <f t="shared" si="85"/>
        <v/>
      </c>
      <c r="AW179" s="131" t="str">
        <f t="shared" si="85"/>
        <v/>
      </c>
      <c r="AX179" s="131" t="str">
        <f t="shared" si="85"/>
        <v/>
      </c>
      <c r="AY179" s="131" t="str">
        <f t="shared" si="85"/>
        <v/>
      </c>
      <c r="AZ179" s="131" t="str">
        <f t="shared" si="85"/>
        <v/>
      </c>
    </row>
    <row r="180" spans="1:52" x14ac:dyDescent="0.2">
      <c r="A180" s="135">
        <v>171</v>
      </c>
      <c r="B180" s="131" t="str">
        <f t="shared" ref="B180:K189" si="86">IFERROR(VLOOKUP($B$3&amp;"_"&amp;B$8&amp;$A180,LookUpTable_CountyName_AllYears,3,FALSE),"")</f>
        <v/>
      </c>
      <c r="C180" s="131" t="str">
        <f t="shared" si="86"/>
        <v/>
      </c>
      <c r="D180" s="131" t="str">
        <f t="shared" si="86"/>
        <v/>
      </c>
      <c r="E180" s="131" t="str">
        <f t="shared" si="86"/>
        <v/>
      </c>
      <c r="F180" s="131" t="str">
        <f t="shared" si="86"/>
        <v/>
      </c>
      <c r="G180" s="131" t="str">
        <f t="shared" si="86"/>
        <v/>
      </c>
      <c r="H180" s="131" t="str">
        <f t="shared" si="86"/>
        <v/>
      </c>
      <c r="I180" s="131" t="str">
        <f t="shared" si="86"/>
        <v/>
      </c>
      <c r="J180" s="131" t="str">
        <f t="shared" si="86"/>
        <v/>
      </c>
      <c r="K180" s="131" t="str">
        <f t="shared" si="86"/>
        <v/>
      </c>
      <c r="L180" s="131" t="str">
        <f t="shared" ref="L180:U189" si="87">IFERROR(VLOOKUP($B$3&amp;"_"&amp;L$8&amp;$A180,LookUpTable_CountyName_AllYears,3,FALSE),"")</f>
        <v/>
      </c>
      <c r="M180" s="131" t="str">
        <f t="shared" si="87"/>
        <v/>
      </c>
      <c r="N180" s="131" t="str">
        <f t="shared" si="87"/>
        <v/>
      </c>
      <c r="O180" s="131" t="str">
        <f t="shared" si="87"/>
        <v/>
      </c>
      <c r="P180" s="131" t="str">
        <f t="shared" si="87"/>
        <v/>
      </c>
      <c r="Q180" s="131" t="str">
        <f t="shared" si="87"/>
        <v/>
      </c>
      <c r="R180" s="131" t="str">
        <f t="shared" si="87"/>
        <v/>
      </c>
      <c r="S180" s="131" t="str">
        <f t="shared" si="87"/>
        <v/>
      </c>
      <c r="T180" s="131" t="str">
        <f t="shared" si="87"/>
        <v/>
      </c>
      <c r="U180" s="131" t="str">
        <f t="shared" si="87"/>
        <v/>
      </c>
      <c r="V180" s="131" t="str">
        <f t="shared" ref="V180:AE189" si="88">IFERROR(VLOOKUP($B$3&amp;"_"&amp;V$8&amp;$A180,LookUpTable_CountyName_AllYears,3,FALSE),"")</f>
        <v/>
      </c>
      <c r="W180" s="131" t="str">
        <f t="shared" si="88"/>
        <v/>
      </c>
      <c r="X180" s="131" t="str">
        <f t="shared" si="88"/>
        <v/>
      </c>
      <c r="Y180" s="131" t="str">
        <f t="shared" si="88"/>
        <v/>
      </c>
      <c r="Z180" s="131" t="str">
        <f t="shared" si="88"/>
        <v/>
      </c>
      <c r="AA180" s="131" t="str">
        <f t="shared" si="88"/>
        <v/>
      </c>
      <c r="AB180" s="131" t="str">
        <f t="shared" si="88"/>
        <v/>
      </c>
      <c r="AC180" s="131" t="str">
        <f t="shared" si="88"/>
        <v/>
      </c>
      <c r="AD180" s="131" t="str">
        <f t="shared" si="88"/>
        <v/>
      </c>
      <c r="AE180" s="131" t="str">
        <f t="shared" si="88"/>
        <v/>
      </c>
      <c r="AF180" s="131" t="str">
        <f t="shared" ref="AF180:AO189" si="89">IFERROR(VLOOKUP($B$3&amp;"_"&amp;AF$8&amp;$A180,LookUpTable_CountyName_AllYears,3,FALSE),"")</f>
        <v/>
      </c>
      <c r="AG180" s="131" t="str">
        <f t="shared" si="89"/>
        <v/>
      </c>
      <c r="AH180" s="131" t="str">
        <f t="shared" si="89"/>
        <v/>
      </c>
      <c r="AI180" s="131" t="str">
        <f t="shared" si="89"/>
        <v/>
      </c>
      <c r="AJ180" s="131" t="str">
        <f t="shared" si="89"/>
        <v/>
      </c>
      <c r="AK180" s="131" t="str">
        <f t="shared" si="89"/>
        <v/>
      </c>
      <c r="AL180" s="131" t="str">
        <f t="shared" si="89"/>
        <v/>
      </c>
      <c r="AM180" s="131" t="str">
        <f t="shared" si="89"/>
        <v/>
      </c>
      <c r="AN180" s="131" t="str">
        <f t="shared" si="89"/>
        <v/>
      </c>
      <c r="AO180" s="131" t="str">
        <f t="shared" si="89"/>
        <v/>
      </c>
      <c r="AP180" s="131" t="str">
        <f t="shared" ref="AP180:AZ189" si="90">IFERROR(VLOOKUP($B$3&amp;"_"&amp;AP$8&amp;$A180,LookUpTable_CountyName_AllYears,3,FALSE),"")</f>
        <v/>
      </c>
      <c r="AQ180" s="131" t="str">
        <f t="shared" si="90"/>
        <v/>
      </c>
      <c r="AR180" s="131" t="str">
        <f t="shared" si="90"/>
        <v/>
      </c>
      <c r="AS180" s="131" t="str">
        <f t="shared" si="90"/>
        <v>MOORE COUNTY</v>
      </c>
      <c r="AT180" s="131" t="str">
        <f t="shared" si="90"/>
        <v/>
      </c>
      <c r="AU180" s="131" t="str">
        <f t="shared" si="90"/>
        <v/>
      </c>
      <c r="AV180" s="131" t="str">
        <f t="shared" si="90"/>
        <v/>
      </c>
      <c r="AW180" s="131" t="str">
        <f t="shared" si="90"/>
        <v/>
      </c>
      <c r="AX180" s="131" t="str">
        <f t="shared" si="90"/>
        <v/>
      </c>
      <c r="AY180" s="131" t="str">
        <f t="shared" si="90"/>
        <v/>
      </c>
      <c r="AZ180" s="131" t="str">
        <f t="shared" si="90"/>
        <v/>
      </c>
    </row>
    <row r="181" spans="1:52" x14ac:dyDescent="0.2">
      <c r="A181" s="135">
        <v>172</v>
      </c>
      <c r="B181" s="131" t="str">
        <f t="shared" si="86"/>
        <v/>
      </c>
      <c r="C181" s="131" t="str">
        <f t="shared" si="86"/>
        <v/>
      </c>
      <c r="D181" s="131" t="str">
        <f t="shared" si="86"/>
        <v/>
      </c>
      <c r="E181" s="131" t="str">
        <f t="shared" si="86"/>
        <v/>
      </c>
      <c r="F181" s="131" t="str">
        <f t="shared" si="86"/>
        <v/>
      </c>
      <c r="G181" s="131" t="str">
        <f t="shared" si="86"/>
        <v/>
      </c>
      <c r="H181" s="131" t="str">
        <f t="shared" si="86"/>
        <v/>
      </c>
      <c r="I181" s="131" t="str">
        <f t="shared" si="86"/>
        <v/>
      </c>
      <c r="J181" s="131" t="str">
        <f t="shared" si="86"/>
        <v/>
      </c>
      <c r="K181" s="131" t="str">
        <f t="shared" si="86"/>
        <v/>
      </c>
      <c r="L181" s="131" t="str">
        <f t="shared" si="87"/>
        <v/>
      </c>
      <c r="M181" s="131" t="str">
        <f t="shared" si="87"/>
        <v/>
      </c>
      <c r="N181" s="131" t="str">
        <f t="shared" si="87"/>
        <v/>
      </c>
      <c r="O181" s="131" t="str">
        <f t="shared" si="87"/>
        <v/>
      </c>
      <c r="P181" s="131" t="str">
        <f t="shared" si="87"/>
        <v/>
      </c>
      <c r="Q181" s="131" t="str">
        <f t="shared" si="87"/>
        <v/>
      </c>
      <c r="R181" s="131" t="str">
        <f t="shared" si="87"/>
        <v/>
      </c>
      <c r="S181" s="131" t="str">
        <f t="shared" si="87"/>
        <v/>
      </c>
      <c r="T181" s="131" t="str">
        <f t="shared" si="87"/>
        <v/>
      </c>
      <c r="U181" s="131" t="str">
        <f t="shared" si="87"/>
        <v/>
      </c>
      <c r="V181" s="131" t="str">
        <f t="shared" si="88"/>
        <v/>
      </c>
      <c r="W181" s="131" t="str">
        <f t="shared" si="88"/>
        <v/>
      </c>
      <c r="X181" s="131" t="str">
        <f t="shared" si="88"/>
        <v/>
      </c>
      <c r="Y181" s="131" t="str">
        <f t="shared" si="88"/>
        <v/>
      </c>
      <c r="Z181" s="131" t="str">
        <f t="shared" si="88"/>
        <v/>
      </c>
      <c r="AA181" s="131" t="str">
        <f t="shared" si="88"/>
        <v/>
      </c>
      <c r="AB181" s="131" t="str">
        <f t="shared" si="88"/>
        <v/>
      </c>
      <c r="AC181" s="131" t="str">
        <f t="shared" si="88"/>
        <v/>
      </c>
      <c r="AD181" s="131" t="str">
        <f t="shared" si="88"/>
        <v/>
      </c>
      <c r="AE181" s="131" t="str">
        <f t="shared" si="88"/>
        <v/>
      </c>
      <c r="AF181" s="131" t="str">
        <f t="shared" si="89"/>
        <v/>
      </c>
      <c r="AG181" s="131" t="str">
        <f t="shared" si="89"/>
        <v/>
      </c>
      <c r="AH181" s="131" t="str">
        <f t="shared" si="89"/>
        <v/>
      </c>
      <c r="AI181" s="131" t="str">
        <f t="shared" si="89"/>
        <v/>
      </c>
      <c r="AJ181" s="131" t="str">
        <f t="shared" si="89"/>
        <v/>
      </c>
      <c r="AK181" s="131" t="str">
        <f t="shared" si="89"/>
        <v/>
      </c>
      <c r="AL181" s="131" t="str">
        <f t="shared" si="89"/>
        <v/>
      </c>
      <c r="AM181" s="131" t="str">
        <f t="shared" si="89"/>
        <v/>
      </c>
      <c r="AN181" s="131" t="str">
        <f t="shared" si="89"/>
        <v/>
      </c>
      <c r="AO181" s="131" t="str">
        <f t="shared" si="89"/>
        <v/>
      </c>
      <c r="AP181" s="131" t="str">
        <f t="shared" si="90"/>
        <v/>
      </c>
      <c r="AQ181" s="131" t="str">
        <f t="shared" si="90"/>
        <v/>
      </c>
      <c r="AR181" s="131" t="str">
        <f t="shared" si="90"/>
        <v/>
      </c>
      <c r="AS181" s="131" t="str">
        <f t="shared" si="90"/>
        <v>MORRIS COUNTY</v>
      </c>
      <c r="AT181" s="131" t="str">
        <f t="shared" si="90"/>
        <v/>
      </c>
      <c r="AU181" s="131" t="str">
        <f t="shared" si="90"/>
        <v/>
      </c>
      <c r="AV181" s="131" t="str">
        <f t="shared" si="90"/>
        <v/>
      </c>
      <c r="AW181" s="131" t="str">
        <f t="shared" si="90"/>
        <v/>
      </c>
      <c r="AX181" s="131" t="str">
        <f t="shared" si="90"/>
        <v/>
      </c>
      <c r="AY181" s="131" t="str">
        <f t="shared" si="90"/>
        <v/>
      </c>
      <c r="AZ181" s="131" t="str">
        <f t="shared" si="90"/>
        <v/>
      </c>
    </row>
    <row r="182" spans="1:52" x14ac:dyDescent="0.2">
      <c r="A182" s="135">
        <v>173</v>
      </c>
      <c r="B182" s="131" t="str">
        <f t="shared" si="86"/>
        <v/>
      </c>
      <c r="C182" s="131" t="str">
        <f t="shared" si="86"/>
        <v/>
      </c>
      <c r="D182" s="131" t="str">
        <f t="shared" si="86"/>
        <v/>
      </c>
      <c r="E182" s="131" t="str">
        <f t="shared" si="86"/>
        <v/>
      </c>
      <c r="F182" s="131" t="str">
        <f t="shared" si="86"/>
        <v/>
      </c>
      <c r="G182" s="131" t="str">
        <f t="shared" si="86"/>
        <v/>
      </c>
      <c r="H182" s="131" t="str">
        <f t="shared" si="86"/>
        <v/>
      </c>
      <c r="I182" s="131" t="str">
        <f t="shared" si="86"/>
        <v/>
      </c>
      <c r="J182" s="131" t="str">
        <f t="shared" si="86"/>
        <v/>
      </c>
      <c r="K182" s="131" t="str">
        <f t="shared" si="86"/>
        <v/>
      </c>
      <c r="L182" s="131" t="str">
        <f t="shared" si="87"/>
        <v/>
      </c>
      <c r="M182" s="131" t="str">
        <f t="shared" si="87"/>
        <v/>
      </c>
      <c r="N182" s="131" t="str">
        <f t="shared" si="87"/>
        <v/>
      </c>
      <c r="O182" s="131" t="str">
        <f t="shared" si="87"/>
        <v/>
      </c>
      <c r="P182" s="131" t="str">
        <f t="shared" si="87"/>
        <v/>
      </c>
      <c r="Q182" s="131" t="str">
        <f t="shared" si="87"/>
        <v/>
      </c>
      <c r="R182" s="131" t="str">
        <f t="shared" si="87"/>
        <v/>
      </c>
      <c r="S182" s="131" t="str">
        <f t="shared" si="87"/>
        <v/>
      </c>
      <c r="T182" s="131" t="str">
        <f t="shared" si="87"/>
        <v/>
      </c>
      <c r="U182" s="131" t="str">
        <f t="shared" si="87"/>
        <v/>
      </c>
      <c r="V182" s="131" t="str">
        <f t="shared" si="88"/>
        <v/>
      </c>
      <c r="W182" s="131" t="str">
        <f t="shared" si="88"/>
        <v/>
      </c>
      <c r="X182" s="131" t="str">
        <f t="shared" si="88"/>
        <v/>
      </c>
      <c r="Y182" s="131" t="str">
        <f t="shared" si="88"/>
        <v/>
      </c>
      <c r="Z182" s="131" t="str">
        <f t="shared" si="88"/>
        <v/>
      </c>
      <c r="AA182" s="131" t="str">
        <f t="shared" si="88"/>
        <v/>
      </c>
      <c r="AB182" s="131" t="str">
        <f t="shared" si="88"/>
        <v/>
      </c>
      <c r="AC182" s="131" t="str">
        <f t="shared" si="88"/>
        <v/>
      </c>
      <c r="AD182" s="131" t="str">
        <f t="shared" si="88"/>
        <v/>
      </c>
      <c r="AE182" s="131" t="str">
        <f t="shared" si="88"/>
        <v/>
      </c>
      <c r="AF182" s="131" t="str">
        <f t="shared" si="89"/>
        <v/>
      </c>
      <c r="AG182" s="131" t="str">
        <f t="shared" si="89"/>
        <v/>
      </c>
      <c r="AH182" s="131" t="str">
        <f t="shared" si="89"/>
        <v/>
      </c>
      <c r="AI182" s="131" t="str">
        <f t="shared" si="89"/>
        <v/>
      </c>
      <c r="AJ182" s="131" t="str">
        <f t="shared" si="89"/>
        <v/>
      </c>
      <c r="AK182" s="131" t="str">
        <f t="shared" si="89"/>
        <v/>
      </c>
      <c r="AL182" s="131" t="str">
        <f t="shared" si="89"/>
        <v/>
      </c>
      <c r="AM182" s="131" t="str">
        <f t="shared" si="89"/>
        <v/>
      </c>
      <c r="AN182" s="131" t="str">
        <f t="shared" si="89"/>
        <v/>
      </c>
      <c r="AO182" s="131" t="str">
        <f t="shared" si="89"/>
        <v/>
      </c>
      <c r="AP182" s="131" t="str">
        <f t="shared" si="90"/>
        <v/>
      </c>
      <c r="AQ182" s="131" t="str">
        <f t="shared" si="90"/>
        <v/>
      </c>
      <c r="AR182" s="131" t="str">
        <f t="shared" si="90"/>
        <v/>
      </c>
      <c r="AS182" s="131" t="str">
        <f t="shared" si="90"/>
        <v>MOTLEY COUNTY</v>
      </c>
      <c r="AT182" s="131" t="str">
        <f t="shared" si="90"/>
        <v/>
      </c>
      <c r="AU182" s="131" t="str">
        <f t="shared" si="90"/>
        <v/>
      </c>
      <c r="AV182" s="131" t="str">
        <f t="shared" si="90"/>
        <v/>
      </c>
      <c r="AW182" s="131" t="str">
        <f t="shared" si="90"/>
        <v/>
      </c>
      <c r="AX182" s="131" t="str">
        <f t="shared" si="90"/>
        <v/>
      </c>
      <c r="AY182" s="131" t="str">
        <f t="shared" si="90"/>
        <v/>
      </c>
      <c r="AZ182" s="131" t="str">
        <f t="shared" si="90"/>
        <v/>
      </c>
    </row>
    <row r="183" spans="1:52" x14ac:dyDescent="0.2">
      <c r="A183" s="135">
        <v>174</v>
      </c>
      <c r="B183" s="131" t="str">
        <f t="shared" si="86"/>
        <v/>
      </c>
      <c r="C183" s="131" t="str">
        <f t="shared" si="86"/>
        <v/>
      </c>
      <c r="D183" s="131" t="str">
        <f t="shared" si="86"/>
        <v/>
      </c>
      <c r="E183" s="131" t="str">
        <f t="shared" si="86"/>
        <v/>
      </c>
      <c r="F183" s="131" t="str">
        <f t="shared" si="86"/>
        <v/>
      </c>
      <c r="G183" s="131" t="str">
        <f t="shared" si="86"/>
        <v/>
      </c>
      <c r="H183" s="131" t="str">
        <f t="shared" si="86"/>
        <v/>
      </c>
      <c r="I183" s="131" t="str">
        <f t="shared" si="86"/>
        <v/>
      </c>
      <c r="J183" s="131" t="str">
        <f t="shared" si="86"/>
        <v/>
      </c>
      <c r="K183" s="131" t="str">
        <f t="shared" si="86"/>
        <v/>
      </c>
      <c r="L183" s="131" t="str">
        <f t="shared" si="87"/>
        <v/>
      </c>
      <c r="M183" s="131" t="str">
        <f t="shared" si="87"/>
        <v/>
      </c>
      <c r="N183" s="131" t="str">
        <f t="shared" si="87"/>
        <v/>
      </c>
      <c r="O183" s="131" t="str">
        <f t="shared" si="87"/>
        <v/>
      </c>
      <c r="P183" s="131" t="str">
        <f t="shared" si="87"/>
        <v/>
      </c>
      <c r="Q183" s="131" t="str">
        <f t="shared" si="87"/>
        <v/>
      </c>
      <c r="R183" s="131" t="str">
        <f t="shared" si="87"/>
        <v/>
      </c>
      <c r="S183" s="131" t="str">
        <f t="shared" si="87"/>
        <v/>
      </c>
      <c r="T183" s="131" t="str">
        <f t="shared" si="87"/>
        <v/>
      </c>
      <c r="U183" s="131" t="str">
        <f t="shared" si="87"/>
        <v/>
      </c>
      <c r="V183" s="131" t="str">
        <f t="shared" si="88"/>
        <v/>
      </c>
      <c r="W183" s="131" t="str">
        <f t="shared" si="88"/>
        <v/>
      </c>
      <c r="X183" s="131" t="str">
        <f t="shared" si="88"/>
        <v/>
      </c>
      <c r="Y183" s="131" t="str">
        <f t="shared" si="88"/>
        <v/>
      </c>
      <c r="Z183" s="131" t="str">
        <f t="shared" si="88"/>
        <v/>
      </c>
      <c r="AA183" s="131" t="str">
        <f t="shared" si="88"/>
        <v/>
      </c>
      <c r="AB183" s="131" t="str">
        <f t="shared" si="88"/>
        <v/>
      </c>
      <c r="AC183" s="131" t="str">
        <f t="shared" si="88"/>
        <v/>
      </c>
      <c r="AD183" s="131" t="str">
        <f t="shared" si="88"/>
        <v/>
      </c>
      <c r="AE183" s="131" t="str">
        <f t="shared" si="88"/>
        <v/>
      </c>
      <c r="AF183" s="131" t="str">
        <f t="shared" si="89"/>
        <v/>
      </c>
      <c r="AG183" s="131" t="str">
        <f t="shared" si="89"/>
        <v/>
      </c>
      <c r="AH183" s="131" t="str">
        <f t="shared" si="89"/>
        <v/>
      </c>
      <c r="AI183" s="131" t="str">
        <f t="shared" si="89"/>
        <v/>
      </c>
      <c r="AJ183" s="131" t="str">
        <f t="shared" si="89"/>
        <v/>
      </c>
      <c r="AK183" s="131" t="str">
        <f t="shared" si="89"/>
        <v/>
      </c>
      <c r="AL183" s="131" t="str">
        <f t="shared" si="89"/>
        <v/>
      </c>
      <c r="AM183" s="131" t="str">
        <f t="shared" si="89"/>
        <v/>
      </c>
      <c r="AN183" s="131" t="str">
        <f t="shared" si="89"/>
        <v/>
      </c>
      <c r="AO183" s="131" t="str">
        <f t="shared" si="89"/>
        <v/>
      </c>
      <c r="AP183" s="131" t="str">
        <f t="shared" si="90"/>
        <v/>
      </c>
      <c r="AQ183" s="131" t="str">
        <f t="shared" si="90"/>
        <v/>
      </c>
      <c r="AR183" s="131" t="str">
        <f t="shared" si="90"/>
        <v/>
      </c>
      <c r="AS183" s="131" t="str">
        <f t="shared" si="90"/>
        <v>NACOGDOCHES COUNTY</v>
      </c>
      <c r="AT183" s="131" t="str">
        <f t="shared" si="90"/>
        <v/>
      </c>
      <c r="AU183" s="131" t="str">
        <f t="shared" si="90"/>
        <v/>
      </c>
      <c r="AV183" s="131" t="str">
        <f t="shared" si="90"/>
        <v/>
      </c>
      <c r="AW183" s="131" t="str">
        <f t="shared" si="90"/>
        <v/>
      </c>
      <c r="AX183" s="131" t="str">
        <f t="shared" si="90"/>
        <v/>
      </c>
      <c r="AY183" s="131" t="str">
        <f t="shared" si="90"/>
        <v/>
      </c>
      <c r="AZ183" s="131" t="str">
        <f t="shared" si="90"/>
        <v/>
      </c>
    </row>
    <row r="184" spans="1:52" x14ac:dyDescent="0.2">
      <c r="A184" s="135">
        <v>175</v>
      </c>
      <c r="B184" s="131" t="str">
        <f t="shared" si="86"/>
        <v/>
      </c>
      <c r="C184" s="131" t="str">
        <f t="shared" si="86"/>
        <v/>
      </c>
      <c r="D184" s="131" t="str">
        <f t="shared" si="86"/>
        <v/>
      </c>
      <c r="E184" s="131" t="str">
        <f t="shared" si="86"/>
        <v/>
      </c>
      <c r="F184" s="131" t="str">
        <f t="shared" si="86"/>
        <v/>
      </c>
      <c r="G184" s="131" t="str">
        <f t="shared" si="86"/>
        <v/>
      </c>
      <c r="H184" s="131" t="str">
        <f t="shared" si="86"/>
        <v/>
      </c>
      <c r="I184" s="131" t="str">
        <f t="shared" si="86"/>
        <v/>
      </c>
      <c r="J184" s="131" t="str">
        <f t="shared" si="86"/>
        <v/>
      </c>
      <c r="K184" s="131" t="str">
        <f t="shared" si="86"/>
        <v/>
      </c>
      <c r="L184" s="131" t="str">
        <f t="shared" si="87"/>
        <v/>
      </c>
      <c r="M184" s="131" t="str">
        <f t="shared" si="87"/>
        <v/>
      </c>
      <c r="N184" s="131" t="str">
        <f t="shared" si="87"/>
        <v/>
      </c>
      <c r="O184" s="131" t="str">
        <f t="shared" si="87"/>
        <v/>
      </c>
      <c r="P184" s="131" t="str">
        <f t="shared" si="87"/>
        <v/>
      </c>
      <c r="Q184" s="131" t="str">
        <f t="shared" si="87"/>
        <v/>
      </c>
      <c r="R184" s="131" t="str">
        <f t="shared" si="87"/>
        <v/>
      </c>
      <c r="S184" s="131" t="str">
        <f t="shared" si="87"/>
        <v/>
      </c>
      <c r="T184" s="131" t="str">
        <f t="shared" si="87"/>
        <v/>
      </c>
      <c r="U184" s="131" t="str">
        <f t="shared" si="87"/>
        <v/>
      </c>
      <c r="V184" s="131" t="str">
        <f t="shared" si="88"/>
        <v/>
      </c>
      <c r="W184" s="131" t="str">
        <f t="shared" si="88"/>
        <v/>
      </c>
      <c r="X184" s="131" t="str">
        <f t="shared" si="88"/>
        <v/>
      </c>
      <c r="Y184" s="131" t="str">
        <f t="shared" si="88"/>
        <v/>
      </c>
      <c r="Z184" s="131" t="str">
        <f t="shared" si="88"/>
        <v/>
      </c>
      <c r="AA184" s="131" t="str">
        <f t="shared" si="88"/>
        <v/>
      </c>
      <c r="AB184" s="131" t="str">
        <f t="shared" si="88"/>
        <v/>
      </c>
      <c r="AC184" s="131" t="str">
        <f t="shared" si="88"/>
        <v/>
      </c>
      <c r="AD184" s="131" t="str">
        <f t="shared" si="88"/>
        <v/>
      </c>
      <c r="AE184" s="131" t="str">
        <f t="shared" si="88"/>
        <v/>
      </c>
      <c r="AF184" s="131" t="str">
        <f t="shared" si="89"/>
        <v/>
      </c>
      <c r="AG184" s="131" t="str">
        <f t="shared" si="89"/>
        <v/>
      </c>
      <c r="AH184" s="131" t="str">
        <f t="shared" si="89"/>
        <v/>
      </c>
      <c r="AI184" s="131" t="str">
        <f t="shared" si="89"/>
        <v/>
      </c>
      <c r="AJ184" s="131" t="str">
        <f t="shared" si="89"/>
        <v/>
      </c>
      <c r="AK184" s="131" t="str">
        <f t="shared" si="89"/>
        <v/>
      </c>
      <c r="AL184" s="131" t="str">
        <f t="shared" si="89"/>
        <v/>
      </c>
      <c r="AM184" s="131" t="str">
        <f t="shared" si="89"/>
        <v/>
      </c>
      <c r="AN184" s="131" t="str">
        <f t="shared" si="89"/>
        <v/>
      </c>
      <c r="AO184" s="131" t="str">
        <f t="shared" si="89"/>
        <v/>
      </c>
      <c r="AP184" s="131" t="str">
        <f t="shared" si="90"/>
        <v/>
      </c>
      <c r="AQ184" s="131" t="str">
        <f t="shared" si="90"/>
        <v/>
      </c>
      <c r="AR184" s="131" t="str">
        <f t="shared" si="90"/>
        <v/>
      </c>
      <c r="AS184" s="131" t="str">
        <f t="shared" si="90"/>
        <v>NAVARRO COUNTY</v>
      </c>
      <c r="AT184" s="131" t="str">
        <f t="shared" si="90"/>
        <v/>
      </c>
      <c r="AU184" s="131" t="str">
        <f t="shared" si="90"/>
        <v/>
      </c>
      <c r="AV184" s="131" t="str">
        <f t="shared" si="90"/>
        <v/>
      </c>
      <c r="AW184" s="131" t="str">
        <f t="shared" si="90"/>
        <v/>
      </c>
      <c r="AX184" s="131" t="str">
        <f t="shared" si="90"/>
        <v/>
      </c>
      <c r="AY184" s="131" t="str">
        <f t="shared" si="90"/>
        <v/>
      </c>
      <c r="AZ184" s="131" t="str">
        <f t="shared" si="90"/>
        <v/>
      </c>
    </row>
    <row r="185" spans="1:52" x14ac:dyDescent="0.2">
      <c r="A185" s="135">
        <v>176</v>
      </c>
      <c r="B185" s="131" t="str">
        <f t="shared" si="86"/>
        <v/>
      </c>
      <c r="C185" s="131" t="str">
        <f t="shared" si="86"/>
        <v/>
      </c>
      <c r="D185" s="131" t="str">
        <f t="shared" si="86"/>
        <v/>
      </c>
      <c r="E185" s="131" t="str">
        <f t="shared" si="86"/>
        <v/>
      </c>
      <c r="F185" s="131" t="str">
        <f t="shared" si="86"/>
        <v/>
      </c>
      <c r="G185" s="131" t="str">
        <f t="shared" si="86"/>
        <v/>
      </c>
      <c r="H185" s="131" t="str">
        <f t="shared" si="86"/>
        <v/>
      </c>
      <c r="I185" s="131" t="str">
        <f t="shared" si="86"/>
        <v/>
      </c>
      <c r="J185" s="131" t="str">
        <f t="shared" si="86"/>
        <v/>
      </c>
      <c r="K185" s="131" t="str">
        <f t="shared" si="86"/>
        <v/>
      </c>
      <c r="L185" s="131" t="str">
        <f t="shared" si="87"/>
        <v/>
      </c>
      <c r="M185" s="131" t="str">
        <f t="shared" si="87"/>
        <v/>
      </c>
      <c r="N185" s="131" t="str">
        <f t="shared" si="87"/>
        <v/>
      </c>
      <c r="O185" s="131" t="str">
        <f t="shared" si="87"/>
        <v/>
      </c>
      <c r="P185" s="131" t="str">
        <f t="shared" si="87"/>
        <v/>
      </c>
      <c r="Q185" s="131" t="str">
        <f t="shared" si="87"/>
        <v/>
      </c>
      <c r="R185" s="131" t="str">
        <f t="shared" si="87"/>
        <v/>
      </c>
      <c r="S185" s="131" t="str">
        <f t="shared" si="87"/>
        <v/>
      </c>
      <c r="T185" s="131" t="str">
        <f t="shared" si="87"/>
        <v/>
      </c>
      <c r="U185" s="131" t="str">
        <f t="shared" si="87"/>
        <v/>
      </c>
      <c r="V185" s="131" t="str">
        <f t="shared" si="88"/>
        <v/>
      </c>
      <c r="W185" s="131" t="str">
        <f t="shared" si="88"/>
        <v/>
      </c>
      <c r="X185" s="131" t="str">
        <f t="shared" si="88"/>
        <v/>
      </c>
      <c r="Y185" s="131" t="str">
        <f t="shared" si="88"/>
        <v/>
      </c>
      <c r="Z185" s="131" t="str">
        <f t="shared" si="88"/>
        <v/>
      </c>
      <c r="AA185" s="131" t="str">
        <f t="shared" si="88"/>
        <v/>
      </c>
      <c r="AB185" s="131" t="str">
        <f t="shared" si="88"/>
        <v/>
      </c>
      <c r="AC185" s="131" t="str">
        <f t="shared" si="88"/>
        <v/>
      </c>
      <c r="AD185" s="131" t="str">
        <f t="shared" si="88"/>
        <v/>
      </c>
      <c r="AE185" s="131" t="str">
        <f t="shared" si="88"/>
        <v/>
      </c>
      <c r="AF185" s="131" t="str">
        <f t="shared" si="89"/>
        <v/>
      </c>
      <c r="AG185" s="131" t="str">
        <f t="shared" si="89"/>
        <v/>
      </c>
      <c r="AH185" s="131" t="str">
        <f t="shared" si="89"/>
        <v/>
      </c>
      <c r="AI185" s="131" t="str">
        <f t="shared" si="89"/>
        <v/>
      </c>
      <c r="AJ185" s="131" t="str">
        <f t="shared" si="89"/>
        <v/>
      </c>
      <c r="AK185" s="131" t="str">
        <f t="shared" si="89"/>
        <v/>
      </c>
      <c r="AL185" s="131" t="str">
        <f t="shared" si="89"/>
        <v/>
      </c>
      <c r="AM185" s="131" t="str">
        <f t="shared" si="89"/>
        <v/>
      </c>
      <c r="AN185" s="131" t="str">
        <f t="shared" si="89"/>
        <v/>
      </c>
      <c r="AO185" s="131" t="str">
        <f t="shared" si="89"/>
        <v/>
      </c>
      <c r="AP185" s="131" t="str">
        <f t="shared" si="90"/>
        <v/>
      </c>
      <c r="AQ185" s="131" t="str">
        <f t="shared" si="90"/>
        <v/>
      </c>
      <c r="AR185" s="131" t="str">
        <f t="shared" si="90"/>
        <v/>
      </c>
      <c r="AS185" s="131" t="str">
        <f t="shared" si="90"/>
        <v>NEWTON COUNTY</v>
      </c>
      <c r="AT185" s="131" t="str">
        <f t="shared" si="90"/>
        <v/>
      </c>
      <c r="AU185" s="131" t="str">
        <f t="shared" si="90"/>
        <v/>
      </c>
      <c r="AV185" s="131" t="str">
        <f t="shared" si="90"/>
        <v/>
      </c>
      <c r="AW185" s="131" t="str">
        <f t="shared" si="90"/>
        <v/>
      </c>
      <c r="AX185" s="131" t="str">
        <f t="shared" si="90"/>
        <v/>
      </c>
      <c r="AY185" s="131" t="str">
        <f t="shared" si="90"/>
        <v/>
      </c>
      <c r="AZ185" s="131" t="str">
        <f t="shared" si="90"/>
        <v/>
      </c>
    </row>
    <row r="186" spans="1:52" x14ac:dyDescent="0.2">
      <c r="A186" s="135">
        <v>177</v>
      </c>
      <c r="B186" s="131" t="str">
        <f t="shared" si="86"/>
        <v/>
      </c>
      <c r="C186" s="131" t="str">
        <f t="shared" si="86"/>
        <v/>
      </c>
      <c r="D186" s="131" t="str">
        <f t="shared" si="86"/>
        <v/>
      </c>
      <c r="E186" s="131" t="str">
        <f t="shared" si="86"/>
        <v/>
      </c>
      <c r="F186" s="131" t="str">
        <f t="shared" si="86"/>
        <v/>
      </c>
      <c r="G186" s="131" t="str">
        <f t="shared" si="86"/>
        <v/>
      </c>
      <c r="H186" s="131" t="str">
        <f t="shared" si="86"/>
        <v/>
      </c>
      <c r="I186" s="131" t="str">
        <f t="shared" si="86"/>
        <v/>
      </c>
      <c r="J186" s="131" t="str">
        <f t="shared" si="86"/>
        <v/>
      </c>
      <c r="K186" s="131" t="str">
        <f t="shared" si="86"/>
        <v/>
      </c>
      <c r="L186" s="131" t="str">
        <f t="shared" si="87"/>
        <v/>
      </c>
      <c r="M186" s="131" t="str">
        <f t="shared" si="87"/>
        <v/>
      </c>
      <c r="N186" s="131" t="str">
        <f t="shared" si="87"/>
        <v/>
      </c>
      <c r="O186" s="131" t="str">
        <f t="shared" si="87"/>
        <v/>
      </c>
      <c r="P186" s="131" t="str">
        <f t="shared" si="87"/>
        <v/>
      </c>
      <c r="Q186" s="131" t="str">
        <f t="shared" si="87"/>
        <v/>
      </c>
      <c r="R186" s="131" t="str">
        <f t="shared" si="87"/>
        <v/>
      </c>
      <c r="S186" s="131" t="str">
        <f t="shared" si="87"/>
        <v/>
      </c>
      <c r="T186" s="131" t="str">
        <f t="shared" si="87"/>
        <v/>
      </c>
      <c r="U186" s="131" t="str">
        <f t="shared" si="87"/>
        <v/>
      </c>
      <c r="V186" s="131" t="str">
        <f t="shared" si="88"/>
        <v/>
      </c>
      <c r="W186" s="131" t="str">
        <f t="shared" si="88"/>
        <v/>
      </c>
      <c r="X186" s="131" t="str">
        <f t="shared" si="88"/>
        <v/>
      </c>
      <c r="Y186" s="131" t="str">
        <f t="shared" si="88"/>
        <v/>
      </c>
      <c r="Z186" s="131" t="str">
        <f t="shared" si="88"/>
        <v/>
      </c>
      <c r="AA186" s="131" t="str">
        <f t="shared" si="88"/>
        <v/>
      </c>
      <c r="AB186" s="131" t="str">
        <f t="shared" si="88"/>
        <v/>
      </c>
      <c r="AC186" s="131" t="str">
        <f t="shared" si="88"/>
        <v/>
      </c>
      <c r="AD186" s="131" t="str">
        <f t="shared" si="88"/>
        <v/>
      </c>
      <c r="AE186" s="131" t="str">
        <f t="shared" si="88"/>
        <v/>
      </c>
      <c r="AF186" s="131" t="str">
        <f t="shared" si="89"/>
        <v/>
      </c>
      <c r="AG186" s="131" t="str">
        <f t="shared" si="89"/>
        <v/>
      </c>
      <c r="AH186" s="131" t="str">
        <f t="shared" si="89"/>
        <v/>
      </c>
      <c r="AI186" s="131" t="str">
        <f t="shared" si="89"/>
        <v/>
      </c>
      <c r="AJ186" s="131" t="str">
        <f t="shared" si="89"/>
        <v/>
      </c>
      <c r="AK186" s="131" t="str">
        <f t="shared" si="89"/>
        <v/>
      </c>
      <c r="AL186" s="131" t="str">
        <f t="shared" si="89"/>
        <v/>
      </c>
      <c r="AM186" s="131" t="str">
        <f t="shared" si="89"/>
        <v/>
      </c>
      <c r="AN186" s="131" t="str">
        <f t="shared" si="89"/>
        <v/>
      </c>
      <c r="AO186" s="131" t="str">
        <f t="shared" si="89"/>
        <v/>
      </c>
      <c r="AP186" s="131" t="str">
        <f t="shared" si="90"/>
        <v/>
      </c>
      <c r="AQ186" s="131" t="str">
        <f t="shared" si="90"/>
        <v/>
      </c>
      <c r="AR186" s="131" t="str">
        <f t="shared" si="90"/>
        <v/>
      </c>
      <c r="AS186" s="131" t="str">
        <f t="shared" si="90"/>
        <v>NOLAN COUNTY</v>
      </c>
      <c r="AT186" s="131" t="str">
        <f t="shared" si="90"/>
        <v/>
      </c>
      <c r="AU186" s="131" t="str">
        <f t="shared" si="90"/>
        <v/>
      </c>
      <c r="AV186" s="131" t="str">
        <f t="shared" si="90"/>
        <v/>
      </c>
      <c r="AW186" s="131" t="str">
        <f t="shared" si="90"/>
        <v/>
      </c>
      <c r="AX186" s="131" t="str">
        <f t="shared" si="90"/>
        <v/>
      </c>
      <c r="AY186" s="131" t="str">
        <f t="shared" si="90"/>
        <v/>
      </c>
      <c r="AZ186" s="131" t="str">
        <f t="shared" si="90"/>
        <v/>
      </c>
    </row>
    <row r="187" spans="1:52" x14ac:dyDescent="0.2">
      <c r="A187" s="135">
        <v>178</v>
      </c>
      <c r="B187" s="131" t="str">
        <f t="shared" si="86"/>
        <v/>
      </c>
      <c r="C187" s="131" t="str">
        <f t="shared" si="86"/>
        <v/>
      </c>
      <c r="D187" s="131" t="str">
        <f t="shared" si="86"/>
        <v/>
      </c>
      <c r="E187" s="131" t="str">
        <f t="shared" si="86"/>
        <v/>
      </c>
      <c r="F187" s="131" t="str">
        <f t="shared" si="86"/>
        <v/>
      </c>
      <c r="G187" s="131" t="str">
        <f t="shared" si="86"/>
        <v/>
      </c>
      <c r="H187" s="131" t="str">
        <f t="shared" si="86"/>
        <v/>
      </c>
      <c r="I187" s="131" t="str">
        <f t="shared" si="86"/>
        <v/>
      </c>
      <c r="J187" s="131" t="str">
        <f t="shared" si="86"/>
        <v/>
      </c>
      <c r="K187" s="131" t="str">
        <f t="shared" si="86"/>
        <v/>
      </c>
      <c r="L187" s="131" t="str">
        <f t="shared" si="87"/>
        <v/>
      </c>
      <c r="M187" s="131" t="str">
        <f t="shared" si="87"/>
        <v/>
      </c>
      <c r="N187" s="131" t="str">
        <f t="shared" si="87"/>
        <v/>
      </c>
      <c r="O187" s="131" t="str">
        <f t="shared" si="87"/>
        <v/>
      </c>
      <c r="P187" s="131" t="str">
        <f t="shared" si="87"/>
        <v/>
      </c>
      <c r="Q187" s="131" t="str">
        <f t="shared" si="87"/>
        <v/>
      </c>
      <c r="R187" s="131" t="str">
        <f t="shared" si="87"/>
        <v/>
      </c>
      <c r="S187" s="131" t="str">
        <f t="shared" si="87"/>
        <v/>
      </c>
      <c r="T187" s="131" t="str">
        <f t="shared" si="87"/>
        <v/>
      </c>
      <c r="U187" s="131" t="str">
        <f t="shared" si="87"/>
        <v/>
      </c>
      <c r="V187" s="131" t="str">
        <f t="shared" si="88"/>
        <v/>
      </c>
      <c r="W187" s="131" t="str">
        <f t="shared" si="88"/>
        <v/>
      </c>
      <c r="X187" s="131" t="str">
        <f t="shared" si="88"/>
        <v/>
      </c>
      <c r="Y187" s="131" t="str">
        <f t="shared" si="88"/>
        <v/>
      </c>
      <c r="Z187" s="131" t="str">
        <f t="shared" si="88"/>
        <v/>
      </c>
      <c r="AA187" s="131" t="str">
        <f t="shared" si="88"/>
        <v/>
      </c>
      <c r="AB187" s="131" t="str">
        <f t="shared" si="88"/>
        <v/>
      </c>
      <c r="AC187" s="131" t="str">
        <f t="shared" si="88"/>
        <v/>
      </c>
      <c r="AD187" s="131" t="str">
        <f t="shared" si="88"/>
        <v/>
      </c>
      <c r="AE187" s="131" t="str">
        <f t="shared" si="88"/>
        <v/>
      </c>
      <c r="AF187" s="131" t="str">
        <f t="shared" si="89"/>
        <v/>
      </c>
      <c r="AG187" s="131" t="str">
        <f t="shared" si="89"/>
        <v/>
      </c>
      <c r="AH187" s="131" t="str">
        <f t="shared" si="89"/>
        <v/>
      </c>
      <c r="AI187" s="131" t="str">
        <f t="shared" si="89"/>
        <v/>
      </c>
      <c r="AJ187" s="131" t="str">
        <f t="shared" si="89"/>
        <v/>
      </c>
      <c r="AK187" s="131" t="str">
        <f t="shared" si="89"/>
        <v/>
      </c>
      <c r="AL187" s="131" t="str">
        <f t="shared" si="89"/>
        <v/>
      </c>
      <c r="AM187" s="131" t="str">
        <f t="shared" si="89"/>
        <v/>
      </c>
      <c r="AN187" s="131" t="str">
        <f t="shared" si="89"/>
        <v/>
      </c>
      <c r="AO187" s="131" t="str">
        <f t="shared" si="89"/>
        <v/>
      </c>
      <c r="AP187" s="131" t="str">
        <f t="shared" si="90"/>
        <v/>
      </c>
      <c r="AQ187" s="131" t="str">
        <f t="shared" si="90"/>
        <v/>
      </c>
      <c r="AR187" s="131" t="str">
        <f t="shared" si="90"/>
        <v/>
      </c>
      <c r="AS187" s="131" t="str">
        <f t="shared" si="90"/>
        <v>NUECES COUNTY</v>
      </c>
      <c r="AT187" s="131" t="str">
        <f t="shared" si="90"/>
        <v/>
      </c>
      <c r="AU187" s="131" t="str">
        <f t="shared" si="90"/>
        <v/>
      </c>
      <c r="AV187" s="131" t="str">
        <f t="shared" si="90"/>
        <v/>
      </c>
      <c r="AW187" s="131" t="str">
        <f t="shared" si="90"/>
        <v/>
      </c>
      <c r="AX187" s="131" t="str">
        <f t="shared" si="90"/>
        <v/>
      </c>
      <c r="AY187" s="131" t="str">
        <f t="shared" si="90"/>
        <v/>
      </c>
      <c r="AZ187" s="131" t="str">
        <f t="shared" si="90"/>
        <v/>
      </c>
    </row>
    <row r="188" spans="1:52" x14ac:dyDescent="0.2">
      <c r="A188" s="135">
        <v>179</v>
      </c>
      <c r="B188" s="131" t="str">
        <f t="shared" si="86"/>
        <v/>
      </c>
      <c r="C188" s="131" t="str">
        <f t="shared" si="86"/>
        <v/>
      </c>
      <c r="D188" s="131" t="str">
        <f t="shared" si="86"/>
        <v/>
      </c>
      <c r="E188" s="131" t="str">
        <f t="shared" si="86"/>
        <v/>
      </c>
      <c r="F188" s="131" t="str">
        <f t="shared" si="86"/>
        <v/>
      </c>
      <c r="G188" s="131" t="str">
        <f t="shared" si="86"/>
        <v/>
      </c>
      <c r="H188" s="131" t="str">
        <f t="shared" si="86"/>
        <v/>
      </c>
      <c r="I188" s="131" t="str">
        <f t="shared" si="86"/>
        <v/>
      </c>
      <c r="J188" s="131" t="str">
        <f t="shared" si="86"/>
        <v/>
      </c>
      <c r="K188" s="131" t="str">
        <f t="shared" si="86"/>
        <v/>
      </c>
      <c r="L188" s="131" t="str">
        <f t="shared" si="87"/>
        <v/>
      </c>
      <c r="M188" s="131" t="str">
        <f t="shared" si="87"/>
        <v/>
      </c>
      <c r="N188" s="131" t="str">
        <f t="shared" si="87"/>
        <v/>
      </c>
      <c r="O188" s="131" t="str">
        <f t="shared" si="87"/>
        <v/>
      </c>
      <c r="P188" s="131" t="str">
        <f t="shared" si="87"/>
        <v/>
      </c>
      <c r="Q188" s="131" t="str">
        <f t="shared" si="87"/>
        <v/>
      </c>
      <c r="R188" s="131" t="str">
        <f t="shared" si="87"/>
        <v/>
      </c>
      <c r="S188" s="131" t="str">
        <f t="shared" si="87"/>
        <v/>
      </c>
      <c r="T188" s="131" t="str">
        <f t="shared" si="87"/>
        <v/>
      </c>
      <c r="U188" s="131" t="str">
        <f t="shared" si="87"/>
        <v/>
      </c>
      <c r="V188" s="131" t="str">
        <f t="shared" si="88"/>
        <v/>
      </c>
      <c r="W188" s="131" t="str">
        <f t="shared" si="88"/>
        <v/>
      </c>
      <c r="X188" s="131" t="str">
        <f t="shared" si="88"/>
        <v/>
      </c>
      <c r="Y188" s="131" t="str">
        <f t="shared" si="88"/>
        <v/>
      </c>
      <c r="Z188" s="131" t="str">
        <f t="shared" si="88"/>
        <v/>
      </c>
      <c r="AA188" s="131" t="str">
        <f t="shared" si="88"/>
        <v/>
      </c>
      <c r="AB188" s="131" t="str">
        <f t="shared" si="88"/>
        <v/>
      </c>
      <c r="AC188" s="131" t="str">
        <f t="shared" si="88"/>
        <v/>
      </c>
      <c r="AD188" s="131" t="str">
        <f t="shared" si="88"/>
        <v/>
      </c>
      <c r="AE188" s="131" t="str">
        <f t="shared" si="88"/>
        <v/>
      </c>
      <c r="AF188" s="131" t="str">
        <f t="shared" si="89"/>
        <v/>
      </c>
      <c r="AG188" s="131" t="str">
        <f t="shared" si="89"/>
        <v/>
      </c>
      <c r="AH188" s="131" t="str">
        <f t="shared" si="89"/>
        <v/>
      </c>
      <c r="AI188" s="131" t="str">
        <f t="shared" si="89"/>
        <v/>
      </c>
      <c r="AJ188" s="131" t="str">
        <f t="shared" si="89"/>
        <v/>
      </c>
      <c r="AK188" s="131" t="str">
        <f t="shared" si="89"/>
        <v/>
      </c>
      <c r="AL188" s="131" t="str">
        <f t="shared" si="89"/>
        <v/>
      </c>
      <c r="AM188" s="131" t="str">
        <f t="shared" si="89"/>
        <v/>
      </c>
      <c r="AN188" s="131" t="str">
        <f t="shared" si="89"/>
        <v/>
      </c>
      <c r="AO188" s="131" t="str">
        <f t="shared" si="89"/>
        <v/>
      </c>
      <c r="AP188" s="131" t="str">
        <f t="shared" si="90"/>
        <v/>
      </c>
      <c r="AQ188" s="131" t="str">
        <f t="shared" si="90"/>
        <v/>
      </c>
      <c r="AR188" s="131" t="str">
        <f t="shared" si="90"/>
        <v/>
      </c>
      <c r="AS188" s="131" t="str">
        <f t="shared" si="90"/>
        <v>OCHILTREE COUNTY</v>
      </c>
      <c r="AT188" s="131" t="str">
        <f t="shared" si="90"/>
        <v/>
      </c>
      <c r="AU188" s="131" t="str">
        <f t="shared" si="90"/>
        <v/>
      </c>
      <c r="AV188" s="131" t="str">
        <f t="shared" si="90"/>
        <v/>
      </c>
      <c r="AW188" s="131" t="str">
        <f t="shared" si="90"/>
        <v/>
      </c>
      <c r="AX188" s="131" t="str">
        <f t="shared" si="90"/>
        <v/>
      </c>
      <c r="AY188" s="131" t="str">
        <f t="shared" si="90"/>
        <v/>
      </c>
      <c r="AZ188" s="131" t="str">
        <f t="shared" si="90"/>
        <v/>
      </c>
    </row>
    <row r="189" spans="1:52" x14ac:dyDescent="0.2">
      <c r="A189" s="135">
        <v>180</v>
      </c>
      <c r="B189" s="131" t="str">
        <f t="shared" si="86"/>
        <v/>
      </c>
      <c r="C189" s="131" t="str">
        <f t="shared" si="86"/>
        <v/>
      </c>
      <c r="D189" s="131" t="str">
        <f t="shared" si="86"/>
        <v/>
      </c>
      <c r="E189" s="131" t="str">
        <f t="shared" si="86"/>
        <v/>
      </c>
      <c r="F189" s="131" t="str">
        <f t="shared" si="86"/>
        <v/>
      </c>
      <c r="G189" s="131" t="str">
        <f t="shared" si="86"/>
        <v/>
      </c>
      <c r="H189" s="131" t="str">
        <f t="shared" si="86"/>
        <v/>
      </c>
      <c r="I189" s="131" t="str">
        <f t="shared" si="86"/>
        <v/>
      </c>
      <c r="J189" s="131" t="str">
        <f t="shared" si="86"/>
        <v/>
      </c>
      <c r="K189" s="131" t="str">
        <f t="shared" si="86"/>
        <v/>
      </c>
      <c r="L189" s="131" t="str">
        <f t="shared" si="87"/>
        <v/>
      </c>
      <c r="M189" s="131" t="str">
        <f t="shared" si="87"/>
        <v/>
      </c>
      <c r="N189" s="131" t="str">
        <f t="shared" si="87"/>
        <v/>
      </c>
      <c r="O189" s="131" t="str">
        <f t="shared" si="87"/>
        <v/>
      </c>
      <c r="P189" s="131" t="str">
        <f t="shared" si="87"/>
        <v/>
      </c>
      <c r="Q189" s="131" t="str">
        <f t="shared" si="87"/>
        <v/>
      </c>
      <c r="R189" s="131" t="str">
        <f t="shared" si="87"/>
        <v/>
      </c>
      <c r="S189" s="131" t="str">
        <f t="shared" si="87"/>
        <v/>
      </c>
      <c r="T189" s="131" t="str">
        <f t="shared" si="87"/>
        <v/>
      </c>
      <c r="U189" s="131" t="str">
        <f t="shared" si="87"/>
        <v/>
      </c>
      <c r="V189" s="131" t="str">
        <f t="shared" si="88"/>
        <v/>
      </c>
      <c r="W189" s="131" t="str">
        <f t="shared" si="88"/>
        <v/>
      </c>
      <c r="X189" s="131" t="str">
        <f t="shared" si="88"/>
        <v/>
      </c>
      <c r="Y189" s="131" t="str">
        <f t="shared" si="88"/>
        <v/>
      </c>
      <c r="Z189" s="131" t="str">
        <f t="shared" si="88"/>
        <v/>
      </c>
      <c r="AA189" s="131" t="str">
        <f t="shared" si="88"/>
        <v/>
      </c>
      <c r="AB189" s="131" t="str">
        <f t="shared" si="88"/>
        <v/>
      </c>
      <c r="AC189" s="131" t="str">
        <f t="shared" si="88"/>
        <v/>
      </c>
      <c r="AD189" s="131" t="str">
        <f t="shared" si="88"/>
        <v/>
      </c>
      <c r="AE189" s="131" t="str">
        <f t="shared" si="88"/>
        <v/>
      </c>
      <c r="AF189" s="131" t="str">
        <f t="shared" si="89"/>
        <v/>
      </c>
      <c r="AG189" s="131" t="str">
        <f t="shared" si="89"/>
        <v/>
      </c>
      <c r="AH189" s="131" t="str">
        <f t="shared" si="89"/>
        <v/>
      </c>
      <c r="AI189" s="131" t="str">
        <f t="shared" si="89"/>
        <v/>
      </c>
      <c r="AJ189" s="131" t="str">
        <f t="shared" si="89"/>
        <v/>
      </c>
      <c r="AK189" s="131" t="str">
        <f t="shared" si="89"/>
        <v/>
      </c>
      <c r="AL189" s="131" t="str">
        <f t="shared" si="89"/>
        <v/>
      </c>
      <c r="AM189" s="131" t="str">
        <f t="shared" si="89"/>
        <v/>
      </c>
      <c r="AN189" s="131" t="str">
        <f t="shared" si="89"/>
        <v/>
      </c>
      <c r="AO189" s="131" t="str">
        <f t="shared" si="89"/>
        <v/>
      </c>
      <c r="AP189" s="131" t="str">
        <f t="shared" si="90"/>
        <v/>
      </c>
      <c r="AQ189" s="131" t="str">
        <f t="shared" si="90"/>
        <v/>
      </c>
      <c r="AR189" s="131" t="str">
        <f t="shared" si="90"/>
        <v/>
      </c>
      <c r="AS189" s="131" t="str">
        <f t="shared" si="90"/>
        <v>OLDHAM COUNTY</v>
      </c>
      <c r="AT189" s="131" t="str">
        <f t="shared" si="90"/>
        <v/>
      </c>
      <c r="AU189" s="131" t="str">
        <f t="shared" si="90"/>
        <v/>
      </c>
      <c r="AV189" s="131" t="str">
        <f t="shared" si="90"/>
        <v/>
      </c>
      <c r="AW189" s="131" t="str">
        <f t="shared" si="90"/>
        <v/>
      </c>
      <c r="AX189" s="131" t="str">
        <f t="shared" si="90"/>
        <v/>
      </c>
      <c r="AY189" s="131" t="str">
        <f t="shared" si="90"/>
        <v/>
      </c>
      <c r="AZ189" s="131" t="str">
        <f t="shared" si="90"/>
        <v/>
      </c>
    </row>
    <row r="190" spans="1:52" x14ac:dyDescent="0.2">
      <c r="A190" s="135">
        <v>181</v>
      </c>
      <c r="B190" s="131" t="str">
        <f t="shared" ref="B190:K199" si="91">IFERROR(VLOOKUP($B$3&amp;"_"&amp;B$8&amp;$A190,LookUpTable_CountyName_AllYears,3,FALSE),"")</f>
        <v/>
      </c>
      <c r="C190" s="131" t="str">
        <f t="shared" si="91"/>
        <v/>
      </c>
      <c r="D190" s="131" t="str">
        <f t="shared" si="91"/>
        <v/>
      </c>
      <c r="E190" s="131" t="str">
        <f t="shared" si="91"/>
        <v/>
      </c>
      <c r="F190" s="131" t="str">
        <f t="shared" si="91"/>
        <v/>
      </c>
      <c r="G190" s="131" t="str">
        <f t="shared" si="91"/>
        <v/>
      </c>
      <c r="H190" s="131" t="str">
        <f t="shared" si="91"/>
        <v/>
      </c>
      <c r="I190" s="131" t="str">
        <f t="shared" si="91"/>
        <v/>
      </c>
      <c r="J190" s="131" t="str">
        <f t="shared" si="91"/>
        <v/>
      </c>
      <c r="K190" s="131" t="str">
        <f t="shared" si="91"/>
        <v/>
      </c>
      <c r="L190" s="131" t="str">
        <f t="shared" ref="L190:U199" si="92">IFERROR(VLOOKUP($B$3&amp;"_"&amp;L$8&amp;$A190,LookUpTable_CountyName_AllYears,3,FALSE),"")</f>
        <v/>
      </c>
      <c r="M190" s="131" t="str">
        <f t="shared" si="92"/>
        <v/>
      </c>
      <c r="N190" s="131" t="str">
        <f t="shared" si="92"/>
        <v/>
      </c>
      <c r="O190" s="131" t="str">
        <f t="shared" si="92"/>
        <v/>
      </c>
      <c r="P190" s="131" t="str">
        <f t="shared" si="92"/>
        <v/>
      </c>
      <c r="Q190" s="131" t="str">
        <f t="shared" si="92"/>
        <v/>
      </c>
      <c r="R190" s="131" t="str">
        <f t="shared" si="92"/>
        <v/>
      </c>
      <c r="S190" s="131" t="str">
        <f t="shared" si="92"/>
        <v/>
      </c>
      <c r="T190" s="131" t="str">
        <f t="shared" si="92"/>
        <v/>
      </c>
      <c r="U190" s="131" t="str">
        <f t="shared" si="92"/>
        <v/>
      </c>
      <c r="V190" s="131" t="str">
        <f t="shared" ref="V190:AE199" si="93">IFERROR(VLOOKUP($B$3&amp;"_"&amp;V$8&amp;$A190,LookUpTable_CountyName_AllYears,3,FALSE),"")</f>
        <v/>
      </c>
      <c r="W190" s="131" t="str">
        <f t="shared" si="93"/>
        <v/>
      </c>
      <c r="X190" s="131" t="str">
        <f t="shared" si="93"/>
        <v/>
      </c>
      <c r="Y190" s="131" t="str">
        <f t="shared" si="93"/>
        <v/>
      </c>
      <c r="Z190" s="131" t="str">
        <f t="shared" si="93"/>
        <v/>
      </c>
      <c r="AA190" s="131" t="str">
        <f t="shared" si="93"/>
        <v/>
      </c>
      <c r="AB190" s="131" t="str">
        <f t="shared" si="93"/>
        <v/>
      </c>
      <c r="AC190" s="131" t="str">
        <f t="shared" si="93"/>
        <v/>
      </c>
      <c r="AD190" s="131" t="str">
        <f t="shared" si="93"/>
        <v/>
      </c>
      <c r="AE190" s="131" t="str">
        <f t="shared" si="93"/>
        <v/>
      </c>
      <c r="AF190" s="131" t="str">
        <f t="shared" ref="AF190:AO199" si="94">IFERROR(VLOOKUP($B$3&amp;"_"&amp;AF$8&amp;$A190,LookUpTable_CountyName_AllYears,3,FALSE),"")</f>
        <v/>
      </c>
      <c r="AG190" s="131" t="str">
        <f t="shared" si="94"/>
        <v/>
      </c>
      <c r="AH190" s="131" t="str">
        <f t="shared" si="94"/>
        <v/>
      </c>
      <c r="AI190" s="131" t="str">
        <f t="shared" si="94"/>
        <v/>
      </c>
      <c r="AJ190" s="131" t="str">
        <f t="shared" si="94"/>
        <v/>
      </c>
      <c r="AK190" s="131" t="str">
        <f t="shared" si="94"/>
        <v/>
      </c>
      <c r="AL190" s="131" t="str">
        <f t="shared" si="94"/>
        <v/>
      </c>
      <c r="AM190" s="131" t="str">
        <f t="shared" si="94"/>
        <v/>
      </c>
      <c r="AN190" s="131" t="str">
        <f t="shared" si="94"/>
        <v/>
      </c>
      <c r="AO190" s="131" t="str">
        <f t="shared" si="94"/>
        <v/>
      </c>
      <c r="AP190" s="131" t="str">
        <f t="shared" ref="AP190:AZ199" si="95">IFERROR(VLOOKUP($B$3&amp;"_"&amp;AP$8&amp;$A190,LookUpTable_CountyName_AllYears,3,FALSE),"")</f>
        <v/>
      </c>
      <c r="AQ190" s="131" t="str">
        <f t="shared" si="95"/>
        <v/>
      </c>
      <c r="AR190" s="131" t="str">
        <f t="shared" si="95"/>
        <v/>
      </c>
      <c r="AS190" s="131" t="str">
        <f t="shared" si="95"/>
        <v>ORANGE COUNTY</v>
      </c>
      <c r="AT190" s="131" t="str">
        <f t="shared" si="95"/>
        <v/>
      </c>
      <c r="AU190" s="131" t="str">
        <f t="shared" si="95"/>
        <v/>
      </c>
      <c r="AV190" s="131" t="str">
        <f t="shared" si="95"/>
        <v/>
      </c>
      <c r="AW190" s="131" t="str">
        <f t="shared" si="95"/>
        <v/>
      </c>
      <c r="AX190" s="131" t="str">
        <f t="shared" si="95"/>
        <v/>
      </c>
      <c r="AY190" s="131" t="str">
        <f t="shared" si="95"/>
        <v/>
      </c>
      <c r="AZ190" s="131" t="str">
        <f t="shared" si="95"/>
        <v/>
      </c>
    </row>
    <row r="191" spans="1:52" x14ac:dyDescent="0.2">
      <c r="A191" s="135">
        <v>182</v>
      </c>
      <c r="B191" s="131" t="str">
        <f t="shared" si="91"/>
        <v/>
      </c>
      <c r="C191" s="131" t="str">
        <f t="shared" si="91"/>
        <v/>
      </c>
      <c r="D191" s="131" t="str">
        <f t="shared" si="91"/>
        <v/>
      </c>
      <c r="E191" s="131" t="str">
        <f t="shared" si="91"/>
        <v/>
      </c>
      <c r="F191" s="131" t="str">
        <f t="shared" si="91"/>
        <v/>
      </c>
      <c r="G191" s="131" t="str">
        <f t="shared" si="91"/>
        <v/>
      </c>
      <c r="H191" s="131" t="str">
        <f t="shared" si="91"/>
        <v/>
      </c>
      <c r="I191" s="131" t="str">
        <f t="shared" si="91"/>
        <v/>
      </c>
      <c r="J191" s="131" t="str">
        <f t="shared" si="91"/>
        <v/>
      </c>
      <c r="K191" s="131" t="str">
        <f t="shared" si="91"/>
        <v/>
      </c>
      <c r="L191" s="131" t="str">
        <f t="shared" si="92"/>
        <v/>
      </c>
      <c r="M191" s="131" t="str">
        <f t="shared" si="92"/>
        <v/>
      </c>
      <c r="N191" s="131" t="str">
        <f t="shared" si="92"/>
        <v/>
      </c>
      <c r="O191" s="131" t="str">
        <f t="shared" si="92"/>
        <v/>
      </c>
      <c r="P191" s="131" t="str">
        <f t="shared" si="92"/>
        <v/>
      </c>
      <c r="Q191" s="131" t="str">
        <f t="shared" si="92"/>
        <v/>
      </c>
      <c r="R191" s="131" t="str">
        <f t="shared" si="92"/>
        <v/>
      </c>
      <c r="S191" s="131" t="str">
        <f t="shared" si="92"/>
        <v/>
      </c>
      <c r="T191" s="131" t="str">
        <f t="shared" si="92"/>
        <v/>
      </c>
      <c r="U191" s="131" t="str">
        <f t="shared" si="92"/>
        <v/>
      </c>
      <c r="V191" s="131" t="str">
        <f t="shared" si="93"/>
        <v/>
      </c>
      <c r="W191" s="131" t="str">
        <f t="shared" si="93"/>
        <v/>
      </c>
      <c r="X191" s="131" t="str">
        <f t="shared" si="93"/>
        <v/>
      </c>
      <c r="Y191" s="131" t="str">
        <f t="shared" si="93"/>
        <v/>
      </c>
      <c r="Z191" s="131" t="str">
        <f t="shared" si="93"/>
        <v/>
      </c>
      <c r="AA191" s="131" t="str">
        <f t="shared" si="93"/>
        <v/>
      </c>
      <c r="AB191" s="131" t="str">
        <f t="shared" si="93"/>
        <v/>
      </c>
      <c r="AC191" s="131" t="str">
        <f t="shared" si="93"/>
        <v/>
      </c>
      <c r="AD191" s="131" t="str">
        <f t="shared" si="93"/>
        <v/>
      </c>
      <c r="AE191" s="131" t="str">
        <f t="shared" si="93"/>
        <v/>
      </c>
      <c r="AF191" s="131" t="str">
        <f t="shared" si="94"/>
        <v/>
      </c>
      <c r="AG191" s="131" t="str">
        <f t="shared" si="94"/>
        <v/>
      </c>
      <c r="AH191" s="131" t="str">
        <f t="shared" si="94"/>
        <v/>
      </c>
      <c r="AI191" s="131" t="str">
        <f t="shared" si="94"/>
        <v/>
      </c>
      <c r="AJ191" s="131" t="str">
        <f t="shared" si="94"/>
        <v/>
      </c>
      <c r="AK191" s="131" t="str">
        <f t="shared" si="94"/>
        <v/>
      </c>
      <c r="AL191" s="131" t="str">
        <f t="shared" si="94"/>
        <v/>
      </c>
      <c r="AM191" s="131" t="str">
        <f t="shared" si="94"/>
        <v/>
      </c>
      <c r="AN191" s="131" t="str">
        <f t="shared" si="94"/>
        <v/>
      </c>
      <c r="AO191" s="131" t="str">
        <f t="shared" si="94"/>
        <v/>
      </c>
      <c r="AP191" s="131" t="str">
        <f t="shared" si="95"/>
        <v/>
      </c>
      <c r="AQ191" s="131" t="str">
        <f t="shared" si="95"/>
        <v/>
      </c>
      <c r="AR191" s="131" t="str">
        <f t="shared" si="95"/>
        <v/>
      </c>
      <c r="AS191" s="131" t="str">
        <f t="shared" si="95"/>
        <v>PALO PINTO COUNTY</v>
      </c>
      <c r="AT191" s="131" t="str">
        <f t="shared" si="95"/>
        <v/>
      </c>
      <c r="AU191" s="131" t="str">
        <f t="shared" si="95"/>
        <v/>
      </c>
      <c r="AV191" s="131" t="str">
        <f t="shared" si="95"/>
        <v/>
      </c>
      <c r="AW191" s="131" t="str">
        <f t="shared" si="95"/>
        <v/>
      </c>
      <c r="AX191" s="131" t="str">
        <f t="shared" si="95"/>
        <v/>
      </c>
      <c r="AY191" s="131" t="str">
        <f t="shared" si="95"/>
        <v/>
      </c>
      <c r="AZ191" s="131" t="str">
        <f t="shared" si="95"/>
        <v/>
      </c>
    </row>
    <row r="192" spans="1:52" x14ac:dyDescent="0.2">
      <c r="A192" s="135">
        <v>183</v>
      </c>
      <c r="B192" s="131" t="str">
        <f t="shared" si="91"/>
        <v/>
      </c>
      <c r="C192" s="131" t="str">
        <f t="shared" si="91"/>
        <v/>
      </c>
      <c r="D192" s="131" t="str">
        <f t="shared" si="91"/>
        <v/>
      </c>
      <c r="E192" s="131" t="str">
        <f t="shared" si="91"/>
        <v/>
      </c>
      <c r="F192" s="131" t="str">
        <f t="shared" si="91"/>
        <v/>
      </c>
      <c r="G192" s="131" t="str">
        <f t="shared" si="91"/>
        <v/>
      </c>
      <c r="H192" s="131" t="str">
        <f t="shared" si="91"/>
        <v/>
      </c>
      <c r="I192" s="131" t="str">
        <f t="shared" si="91"/>
        <v/>
      </c>
      <c r="J192" s="131" t="str">
        <f t="shared" si="91"/>
        <v/>
      </c>
      <c r="K192" s="131" t="str">
        <f t="shared" si="91"/>
        <v/>
      </c>
      <c r="L192" s="131" t="str">
        <f t="shared" si="92"/>
        <v/>
      </c>
      <c r="M192" s="131" t="str">
        <f t="shared" si="92"/>
        <v/>
      </c>
      <c r="N192" s="131" t="str">
        <f t="shared" si="92"/>
        <v/>
      </c>
      <c r="O192" s="131" t="str">
        <f t="shared" si="92"/>
        <v/>
      </c>
      <c r="P192" s="131" t="str">
        <f t="shared" si="92"/>
        <v/>
      </c>
      <c r="Q192" s="131" t="str">
        <f t="shared" si="92"/>
        <v/>
      </c>
      <c r="R192" s="131" t="str">
        <f t="shared" si="92"/>
        <v/>
      </c>
      <c r="S192" s="131" t="str">
        <f t="shared" si="92"/>
        <v/>
      </c>
      <c r="T192" s="131" t="str">
        <f t="shared" si="92"/>
        <v/>
      </c>
      <c r="U192" s="131" t="str">
        <f t="shared" si="92"/>
        <v/>
      </c>
      <c r="V192" s="131" t="str">
        <f t="shared" si="93"/>
        <v/>
      </c>
      <c r="W192" s="131" t="str">
        <f t="shared" si="93"/>
        <v/>
      </c>
      <c r="X192" s="131" t="str">
        <f t="shared" si="93"/>
        <v/>
      </c>
      <c r="Y192" s="131" t="str">
        <f t="shared" si="93"/>
        <v/>
      </c>
      <c r="Z192" s="131" t="str">
        <f t="shared" si="93"/>
        <v/>
      </c>
      <c r="AA192" s="131" t="str">
        <f t="shared" si="93"/>
        <v/>
      </c>
      <c r="AB192" s="131" t="str">
        <f t="shared" si="93"/>
        <v/>
      </c>
      <c r="AC192" s="131" t="str">
        <f t="shared" si="93"/>
        <v/>
      </c>
      <c r="AD192" s="131" t="str">
        <f t="shared" si="93"/>
        <v/>
      </c>
      <c r="AE192" s="131" t="str">
        <f t="shared" si="93"/>
        <v/>
      </c>
      <c r="AF192" s="131" t="str">
        <f t="shared" si="94"/>
        <v/>
      </c>
      <c r="AG192" s="131" t="str">
        <f t="shared" si="94"/>
        <v/>
      </c>
      <c r="AH192" s="131" t="str">
        <f t="shared" si="94"/>
        <v/>
      </c>
      <c r="AI192" s="131" t="str">
        <f t="shared" si="94"/>
        <v/>
      </c>
      <c r="AJ192" s="131" t="str">
        <f t="shared" si="94"/>
        <v/>
      </c>
      <c r="AK192" s="131" t="str">
        <f t="shared" si="94"/>
        <v/>
      </c>
      <c r="AL192" s="131" t="str">
        <f t="shared" si="94"/>
        <v/>
      </c>
      <c r="AM192" s="131" t="str">
        <f t="shared" si="94"/>
        <v/>
      </c>
      <c r="AN192" s="131" t="str">
        <f t="shared" si="94"/>
        <v/>
      </c>
      <c r="AO192" s="131" t="str">
        <f t="shared" si="94"/>
        <v/>
      </c>
      <c r="AP192" s="131" t="str">
        <f t="shared" si="95"/>
        <v/>
      </c>
      <c r="AQ192" s="131" t="str">
        <f t="shared" si="95"/>
        <v/>
      </c>
      <c r="AR192" s="131" t="str">
        <f t="shared" si="95"/>
        <v/>
      </c>
      <c r="AS192" s="131" t="str">
        <f t="shared" si="95"/>
        <v>PANOLA COUNTY</v>
      </c>
      <c r="AT192" s="131" t="str">
        <f t="shared" si="95"/>
        <v/>
      </c>
      <c r="AU192" s="131" t="str">
        <f t="shared" si="95"/>
        <v/>
      </c>
      <c r="AV192" s="131" t="str">
        <f t="shared" si="95"/>
        <v/>
      </c>
      <c r="AW192" s="131" t="str">
        <f t="shared" si="95"/>
        <v/>
      </c>
      <c r="AX192" s="131" t="str">
        <f t="shared" si="95"/>
        <v/>
      </c>
      <c r="AY192" s="131" t="str">
        <f t="shared" si="95"/>
        <v/>
      </c>
      <c r="AZ192" s="131" t="str">
        <f t="shared" si="95"/>
        <v/>
      </c>
    </row>
    <row r="193" spans="1:52" x14ac:dyDescent="0.2">
      <c r="A193" s="135">
        <v>184</v>
      </c>
      <c r="B193" s="131" t="str">
        <f t="shared" si="91"/>
        <v/>
      </c>
      <c r="C193" s="131" t="str">
        <f t="shared" si="91"/>
        <v/>
      </c>
      <c r="D193" s="131" t="str">
        <f t="shared" si="91"/>
        <v/>
      </c>
      <c r="E193" s="131" t="str">
        <f t="shared" si="91"/>
        <v/>
      </c>
      <c r="F193" s="131" t="str">
        <f t="shared" si="91"/>
        <v/>
      </c>
      <c r="G193" s="131" t="str">
        <f t="shared" si="91"/>
        <v/>
      </c>
      <c r="H193" s="131" t="str">
        <f t="shared" si="91"/>
        <v/>
      </c>
      <c r="I193" s="131" t="str">
        <f t="shared" si="91"/>
        <v/>
      </c>
      <c r="J193" s="131" t="str">
        <f t="shared" si="91"/>
        <v/>
      </c>
      <c r="K193" s="131" t="str">
        <f t="shared" si="91"/>
        <v/>
      </c>
      <c r="L193" s="131" t="str">
        <f t="shared" si="92"/>
        <v/>
      </c>
      <c r="M193" s="131" t="str">
        <f t="shared" si="92"/>
        <v/>
      </c>
      <c r="N193" s="131" t="str">
        <f t="shared" si="92"/>
        <v/>
      </c>
      <c r="O193" s="131" t="str">
        <f t="shared" si="92"/>
        <v/>
      </c>
      <c r="P193" s="131" t="str">
        <f t="shared" si="92"/>
        <v/>
      </c>
      <c r="Q193" s="131" t="str">
        <f t="shared" si="92"/>
        <v/>
      </c>
      <c r="R193" s="131" t="str">
        <f t="shared" si="92"/>
        <v/>
      </c>
      <c r="S193" s="131" t="str">
        <f t="shared" si="92"/>
        <v/>
      </c>
      <c r="T193" s="131" t="str">
        <f t="shared" si="92"/>
        <v/>
      </c>
      <c r="U193" s="131" t="str">
        <f t="shared" si="92"/>
        <v/>
      </c>
      <c r="V193" s="131" t="str">
        <f t="shared" si="93"/>
        <v/>
      </c>
      <c r="W193" s="131" t="str">
        <f t="shared" si="93"/>
        <v/>
      </c>
      <c r="X193" s="131" t="str">
        <f t="shared" si="93"/>
        <v/>
      </c>
      <c r="Y193" s="131" t="str">
        <f t="shared" si="93"/>
        <v/>
      </c>
      <c r="Z193" s="131" t="str">
        <f t="shared" si="93"/>
        <v/>
      </c>
      <c r="AA193" s="131" t="str">
        <f t="shared" si="93"/>
        <v/>
      </c>
      <c r="AB193" s="131" t="str">
        <f t="shared" si="93"/>
        <v/>
      </c>
      <c r="AC193" s="131" t="str">
        <f t="shared" si="93"/>
        <v/>
      </c>
      <c r="AD193" s="131" t="str">
        <f t="shared" si="93"/>
        <v/>
      </c>
      <c r="AE193" s="131" t="str">
        <f t="shared" si="93"/>
        <v/>
      </c>
      <c r="AF193" s="131" t="str">
        <f t="shared" si="94"/>
        <v/>
      </c>
      <c r="AG193" s="131" t="str">
        <f t="shared" si="94"/>
        <v/>
      </c>
      <c r="AH193" s="131" t="str">
        <f t="shared" si="94"/>
        <v/>
      </c>
      <c r="AI193" s="131" t="str">
        <f t="shared" si="94"/>
        <v/>
      </c>
      <c r="AJ193" s="131" t="str">
        <f t="shared" si="94"/>
        <v/>
      </c>
      <c r="AK193" s="131" t="str">
        <f t="shared" si="94"/>
        <v/>
      </c>
      <c r="AL193" s="131" t="str">
        <f t="shared" si="94"/>
        <v/>
      </c>
      <c r="AM193" s="131" t="str">
        <f t="shared" si="94"/>
        <v/>
      </c>
      <c r="AN193" s="131" t="str">
        <f t="shared" si="94"/>
        <v/>
      </c>
      <c r="AO193" s="131" t="str">
        <f t="shared" si="94"/>
        <v/>
      </c>
      <c r="AP193" s="131" t="str">
        <f t="shared" si="95"/>
        <v/>
      </c>
      <c r="AQ193" s="131" t="str">
        <f t="shared" si="95"/>
        <v/>
      </c>
      <c r="AR193" s="131" t="str">
        <f t="shared" si="95"/>
        <v/>
      </c>
      <c r="AS193" s="131" t="str">
        <f t="shared" si="95"/>
        <v>PARKER COUNTY</v>
      </c>
      <c r="AT193" s="131" t="str">
        <f t="shared" si="95"/>
        <v/>
      </c>
      <c r="AU193" s="131" t="str">
        <f t="shared" si="95"/>
        <v/>
      </c>
      <c r="AV193" s="131" t="str">
        <f t="shared" si="95"/>
        <v/>
      </c>
      <c r="AW193" s="131" t="str">
        <f t="shared" si="95"/>
        <v/>
      </c>
      <c r="AX193" s="131" t="str">
        <f t="shared" si="95"/>
        <v/>
      </c>
      <c r="AY193" s="131" t="str">
        <f t="shared" si="95"/>
        <v/>
      </c>
      <c r="AZ193" s="131" t="str">
        <f t="shared" si="95"/>
        <v/>
      </c>
    </row>
    <row r="194" spans="1:52" x14ac:dyDescent="0.2">
      <c r="A194" s="135">
        <v>185</v>
      </c>
      <c r="B194" s="131" t="str">
        <f t="shared" si="91"/>
        <v/>
      </c>
      <c r="C194" s="131" t="str">
        <f t="shared" si="91"/>
        <v/>
      </c>
      <c r="D194" s="131" t="str">
        <f t="shared" si="91"/>
        <v/>
      </c>
      <c r="E194" s="131" t="str">
        <f t="shared" si="91"/>
        <v/>
      </c>
      <c r="F194" s="131" t="str">
        <f t="shared" si="91"/>
        <v/>
      </c>
      <c r="G194" s="131" t="str">
        <f t="shared" si="91"/>
        <v/>
      </c>
      <c r="H194" s="131" t="str">
        <f t="shared" si="91"/>
        <v/>
      </c>
      <c r="I194" s="131" t="str">
        <f t="shared" si="91"/>
        <v/>
      </c>
      <c r="J194" s="131" t="str">
        <f t="shared" si="91"/>
        <v/>
      </c>
      <c r="K194" s="131" t="str">
        <f t="shared" si="91"/>
        <v/>
      </c>
      <c r="L194" s="131" t="str">
        <f t="shared" si="92"/>
        <v/>
      </c>
      <c r="M194" s="131" t="str">
        <f t="shared" si="92"/>
        <v/>
      </c>
      <c r="N194" s="131" t="str">
        <f t="shared" si="92"/>
        <v/>
      </c>
      <c r="O194" s="131" t="str">
        <f t="shared" si="92"/>
        <v/>
      </c>
      <c r="P194" s="131" t="str">
        <f t="shared" si="92"/>
        <v/>
      </c>
      <c r="Q194" s="131" t="str">
        <f t="shared" si="92"/>
        <v/>
      </c>
      <c r="R194" s="131" t="str">
        <f t="shared" si="92"/>
        <v/>
      </c>
      <c r="S194" s="131" t="str">
        <f t="shared" si="92"/>
        <v/>
      </c>
      <c r="T194" s="131" t="str">
        <f t="shared" si="92"/>
        <v/>
      </c>
      <c r="U194" s="131" t="str">
        <f t="shared" si="92"/>
        <v/>
      </c>
      <c r="V194" s="131" t="str">
        <f t="shared" si="93"/>
        <v/>
      </c>
      <c r="W194" s="131" t="str">
        <f t="shared" si="93"/>
        <v/>
      </c>
      <c r="X194" s="131" t="str">
        <f t="shared" si="93"/>
        <v/>
      </c>
      <c r="Y194" s="131" t="str">
        <f t="shared" si="93"/>
        <v/>
      </c>
      <c r="Z194" s="131" t="str">
        <f t="shared" si="93"/>
        <v/>
      </c>
      <c r="AA194" s="131" t="str">
        <f t="shared" si="93"/>
        <v/>
      </c>
      <c r="AB194" s="131" t="str">
        <f t="shared" si="93"/>
        <v/>
      </c>
      <c r="AC194" s="131" t="str">
        <f t="shared" si="93"/>
        <v/>
      </c>
      <c r="AD194" s="131" t="str">
        <f t="shared" si="93"/>
        <v/>
      </c>
      <c r="AE194" s="131" t="str">
        <f t="shared" si="93"/>
        <v/>
      </c>
      <c r="AF194" s="131" t="str">
        <f t="shared" si="94"/>
        <v/>
      </c>
      <c r="AG194" s="131" t="str">
        <f t="shared" si="94"/>
        <v/>
      </c>
      <c r="AH194" s="131" t="str">
        <f t="shared" si="94"/>
        <v/>
      </c>
      <c r="AI194" s="131" t="str">
        <f t="shared" si="94"/>
        <v/>
      </c>
      <c r="AJ194" s="131" t="str">
        <f t="shared" si="94"/>
        <v/>
      </c>
      <c r="AK194" s="131" t="str">
        <f t="shared" si="94"/>
        <v/>
      </c>
      <c r="AL194" s="131" t="str">
        <f t="shared" si="94"/>
        <v/>
      </c>
      <c r="AM194" s="131" t="str">
        <f t="shared" si="94"/>
        <v/>
      </c>
      <c r="AN194" s="131" t="str">
        <f t="shared" si="94"/>
        <v/>
      </c>
      <c r="AO194" s="131" t="str">
        <f t="shared" si="94"/>
        <v/>
      </c>
      <c r="AP194" s="131" t="str">
        <f t="shared" si="95"/>
        <v/>
      </c>
      <c r="AQ194" s="131" t="str">
        <f t="shared" si="95"/>
        <v/>
      </c>
      <c r="AR194" s="131" t="str">
        <f t="shared" si="95"/>
        <v/>
      </c>
      <c r="AS194" s="131" t="str">
        <f t="shared" si="95"/>
        <v>PARMER COUNTY</v>
      </c>
      <c r="AT194" s="131" t="str">
        <f t="shared" si="95"/>
        <v/>
      </c>
      <c r="AU194" s="131" t="str">
        <f t="shared" si="95"/>
        <v/>
      </c>
      <c r="AV194" s="131" t="str">
        <f t="shared" si="95"/>
        <v/>
      </c>
      <c r="AW194" s="131" t="str">
        <f t="shared" si="95"/>
        <v/>
      </c>
      <c r="AX194" s="131" t="str">
        <f t="shared" si="95"/>
        <v/>
      </c>
      <c r="AY194" s="131" t="str">
        <f t="shared" si="95"/>
        <v/>
      </c>
      <c r="AZ194" s="131" t="str">
        <f t="shared" si="95"/>
        <v/>
      </c>
    </row>
    <row r="195" spans="1:52" x14ac:dyDescent="0.2">
      <c r="A195" s="135">
        <v>186</v>
      </c>
      <c r="B195" s="131" t="str">
        <f t="shared" si="91"/>
        <v/>
      </c>
      <c r="C195" s="131" t="str">
        <f t="shared" si="91"/>
        <v/>
      </c>
      <c r="D195" s="131" t="str">
        <f t="shared" si="91"/>
        <v/>
      </c>
      <c r="E195" s="131" t="str">
        <f t="shared" si="91"/>
        <v/>
      </c>
      <c r="F195" s="131" t="str">
        <f t="shared" si="91"/>
        <v/>
      </c>
      <c r="G195" s="131" t="str">
        <f t="shared" si="91"/>
        <v/>
      </c>
      <c r="H195" s="131" t="str">
        <f t="shared" si="91"/>
        <v/>
      </c>
      <c r="I195" s="131" t="str">
        <f t="shared" si="91"/>
        <v/>
      </c>
      <c r="J195" s="131" t="str">
        <f t="shared" si="91"/>
        <v/>
      </c>
      <c r="K195" s="131" t="str">
        <f t="shared" si="91"/>
        <v/>
      </c>
      <c r="L195" s="131" t="str">
        <f t="shared" si="92"/>
        <v/>
      </c>
      <c r="M195" s="131" t="str">
        <f t="shared" si="92"/>
        <v/>
      </c>
      <c r="N195" s="131" t="str">
        <f t="shared" si="92"/>
        <v/>
      </c>
      <c r="O195" s="131" t="str">
        <f t="shared" si="92"/>
        <v/>
      </c>
      <c r="P195" s="131" t="str">
        <f t="shared" si="92"/>
        <v/>
      </c>
      <c r="Q195" s="131" t="str">
        <f t="shared" si="92"/>
        <v/>
      </c>
      <c r="R195" s="131" t="str">
        <f t="shared" si="92"/>
        <v/>
      </c>
      <c r="S195" s="131" t="str">
        <f t="shared" si="92"/>
        <v/>
      </c>
      <c r="T195" s="131" t="str">
        <f t="shared" si="92"/>
        <v/>
      </c>
      <c r="U195" s="131" t="str">
        <f t="shared" si="92"/>
        <v/>
      </c>
      <c r="V195" s="131" t="str">
        <f t="shared" si="93"/>
        <v/>
      </c>
      <c r="W195" s="131" t="str">
        <f t="shared" si="93"/>
        <v/>
      </c>
      <c r="X195" s="131" t="str">
        <f t="shared" si="93"/>
        <v/>
      </c>
      <c r="Y195" s="131" t="str">
        <f t="shared" si="93"/>
        <v/>
      </c>
      <c r="Z195" s="131" t="str">
        <f t="shared" si="93"/>
        <v/>
      </c>
      <c r="AA195" s="131" t="str">
        <f t="shared" si="93"/>
        <v/>
      </c>
      <c r="AB195" s="131" t="str">
        <f t="shared" si="93"/>
        <v/>
      </c>
      <c r="AC195" s="131" t="str">
        <f t="shared" si="93"/>
        <v/>
      </c>
      <c r="AD195" s="131" t="str">
        <f t="shared" si="93"/>
        <v/>
      </c>
      <c r="AE195" s="131" t="str">
        <f t="shared" si="93"/>
        <v/>
      </c>
      <c r="AF195" s="131" t="str">
        <f t="shared" si="94"/>
        <v/>
      </c>
      <c r="AG195" s="131" t="str">
        <f t="shared" si="94"/>
        <v/>
      </c>
      <c r="AH195" s="131" t="str">
        <f t="shared" si="94"/>
        <v/>
      </c>
      <c r="AI195" s="131" t="str">
        <f t="shared" si="94"/>
        <v/>
      </c>
      <c r="AJ195" s="131" t="str">
        <f t="shared" si="94"/>
        <v/>
      </c>
      <c r="AK195" s="131" t="str">
        <f t="shared" si="94"/>
        <v/>
      </c>
      <c r="AL195" s="131" t="str">
        <f t="shared" si="94"/>
        <v/>
      </c>
      <c r="AM195" s="131" t="str">
        <f t="shared" si="94"/>
        <v/>
      </c>
      <c r="AN195" s="131" t="str">
        <f t="shared" si="94"/>
        <v/>
      </c>
      <c r="AO195" s="131" t="str">
        <f t="shared" si="94"/>
        <v/>
      </c>
      <c r="AP195" s="131" t="str">
        <f t="shared" si="95"/>
        <v/>
      </c>
      <c r="AQ195" s="131" t="str">
        <f t="shared" si="95"/>
        <v/>
      </c>
      <c r="AR195" s="131" t="str">
        <f t="shared" si="95"/>
        <v/>
      </c>
      <c r="AS195" s="131" t="str">
        <f t="shared" si="95"/>
        <v>PECOS COUNTY</v>
      </c>
      <c r="AT195" s="131" t="str">
        <f t="shared" si="95"/>
        <v/>
      </c>
      <c r="AU195" s="131" t="str">
        <f t="shared" si="95"/>
        <v/>
      </c>
      <c r="AV195" s="131" t="str">
        <f t="shared" si="95"/>
        <v/>
      </c>
      <c r="AW195" s="131" t="str">
        <f t="shared" si="95"/>
        <v/>
      </c>
      <c r="AX195" s="131" t="str">
        <f t="shared" si="95"/>
        <v/>
      </c>
      <c r="AY195" s="131" t="str">
        <f t="shared" si="95"/>
        <v/>
      </c>
      <c r="AZ195" s="131" t="str">
        <f t="shared" si="95"/>
        <v/>
      </c>
    </row>
    <row r="196" spans="1:52" x14ac:dyDescent="0.2">
      <c r="A196" s="135">
        <v>187</v>
      </c>
      <c r="B196" s="131" t="str">
        <f t="shared" si="91"/>
        <v/>
      </c>
      <c r="C196" s="131" t="str">
        <f t="shared" si="91"/>
        <v/>
      </c>
      <c r="D196" s="131" t="str">
        <f t="shared" si="91"/>
        <v/>
      </c>
      <c r="E196" s="131" t="str">
        <f t="shared" si="91"/>
        <v/>
      </c>
      <c r="F196" s="131" t="str">
        <f t="shared" si="91"/>
        <v/>
      </c>
      <c r="G196" s="131" t="str">
        <f t="shared" si="91"/>
        <v/>
      </c>
      <c r="H196" s="131" t="str">
        <f t="shared" si="91"/>
        <v/>
      </c>
      <c r="I196" s="131" t="str">
        <f t="shared" si="91"/>
        <v/>
      </c>
      <c r="J196" s="131" t="str">
        <f t="shared" si="91"/>
        <v/>
      </c>
      <c r="K196" s="131" t="str">
        <f t="shared" si="91"/>
        <v/>
      </c>
      <c r="L196" s="131" t="str">
        <f t="shared" si="92"/>
        <v/>
      </c>
      <c r="M196" s="131" t="str">
        <f t="shared" si="92"/>
        <v/>
      </c>
      <c r="N196" s="131" t="str">
        <f t="shared" si="92"/>
        <v/>
      </c>
      <c r="O196" s="131" t="str">
        <f t="shared" si="92"/>
        <v/>
      </c>
      <c r="P196" s="131" t="str">
        <f t="shared" si="92"/>
        <v/>
      </c>
      <c r="Q196" s="131" t="str">
        <f t="shared" si="92"/>
        <v/>
      </c>
      <c r="R196" s="131" t="str">
        <f t="shared" si="92"/>
        <v/>
      </c>
      <c r="S196" s="131" t="str">
        <f t="shared" si="92"/>
        <v/>
      </c>
      <c r="T196" s="131" t="str">
        <f t="shared" si="92"/>
        <v/>
      </c>
      <c r="U196" s="131" t="str">
        <f t="shared" si="92"/>
        <v/>
      </c>
      <c r="V196" s="131" t="str">
        <f t="shared" si="93"/>
        <v/>
      </c>
      <c r="W196" s="131" t="str">
        <f t="shared" si="93"/>
        <v/>
      </c>
      <c r="X196" s="131" t="str">
        <f t="shared" si="93"/>
        <v/>
      </c>
      <c r="Y196" s="131" t="str">
        <f t="shared" si="93"/>
        <v/>
      </c>
      <c r="Z196" s="131" t="str">
        <f t="shared" si="93"/>
        <v/>
      </c>
      <c r="AA196" s="131" t="str">
        <f t="shared" si="93"/>
        <v/>
      </c>
      <c r="AB196" s="131" t="str">
        <f t="shared" si="93"/>
        <v/>
      </c>
      <c r="AC196" s="131" t="str">
        <f t="shared" si="93"/>
        <v/>
      </c>
      <c r="AD196" s="131" t="str">
        <f t="shared" si="93"/>
        <v/>
      </c>
      <c r="AE196" s="131" t="str">
        <f t="shared" si="93"/>
        <v/>
      </c>
      <c r="AF196" s="131" t="str">
        <f t="shared" si="94"/>
        <v/>
      </c>
      <c r="AG196" s="131" t="str">
        <f t="shared" si="94"/>
        <v/>
      </c>
      <c r="AH196" s="131" t="str">
        <f t="shared" si="94"/>
        <v/>
      </c>
      <c r="AI196" s="131" t="str">
        <f t="shared" si="94"/>
        <v/>
      </c>
      <c r="AJ196" s="131" t="str">
        <f t="shared" si="94"/>
        <v/>
      </c>
      <c r="AK196" s="131" t="str">
        <f t="shared" si="94"/>
        <v/>
      </c>
      <c r="AL196" s="131" t="str">
        <f t="shared" si="94"/>
        <v/>
      </c>
      <c r="AM196" s="131" t="str">
        <f t="shared" si="94"/>
        <v/>
      </c>
      <c r="AN196" s="131" t="str">
        <f t="shared" si="94"/>
        <v/>
      </c>
      <c r="AO196" s="131" t="str">
        <f t="shared" si="94"/>
        <v/>
      </c>
      <c r="AP196" s="131" t="str">
        <f t="shared" si="95"/>
        <v/>
      </c>
      <c r="AQ196" s="131" t="str">
        <f t="shared" si="95"/>
        <v/>
      </c>
      <c r="AR196" s="131" t="str">
        <f t="shared" si="95"/>
        <v/>
      </c>
      <c r="AS196" s="131" t="str">
        <f t="shared" si="95"/>
        <v>POLK COUNTY</v>
      </c>
      <c r="AT196" s="131" t="str">
        <f t="shared" si="95"/>
        <v/>
      </c>
      <c r="AU196" s="131" t="str">
        <f t="shared" si="95"/>
        <v/>
      </c>
      <c r="AV196" s="131" t="str">
        <f t="shared" si="95"/>
        <v/>
      </c>
      <c r="AW196" s="131" t="str">
        <f t="shared" si="95"/>
        <v/>
      </c>
      <c r="AX196" s="131" t="str">
        <f t="shared" si="95"/>
        <v/>
      </c>
      <c r="AY196" s="131" t="str">
        <f t="shared" si="95"/>
        <v/>
      </c>
      <c r="AZ196" s="131" t="str">
        <f t="shared" si="95"/>
        <v/>
      </c>
    </row>
    <row r="197" spans="1:52" x14ac:dyDescent="0.2">
      <c r="A197" s="135">
        <v>188</v>
      </c>
      <c r="B197" s="131" t="str">
        <f t="shared" si="91"/>
        <v/>
      </c>
      <c r="C197" s="131" t="str">
        <f t="shared" si="91"/>
        <v/>
      </c>
      <c r="D197" s="131" t="str">
        <f t="shared" si="91"/>
        <v/>
      </c>
      <c r="E197" s="131" t="str">
        <f t="shared" si="91"/>
        <v/>
      </c>
      <c r="F197" s="131" t="str">
        <f t="shared" si="91"/>
        <v/>
      </c>
      <c r="G197" s="131" t="str">
        <f t="shared" si="91"/>
        <v/>
      </c>
      <c r="H197" s="131" t="str">
        <f t="shared" si="91"/>
        <v/>
      </c>
      <c r="I197" s="131" t="str">
        <f t="shared" si="91"/>
        <v/>
      </c>
      <c r="J197" s="131" t="str">
        <f t="shared" si="91"/>
        <v/>
      </c>
      <c r="K197" s="131" t="str">
        <f t="shared" si="91"/>
        <v/>
      </c>
      <c r="L197" s="131" t="str">
        <f t="shared" si="92"/>
        <v/>
      </c>
      <c r="M197" s="131" t="str">
        <f t="shared" si="92"/>
        <v/>
      </c>
      <c r="N197" s="131" t="str">
        <f t="shared" si="92"/>
        <v/>
      </c>
      <c r="O197" s="131" t="str">
        <f t="shared" si="92"/>
        <v/>
      </c>
      <c r="P197" s="131" t="str">
        <f t="shared" si="92"/>
        <v/>
      </c>
      <c r="Q197" s="131" t="str">
        <f t="shared" si="92"/>
        <v/>
      </c>
      <c r="R197" s="131" t="str">
        <f t="shared" si="92"/>
        <v/>
      </c>
      <c r="S197" s="131" t="str">
        <f t="shared" si="92"/>
        <v/>
      </c>
      <c r="T197" s="131" t="str">
        <f t="shared" si="92"/>
        <v/>
      </c>
      <c r="U197" s="131" t="str">
        <f t="shared" si="92"/>
        <v/>
      </c>
      <c r="V197" s="131" t="str">
        <f t="shared" si="93"/>
        <v/>
      </c>
      <c r="W197" s="131" t="str">
        <f t="shared" si="93"/>
        <v/>
      </c>
      <c r="X197" s="131" t="str">
        <f t="shared" si="93"/>
        <v/>
      </c>
      <c r="Y197" s="131" t="str">
        <f t="shared" si="93"/>
        <v/>
      </c>
      <c r="Z197" s="131" t="str">
        <f t="shared" si="93"/>
        <v/>
      </c>
      <c r="AA197" s="131" t="str">
        <f t="shared" si="93"/>
        <v/>
      </c>
      <c r="AB197" s="131" t="str">
        <f t="shared" si="93"/>
        <v/>
      </c>
      <c r="AC197" s="131" t="str">
        <f t="shared" si="93"/>
        <v/>
      </c>
      <c r="AD197" s="131" t="str">
        <f t="shared" si="93"/>
        <v/>
      </c>
      <c r="AE197" s="131" t="str">
        <f t="shared" si="93"/>
        <v/>
      </c>
      <c r="AF197" s="131" t="str">
        <f t="shared" si="94"/>
        <v/>
      </c>
      <c r="AG197" s="131" t="str">
        <f t="shared" si="94"/>
        <v/>
      </c>
      <c r="AH197" s="131" t="str">
        <f t="shared" si="94"/>
        <v/>
      </c>
      <c r="AI197" s="131" t="str">
        <f t="shared" si="94"/>
        <v/>
      </c>
      <c r="AJ197" s="131" t="str">
        <f t="shared" si="94"/>
        <v/>
      </c>
      <c r="AK197" s="131" t="str">
        <f t="shared" si="94"/>
        <v/>
      </c>
      <c r="AL197" s="131" t="str">
        <f t="shared" si="94"/>
        <v/>
      </c>
      <c r="AM197" s="131" t="str">
        <f t="shared" si="94"/>
        <v/>
      </c>
      <c r="AN197" s="131" t="str">
        <f t="shared" si="94"/>
        <v/>
      </c>
      <c r="AO197" s="131" t="str">
        <f t="shared" si="94"/>
        <v/>
      </c>
      <c r="AP197" s="131" t="str">
        <f t="shared" si="95"/>
        <v/>
      </c>
      <c r="AQ197" s="131" t="str">
        <f t="shared" si="95"/>
        <v/>
      </c>
      <c r="AR197" s="131" t="str">
        <f t="shared" si="95"/>
        <v/>
      </c>
      <c r="AS197" s="131" t="str">
        <f t="shared" si="95"/>
        <v>POTTER COUNTY</v>
      </c>
      <c r="AT197" s="131" t="str">
        <f t="shared" si="95"/>
        <v/>
      </c>
      <c r="AU197" s="131" t="str">
        <f t="shared" si="95"/>
        <v/>
      </c>
      <c r="AV197" s="131" t="str">
        <f t="shared" si="95"/>
        <v/>
      </c>
      <c r="AW197" s="131" t="str">
        <f t="shared" si="95"/>
        <v/>
      </c>
      <c r="AX197" s="131" t="str">
        <f t="shared" si="95"/>
        <v/>
      </c>
      <c r="AY197" s="131" t="str">
        <f t="shared" si="95"/>
        <v/>
      </c>
      <c r="AZ197" s="131" t="str">
        <f t="shared" si="95"/>
        <v/>
      </c>
    </row>
    <row r="198" spans="1:52" x14ac:dyDescent="0.2">
      <c r="A198" s="135">
        <v>189</v>
      </c>
      <c r="B198" s="131" t="str">
        <f t="shared" si="91"/>
        <v/>
      </c>
      <c r="C198" s="131" t="str">
        <f t="shared" si="91"/>
        <v/>
      </c>
      <c r="D198" s="131" t="str">
        <f t="shared" si="91"/>
        <v/>
      </c>
      <c r="E198" s="131" t="str">
        <f t="shared" si="91"/>
        <v/>
      </c>
      <c r="F198" s="131" t="str">
        <f t="shared" si="91"/>
        <v/>
      </c>
      <c r="G198" s="131" t="str">
        <f t="shared" si="91"/>
        <v/>
      </c>
      <c r="H198" s="131" t="str">
        <f t="shared" si="91"/>
        <v/>
      </c>
      <c r="I198" s="131" t="str">
        <f t="shared" si="91"/>
        <v/>
      </c>
      <c r="J198" s="131" t="str">
        <f t="shared" si="91"/>
        <v/>
      </c>
      <c r="K198" s="131" t="str">
        <f t="shared" si="91"/>
        <v/>
      </c>
      <c r="L198" s="131" t="str">
        <f t="shared" si="92"/>
        <v/>
      </c>
      <c r="M198" s="131" t="str">
        <f t="shared" si="92"/>
        <v/>
      </c>
      <c r="N198" s="131" t="str">
        <f t="shared" si="92"/>
        <v/>
      </c>
      <c r="O198" s="131" t="str">
        <f t="shared" si="92"/>
        <v/>
      </c>
      <c r="P198" s="131" t="str">
        <f t="shared" si="92"/>
        <v/>
      </c>
      <c r="Q198" s="131" t="str">
        <f t="shared" si="92"/>
        <v/>
      </c>
      <c r="R198" s="131" t="str">
        <f t="shared" si="92"/>
        <v/>
      </c>
      <c r="S198" s="131" t="str">
        <f t="shared" si="92"/>
        <v/>
      </c>
      <c r="T198" s="131" t="str">
        <f t="shared" si="92"/>
        <v/>
      </c>
      <c r="U198" s="131" t="str">
        <f t="shared" si="92"/>
        <v/>
      </c>
      <c r="V198" s="131" t="str">
        <f t="shared" si="93"/>
        <v/>
      </c>
      <c r="W198" s="131" t="str">
        <f t="shared" si="93"/>
        <v/>
      </c>
      <c r="X198" s="131" t="str">
        <f t="shared" si="93"/>
        <v/>
      </c>
      <c r="Y198" s="131" t="str">
        <f t="shared" si="93"/>
        <v/>
      </c>
      <c r="Z198" s="131" t="str">
        <f t="shared" si="93"/>
        <v/>
      </c>
      <c r="AA198" s="131" t="str">
        <f t="shared" si="93"/>
        <v/>
      </c>
      <c r="AB198" s="131" t="str">
        <f t="shared" si="93"/>
        <v/>
      </c>
      <c r="AC198" s="131" t="str">
        <f t="shared" si="93"/>
        <v/>
      </c>
      <c r="AD198" s="131" t="str">
        <f t="shared" si="93"/>
        <v/>
      </c>
      <c r="AE198" s="131" t="str">
        <f t="shared" si="93"/>
        <v/>
      </c>
      <c r="AF198" s="131" t="str">
        <f t="shared" si="94"/>
        <v/>
      </c>
      <c r="AG198" s="131" t="str">
        <f t="shared" si="94"/>
        <v/>
      </c>
      <c r="AH198" s="131" t="str">
        <f t="shared" si="94"/>
        <v/>
      </c>
      <c r="AI198" s="131" t="str">
        <f t="shared" si="94"/>
        <v/>
      </c>
      <c r="AJ198" s="131" t="str">
        <f t="shared" si="94"/>
        <v/>
      </c>
      <c r="AK198" s="131" t="str">
        <f t="shared" si="94"/>
        <v/>
      </c>
      <c r="AL198" s="131" t="str">
        <f t="shared" si="94"/>
        <v/>
      </c>
      <c r="AM198" s="131" t="str">
        <f t="shared" si="94"/>
        <v/>
      </c>
      <c r="AN198" s="131" t="str">
        <f t="shared" si="94"/>
        <v/>
      </c>
      <c r="AO198" s="131" t="str">
        <f t="shared" si="94"/>
        <v/>
      </c>
      <c r="AP198" s="131" t="str">
        <f t="shared" si="95"/>
        <v/>
      </c>
      <c r="AQ198" s="131" t="str">
        <f t="shared" si="95"/>
        <v/>
      </c>
      <c r="AR198" s="131" t="str">
        <f t="shared" si="95"/>
        <v/>
      </c>
      <c r="AS198" s="131" t="str">
        <f t="shared" si="95"/>
        <v>PRESIDIO COUNTY</v>
      </c>
      <c r="AT198" s="131" t="str">
        <f t="shared" si="95"/>
        <v/>
      </c>
      <c r="AU198" s="131" t="str">
        <f t="shared" si="95"/>
        <v/>
      </c>
      <c r="AV198" s="131" t="str">
        <f t="shared" si="95"/>
        <v/>
      </c>
      <c r="AW198" s="131" t="str">
        <f t="shared" si="95"/>
        <v/>
      </c>
      <c r="AX198" s="131" t="str">
        <f t="shared" si="95"/>
        <v/>
      </c>
      <c r="AY198" s="131" t="str">
        <f t="shared" si="95"/>
        <v/>
      </c>
      <c r="AZ198" s="131" t="str">
        <f t="shared" si="95"/>
        <v/>
      </c>
    </row>
    <row r="199" spans="1:52" x14ac:dyDescent="0.2">
      <c r="A199" s="135">
        <v>190</v>
      </c>
      <c r="B199" s="131" t="str">
        <f t="shared" si="91"/>
        <v/>
      </c>
      <c r="C199" s="131" t="str">
        <f t="shared" si="91"/>
        <v/>
      </c>
      <c r="D199" s="131" t="str">
        <f t="shared" si="91"/>
        <v/>
      </c>
      <c r="E199" s="131" t="str">
        <f t="shared" si="91"/>
        <v/>
      </c>
      <c r="F199" s="131" t="str">
        <f t="shared" si="91"/>
        <v/>
      </c>
      <c r="G199" s="131" t="str">
        <f t="shared" si="91"/>
        <v/>
      </c>
      <c r="H199" s="131" t="str">
        <f t="shared" si="91"/>
        <v/>
      </c>
      <c r="I199" s="131" t="str">
        <f t="shared" si="91"/>
        <v/>
      </c>
      <c r="J199" s="131" t="str">
        <f t="shared" si="91"/>
        <v/>
      </c>
      <c r="K199" s="131" t="str">
        <f t="shared" si="91"/>
        <v/>
      </c>
      <c r="L199" s="131" t="str">
        <f t="shared" si="92"/>
        <v/>
      </c>
      <c r="M199" s="131" t="str">
        <f t="shared" si="92"/>
        <v/>
      </c>
      <c r="N199" s="131" t="str">
        <f t="shared" si="92"/>
        <v/>
      </c>
      <c r="O199" s="131" t="str">
        <f t="shared" si="92"/>
        <v/>
      </c>
      <c r="P199" s="131" t="str">
        <f t="shared" si="92"/>
        <v/>
      </c>
      <c r="Q199" s="131" t="str">
        <f t="shared" si="92"/>
        <v/>
      </c>
      <c r="R199" s="131" t="str">
        <f t="shared" si="92"/>
        <v/>
      </c>
      <c r="S199" s="131" t="str">
        <f t="shared" si="92"/>
        <v/>
      </c>
      <c r="T199" s="131" t="str">
        <f t="shared" si="92"/>
        <v/>
      </c>
      <c r="U199" s="131" t="str">
        <f t="shared" si="92"/>
        <v/>
      </c>
      <c r="V199" s="131" t="str">
        <f t="shared" si="93"/>
        <v/>
      </c>
      <c r="W199" s="131" t="str">
        <f t="shared" si="93"/>
        <v/>
      </c>
      <c r="X199" s="131" t="str">
        <f t="shared" si="93"/>
        <v/>
      </c>
      <c r="Y199" s="131" t="str">
        <f t="shared" si="93"/>
        <v/>
      </c>
      <c r="Z199" s="131" t="str">
        <f t="shared" si="93"/>
        <v/>
      </c>
      <c r="AA199" s="131" t="str">
        <f t="shared" si="93"/>
        <v/>
      </c>
      <c r="AB199" s="131" t="str">
        <f t="shared" si="93"/>
        <v/>
      </c>
      <c r="AC199" s="131" t="str">
        <f t="shared" si="93"/>
        <v/>
      </c>
      <c r="AD199" s="131" t="str">
        <f t="shared" si="93"/>
        <v/>
      </c>
      <c r="AE199" s="131" t="str">
        <f t="shared" si="93"/>
        <v/>
      </c>
      <c r="AF199" s="131" t="str">
        <f t="shared" si="94"/>
        <v/>
      </c>
      <c r="AG199" s="131" t="str">
        <f t="shared" si="94"/>
        <v/>
      </c>
      <c r="AH199" s="131" t="str">
        <f t="shared" si="94"/>
        <v/>
      </c>
      <c r="AI199" s="131" t="str">
        <f t="shared" si="94"/>
        <v/>
      </c>
      <c r="AJ199" s="131" t="str">
        <f t="shared" si="94"/>
        <v/>
      </c>
      <c r="AK199" s="131" t="str">
        <f t="shared" si="94"/>
        <v/>
      </c>
      <c r="AL199" s="131" t="str">
        <f t="shared" si="94"/>
        <v/>
      </c>
      <c r="AM199" s="131" t="str">
        <f t="shared" si="94"/>
        <v/>
      </c>
      <c r="AN199" s="131" t="str">
        <f t="shared" si="94"/>
        <v/>
      </c>
      <c r="AO199" s="131" t="str">
        <f t="shared" si="94"/>
        <v/>
      </c>
      <c r="AP199" s="131" t="str">
        <f t="shared" si="95"/>
        <v/>
      </c>
      <c r="AQ199" s="131" t="str">
        <f t="shared" si="95"/>
        <v/>
      </c>
      <c r="AR199" s="131" t="str">
        <f t="shared" si="95"/>
        <v/>
      </c>
      <c r="AS199" s="131" t="str">
        <f t="shared" si="95"/>
        <v>RAINS COUNTY</v>
      </c>
      <c r="AT199" s="131" t="str">
        <f t="shared" si="95"/>
        <v/>
      </c>
      <c r="AU199" s="131" t="str">
        <f t="shared" si="95"/>
        <v/>
      </c>
      <c r="AV199" s="131" t="str">
        <f t="shared" si="95"/>
        <v/>
      </c>
      <c r="AW199" s="131" t="str">
        <f t="shared" si="95"/>
        <v/>
      </c>
      <c r="AX199" s="131" t="str">
        <f t="shared" si="95"/>
        <v/>
      </c>
      <c r="AY199" s="131" t="str">
        <f t="shared" si="95"/>
        <v/>
      </c>
      <c r="AZ199" s="131" t="str">
        <f t="shared" si="95"/>
        <v/>
      </c>
    </row>
    <row r="200" spans="1:52" x14ac:dyDescent="0.2">
      <c r="A200" s="135">
        <v>191</v>
      </c>
      <c r="B200" s="131" t="str">
        <f t="shared" ref="B200:K209" si="96">IFERROR(VLOOKUP($B$3&amp;"_"&amp;B$8&amp;$A200,LookUpTable_CountyName_AllYears,3,FALSE),"")</f>
        <v/>
      </c>
      <c r="C200" s="131" t="str">
        <f t="shared" si="96"/>
        <v/>
      </c>
      <c r="D200" s="131" t="str">
        <f t="shared" si="96"/>
        <v/>
      </c>
      <c r="E200" s="131" t="str">
        <f t="shared" si="96"/>
        <v/>
      </c>
      <c r="F200" s="131" t="str">
        <f t="shared" si="96"/>
        <v/>
      </c>
      <c r="G200" s="131" t="str">
        <f t="shared" si="96"/>
        <v/>
      </c>
      <c r="H200" s="131" t="str">
        <f t="shared" si="96"/>
        <v/>
      </c>
      <c r="I200" s="131" t="str">
        <f t="shared" si="96"/>
        <v/>
      </c>
      <c r="J200" s="131" t="str">
        <f t="shared" si="96"/>
        <v/>
      </c>
      <c r="K200" s="131" t="str">
        <f t="shared" si="96"/>
        <v/>
      </c>
      <c r="L200" s="131" t="str">
        <f t="shared" ref="L200:U209" si="97">IFERROR(VLOOKUP($B$3&amp;"_"&amp;L$8&amp;$A200,LookUpTable_CountyName_AllYears,3,FALSE),"")</f>
        <v/>
      </c>
      <c r="M200" s="131" t="str">
        <f t="shared" si="97"/>
        <v/>
      </c>
      <c r="N200" s="131" t="str">
        <f t="shared" si="97"/>
        <v/>
      </c>
      <c r="O200" s="131" t="str">
        <f t="shared" si="97"/>
        <v/>
      </c>
      <c r="P200" s="131" t="str">
        <f t="shared" si="97"/>
        <v/>
      </c>
      <c r="Q200" s="131" t="str">
        <f t="shared" si="97"/>
        <v/>
      </c>
      <c r="R200" s="131" t="str">
        <f t="shared" si="97"/>
        <v/>
      </c>
      <c r="S200" s="131" t="str">
        <f t="shared" si="97"/>
        <v/>
      </c>
      <c r="T200" s="131" t="str">
        <f t="shared" si="97"/>
        <v/>
      </c>
      <c r="U200" s="131" t="str">
        <f t="shared" si="97"/>
        <v/>
      </c>
      <c r="V200" s="131" t="str">
        <f t="shared" ref="V200:AE209" si="98">IFERROR(VLOOKUP($B$3&amp;"_"&amp;V$8&amp;$A200,LookUpTable_CountyName_AllYears,3,FALSE),"")</f>
        <v/>
      </c>
      <c r="W200" s="131" t="str">
        <f t="shared" si="98"/>
        <v/>
      </c>
      <c r="X200" s="131" t="str">
        <f t="shared" si="98"/>
        <v/>
      </c>
      <c r="Y200" s="131" t="str">
        <f t="shared" si="98"/>
        <v/>
      </c>
      <c r="Z200" s="131" t="str">
        <f t="shared" si="98"/>
        <v/>
      </c>
      <c r="AA200" s="131" t="str">
        <f t="shared" si="98"/>
        <v/>
      </c>
      <c r="AB200" s="131" t="str">
        <f t="shared" si="98"/>
        <v/>
      </c>
      <c r="AC200" s="131" t="str">
        <f t="shared" si="98"/>
        <v/>
      </c>
      <c r="AD200" s="131" t="str">
        <f t="shared" si="98"/>
        <v/>
      </c>
      <c r="AE200" s="131" t="str">
        <f t="shared" si="98"/>
        <v/>
      </c>
      <c r="AF200" s="131" t="str">
        <f t="shared" ref="AF200:AO209" si="99">IFERROR(VLOOKUP($B$3&amp;"_"&amp;AF$8&amp;$A200,LookUpTable_CountyName_AllYears,3,FALSE),"")</f>
        <v/>
      </c>
      <c r="AG200" s="131" t="str">
        <f t="shared" si="99"/>
        <v/>
      </c>
      <c r="AH200" s="131" t="str">
        <f t="shared" si="99"/>
        <v/>
      </c>
      <c r="AI200" s="131" t="str">
        <f t="shared" si="99"/>
        <v/>
      </c>
      <c r="AJ200" s="131" t="str">
        <f t="shared" si="99"/>
        <v/>
      </c>
      <c r="AK200" s="131" t="str">
        <f t="shared" si="99"/>
        <v/>
      </c>
      <c r="AL200" s="131" t="str">
        <f t="shared" si="99"/>
        <v/>
      </c>
      <c r="AM200" s="131" t="str">
        <f t="shared" si="99"/>
        <v/>
      </c>
      <c r="AN200" s="131" t="str">
        <f t="shared" si="99"/>
        <v/>
      </c>
      <c r="AO200" s="131" t="str">
        <f t="shared" si="99"/>
        <v/>
      </c>
      <c r="AP200" s="131" t="str">
        <f t="shared" ref="AP200:AZ209" si="100">IFERROR(VLOOKUP($B$3&amp;"_"&amp;AP$8&amp;$A200,LookUpTable_CountyName_AllYears,3,FALSE),"")</f>
        <v/>
      </c>
      <c r="AQ200" s="131" t="str">
        <f t="shared" si="100"/>
        <v/>
      </c>
      <c r="AR200" s="131" t="str">
        <f t="shared" si="100"/>
        <v/>
      </c>
      <c r="AS200" s="131" t="str">
        <f t="shared" si="100"/>
        <v>RANDALL COUNTY</v>
      </c>
      <c r="AT200" s="131" t="str">
        <f t="shared" si="100"/>
        <v/>
      </c>
      <c r="AU200" s="131" t="str">
        <f t="shared" si="100"/>
        <v/>
      </c>
      <c r="AV200" s="131" t="str">
        <f t="shared" si="100"/>
        <v/>
      </c>
      <c r="AW200" s="131" t="str">
        <f t="shared" si="100"/>
        <v/>
      </c>
      <c r="AX200" s="131" t="str">
        <f t="shared" si="100"/>
        <v/>
      </c>
      <c r="AY200" s="131" t="str">
        <f t="shared" si="100"/>
        <v/>
      </c>
      <c r="AZ200" s="131" t="str">
        <f t="shared" si="100"/>
        <v/>
      </c>
    </row>
    <row r="201" spans="1:52" x14ac:dyDescent="0.2">
      <c r="A201" s="135">
        <v>192</v>
      </c>
      <c r="B201" s="131" t="str">
        <f t="shared" si="96"/>
        <v/>
      </c>
      <c r="C201" s="131" t="str">
        <f t="shared" si="96"/>
        <v/>
      </c>
      <c r="D201" s="131" t="str">
        <f t="shared" si="96"/>
        <v/>
      </c>
      <c r="E201" s="131" t="str">
        <f t="shared" si="96"/>
        <v/>
      </c>
      <c r="F201" s="131" t="str">
        <f t="shared" si="96"/>
        <v/>
      </c>
      <c r="G201" s="131" t="str">
        <f t="shared" si="96"/>
        <v/>
      </c>
      <c r="H201" s="131" t="str">
        <f t="shared" si="96"/>
        <v/>
      </c>
      <c r="I201" s="131" t="str">
        <f t="shared" si="96"/>
        <v/>
      </c>
      <c r="J201" s="131" t="str">
        <f t="shared" si="96"/>
        <v/>
      </c>
      <c r="K201" s="131" t="str">
        <f t="shared" si="96"/>
        <v/>
      </c>
      <c r="L201" s="131" t="str">
        <f t="shared" si="97"/>
        <v/>
      </c>
      <c r="M201" s="131" t="str">
        <f t="shared" si="97"/>
        <v/>
      </c>
      <c r="N201" s="131" t="str">
        <f t="shared" si="97"/>
        <v/>
      </c>
      <c r="O201" s="131" t="str">
        <f t="shared" si="97"/>
        <v/>
      </c>
      <c r="P201" s="131" t="str">
        <f t="shared" si="97"/>
        <v/>
      </c>
      <c r="Q201" s="131" t="str">
        <f t="shared" si="97"/>
        <v/>
      </c>
      <c r="R201" s="131" t="str">
        <f t="shared" si="97"/>
        <v/>
      </c>
      <c r="S201" s="131" t="str">
        <f t="shared" si="97"/>
        <v/>
      </c>
      <c r="T201" s="131" t="str">
        <f t="shared" si="97"/>
        <v/>
      </c>
      <c r="U201" s="131" t="str">
        <f t="shared" si="97"/>
        <v/>
      </c>
      <c r="V201" s="131" t="str">
        <f t="shared" si="98"/>
        <v/>
      </c>
      <c r="W201" s="131" t="str">
        <f t="shared" si="98"/>
        <v/>
      </c>
      <c r="X201" s="131" t="str">
        <f t="shared" si="98"/>
        <v/>
      </c>
      <c r="Y201" s="131" t="str">
        <f t="shared" si="98"/>
        <v/>
      </c>
      <c r="Z201" s="131" t="str">
        <f t="shared" si="98"/>
        <v/>
      </c>
      <c r="AA201" s="131" t="str">
        <f t="shared" si="98"/>
        <v/>
      </c>
      <c r="AB201" s="131" t="str">
        <f t="shared" si="98"/>
        <v/>
      </c>
      <c r="AC201" s="131" t="str">
        <f t="shared" si="98"/>
        <v/>
      </c>
      <c r="AD201" s="131" t="str">
        <f t="shared" si="98"/>
        <v/>
      </c>
      <c r="AE201" s="131" t="str">
        <f t="shared" si="98"/>
        <v/>
      </c>
      <c r="AF201" s="131" t="str">
        <f t="shared" si="99"/>
        <v/>
      </c>
      <c r="AG201" s="131" t="str">
        <f t="shared" si="99"/>
        <v/>
      </c>
      <c r="AH201" s="131" t="str">
        <f t="shared" si="99"/>
        <v/>
      </c>
      <c r="AI201" s="131" t="str">
        <f t="shared" si="99"/>
        <v/>
      </c>
      <c r="AJ201" s="131" t="str">
        <f t="shared" si="99"/>
        <v/>
      </c>
      <c r="AK201" s="131" t="str">
        <f t="shared" si="99"/>
        <v/>
      </c>
      <c r="AL201" s="131" t="str">
        <f t="shared" si="99"/>
        <v/>
      </c>
      <c r="AM201" s="131" t="str">
        <f t="shared" si="99"/>
        <v/>
      </c>
      <c r="AN201" s="131" t="str">
        <f t="shared" si="99"/>
        <v/>
      </c>
      <c r="AO201" s="131" t="str">
        <f t="shared" si="99"/>
        <v/>
      </c>
      <c r="AP201" s="131" t="str">
        <f t="shared" si="100"/>
        <v/>
      </c>
      <c r="AQ201" s="131" t="str">
        <f t="shared" si="100"/>
        <v/>
      </c>
      <c r="AR201" s="131" t="str">
        <f t="shared" si="100"/>
        <v/>
      </c>
      <c r="AS201" s="131" t="str">
        <f t="shared" si="100"/>
        <v>REAGAN COUNTY</v>
      </c>
      <c r="AT201" s="131" t="str">
        <f t="shared" si="100"/>
        <v/>
      </c>
      <c r="AU201" s="131" t="str">
        <f t="shared" si="100"/>
        <v/>
      </c>
      <c r="AV201" s="131" t="str">
        <f t="shared" si="100"/>
        <v/>
      </c>
      <c r="AW201" s="131" t="str">
        <f t="shared" si="100"/>
        <v/>
      </c>
      <c r="AX201" s="131" t="str">
        <f t="shared" si="100"/>
        <v/>
      </c>
      <c r="AY201" s="131" t="str">
        <f t="shared" si="100"/>
        <v/>
      </c>
      <c r="AZ201" s="131" t="str">
        <f t="shared" si="100"/>
        <v/>
      </c>
    </row>
    <row r="202" spans="1:52" x14ac:dyDescent="0.2">
      <c r="A202" s="135">
        <v>193</v>
      </c>
      <c r="B202" s="131" t="str">
        <f t="shared" si="96"/>
        <v/>
      </c>
      <c r="C202" s="131" t="str">
        <f t="shared" si="96"/>
        <v/>
      </c>
      <c r="D202" s="131" t="str">
        <f t="shared" si="96"/>
        <v/>
      </c>
      <c r="E202" s="131" t="str">
        <f t="shared" si="96"/>
        <v/>
      </c>
      <c r="F202" s="131" t="str">
        <f t="shared" si="96"/>
        <v/>
      </c>
      <c r="G202" s="131" t="str">
        <f t="shared" si="96"/>
        <v/>
      </c>
      <c r="H202" s="131" t="str">
        <f t="shared" si="96"/>
        <v/>
      </c>
      <c r="I202" s="131" t="str">
        <f t="shared" si="96"/>
        <v/>
      </c>
      <c r="J202" s="131" t="str">
        <f t="shared" si="96"/>
        <v/>
      </c>
      <c r="K202" s="131" t="str">
        <f t="shared" si="96"/>
        <v/>
      </c>
      <c r="L202" s="131" t="str">
        <f t="shared" si="97"/>
        <v/>
      </c>
      <c r="M202" s="131" t="str">
        <f t="shared" si="97"/>
        <v/>
      </c>
      <c r="N202" s="131" t="str">
        <f t="shared" si="97"/>
        <v/>
      </c>
      <c r="O202" s="131" t="str">
        <f t="shared" si="97"/>
        <v/>
      </c>
      <c r="P202" s="131" t="str">
        <f t="shared" si="97"/>
        <v/>
      </c>
      <c r="Q202" s="131" t="str">
        <f t="shared" si="97"/>
        <v/>
      </c>
      <c r="R202" s="131" t="str">
        <f t="shared" si="97"/>
        <v/>
      </c>
      <c r="S202" s="131" t="str">
        <f t="shared" si="97"/>
        <v/>
      </c>
      <c r="T202" s="131" t="str">
        <f t="shared" si="97"/>
        <v/>
      </c>
      <c r="U202" s="131" t="str">
        <f t="shared" si="97"/>
        <v/>
      </c>
      <c r="V202" s="131" t="str">
        <f t="shared" si="98"/>
        <v/>
      </c>
      <c r="W202" s="131" t="str">
        <f t="shared" si="98"/>
        <v/>
      </c>
      <c r="X202" s="131" t="str">
        <f t="shared" si="98"/>
        <v/>
      </c>
      <c r="Y202" s="131" t="str">
        <f t="shared" si="98"/>
        <v/>
      </c>
      <c r="Z202" s="131" t="str">
        <f t="shared" si="98"/>
        <v/>
      </c>
      <c r="AA202" s="131" t="str">
        <f t="shared" si="98"/>
        <v/>
      </c>
      <c r="AB202" s="131" t="str">
        <f t="shared" si="98"/>
        <v/>
      </c>
      <c r="AC202" s="131" t="str">
        <f t="shared" si="98"/>
        <v/>
      </c>
      <c r="AD202" s="131" t="str">
        <f t="shared" si="98"/>
        <v/>
      </c>
      <c r="AE202" s="131" t="str">
        <f t="shared" si="98"/>
        <v/>
      </c>
      <c r="AF202" s="131" t="str">
        <f t="shared" si="99"/>
        <v/>
      </c>
      <c r="AG202" s="131" t="str">
        <f t="shared" si="99"/>
        <v/>
      </c>
      <c r="AH202" s="131" t="str">
        <f t="shared" si="99"/>
        <v/>
      </c>
      <c r="AI202" s="131" t="str">
        <f t="shared" si="99"/>
        <v/>
      </c>
      <c r="AJ202" s="131" t="str">
        <f t="shared" si="99"/>
        <v/>
      </c>
      <c r="AK202" s="131" t="str">
        <f t="shared" si="99"/>
        <v/>
      </c>
      <c r="AL202" s="131" t="str">
        <f t="shared" si="99"/>
        <v/>
      </c>
      <c r="AM202" s="131" t="str">
        <f t="shared" si="99"/>
        <v/>
      </c>
      <c r="AN202" s="131" t="str">
        <f t="shared" si="99"/>
        <v/>
      </c>
      <c r="AO202" s="131" t="str">
        <f t="shared" si="99"/>
        <v/>
      </c>
      <c r="AP202" s="131" t="str">
        <f t="shared" si="100"/>
        <v/>
      </c>
      <c r="AQ202" s="131" t="str">
        <f t="shared" si="100"/>
        <v/>
      </c>
      <c r="AR202" s="131" t="str">
        <f t="shared" si="100"/>
        <v/>
      </c>
      <c r="AS202" s="131" t="str">
        <f t="shared" si="100"/>
        <v>REAL COUNTY</v>
      </c>
      <c r="AT202" s="131" t="str">
        <f t="shared" si="100"/>
        <v/>
      </c>
      <c r="AU202" s="131" t="str">
        <f t="shared" si="100"/>
        <v/>
      </c>
      <c r="AV202" s="131" t="str">
        <f t="shared" si="100"/>
        <v/>
      </c>
      <c r="AW202" s="131" t="str">
        <f t="shared" si="100"/>
        <v/>
      </c>
      <c r="AX202" s="131" t="str">
        <f t="shared" si="100"/>
        <v/>
      </c>
      <c r="AY202" s="131" t="str">
        <f t="shared" si="100"/>
        <v/>
      </c>
      <c r="AZ202" s="131" t="str">
        <f t="shared" si="100"/>
        <v/>
      </c>
    </row>
    <row r="203" spans="1:52" x14ac:dyDescent="0.2">
      <c r="A203" s="135">
        <v>194</v>
      </c>
      <c r="B203" s="131" t="str">
        <f t="shared" si="96"/>
        <v/>
      </c>
      <c r="C203" s="131" t="str">
        <f t="shared" si="96"/>
        <v/>
      </c>
      <c r="D203" s="131" t="str">
        <f t="shared" si="96"/>
        <v/>
      </c>
      <c r="E203" s="131" t="str">
        <f t="shared" si="96"/>
        <v/>
      </c>
      <c r="F203" s="131" t="str">
        <f t="shared" si="96"/>
        <v/>
      </c>
      <c r="G203" s="131" t="str">
        <f t="shared" si="96"/>
        <v/>
      </c>
      <c r="H203" s="131" t="str">
        <f t="shared" si="96"/>
        <v/>
      </c>
      <c r="I203" s="131" t="str">
        <f t="shared" si="96"/>
        <v/>
      </c>
      <c r="J203" s="131" t="str">
        <f t="shared" si="96"/>
        <v/>
      </c>
      <c r="K203" s="131" t="str">
        <f t="shared" si="96"/>
        <v/>
      </c>
      <c r="L203" s="131" t="str">
        <f t="shared" si="97"/>
        <v/>
      </c>
      <c r="M203" s="131" t="str">
        <f t="shared" si="97"/>
        <v/>
      </c>
      <c r="N203" s="131" t="str">
        <f t="shared" si="97"/>
        <v/>
      </c>
      <c r="O203" s="131" t="str">
        <f t="shared" si="97"/>
        <v/>
      </c>
      <c r="P203" s="131" t="str">
        <f t="shared" si="97"/>
        <v/>
      </c>
      <c r="Q203" s="131" t="str">
        <f t="shared" si="97"/>
        <v/>
      </c>
      <c r="R203" s="131" t="str">
        <f t="shared" si="97"/>
        <v/>
      </c>
      <c r="S203" s="131" t="str">
        <f t="shared" si="97"/>
        <v/>
      </c>
      <c r="T203" s="131" t="str">
        <f t="shared" si="97"/>
        <v/>
      </c>
      <c r="U203" s="131" t="str">
        <f t="shared" si="97"/>
        <v/>
      </c>
      <c r="V203" s="131" t="str">
        <f t="shared" si="98"/>
        <v/>
      </c>
      <c r="W203" s="131" t="str">
        <f t="shared" si="98"/>
        <v/>
      </c>
      <c r="X203" s="131" t="str">
        <f t="shared" si="98"/>
        <v/>
      </c>
      <c r="Y203" s="131" t="str">
        <f t="shared" si="98"/>
        <v/>
      </c>
      <c r="Z203" s="131" t="str">
        <f t="shared" si="98"/>
        <v/>
      </c>
      <c r="AA203" s="131" t="str">
        <f t="shared" si="98"/>
        <v/>
      </c>
      <c r="AB203" s="131" t="str">
        <f t="shared" si="98"/>
        <v/>
      </c>
      <c r="AC203" s="131" t="str">
        <f t="shared" si="98"/>
        <v/>
      </c>
      <c r="AD203" s="131" t="str">
        <f t="shared" si="98"/>
        <v/>
      </c>
      <c r="AE203" s="131" t="str">
        <f t="shared" si="98"/>
        <v/>
      </c>
      <c r="AF203" s="131" t="str">
        <f t="shared" si="99"/>
        <v/>
      </c>
      <c r="AG203" s="131" t="str">
        <f t="shared" si="99"/>
        <v/>
      </c>
      <c r="AH203" s="131" t="str">
        <f t="shared" si="99"/>
        <v/>
      </c>
      <c r="AI203" s="131" t="str">
        <f t="shared" si="99"/>
        <v/>
      </c>
      <c r="AJ203" s="131" t="str">
        <f t="shared" si="99"/>
        <v/>
      </c>
      <c r="AK203" s="131" t="str">
        <f t="shared" si="99"/>
        <v/>
      </c>
      <c r="AL203" s="131" t="str">
        <f t="shared" si="99"/>
        <v/>
      </c>
      <c r="AM203" s="131" t="str">
        <f t="shared" si="99"/>
        <v/>
      </c>
      <c r="AN203" s="131" t="str">
        <f t="shared" si="99"/>
        <v/>
      </c>
      <c r="AO203" s="131" t="str">
        <f t="shared" si="99"/>
        <v/>
      </c>
      <c r="AP203" s="131" t="str">
        <f t="shared" si="100"/>
        <v/>
      </c>
      <c r="AQ203" s="131" t="str">
        <f t="shared" si="100"/>
        <v/>
      </c>
      <c r="AR203" s="131" t="str">
        <f t="shared" si="100"/>
        <v/>
      </c>
      <c r="AS203" s="131" t="str">
        <f t="shared" si="100"/>
        <v>RED RIVER COUNTY</v>
      </c>
      <c r="AT203" s="131" t="str">
        <f t="shared" si="100"/>
        <v/>
      </c>
      <c r="AU203" s="131" t="str">
        <f t="shared" si="100"/>
        <v/>
      </c>
      <c r="AV203" s="131" t="str">
        <f t="shared" si="100"/>
        <v/>
      </c>
      <c r="AW203" s="131" t="str">
        <f t="shared" si="100"/>
        <v/>
      </c>
      <c r="AX203" s="131" t="str">
        <f t="shared" si="100"/>
        <v/>
      </c>
      <c r="AY203" s="131" t="str">
        <f t="shared" si="100"/>
        <v/>
      </c>
      <c r="AZ203" s="131" t="str">
        <f t="shared" si="100"/>
        <v/>
      </c>
    </row>
    <row r="204" spans="1:52" x14ac:dyDescent="0.2">
      <c r="A204" s="135">
        <v>195</v>
      </c>
      <c r="B204" s="131" t="str">
        <f t="shared" si="96"/>
        <v/>
      </c>
      <c r="C204" s="131" t="str">
        <f t="shared" si="96"/>
        <v/>
      </c>
      <c r="D204" s="131" t="str">
        <f t="shared" si="96"/>
        <v/>
      </c>
      <c r="E204" s="131" t="str">
        <f t="shared" si="96"/>
        <v/>
      </c>
      <c r="F204" s="131" t="str">
        <f t="shared" si="96"/>
        <v/>
      </c>
      <c r="G204" s="131" t="str">
        <f t="shared" si="96"/>
        <v/>
      </c>
      <c r="H204" s="131" t="str">
        <f t="shared" si="96"/>
        <v/>
      </c>
      <c r="I204" s="131" t="str">
        <f t="shared" si="96"/>
        <v/>
      </c>
      <c r="J204" s="131" t="str">
        <f t="shared" si="96"/>
        <v/>
      </c>
      <c r="K204" s="131" t="str">
        <f t="shared" si="96"/>
        <v/>
      </c>
      <c r="L204" s="131" t="str">
        <f t="shared" si="97"/>
        <v/>
      </c>
      <c r="M204" s="131" t="str">
        <f t="shared" si="97"/>
        <v/>
      </c>
      <c r="N204" s="131" t="str">
        <f t="shared" si="97"/>
        <v/>
      </c>
      <c r="O204" s="131" t="str">
        <f t="shared" si="97"/>
        <v/>
      </c>
      <c r="P204" s="131" t="str">
        <f t="shared" si="97"/>
        <v/>
      </c>
      <c r="Q204" s="131" t="str">
        <f t="shared" si="97"/>
        <v/>
      </c>
      <c r="R204" s="131" t="str">
        <f t="shared" si="97"/>
        <v/>
      </c>
      <c r="S204" s="131" t="str">
        <f t="shared" si="97"/>
        <v/>
      </c>
      <c r="T204" s="131" t="str">
        <f t="shared" si="97"/>
        <v/>
      </c>
      <c r="U204" s="131" t="str">
        <f t="shared" si="97"/>
        <v/>
      </c>
      <c r="V204" s="131" t="str">
        <f t="shared" si="98"/>
        <v/>
      </c>
      <c r="W204" s="131" t="str">
        <f t="shared" si="98"/>
        <v/>
      </c>
      <c r="X204" s="131" t="str">
        <f t="shared" si="98"/>
        <v/>
      </c>
      <c r="Y204" s="131" t="str">
        <f t="shared" si="98"/>
        <v/>
      </c>
      <c r="Z204" s="131" t="str">
        <f t="shared" si="98"/>
        <v/>
      </c>
      <c r="AA204" s="131" t="str">
        <f t="shared" si="98"/>
        <v/>
      </c>
      <c r="AB204" s="131" t="str">
        <f t="shared" si="98"/>
        <v/>
      </c>
      <c r="AC204" s="131" t="str">
        <f t="shared" si="98"/>
        <v/>
      </c>
      <c r="AD204" s="131" t="str">
        <f t="shared" si="98"/>
        <v/>
      </c>
      <c r="AE204" s="131" t="str">
        <f t="shared" si="98"/>
        <v/>
      </c>
      <c r="AF204" s="131" t="str">
        <f t="shared" si="99"/>
        <v/>
      </c>
      <c r="AG204" s="131" t="str">
        <f t="shared" si="99"/>
        <v/>
      </c>
      <c r="AH204" s="131" t="str">
        <f t="shared" si="99"/>
        <v/>
      </c>
      <c r="AI204" s="131" t="str">
        <f t="shared" si="99"/>
        <v/>
      </c>
      <c r="AJ204" s="131" t="str">
        <f t="shared" si="99"/>
        <v/>
      </c>
      <c r="AK204" s="131" t="str">
        <f t="shared" si="99"/>
        <v/>
      </c>
      <c r="AL204" s="131" t="str">
        <f t="shared" si="99"/>
        <v/>
      </c>
      <c r="AM204" s="131" t="str">
        <f t="shared" si="99"/>
        <v/>
      </c>
      <c r="AN204" s="131" t="str">
        <f t="shared" si="99"/>
        <v/>
      </c>
      <c r="AO204" s="131" t="str">
        <f t="shared" si="99"/>
        <v/>
      </c>
      <c r="AP204" s="131" t="str">
        <f t="shared" si="100"/>
        <v/>
      </c>
      <c r="AQ204" s="131" t="str">
        <f t="shared" si="100"/>
        <v/>
      </c>
      <c r="AR204" s="131" t="str">
        <f t="shared" si="100"/>
        <v/>
      </c>
      <c r="AS204" s="131" t="str">
        <f t="shared" si="100"/>
        <v>REEVES COUNTY</v>
      </c>
      <c r="AT204" s="131" t="str">
        <f t="shared" si="100"/>
        <v/>
      </c>
      <c r="AU204" s="131" t="str">
        <f t="shared" si="100"/>
        <v/>
      </c>
      <c r="AV204" s="131" t="str">
        <f t="shared" si="100"/>
        <v/>
      </c>
      <c r="AW204" s="131" t="str">
        <f t="shared" si="100"/>
        <v/>
      </c>
      <c r="AX204" s="131" t="str">
        <f t="shared" si="100"/>
        <v/>
      </c>
      <c r="AY204" s="131" t="str">
        <f t="shared" si="100"/>
        <v/>
      </c>
      <c r="AZ204" s="131" t="str">
        <f t="shared" si="100"/>
        <v/>
      </c>
    </row>
    <row r="205" spans="1:52" x14ac:dyDescent="0.2">
      <c r="A205" s="135">
        <v>196</v>
      </c>
      <c r="B205" s="131" t="str">
        <f t="shared" si="96"/>
        <v/>
      </c>
      <c r="C205" s="131" t="str">
        <f t="shared" si="96"/>
        <v/>
      </c>
      <c r="D205" s="131" t="str">
        <f t="shared" si="96"/>
        <v/>
      </c>
      <c r="E205" s="131" t="str">
        <f t="shared" si="96"/>
        <v/>
      </c>
      <c r="F205" s="131" t="str">
        <f t="shared" si="96"/>
        <v/>
      </c>
      <c r="G205" s="131" t="str">
        <f t="shared" si="96"/>
        <v/>
      </c>
      <c r="H205" s="131" t="str">
        <f t="shared" si="96"/>
        <v/>
      </c>
      <c r="I205" s="131" t="str">
        <f t="shared" si="96"/>
        <v/>
      </c>
      <c r="J205" s="131" t="str">
        <f t="shared" si="96"/>
        <v/>
      </c>
      <c r="K205" s="131" t="str">
        <f t="shared" si="96"/>
        <v/>
      </c>
      <c r="L205" s="131" t="str">
        <f t="shared" si="97"/>
        <v/>
      </c>
      <c r="M205" s="131" t="str">
        <f t="shared" si="97"/>
        <v/>
      </c>
      <c r="N205" s="131" t="str">
        <f t="shared" si="97"/>
        <v/>
      </c>
      <c r="O205" s="131" t="str">
        <f t="shared" si="97"/>
        <v/>
      </c>
      <c r="P205" s="131" t="str">
        <f t="shared" si="97"/>
        <v/>
      </c>
      <c r="Q205" s="131" t="str">
        <f t="shared" si="97"/>
        <v/>
      </c>
      <c r="R205" s="131" t="str">
        <f t="shared" si="97"/>
        <v/>
      </c>
      <c r="S205" s="131" t="str">
        <f t="shared" si="97"/>
        <v/>
      </c>
      <c r="T205" s="131" t="str">
        <f t="shared" si="97"/>
        <v/>
      </c>
      <c r="U205" s="131" t="str">
        <f t="shared" si="97"/>
        <v/>
      </c>
      <c r="V205" s="131" t="str">
        <f t="shared" si="98"/>
        <v/>
      </c>
      <c r="W205" s="131" t="str">
        <f t="shared" si="98"/>
        <v/>
      </c>
      <c r="X205" s="131" t="str">
        <f t="shared" si="98"/>
        <v/>
      </c>
      <c r="Y205" s="131" t="str">
        <f t="shared" si="98"/>
        <v/>
      </c>
      <c r="Z205" s="131" t="str">
        <f t="shared" si="98"/>
        <v/>
      </c>
      <c r="AA205" s="131" t="str">
        <f t="shared" si="98"/>
        <v/>
      </c>
      <c r="AB205" s="131" t="str">
        <f t="shared" si="98"/>
        <v/>
      </c>
      <c r="AC205" s="131" t="str">
        <f t="shared" si="98"/>
        <v/>
      </c>
      <c r="AD205" s="131" t="str">
        <f t="shared" si="98"/>
        <v/>
      </c>
      <c r="AE205" s="131" t="str">
        <f t="shared" si="98"/>
        <v/>
      </c>
      <c r="AF205" s="131" t="str">
        <f t="shared" si="99"/>
        <v/>
      </c>
      <c r="AG205" s="131" t="str">
        <f t="shared" si="99"/>
        <v/>
      </c>
      <c r="AH205" s="131" t="str">
        <f t="shared" si="99"/>
        <v/>
      </c>
      <c r="AI205" s="131" t="str">
        <f t="shared" si="99"/>
        <v/>
      </c>
      <c r="AJ205" s="131" t="str">
        <f t="shared" si="99"/>
        <v/>
      </c>
      <c r="AK205" s="131" t="str">
        <f t="shared" si="99"/>
        <v/>
      </c>
      <c r="AL205" s="131" t="str">
        <f t="shared" si="99"/>
        <v/>
      </c>
      <c r="AM205" s="131" t="str">
        <f t="shared" si="99"/>
        <v/>
      </c>
      <c r="AN205" s="131" t="str">
        <f t="shared" si="99"/>
        <v/>
      </c>
      <c r="AO205" s="131" t="str">
        <f t="shared" si="99"/>
        <v/>
      </c>
      <c r="AP205" s="131" t="str">
        <f t="shared" si="100"/>
        <v/>
      </c>
      <c r="AQ205" s="131" t="str">
        <f t="shared" si="100"/>
        <v/>
      </c>
      <c r="AR205" s="131" t="str">
        <f t="shared" si="100"/>
        <v/>
      </c>
      <c r="AS205" s="131" t="str">
        <f t="shared" si="100"/>
        <v>REFUGIO COUNTY</v>
      </c>
      <c r="AT205" s="131" t="str">
        <f t="shared" si="100"/>
        <v/>
      </c>
      <c r="AU205" s="131" t="str">
        <f t="shared" si="100"/>
        <v/>
      </c>
      <c r="AV205" s="131" t="str">
        <f t="shared" si="100"/>
        <v/>
      </c>
      <c r="AW205" s="131" t="str">
        <f t="shared" si="100"/>
        <v/>
      </c>
      <c r="AX205" s="131" t="str">
        <f t="shared" si="100"/>
        <v/>
      </c>
      <c r="AY205" s="131" t="str">
        <f t="shared" si="100"/>
        <v/>
      </c>
      <c r="AZ205" s="131" t="str">
        <f t="shared" si="100"/>
        <v/>
      </c>
    </row>
    <row r="206" spans="1:52" x14ac:dyDescent="0.2">
      <c r="A206" s="135">
        <v>197</v>
      </c>
      <c r="B206" s="131" t="str">
        <f t="shared" si="96"/>
        <v/>
      </c>
      <c r="C206" s="131" t="str">
        <f t="shared" si="96"/>
        <v/>
      </c>
      <c r="D206" s="131" t="str">
        <f t="shared" si="96"/>
        <v/>
      </c>
      <c r="E206" s="131" t="str">
        <f t="shared" si="96"/>
        <v/>
      </c>
      <c r="F206" s="131" t="str">
        <f t="shared" si="96"/>
        <v/>
      </c>
      <c r="G206" s="131" t="str">
        <f t="shared" si="96"/>
        <v/>
      </c>
      <c r="H206" s="131" t="str">
        <f t="shared" si="96"/>
        <v/>
      </c>
      <c r="I206" s="131" t="str">
        <f t="shared" si="96"/>
        <v/>
      </c>
      <c r="J206" s="131" t="str">
        <f t="shared" si="96"/>
        <v/>
      </c>
      <c r="K206" s="131" t="str">
        <f t="shared" si="96"/>
        <v/>
      </c>
      <c r="L206" s="131" t="str">
        <f t="shared" si="97"/>
        <v/>
      </c>
      <c r="M206" s="131" t="str">
        <f t="shared" si="97"/>
        <v/>
      </c>
      <c r="N206" s="131" t="str">
        <f t="shared" si="97"/>
        <v/>
      </c>
      <c r="O206" s="131" t="str">
        <f t="shared" si="97"/>
        <v/>
      </c>
      <c r="P206" s="131" t="str">
        <f t="shared" si="97"/>
        <v/>
      </c>
      <c r="Q206" s="131" t="str">
        <f t="shared" si="97"/>
        <v/>
      </c>
      <c r="R206" s="131" t="str">
        <f t="shared" si="97"/>
        <v/>
      </c>
      <c r="S206" s="131" t="str">
        <f t="shared" si="97"/>
        <v/>
      </c>
      <c r="T206" s="131" t="str">
        <f t="shared" si="97"/>
        <v/>
      </c>
      <c r="U206" s="131" t="str">
        <f t="shared" si="97"/>
        <v/>
      </c>
      <c r="V206" s="131" t="str">
        <f t="shared" si="98"/>
        <v/>
      </c>
      <c r="W206" s="131" t="str">
        <f t="shared" si="98"/>
        <v/>
      </c>
      <c r="X206" s="131" t="str">
        <f t="shared" si="98"/>
        <v/>
      </c>
      <c r="Y206" s="131" t="str">
        <f t="shared" si="98"/>
        <v/>
      </c>
      <c r="Z206" s="131" t="str">
        <f t="shared" si="98"/>
        <v/>
      </c>
      <c r="AA206" s="131" t="str">
        <f t="shared" si="98"/>
        <v/>
      </c>
      <c r="AB206" s="131" t="str">
        <f t="shared" si="98"/>
        <v/>
      </c>
      <c r="AC206" s="131" t="str">
        <f t="shared" si="98"/>
        <v/>
      </c>
      <c r="AD206" s="131" t="str">
        <f t="shared" si="98"/>
        <v/>
      </c>
      <c r="AE206" s="131" t="str">
        <f t="shared" si="98"/>
        <v/>
      </c>
      <c r="AF206" s="131" t="str">
        <f t="shared" si="99"/>
        <v/>
      </c>
      <c r="AG206" s="131" t="str">
        <f t="shared" si="99"/>
        <v/>
      </c>
      <c r="AH206" s="131" t="str">
        <f t="shared" si="99"/>
        <v/>
      </c>
      <c r="AI206" s="131" t="str">
        <f t="shared" si="99"/>
        <v/>
      </c>
      <c r="AJ206" s="131" t="str">
        <f t="shared" si="99"/>
        <v/>
      </c>
      <c r="AK206" s="131" t="str">
        <f t="shared" si="99"/>
        <v/>
      </c>
      <c r="AL206" s="131" t="str">
        <f t="shared" si="99"/>
        <v/>
      </c>
      <c r="AM206" s="131" t="str">
        <f t="shared" si="99"/>
        <v/>
      </c>
      <c r="AN206" s="131" t="str">
        <f t="shared" si="99"/>
        <v/>
      </c>
      <c r="AO206" s="131" t="str">
        <f t="shared" si="99"/>
        <v/>
      </c>
      <c r="AP206" s="131" t="str">
        <f t="shared" si="100"/>
        <v/>
      </c>
      <c r="AQ206" s="131" t="str">
        <f t="shared" si="100"/>
        <v/>
      </c>
      <c r="AR206" s="131" t="str">
        <f t="shared" si="100"/>
        <v/>
      </c>
      <c r="AS206" s="131" t="str">
        <f t="shared" si="100"/>
        <v>ROBERTS COUNTY</v>
      </c>
      <c r="AT206" s="131" t="str">
        <f t="shared" si="100"/>
        <v/>
      </c>
      <c r="AU206" s="131" t="str">
        <f t="shared" si="100"/>
        <v/>
      </c>
      <c r="AV206" s="131" t="str">
        <f t="shared" si="100"/>
        <v/>
      </c>
      <c r="AW206" s="131" t="str">
        <f t="shared" si="100"/>
        <v/>
      </c>
      <c r="AX206" s="131" t="str">
        <f t="shared" si="100"/>
        <v/>
      </c>
      <c r="AY206" s="131" t="str">
        <f t="shared" si="100"/>
        <v/>
      </c>
      <c r="AZ206" s="131" t="str">
        <f t="shared" si="100"/>
        <v/>
      </c>
    </row>
    <row r="207" spans="1:52" x14ac:dyDescent="0.2">
      <c r="A207" s="135">
        <v>198</v>
      </c>
      <c r="B207" s="131" t="str">
        <f t="shared" si="96"/>
        <v/>
      </c>
      <c r="C207" s="131" t="str">
        <f t="shared" si="96"/>
        <v/>
      </c>
      <c r="D207" s="131" t="str">
        <f t="shared" si="96"/>
        <v/>
      </c>
      <c r="E207" s="131" t="str">
        <f t="shared" si="96"/>
        <v/>
      </c>
      <c r="F207" s="131" t="str">
        <f t="shared" si="96"/>
        <v/>
      </c>
      <c r="G207" s="131" t="str">
        <f t="shared" si="96"/>
        <v/>
      </c>
      <c r="H207" s="131" t="str">
        <f t="shared" si="96"/>
        <v/>
      </c>
      <c r="I207" s="131" t="str">
        <f t="shared" si="96"/>
        <v/>
      </c>
      <c r="J207" s="131" t="str">
        <f t="shared" si="96"/>
        <v/>
      </c>
      <c r="K207" s="131" t="str">
        <f t="shared" si="96"/>
        <v/>
      </c>
      <c r="L207" s="131" t="str">
        <f t="shared" si="97"/>
        <v/>
      </c>
      <c r="M207" s="131" t="str">
        <f t="shared" si="97"/>
        <v/>
      </c>
      <c r="N207" s="131" t="str">
        <f t="shared" si="97"/>
        <v/>
      </c>
      <c r="O207" s="131" t="str">
        <f t="shared" si="97"/>
        <v/>
      </c>
      <c r="P207" s="131" t="str">
        <f t="shared" si="97"/>
        <v/>
      </c>
      <c r="Q207" s="131" t="str">
        <f t="shared" si="97"/>
        <v/>
      </c>
      <c r="R207" s="131" t="str">
        <f t="shared" si="97"/>
        <v/>
      </c>
      <c r="S207" s="131" t="str">
        <f t="shared" si="97"/>
        <v/>
      </c>
      <c r="T207" s="131" t="str">
        <f t="shared" si="97"/>
        <v/>
      </c>
      <c r="U207" s="131" t="str">
        <f t="shared" si="97"/>
        <v/>
      </c>
      <c r="V207" s="131" t="str">
        <f t="shared" si="98"/>
        <v/>
      </c>
      <c r="W207" s="131" t="str">
        <f t="shared" si="98"/>
        <v/>
      </c>
      <c r="X207" s="131" t="str">
        <f t="shared" si="98"/>
        <v/>
      </c>
      <c r="Y207" s="131" t="str">
        <f t="shared" si="98"/>
        <v/>
      </c>
      <c r="Z207" s="131" t="str">
        <f t="shared" si="98"/>
        <v/>
      </c>
      <c r="AA207" s="131" t="str">
        <f t="shared" si="98"/>
        <v/>
      </c>
      <c r="AB207" s="131" t="str">
        <f t="shared" si="98"/>
        <v/>
      </c>
      <c r="AC207" s="131" t="str">
        <f t="shared" si="98"/>
        <v/>
      </c>
      <c r="AD207" s="131" t="str">
        <f t="shared" si="98"/>
        <v/>
      </c>
      <c r="AE207" s="131" t="str">
        <f t="shared" si="98"/>
        <v/>
      </c>
      <c r="AF207" s="131" t="str">
        <f t="shared" si="99"/>
        <v/>
      </c>
      <c r="AG207" s="131" t="str">
        <f t="shared" si="99"/>
        <v/>
      </c>
      <c r="AH207" s="131" t="str">
        <f t="shared" si="99"/>
        <v/>
      </c>
      <c r="AI207" s="131" t="str">
        <f t="shared" si="99"/>
        <v/>
      </c>
      <c r="AJ207" s="131" t="str">
        <f t="shared" si="99"/>
        <v/>
      </c>
      <c r="AK207" s="131" t="str">
        <f t="shared" si="99"/>
        <v/>
      </c>
      <c r="AL207" s="131" t="str">
        <f t="shared" si="99"/>
        <v/>
      </c>
      <c r="AM207" s="131" t="str">
        <f t="shared" si="99"/>
        <v/>
      </c>
      <c r="AN207" s="131" t="str">
        <f t="shared" si="99"/>
        <v/>
      </c>
      <c r="AO207" s="131" t="str">
        <f t="shared" si="99"/>
        <v/>
      </c>
      <c r="AP207" s="131" t="str">
        <f t="shared" si="100"/>
        <v/>
      </c>
      <c r="AQ207" s="131" t="str">
        <f t="shared" si="100"/>
        <v/>
      </c>
      <c r="AR207" s="131" t="str">
        <f t="shared" si="100"/>
        <v/>
      </c>
      <c r="AS207" s="131" t="str">
        <f t="shared" si="100"/>
        <v>ROBERTSON COUNTY</v>
      </c>
      <c r="AT207" s="131" t="str">
        <f t="shared" si="100"/>
        <v/>
      </c>
      <c r="AU207" s="131" t="str">
        <f t="shared" si="100"/>
        <v/>
      </c>
      <c r="AV207" s="131" t="str">
        <f t="shared" si="100"/>
        <v/>
      </c>
      <c r="AW207" s="131" t="str">
        <f t="shared" si="100"/>
        <v/>
      </c>
      <c r="AX207" s="131" t="str">
        <f t="shared" si="100"/>
        <v/>
      </c>
      <c r="AY207" s="131" t="str">
        <f t="shared" si="100"/>
        <v/>
      </c>
      <c r="AZ207" s="131" t="str">
        <f t="shared" si="100"/>
        <v/>
      </c>
    </row>
    <row r="208" spans="1:52" x14ac:dyDescent="0.2">
      <c r="A208" s="135">
        <v>199</v>
      </c>
      <c r="B208" s="131" t="str">
        <f t="shared" si="96"/>
        <v/>
      </c>
      <c r="C208" s="131" t="str">
        <f t="shared" si="96"/>
        <v/>
      </c>
      <c r="D208" s="131" t="str">
        <f t="shared" si="96"/>
        <v/>
      </c>
      <c r="E208" s="131" t="str">
        <f t="shared" si="96"/>
        <v/>
      </c>
      <c r="F208" s="131" t="str">
        <f t="shared" si="96"/>
        <v/>
      </c>
      <c r="G208" s="131" t="str">
        <f t="shared" si="96"/>
        <v/>
      </c>
      <c r="H208" s="131" t="str">
        <f t="shared" si="96"/>
        <v/>
      </c>
      <c r="I208" s="131" t="str">
        <f t="shared" si="96"/>
        <v/>
      </c>
      <c r="J208" s="131" t="str">
        <f t="shared" si="96"/>
        <v/>
      </c>
      <c r="K208" s="131" t="str">
        <f t="shared" si="96"/>
        <v/>
      </c>
      <c r="L208" s="131" t="str">
        <f t="shared" si="97"/>
        <v/>
      </c>
      <c r="M208" s="131" t="str">
        <f t="shared" si="97"/>
        <v/>
      </c>
      <c r="N208" s="131" t="str">
        <f t="shared" si="97"/>
        <v/>
      </c>
      <c r="O208" s="131" t="str">
        <f t="shared" si="97"/>
        <v/>
      </c>
      <c r="P208" s="131" t="str">
        <f t="shared" si="97"/>
        <v/>
      </c>
      <c r="Q208" s="131" t="str">
        <f t="shared" si="97"/>
        <v/>
      </c>
      <c r="R208" s="131" t="str">
        <f t="shared" si="97"/>
        <v/>
      </c>
      <c r="S208" s="131" t="str">
        <f t="shared" si="97"/>
        <v/>
      </c>
      <c r="T208" s="131" t="str">
        <f t="shared" si="97"/>
        <v/>
      </c>
      <c r="U208" s="131" t="str">
        <f t="shared" si="97"/>
        <v/>
      </c>
      <c r="V208" s="131" t="str">
        <f t="shared" si="98"/>
        <v/>
      </c>
      <c r="W208" s="131" t="str">
        <f t="shared" si="98"/>
        <v/>
      </c>
      <c r="X208" s="131" t="str">
        <f t="shared" si="98"/>
        <v/>
      </c>
      <c r="Y208" s="131" t="str">
        <f t="shared" si="98"/>
        <v/>
      </c>
      <c r="Z208" s="131" t="str">
        <f t="shared" si="98"/>
        <v/>
      </c>
      <c r="AA208" s="131" t="str">
        <f t="shared" si="98"/>
        <v/>
      </c>
      <c r="AB208" s="131" t="str">
        <f t="shared" si="98"/>
        <v/>
      </c>
      <c r="AC208" s="131" t="str">
        <f t="shared" si="98"/>
        <v/>
      </c>
      <c r="AD208" s="131" t="str">
        <f t="shared" si="98"/>
        <v/>
      </c>
      <c r="AE208" s="131" t="str">
        <f t="shared" si="98"/>
        <v/>
      </c>
      <c r="AF208" s="131" t="str">
        <f t="shared" si="99"/>
        <v/>
      </c>
      <c r="AG208" s="131" t="str">
        <f t="shared" si="99"/>
        <v/>
      </c>
      <c r="AH208" s="131" t="str">
        <f t="shared" si="99"/>
        <v/>
      </c>
      <c r="AI208" s="131" t="str">
        <f t="shared" si="99"/>
        <v/>
      </c>
      <c r="AJ208" s="131" t="str">
        <f t="shared" si="99"/>
        <v/>
      </c>
      <c r="AK208" s="131" t="str">
        <f t="shared" si="99"/>
        <v/>
      </c>
      <c r="AL208" s="131" t="str">
        <f t="shared" si="99"/>
        <v/>
      </c>
      <c r="AM208" s="131" t="str">
        <f t="shared" si="99"/>
        <v/>
      </c>
      <c r="AN208" s="131" t="str">
        <f t="shared" si="99"/>
        <v/>
      </c>
      <c r="AO208" s="131" t="str">
        <f t="shared" si="99"/>
        <v/>
      </c>
      <c r="AP208" s="131" t="str">
        <f t="shared" si="100"/>
        <v/>
      </c>
      <c r="AQ208" s="131" t="str">
        <f t="shared" si="100"/>
        <v/>
      </c>
      <c r="AR208" s="131" t="str">
        <f t="shared" si="100"/>
        <v/>
      </c>
      <c r="AS208" s="131" t="str">
        <f t="shared" si="100"/>
        <v>ROCKWALL COUNTY</v>
      </c>
      <c r="AT208" s="131" t="str">
        <f t="shared" si="100"/>
        <v/>
      </c>
      <c r="AU208" s="131" t="str">
        <f t="shared" si="100"/>
        <v/>
      </c>
      <c r="AV208" s="131" t="str">
        <f t="shared" si="100"/>
        <v/>
      </c>
      <c r="AW208" s="131" t="str">
        <f t="shared" si="100"/>
        <v/>
      </c>
      <c r="AX208" s="131" t="str">
        <f t="shared" si="100"/>
        <v/>
      </c>
      <c r="AY208" s="131" t="str">
        <f t="shared" si="100"/>
        <v/>
      </c>
      <c r="AZ208" s="131" t="str">
        <f t="shared" si="100"/>
        <v/>
      </c>
    </row>
    <row r="209" spans="1:52" x14ac:dyDescent="0.2">
      <c r="A209" s="135">
        <v>200</v>
      </c>
      <c r="B209" s="131" t="str">
        <f t="shared" si="96"/>
        <v/>
      </c>
      <c r="C209" s="131" t="str">
        <f t="shared" si="96"/>
        <v/>
      </c>
      <c r="D209" s="131" t="str">
        <f t="shared" si="96"/>
        <v/>
      </c>
      <c r="E209" s="131" t="str">
        <f t="shared" si="96"/>
        <v/>
      </c>
      <c r="F209" s="131" t="str">
        <f t="shared" si="96"/>
        <v/>
      </c>
      <c r="G209" s="131" t="str">
        <f t="shared" si="96"/>
        <v/>
      </c>
      <c r="H209" s="131" t="str">
        <f t="shared" si="96"/>
        <v/>
      </c>
      <c r="I209" s="131" t="str">
        <f t="shared" si="96"/>
        <v/>
      </c>
      <c r="J209" s="131" t="str">
        <f t="shared" si="96"/>
        <v/>
      </c>
      <c r="K209" s="131" t="str">
        <f t="shared" si="96"/>
        <v/>
      </c>
      <c r="L209" s="131" t="str">
        <f t="shared" si="97"/>
        <v/>
      </c>
      <c r="M209" s="131" t="str">
        <f t="shared" si="97"/>
        <v/>
      </c>
      <c r="N209" s="131" t="str">
        <f t="shared" si="97"/>
        <v/>
      </c>
      <c r="O209" s="131" t="str">
        <f t="shared" si="97"/>
        <v/>
      </c>
      <c r="P209" s="131" t="str">
        <f t="shared" si="97"/>
        <v/>
      </c>
      <c r="Q209" s="131" t="str">
        <f t="shared" si="97"/>
        <v/>
      </c>
      <c r="R209" s="131" t="str">
        <f t="shared" si="97"/>
        <v/>
      </c>
      <c r="S209" s="131" t="str">
        <f t="shared" si="97"/>
        <v/>
      </c>
      <c r="T209" s="131" t="str">
        <f t="shared" si="97"/>
        <v/>
      </c>
      <c r="U209" s="131" t="str">
        <f t="shared" si="97"/>
        <v/>
      </c>
      <c r="V209" s="131" t="str">
        <f t="shared" si="98"/>
        <v/>
      </c>
      <c r="W209" s="131" t="str">
        <f t="shared" si="98"/>
        <v/>
      </c>
      <c r="X209" s="131" t="str">
        <f t="shared" si="98"/>
        <v/>
      </c>
      <c r="Y209" s="131" t="str">
        <f t="shared" si="98"/>
        <v/>
      </c>
      <c r="Z209" s="131" t="str">
        <f t="shared" si="98"/>
        <v/>
      </c>
      <c r="AA209" s="131" t="str">
        <f t="shared" si="98"/>
        <v/>
      </c>
      <c r="AB209" s="131" t="str">
        <f t="shared" si="98"/>
        <v/>
      </c>
      <c r="AC209" s="131" t="str">
        <f t="shared" si="98"/>
        <v/>
      </c>
      <c r="AD209" s="131" t="str">
        <f t="shared" si="98"/>
        <v/>
      </c>
      <c r="AE209" s="131" t="str">
        <f t="shared" si="98"/>
        <v/>
      </c>
      <c r="AF209" s="131" t="str">
        <f t="shared" si="99"/>
        <v/>
      </c>
      <c r="AG209" s="131" t="str">
        <f t="shared" si="99"/>
        <v/>
      </c>
      <c r="AH209" s="131" t="str">
        <f t="shared" si="99"/>
        <v/>
      </c>
      <c r="AI209" s="131" t="str">
        <f t="shared" si="99"/>
        <v/>
      </c>
      <c r="AJ209" s="131" t="str">
        <f t="shared" si="99"/>
        <v/>
      </c>
      <c r="AK209" s="131" t="str">
        <f t="shared" si="99"/>
        <v/>
      </c>
      <c r="AL209" s="131" t="str">
        <f t="shared" si="99"/>
        <v/>
      </c>
      <c r="AM209" s="131" t="str">
        <f t="shared" si="99"/>
        <v/>
      </c>
      <c r="AN209" s="131" t="str">
        <f t="shared" si="99"/>
        <v/>
      </c>
      <c r="AO209" s="131" t="str">
        <f t="shared" si="99"/>
        <v/>
      </c>
      <c r="AP209" s="131" t="str">
        <f t="shared" si="100"/>
        <v/>
      </c>
      <c r="AQ209" s="131" t="str">
        <f t="shared" si="100"/>
        <v/>
      </c>
      <c r="AR209" s="131" t="str">
        <f t="shared" si="100"/>
        <v/>
      </c>
      <c r="AS209" s="131" t="str">
        <f t="shared" si="100"/>
        <v>RUNNELS COUNTY</v>
      </c>
      <c r="AT209" s="131" t="str">
        <f t="shared" si="100"/>
        <v/>
      </c>
      <c r="AU209" s="131" t="str">
        <f t="shared" si="100"/>
        <v/>
      </c>
      <c r="AV209" s="131" t="str">
        <f t="shared" si="100"/>
        <v/>
      </c>
      <c r="AW209" s="131" t="str">
        <f t="shared" si="100"/>
        <v/>
      </c>
      <c r="AX209" s="131" t="str">
        <f t="shared" si="100"/>
        <v/>
      </c>
      <c r="AY209" s="131" t="str">
        <f t="shared" si="100"/>
        <v/>
      </c>
      <c r="AZ209" s="131" t="str">
        <f t="shared" si="100"/>
        <v/>
      </c>
    </row>
    <row r="210" spans="1:52" x14ac:dyDescent="0.2">
      <c r="A210" s="135">
        <v>201</v>
      </c>
      <c r="B210" s="131" t="str">
        <f t="shared" ref="B210:K219" si="101">IFERROR(VLOOKUP($B$3&amp;"_"&amp;B$8&amp;$A210,LookUpTable_CountyName_AllYears,3,FALSE),"")</f>
        <v/>
      </c>
      <c r="C210" s="131" t="str">
        <f t="shared" si="101"/>
        <v/>
      </c>
      <c r="D210" s="131" t="str">
        <f t="shared" si="101"/>
        <v/>
      </c>
      <c r="E210" s="131" t="str">
        <f t="shared" si="101"/>
        <v/>
      </c>
      <c r="F210" s="131" t="str">
        <f t="shared" si="101"/>
        <v/>
      </c>
      <c r="G210" s="131" t="str">
        <f t="shared" si="101"/>
        <v/>
      </c>
      <c r="H210" s="131" t="str">
        <f t="shared" si="101"/>
        <v/>
      </c>
      <c r="I210" s="131" t="str">
        <f t="shared" si="101"/>
        <v/>
      </c>
      <c r="J210" s="131" t="str">
        <f t="shared" si="101"/>
        <v/>
      </c>
      <c r="K210" s="131" t="str">
        <f t="shared" si="101"/>
        <v/>
      </c>
      <c r="L210" s="131" t="str">
        <f t="shared" ref="L210:U219" si="102">IFERROR(VLOOKUP($B$3&amp;"_"&amp;L$8&amp;$A210,LookUpTable_CountyName_AllYears,3,FALSE),"")</f>
        <v/>
      </c>
      <c r="M210" s="131" t="str">
        <f t="shared" si="102"/>
        <v/>
      </c>
      <c r="N210" s="131" t="str">
        <f t="shared" si="102"/>
        <v/>
      </c>
      <c r="O210" s="131" t="str">
        <f t="shared" si="102"/>
        <v/>
      </c>
      <c r="P210" s="131" t="str">
        <f t="shared" si="102"/>
        <v/>
      </c>
      <c r="Q210" s="131" t="str">
        <f t="shared" si="102"/>
        <v/>
      </c>
      <c r="R210" s="131" t="str">
        <f t="shared" si="102"/>
        <v/>
      </c>
      <c r="S210" s="131" t="str">
        <f t="shared" si="102"/>
        <v/>
      </c>
      <c r="T210" s="131" t="str">
        <f t="shared" si="102"/>
        <v/>
      </c>
      <c r="U210" s="131" t="str">
        <f t="shared" si="102"/>
        <v/>
      </c>
      <c r="V210" s="131" t="str">
        <f t="shared" ref="V210:AE219" si="103">IFERROR(VLOOKUP($B$3&amp;"_"&amp;V$8&amp;$A210,LookUpTable_CountyName_AllYears,3,FALSE),"")</f>
        <v/>
      </c>
      <c r="W210" s="131" t="str">
        <f t="shared" si="103"/>
        <v/>
      </c>
      <c r="X210" s="131" t="str">
        <f t="shared" si="103"/>
        <v/>
      </c>
      <c r="Y210" s="131" t="str">
        <f t="shared" si="103"/>
        <v/>
      </c>
      <c r="Z210" s="131" t="str">
        <f t="shared" si="103"/>
        <v/>
      </c>
      <c r="AA210" s="131" t="str">
        <f t="shared" si="103"/>
        <v/>
      </c>
      <c r="AB210" s="131" t="str">
        <f t="shared" si="103"/>
        <v/>
      </c>
      <c r="AC210" s="131" t="str">
        <f t="shared" si="103"/>
        <v/>
      </c>
      <c r="AD210" s="131" t="str">
        <f t="shared" si="103"/>
        <v/>
      </c>
      <c r="AE210" s="131" t="str">
        <f t="shared" si="103"/>
        <v/>
      </c>
      <c r="AF210" s="131" t="str">
        <f t="shared" ref="AF210:AO219" si="104">IFERROR(VLOOKUP($B$3&amp;"_"&amp;AF$8&amp;$A210,LookUpTable_CountyName_AllYears,3,FALSE),"")</f>
        <v/>
      </c>
      <c r="AG210" s="131" t="str">
        <f t="shared" si="104"/>
        <v/>
      </c>
      <c r="AH210" s="131" t="str">
        <f t="shared" si="104"/>
        <v/>
      </c>
      <c r="AI210" s="131" t="str">
        <f t="shared" si="104"/>
        <v/>
      </c>
      <c r="AJ210" s="131" t="str">
        <f t="shared" si="104"/>
        <v/>
      </c>
      <c r="AK210" s="131" t="str">
        <f t="shared" si="104"/>
        <v/>
      </c>
      <c r="AL210" s="131" t="str">
        <f t="shared" si="104"/>
        <v/>
      </c>
      <c r="AM210" s="131" t="str">
        <f t="shared" si="104"/>
        <v/>
      </c>
      <c r="AN210" s="131" t="str">
        <f t="shared" si="104"/>
        <v/>
      </c>
      <c r="AO210" s="131" t="str">
        <f t="shared" si="104"/>
        <v/>
      </c>
      <c r="AP210" s="131" t="str">
        <f t="shared" ref="AP210:AZ219" si="105">IFERROR(VLOOKUP($B$3&amp;"_"&amp;AP$8&amp;$A210,LookUpTable_CountyName_AllYears,3,FALSE),"")</f>
        <v/>
      </c>
      <c r="AQ210" s="131" t="str">
        <f t="shared" si="105"/>
        <v/>
      </c>
      <c r="AR210" s="131" t="str">
        <f t="shared" si="105"/>
        <v/>
      </c>
      <c r="AS210" s="131" t="str">
        <f t="shared" si="105"/>
        <v>RUSK COUNTY</v>
      </c>
      <c r="AT210" s="131" t="str">
        <f t="shared" si="105"/>
        <v/>
      </c>
      <c r="AU210" s="131" t="str">
        <f t="shared" si="105"/>
        <v/>
      </c>
      <c r="AV210" s="131" t="str">
        <f t="shared" si="105"/>
        <v/>
      </c>
      <c r="AW210" s="131" t="str">
        <f t="shared" si="105"/>
        <v/>
      </c>
      <c r="AX210" s="131" t="str">
        <f t="shared" si="105"/>
        <v/>
      </c>
      <c r="AY210" s="131" t="str">
        <f t="shared" si="105"/>
        <v/>
      </c>
      <c r="AZ210" s="131" t="str">
        <f t="shared" si="105"/>
        <v/>
      </c>
    </row>
    <row r="211" spans="1:52" x14ac:dyDescent="0.2">
      <c r="A211" s="135">
        <v>202</v>
      </c>
      <c r="B211" s="131" t="str">
        <f t="shared" si="101"/>
        <v/>
      </c>
      <c r="C211" s="131" t="str">
        <f t="shared" si="101"/>
        <v/>
      </c>
      <c r="D211" s="131" t="str">
        <f t="shared" si="101"/>
        <v/>
      </c>
      <c r="E211" s="131" t="str">
        <f t="shared" si="101"/>
        <v/>
      </c>
      <c r="F211" s="131" t="str">
        <f t="shared" si="101"/>
        <v/>
      </c>
      <c r="G211" s="131" t="str">
        <f t="shared" si="101"/>
        <v/>
      </c>
      <c r="H211" s="131" t="str">
        <f t="shared" si="101"/>
        <v/>
      </c>
      <c r="I211" s="131" t="str">
        <f t="shared" si="101"/>
        <v/>
      </c>
      <c r="J211" s="131" t="str">
        <f t="shared" si="101"/>
        <v/>
      </c>
      <c r="K211" s="131" t="str">
        <f t="shared" si="101"/>
        <v/>
      </c>
      <c r="L211" s="131" t="str">
        <f t="shared" si="102"/>
        <v/>
      </c>
      <c r="M211" s="131" t="str">
        <f t="shared" si="102"/>
        <v/>
      </c>
      <c r="N211" s="131" t="str">
        <f t="shared" si="102"/>
        <v/>
      </c>
      <c r="O211" s="131" t="str">
        <f t="shared" si="102"/>
        <v/>
      </c>
      <c r="P211" s="131" t="str">
        <f t="shared" si="102"/>
        <v/>
      </c>
      <c r="Q211" s="131" t="str">
        <f t="shared" si="102"/>
        <v/>
      </c>
      <c r="R211" s="131" t="str">
        <f t="shared" si="102"/>
        <v/>
      </c>
      <c r="S211" s="131" t="str">
        <f t="shared" si="102"/>
        <v/>
      </c>
      <c r="T211" s="131" t="str">
        <f t="shared" si="102"/>
        <v/>
      </c>
      <c r="U211" s="131" t="str">
        <f t="shared" si="102"/>
        <v/>
      </c>
      <c r="V211" s="131" t="str">
        <f t="shared" si="103"/>
        <v/>
      </c>
      <c r="W211" s="131" t="str">
        <f t="shared" si="103"/>
        <v/>
      </c>
      <c r="X211" s="131" t="str">
        <f t="shared" si="103"/>
        <v/>
      </c>
      <c r="Y211" s="131" t="str">
        <f t="shared" si="103"/>
        <v/>
      </c>
      <c r="Z211" s="131" t="str">
        <f t="shared" si="103"/>
        <v/>
      </c>
      <c r="AA211" s="131" t="str">
        <f t="shared" si="103"/>
        <v/>
      </c>
      <c r="AB211" s="131" t="str">
        <f t="shared" si="103"/>
        <v/>
      </c>
      <c r="AC211" s="131" t="str">
        <f t="shared" si="103"/>
        <v/>
      </c>
      <c r="AD211" s="131" t="str">
        <f t="shared" si="103"/>
        <v/>
      </c>
      <c r="AE211" s="131" t="str">
        <f t="shared" si="103"/>
        <v/>
      </c>
      <c r="AF211" s="131" t="str">
        <f t="shared" si="104"/>
        <v/>
      </c>
      <c r="AG211" s="131" t="str">
        <f t="shared" si="104"/>
        <v/>
      </c>
      <c r="AH211" s="131" t="str">
        <f t="shared" si="104"/>
        <v/>
      </c>
      <c r="AI211" s="131" t="str">
        <f t="shared" si="104"/>
        <v/>
      </c>
      <c r="AJ211" s="131" t="str">
        <f t="shared" si="104"/>
        <v/>
      </c>
      <c r="AK211" s="131" t="str">
        <f t="shared" si="104"/>
        <v/>
      </c>
      <c r="AL211" s="131" t="str">
        <f t="shared" si="104"/>
        <v/>
      </c>
      <c r="AM211" s="131" t="str">
        <f t="shared" si="104"/>
        <v/>
      </c>
      <c r="AN211" s="131" t="str">
        <f t="shared" si="104"/>
        <v/>
      </c>
      <c r="AO211" s="131" t="str">
        <f t="shared" si="104"/>
        <v/>
      </c>
      <c r="AP211" s="131" t="str">
        <f t="shared" si="105"/>
        <v/>
      </c>
      <c r="AQ211" s="131" t="str">
        <f t="shared" si="105"/>
        <v/>
      </c>
      <c r="AR211" s="131" t="str">
        <f t="shared" si="105"/>
        <v/>
      </c>
      <c r="AS211" s="131" t="str">
        <f t="shared" si="105"/>
        <v>SABINE COUNTY</v>
      </c>
      <c r="AT211" s="131" t="str">
        <f t="shared" si="105"/>
        <v/>
      </c>
      <c r="AU211" s="131" t="str">
        <f t="shared" si="105"/>
        <v/>
      </c>
      <c r="AV211" s="131" t="str">
        <f t="shared" si="105"/>
        <v/>
      </c>
      <c r="AW211" s="131" t="str">
        <f t="shared" si="105"/>
        <v/>
      </c>
      <c r="AX211" s="131" t="str">
        <f t="shared" si="105"/>
        <v/>
      </c>
      <c r="AY211" s="131" t="str">
        <f t="shared" si="105"/>
        <v/>
      </c>
      <c r="AZ211" s="131" t="str">
        <f t="shared" si="105"/>
        <v/>
      </c>
    </row>
    <row r="212" spans="1:52" x14ac:dyDescent="0.2">
      <c r="A212" s="135">
        <v>203</v>
      </c>
      <c r="B212" s="131" t="str">
        <f t="shared" si="101"/>
        <v/>
      </c>
      <c r="C212" s="131" t="str">
        <f t="shared" si="101"/>
        <v/>
      </c>
      <c r="D212" s="131" t="str">
        <f t="shared" si="101"/>
        <v/>
      </c>
      <c r="E212" s="131" t="str">
        <f t="shared" si="101"/>
        <v/>
      </c>
      <c r="F212" s="131" t="str">
        <f t="shared" si="101"/>
        <v/>
      </c>
      <c r="G212" s="131" t="str">
        <f t="shared" si="101"/>
        <v/>
      </c>
      <c r="H212" s="131" t="str">
        <f t="shared" si="101"/>
        <v/>
      </c>
      <c r="I212" s="131" t="str">
        <f t="shared" si="101"/>
        <v/>
      </c>
      <c r="J212" s="131" t="str">
        <f t="shared" si="101"/>
        <v/>
      </c>
      <c r="K212" s="131" t="str">
        <f t="shared" si="101"/>
        <v/>
      </c>
      <c r="L212" s="131" t="str">
        <f t="shared" si="102"/>
        <v/>
      </c>
      <c r="M212" s="131" t="str">
        <f t="shared" si="102"/>
        <v/>
      </c>
      <c r="N212" s="131" t="str">
        <f t="shared" si="102"/>
        <v/>
      </c>
      <c r="O212" s="131" t="str">
        <f t="shared" si="102"/>
        <v/>
      </c>
      <c r="P212" s="131" t="str">
        <f t="shared" si="102"/>
        <v/>
      </c>
      <c r="Q212" s="131" t="str">
        <f t="shared" si="102"/>
        <v/>
      </c>
      <c r="R212" s="131" t="str">
        <f t="shared" si="102"/>
        <v/>
      </c>
      <c r="S212" s="131" t="str">
        <f t="shared" si="102"/>
        <v/>
      </c>
      <c r="T212" s="131" t="str">
        <f t="shared" si="102"/>
        <v/>
      </c>
      <c r="U212" s="131" t="str">
        <f t="shared" si="102"/>
        <v/>
      </c>
      <c r="V212" s="131" t="str">
        <f t="shared" si="103"/>
        <v/>
      </c>
      <c r="W212" s="131" t="str">
        <f t="shared" si="103"/>
        <v/>
      </c>
      <c r="X212" s="131" t="str">
        <f t="shared" si="103"/>
        <v/>
      </c>
      <c r="Y212" s="131" t="str">
        <f t="shared" si="103"/>
        <v/>
      </c>
      <c r="Z212" s="131" t="str">
        <f t="shared" si="103"/>
        <v/>
      </c>
      <c r="AA212" s="131" t="str">
        <f t="shared" si="103"/>
        <v/>
      </c>
      <c r="AB212" s="131" t="str">
        <f t="shared" si="103"/>
        <v/>
      </c>
      <c r="AC212" s="131" t="str">
        <f t="shared" si="103"/>
        <v/>
      </c>
      <c r="AD212" s="131" t="str">
        <f t="shared" si="103"/>
        <v/>
      </c>
      <c r="AE212" s="131" t="str">
        <f t="shared" si="103"/>
        <v/>
      </c>
      <c r="AF212" s="131" t="str">
        <f t="shared" si="104"/>
        <v/>
      </c>
      <c r="AG212" s="131" t="str">
        <f t="shared" si="104"/>
        <v/>
      </c>
      <c r="AH212" s="131" t="str">
        <f t="shared" si="104"/>
        <v/>
      </c>
      <c r="AI212" s="131" t="str">
        <f t="shared" si="104"/>
        <v/>
      </c>
      <c r="AJ212" s="131" t="str">
        <f t="shared" si="104"/>
        <v/>
      </c>
      <c r="AK212" s="131" t="str">
        <f t="shared" si="104"/>
        <v/>
      </c>
      <c r="AL212" s="131" t="str">
        <f t="shared" si="104"/>
        <v/>
      </c>
      <c r="AM212" s="131" t="str">
        <f t="shared" si="104"/>
        <v/>
      </c>
      <c r="AN212" s="131" t="str">
        <f t="shared" si="104"/>
        <v/>
      </c>
      <c r="AO212" s="131" t="str">
        <f t="shared" si="104"/>
        <v/>
      </c>
      <c r="AP212" s="131" t="str">
        <f t="shared" si="105"/>
        <v/>
      </c>
      <c r="AQ212" s="131" t="str">
        <f t="shared" si="105"/>
        <v/>
      </c>
      <c r="AR212" s="131" t="str">
        <f t="shared" si="105"/>
        <v/>
      </c>
      <c r="AS212" s="131" t="str">
        <f t="shared" si="105"/>
        <v>SAN AUGUSTINE COUNTY</v>
      </c>
      <c r="AT212" s="131" t="str">
        <f t="shared" si="105"/>
        <v/>
      </c>
      <c r="AU212" s="131" t="str">
        <f t="shared" si="105"/>
        <v/>
      </c>
      <c r="AV212" s="131" t="str">
        <f t="shared" si="105"/>
        <v/>
      </c>
      <c r="AW212" s="131" t="str">
        <f t="shared" si="105"/>
        <v/>
      </c>
      <c r="AX212" s="131" t="str">
        <f t="shared" si="105"/>
        <v/>
      </c>
      <c r="AY212" s="131" t="str">
        <f t="shared" si="105"/>
        <v/>
      </c>
      <c r="AZ212" s="131" t="str">
        <f t="shared" si="105"/>
        <v/>
      </c>
    </row>
    <row r="213" spans="1:52" x14ac:dyDescent="0.2">
      <c r="A213" s="135">
        <v>204</v>
      </c>
      <c r="B213" s="131" t="str">
        <f t="shared" si="101"/>
        <v/>
      </c>
      <c r="C213" s="131" t="str">
        <f t="shared" si="101"/>
        <v/>
      </c>
      <c r="D213" s="131" t="str">
        <f t="shared" si="101"/>
        <v/>
      </c>
      <c r="E213" s="131" t="str">
        <f t="shared" si="101"/>
        <v/>
      </c>
      <c r="F213" s="131" t="str">
        <f t="shared" si="101"/>
        <v/>
      </c>
      <c r="G213" s="131" t="str">
        <f t="shared" si="101"/>
        <v/>
      </c>
      <c r="H213" s="131" t="str">
        <f t="shared" si="101"/>
        <v/>
      </c>
      <c r="I213" s="131" t="str">
        <f t="shared" si="101"/>
        <v/>
      </c>
      <c r="J213" s="131" t="str">
        <f t="shared" si="101"/>
        <v/>
      </c>
      <c r="K213" s="131" t="str">
        <f t="shared" si="101"/>
        <v/>
      </c>
      <c r="L213" s="131" t="str">
        <f t="shared" si="102"/>
        <v/>
      </c>
      <c r="M213" s="131" t="str">
        <f t="shared" si="102"/>
        <v/>
      </c>
      <c r="N213" s="131" t="str">
        <f t="shared" si="102"/>
        <v/>
      </c>
      <c r="O213" s="131" t="str">
        <f t="shared" si="102"/>
        <v/>
      </c>
      <c r="P213" s="131" t="str">
        <f t="shared" si="102"/>
        <v/>
      </c>
      <c r="Q213" s="131" t="str">
        <f t="shared" si="102"/>
        <v/>
      </c>
      <c r="R213" s="131" t="str">
        <f t="shared" si="102"/>
        <v/>
      </c>
      <c r="S213" s="131" t="str">
        <f t="shared" si="102"/>
        <v/>
      </c>
      <c r="T213" s="131" t="str">
        <f t="shared" si="102"/>
        <v/>
      </c>
      <c r="U213" s="131" t="str">
        <f t="shared" si="102"/>
        <v/>
      </c>
      <c r="V213" s="131" t="str">
        <f t="shared" si="103"/>
        <v/>
      </c>
      <c r="W213" s="131" t="str">
        <f t="shared" si="103"/>
        <v/>
      </c>
      <c r="X213" s="131" t="str">
        <f t="shared" si="103"/>
        <v/>
      </c>
      <c r="Y213" s="131" t="str">
        <f t="shared" si="103"/>
        <v/>
      </c>
      <c r="Z213" s="131" t="str">
        <f t="shared" si="103"/>
        <v/>
      </c>
      <c r="AA213" s="131" t="str">
        <f t="shared" si="103"/>
        <v/>
      </c>
      <c r="AB213" s="131" t="str">
        <f t="shared" si="103"/>
        <v/>
      </c>
      <c r="AC213" s="131" t="str">
        <f t="shared" si="103"/>
        <v/>
      </c>
      <c r="AD213" s="131" t="str">
        <f t="shared" si="103"/>
        <v/>
      </c>
      <c r="AE213" s="131" t="str">
        <f t="shared" si="103"/>
        <v/>
      </c>
      <c r="AF213" s="131" t="str">
        <f t="shared" si="104"/>
        <v/>
      </c>
      <c r="AG213" s="131" t="str">
        <f t="shared" si="104"/>
        <v/>
      </c>
      <c r="AH213" s="131" t="str">
        <f t="shared" si="104"/>
        <v/>
      </c>
      <c r="AI213" s="131" t="str">
        <f t="shared" si="104"/>
        <v/>
      </c>
      <c r="AJ213" s="131" t="str">
        <f t="shared" si="104"/>
        <v/>
      </c>
      <c r="AK213" s="131" t="str">
        <f t="shared" si="104"/>
        <v/>
      </c>
      <c r="AL213" s="131" t="str">
        <f t="shared" si="104"/>
        <v/>
      </c>
      <c r="AM213" s="131" t="str">
        <f t="shared" si="104"/>
        <v/>
      </c>
      <c r="AN213" s="131" t="str">
        <f t="shared" si="104"/>
        <v/>
      </c>
      <c r="AO213" s="131" t="str">
        <f t="shared" si="104"/>
        <v/>
      </c>
      <c r="AP213" s="131" t="str">
        <f t="shared" si="105"/>
        <v/>
      </c>
      <c r="AQ213" s="131" t="str">
        <f t="shared" si="105"/>
        <v/>
      </c>
      <c r="AR213" s="131" t="str">
        <f t="shared" si="105"/>
        <v/>
      </c>
      <c r="AS213" s="131" t="str">
        <f t="shared" si="105"/>
        <v>SAN JACINTO COUNTY</v>
      </c>
      <c r="AT213" s="131" t="str">
        <f t="shared" si="105"/>
        <v/>
      </c>
      <c r="AU213" s="131" t="str">
        <f t="shared" si="105"/>
        <v/>
      </c>
      <c r="AV213" s="131" t="str">
        <f t="shared" si="105"/>
        <v/>
      </c>
      <c r="AW213" s="131" t="str">
        <f t="shared" si="105"/>
        <v/>
      </c>
      <c r="AX213" s="131" t="str">
        <f t="shared" si="105"/>
        <v/>
      </c>
      <c r="AY213" s="131" t="str">
        <f t="shared" si="105"/>
        <v/>
      </c>
      <c r="AZ213" s="131" t="str">
        <f t="shared" si="105"/>
        <v/>
      </c>
    </row>
    <row r="214" spans="1:52" x14ac:dyDescent="0.2">
      <c r="A214" s="135">
        <v>205</v>
      </c>
      <c r="B214" s="131" t="str">
        <f t="shared" si="101"/>
        <v/>
      </c>
      <c r="C214" s="131" t="str">
        <f t="shared" si="101"/>
        <v/>
      </c>
      <c r="D214" s="131" t="str">
        <f t="shared" si="101"/>
        <v/>
      </c>
      <c r="E214" s="131" t="str">
        <f t="shared" si="101"/>
        <v/>
      </c>
      <c r="F214" s="131" t="str">
        <f t="shared" si="101"/>
        <v/>
      </c>
      <c r="G214" s="131" t="str">
        <f t="shared" si="101"/>
        <v/>
      </c>
      <c r="H214" s="131" t="str">
        <f t="shared" si="101"/>
        <v/>
      </c>
      <c r="I214" s="131" t="str">
        <f t="shared" si="101"/>
        <v/>
      </c>
      <c r="J214" s="131" t="str">
        <f t="shared" si="101"/>
        <v/>
      </c>
      <c r="K214" s="131" t="str">
        <f t="shared" si="101"/>
        <v/>
      </c>
      <c r="L214" s="131" t="str">
        <f t="shared" si="102"/>
        <v/>
      </c>
      <c r="M214" s="131" t="str">
        <f t="shared" si="102"/>
        <v/>
      </c>
      <c r="N214" s="131" t="str">
        <f t="shared" si="102"/>
        <v/>
      </c>
      <c r="O214" s="131" t="str">
        <f t="shared" si="102"/>
        <v/>
      </c>
      <c r="P214" s="131" t="str">
        <f t="shared" si="102"/>
        <v/>
      </c>
      <c r="Q214" s="131" t="str">
        <f t="shared" si="102"/>
        <v/>
      </c>
      <c r="R214" s="131" t="str">
        <f t="shared" si="102"/>
        <v/>
      </c>
      <c r="S214" s="131" t="str">
        <f t="shared" si="102"/>
        <v/>
      </c>
      <c r="T214" s="131" t="str">
        <f t="shared" si="102"/>
        <v/>
      </c>
      <c r="U214" s="131" t="str">
        <f t="shared" si="102"/>
        <v/>
      </c>
      <c r="V214" s="131" t="str">
        <f t="shared" si="103"/>
        <v/>
      </c>
      <c r="W214" s="131" t="str">
        <f t="shared" si="103"/>
        <v/>
      </c>
      <c r="X214" s="131" t="str">
        <f t="shared" si="103"/>
        <v/>
      </c>
      <c r="Y214" s="131" t="str">
        <f t="shared" si="103"/>
        <v/>
      </c>
      <c r="Z214" s="131" t="str">
        <f t="shared" si="103"/>
        <v/>
      </c>
      <c r="AA214" s="131" t="str">
        <f t="shared" si="103"/>
        <v/>
      </c>
      <c r="AB214" s="131" t="str">
        <f t="shared" si="103"/>
        <v/>
      </c>
      <c r="AC214" s="131" t="str">
        <f t="shared" si="103"/>
        <v/>
      </c>
      <c r="AD214" s="131" t="str">
        <f t="shared" si="103"/>
        <v/>
      </c>
      <c r="AE214" s="131" t="str">
        <f t="shared" si="103"/>
        <v/>
      </c>
      <c r="AF214" s="131" t="str">
        <f t="shared" si="104"/>
        <v/>
      </c>
      <c r="AG214" s="131" t="str">
        <f t="shared" si="104"/>
        <v/>
      </c>
      <c r="AH214" s="131" t="str">
        <f t="shared" si="104"/>
        <v/>
      </c>
      <c r="AI214" s="131" t="str">
        <f t="shared" si="104"/>
        <v/>
      </c>
      <c r="AJ214" s="131" t="str">
        <f t="shared" si="104"/>
        <v/>
      </c>
      <c r="AK214" s="131" t="str">
        <f t="shared" si="104"/>
        <v/>
      </c>
      <c r="AL214" s="131" t="str">
        <f t="shared" si="104"/>
        <v/>
      </c>
      <c r="AM214" s="131" t="str">
        <f t="shared" si="104"/>
        <v/>
      </c>
      <c r="AN214" s="131" t="str">
        <f t="shared" si="104"/>
        <v/>
      </c>
      <c r="AO214" s="131" t="str">
        <f t="shared" si="104"/>
        <v/>
      </c>
      <c r="AP214" s="131" t="str">
        <f t="shared" si="105"/>
        <v/>
      </c>
      <c r="AQ214" s="131" t="str">
        <f t="shared" si="105"/>
        <v/>
      </c>
      <c r="AR214" s="131" t="str">
        <f t="shared" si="105"/>
        <v/>
      </c>
      <c r="AS214" s="131" t="str">
        <f t="shared" si="105"/>
        <v>SAN PATRICIO COUNTY</v>
      </c>
      <c r="AT214" s="131" t="str">
        <f t="shared" si="105"/>
        <v/>
      </c>
      <c r="AU214" s="131" t="str">
        <f t="shared" si="105"/>
        <v/>
      </c>
      <c r="AV214" s="131" t="str">
        <f t="shared" si="105"/>
        <v/>
      </c>
      <c r="AW214" s="131" t="str">
        <f t="shared" si="105"/>
        <v/>
      </c>
      <c r="AX214" s="131" t="str">
        <f t="shared" si="105"/>
        <v/>
      </c>
      <c r="AY214" s="131" t="str">
        <f t="shared" si="105"/>
        <v/>
      </c>
      <c r="AZ214" s="131" t="str">
        <f t="shared" si="105"/>
        <v/>
      </c>
    </row>
    <row r="215" spans="1:52" x14ac:dyDescent="0.2">
      <c r="A215" s="135">
        <v>206</v>
      </c>
      <c r="B215" s="131" t="str">
        <f t="shared" si="101"/>
        <v/>
      </c>
      <c r="C215" s="131" t="str">
        <f t="shared" si="101"/>
        <v/>
      </c>
      <c r="D215" s="131" t="str">
        <f t="shared" si="101"/>
        <v/>
      </c>
      <c r="E215" s="131" t="str">
        <f t="shared" si="101"/>
        <v/>
      </c>
      <c r="F215" s="131" t="str">
        <f t="shared" si="101"/>
        <v/>
      </c>
      <c r="G215" s="131" t="str">
        <f t="shared" si="101"/>
        <v/>
      </c>
      <c r="H215" s="131" t="str">
        <f t="shared" si="101"/>
        <v/>
      </c>
      <c r="I215" s="131" t="str">
        <f t="shared" si="101"/>
        <v/>
      </c>
      <c r="J215" s="131" t="str">
        <f t="shared" si="101"/>
        <v/>
      </c>
      <c r="K215" s="131" t="str">
        <f t="shared" si="101"/>
        <v/>
      </c>
      <c r="L215" s="131" t="str">
        <f t="shared" si="102"/>
        <v/>
      </c>
      <c r="M215" s="131" t="str">
        <f t="shared" si="102"/>
        <v/>
      </c>
      <c r="N215" s="131" t="str">
        <f t="shared" si="102"/>
        <v/>
      </c>
      <c r="O215" s="131" t="str">
        <f t="shared" si="102"/>
        <v/>
      </c>
      <c r="P215" s="131" t="str">
        <f t="shared" si="102"/>
        <v/>
      </c>
      <c r="Q215" s="131" t="str">
        <f t="shared" si="102"/>
        <v/>
      </c>
      <c r="R215" s="131" t="str">
        <f t="shared" si="102"/>
        <v/>
      </c>
      <c r="S215" s="131" t="str">
        <f t="shared" si="102"/>
        <v/>
      </c>
      <c r="T215" s="131" t="str">
        <f t="shared" si="102"/>
        <v/>
      </c>
      <c r="U215" s="131" t="str">
        <f t="shared" si="102"/>
        <v/>
      </c>
      <c r="V215" s="131" t="str">
        <f t="shared" si="103"/>
        <v/>
      </c>
      <c r="W215" s="131" t="str">
        <f t="shared" si="103"/>
        <v/>
      </c>
      <c r="X215" s="131" t="str">
        <f t="shared" si="103"/>
        <v/>
      </c>
      <c r="Y215" s="131" t="str">
        <f t="shared" si="103"/>
        <v/>
      </c>
      <c r="Z215" s="131" t="str">
        <f t="shared" si="103"/>
        <v/>
      </c>
      <c r="AA215" s="131" t="str">
        <f t="shared" si="103"/>
        <v/>
      </c>
      <c r="AB215" s="131" t="str">
        <f t="shared" si="103"/>
        <v/>
      </c>
      <c r="AC215" s="131" t="str">
        <f t="shared" si="103"/>
        <v/>
      </c>
      <c r="AD215" s="131" t="str">
        <f t="shared" si="103"/>
        <v/>
      </c>
      <c r="AE215" s="131" t="str">
        <f t="shared" si="103"/>
        <v/>
      </c>
      <c r="AF215" s="131" t="str">
        <f t="shared" si="104"/>
        <v/>
      </c>
      <c r="AG215" s="131" t="str">
        <f t="shared" si="104"/>
        <v/>
      </c>
      <c r="AH215" s="131" t="str">
        <f t="shared" si="104"/>
        <v/>
      </c>
      <c r="AI215" s="131" t="str">
        <f t="shared" si="104"/>
        <v/>
      </c>
      <c r="AJ215" s="131" t="str">
        <f t="shared" si="104"/>
        <v/>
      </c>
      <c r="AK215" s="131" t="str">
        <f t="shared" si="104"/>
        <v/>
      </c>
      <c r="AL215" s="131" t="str">
        <f t="shared" si="104"/>
        <v/>
      </c>
      <c r="AM215" s="131" t="str">
        <f t="shared" si="104"/>
        <v/>
      </c>
      <c r="AN215" s="131" t="str">
        <f t="shared" si="104"/>
        <v/>
      </c>
      <c r="AO215" s="131" t="str">
        <f t="shared" si="104"/>
        <v/>
      </c>
      <c r="AP215" s="131" t="str">
        <f t="shared" si="105"/>
        <v/>
      </c>
      <c r="AQ215" s="131" t="str">
        <f t="shared" si="105"/>
        <v/>
      </c>
      <c r="AR215" s="131" t="str">
        <f t="shared" si="105"/>
        <v/>
      </c>
      <c r="AS215" s="131" t="str">
        <f t="shared" si="105"/>
        <v>SAN SABA COUNTY</v>
      </c>
      <c r="AT215" s="131" t="str">
        <f t="shared" si="105"/>
        <v/>
      </c>
      <c r="AU215" s="131" t="str">
        <f t="shared" si="105"/>
        <v/>
      </c>
      <c r="AV215" s="131" t="str">
        <f t="shared" si="105"/>
        <v/>
      </c>
      <c r="AW215" s="131" t="str">
        <f t="shared" si="105"/>
        <v/>
      </c>
      <c r="AX215" s="131" t="str">
        <f t="shared" si="105"/>
        <v/>
      </c>
      <c r="AY215" s="131" t="str">
        <f t="shared" si="105"/>
        <v/>
      </c>
      <c r="AZ215" s="131" t="str">
        <f t="shared" si="105"/>
        <v/>
      </c>
    </row>
    <row r="216" spans="1:52" x14ac:dyDescent="0.2">
      <c r="A216" s="135">
        <v>207</v>
      </c>
      <c r="B216" s="131" t="str">
        <f t="shared" si="101"/>
        <v/>
      </c>
      <c r="C216" s="131" t="str">
        <f t="shared" si="101"/>
        <v/>
      </c>
      <c r="D216" s="131" t="str">
        <f t="shared" si="101"/>
        <v/>
      </c>
      <c r="E216" s="131" t="str">
        <f t="shared" si="101"/>
        <v/>
      </c>
      <c r="F216" s="131" t="str">
        <f t="shared" si="101"/>
        <v/>
      </c>
      <c r="G216" s="131" t="str">
        <f t="shared" si="101"/>
        <v/>
      </c>
      <c r="H216" s="131" t="str">
        <f t="shared" si="101"/>
        <v/>
      </c>
      <c r="I216" s="131" t="str">
        <f t="shared" si="101"/>
        <v/>
      </c>
      <c r="J216" s="131" t="str">
        <f t="shared" si="101"/>
        <v/>
      </c>
      <c r="K216" s="131" t="str">
        <f t="shared" si="101"/>
        <v/>
      </c>
      <c r="L216" s="131" t="str">
        <f t="shared" si="102"/>
        <v/>
      </c>
      <c r="M216" s="131" t="str">
        <f t="shared" si="102"/>
        <v/>
      </c>
      <c r="N216" s="131" t="str">
        <f t="shared" si="102"/>
        <v/>
      </c>
      <c r="O216" s="131" t="str">
        <f t="shared" si="102"/>
        <v/>
      </c>
      <c r="P216" s="131" t="str">
        <f t="shared" si="102"/>
        <v/>
      </c>
      <c r="Q216" s="131" t="str">
        <f t="shared" si="102"/>
        <v/>
      </c>
      <c r="R216" s="131" t="str">
        <f t="shared" si="102"/>
        <v/>
      </c>
      <c r="S216" s="131" t="str">
        <f t="shared" si="102"/>
        <v/>
      </c>
      <c r="T216" s="131" t="str">
        <f t="shared" si="102"/>
        <v/>
      </c>
      <c r="U216" s="131" t="str">
        <f t="shared" si="102"/>
        <v/>
      </c>
      <c r="V216" s="131" t="str">
        <f t="shared" si="103"/>
        <v/>
      </c>
      <c r="W216" s="131" t="str">
        <f t="shared" si="103"/>
        <v/>
      </c>
      <c r="X216" s="131" t="str">
        <f t="shared" si="103"/>
        <v/>
      </c>
      <c r="Y216" s="131" t="str">
        <f t="shared" si="103"/>
        <v/>
      </c>
      <c r="Z216" s="131" t="str">
        <f t="shared" si="103"/>
        <v/>
      </c>
      <c r="AA216" s="131" t="str">
        <f t="shared" si="103"/>
        <v/>
      </c>
      <c r="AB216" s="131" t="str">
        <f t="shared" si="103"/>
        <v/>
      </c>
      <c r="AC216" s="131" t="str">
        <f t="shared" si="103"/>
        <v/>
      </c>
      <c r="AD216" s="131" t="str">
        <f t="shared" si="103"/>
        <v/>
      </c>
      <c r="AE216" s="131" t="str">
        <f t="shared" si="103"/>
        <v/>
      </c>
      <c r="AF216" s="131" t="str">
        <f t="shared" si="104"/>
        <v/>
      </c>
      <c r="AG216" s="131" t="str">
        <f t="shared" si="104"/>
        <v/>
      </c>
      <c r="AH216" s="131" t="str">
        <f t="shared" si="104"/>
        <v/>
      </c>
      <c r="AI216" s="131" t="str">
        <f t="shared" si="104"/>
        <v/>
      </c>
      <c r="AJ216" s="131" t="str">
        <f t="shared" si="104"/>
        <v/>
      </c>
      <c r="AK216" s="131" t="str">
        <f t="shared" si="104"/>
        <v/>
      </c>
      <c r="AL216" s="131" t="str">
        <f t="shared" si="104"/>
        <v/>
      </c>
      <c r="AM216" s="131" t="str">
        <f t="shared" si="104"/>
        <v/>
      </c>
      <c r="AN216" s="131" t="str">
        <f t="shared" si="104"/>
        <v/>
      </c>
      <c r="AO216" s="131" t="str">
        <f t="shared" si="104"/>
        <v/>
      </c>
      <c r="AP216" s="131" t="str">
        <f t="shared" si="105"/>
        <v/>
      </c>
      <c r="AQ216" s="131" t="str">
        <f t="shared" si="105"/>
        <v/>
      </c>
      <c r="AR216" s="131" t="str">
        <f t="shared" si="105"/>
        <v/>
      </c>
      <c r="AS216" s="131" t="str">
        <f t="shared" si="105"/>
        <v>SCHLEICHER COUNTY</v>
      </c>
      <c r="AT216" s="131" t="str">
        <f t="shared" si="105"/>
        <v/>
      </c>
      <c r="AU216" s="131" t="str">
        <f t="shared" si="105"/>
        <v/>
      </c>
      <c r="AV216" s="131" t="str">
        <f t="shared" si="105"/>
        <v/>
      </c>
      <c r="AW216" s="131" t="str">
        <f t="shared" si="105"/>
        <v/>
      </c>
      <c r="AX216" s="131" t="str">
        <f t="shared" si="105"/>
        <v/>
      </c>
      <c r="AY216" s="131" t="str">
        <f t="shared" si="105"/>
        <v/>
      </c>
      <c r="AZ216" s="131" t="str">
        <f t="shared" si="105"/>
        <v/>
      </c>
    </row>
    <row r="217" spans="1:52" x14ac:dyDescent="0.2">
      <c r="A217" s="135">
        <v>208</v>
      </c>
      <c r="B217" s="131" t="str">
        <f t="shared" si="101"/>
        <v/>
      </c>
      <c r="C217" s="131" t="str">
        <f t="shared" si="101"/>
        <v/>
      </c>
      <c r="D217" s="131" t="str">
        <f t="shared" si="101"/>
        <v/>
      </c>
      <c r="E217" s="131" t="str">
        <f t="shared" si="101"/>
        <v/>
      </c>
      <c r="F217" s="131" t="str">
        <f t="shared" si="101"/>
        <v/>
      </c>
      <c r="G217" s="131" t="str">
        <f t="shared" si="101"/>
        <v/>
      </c>
      <c r="H217" s="131" t="str">
        <f t="shared" si="101"/>
        <v/>
      </c>
      <c r="I217" s="131" t="str">
        <f t="shared" si="101"/>
        <v/>
      </c>
      <c r="J217" s="131" t="str">
        <f t="shared" si="101"/>
        <v/>
      </c>
      <c r="K217" s="131" t="str">
        <f t="shared" si="101"/>
        <v/>
      </c>
      <c r="L217" s="131" t="str">
        <f t="shared" si="102"/>
        <v/>
      </c>
      <c r="M217" s="131" t="str">
        <f t="shared" si="102"/>
        <v/>
      </c>
      <c r="N217" s="131" t="str">
        <f t="shared" si="102"/>
        <v/>
      </c>
      <c r="O217" s="131" t="str">
        <f t="shared" si="102"/>
        <v/>
      </c>
      <c r="P217" s="131" t="str">
        <f t="shared" si="102"/>
        <v/>
      </c>
      <c r="Q217" s="131" t="str">
        <f t="shared" si="102"/>
        <v/>
      </c>
      <c r="R217" s="131" t="str">
        <f t="shared" si="102"/>
        <v/>
      </c>
      <c r="S217" s="131" t="str">
        <f t="shared" si="102"/>
        <v/>
      </c>
      <c r="T217" s="131" t="str">
        <f t="shared" si="102"/>
        <v/>
      </c>
      <c r="U217" s="131" t="str">
        <f t="shared" si="102"/>
        <v/>
      </c>
      <c r="V217" s="131" t="str">
        <f t="shared" si="103"/>
        <v/>
      </c>
      <c r="W217" s="131" t="str">
        <f t="shared" si="103"/>
        <v/>
      </c>
      <c r="X217" s="131" t="str">
        <f t="shared" si="103"/>
        <v/>
      </c>
      <c r="Y217" s="131" t="str">
        <f t="shared" si="103"/>
        <v/>
      </c>
      <c r="Z217" s="131" t="str">
        <f t="shared" si="103"/>
        <v/>
      </c>
      <c r="AA217" s="131" t="str">
        <f t="shared" si="103"/>
        <v/>
      </c>
      <c r="AB217" s="131" t="str">
        <f t="shared" si="103"/>
        <v/>
      </c>
      <c r="AC217" s="131" t="str">
        <f t="shared" si="103"/>
        <v/>
      </c>
      <c r="AD217" s="131" t="str">
        <f t="shared" si="103"/>
        <v/>
      </c>
      <c r="AE217" s="131" t="str">
        <f t="shared" si="103"/>
        <v/>
      </c>
      <c r="AF217" s="131" t="str">
        <f t="shared" si="104"/>
        <v/>
      </c>
      <c r="AG217" s="131" t="str">
        <f t="shared" si="104"/>
        <v/>
      </c>
      <c r="AH217" s="131" t="str">
        <f t="shared" si="104"/>
        <v/>
      </c>
      <c r="AI217" s="131" t="str">
        <f t="shared" si="104"/>
        <v/>
      </c>
      <c r="AJ217" s="131" t="str">
        <f t="shared" si="104"/>
        <v/>
      </c>
      <c r="AK217" s="131" t="str">
        <f t="shared" si="104"/>
        <v/>
      </c>
      <c r="AL217" s="131" t="str">
        <f t="shared" si="104"/>
        <v/>
      </c>
      <c r="AM217" s="131" t="str">
        <f t="shared" si="104"/>
        <v/>
      </c>
      <c r="AN217" s="131" t="str">
        <f t="shared" si="104"/>
        <v/>
      </c>
      <c r="AO217" s="131" t="str">
        <f t="shared" si="104"/>
        <v/>
      </c>
      <c r="AP217" s="131" t="str">
        <f t="shared" si="105"/>
        <v/>
      </c>
      <c r="AQ217" s="131" t="str">
        <f t="shared" si="105"/>
        <v/>
      </c>
      <c r="AR217" s="131" t="str">
        <f t="shared" si="105"/>
        <v/>
      </c>
      <c r="AS217" s="131" t="str">
        <f t="shared" si="105"/>
        <v>SCURRY COUNTY</v>
      </c>
      <c r="AT217" s="131" t="str">
        <f t="shared" si="105"/>
        <v/>
      </c>
      <c r="AU217" s="131" t="str">
        <f t="shared" si="105"/>
        <v/>
      </c>
      <c r="AV217" s="131" t="str">
        <f t="shared" si="105"/>
        <v/>
      </c>
      <c r="AW217" s="131" t="str">
        <f t="shared" si="105"/>
        <v/>
      </c>
      <c r="AX217" s="131" t="str">
        <f t="shared" si="105"/>
        <v/>
      </c>
      <c r="AY217" s="131" t="str">
        <f t="shared" si="105"/>
        <v/>
      </c>
      <c r="AZ217" s="131" t="str">
        <f t="shared" si="105"/>
        <v/>
      </c>
    </row>
    <row r="218" spans="1:52" x14ac:dyDescent="0.2">
      <c r="A218" s="135">
        <v>209</v>
      </c>
      <c r="B218" s="131" t="str">
        <f t="shared" si="101"/>
        <v/>
      </c>
      <c r="C218" s="131" t="str">
        <f t="shared" si="101"/>
        <v/>
      </c>
      <c r="D218" s="131" t="str">
        <f t="shared" si="101"/>
        <v/>
      </c>
      <c r="E218" s="131" t="str">
        <f t="shared" si="101"/>
        <v/>
      </c>
      <c r="F218" s="131" t="str">
        <f t="shared" si="101"/>
        <v/>
      </c>
      <c r="G218" s="131" t="str">
        <f t="shared" si="101"/>
        <v/>
      </c>
      <c r="H218" s="131" t="str">
        <f t="shared" si="101"/>
        <v/>
      </c>
      <c r="I218" s="131" t="str">
        <f t="shared" si="101"/>
        <v/>
      </c>
      <c r="J218" s="131" t="str">
        <f t="shared" si="101"/>
        <v/>
      </c>
      <c r="K218" s="131" t="str">
        <f t="shared" si="101"/>
        <v/>
      </c>
      <c r="L218" s="131" t="str">
        <f t="shared" si="102"/>
        <v/>
      </c>
      <c r="M218" s="131" t="str">
        <f t="shared" si="102"/>
        <v/>
      </c>
      <c r="N218" s="131" t="str">
        <f t="shared" si="102"/>
        <v/>
      </c>
      <c r="O218" s="131" t="str">
        <f t="shared" si="102"/>
        <v/>
      </c>
      <c r="P218" s="131" t="str">
        <f t="shared" si="102"/>
        <v/>
      </c>
      <c r="Q218" s="131" t="str">
        <f t="shared" si="102"/>
        <v/>
      </c>
      <c r="R218" s="131" t="str">
        <f t="shared" si="102"/>
        <v/>
      </c>
      <c r="S218" s="131" t="str">
        <f t="shared" si="102"/>
        <v/>
      </c>
      <c r="T218" s="131" t="str">
        <f t="shared" si="102"/>
        <v/>
      </c>
      <c r="U218" s="131" t="str">
        <f t="shared" si="102"/>
        <v/>
      </c>
      <c r="V218" s="131" t="str">
        <f t="shared" si="103"/>
        <v/>
      </c>
      <c r="W218" s="131" t="str">
        <f t="shared" si="103"/>
        <v/>
      </c>
      <c r="X218" s="131" t="str">
        <f t="shared" si="103"/>
        <v/>
      </c>
      <c r="Y218" s="131" t="str">
        <f t="shared" si="103"/>
        <v/>
      </c>
      <c r="Z218" s="131" t="str">
        <f t="shared" si="103"/>
        <v/>
      </c>
      <c r="AA218" s="131" t="str">
        <f t="shared" si="103"/>
        <v/>
      </c>
      <c r="AB218" s="131" t="str">
        <f t="shared" si="103"/>
        <v/>
      </c>
      <c r="AC218" s="131" t="str">
        <f t="shared" si="103"/>
        <v/>
      </c>
      <c r="AD218" s="131" t="str">
        <f t="shared" si="103"/>
        <v/>
      </c>
      <c r="AE218" s="131" t="str">
        <f t="shared" si="103"/>
        <v/>
      </c>
      <c r="AF218" s="131" t="str">
        <f t="shared" si="104"/>
        <v/>
      </c>
      <c r="AG218" s="131" t="str">
        <f t="shared" si="104"/>
        <v/>
      </c>
      <c r="AH218" s="131" t="str">
        <f t="shared" si="104"/>
        <v/>
      </c>
      <c r="AI218" s="131" t="str">
        <f t="shared" si="104"/>
        <v/>
      </c>
      <c r="AJ218" s="131" t="str">
        <f t="shared" si="104"/>
        <v/>
      </c>
      <c r="AK218" s="131" t="str">
        <f t="shared" si="104"/>
        <v/>
      </c>
      <c r="AL218" s="131" t="str">
        <f t="shared" si="104"/>
        <v/>
      </c>
      <c r="AM218" s="131" t="str">
        <f t="shared" si="104"/>
        <v/>
      </c>
      <c r="AN218" s="131" t="str">
        <f t="shared" si="104"/>
        <v/>
      </c>
      <c r="AO218" s="131" t="str">
        <f t="shared" si="104"/>
        <v/>
      </c>
      <c r="AP218" s="131" t="str">
        <f t="shared" si="105"/>
        <v/>
      </c>
      <c r="AQ218" s="131" t="str">
        <f t="shared" si="105"/>
        <v/>
      </c>
      <c r="AR218" s="131" t="str">
        <f t="shared" si="105"/>
        <v/>
      </c>
      <c r="AS218" s="131" t="str">
        <f t="shared" si="105"/>
        <v>SHACKELFORD COUNTY</v>
      </c>
      <c r="AT218" s="131" t="str">
        <f t="shared" si="105"/>
        <v/>
      </c>
      <c r="AU218" s="131" t="str">
        <f t="shared" si="105"/>
        <v/>
      </c>
      <c r="AV218" s="131" t="str">
        <f t="shared" si="105"/>
        <v/>
      </c>
      <c r="AW218" s="131" t="str">
        <f t="shared" si="105"/>
        <v/>
      </c>
      <c r="AX218" s="131" t="str">
        <f t="shared" si="105"/>
        <v/>
      </c>
      <c r="AY218" s="131" t="str">
        <f t="shared" si="105"/>
        <v/>
      </c>
      <c r="AZ218" s="131" t="str">
        <f t="shared" si="105"/>
        <v/>
      </c>
    </row>
    <row r="219" spans="1:52" x14ac:dyDescent="0.2">
      <c r="A219" s="135">
        <v>210</v>
      </c>
      <c r="B219" s="131" t="str">
        <f t="shared" si="101"/>
        <v/>
      </c>
      <c r="C219" s="131" t="str">
        <f t="shared" si="101"/>
        <v/>
      </c>
      <c r="D219" s="131" t="str">
        <f t="shared" si="101"/>
        <v/>
      </c>
      <c r="E219" s="131" t="str">
        <f t="shared" si="101"/>
        <v/>
      </c>
      <c r="F219" s="131" t="str">
        <f t="shared" si="101"/>
        <v/>
      </c>
      <c r="G219" s="131" t="str">
        <f t="shared" si="101"/>
        <v/>
      </c>
      <c r="H219" s="131" t="str">
        <f t="shared" si="101"/>
        <v/>
      </c>
      <c r="I219" s="131" t="str">
        <f t="shared" si="101"/>
        <v/>
      </c>
      <c r="J219" s="131" t="str">
        <f t="shared" si="101"/>
        <v/>
      </c>
      <c r="K219" s="131" t="str">
        <f t="shared" si="101"/>
        <v/>
      </c>
      <c r="L219" s="131" t="str">
        <f t="shared" si="102"/>
        <v/>
      </c>
      <c r="M219" s="131" t="str">
        <f t="shared" si="102"/>
        <v/>
      </c>
      <c r="N219" s="131" t="str">
        <f t="shared" si="102"/>
        <v/>
      </c>
      <c r="O219" s="131" t="str">
        <f t="shared" si="102"/>
        <v/>
      </c>
      <c r="P219" s="131" t="str">
        <f t="shared" si="102"/>
        <v/>
      </c>
      <c r="Q219" s="131" t="str">
        <f t="shared" si="102"/>
        <v/>
      </c>
      <c r="R219" s="131" t="str">
        <f t="shared" si="102"/>
        <v/>
      </c>
      <c r="S219" s="131" t="str">
        <f t="shared" si="102"/>
        <v/>
      </c>
      <c r="T219" s="131" t="str">
        <f t="shared" si="102"/>
        <v/>
      </c>
      <c r="U219" s="131" t="str">
        <f t="shared" si="102"/>
        <v/>
      </c>
      <c r="V219" s="131" t="str">
        <f t="shared" si="103"/>
        <v/>
      </c>
      <c r="W219" s="131" t="str">
        <f t="shared" si="103"/>
        <v/>
      </c>
      <c r="X219" s="131" t="str">
        <f t="shared" si="103"/>
        <v/>
      </c>
      <c r="Y219" s="131" t="str">
        <f t="shared" si="103"/>
        <v/>
      </c>
      <c r="Z219" s="131" t="str">
        <f t="shared" si="103"/>
        <v/>
      </c>
      <c r="AA219" s="131" t="str">
        <f t="shared" si="103"/>
        <v/>
      </c>
      <c r="AB219" s="131" t="str">
        <f t="shared" si="103"/>
        <v/>
      </c>
      <c r="AC219" s="131" t="str">
        <f t="shared" si="103"/>
        <v/>
      </c>
      <c r="AD219" s="131" t="str">
        <f t="shared" si="103"/>
        <v/>
      </c>
      <c r="AE219" s="131" t="str">
        <f t="shared" si="103"/>
        <v/>
      </c>
      <c r="AF219" s="131" t="str">
        <f t="shared" si="104"/>
        <v/>
      </c>
      <c r="AG219" s="131" t="str">
        <f t="shared" si="104"/>
        <v/>
      </c>
      <c r="AH219" s="131" t="str">
        <f t="shared" si="104"/>
        <v/>
      </c>
      <c r="AI219" s="131" t="str">
        <f t="shared" si="104"/>
        <v/>
      </c>
      <c r="AJ219" s="131" t="str">
        <f t="shared" si="104"/>
        <v/>
      </c>
      <c r="AK219" s="131" t="str">
        <f t="shared" si="104"/>
        <v/>
      </c>
      <c r="AL219" s="131" t="str">
        <f t="shared" si="104"/>
        <v/>
      </c>
      <c r="AM219" s="131" t="str">
        <f t="shared" si="104"/>
        <v/>
      </c>
      <c r="AN219" s="131" t="str">
        <f t="shared" si="104"/>
        <v/>
      </c>
      <c r="AO219" s="131" t="str">
        <f t="shared" si="104"/>
        <v/>
      </c>
      <c r="AP219" s="131" t="str">
        <f t="shared" si="105"/>
        <v/>
      </c>
      <c r="AQ219" s="131" t="str">
        <f t="shared" si="105"/>
        <v/>
      </c>
      <c r="AR219" s="131" t="str">
        <f t="shared" si="105"/>
        <v/>
      </c>
      <c r="AS219" s="131" t="str">
        <f t="shared" si="105"/>
        <v>SHELBY COUNTY</v>
      </c>
      <c r="AT219" s="131" t="str">
        <f t="shared" si="105"/>
        <v/>
      </c>
      <c r="AU219" s="131" t="str">
        <f t="shared" si="105"/>
        <v/>
      </c>
      <c r="AV219" s="131" t="str">
        <f t="shared" si="105"/>
        <v/>
      </c>
      <c r="AW219" s="131" t="str">
        <f t="shared" si="105"/>
        <v/>
      </c>
      <c r="AX219" s="131" t="str">
        <f t="shared" si="105"/>
        <v/>
      </c>
      <c r="AY219" s="131" t="str">
        <f t="shared" si="105"/>
        <v/>
      </c>
      <c r="AZ219" s="131" t="str">
        <f t="shared" si="105"/>
        <v/>
      </c>
    </row>
    <row r="220" spans="1:52" x14ac:dyDescent="0.2">
      <c r="A220" s="135">
        <v>211</v>
      </c>
      <c r="B220" s="131" t="str">
        <f t="shared" ref="B220:K229" si="106">IFERROR(VLOOKUP($B$3&amp;"_"&amp;B$8&amp;$A220,LookUpTable_CountyName_AllYears,3,FALSE),"")</f>
        <v/>
      </c>
      <c r="C220" s="131" t="str">
        <f t="shared" si="106"/>
        <v/>
      </c>
      <c r="D220" s="131" t="str">
        <f t="shared" si="106"/>
        <v/>
      </c>
      <c r="E220" s="131" t="str">
        <f t="shared" si="106"/>
        <v/>
      </c>
      <c r="F220" s="131" t="str">
        <f t="shared" si="106"/>
        <v/>
      </c>
      <c r="G220" s="131" t="str">
        <f t="shared" si="106"/>
        <v/>
      </c>
      <c r="H220" s="131" t="str">
        <f t="shared" si="106"/>
        <v/>
      </c>
      <c r="I220" s="131" t="str">
        <f t="shared" si="106"/>
        <v/>
      </c>
      <c r="J220" s="131" t="str">
        <f t="shared" si="106"/>
        <v/>
      </c>
      <c r="K220" s="131" t="str">
        <f t="shared" si="106"/>
        <v/>
      </c>
      <c r="L220" s="131" t="str">
        <f t="shared" ref="L220:U229" si="107">IFERROR(VLOOKUP($B$3&amp;"_"&amp;L$8&amp;$A220,LookUpTable_CountyName_AllYears,3,FALSE),"")</f>
        <v/>
      </c>
      <c r="M220" s="131" t="str">
        <f t="shared" si="107"/>
        <v/>
      </c>
      <c r="N220" s="131" t="str">
        <f t="shared" si="107"/>
        <v/>
      </c>
      <c r="O220" s="131" t="str">
        <f t="shared" si="107"/>
        <v/>
      </c>
      <c r="P220" s="131" t="str">
        <f t="shared" si="107"/>
        <v/>
      </c>
      <c r="Q220" s="131" t="str">
        <f t="shared" si="107"/>
        <v/>
      </c>
      <c r="R220" s="131" t="str">
        <f t="shared" si="107"/>
        <v/>
      </c>
      <c r="S220" s="131" t="str">
        <f t="shared" si="107"/>
        <v/>
      </c>
      <c r="T220" s="131" t="str">
        <f t="shared" si="107"/>
        <v/>
      </c>
      <c r="U220" s="131" t="str">
        <f t="shared" si="107"/>
        <v/>
      </c>
      <c r="V220" s="131" t="str">
        <f t="shared" ref="V220:AE229" si="108">IFERROR(VLOOKUP($B$3&amp;"_"&amp;V$8&amp;$A220,LookUpTable_CountyName_AllYears,3,FALSE),"")</f>
        <v/>
      </c>
      <c r="W220" s="131" t="str">
        <f t="shared" si="108"/>
        <v/>
      </c>
      <c r="X220" s="131" t="str">
        <f t="shared" si="108"/>
        <v/>
      </c>
      <c r="Y220" s="131" t="str">
        <f t="shared" si="108"/>
        <v/>
      </c>
      <c r="Z220" s="131" t="str">
        <f t="shared" si="108"/>
        <v/>
      </c>
      <c r="AA220" s="131" t="str">
        <f t="shared" si="108"/>
        <v/>
      </c>
      <c r="AB220" s="131" t="str">
        <f t="shared" si="108"/>
        <v/>
      </c>
      <c r="AC220" s="131" t="str">
        <f t="shared" si="108"/>
        <v/>
      </c>
      <c r="AD220" s="131" t="str">
        <f t="shared" si="108"/>
        <v/>
      </c>
      <c r="AE220" s="131" t="str">
        <f t="shared" si="108"/>
        <v/>
      </c>
      <c r="AF220" s="131" t="str">
        <f t="shared" ref="AF220:AO229" si="109">IFERROR(VLOOKUP($B$3&amp;"_"&amp;AF$8&amp;$A220,LookUpTable_CountyName_AllYears,3,FALSE),"")</f>
        <v/>
      </c>
      <c r="AG220" s="131" t="str">
        <f t="shared" si="109"/>
        <v/>
      </c>
      <c r="AH220" s="131" t="str">
        <f t="shared" si="109"/>
        <v/>
      </c>
      <c r="AI220" s="131" t="str">
        <f t="shared" si="109"/>
        <v/>
      </c>
      <c r="AJ220" s="131" t="str">
        <f t="shared" si="109"/>
        <v/>
      </c>
      <c r="AK220" s="131" t="str">
        <f t="shared" si="109"/>
        <v/>
      </c>
      <c r="AL220" s="131" t="str">
        <f t="shared" si="109"/>
        <v/>
      </c>
      <c r="AM220" s="131" t="str">
        <f t="shared" si="109"/>
        <v/>
      </c>
      <c r="AN220" s="131" t="str">
        <f t="shared" si="109"/>
        <v/>
      </c>
      <c r="AO220" s="131" t="str">
        <f t="shared" si="109"/>
        <v/>
      </c>
      <c r="AP220" s="131" t="str">
        <f t="shared" ref="AP220:AZ229" si="110">IFERROR(VLOOKUP($B$3&amp;"_"&amp;AP$8&amp;$A220,LookUpTable_CountyName_AllYears,3,FALSE),"")</f>
        <v/>
      </c>
      <c r="AQ220" s="131" t="str">
        <f t="shared" si="110"/>
        <v/>
      </c>
      <c r="AR220" s="131" t="str">
        <f t="shared" si="110"/>
        <v/>
      </c>
      <c r="AS220" s="131" t="str">
        <f t="shared" si="110"/>
        <v>SHERMAN COUNTY</v>
      </c>
      <c r="AT220" s="131" t="str">
        <f t="shared" si="110"/>
        <v/>
      </c>
      <c r="AU220" s="131" t="str">
        <f t="shared" si="110"/>
        <v/>
      </c>
      <c r="AV220" s="131" t="str">
        <f t="shared" si="110"/>
        <v/>
      </c>
      <c r="AW220" s="131" t="str">
        <f t="shared" si="110"/>
        <v/>
      </c>
      <c r="AX220" s="131" t="str">
        <f t="shared" si="110"/>
        <v/>
      </c>
      <c r="AY220" s="131" t="str">
        <f t="shared" si="110"/>
        <v/>
      </c>
      <c r="AZ220" s="131" t="str">
        <f t="shared" si="110"/>
        <v/>
      </c>
    </row>
    <row r="221" spans="1:52" x14ac:dyDescent="0.2">
      <c r="A221" s="135">
        <v>212</v>
      </c>
      <c r="B221" s="131" t="str">
        <f t="shared" si="106"/>
        <v/>
      </c>
      <c r="C221" s="131" t="str">
        <f t="shared" si="106"/>
        <v/>
      </c>
      <c r="D221" s="131" t="str">
        <f t="shared" si="106"/>
        <v/>
      </c>
      <c r="E221" s="131" t="str">
        <f t="shared" si="106"/>
        <v/>
      </c>
      <c r="F221" s="131" t="str">
        <f t="shared" si="106"/>
        <v/>
      </c>
      <c r="G221" s="131" t="str">
        <f t="shared" si="106"/>
        <v/>
      </c>
      <c r="H221" s="131" t="str">
        <f t="shared" si="106"/>
        <v/>
      </c>
      <c r="I221" s="131" t="str">
        <f t="shared" si="106"/>
        <v/>
      </c>
      <c r="J221" s="131" t="str">
        <f t="shared" si="106"/>
        <v/>
      </c>
      <c r="K221" s="131" t="str">
        <f t="shared" si="106"/>
        <v/>
      </c>
      <c r="L221" s="131" t="str">
        <f t="shared" si="107"/>
        <v/>
      </c>
      <c r="M221" s="131" t="str">
        <f t="shared" si="107"/>
        <v/>
      </c>
      <c r="N221" s="131" t="str">
        <f t="shared" si="107"/>
        <v/>
      </c>
      <c r="O221" s="131" t="str">
        <f t="shared" si="107"/>
        <v/>
      </c>
      <c r="P221" s="131" t="str">
        <f t="shared" si="107"/>
        <v/>
      </c>
      <c r="Q221" s="131" t="str">
        <f t="shared" si="107"/>
        <v/>
      </c>
      <c r="R221" s="131" t="str">
        <f t="shared" si="107"/>
        <v/>
      </c>
      <c r="S221" s="131" t="str">
        <f t="shared" si="107"/>
        <v/>
      </c>
      <c r="T221" s="131" t="str">
        <f t="shared" si="107"/>
        <v/>
      </c>
      <c r="U221" s="131" t="str">
        <f t="shared" si="107"/>
        <v/>
      </c>
      <c r="V221" s="131" t="str">
        <f t="shared" si="108"/>
        <v/>
      </c>
      <c r="W221" s="131" t="str">
        <f t="shared" si="108"/>
        <v/>
      </c>
      <c r="X221" s="131" t="str">
        <f t="shared" si="108"/>
        <v/>
      </c>
      <c r="Y221" s="131" t="str">
        <f t="shared" si="108"/>
        <v/>
      </c>
      <c r="Z221" s="131" t="str">
        <f t="shared" si="108"/>
        <v/>
      </c>
      <c r="AA221" s="131" t="str">
        <f t="shared" si="108"/>
        <v/>
      </c>
      <c r="AB221" s="131" t="str">
        <f t="shared" si="108"/>
        <v/>
      </c>
      <c r="AC221" s="131" t="str">
        <f t="shared" si="108"/>
        <v/>
      </c>
      <c r="AD221" s="131" t="str">
        <f t="shared" si="108"/>
        <v/>
      </c>
      <c r="AE221" s="131" t="str">
        <f t="shared" si="108"/>
        <v/>
      </c>
      <c r="AF221" s="131" t="str">
        <f t="shared" si="109"/>
        <v/>
      </c>
      <c r="AG221" s="131" t="str">
        <f t="shared" si="109"/>
        <v/>
      </c>
      <c r="AH221" s="131" t="str">
        <f t="shared" si="109"/>
        <v/>
      </c>
      <c r="AI221" s="131" t="str">
        <f t="shared" si="109"/>
        <v/>
      </c>
      <c r="AJ221" s="131" t="str">
        <f t="shared" si="109"/>
        <v/>
      </c>
      <c r="AK221" s="131" t="str">
        <f t="shared" si="109"/>
        <v/>
      </c>
      <c r="AL221" s="131" t="str">
        <f t="shared" si="109"/>
        <v/>
      </c>
      <c r="AM221" s="131" t="str">
        <f t="shared" si="109"/>
        <v/>
      </c>
      <c r="AN221" s="131" t="str">
        <f t="shared" si="109"/>
        <v/>
      </c>
      <c r="AO221" s="131" t="str">
        <f t="shared" si="109"/>
        <v/>
      </c>
      <c r="AP221" s="131" t="str">
        <f t="shared" si="110"/>
        <v/>
      </c>
      <c r="AQ221" s="131" t="str">
        <f t="shared" si="110"/>
        <v/>
      </c>
      <c r="AR221" s="131" t="str">
        <f t="shared" si="110"/>
        <v/>
      </c>
      <c r="AS221" s="131" t="str">
        <f t="shared" si="110"/>
        <v>SMITH COUNTY</v>
      </c>
      <c r="AT221" s="131" t="str">
        <f t="shared" si="110"/>
        <v/>
      </c>
      <c r="AU221" s="131" t="str">
        <f t="shared" si="110"/>
        <v/>
      </c>
      <c r="AV221" s="131" t="str">
        <f t="shared" si="110"/>
        <v/>
      </c>
      <c r="AW221" s="131" t="str">
        <f t="shared" si="110"/>
        <v/>
      </c>
      <c r="AX221" s="131" t="str">
        <f t="shared" si="110"/>
        <v/>
      </c>
      <c r="AY221" s="131" t="str">
        <f t="shared" si="110"/>
        <v/>
      </c>
      <c r="AZ221" s="131" t="str">
        <f t="shared" si="110"/>
        <v/>
      </c>
    </row>
    <row r="222" spans="1:52" x14ac:dyDescent="0.2">
      <c r="A222" s="135">
        <v>213</v>
      </c>
      <c r="B222" s="131" t="str">
        <f t="shared" si="106"/>
        <v/>
      </c>
      <c r="C222" s="131" t="str">
        <f t="shared" si="106"/>
        <v/>
      </c>
      <c r="D222" s="131" t="str">
        <f t="shared" si="106"/>
        <v/>
      </c>
      <c r="E222" s="131" t="str">
        <f t="shared" si="106"/>
        <v/>
      </c>
      <c r="F222" s="131" t="str">
        <f t="shared" si="106"/>
        <v/>
      </c>
      <c r="G222" s="131" t="str">
        <f t="shared" si="106"/>
        <v/>
      </c>
      <c r="H222" s="131" t="str">
        <f t="shared" si="106"/>
        <v/>
      </c>
      <c r="I222" s="131" t="str">
        <f t="shared" si="106"/>
        <v/>
      </c>
      <c r="J222" s="131" t="str">
        <f t="shared" si="106"/>
        <v/>
      </c>
      <c r="K222" s="131" t="str">
        <f t="shared" si="106"/>
        <v/>
      </c>
      <c r="L222" s="131" t="str">
        <f t="shared" si="107"/>
        <v/>
      </c>
      <c r="M222" s="131" t="str">
        <f t="shared" si="107"/>
        <v/>
      </c>
      <c r="N222" s="131" t="str">
        <f t="shared" si="107"/>
        <v/>
      </c>
      <c r="O222" s="131" t="str">
        <f t="shared" si="107"/>
        <v/>
      </c>
      <c r="P222" s="131" t="str">
        <f t="shared" si="107"/>
        <v/>
      </c>
      <c r="Q222" s="131" t="str">
        <f t="shared" si="107"/>
        <v/>
      </c>
      <c r="R222" s="131" t="str">
        <f t="shared" si="107"/>
        <v/>
      </c>
      <c r="S222" s="131" t="str">
        <f t="shared" si="107"/>
        <v/>
      </c>
      <c r="T222" s="131" t="str">
        <f t="shared" si="107"/>
        <v/>
      </c>
      <c r="U222" s="131" t="str">
        <f t="shared" si="107"/>
        <v/>
      </c>
      <c r="V222" s="131" t="str">
        <f t="shared" si="108"/>
        <v/>
      </c>
      <c r="W222" s="131" t="str">
        <f t="shared" si="108"/>
        <v/>
      </c>
      <c r="X222" s="131" t="str">
        <f t="shared" si="108"/>
        <v/>
      </c>
      <c r="Y222" s="131" t="str">
        <f t="shared" si="108"/>
        <v/>
      </c>
      <c r="Z222" s="131" t="str">
        <f t="shared" si="108"/>
        <v/>
      </c>
      <c r="AA222" s="131" t="str">
        <f t="shared" si="108"/>
        <v/>
      </c>
      <c r="AB222" s="131" t="str">
        <f t="shared" si="108"/>
        <v/>
      </c>
      <c r="AC222" s="131" t="str">
        <f t="shared" si="108"/>
        <v/>
      </c>
      <c r="AD222" s="131" t="str">
        <f t="shared" si="108"/>
        <v/>
      </c>
      <c r="AE222" s="131" t="str">
        <f t="shared" si="108"/>
        <v/>
      </c>
      <c r="AF222" s="131" t="str">
        <f t="shared" si="109"/>
        <v/>
      </c>
      <c r="AG222" s="131" t="str">
        <f t="shared" si="109"/>
        <v/>
      </c>
      <c r="AH222" s="131" t="str">
        <f t="shared" si="109"/>
        <v/>
      </c>
      <c r="AI222" s="131" t="str">
        <f t="shared" si="109"/>
        <v/>
      </c>
      <c r="AJ222" s="131" t="str">
        <f t="shared" si="109"/>
        <v/>
      </c>
      <c r="AK222" s="131" t="str">
        <f t="shared" si="109"/>
        <v/>
      </c>
      <c r="AL222" s="131" t="str">
        <f t="shared" si="109"/>
        <v/>
      </c>
      <c r="AM222" s="131" t="str">
        <f t="shared" si="109"/>
        <v/>
      </c>
      <c r="AN222" s="131" t="str">
        <f t="shared" si="109"/>
        <v/>
      </c>
      <c r="AO222" s="131" t="str">
        <f t="shared" si="109"/>
        <v/>
      </c>
      <c r="AP222" s="131" t="str">
        <f t="shared" si="110"/>
        <v/>
      </c>
      <c r="AQ222" s="131" t="str">
        <f t="shared" si="110"/>
        <v/>
      </c>
      <c r="AR222" s="131" t="str">
        <f t="shared" si="110"/>
        <v/>
      </c>
      <c r="AS222" s="131" t="str">
        <f t="shared" si="110"/>
        <v>SOMERVELL COUNTY</v>
      </c>
      <c r="AT222" s="131" t="str">
        <f t="shared" si="110"/>
        <v/>
      </c>
      <c r="AU222" s="131" t="str">
        <f t="shared" si="110"/>
        <v/>
      </c>
      <c r="AV222" s="131" t="str">
        <f t="shared" si="110"/>
        <v/>
      </c>
      <c r="AW222" s="131" t="str">
        <f t="shared" si="110"/>
        <v/>
      </c>
      <c r="AX222" s="131" t="str">
        <f t="shared" si="110"/>
        <v/>
      </c>
      <c r="AY222" s="131" t="str">
        <f t="shared" si="110"/>
        <v/>
      </c>
      <c r="AZ222" s="131" t="str">
        <f t="shared" si="110"/>
        <v/>
      </c>
    </row>
    <row r="223" spans="1:52" x14ac:dyDescent="0.2">
      <c r="A223" s="135">
        <v>214</v>
      </c>
      <c r="B223" s="131" t="str">
        <f t="shared" si="106"/>
        <v/>
      </c>
      <c r="C223" s="131" t="str">
        <f t="shared" si="106"/>
        <v/>
      </c>
      <c r="D223" s="131" t="str">
        <f t="shared" si="106"/>
        <v/>
      </c>
      <c r="E223" s="131" t="str">
        <f t="shared" si="106"/>
        <v/>
      </c>
      <c r="F223" s="131" t="str">
        <f t="shared" si="106"/>
        <v/>
      </c>
      <c r="G223" s="131" t="str">
        <f t="shared" si="106"/>
        <v/>
      </c>
      <c r="H223" s="131" t="str">
        <f t="shared" si="106"/>
        <v/>
      </c>
      <c r="I223" s="131" t="str">
        <f t="shared" si="106"/>
        <v/>
      </c>
      <c r="J223" s="131" t="str">
        <f t="shared" si="106"/>
        <v/>
      </c>
      <c r="K223" s="131" t="str">
        <f t="shared" si="106"/>
        <v/>
      </c>
      <c r="L223" s="131" t="str">
        <f t="shared" si="107"/>
        <v/>
      </c>
      <c r="M223" s="131" t="str">
        <f t="shared" si="107"/>
        <v/>
      </c>
      <c r="N223" s="131" t="str">
        <f t="shared" si="107"/>
        <v/>
      </c>
      <c r="O223" s="131" t="str">
        <f t="shared" si="107"/>
        <v/>
      </c>
      <c r="P223" s="131" t="str">
        <f t="shared" si="107"/>
        <v/>
      </c>
      <c r="Q223" s="131" t="str">
        <f t="shared" si="107"/>
        <v/>
      </c>
      <c r="R223" s="131" t="str">
        <f t="shared" si="107"/>
        <v/>
      </c>
      <c r="S223" s="131" t="str">
        <f t="shared" si="107"/>
        <v/>
      </c>
      <c r="T223" s="131" t="str">
        <f t="shared" si="107"/>
        <v/>
      </c>
      <c r="U223" s="131" t="str">
        <f t="shared" si="107"/>
        <v/>
      </c>
      <c r="V223" s="131" t="str">
        <f t="shared" si="108"/>
        <v/>
      </c>
      <c r="W223" s="131" t="str">
        <f t="shared" si="108"/>
        <v/>
      </c>
      <c r="X223" s="131" t="str">
        <f t="shared" si="108"/>
        <v/>
      </c>
      <c r="Y223" s="131" t="str">
        <f t="shared" si="108"/>
        <v/>
      </c>
      <c r="Z223" s="131" t="str">
        <f t="shared" si="108"/>
        <v/>
      </c>
      <c r="AA223" s="131" t="str">
        <f t="shared" si="108"/>
        <v/>
      </c>
      <c r="AB223" s="131" t="str">
        <f t="shared" si="108"/>
        <v/>
      </c>
      <c r="AC223" s="131" t="str">
        <f t="shared" si="108"/>
        <v/>
      </c>
      <c r="AD223" s="131" t="str">
        <f t="shared" si="108"/>
        <v/>
      </c>
      <c r="AE223" s="131" t="str">
        <f t="shared" si="108"/>
        <v/>
      </c>
      <c r="AF223" s="131" t="str">
        <f t="shared" si="109"/>
        <v/>
      </c>
      <c r="AG223" s="131" t="str">
        <f t="shared" si="109"/>
        <v/>
      </c>
      <c r="AH223" s="131" t="str">
        <f t="shared" si="109"/>
        <v/>
      </c>
      <c r="AI223" s="131" t="str">
        <f t="shared" si="109"/>
        <v/>
      </c>
      <c r="AJ223" s="131" t="str">
        <f t="shared" si="109"/>
        <v/>
      </c>
      <c r="AK223" s="131" t="str">
        <f t="shared" si="109"/>
        <v/>
      </c>
      <c r="AL223" s="131" t="str">
        <f t="shared" si="109"/>
        <v/>
      </c>
      <c r="AM223" s="131" t="str">
        <f t="shared" si="109"/>
        <v/>
      </c>
      <c r="AN223" s="131" t="str">
        <f t="shared" si="109"/>
        <v/>
      </c>
      <c r="AO223" s="131" t="str">
        <f t="shared" si="109"/>
        <v/>
      </c>
      <c r="AP223" s="131" t="str">
        <f t="shared" si="110"/>
        <v/>
      </c>
      <c r="AQ223" s="131" t="str">
        <f t="shared" si="110"/>
        <v/>
      </c>
      <c r="AR223" s="131" t="str">
        <f t="shared" si="110"/>
        <v/>
      </c>
      <c r="AS223" s="131" t="str">
        <f t="shared" si="110"/>
        <v>STARR COUNTY</v>
      </c>
      <c r="AT223" s="131" t="str">
        <f t="shared" si="110"/>
        <v/>
      </c>
      <c r="AU223" s="131" t="str">
        <f t="shared" si="110"/>
        <v/>
      </c>
      <c r="AV223" s="131" t="str">
        <f t="shared" si="110"/>
        <v/>
      </c>
      <c r="AW223" s="131" t="str">
        <f t="shared" si="110"/>
        <v/>
      </c>
      <c r="AX223" s="131" t="str">
        <f t="shared" si="110"/>
        <v/>
      </c>
      <c r="AY223" s="131" t="str">
        <f t="shared" si="110"/>
        <v/>
      </c>
      <c r="AZ223" s="131" t="str">
        <f t="shared" si="110"/>
        <v/>
      </c>
    </row>
    <row r="224" spans="1:52" x14ac:dyDescent="0.2">
      <c r="A224" s="135">
        <v>215</v>
      </c>
      <c r="B224" s="131" t="str">
        <f t="shared" si="106"/>
        <v/>
      </c>
      <c r="C224" s="131" t="str">
        <f t="shared" si="106"/>
        <v/>
      </c>
      <c r="D224" s="131" t="str">
        <f t="shared" si="106"/>
        <v/>
      </c>
      <c r="E224" s="131" t="str">
        <f t="shared" si="106"/>
        <v/>
      </c>
      <c r="F224" s="131" t="str">
        <f t="shared" si="106"/>
        <v/>
      </c>
      <c r="G224" s="131" t="str">
        <f t="shared" si="106"/>
        <v/>
      </c>
      <c r="H224" s="131" t="str">
        <f t="shared" si="106"/>
        <v/>
      </c>
      <c r="I224" s="131" t="str">
        <f t="shared" si="106"/>
        <v/>
      </c>
      <c r="J224" s="131" t="str">
        <f t="shared" si="106"/>
        <v/>
      </c>
      <c r="K224" s="131" t="str">
        <f t="shared" si="106"/>
        <v/>
      </c>
      <c r="L224" s="131" t="str">
        <f t="shared" si="107"/>
        <v/>
      </c>
      <c r="M224" s="131" t="str">
        <f t="shared" si="107"/>
        <v/>
      </c>
      <c r="N224" s="131" t="str">
        <f t="shared" si="107"/>
        <v/>
      </c>
      <c r="O224" s="131" t="str">
        <f t="shared" si="107"/>
        <v/>
      </c>
      <c r="P224" s="131" t="str">
        <f t="shared" si="107"/>
        <v/>
      </c>
      <c r="Q224" s="131" t="str">
        <f t="shared" si="107"/>
        <v/>
      </c>
      <c r="R224" s="131" t="str">
        <f t="shared" si="107"/>
        <v/>
      </c>
      <c r="S224" s="131" t="str">
        <f t="shared" si="107"/>
        <v/>
      </c>
      <c r="T224" s="131" t="str">
        <f t="shared" si="107"/>
        <v/>
      </c>
      <c r="U224" s="131" t="str">
        <f t="shared" si="107"/>
        <v/>
      </c>
      <c r="V224" s="131" t="str">
        <f t="shared" si="108"/>
        <v/>
      </c>
      <c r="W224" s="131" t="str">
        <f t="shared" si="108"/>
        <v/>
      </c>
      <c r="X224" s="131" t="str">
        <f t="shared" si="108"/>
        <v/>
      </c>
      <c r="Y224" s="131" t="str">
        <f t="shared" si="108"/>
        <v/>
      </c>
      <c r="Z224" s="131" t="str">
        <f t="shared" si="108"/>
        <v/>
      </c>
      <c r="AA224" s="131" t="str">
        <f t="shared" si="108"/>
        <v/>
      </c>
      <c r="AB224" s="131" t="str">
        <f t="shared" si="108"/>
        <v/>
      </c>
      <c r="AC224" s="131" t="str">
        <f t="shared" si="108"/>
        <v/>
      </c>
      <c r="AD224" s="131" t="str">
        <f t="shared" si="108"/>
        <v/>
      </c>
      <c r="AE224" s="131" t="str">
        <f t="shared" si="108"/>
        <v/>
      </c>
      <c r="AF224" s="131" t="str">
        <f t="shared" si="109"/>
        <v/>
      </c>
      <c r="AG224" s="131" t="str">
        <f t="shared" si="109"/>
        <v/>
      </c>
      <c r="AH224" s="131" t="str">
        <f t="shared" si="109"/>
        <v/>
      </c>
      <c r="AI224" s="131" t="str">
        <f t="shared" si="109"/>
        <v/>
      </c>
      <c r="AJ224" s="131" t="str">
        <f t="shared" si="109"/>
        <v/>
      </c>
      <c r="AK224" s="131" t="str">
        <f t="shared" si="109"/>
        <v/>
      </c>
      <c r="AL224" s="131" t="str">
        <f t="shared" si="109"/>
        <v/>
      </c>
      <c r="AM224" s="131" t="str">
        <f t="shared" si="109"/>
        <v/>
      </c>
      <c r="AN224" s="131" t="str">
        <f t="shared" si="109"/>
        <v/>
      </c>
      <c r="AO224" s="131" t="str">
        <f t="shared" si="109"/>
        <v/>
      </c>
      <c r="AP224" s="131" t="str">
        <f t="shared" si="110"/>
        <v/>
      </c>
      <c r="AQ224" s="131" t="str">
        <f t="shared" si="110"/>
        <v/>
      </c>
      <c r="AR224" s="131" t="str">
        <f t="shared" si="110"/>
        <v/>
      </c>
      <c r="AS224" s="131" t="str">
        <f t="shared" si="110"/>
        <v>STEPHENS COUNTY</v>
      </c>
      <c r="AT224" s="131" t="str">
        <f t="shared" si="110"/>
        <v/>
      </c>
      <c r="AU224" s="131" t="str">
        <f t="shared" si="110"/>
        <v/>
      </c>
      <c r="AV224" s="131" t="str">
        <f t="shared" si="110"/>
        <v/>
      </c>
      <c r="AW224" s="131" t="str">
        <f t="shared" si="110"/>
        <v/>
      </c>
      <c r="AX224" s="131" t="str">
        <f t="shared" si="110"/>
        <v/>
      </c>
      <c r="AY224" s="131" t="str">
        <f t="shared" si="110"/>
        <v/>
      </c>
      <c r="AZ224" s="131" t="str">
        <f t="shared" si="110"/>
        <v/>
      </c>
    </row>
    <row r="225" spans="1:52" x14ac:dyDescent="0.2">
      <c r="A225" s="135">
        <v>216</v>
      </c>
      <c r="B225" s="131" t="str">
        <f t="shared" si="106"/>
        <v/>
      </c>
      <c r="C225" s="131" t="str">
        <f t="shared" si="106"/>
        <v/>
      </c>
      <c r="D225" s="131" t="str">
        <f t="shared" si="106"/>
        <v/>
      </c>
      <c r="E225" s="131" t="str">
        <f t="shared" si="106"/>
        <v/>
      </c>
      <c r="F225" s="131" t="str">
        <f t="shared" si="106"/>
        <v/>
      </c>
      <c r="G225" s="131" t="str">
        <f t="shared" si="106"/>
        <v/>
      </c>
      <c r="H225" s="131" t="str">
        <f t="shared" si="106"/>
        <v/>
      </c>
      <c r="I225" s="131" t="str">
        <f t="shared" si="106"/>
        <v/>
      </c>
      <c r="J225" s="131" t="str">
        <f t="shared" si="106"/>
        <v/>
      </c>
      <c r="K225" s="131" t="str">
        <f t="shared" si="106"/>
        <v/>
      </c>
      <c r="L225" s="131" t="str">
        <f t="shared" si="107"/>
        <v/>
      </c>
      <c r="M225" s="131" t="str">
        <f t="shared" si="107"/>
        <v/>
      </c>
      <c r="N225" s="131" t="str">
        <f t="shared" si="107"/>
        <v/>
      </c>
      <c r="O225" s="131" t="str">
        <f t="shared" si="107"/>
        <v/>
      </c>
      <c r="P225" s="131" t="str">
        <f t="shared" si="107"/>
        <v/>
      </c>
      <c r="Q225" s="131" t="str">
        <f t="shared" si="107"/>
        <v/>
      </c>
      <c r="R225" s="131" t="str">
        <f t="shared" si="107"/>
        <v/>
      </c>
      <c r="S225" s="131" t="str">
        <f t="shared" si="107"/>
        <v/>
      </c>
      <c r="T225" s="131" t="str">
        <f t="shared" si="107"/>
        <v/>
      </c>
      <c r="U225" s="131" t="str">
        <f t="shared" si="107"/>
        <v/>
      </c>
      <c r="V225" s="131" t="str">
        <f t="shared" si="108"/>
        <v/>
      </c>
      <c r="W225" s="131" t="str">
        <f t="shared" si="108"/>
        <v/>
      </c>
      <c r="X225" s="131" t="str">
        <f t="shared" si="108"/>
        <v/>
      </c>
      <c r="Y225" s="131" t="str">
        <f t="shared" si="108"/>
        <v/>
      </c>
      <c r="Z225" s="131" t="str">
        <f t="shared" si="108"/>
        <v/>
      </c>
      <c r="AA225" s="131" t="str">
        <f t="shared" si="108"/>
        <v/>
      </c>
      <c r="AB225" s="131" t="str">
        <f t="shared" si="108"/>
        <v/>
      </c>
      <c r="AC225" s="131" t="str">
        <f t="shared" si="108"/>
        <v/>
      </c>
      <c r="AD225" s="131" t="str">
        <f t="shared" si="108"/>
        <v/>
      </c>
      <c r="AE225" s="131" t="str">
        <f t="shared" si="108"/>
        <v/>
      </c>
      <c r="AF225" s="131" t="str">
        <f t="shared" si="109"/>
        <v/>
      </c>
      <c r="AG225" s="131" t="str">
        <f t="shared" si="109"/>
        <v/>
      </c>
      <c r="AH225" s="131" t="str">
        <f t="shared" si="109"/>
        <v/>
      </c>
      <c r="AI225" s="131" t="str">
        <f t="shared" si="109"/>
        <v/>
      </c>
      <c r="AJ225" s="131" t="str">
        <f t="shared" si="109"/>
        <v/>
      </c>
      <c r="AK225" s="131" t="str">
        <f t="shared" si="109"/>
        <v/>
      </c>
      <c r="AL225" s="131" t="str">
        <f t="shared" si="109"/>
        <v/>
      </c>
      <c r="AM225" s="131" t="str">
        <f t="shared" si="109"/>
        <v/>
      </c>
      <c r="AN225" s="131" t="str">
        <f t="shared" si="109"/>
        <v/>
      </c>
      <c r="AO225" s="131" t="str">
        <f t="shared" si="109"/>
        <v/>
      </c>
      <c r="AP225" s="131" t="str">
        <f t="shared" si="110"/>
        <v/>
      </c>
      <c r="AQ225" s="131" t="str">
        <f t="shared" si="110"/>
        <v/>
      </c>
      <c r="AR225" s="131" t="str">
        <f t="shared" si="110"/>
        <v/>
      </c>
      <c r="AS225" s="131" t="str">
        <f t="shared" si="110"/>
        <v>STERLING COUNTY</v>
      </c>
      <c r="AT225" s="131" t="str">
        <f t="shared" si="110"/>
        <v/>
      </c>
      <c r="AU225" s="131" t="str">
        <f t="shared" si="110"/>
        <v/>
      </c>
      <c r="AV225" s="131" t="str">
        <f t="shared" si="110"/>
        <v/>
      </c>
      <c r="AW225" s="131" t="str">
        <f t="shared" si="110"/>
        <v/>
      </c>
      <c r="AX225" s="131" t="str">
        <f t="shared" si="110"/>
        <v/>
      </c>
      <c r="AY225" s="131" t="str">
        <f t="shared" si="110"/>
        <v/>
      </c>
      <c r="AZ225" s="131" t="str">
        <f t="shared" si="110"/>
        <v/>
      </c>
    </row>
    <row r="226" spans="1:52" x14ac:dyDescent="0.2">
      <c r="A226" s="135">
        <v>217</v>
      </c>
      <c r="B226" s="131" t="str">
        <f t="shared" si="106"/>
        <v/>
      </c>
      <c r="C226" s="131" t="str">
        <f t="shared" si="106"/>
        <v/>
      </c>
      <c r="D226" s="131" t="str">
        <f t="shared" si="106"/>
        <v/>
      </c>
      <c r="E226" s="131" t="str">
        <f t="shared" si="106"/>
        <v/>
      </c>
      <c r="F226" s="131" t="str">
        <f t="shared" si="106"/>
        <v/>
      </c>
      <c r="G226" s="131" t="str">
        <f t="shared" si="106"/>
        <v/>
      </c>
      <c r="H226" s="131" t="str">
        <f t="shared" si="106"/>
        <v/>
      </c>
      <c r="I226" s="131" t="str">
        <f t="shared" si="106"/>
        <v/>
      </c>
      <c r="J226" s="131" t="str">
        <f t="shared" si="106"/>
        <v/>
      </c>
      <c r="K226" s="131" t="str">
        <f t="shared" si="106"/>
        <v/>
      </c>
      <c r="L226" s="131" t="str">
        <f t="shared" si="107"/>
        <v/>
      </c>
      <c r="M226" s="131" t="str">
        <f t="shared" si="107"/>
        <v/>
      </c>
      <c r="N226" s="131" t="str">
        <f t="shared" si="107"/>
        <v/>
      </c>
      <c r="O226" s="131" t="str">
        <f t="shared" si="107"/>
        <v/>
      </c>
      <c r="P226" s="131" t="str">
        <f t="shared" si="107"/>
        <v/>
      </c>
      <c r="Q226" s="131" t="str">
        <f t="shared" si="107"/>
        <v/>
      </c>
      <c r="R226" s="131" t="str">
        <f t="shared" si="107"/>
        <v/>
      </c>
      <c r="S226" s="131" t="str">
        <f t="shared" si="107"/>
        <v/>
      </c>
      <c r="T226" s="131" t="str">
        <f t="shared" si="107"/>
        <v/>
      </c>
      <c r="U226" s="131" t="str">
        <f t="shared" si="107"/>
        <v/>
      </c>
      <c r="V226" s="131" t="str">
        <f t="shared" si="108"/>
        <v/>
      </c>
      <c r="W226" s="131" t="str">
        <f t="shared" si="108"/>
        <v/>
      </c>
      <c r="X226" s="131" t="str">
        <f t="shared" si="108"/>
        <v/>
      </c>
      <c r="Y226" s="131" t="str">
        <f t="shared" si="108"/>
        <v/>
      </c>
      <c r="Z226" s="131" t="str">
        <f t="shared" si="108"/>
        <v/>
      </c>
      <c r="AA226" s="131" t="str">
        <f t="shared" si="108"/>
        <v/>
      </c>
      <c r="AB226" s="131" t="str">
        <f t="shared" si="108"/>
        <v/>
      </c>
      <c r="AC226" s="131" t="str">
        <f t="shared" si="108"/>
        <v/>
      </c>
      <c r="AD226" s="131" t="str">
        <f t="shared" si="108"/>
        <v/>
      </c>
      <c r="AE226" s="131" t="str">
        <f t="shared" si="108"/>
        <v/>
      </c>
      <c r="AF226" s="131" t="str">
        <f t="shared" si="109"/>
        <v/>
      </c>
      <c r="AG226" s="131" t="str">
        <f t="shared" si="109"/>
        <v/>
      </c>
      <c r="AH226" s="131" t="str">
        <f t="shared" si="109"/>
        <v/>
      </c>
      <c r="AI226" s="131" t="str">
        <f t="shared" si="109"/>
        <v/>
      </c>
      <c r="AJ226" s="131" t="str">
        <f t="shared" si="109"/>
        <v/>
      </c>
      <c r="AK226" s="131" t="str">
        <f t="shared" si="109"/>
        <v/>
      </c>
      <c r="AL226" s="131" t="str">
        <f t="shared" si="109"/>
        <v/>
      </c>
      <c r="AM226" s="131" t="str">
        <f t="shared" si="109"/>
        <v/>
      </c>
      <c r="AN226" s="131" t="str">
        <f t="shared" si="109"/>
        <v/>
      </c>
      <c r="AO226" s="131" t="str">
        <f t="shared" si="109"/>
        <v/>
      </c>
      <c r="AP226" s="131" t="str">
        <f t="shared" si="110"/>
        <v/>
      </c>
      <c r="AQ226" s="131" t="str">
        <f t="shared" si="110"/>
        <v/>
      </c>
      <c r="AR226" s="131" t="str">
        <f t="shared" si="110"/>
        <v/>
      </c>
      <c r="AS226" s="131" t="str">
        <f t="shared" si="110"/>
        <v>STONEWALL COUNTY</v>
      </c>
      <c r="AT226" s="131" t="str">
        <f t="shared" si="110"/>
        <v/>
      </c>
      <c r="AU226" s="131" t="str">
        <f t="shared" si="110"/>
        <v/>
      </c>
      <c r="AV226" s="131" t="str">
        <f t="shared" si="110"/>
        <v/>
      </c>
      <c r="AW226" s="131" t="str">
        <f t="shared" si="110"/>
        <v/>
      </c>
      <c r="AX226" s="131" t="str">
        <f t="shared" si="110"/>
        <v/>
      </c>
      <c r="AY226" s="131" t="str">
        <f t="shared" si="110"/>
        <v/>
      </c>
      <c r="AZ226" s="131" t="str">
        <f t="shared" si="110"/>
        <v/>
      </c>
    </row>
    <row r="227" spans="1:52" x14ac:dyDescent="0.2">
      <c r="A227" s="135">
        <v>218</v>
      </c>
      <c r="B227" s="131" t="str">
        <f t="shared" si="106"/>
        <v/>
      </c>
      <c r="C227" s="131" t="str">
        <f t="shared" si="106"/>
        <v/>
      </c>
      <c r="D227" s="131" t="str">
        <f t="shared" si="106"/>
        <v/>
      </c>
      <c r="E227" s="131" t="str">
        <f t="shared" si="106"/>
        <v/>
      </c>
      <c r="F227" s="131" t="str">
        <f t="shared" si="106"/>
        <v/>
      </c>
      <c r="G227" s="131" t="str">
        <f t="shared" si="106"/>
        <v/>
      </c>
      <c r="H227" s="131" t="str">
        <f t="shared" si="106"/>
        <v/>
      </c>
      <c r="I227" s="131" t="str">
        <f t="shared" si="106"/>
        <v/>
      </c>
      <c r="J227" s="131" t="str">
        <f t="shared" si="106"/>
        <v/>
      </c>
      <c r="K227" s="131" t="str">
        <f t="shared" si="106"/>
        <v/>
      </c>
      <c r="L227" s="131" t="str">
        <f t="shared" si="107"/>
        <v/>
      </c>
      <c r="M227" s="131" t="str">
        <f t="shared" si="107"/>
        <v/>
      </c>
      <c r="N227" s="131" t="str">
        <f t="shared" si="107"/>
        <v/>
      </c>
      <c r="O227" s="131" t="str">
        <f t="shared" si="107"/>
        <v/>
      </c>
      <c r="P227" s="131" t="str">
        <f t="shared" si="107"/>
        <v/>
      </c>
      <c r="Q227" s="131" t="str">
        <f t="shared" si="107"/>
        <v/>
      </c>
      <c r="R227" s="131" t="str">
        <f t="shared" si="107"/>
        <v/>
      </c>
      <c r="S227" s="131" t="str">
        <f t="shared" si="107"/>
        <v/>
      </c>
      <c r="T227" s="131" t="str">
        <f t="shared" si="107"/>
        <v/>
      </c>
      <c r="U227" s="131" t="str">
        <f t="shared" si="107"/>
        <v/>
      </c>
      <c r="V227" s="131" t="str">
        <f t="shared" si="108"/>
        <v/>
      </c>
      <c r="W227" s="131" t="str">
        <f t="shared" si="108"/>
        <v/>
      </c>
      <c r="X227" s="131" t="str">
        <f t="shared" si="108"/>
        <v/>
      </c>
      <c r="Y227" s="131" t="str">
        <f t="shared" si="108"/>
        <v/>
      </c>
      <c r="Z227" s="131" t="str">
        <f t="shared" si="108"/>
        <v/>
      </c>
      <c r="AA227" s="131" t="str">
        <f t="shared" si="108"/>
        <v/>
      </c>
      <c r="AB227" s="131" t="str">
        <f t="shared" si="108"/>
        <v/>
      </c>
      <c r="AC227" s="131" t="str">
        <f t="shared" si="108"/>
        <v/>
      </c>
      <c r="AD227" s="131" t="str">
        <f t="shared" si="108"/>
        <v/>
      </c>
      <c r="AE227" s="131" t="str">
        <f t="shared" si="108"/>
        <v/>
      </c>
      <c r="AF227" s="131" t="str">
        <f t="shared" si="109"/>
        <v/>
      </c>
      <c r="AG227" s="131" t="str">
        <f t="shared" si="109"/>
        <v/>
      </c>
      <c r="AH227" s="131" t="str">
        <f t="shared" si="109"/>
        <v/>
      </c>
      <c r="AI227" s="131" t="str">
        <f t="shared" si="109"/>
        <v/>
      </c>
      <c r="AJ227" s="131" t="str">
        <f t="shared" si="109"/>
        <v/>
      </c>
      <c r="AK227" s="131" t="str">
        <f t="shared" si="109"/>
        <v/>
      </c>
      <c r="AL227" s="131" t="str">
        <f t="shared" si="109"/>
        <v/>
      </c>
      <c r="AM227" s="131" t="str">
        <f t="shared" si="109"/>
        <v/>
      </c>
      <c r="AN227" s="131" t="str">
        <f t="shared" si="109"/>
        <v/>
      </c>
      <c r="AO227" s="131" t="str">
        <f t="shared" si="109"/>
        <v/>
      </c>
      <c r="AP227" s="131" t="str">
        <f t="shared" si="110"/>
        <v/>
      </c>
      <c r="AQ227" s="131" t="str">
        <f t="shared" si="110"/>
        <v/>
      </c>
      <c r="AR227" s="131" t="str">
        <f t="shared" si="110"/>
        <v/>
      </c>
      <c r="AS227" s="131" t="str">
        <f t="shared" si="110"/>
        <v>SUTTON COUNTY</v>
      </c>
      <c r="AT227" s="131" t="str">
        <f t="shared" si="110"/>
        <v/>
      </c>
      <c r="AU227" s="131" t="str">
        <f t="shared" si="110"/>
        <v/>
      </c>
      <c r="AV227" s="131" t="str">
        <f t="shared" si="110"/>
        <v/>
      </c>
      <c r="AW227" s="131" t="str">
        <f t="shared" si="110"/>
        <v/>
      </c>
      <c r="AX227" s="131" t="str">
        <f t="shared" si="110"/>
        <v/>
      </c>
      <c r="AY227" s="131" t="str">
        <f t="shared" si="110"/>
        <v/>
      </c>
      <c r="AZ227" s="131" t="str">
        <f t="shared" si="110"/>
        <v/>
      </c>
    </row>
    <row r="228" spans="1:52" x14ac:dyDescent="0.2">
      <c r="A228" s="135">
        <v>219</v>
      </c>
      <c r="B228" s="131" t="str">
        <f t="shared" si="106"/>
        <v/>
      </c>
      <c r="C228" s="131" t="str">
        <f t="shared" si="106"/>
        <v/>
      </c>
      <c r="D228" s="131" t="str">
        <f t="shared" si="106"/>
        <v/>
      </c>
      <c r="E228" s="131" t="str">
        <f t="shared" si="106"/>
        <v/>
      </c>
      <c r="F228" s="131" t="str">
        <f t="shared" si="106"/>
        <v/>
      </c>
      <c r="G228" s="131" t="str">
        <f t="shared" si="106"/>
        <v/>
      </c>
      <c r="H228" s="131" t="str">
        <f t="shared" si="106"/>
        <v/>
      </c>
      <c r="I228" s="131" t="str">
        <f t="shared" si="106"/>
        <v/>
      </c>
      <c r="J228" s="131" t="str">
        <f t="shared" si="106"/>
        <v/>
      </c>
      <c r="K228" s="131" t="str">
        <f t="shared" si="106"/>
        <v/>
      </c>
      <c r="L228" s="131" t="str">
        <f t="shared" si="107"/>
        <v/>
      </c>
      <c r="M228" s="131" t="str">
        <f t="shared" si="107"/>
        <v/>
      </c>
      <c r="N228" s="131" t="str">
        <f t="shared" si="107"/>
        <v/>
      </c>
      <c r="O228" s="131" t="str">
        <f t="shared" si="107"/>
        <v/>
      </c>
      <c r="P228" s="131" t="str">
        <f t="shared" si="107"/>
        <v/>
      </c>
      <c r="Q228" s="131" t="str">
        <f t="shared" si="107"/>
        <v/>
      </c>
      <c r="R228" s="131" t="str">
        <f t="shared" si="107"/>
        <v/>
      </c>
      <c r="S228" s="131" t="str">
        <f t="shared" si="107"/>
        <v/>
      </c>
      <c r="T228" s="131" t="str">
        <f t="shared" si="107"/>
        <v/>
      </c>
      <c r="U228" s="131" t="str">
        <f t="shared" si="107"/>
        <v/>
      </c>
      <c r="V228" s="131" t="str">
        <f t="shared" si="108"/>
        <v/>
      </c>
      <c r="W228" s="131" t="str">
        <f t="shared" si="108"/>
        <v/>
      </c>
      <c r="X228" s="131" t="str">
        <f t="shared" si="108"/>
        <v/>
      </c>
      <c r="Y228" s="131" t="str">
        <f t="shared" si="108"/>
        <v/>
      </c>
      <c r="Z228" s="131" t="str">
        <f t="shared" si="108"/>
        <v/>
      </c>
      <c r="AA228" s="131" t="str">
        <f t="shared" si="108"/>
        <v/>
      </c>
      <c r="AB228" s="131" t="str">
        <f t="shared" si="108"/>
        <v/>
      </c>
      <c r="AC228" s="131" t="str">
        <f t="shared" si="108"/>
        <v/>
      </c>
      <c r="AD228" s="131" t="str">
        <f t="shared" si="108"/>
        <v/>
      </c>
      <c r="AE228" s="131" t="str">
        <f t="shared" si="108"/>
        <v/>
      </c>
      <c r="AF228" s="131" t="str">
        <f t="shared" si="109"/>
        <v/>
      </c>
      <c r="AG228" s="131" t="str">
        <f t="shared" si="109"/>
        <v/>
      </c>
      <c r="AH228" s="131" t="str">
        <f t="shared" si="109"/>
        <v/>
      </c>
      <c r="AI228" s="131" t="str">
        <f t="shared" si="109"/>
        <v/>
      </c>
      <c r="AJ228" s="131" t="str">
        <f t="shared" si="109"/>
        <v/>
      </c>
      <c r="AK228" s="131" t="str">
        <f t="shared" si="109"/>
        <v/>
      </c>
      <c r="AL228" s="131" t="str">
        <f t="shared" si="109"/>
        <v/>
      </c>
      <c r="AM228" s="131" t="str">
        <f t="shared" si="109"/>
        <v/>
      </c>
      <c r="AN228" s="131" t="str">
        <f t="shared" si="109"/>
        <v/>
      </c>
      <c r="AO228" s="131" t="str">
        <f t="shared" si="109"/>
        <v/>
      </c>
      <c r="AP228" s="131" t="str">
        <f t="shared" si="110"/>
        <v/>
      </c>
      <c r="AQ228" s="131" t="str">
        <f t="shared" si="110"/>
        <v/>
      </c>
      <c r="AR228" s="131" t="str">
        <f t="shared" si="110"/>
        <v/>
      </c>
      <c r="AS228" s="131" t="str">
        <f t="shared" si="110"/>
        <v>SWISHER COUNTY</v>
      </c>
      <c r="AT228" s="131" t="str">
        <f t="shared" si="110"/>
        <v/>
      </c>
      <c r="AU228" s="131" t="str">
        <f t="shared" si="110"/>
        <v/>
      </c>
      <c r="AV228" s="131" t="str">
        <f t="shared" si="110"/>
        <v/>
      </c>
      <c r="AW228" s="131" t="str">
        <f t="shared" si="110"/>
        <v/>
      </c>
      <c r="AX228" s="131" t="str">
        <f t="shared" si="110"/>
        <v/>
      </c>
      <c r="AY228" s="131" t="str">
        <f t="shared" si="110"/>
        <v/>
      </c>
      <c r="AZ228" s="131" t="str">
        <f t="shared" si="110"/>
        <v/>
      </c>
    </row>
    <row r="229" spans="1:52" x14ac:dyDescent="0.2">
      <c r="A229" s="135">
        <v>220</v>
      </c>
      <c r="B229" s="131" t="str">
        <f t="shared" si="106"/>
        <v/>
      </c>
      <c r="C229" s="131" t="str">
        <f t="shared" si="106"/>
        <v/>
      </c>
      <c r="D229" s="131" t="str">
        <f t="shared" si="106"/>
        <v/>
      </c>
      <c r="E229" s="131" t="str">
        <f t="shared" si="106"/>
        <v/>
      </c>
      <c r="F229" s="131" t="str">
        <f t="shared" si="106"/>
        <v/>
      </c>
      <c r="G229" s="131" t="str">
        <f t="shared" si="106"/>
        <v/>
      </c>
      <c r="H229" s="131" t="str">
        <f t="shared" si="106"/>
        <v/>
      </c>
      <c r="I229" s="131" t="str">
        <f t="shared" si="106"/>
        <v/>
      </c>
      <c r="J229" s="131" t="str">
        <f t="shared" si="106"/>
        <v/>
      </c>
      <c r="K229" s="131" t="str">
        <f t="shared" si="106"/>
        <v/>
      </c>
      <c r="L229" s="131" t="str">
        <f t="shared" si="107"/>
        <v/>
      </c>
      <c r="M229" s="131" t="str">
        <f t="shared" si="107"/>
        <v/>
      </c>
      <c r="N229" s="131" t="str">
        <f t="shared" si="107"/>
        <v/>
      </c>
      <c r="O229" s="131" t="str">
        <f t="shared" si="107"/>
        <v/>
      </c>
      <c r="P229" s="131" t="str">
        <f t="shared" si="107"/>
        <v/>
      </c>
      <c r="Q229" s="131" t="str">
        <f t="shared" si="107"/>
        <v/>
      </c>
      <c r="R229" s="131" t="str">
        <f t="shared" si="107"/>
        <v/>
      </c>
      <c r="S229" s="131" t="str">
        <f t="shared" si="107"/>
        <v/>
      </c>
      <c r="T229" s="131" t="str">
        <f t="shared" si="107"/>
        <v/>
      </c>
      <c r="U229" s="131" t="str">
        <f t="shared" si="107"/>
        <v/>
      </c>
      <c r="V229" s="131" t="str">
        <f t="shared" si="108"/>
        <v/>
      </c>
      <c r="W229" s="131" t="str">
        <f t="shared" si="108"/>
        <v/>
      </c>
      <c r="X229" s="131" t="str">
        <f t="shared" si="108"/>
        <v/>
      </c>
      <c r="Y229" s="131" t="str">
        <f t="shared" si="108"/>
        <v/>
      </c>
      <c r="Z229" s="131" t="str">
        <f t="shared" si="108"/>
        <v/>
      </c>
      <c r="AA229" s="131" t="str">
        <f t="shared" si="108"/>
        <v/>
      </c>
      <c r="AB229" s="131" t="str">
        <f t="shared" si="108"/>
        <v/>
      </c>
      <c r="AC229" s="131" t="str">
        <f t="shared" si="108"/>
        <v/>
      </c>
      <c r="AD229" s="131" t="str">
        <f t="shared" si="108"/>
        <v/>
      </c>
      <c r="AE229" s="131" t="str">
        <f t="shared" si="108"/>
        <v/>
      </c>
      <c r="AF229" s="131" t="str">
        <f t="shared" si="109"/>
        <v/>
      </c>
      <c r="AG229" s="131" t="str">
        <f t="shared" si="109"/>
        <v/>
      </c>
      <c r="AH229" s="131" t="str">
        <f t="shared" si="109"/>
        <v/>
      </c>
      <c r="AI229" s="131" t="str">
        <f t="shared" si="109"/>
        <v/>
      </c>
      <c r="AJ229" s="131" t="str">
        <f t="shared" si="109"/>
        <v/>
      </c>
      <c r="AK229" s="131" t="str">
        <f t="shared" si="109"/>
        <v/>
      </c>
      <c r="AL229" s="131" t="str">
        <f t="shared" si="109"/>
        <v/>
      </c>
      <c r="AM229" s="131" t="str">
        <f t="shared" si="109"/>
        <v/>
      </c>
      <c r="AN229" s="131" t="str">
        <f t="shared" si="109"/>
        <v/>
      </c>
      <c r="AO229" s="131" t="str">
        <f t="shared" si="109"/>
        <v/>
      </c>
      <c r="AP229" s="131" t="str">
        <f t="shared" si="110"/>
        <v/>
      </c>
      <c r="AQ229" s="131" t="str">
        <f t="shared" si="110"/>
        <v/>
      </c>
      <c r="AR229" s="131" t="str">
        <f t="shared" si="110"/>
        <v/>
      </c>
      <c r="AS229" s="131" t="str">
        <f t="shared" si="110"/>
        <v>TARRANT COUNTY</v>
      </c>
      <c r="AT229" s="131" t="str">
        <f t="shared" si="110"/>
        <v/>
      </c>
      <c r="AU229" s="131" t="str">
        <f t="shared" si="110"/>
        <v/>
      </c>
      <c r="AV229" s="131" t="str">
        <f t="shared" si="110"/>
        <v/>
      </c>
      <c r="AW229" s="131" t="str">
        <f t="shared" si="110"/>
        <v/>
      </c>
      <c r="AX229" s="131" t="str">
        <f t="shared" si="110"/>
        <v/>
      </c>
      <c r="AY229" s="131" t="str">
        <f t="shared" si="110"/>
        <v/>
      </c>
      <c r="AZ229" s="131" t="str">
        <f t="shared" si="110"/>
        <v/>
      </c>
    </row>
    <row r="230" spans="1:52" x14ac:dyDescent="0.2">
      <c r="A230" s="135">
        <v>221</v>
      </c>
      <c r="B230" s="131" t="str">
        <f t="shared" ref="B230:K239" si="111">IFERROR(VLOOKUP($B$3&amp;"_"&amp;B$8&amp;$A230,LookUpTable_CountyName_AllYears,3,FALSE),"")</f>
        <v/>
      </c>
      <c r="C230" s="131" t="str">
        <f t="shared" si="111"/>
        <v/>
      </c>
      <c r="D230" s="131" t="str">
        <f t="shared" si="111"/>
        <v/>
      </c>
      <c r="E230" s="131" t="str">
        <f t="shared" si="111"/>
        <v/>
      </c>
      <c r="F230" s="131" t="str">
        <f t="shared" si="111"/>
        <v/>
      </c>
      <c r="G230" s="131" t="str">
        <f t="shared" si="111"/>
        <v/>
      </c>
      <c r="H230" s="131" t="str">
        <f t="shared" si="111"/>
        <v/>
      </c>
      <c r="I230" s="131" t="str">
        <f t="shared" si="111"/>
        <v/>
      </c>
      <c r="J230" s="131" t="str">
        <f t="shared" si="111"/>
        <v/>
      </c>
      <c r="K230" s="131" t="str">
        <f t="shared" si="111"/>
        <v/>
      </c>
      <c r="L230" s="131" t="str">
        <f t="shared" ref="L230:U239" si="112">IFERROR(VLOOKUP($B$3&amp;"_"&amp;L$8&amp;$A230,LookUpTable_CountyName_AllYears,3,FALSE),"")</f>
        <v/>
      </c>
      <c r="M230" s="131" t="str">
        <f t="shared" si="112"/>
        <v/>
      </c>
      <c r="N230" s="131" t="str">
        <f t="shared" si="112"/>
        <v/>
      </c>
      <c r="O230" s="131" t="str">
        <f t="shared" si="112"/>
        <v/>
      </c>
      <c r="P230" s="131" t="str">
        <f t="shared" si="112"/>
        <v/>
      </c>
      <c r="Q230" s="131" t="str">
        <f t="shared" si="112"/>
        <v/>
      </c>
      <c r="R230" s="131" t="str">
        <f t="shared" si="112"/>
        <v/>
      </c>
      <c r="S230" s="131" t="str">
        <f t="shared" si="112"/>
        <v/>
      </c>
      <c r="T230" s="131" t="str">
        <f t="shared" si="112"/>
        <v/>
      </c>
      <c r="U230" s="131" t="str">
        <f t="shared" si="112"/>
        <v/>
      </c>
      <c r="V230" s="131" t="str">
        <f t="shared" ref="V230:AE239" si="113">IFERROR(VLOOKUP($B$3&amp;"_"&amp;V$8&amp;$A230,LookUpTable_CountyName_AllYears,3,FALSE),"")</f>
        <v/>
      </c>
      <c r="W230" s="131" t="str">
        <f t="shared" si="113"/>
        <v/>
      </c>
      <c r="X230" s="131" t="str">
        <f t="shared" si="113"/>
        <v/>
      </c>
      <c r="Y230" s="131" t="str">
        <f t="shared" si="113"/>
        <v/>
      </c>
      <c r="Z230" s="131" t="str">
        <f t="shared" si="113"/>
        <v/>
      </c>
      <c r="AA230" s="131" t="str">
        <f t="shared" si="113"/>
        <v/>
      </c>
      <c r="AB230" s="131" t="str">
        <f t="shared" si="113"/>
        <v/>
      </c>
      <c r="AC230" s="131" t="str">
        <f t="shared" si="113"/>
        <v/>
      </c>
      <c r="AD230" s="131" t="str">
        <f t="shared" si="113"/>
        <v/>
      </c>
      <c r="AE230" s="131" t="str">
        <f t="shared" si="113"/>
        <v/>
      </c>
      <c r="AF230" s="131" t="str">
        <f t="shared" ref="AF230:AO239" si="114">IFERROR(VLOOKUP($B$3&amp;"_"&amp;AF$8&amp;$A230,LookUpTable_CountyName_AllYears,3,FALSE),"")</f>
        <v/>
      </c>
      <c r="AG230" s="131" t="str">
        <f t="shared" si="114"/>
        <v/>
      </c>
      <c r="AH230" s="131" t="str">
        <f t="shared" si="114"/>
        <v/>
      </c>
      <c r="AI230" s="131" t="str">
        <f t="shared" si="114"/>
        <v/>
      </c>
      <c r="AJ230" s="131" t="str">
        <f t="shared" si="114"/>
        <v/>
      </c>
      <c r="AK230" s="131" t="str">
        <f t="shared" si="114"/>
        <v/>
      </c>
      <c r="AL230" s="131" t="str">
        <f t="shared" si="114"/>
        <v/>
      </c>
      <c r="AM230" s="131" t="str">
        <f t="shared" si="114"/>
        <v/>
      </c>
      <c r="AN230" s="131" t="str">
        <f t="shared" si="114"/>
        <v/>
      </c>
      <c r="AO230" s="131" t="str">
        <f t="shared" si="114"/>
        <v/>
      </c>
      <c r="AP230" s="131" t="str">
        <f t="shared" ref="AP230:AZ239" si="115">IFERROR(VLOOKUP($B$3&amp;"_"&amp;AP$8&amp;$A230,LookUpTable_CountyName_AllYears,3,FALSE),"")</f>
        <v/>
      </c>
      <c r="AQ230" s="131" t="str">
        <f t="shared" si="115"/>
        <v/>
      </c>
      <c r="AR230" s="131" t="str">
        <f t="shared" si="115"/>
        <v/>
      </c>
      <c r="AS230" s="131" t="str">
        <f t="shared" si="115"/>
        <v>TAYLOR COUNTY</v>
      </c>
      <c r="AT230" s="131" t="str">
        <f t="shared" si="115"/>
        <v/>
      </c>
      <c r="AU230" s="131" t="str">
        <f t="shared" si="115"/>
        <v/>
      </c>
      <c r="AV230" s="131" t="str">
        <f t="shared" si="115"/>
        <v/>
      </c>
      <c r="AW230" s="131" t="str">
        <f t="shared" si="115"/>
        <v/>
      </c>
      <c r="AX230" s="131" t="str">
        <f t="shared" si="115"/>
        <v/>
      </c>
      <c r="AY230" s="131" t="str">
        <f t="shared" si="115"/>
        <v/>
      </c>
      <c r="AZ230" s="131" t="str">
        <f t="shared" si="115"/>
        <v/>
      </c>
    </row>
    <row r="231" spans="1:52" x14ac:dyDescent="0.2">
      <c r="A231" s="135">
        <v>222</v>
      </c>
      <c r="B231" s="131" t="str">
        <f t="shared" si="111"/>
        <v/>
      </c>
      <c r="C231" s="131" t="str">
        <f t="shared" si="111"/>
        <v/>
      </c>
      <c r="D231" s="131" t="str">
        <f t="shared" si="111"/>
        <v/>
      </c>
      <c r="E231" s="131" t="str">
        <f t="shared" si="111"/>
        <v/>
      </c>
      <c r="F231" s="131" t="str">
        <f t="shared" si="111"/>
        <v/>
      </c>
      <c r="G231" s="131" t="str">
        <f t="shared" si="111"/>
        <v/>
      </c>
      <c r="H231" s="131" t="str">
        <f t="shared" si="111"/>
        <v/>
      </c>
      <c r="I231" s="131" t="str">
        <f t="shared" si="111"/>
        <v/>
      </c>
      <c r="J231" s="131" t="str">
        <f t="shared" si="111"/>
        <v/>
      </c>
      <c r="K231" s="131" t="str">
        <f t="shared" si="111"/>
        <v/>
      </c>
      <c r="L231" s="131" t="str">
        <f t="shared" si="112"/>
        <v/>
      </c>
      <c r="M231" s="131" t="str">
        <f t="shared" si="112"/>
        <v/>
      </c>
      <c r="N231" s="131" t="str">
        <f t="shared" si="112"/>
        <v/>
      </c>
      <c r="O231" s="131" t="str">
        <f t="shared" si="112"/>
        <v/>
      </c>
      <c r="P231" s="131" t="str">
        <f t="shared" si="112"/>
        <v/>
      </c>
      <c r="Q231" s="131" t="str">
        <f t="shared" si="112"/>
        <v/>
      </c>
      <c r="R231" s="131" t="str">
        <f t="shared" si="112"/>
        <v/>
      </c>
      <c r="S231" s="131" t="str">
        <f t="shared" si="112"/>
        <v/>
      </c>
      <c r="T231" s="131" t="str">
        <f t="shared" si="112"/>
        <v/>
      </c>
      <c r="U231" s="131" t="str">
        <f t="shared" si="112"/>
        <v/>
      </c>
      <c r="V231" s="131" t="str">
        <f t="shared" si="113"/>
        <v/>
      </c>
      <c r="W231" s="131" t="str">
        <f t="shared" si="113"/>
        <v/>
      </c>
      <c r="X231" s="131" t="str">
        <f t="shared" si="113"/>
        <v/>
      </c>
      <c r="Y231" s="131" t="str">
        <f t="shared" si="113"/>
        <v/>
      </c>
      <c r="Z231" s="131" t="str">
        <f t="shared" si="113"/>
        <v/>
      </c>
      <c r="AA231" s="131" t="str">
        <f t="shared" si="113"/>
        <v/>
      </c>
      <c r="AB231" s="131" t="str">
        <f t="shared" si="113"/>
        <v/>
      </c>
      <c r="AC231" s="131" t="str">
        <f t="shared" si="113"/>
        <v/>
      </c>
      <c r="AD231" s="131" t="str">
        <f t="shared" si="113"/>
        <v/>
      </c>
      <c r="AE231" s="131" t="str">
        <f t="shared" si="113"/>
        <v/>
      </c>
      <c r="AF231" s="131" t="str">
        <f t="shared" si="114"/>
        <v/>
      </c>
      <c r="AG231" s="131" t="str">
        <f t="shared" si="114"/>
        <v/>
      </c>
      <c r="AH231" s="131" t="str">
        <f t="shared" si="114"/>
        <v/>
      </c>
      <c r="AI231" s="131" t="str">
        <f t="shared" si="114"/>
        <v/>
      </c>
      <c r="AJ231" s="131" t="str">
        <f t="shared" si="114"/>
        <v/>
      </c>
      <c r="AK231" s="131" t="str">
        <f t="shared" si="114"/>
        <v/>
      </c>
      <c r="AL231" s="131" t="str">
        <f t="shared" si="114"/>
        <v/>
      </c>
      <c r="AM231" s="131" t="str">
        <f t="shared" si="114"/>
        <v/>
      </c>
      <c r="AN231" s="131" t="str">
        <f t="shared" si="114"/>
        <v/>
      </c>
      <c r="AO231" s="131" t="str">
        <f t="shared" si="114"/>
        <v/>
      </c>
      <c r="AP231" s="131" t="str">
        <f t="shared" si="115"/>
        <v/>
      </c>
      <c r="AQ231" s="131" t="str">
        <f t="shared" si="115"/>
        <v/>
      </c>
      <c r="AR231" s="131" t="str">
        <f t="shared" si="115"/>
        <v/>
      </c>
      <c r="AS231" s="131" t="str">
        <f t="shared" si="115"/>
        <v>TERRELL COUNTY</v>
      </c>
      <c r="AT231" s="131" t="str">
        <f t="shared" si="115"/>
        <v/>
      </c>
      <c r="AU231" s="131" t="str">
        <f t="shared" si="115"/>
        <v/>
      </c>
      <c r="AV231" s="131" t="str">
        <f t="shared" si="115"/>
        <v/>
      </c>
      <c r="AW231" s="131" t="str">
        <f t="shared" si="115"/>
        <v/>
      </c>
      <c r="AX231" s="131" t="str">
        <f t="shared" si="115"/>
        <v/>
      </c>
      <c r="AY231" s="131" t="str">
        <f t="shared" si="115"/>
        <v/>
      </c>
      <c r="AZ231" s="131" t="str">
        <f t="shared" si="115"/>
        <v/>
      </c>
    </row>
    <row r="232" spans="1:52" x14ac:dyDescent="0.2">
      <c r="A232" s="135">
        <v>223</v>
      </c>
      <c r="B232" s="131" t="str">
        <f t="shared" si="111"/>
        <v/>
      </c>
      <c r="C232" s="131" t="str">
        <f t="shared" si="111"/>
        <v/>
      </c>
      <c r="D232" s="131" t="str">
        <f t="shared" si="111"/>
        <v/>
      </c>
      <c r="E232" s="131" t="str">
        <f t="shared" si="111"/>
        <v/>
      </c>
      <c r="F232" s="131" t="str">
        <f t="shared" si="111"/>
        <v/>
      </c>
      <c r="G232" s="131" t="str">
        <f t="shared" si="111"/>
        <v/>
      </c>
      <c r="H232" s="131" t="str">
        <f t="shared" si="111"/>
        <v/>
      </c>
      <c r="I232" s="131" t="str">
        <f t="shared" si="111"/>
        <v/>
      </c>
      <c r="J232" s="131" t="str">
        <f t="shared" si="111"/>
        <v/>
      </c>
      <c r="K232" s="131" t="str">
        <f t="shared" si="111"/>
        <v/>
      </c>
      <c r="L232" s="131" t="str">
        <f t="shared" si="112"/>
        <v/>
      </c>
      <c r="M232" s="131" t="str">
        <f t="shared" si="112"/>
        <v/>
      </c>
      <c r="N232" s="131" t="str">
        <f t="shared" si="112"/>
        <v/>
      </c>
      <c r="O232" s="131" t="str">
        <f t="shared" si="112"/>
        <v/>
      </c>
      <c r="P232" s="131" t="str">
        <f t="shared" si="112"/>
        <v/>
      </c>
      <c r="Q232" s="131" t="str">
        <f t="shared" si="112"/>
        <v/>
      </c>
      <c r="R232" s="131" t="str">
        <f t="shared" si="112"/>
        <v/>
      </c>
      <c r="S232" s="131" t="str">
        <f t="shared" si="112"/>
        <v/>
      </c>
      <c r="T232" s="131" t="str">
        <f t="shared" si="112"/>
        <v/>
      </c>
      <c r="U232" s="131" t="str">
        <f t="shared" si="112"/>
        <v/>
      </c>
      <c r="V232" s="131" t="str">
        <f t="shared" si="113"/>
        <v/>
      </c>
      <c r="W232" s="131" t="str">
        <f t="shared" si="113"/>
        <v/>
      </c>
      <c r="X232" s="131" t="str">
        <f t="shared" si="113"/>
        <v/>
      </c>
      <c r="Y232" s="131" t="str">
        <f t="shared" si="113"/>
        <v/>
      </c>
      <c r="Z232" s="131" t="str">
        <f t="shared" si="113"/>
        <v/>
      </c>
      <c r="AA232" s="131" t="str">
        <f t="shared" si="113"/>
        <v/>
      </c>
      <c r="AB232" s="131" t="str">
        <f t="shared" si="113"/>
        <v/>
      </c>
      <c r="AC232" s="131" t="str">
        <f t="shared" si="113"/>
        <v/>
      </c>
      <c r="AD232" s="131" t="str">
        <f t="shared" si="113"/>
        <v/>
      </c>
      <c r="AE232" s="131" t="str">
        <f t="shared" si="113"/>
        <v/>
      </c>
      <c r="AF232" s="131" t="str">
        <f t="shared" si="114"/>
        <v/>
      </c>
      <c r="AG232" s="131" t="str">
        <f t="shared" si="114"/>
        <v/>
      </c>
      <c r="AH232" s="131" t="str">
        <f t="shared" si="114"/>
        <v/>
      </c>
      <c r="AI232" s="131" t="str">
        <f t="shared" si="114"/>
        <v/>
      </c>
      <c r="AJ232" s="131" t="str">
        <f t="shared" si="114"/>
        <v/>
      </c>
      <c r="AK232" s="131" t="str">
        <f t="shared" si="114"/>
        <v/>
      </c>
      <c r="AL232" s="131" t="str">
        <f t="shared" si="114"/>
        <v/>
      </c>
      <c r="AM232" s="131" t="str">
        <f t="shared" si="114"/>
        <v/>
      </c>
      <c r="AN232" s="131" t="str">
        <f t="shared" si="114"/>
        <v/>
      </c>
      <c r="AO232" s="131" t="str">
        <f t="shared" si="114"/>
        <v/>
      </c>
      <c r="AP232" s="131" t="str">
        <f t="shared" si="115"/>
        <v/>
      </c>
      <c r="AQ232" s="131" t="str">
        <f t="shared" si="115"/>
        <v/>
      </c>
      <c r="AR232" s="131" t="str">
        <f t="shared" si="115"/>
        <v/>
      </c>
      <c r="AS232" s="131" t="str">
        <f t="shared" si="115"/>
        <v>TERRY COUNTY</v>
      </c>
      <c r="AT232" s="131" t="str">
        <f t="shared" si="115"/>
        <v/>
      </c>
      <c r="AU232" s="131" t="str">
        <f t="shared" si="115"/>
        <v/>
      </c>
      <c r="AV232" s="131" t="str">
        <f t="shared" si="115"/>
        <v/>
      </c>
      <c r="AW232" s="131" t="str">
        <f t="shared" si="115"/>
        <v/>
      </c>
      <c r="AX232" s="131" t="str">
        <f t="shared" si="115"/>
        <v/>
      </c>
      <c r="AY232" s="131" t="str">
        <f t="shared" si="115"/>
        <v/>
      </c>
      <c r="AZ232" s="131" t="str">
        <f t="shared" si="115"/>
        <v/>
      </c>
    </row>
    <row r="233" spans="1:52" x14ac:dyDescent="0.2">
      <c r="A233" s="135">
        <v>224</v>
      </c>
      <c r="B233" s="131" t="str">
        <f t="shared" si="111"/>
        <v/>
      </c>
      <c r="C233" s="131" t="str">
        <f t="shared" si="111"/>
        <v/>
      </c>
      <c r="D233" s="131" t="str">
        <f t="shared" si="111"/>
        <v/>
      </c>
      <c r="E233" s="131" t="str">
        <f t="shared" si="111"/>
        <v/>
      </c>
      <c r="F233" s="131" t="str">
        <f t="shared" si="111"/>
        <v/>
      </c>
      <c r="G233" s="131" t="str">
        <f t="shared" si="111"/>
        <v/>
      </c>
      <c r="H233" s="131" t="str">
        <f t="shared" si="111"/>
        <v/>
      </c>
      <c r="I233" s="131" t="str">
        <f t="shared" si="111"/>
        <v/>
      </c>
      <c r="J233" s="131" t="str">
        <f t="shared" si="111"/>
        <v/>
      </c>
      <c r="K233" s="131" t="str">
        <f t="shared" si="111"/>
        <v/>
      </c>
      <c r="L233" s="131" t="str">
        <f t="shared" si="112"/>
        <v/>
      </c>
      <c r="M233" s="131" t="str">
        <f t="shared" si="112"/>
        <v/>
      </c>
      <c r="N233" s="131" t="str">
        <f t="shared" si="112"/>
        <v/>
      </c>
      <c r="O233" s="131" t="str">
        <f t="shared" si="112"/>
        <v/>
      </c>
      <c r="P233" s="131" t="str">
        <f t="shared" si="112"/>
        <v/>
      </c>
      <c r="Q233" s="131" t="str">
        <f t="shared" si="112"/>
        <v/>
      </c>
      <c r="R233" s="131" t="str">
        <f t="shared" si="112"/>
        <v/>
      </c>
      <c r="S233" s="131" t="str">
        <f t="shared" si="112"/>
        <v/>
      </c>
      <c r="T233" s="131" t="str">
        <f t="shared" si="112"/>
        <v/>
      </c>
      <c r="U233" s="131" t="str">
        <f t="shared" si="112"/>
        <v/>
      </c>
      <c r="V233" s="131" t="str">
        <f t="shared" si="113"/>
        <v/>
      </c>
      <c r="W233" s="131" t="str">
        <f t="shared" si="113"/>
        <v/>
      </c>
      <c r="X233" s="131" t="str">
        <f t="shared" si="113"/>
        <v/>
      </c>
      <c r="Y233" s="131" t="str">
        <f t="shared" si="113"/>
        <v/>
      </c>
      <c r="Z233" s="131" t="str">
        <f t="shared" si="113"/>
        <v/>
      </c>
      <c r="AA233" s="131" t="str">
        <f t="shared" si="113"/>
        <v/>
      </c>
      <c r="AB233" s="131" t="str">
        <f t="shared" si="113"/>
        <v/>
      </c>
      <c r="AC233" s="131" t="str">
        <f t="shared" si="113"/>
        <v/>
      </c>
      <c r="AD233" s="131" t="str">
        <f t="shared" si="113"/>
        <v/>
      </c>
      <c r="AE233" s="131" t="str">
        <f t="shared" si="113"/>
        <v/>
      </c>
      <c r="AF233" s="131" t="str">
        <f t="shared" si="114"/>
        <v/>
      </c>
      <c r="AG233" s="131" t="str">
        <f t="shared" si="114"/>
        <v/>
      </c>
      <c r="AH233" s="131" t="str">
        <f t="shared" si="114"/>
        <v/>
      </c>
      <c r="AI233" s="131" t="str">
        <f t="shared" si="114"/>
        <v/>
      </c>
      <c r="AJ233" s="131" t="str">
        <f t="shared" si="114"/>
        <v/>
      </c>
      <c r="AK233" s="131" t="str">
        <f t="shared" si="114"/>
        <v/>
      </c>
      <c r="AL233" s="131" t="str">
        <f t="shared" si="114"/>
        <v/>
      </c>
      <c r="AM233" s="131" t="str">
        <f t="shared" si="114"/>
        <v/>
      </c>
      <c r="AN233" s="131" t="str">
        <f t="shared" si="114"/>
        <v/>
      </c>
      <c r="AO233" s="131" t="str">
        <f t="shared" si="114"/>
        <v/>
      </c>
      <c r="AP233" s="131" t="str">
        <f t="shared" si="115"/>
        <v/>
      </c>
      <c r="AQ233" s="131" t="str">
        <f t="shared" si="115"/>
        <v/>
      </c>
      <c r="AR233" s="131" t="str">
        <f t="shared" si="115"/>
        <v/>
      </c>
      <c r="AS233" s="131" t="str">
        <f t="shared" si="115"/>
        <v>THROCKMORTON COUNTY</v>
      </c>
      <c r="AT233" s="131" t="str">
        <f t="shared" si="115"/>
        <v/>
      </c>
      <c r="AU233" s="131" t="str">
        <f t="shared" si="115"/>
        <v/>
      </c>
      <c r="AV233" s="131" t="str">
        <f t="shared" si="115"/>
        <v/>
      </c>
      <c r="AW233" s="131" t="str">
        <f t="shared" si="115"/>
        <v/>
      </c>
      <c r="AX233" s="131" t="str">
        <f t="shared" si="115"/>
        <v/>
      </c>
      <c r="AY233" s="131" t="str">
        <f t="shared" si="115"/>
        <v/>
      </c>
      <c r="AZ233" s="131" t="str">
        <f t="shared" si="115"/>
        <v/>
      </c>
    </row>
    <row r="234" spans="1:52" x14ac:dyDescent="0.2">
      <c r="A234" s="135">
        <v>225</v>
      </c>
      <c r="B234" s="131" t="str">
        <f t="shared" si="111"/>
        <v/>
      </c>
      <c r="C234" s="131" t="str">
        <f t="shared" si="111"/>
        <v/>
      </c>
      <c r="D234" s="131" t="str">
        <f t="shared" si="111"/>
        <v/>
      </c>
      <c r="E234" s="131" t="str">
        <f t="shared" si="111"/>
        <v/>
      </c>
      <c r="F234" s="131" t="str">
        <f t="shared" si="111"/>
        <v/>
      </c>
      <c r="G234" s="131" t="str">
        <f t="shared" si="111"/>
        <v/>
      </c>
      <c r="H234" s="131" t="str">
        <f t="shared" si="111"/>
        <v/>
      </c>
      <c r="I234" s="131" t="str">
        <f t="shared" si="111"/>
        <v/>
      </c>
      <c r="J234" s="131" t="str">
        <f t="shared" si="111"/>
        <v/>
      </c>
      <c r="K234" s="131" t="str">
        <f t="shared" si="111"/>
        <v/>
      </c>
      <c r="L234" s="131" t="str">
        <f t="shared" si="112"/>
        <v/>
      </c>
      <c r="M234" s="131" t="str">
        <f t="shared" si="112"/>
        <v/>
      </c>
      <c r="N234" s="131" t="str">
        <f t="shared" si="112"/>
        <v/>
      </c>
      <c r="O234" s="131" t="str">
        <f t="shared" si="112"/>
        <v/>
      </c>
      <c r="P234" s="131" t="str">
        <f t="shared" si="112"/>
        <v/>
      </c>
      <c r="Q234" s="131" t="str">
        <f t="shared" si="112"/>
        <v/>
      </c>
      <c r="R234" s="131" t="str">
        <f t="shared" si="112"/>
        <v/>
      </c>
      <c r="S234" s="131" t="str">
        <f t="shared" si="112"/>
        <v/>
      </c>
      <c r="T234" s="131" t="str">
        <f t="shared" si="112"/>
        <v/>
      </c>
      <c r="U234" s="131" t="str">
        <f t="shared" si="112"/>
        <v/>
      </c>
      <c r="V234" s="131" t="str">
        <f t="shared" si="113"/>
        <v/>
      </c>
      <c r="W234" s="131" t="str">
        <f t="shared" si="113"/>
        <v/>
      </c>
      <c r="X234" s="131" t="str">
        <f t="shared" si="113"/>
        <v/>
      </c>
      <c r="Y234" s="131" t="str">
        <f t="shared" si="113"/>
        <v/>
      </c>
      <c r="Z234" s="131" t="str">
        <f t="shared" si="113"/>
        <v/>
      </c>
      <c r="AA234" s="131" t="str">
        <f t="shared" si="113"/>
        <v/>
      </c>
      <c r="AB234" s="131" t="str">
        <f t="shared" si="113"/>
        <v/>
      </c>
      <c r="AC234" s="131" t="str">
        <f t="shared" si="113"/>
        <v/>
      </c>
      <c r="AD234" s="131" t="str">
        <f t="shared" si="113"/>
        <v/>
      </c>
      <c r="AE234" s="131" t="str">
        <f t="shared" si="113"/>
        <v/>
      </c>
      <c r="AF234" s="131" t="str">
        <f t="shared" si="114"/>
        <v/>
      </c>
      <c r="AG234" s="131" t="str">
        <f t="shared" si="114"/>
        <v/>
      </c>
      <c r="AH234" s="131" t="str">
        <f t="shared" si="114"/>
        <v/>
      </c>
      <c r="AI234" s="131" t="str">
        <f t="shared" si="114"/>
        <v/>
      </c>
      <c r="AJ234" s="131" t="str">
        <f t="shared" si="114"/>
        <v/>
      </c>
      <c r="AK234" s="131" t="str">
        <f t="shared" si="114"/>
        <v/>
      </c>
      <c r="AL234" s="131" t="str">
        <f t="shared" si="114"/>
        <v/>
      </c>
      <c r="AM234" s="131" t="str">
        <f t="shared" si="114"/>
        <v/>
      </c>
      <c r="AN234" s="131" t="str">
        <f t="shared" si="114"/>
        <v/>
      </c>
      <c r="AO234" s="131" t="str">
        <f t="shared" si="114"/>
        <v/>
      </c>
      <c r="AP234" s="131" t="str">
        <f t="shared" si="115"/>
        <v/>
      </c>
      <c r="AQ234" s="131" t="str">
        <f t="shared" si="115"/>
        <v/>
      </c>
      <c r="AR234" s="131" t="str">
        <f t="shared" si="115"/>
        <v/>
      </c>
      <c r="AS234" s="131" t="str">
        <f t="shared" si="115"/>
        <v>TITUS COUNTY</v>
      </c>
      <c r="AT234" s="131" t="str">
        <f t="shared" si="115"/>
        <v/>
      </c>
      <c r="AU234" s="131" t="str">
        <f t="shared" si="115"/>
        <v/>
      </c>
      <c r="AV234" s="131" t="str">
        <f t="shared" si="115"/>
        <v/>
      </c>
      <c r="AW234" s="131" t="str">
        <f t="shared" si="115"/>
        <v/>
      </c>
      <c r="AX234" s="131" t="str">
        <f t="shared" si="115"/>
        <v/>
      </c>
      <c r="AY234" s="131" t="str">
        <f t="shared" si="115"/>
        <v/>
      </c>
      <c r="AZ234" s="131" t="str">
        <f t="shared" si="115"/>
        <v/>
      </c>
    </row>
    <row r="235" spans="1:52" x14ac:dyDescent="0.2">
      <c r="A235" s="135">
        <v>226</v>
      </c>
      <c r="B235" s="131" t="str">
        <f t="shared" si="111"/>
        <v/>
      </c>
      <c r="C235" s="131" t="str">
        <f t="shared" si="111"/>
        <v/>
      </c>
      <c r="D235" s="131" t="str">
        <f t="shared" si="111"/>
        <v/>
      </c>
      <c r="E235" s="131" t="str">
        <f t="shared" si="111"/>
        <v/>
      </c>
      <c r="F235" s="131" t="str">
        <f t="shared" si="111"/>
        <v/>
      </c>
      <c r="G235" s="131" t="str">
        <f t="shared" si="111"/>
        <v/>
      </c>
      <c r="H235" s="131" t="str">
        <f t="shared" si="111"/>
        <v/>
      </c>
      <c r="I235" s="131" t="str">
        <f t="shared" si="111"/>
        <v/>
      </c>
      <c r="J235" s="131" t="str">
        <f t="shared" si="111"/>
        <v/>
      </c>
      <c r="K235" s="131" t="str">
        <f t="shared" si="111"/>
        <v/>
      </c>
      <c r="L235" s="131" t="str">
        <f t="shared" si="112"/>
        <v/>
      </c>
      <c r="M235" s="131" t="str">
        <f t="shared" si="112"/>
        <v/>
      </c>
      <c r="N235" s="131" t="str">
        <f t="shared" si="112"/>
        <v/>
      </c>
      <c r="O235" s="131" t="str">
        <f t="shared" si="112"/>
        <v/>
      </c>
      <c r="P235" s="131" t="str">
        <f t="shared" si="112"/>
        <v/>
      </c>
      <c r="Q235" s="131" t="str">
        <f t="shared" si="112"/>
        <v/>
      </c>
      <c r="R235" s="131" t="str">
        <f t="shared" si="112"/>
        <v/>
      </c>
      <c r="S235" s="131" t="str">
        <f t="shared" si="112"/>
        <v/>
      </c>
      <c r="T235" s="131" t="str">
        <f t="shared" si="112"/>
        <v/>
      </c>
      <c r="U235" s="131" t="str">
        <f t="shared" si="112"/>
        <v/>
      </c>
      <c r="V235" s="131" t="str">
        <f t="shared" si="113"/>
        <v/>
      </c>
      <c r="W235" s="131" t="str">
        <f t="shared" si="113"/>
        <v/>
      </c>
      <c r="X235" s="131" t="str">
        <f t="shared" si="113"/>
        <v/>
      </c>
      <c r="Y235" s="131" t="str">
        <f t="shared" si="113"/>
        <v/>
      </c>
      <c r="Z235" s="131" t="str">
        <f t="shared" si="113"/>
        <v/>
      </c>
      <c r="AA235" s="131" t="str">
        <f t="shared" si="113"/>
        <v/>
      </c>
      <c r="AB235" s="131" t="str">
        <f t="shared" si="113"/>
        <v/>
      </c>
      <c r="AC235" s="131" t="str">
        <f t="shared" si="113"/>
        <v/>
      </c>
      <c r="AD235" s="131" t="str">
        <f t="shared" si="113"/>
        <v/>
      </c>
      <c r="AE235" s="131" t="str">
        <f t="shared" si="113"/>
        <v/>
      </c>
      <c r="AF235" s="131" t="str">
        <f t="shared" si="114"/>
        <v/>
      </c>
      <c r="AG235" s="131" t="str">
        <f t="shared" si="114"/>
        <v/>
      </c>
      <c r="AH235" s="131" t="str">
        <f t="shared" si="114"/>
        <v/>
      </c>
      <c r="AI235" s="131" t="str">
        <f t="shared" si="114"/>
        <v/>
      </c>
      <c r="AJ235" s="131" t="str">
        <f t="shared" si="114"/>
        <v/>
      </c>
      <c r="AK235" s="131" t="str">
        <f t="shared" si="114"/>
        <v/>
      </c>
      <c r="AL235" s="131" t="str">
        <f t="shared" si="114"/>
        <v/>
      </c>
      <c r="AM235" s="131" t="str">
        <f t="shared" si="114"/>
        <v/>
      </c>
      <c r="AN235" s="131" t="str">
        <f t="shared" si="114"/>
        <v/>
      </c>
      <c r="AO235" s="131" t="str">
        <f t="shared" si="114"/>
        <v/>
      </c>
      <c r="AP235" s="131" t="str">
        <f t="shared" si="115"/>
        <v/>
      </c>
      <c r="AQ235" s="131" t="str">
        <f t="shared" si="115"/>
        <v/>
      </c>
      <c r="AR235" s="131" t="str">
        <f t="shared" si="115"/>
        <v/>
      </c>
      <c r="AS235" s="131" t="str">
        <f t="shared" si="115"/>
        <v>TOM GREEN COUNTY</v>
      </c>
      <c r="AT235" s="131" t="str">
        <f t="shared" si="115"/>
        <v/>
      </c>
      <c r="AU235" s="131" t="str">
        <f t="shared" si="115"/>
        <v/>
      </c>
      <c r="AV235" s="131" t="str">
        <f t="shared" si="115"/>
        <v/>
      </c>
      <c r="AW235" s="131" t="str">
        <f t="shared" si="115"/>
        <v/>
      </c>
      <c r="AX235" s="131" t="str">
        <f t="shared" si="115"/>
        <v/>
      </c>
      <c r="AY235" s="131" t="str">
        <f t="shared" si="115"/>
        <v/>
      </c>
      <c r="AZ235" s="131" t="str">
        <f t="shared" si="115"/>
        <v/>
      </c>
    </row>
    <row r="236" spans="1:52" x14ac:dyDescent="0.2">
      <c r="A236" s="135">
        <v>227</v>
      </c>
      <c r="B236" s="131" t="str">
        <f t="shared" si="111"/>
        <v/>
      </c>
      <c r="C236" s="131" t="str">
        <f t="shared" si="111"/>
        <v/>
      </c>
      <c r="D236" s="131" t="str">
        <f t="shared" si="111"/>
        <v/>
      </c>
      <c r="E236" s="131" t="str">
        <f t="shared" si="111"/>
        <v/>
      </c>
      <c r="F236" s="131" t="str">
        <f t="shared" si="111"/>
        <v/>
      </c>
      <c r="G236" s="131" t="str">
        <f t="shared" si="111"/>
        <v/>
      </c>
      <c r="H236" s="131" t="str">
        <f t="shared" si="111"/>
        <v/>
      </c>
      <c r="I236" s="131" t="str">
        <f t="shared" si="111"/>
        <v/>
      </c>
      <c r="J236" s="131" t="str">
        <f t="shared" si="111"/>
        <v/>
      </c>
      <c r="K236" s="131" t="str">
        <f t="shared" si="111"/>
        <v/>
      </c>
      <c r="L236" s="131" t="str">
        <f t="shared" si="112"/>
        <v/>
      </c>
      <c r="M236" s="131" t="str">
        <f t="shared" si="112"/>
        <v/>
      </c>
      <c r="N236" s="131" t="str">
        <f t="shared" si="112"/>
        <v/>
      </c>
      <c r="O236" s="131" t="str">
        <f t="shared" si="112"/>
        <v/>
      </c>
      <c r="P236" s="131" t="str">
        <f t="shared" si="112"/>
        <v/>
      </c>
      <c r="Q236" s="131" t="str">
        <f t="shared" si="112"/>
        <v/>
      </c>
      <c r="R236" s="131" t="str">
        <f t="shared" si="112"/>
        <v/>
      </c>
      <c r="S236" s="131" t="str">
        <f t="shared" si="112"/>
        <v/>
      </c>
      <c r="T236" s="131" t="str">
        <f t="shared" si="112"/>
        <v/>
      </c>
      <c r="U236" s="131" t="str">
        <f t="shared" si="112"/>
        <v/>
      </c>
      <c r="V236" s="131" t="str">
        <f t="shared" si="113"/>
        <v/>
      </c>
      <c r="W236" s="131" t="str">
        <f t="shared" si="113"/>
        <v/>
      </c>
      <c r="X236" s="131" t="str">
        <f t="shared" si="113"/>
        <v/>
      </c>
      <c r="Y236" s="131" t="str">
        <f t="shared" si="113"/>
        <v/>
      </c>
      <c r="Z236" s="131" t="str">
        <f t="shared" si="113"/>
        <v/>
      </c>
      <c r="AA236" s="131" t="str">
        <f t="shared" si="113"/>
        <v/>
      </c>
      <c r="AB236" s="131" t="str">
        <f t="shared" si="113"/>
        <v/>
      </c>
      <c r="AC236" s="131" t="str">
        <f t="shared" si="113"/>
        <v/>
      </c>
      <c r="AD236" s="131" t="str">
        <f t="shared" si="113"/>
        <v/>
      </c>
      <c r="AE236" s="131" t="str">
        <f t="shared" si="113"/>
        <v/>
      </c>
      <c r="AF236" s="131" t="str">
        <f t="shared" si="114"/>
        <v/>
      </c>
      <c r="AG236" s="131" t="str">
        <f t="shared" si="114"/>
        <v/>
      </c>
      <c r="AH236" s="131" t="str">
        <f t="shared" si="114"/>
        <v/>
      </c>
      <c r="AI236" s="131" t="str">
        <f t="shared" si="114"/>
        <v/>
      </c>
      <c r="AJ236" s="131" t="str">
        <f t="shared" si="114"/>
        <v/>
      </c>
      <c r="AK236" s="131" t="str">
        <f t="shared" si="114"/>
        <v/>
      </c>
      <c r="AL236" s="131" t="str">
        <f t="shared" si="114"/>
        <v/>
      </c>
      <c r="AM236" s="131" t="str">
        <f t="shared" si="114"/>
        <v/>
      </c>
      <c r="AN236" s="131" t="str">
        <f t="shared" si="114"/>
        <v/>
      </c>
      <c r="AO236" s="131" t="str">
        <f t="shared" si="114"/>
        <v/>
      </c>
      <c r="AP236" s="131" t="str">
        <f t="shared" si="115"/>
        <v/>
      </c>
      <c r="AQ236" s="131" t="str">
        <f t="shared" si="115"/>
        <v/>
      </c>
      <c r="AR236" s="131" t="str">
        <f t="shared" si="115"/>
        <v/>
      </c>
      <c r="AS236" s="131" t="str">
        <f t="shared" si="115"/>
        <v>TRAVIS COUNTY</v>
      </c>
      <c r="AT236" s="131" t="str">
        <f t="shared" si="115"/>
        <v/>
      </c>
      <c r="AU236" s="131" t="str">
        <f t="shared" si="115"/>
        <v/>
      </c>
      <c r="AV236" s="131" t="str">
        <f t="shared" si="115"/>
        <v/>
      </c>
      <c r="AW236" s="131" t="str">
        <f t="shared" si="115"/>
        <v/>
      </c>
      <c r="AX236" s="131" t="str">
        <f t="shared" si="115"/>
        <v/>
      </c>
      <c r="AY236" s="131" t="str">
        <f t="shared" si="115"/>
        <v/>
      </c>
      <c r="AZ236" s="131" t="str">
        <f t="shared" si="115"/>
        <v/>
      </c>
    </row>
    <row r="237" spans="1:52" x14ac:dyDescent="0.2">
      <c r="A237" s="135">
        <v>228</v>
      </c>
      <c r="B237" s="131" t="str">
        <f t="shared" si="111"/>
        <v/>
      </c>
      <c r="C237" s="131" t="str">
        <f t="shared" si="111"/>
        <v/>
      </c>
      <c r="D237" s="131" t="str">
        <f t="shared" si="111"/>
        <v/>
      </c>
      <c r="E237" s="131" t="str">
        <f t="shared" si="111"/>
        <v/>
      </c>
      <c r="F237" s="131" t="str">
        <f t="shared" si="111"/>
        <v/>
      </c>
      <c r="G237" s="131" t="str">
        <f t="shared" si="111"/>
        <v/>
      </c>
      <c r="H237" s="131" t="str">
        <f t="shared" si="111"/>
        <v/>
      </c>
      <c r="I237" s="131" t="str">
        <f t="shared" si="111"/>
        <v/>
      </c>
      <c r="J237" s="131" t="str">
        <f t="shared" si="111"/>
        <v/>
      </c>
      <c r="K237" s="131" t="str">
        <f t="shared" si="111"/>
        <v/>
      </c>
      <c r="L237" s="131" t="str">
        <f t="shared" si="112"/>
        <v/>
      </c>
      <c r="M237" s="131" t="str">
        <f t="shared" si="112"/>
        <v/>
      </c>
      <c r="N237" s="131" t="str">
        <f t="shared" si="112"/>
        <v/>
      </c>
      <c r="O237" s="131" t="str">
        <f t="shared" si="112"/>
        <v/>
      </c>
      <c r="P237" s="131" t="str">
        <f t="shared" si="112"/>
        <v/>
      </c>
      <c r="Q237" s="131" t="str">
        <f t="shared" si="112"/>
        <v/>
      </c>
      <c r="R237" s="131" t="str">
        <f t="shared" si="112"/>
        <v/>
      </c>
      <c r="S237" s="131" t="str">
        <f t="shared" si="112"/>
        <v/>
      </c>
      <c r="T237" s="131" t="str">
        <f t="shared" si="112"/>
        <v/>
      </c>
      <c r="U237" s="131" t="str">
        <f t="shared" si="112"/>
        <v/>
      </c>
      <c r="V237" s="131" t="str">
        <f t="shared" si="113"/>
        <v/>
      </c>
      <c r="W237" s="131" t="str">
        <f t="shared" si="113"/>
        <v/>
      </c>
      <c r="X237" s="131" t="str">
        <f t="shared" si="113"/>
        <v/>
      </c>
      <c r="Y237" s="131" t="str">
        <f t="shared" si="113"/>
        <v/>
      </c>
      <c r="Z237" s="131" t="str">
        <f t="shared" si="113"/>
        <v/>
      </c>
      <c r="AA237" s="131" t="str">
        <f t="shared" si="113"/>
        <v/>
      </c>
      <c r="AB237" s="131" t="str">
        <f t="shared" si="113"/>
        <v/>
      </c>
      <c r="AC237" s="131" t="str">
        <f t="shared" si="113"/>
        <v/>
      </c>
      <c r="AD237" s="131" t="str">
        <f t="shared" si="113"/>
        <v/>
      </c>
      <c r="AE237" s="131" t="str">
        <f t="shared" si="113"/>
        <v/>
      </c>
      <c r="AF237" s="131" t="str">
        <f t="shared" si="114"/>
        <v/>
      </c>
      <c r="AG237" s="131" t="str">
        <f t="shared" si="114"/>
        <v/>
      </c>
      <c r="AH237" s="131" t="str">
        <f t="shared" si="114"/>
        <v/>
      </c>
      <c r="AI237" s="131" t="str">
        <f t="shared" si="114"/>
        <v/>
      </c>
      <c r="AJ237" s="131" t="str">
        <f t="shared" si="114"/>
        <v/>
      </c>
      <c r="AK237" s="131" t="str">
        <f t="shared" si="114"/>
        <v/>
      </c>
      <c r="AL237" s="131" t="str">
        <f t="shared" si="114"/>
        <v/>
      </c>
      <c r="AM237" s="131" t="str">
        <f t="shared" si="114"/>
        <v/>
      </c>
      <c r="AN237" s="131" t="str">
        <f t="shared" si="114"/>
        <v/>
      </c>
      <c r="AO237" s="131" t="str">
        <f t="shared" si="114"/>
        <v/>
      </c>
      <c r="AP237" s="131" t="str">
        <f t="shared" si="115"/>
        <v/>
      </c>
      <c r="AQ237" s="131" t="str">
        <f t="shared" si="115"/>
        <v/>
      </c>
      <c r="AR237" s="131" t="str">
        <f t="shared" si="115"/>
        <v/>
      </c>
      <c r="AS237" s="131" t="str">
        <f t="shared" si="115"/>
        <v>TRINITY COUNTY</v>
      </c>
      <c r="AT237" s="131" t="str">
        <f t="shared" si="115"/>
        <v/>
      </c>
      <c r="AU237" s="131" t="str">
        <f t="shared" si="115"/>
        <v/>
      </c>
      <c r="AV237" s="131" t="str">
        <f t="shared" si="115"/>
        <v/>
      </c>
      <c r="AW237" s="131" t="str">
        <f t="shared" si="115"/>
        <v/>
      </c>
      <c r="AX237" s="131" t="str">
        <f t="shared" si="115"/>
        <v/>
      </c>
      <c r="AY237" s="131" t="str">
        <f t="shared" si="115"/>
        <v/>
      </c>
      <c r="AZ237" s="131" t="str">
        <f t="shared" si="115"/>
        <v/>
      </c>
    </row>
    <row r="238" spans="1:52" x14ac:dyDescent="0.2">
      <c r="A238" s="135">
        <v>229</v>
      </c>
      <c r="B238" s="131" t="str">
        <f t="shared" si="111"/>
        <v/>
      </c>
      <c r="C238" s="131" t="str">
        <f t="shared" si="111"/>
        <v/>
      </c>
      <c r="D238" s="131" t="str">
        <f t="shared" si="111"/>
        <v/>
      </c>
      <c r="E238" s="131" t="str">
        <f t="shared" si="111"/>
        <v/>
      </c>
      <c r="F238" s="131" t="str">
        <f t="shared" si="111"/>
        <v/>
      </c>
      <c r="G238" s="131" t="str">
        <f t="shared" si="111"/>
        <v/>
      </c>
      <c r="H238" s="131" t="str">
        <f t="shared" si="111"/>
        <v/>
      </c>
      <c r="I238" s="131" t="str">
        <f t="shared" si="111"/>
        <v/>
      </c>
      <c r="J238" s="131" t="str">
        <f t="shared" si="111"/>
        <v/>
      </c>
      <c r="K238" s="131" t="str">
        <f t="shared" si="111"/>
        <v/>
      </c>
      <c r="L238" s="131" t="str">
        <f t="shared" si="112"/>
        <v/>
      </c>
      <c r="M238" s="131" t="str">
        <f t="shared" si="112"/>
        <v/>
      </c>
      <c r="N238" s="131" t="str">
        <f t="shared" si="112"/>
        <v/>
      </c>
      <c r="O238" s="131" t="str">
        <f t="shared" si="112"/>
        <v/>
      </c>
      <c r="P238" s="131" t="str">
        <f t="shared" si="112"/>
        <v/>
      </c>
      <c r="Q238" s="131" t="str">
        <f t="shared" si="112"/>
        <v/>
      </c>
      <c r="R238" s="131" t="str">
        <f t="shared" si="112"/>
        <v/>
      </c>
      <c r="S238" s="131" t="str">
        <f t="shared" si="112"/>
        <v/>
      </c>
      <c r="T238" s="131" t="str">
        <f t="shared" si="112"/>
        <v/>
      </c>
      <c r="U238" s="131" t="str">
        <f t="shared" si="112"/>
        <v/>
      </c>
      <c r="V238" s="131" t="str">
        <f t="shared" si="113"/>
        <v/>
      </c>
      <c r="W238" s="131" t="str">
        <f t="shared" si="113"/>
        <v/>
      </c>
      <c r="X238" s="131" t="str">
        <f t="shared" si="113"/>
        <v/>
      </c>
      <c r="Y238" s="131" t="str">
        <f t="shared" si="113"/>
        <v/>
      </c>
      <c r="Z238" s="131" t="str">
        <f t="shared" si="113"/>
        <v/>
      </c>
      <c r="AA238" s="131" t="str">
        <f t="shared" si="113"/>
        <v/>
      </c>
      <c r="AB238" s="131" t="str">
        <f t="shared" si="113"/>
        <v/>
      </c>
      <c r="AC238" s="131" t="str">
        <f t="shared" si="113"/>
        <v/>
      </c>
      <c r="AD238" s="131" t="str">
        <f t="shared" si="113"/>
        <v/>
      </c>
      <c r="AE238" s="131" t="str">
        <f t="shared" si="113"/>
        <v/>
      </c>
      <c r="AF238" s="131" t="str">
        <f t="shared" si="114"/>
        <v/>
      </c>
      <c r="AG238" s="131" t="str">
        <f t="shared" si="114"/>
        <v/>
      </c>
      <c r="AH238" s="131" t="str">
        <f t="shared" si="114"/>
        <v/>
      </c>
      <c r="AI238" s="131" t="str">
        <f t="shared" si="114"/>
        <v/>
      </c>
      <c r="AJ238" s="131" t="str">
        <f t="shared" si="114"/>
        <v/>
      </c>
      <c r="AK238" s="131" t="str">
        <f t="shared" si="114"/>
        <v/>
      </c>
      <c r="AL238" s="131" t="str">
        <f t="shared" si="114"/>
        <v/>
      </c>
      <c r="AM238" s="131" t="str">
        <f t="shared" si="114"/>
        <v/>
      </c>
      <c r="AN238" s="131" t="str">
        <f t="shared" si="114"/>
        <v/>
      </c>
      <c r="AO238" s="131" t="str">
        <f t="shared" si="114"/>
        <v/>
      </c>
      <c r="AP238" s="131" t="str">
        <f t="shared" si="115"/>
        <v/>
      </c>
      <c r="AQ238" s="131" t="str">
        <f t="shared" si="115"/>
        <v/>
      </c>
      <c r="AR238" s="131" t="str">
        <f t="shared" si="115"/>
        <v/>
      </c>
      <c r="AS238" s="131" t="str">
        <f t="shared" si="115"/>
        <v>TYLER COUNTY</v>
      </c>
      <c r="AT238" s="131" t="str">
        <f t="shared" si="115"/>
        <v/>
      </c>
      <c r="AU238" s="131" t="str">
        <f t="shared" si="115"/>
        <v/>
      </c>
      <c r="AV238" s="131" t="str">
        <f t="shared" si="115"/>
        <v/>
      </c>
      <c r="AW238" s="131" t="str">
        <f t="shared" si="115"/>
        <v/>
      </c>
      <c r="AX238" s="131" t="str">
        <f t="shared" si="115"/>
        <v/>
      </c>
      <c r="AY238" s="131" t="str">
        <f t="shared" si="115"/>
        <v/>
      </c>
      <c r="AZ238" s="131" t="str">
        <f t="shared" si="115"/>
        <v/>
      </c>
    </row>
    <row r="239" spans="1:52" x14ac:dyDescent="0.2">
      <c r="A239" s="135">
        <v>230</v>
      </c>
      <c r="B239" s="131" t="str">
        <f t="shared" si="111"/>
        <v/>
      </c>
      <c r="C239" s="131" t="str">
        <f t="shared" si="111"/>
        <v/>
      </c>
      <c r="D239" s="131" t="str">
        <f t="shared" si="111"/>
        <v/>
      </c>
      <c r="E239" s="131" t="str">
        <f t="shared" si="111"/>
        <v/>
      </c>
      <c r="F239" s="131" t="str">
        <f t="shared" si="111"/>
        <v/>
      </c>
      <c r="G239" s="131" t="str">
        <f t="shared" si="111"/>
        <v/>
      </c>
      <c r="H239" s="131" t="str">
        <f t="shared" si="111"/>
        <v/>
      </c>
      <c r="I239" s="131" t="str">
        <f t="shared" si="111"/>
        <v/>
      </c>
      <c r="J239" s="131" t="str">
        <f t="shared" si="111"/>
        <v/>
      </c>
      <c r="K239" s="131" t="str">
        <f t="shared" si="111"/>
        <v/>
      </c>
      <c r="L239" s="131" t="str">
        <f t="shared" si="112"/>
        <v/>
      </c>
      <c r="M239" s="131" t="str">
        <f t="shared" si="112"/>
        <v/>
      </c>
      <c r="N239" s="131" t="str">
        <f t="shared" si="112"/>
        <v/>
      </c>
      <c r="O239" s="131" t="str">
        <f t="shared" si="112"/>
        <v/>
      </c>
      <c r="P239" s="131" t="str">
        <f t="shared" si="112"/>
        <v/>
      </c>
      <c r="Q239" s="131" t="str">
        <f t="shared" si="112"/>
        <v/>
      </c>
      <c r="R239" s="131" t="str">
        <f t="shared" si="112"/>
        <v/>
      </c>
      <c r="S239" s="131" t="str">
        <f t="shared" si="112"/>
        <v/>
      </c>
      <c r="T239" s="131" t="str">
        <f t="shared" si="112"/>
        <v/>
      </c>
      <c r="U239" s="131" t="str">
        <f t="shared" si="112"/>
        <v/>
      </c>
      <c r="V239" s="131" t="str">
        <f t="shared" si="113"/>
        <v/>
      </c>
      <c r="W239" s="131" t="str">
        <f t="shared" si="113"/>
        <v/>
      </c>
      <c r="X239" s="131" t="str">
        <f t="shared" si="113"/>
        <v/>
      </c>
      <c r="Y239" s="131" t="str">
        <f t="shared" si="113"/>
        <v/>
      </c>
      <c r="Z239" s="131" t="str">
        <f t="shared" si="113"/>
        <v/>
      </c>
      <c r="AA239" s="131" t="str">
        <f t="shared" si="113"/>
        <v/>
      </c>
      <c r="AB239" s="131" t="str">
        <f t="shared" si="113"/>
        <v/>
      </c>
      <c r="AC239" s="131" t="str">
        <f t="shared" si="113"/>
        <v/>
      </c>
      <c r="AD239" s="131" t="str">
        <f t="shared" si="113"/>
        <v/>
      </c>
      <c r="AE239" s="131" t="str">
        <f t="shared" si="113"/>
        <v/>
      </c>
      <c r="AF239" s="131" t="str">
        <f t="shared" si="114"/>
        <v/>
      </c>
      <c r="AG239" s="131" t="str">
        <f t="shared" si="114"/>
        <v/>
      </c>
      <c r="AH239" s="131" t="str">
        <f t="shared" si="114"/>
        <v/>
      </c>
      <c r="AI239" s="131" t="str">
        <f t="shared" si="114"/>
        <v/>
      </c>
      <c r="AJ239" s="131" t="str">
        <f t="shared" si="114"/>
        <v/>
      </c>
      <c r="AK239" s="131" t="str">
        <f t="shared" si="114"/>
        <v/>
      </c>
      <c r="AL239" s="131" t="str">
        <f t="shared" si="114"/>
        <v/>
      </c>
      <c r="AM239" s="131" t="str">
        <f t="shared" si="114"/>
        <v/>
      </c>
      <c r="AN239" s="131" t="str">
        <f t="shared" si="114"/>
        <v/>
      </c>
      <c r="AO239" s="131" t="str">
        <f t="shared" si="114"/>
        <v/>
      </c>
      <c r="AP239" s="131" t="str">
        <f t="shared" si="115"/>
        <v/>
      </c>
      <c r="AQ239" s="131" t="str">
        <f t="shared" si="115"/>
        <v/>
      </c>
      <c r="AR239" s="131" t="str">
        <f t="shared" si="115"/>
        <v/>
      </c>
      <c r="AS239" s="131" t="str">
        <f t="shared" si="115"/>
        <v>UPSHUR COUNTY</v>
      </c>
      <c r="AT239" s="131" t="str">
        <f t="shared" si="115"/>
        <v/>
      </c>
      <c r="AU239" s="131" t="str">
        <f t="shared" si="115"/>
        <v/>
      </c>
      <c r="AV239" s="131" t="str">
        <f t="shared" si="115"/>
        <v/>
      </c>
      <c r="AW239" s="131" t="str">
        <f t="shared" si="115"/>
        <v/>
      </c>
      <c r="AX239" s="131" t="str">
        <f t="shared" si="115"/>
        <v/>
      </c>
      <c r="AY239" s="131" t="str">
        <f t="shared" si="115"/>
        <v/>
      </c>
      <c r="AZ239" s="131" t="str">
        <f t="shared" si="115"/>
        <v/>
      </c>
    </row>
    <row r="240" spans="1:52" x14ac:dyDescent="0.2">
      <c r="A240" s="135">
        <v>231</v>
      </c>
      <c r="B240" s="131" t="str">
        <f t="shared" ref="B240:K249" si="116">IFERROR(VLOOKUP($B$3&amp;"_"&amp;B$8&amp;$A240,LookUpTable_CountyName_AllYears,3,FALSE),"")</f>
        <v/>
      </c>
      <c r="C240" s="131" t="str">
        <f t="shared" si="116"/>
        <v/>
      </c>
      <c r="D240" s="131" t="str">
        <f t="shared" si="116"/>
        <v/>
      </c>
      <c r="E240" s="131" t="str">
        <f t="shared" si="116"/>
        <v/>
      </c>
      <c r="F240" s="131" t="str">
        <f t="shared" si="116"/>
        <v/>
      </c>
      <c r="G240" s="131" t="str">
        <f t="shared" si="116"/>
        <v/>
      </c>
      <c r="H240" s="131" t="str">
        <f t="shared" si="116"/>
        <v/>
      </c>
      <c r="I240" s="131" t="str">
        <f t="shared" si="116"/>
        <v/>
      </c>
      <c r="J240" s="131" t="str">
        <f t="shared" si="116"/>
        <v/>
      </c>
      <c r="K240" s="131" t="str">
        <f t="shared" si="116"/>
        <v/>
      </c>
      <c r="L240" s="131" t="str">
        <f t="shared" ref="L240:U249" si="117">IFERROR(VLOOKUP($B$3&amp;"_"&amp;L$8&amp;$A240,LookUpTable_CountyName_AllYears,3,FALSE),"")</f>
        <v/>
      </c>
      <c r="M240" s="131" t="str">
        <f t="shared" si="117"/>
        <v/>
      </c>
      <c r="N240" s="131" t="str">
        <f t="shared" si="117"/>
        <v/>
      </c>
      <c r="O240" s="131" t="str">
        <f t="shared" si="117"/>
        <v/>
      </c>
      <c r="P240" s="131" t="str">
        <f t="shared" si="117"/>
        <v/>
      </c>
      <c r="Q240" s="131" t="str">
        <f t="shared" si="117"/>
        <v/>
      </c>
      <c r="R240" s="131" t="str">
        <f t="shared" si="117"/>
        <v/>
      </c>
      <c r="S240" s="131" t="str">
        <f t="shared" si="117"/>
        <v/>
      </c>
      <c r="T240" s="131" t="str">
        <f t="shared" si="117"/>
        <v/>
      </c>
      <c r="U240" s="131" t="str">
        <f t="shared" si="117"/>
        <v/>
      </c>
      <c r="V240" s="131" t="str">
        <f t="shared" ref="V240:AE249" si="118">IFERROR(VLOOKUP($B$3&amp;"_"&amp;V$8&amp;$A240,LookUpTable_CountyName_AllYears,3,FALSE),"")</f>
        <v/>
      </c>
      <c r="W240" s="131" t="str">
        <f t="shared" si="118"/>
        <v/>
      </c>
      <c r="X240" s="131" t="str">
        <f t="shared" si="118"/>
        <v/>
      </c>
      <c r="Y240" s="131" t="str">
        <f t="shared" si="118"/>
        <v/>
      </c>
      <c r="Z240" s="131" t="str">
        <f t="shared" si="118"/>
        <v/>
      </c>
      <c r="AA240" s="131" t="str">
        <f t="shared" si="118"/>
        <v/>
      </c>
      <c r="AB240" s="131" t="str">
        <f t="shared" si="118"/>
        <v/>
      </c>
      <c r="AC240" s="131" t="str">
        <f t="shared" si="118"/>
        <v/>
      </c>
      <c r="AD240" s="131" t="str">
        <f t="shared" si="118"/>
        <v/>
      </c>
      <c r="AE240" s="131" t="str">
        <f t="shared" si="118"/>
        <v/>
      </c>
      <c r="AF240" s="131" t="str">
        <f t="shared" ref="AF240:AO249" si="119">IFERROR(VLOOKUP($B$3&amp;"_"&amp;AF$8&amp;$A240,LookUpTable_CountyName_AllYears,3,FALSE),"")</f>
        <v/>
      </c>
      <c r="AG240" s="131" t="str">
        <f t="shared" si="119"/>
        <v/>
      </c>
      <c r="AH240" s="131" t="str">
        <f t="shared" si="119"/>
        <v/>
      </c>
      <c r="AI240" s="131" t="str">
        <f t="shared" si="119"/>
        <v/>
      </c>
      <c r="AJ240" s="131" t="str">
        <f t="shared" si="119"/>
        <v/>
      </c>
      <c r="AK240" s="131" t="str">
        <f t="shared" si="119"/>
        <v/>
      </c>
      <c r="AL240" s="131" t="str">
        <f t="shared" si="119"/>
        <v/>
      </c>
      <c r="AM240" s="131" t="str">
        <f t="shared" si="119"/>
        <v/>
      </c>
      <c r="AN240" s="131" t="str">
        <f t="shared" si="119"/>
        <v/>
      </c>
      <c r="AO240" s="131" t="str">
        <f t="shared" si="119"/>
        <v/>
      </c>
      <c r="AP240" s="131" t="str">
        <f t="shared" ref="AP240:AZ249" si="120">IFERROR(VLOOKUP($B$3&amp;"_"&amp;AP$8&amp;$A240,LookUpTable_CountyName_AllYears,3,FALSE),"")</f>
        <v/>
      </c>
      <c r="AQ240" s="131" t="str">
        <f t="shared" si="120"/>
        <v/>
      </c>
      <c r="AR240" s="131" t="str">
        <f t="shared" si="120"/>
        <v/>
      </c>
      <c r="AS240" s="131" t="str">
        <f t="shared" si="120"/>
        <v>UPTON COUNTY</v>
      </c>
      <c r="AT240" s="131" t="str">
        <f t="shared" si="120"/>
        <v/>
      </c>
      <c r="AU240" s="131" t="str">
        <f t="shared" si="120"/>
        <v/>
      </c>
      <c r="AV240" s="131" t="str">
        <f t="shared" si="120"/>
        <v/>
      </c>
      <c r="AW240" s="131" t="str">
        <f t="shared" si="120"/>
        <v/>
      </c>
      <c r="AX240" s="131" t="str">
        <f t="shared" si="120"/>
        <v/>
      </c>
      <c r="AY240" s="131" t="str">
        <f t="shared" si="120"/>
        <v/>
      </c>
      <c r="AZ240" s="131" t="str">
        <f t="shared" si="120"/>
        <v/>
      </c>
    </row>
    <row r="241" spans="1:52" x14ac:dyDescent="0.2">
      <c r="A241" s="135">
        <v>232</v>
      </c>
      <c r="B241" s="131" t="str">
        <f t="shared" si="116"/>
        <v/>
      </c>
      <c r="C241" s="131" t="str">
        <f t="shared" si="116"/>
        <v/>
      </c>
      <c r="D241" s="131" t="str">
        <f t="shared" si="116"/>
        <v/>
      </c>
      <c r="E241" s="131" t="str">
        <f t="shared" si="116"/>
        <v/>
      </c>
      <c r="F241" s="131" t="str">
        <f t="shared" si="116"/>
        <v/>
      </c>
      <c r="G241" s="131" t="str">
        <f t="shared" si="116"/>
        <v/>
      </c>
      <c r="H241" s="131" t="str">
        <f t="shared" si="116"/>
        <v/>
      </c>
      <c r="I241" s="131" t="str">
        <f t="shared" si="116"/>
        <v/>
      </c>
      <c r="J241" s="131" t="str">
        <f t="shared" si="116"/>
        <v/>
      </c>
      <c r="K241" s="131" t="str">
        <f t="shared" si="116"/>
        <v/>
      </c>
      <c r="L241" s="131" t="str">
        <f t="shared" si="117"/>
        <v/>
      </c>
      <c r="M241" s="131" t="str">
        <f t="shared" si="117"/>
        <v/>
      </c>
      <c r="N241" s="131" t="str">
        <f t="shared" si="117"/>
        <v/>
      </c>
      <c r="O241" s="131" t="str">
        <f t="shared" si="117"/>
        <v/>
      </c>
      <c r="P241" s="131" t="str">
        <f t="shared" si="117"/>
        <v/>
      </c>
      <c r="Q241" s="131" t="str">
        <f t="shared" si="117"/>
        <v/>
      </c>
      <c r="R241" s="131" t="str">
        <f t="shared" si="117"/>
        <v/>
      </c>
      <c r="S241" s="131" t="str">
        <f t="shared" si="117"/>
        <v/>
      </c>
      <c r="T241" s="131" t="str">
        <f t="shared" si="117"/>
        <v/>
      </c>
      <c r="U241" s="131" t="str">
        <f t="shared" si="117"/>
        <v/>
      </c>
      <c r="V241" s="131" t="str">
        <f t="shared" si="118"/>
        <v/>
      </c>
      <c r="W241" s="131" t="str">
        <f t="shared" si="118"/>
        <v/>
      </c>
      <c r="X241" s="131" t="str">
        <f t="shared" si="118"/>
        <v/>
      </c>
      <c r="Y241" s="131" t="str">
        <f t="shared" si="118"/>
        <v/>
      </c>
      <c r="Z241" s="131" t="str">
        <f t="shared" si="118"/>
        <v/>
      </c>
      <c r="AA241" s="131" t="str">
        <f t="shared" si="118"/>
        <v/>
      </c>
      <c r="AB241" s="131" t="str">
        <f t="shared" si="118"/>
        <v/>
      </c>
      <c r="AC241" s="131" t="str">
        <f t="shared" si="118"/>
        <v/>
      </c>
      <c r="AD241" s="131" t="str">
        <f t="shared" si="118"/>
        <v/>
      </c>
      <c r="AE241" s="131" t="str">
        <f t="shared" si="118"/>
        <v/>
      </c>
      <c r="AF241" s="131" t="str">
        <f t="shared" si="119"/>
        <v/>
      </c>
      <c r="AG241" s="131" t="str">
        <f t="shared" si="119"/>
        <v/>
      </c>
      <c r="AH241" s="131" t="str">
        <f t="shared" si="119"/>
        <v/>
      </c>
      <c r="AI241" s="131" t="str">
        <f t="shared" si="119"/>
        <v/>
      </c>
      <c r="AJ241" s="131" t="str">
        <f t="shared" si="119"/>
        <v/>
      </c>
      <c r="AK241" s="131" t="str">
        <f t="shared" si="119"/>
        <v/>
      </c>
      <c r="AL241" s="131" t="str">
        <f t="shared" si="119"/>
        <v/>
      </c>
      <c r="AM241" s="131" t="str">
        <f t="shared" si="119"/>
        <v/>
      </c>
      <c r="AN241" s="131" t="str">
        <f t="shared" si="119"/>
        <v/>
      </c>
      <c r="AO241" s="131" t="str">
        <f t="shared" si="119"/>
        <v/>
      </c>
      <c r="AP241" s="131" t="str">
        <f t="shared" si="120"/>
        <v/>
      </c>
      <c r="AQ241" s="131" t="str">
        <f t="shared" si="120"/>
        <v/>
      </c>
      <c r="AR241" s="131" t="str">
        <f t="shared" si="120"/>
        <v/>
      </c>
      <c r="AS241" s="131" t="str">
        <f t="shared" si="120"/>
        <v>UVALDE COUNTY</v>
      </c>
      <c r="AT241" s="131" t="str">
        <f t="shared" si="120"/>
        <v/>
      </c>
      <c r="AU241" s="131" t="str">
        <f t="shared" si="120"/>
        <v/>
      </c>
      <c r="AV241" s="131" t="str">
        <f t="shared" si="120"/>
        <v/>
      </c>
      <c r="AW241" s="131" t="str">
        <f t="shared" si="120"/>
        <v/>
      </c>
      <c r="AX241" s="131" t="str">
        <f t="shared" si="120"/>
        <v/>
      </c>
      <c r="AY241" s="131" t="str">
        <f t="shared" si="120"/>
        <v/>
      </c>
      <c r="AZ241" s="131" t="str">
        <f t="shared" si="120"/>
        <v/>
      </c>
    </row>
    <row r="242" spans="1:52" x14ac:dyDescent="0.2">
      <c r="A242" s="135">
        <v>233</v>
      </c>
      <c r="B242" s="131" t="str">
        <f t="shared" si="116"/>
        <v/>
      </c>
      <c r="C242" s="131" t="str">
        <f t="shared" si="116"/>
        <v/>
      </c>
      <c r="D242" s="131" t="str">
        <f t="shared" si="116"/>
        <v/>
      </c>
      <c r="E242" s="131" t="str">
        <f t="shared" si="116"/>
        <v/>
      </c>
      <c r="F242" s="131" t="str">
        <f t="shared" si="116"/>
        <v/>
      </c>
      <c r="G242" s="131" t="str">
        <f t="shared" si="116"/>
        <v/>
      </c>
      <c r="H242" s="131" t="str">
        <f t="shared" si="116"/>
        <v/>
      </c>
      <c r="I242" s="131" t="str">
        <f t="shared" si="116"/>
        <v/>
      </c>
      <c r="J242" s="131" t="str">
        <f t="shared" si="116"/>
        <v/>
      </c>
      <c r="K242" s="131" t="str">
        <f t="shared" si="116"/>
        <v/>
      </c>
      <c r="L242" s="131" t="str">
        <f t="shared" si="117"/>
        <v/>
      </c>
      <c r="M242" s="131" t="str">
        <f t="shared" si="117"/>
        <v/>
      </c>
      <c r="N242" s="131" t="str">
        <f t="shared" si="117"/>
        <v/>
      </c>
      <c r="O242" s="131" t="str">
        <f t="shared" si="117"/>
        <v/>
      </c>
      <c r="P242" s="131" t="str">
        <f t="shared" si="117"/>
        <v/>
      </c>
      <c r="Q242" s="131" t="str">
        <f t="shared" si="117"/>
        <v/>
      </c>
      <c r="R242" s="131" t="str">
        <f t="shared" si="117"/>
        <v/>
      </c>
      <c r="S242" s="131" t="str">
        <f t="shared" si="117"/>
        <v/>
      </c>
      <c r="T242" s="131" t="str">
        <f t="shared" si="117"/>
        <v/>
      </c>
      <c r="U242" s="131" t="str">
        <f t="shared" si="117"/>
        <v/>
      </c>
      <c r="V242" s="131" t="str">
        <f t="shared" si="118"/>
        <v/>
      </c>
      <c r="W242" s="131" t="str">
        <f t="shared" si="118"/>
        <v/>
      </c>
      <c r="X242" s="131" t="str">
        <f t="shared" si="118"/>
        <v/>
      </c>
      <c r="Y242" s="131" t="str">
        <f t="shared" si="118"/>
        <v/>
      </c>
      <c r="Z242" s="131" t="str">
        <f t="shared" si="118"/>
        <v/>
      </c>
      <c r="AA242" s="131" t="str">
        <f t="shared" si="118"/>
        <v/>
      </c>
      <c r="AB242" s="131" t="str">
        <f t="shared" si="118"/>
        <v/>
      </c>
      <c r="AC242" s="131" t="str">
        <f t="shared" si="118"/>
        <v/>
      </c>
      <c r="AD242" s="131" t="str">
        <f t="shared" si="118"/>
        <v/>
      </c>
      <c r="AE242" s="131" t="str">
        <f t="shared" si="118"/>
        <v/>
      </c>
      <c r="AF242" s="131" t="str">
        <f t="shared" si="119"/>
        <v/>
      </c>
      <c r="AG242" s="131" t="str">
        <f t="shared" si="119"/>
        <v/>
      </c>
      <c r="AH242" s="131" t="str">
        <f t="shared" si="119"/>
        <v/>
      </c>
      <c r="AI242" s="131" t="str">
        <f t="shared" si="119"/>
        <v/>
      </c>
      <c r="AJ242" s="131" t="str">
        <f t="shared" si="119"/>
        <v/>
      </c>
      <c r="AK242" s="131" t="str">
        <f t="shared" si="119"/>
        <v/>
      </c>
      <c r="AL242" s="131" t="str">
        <f t="shared" si="119"/>
        <v/>
      </c>
      <c r="AM242" s="131" t="str">
        <f t="shared" si="119"/>
        <v/>
      </c>
      <c r="AN242" s="131" t="str">
        <f t="shared" si="119"/>
        <v/>
      </c>
      <c r="AO242" s="131" t="str">
        <f t="shared" si="119"/>
        <v/>
      </c>
      <c r="AP242" s="131" t="str">
        <f t="shared" si="120"/>
        <v/>
      </c>
      <c r="AQ242" s="131" t="str">
        <f t="shared" si="120"/>
        <v/>
      </c>
      <c r="AR242" s="131" t="str">
        <f t="shared" si="120"/>
        <v/>
      </c>
      <c r="AS242" s="131" t="str">
        <f t="shared" si="120"/>
        <v>VAL VERDE COUNTY</v>
      </c>
      <c r="AT242" s="131" t="str">
        <f t="shared" si="120"/>
        <v/>
      </c>
      <c r="AU242" s="131" t="str">
        <f t="shared" si="120"/>
        <v/>
      </c>
      <c r="AV242" s="131" t="str">
        <f t="shared" si="120"/>
        <v/>
      </c>
      <c r="AW242" s="131" t="str">
        <f t="shared" si="120"/>
        <v/>
      </c>
      <c r="AX242" s="131" t="str">
        <f t="shared" si="120"/>
        <v/>
      </c>
      <c r="AY242" s="131" t="str">
        <f t="shared" si="120"/>
        <v/>
      </c>
      <c r="AZ242" s="131" t="str">
        <f t="shared" si="120"/>
        <v/>
      </c>
    </row>
    <row r="243" spans="1:52" x14ac:dyDescent="0.2">
      <c r="A243" s="135">
        <v>234</v>
      </c>
      <c r="B243" s="131" t="str">
        <f t="shared" si="116"/>
        <v/>
      </c>
      <c r="C243" s="131" t="str">
        <f t="shared" si="116"/>
        <v/>
      </c>
      <c r="D243" s="131" t="str">
        <f t="shared" si="116"/>
        <v/>
      </c>
      <c r="E243" s="131" t="str">
        <f t="shared" si="116"/>
        <v/>
      </c>
      <c r="F243" s="131" t="str">
        <f t="shared" si="116"/>
        <v/>
      </c>
      <c r="G243" s="131" t="str">
        <f t="shared" si="116"/>
        <v/>
      </c>
      <c r="H243" s="131" t="str">
        <f t="shared" si="116"/>
        <v/>
      </c>
      <c r="I243" s="131" t="str">
        <f t="shared" si="116"/>
        <v/>
      </c>
      <c r="J243" s="131" t="str">
        <f t="shared" si="116"/>
        <v/>
      </c>
      <c r="K243" s="131" t="str">
        <f t="shared" si="116"/>
        <v/>
      </c>
      <c r="L243" s="131" t="str">
        <f t="shared" si="117"/>
        <v/>
      </c>
      <c r="M243" s="131" t="str">
        <f t="shared" si="117"/>
        <v/>
      </c>
      <c r="N243" s="131" t="str">
        <f t="shared" si="117"/>
        <v/>
      </c>
      <c r="O243" s="131" t="str">
        <f t="shared" si="117"/>
        <v/>
      </c>
      <c r="P243" s="131" t="str">
        <f t="shared" si="117"/>
        <v/>
      </c>
      <c r="Q243" s="131" t="str">
        <f t="shared" si="117"/>
        <v/>
      </c>
      <c r="R243" s="131" t="str">
        <f t="shared" si="117"/>
        <v/>
      </c>
      <c r="S243" s="131" t="str">
        <f t="shared" si="117"/>
        <v/>
      </c>
      <c r="T243" s="131" t="str">
        <f t="shared" si="117"/>
        <v/>
      </c>
      <c r="U243" s="131" t="str">
        <f t="shared" si="117"/>
        <v/>
      </c>
      <c r="V243" s="131" t="str">
        <f t="shared" si="118"/>
        <v/>
      </c>
      <c r="W243" s="131" t="str">
        <f t="shared" si="118"/>
        <v/>
      </c>
      <c r="X243" s="131" t="str">
        <f t="shared" si="118"/>
        <v/>
      </c>
      <c r="Y243" s="131" t="str">
        <f t="shared" si="118"/>
        <v/>
      </c>
      <c r="Z243" s="131" t="str">
        <f t="shared" si="118"/>
        <v/>
      </c>
      <c r="AA243" s="131" t="str">
        <f t="shared" si="118"/>
        <v/>
      </c>
      <c r="AB243" s="131" t="str">
        <f t="shared" si="118"/>
        <v/>
      </c>
      <c r="AC243" s="131" t="str">
        <f t="shared" si="118"/>
        <v/>
      </c>
      <c r="AD243" s="131" t="str">
        <f t="shared" si="118"/>
        <v/>
      </c>
      <c r="AE243" s="131" t="str">
        <f t="shared" si="118"/>
        <v/>
      </c>
      <c r="AF243" s="131" t="str">
        <f t="shared" si="119"/>
        <v/>
      </c>
      <c r="AG243" s="131" t="str">
        <f t="shared" si="119"/>
        <v/>
      </c>
      <c r="AH243" s="131" t="str">
        <f t="shared" si="119"/>
        <v/>
      </c>
      <c r="AI243" s="131" t="str">
        <f t="shared" si="119"/>
        <v/>
      </c>
      <c r="AJ243" s="131" t="str">
        <f t="shared" si="119"/>
        <v/>
      </c>
      <c r="AK243" s="131" t="str">
        <f t="shared" si="119"/>
        <v/>
      </c>
      <c r="AL243" s="131" t="str">
        <f t="shared" si="119"/>
        <v/>
      </c>
      <c r="AM243" s="131" t="str">
        <f t="shared" si="119"/>
        <v/>
      </c>
      <c r="AN243" s="131" t="str">
        <f t="shared" si="119"/>
        <v/>
      </c>
      <c r="AO243" s="131" t="str">
        <f t="shared" si="119"/>
        <v/>
      </c>
      <c r="AP243" s="131" t="str">
        <f t="shared" si="120"/>
        <v/>
      </c>
      <c r="AQ243" s="131" t="str">
        <f t="shared" si="120"/>
        <v/>
      </c>
      <c r="AR243" s="131" t="str">
        <f t="shared" si="120"/>
        <v/>
      </c>
      <c r="AS243" s="131" t="str">
        <f t="shared" si="120"/>
        <v>VAN ZANDT COUNTY</v>
      </c>
      <c r="AT243" s="131" t="str">
        <f t="shared" si="120"/>
        <v/>
      </c>
      <c r="AU243" s="131" t="str">
        <f t="shared" si="120"/>
        <v/>
      </c>
      <c r="AV243" s="131" t="str">
        <f t="shared" si="120"/>
        <v/>
      </c>
      <c r="AW243" s="131" t="str">
        <f t="shared" si="120"/>
        <v/>
      </c>
      <c r="AX243" s="131" t="str">
        <f t="shared" si="120"/>
        <v/>
      </c>
      <c r="AY243" s="131" t="str">
        <f t="shared" si="120"/>
        <v/>
      </c>
      <c r="AZ243" s="131" t="str">
        <f t="shared" si="120"/>
        <v/>
      </c>
    </row>
    <row r="244" spans="1:52" x14ac:dyDescent="0.2">
      <c r="A244" s="135">
        <v>235</v>
      </c>
      <c r="B244" s="131" t="str">
        <f t="shared" si="116"/>
        <v/>
      </c>
      <c r="C244" s="131" t="str">
        <f t="shared" si="116"/>
        <v/>
      </c>
      <c r="D244" s="131" t="str">
        <f t="shared" si="116"/>
        <v/>
      </c>
      <c r="E244" s="131" t="str">
        <f t="shared" si="116"/>
        <v/>
      </c>
      <c r="F244" s="131" t="str">
        <f t="shared" si="116"/>
        <v/>
      </c>
      <c r="G244" s="131" t="str">
        <f t="shared" si="116"/>
        <v/>
      </c>
      <c r="H244" s="131" t="str">
        <f t="shared" si="116"/>
        <v/>
      </c>
      <c r="I244" s="131" t="str">
        <f t="shared" si="116"/>
        <v/>
      </c>
      <c r="J244" s="131" t="str">
        <f t="shared" si="116"/>
        <v/>
      </c>
      <c r="K244" s="131" t="str">
        <f t="shared" si="116"/>
        <v/>
      </c>
      <c r="L244" s="131" t="str">
        <f t="shared" si="117"/>
        <v/>
      </c>
      <c r="M244" s="131" t="str">
        <f t="shared" si="117"/>
        <v/>
      </c>
      <c r="N244" s="131" t="str">
        <f t="shared" si="117"/>
        <v/>
      </c>
      <c r="O244" s="131" t="str">
        <f t="shared" si="117"/>
        <v/>
      </c>
      <c r="P244" s="131" t="str">
        <f t="shared" si="117"/>
        <v/>
      </c>
      <c r="Q244" s="131" t="str">
        <f t="shared" si="117"/>
        <v/>
      </c>
      <c r="R244" s="131" t="str">
        <f t="shared" si="117"/>
        <v/>
      </c>
      <c r="S244" s="131" t="str">
        <f t="shared" si="117"/>
        <v/>
      </c>
      <c r="T244" s="131" t="str">
        <f t="shared" si="117"/>
        <v/>
      </c>
      <c r="U244" s="131" t="str">
        <f t="shared" si="117"/>
        <v/>
      </c>
      <c r="V244" s="131" t="str">
        <f t="shared" si="118"/>
        <v/>
      </c>
      <c r="W244" s="131" t="str">
        <f t="shared" si="118"/>
        <v/>
      </c>
      <c r="X244" s="131" t="str">
        <f t="shared" si="118"/>
        <v/>
      </c>
      <c r="Y244" s="131" t="str">
        <f t="shared" si="118"/>
        <v/>
      </c>
      <c r="Z244" s="131" t="str">
        <f t="shared" si="118"/>
        <v/>
      </c>
      <c r="AA244" s="131" t="str">
        <f t="shared" si="118"/>
        <v/>
      </c>
      <c r="AB244" s="131" t="str">
        <f t="shared" si="118"/>
        <v/>
      </c>
      <c r="AC244" s="131" t="str">
        <f t="shared" si="118"/>
        <v/>
      </c>
      <c r="AD244" s="131" t="str">
        <f t="shared" si="118"/>
        <v/>
      </c>
      <c r="AE244" s="131" t="str">
        <f t="shared" si="118"/>
        <v/>
      </c>
      <c r="AF244" s="131" t="str">
        <f t="shared" si="119"/>
        <v/>
      </c>
      <c r="AG244" s="131" t="str">
        <f t="shared" si="119"/>
        <v/>
      </c>
      <c r="AH244" s="131" t="str">
        <f t="shared" si="119"/>
        <v/>
      </c>
      <c r="AI244" s="131" t="str">
        <f t="shared" si="119"/>
        <v/>
      </c>
      <c r="AJ244" s="131" t="str">
        <f t="shared" si="119"/>
        <v/>
      </c>
      <c r="AK244" s="131" t="str">
        <f t="shared" si="119"/>
        <v/>
      </c>
      <c r="AL244" s="131" t="str">
        <f t="shared" si="119"/>
        <v/>
      </c>
      <c r="AM244" s="131" t="str">
        <f t="shared" si="119"/>
        <v/>
      </c>
      <c r="AN244" s="131" t="str">
        <f t="shared" si="119"/>
        <v/>
      </c>
      <c r="AO244" s="131" t="str">
        <f t="shared" si="119"/>
        <v/>
      </c>
      <c r="AP244" s="131" t="str">
        <f t="shared" si="120"/>
        <v/>
      </c>
      <c r="AQ244" s="131" t="str">
        <f t="shared" si="120"/>
        <v/>
      </c>
      <c r="AR244" s="131" t="str">
        <f t="shared" si="120"/>
        <v/>
      </c>
      <c r="AS244" s="131" t="str">
        <f t="shared" si="120"/>
        <v>VICTORIA COUNTY</v>
      </c>
      <c r="AT244" s="131" t="str">
        <f t="shared" si="120"/>
        <v/>
      </c>
      <c r="AU244" s="131" t="str">
        <f t="shared" si="120"/>
        <v/>
      </c>
      <c r="AV244" s="131" t="str">
        <f t="shared" si="120"/>
        <v/>
      </c>
      <c r="AW244" s="131" t="str">
        <f t="shared" si="120"/>
        <v/>
      </c>
      <c r="AX244" s="131" t="str">
        <f t="shared" si="120"/>
        <v/>
      </c>
      <c r="AY244" s="131" t="str">
        <f t="shared" si="120"/>
        <v/>
      </c>
      <c r="AZ244" s="131" t="str">
        <f t="shared" si="120"/>
        <v/>
      </c>
    </row>
    <row r="245" spans="1:52" x14ac:dyDescent="0.2">
      <c r="A245" s="135">
        <v>236</v>
      </c>
      <c r="B245" s="131" t="str">
        <f t="shared" si="116"/>
        <v/>
      </c>
      <c r="C245" s="131" t="str">
        <f t="shared" si="116"/>
        <v/>
      </c>
      <c r="D245" s="131" t="str">
        <f t="shared" si="116"/>
        <v/>
      </c>
      <c r="E245" s="131" t="str">
        <f t="shared" si="116"/>
        <v/>
      </c>
      <c r="F245" s="131" t="str">
        <f t="shared" si="116"/>
        <v/>
      </c>
      <c r="G245" s="131" t="str">
        <f t="shared" si="116"/>
        <v/>
      </c>
      <c r="H245" s="131" t="str">
        <f t="shared" si="116"/>
        <v/>
      </c>
      <c r="I245" s="131" t="str">
        <f t="shared" si="116"/>
        <v/>
      </c>
      <c r="J245" s="131" t="str">
        <f t="shared" si="116"/>
        <v/>
      </c>
      <c r="K245" s="131" t="str">
        <f t="shared" si="116"/>
        <v/>
      </c>
      <c r="L245" s="131" t="str">
        <f t="shared" si="117"/>
        <v/>
      </c>
      <c r="M245" s="131" t="str">
        <f t="shared" si="117"/>
        <v/>
      </c>
      <c r="N245" s="131" t="str">
        <f t="shared" si="117"/>
        <v/>
      </c>
      <c r="O245" s="131" t="str">
        <f t="shared" si="117"/>
        <v/>
      </c>
      <c r="P245" s="131" t="str">
        <f t="shared" si="117"/>
        <v/>
      </c>
      <c r="Q245" s="131" t="str">
        <f t="shared" si="117"/>
        <v/>
      </c>
      <c r="R245" s="131" t="str">
        <f t="shared" si="117"/>
        <v/>
      </c>
      <c r="S245" s="131" t="str">
        <f t="shared" si="117"/>
        <v/>
      </c>
      <c r="T245" s="131" t="str">
        <f t="shared" si="117"/>
        <v/>
      </c>
      <c r="U245" s="131" t="str">
        <f t="shared" si="117"/>
        <v/>
      </c>
      <c r="V245" s="131" t="str">
        <f t="shared" si="118"/>
        <v/>
      </c>
      <c r="W245" s="131" t="str">
        <f t="shared" si="118"/>
        <v/>
      </c>
      <c r="X245" s="131" t="str">
        <f t="shared" si="118"/>
        <v/>
      </c>
      <c r="Y245" s="131" t="str">
        <f t="shared" si="118"/>
        <v/>
      </c>
      <c r="Z245" s="131" t="str">
        <f t="shared" si="118"/>
        <v/>
      </c>
      <c r="AA245" s="131" t="str">
        <f t="shared" si="118"/>
        <v/>
      </c>
      <c r="AB245" s="131" t="str">
        <f t="shared" si="118"/>
        <v/>
      </c>
      <c r="AC245" s="131" t="str">
        <f t="shared" si="118"/>
        <v/>
      </c>
      <c r="AD245" s="131" t="str">
        <f t="shared" si="118"/>
        <v/>
      </c>
      <c r="AE245" s="131" t="str">
        <f t="shared" si="118"/>
        <v/>
      </c>
      <c r="AF245" s="131" t="str">
        <f t="shared" si="119"/>
        <v/>
      </c>
      <c r="AG245" s="131" t="str">
        <f t="shared" si="119"/>
        <v/>
      </c>
      <c r="AH245" s="131" t="str">
        <f t="shared" si="119"/>
        <v/>
      </c>
      <c r="AI245" s="131" t="str">
        <f t="shared" si="119"/>
        <v/>
      </c>
      <c r="AJ245" s="131" t="str">
        <f t="shared" si="119"/>
        <v/>
      </c>
      <c r="AK245" s="131" t="str">
        <f t="shared" si="119"/>
        <v/>
      </c>
      <c r="AL245" s="131" t="str">
        <f t="shared" si="119"/>
        <v/>
      </c>
      <c r="AM245" s="131" t="str">
        <f t="shared" si="119"/>
        <v/>
      </c>
      <c r="AN245" s="131" t="str">
        <f t="shared" si="119"/>
        <v/>
      </c>
      <c r="AO245" s="131" t="str">
        <f t="shared" si="119"/>
        <v/>
      </c>
      <c r="AP245" s="131" t="str">
        <f t="shared" si="120"/>
        <v/>
      </c>
      <c r="AQ245" s="131" t="str">
        <f t="shared" si="120"/>
        <v/>
      </c>
      <c r="AR245" s="131" t="str">
        <f t="shared" si="120"/>
        <v/>
      </c>
      <c r="AS245" s="131" t="str">
        <f t="shared" si="120"/>
        <v>WALKER COUNTY</v>
      </c>
      <c r="AT245" s="131" t="str">
        <f t="shared" si="120"/>
        <v/>
      </c>
      <c r="AU245" s="131" t="str">
        <f t="shared" si="120"/>
        <v/>
      </c>
      <c r="AV245" s="131" t="str">
        <f t="shared" si="120"/>
        <v/>
      </c>
      <c r="AW245" s="131" t="str">
        <f t="shared" si="120"/>
        <v/>
      </c>
      <c r="AX245" s="131" t="str">
        <f t="shared" si="120"/>
        <v/>
      </c>
      <c r="AY245" s="131" t="str">
        <f t="shared" si="120"/>
        <v/>
      </c>
      <c r="AZ245" s="131" t="str">
        <f t="shared" si="120"/>
        <v/>
      </c>
    </row>
    <row r="246" spans="1:52" x14ac:dyDescent="0.2">
      <c r="A246" s="135">
        <v>237</v>
      </c>
      <c r="B246" s="131" t="str">
        <f t="shared" si="116"/>
        <v/>
      </c>
      <c r="C246" s="131" t="str">
        <f t="shared" si="116"/>
        <v/>
      </c>
      <c r="D246" s="131" t="str">
        <f t="shared" si="116"/>
        <v/>
      </c>
      <c r="E246" s="131" t="str">
        <f t="shared" si="116"/>
        <v/>
      </c>
      <c r="F246" s="131" t="str">
        <f t="shared" si="116"/>
        <v/>
      </c>
      <c r="G246" s="131" t="str">
        <f t="shared" si="116"/>
        <v/>
      </c>
      <c r="H246" s="131" t="str">
        <f t="shared" si="116"/>
        <v/>
      </c>
      <c r="I246" s="131" t="str">
        <f t="shared" si="116"/>
        <v/>
      </c>
      <c r="J246" s="131" t="str">
        <f t="shared" si="116"/>
        <v/>
      </c>
      <c r="K246" s="131" t="str">
        <f t="shared" si="116"/>
        <v/>
      </c>
      <c r="L246" s="131" t="str">
        <f t="shared" si="117"/>
        <v/>
      </c>
      <c r="M246" s="131" t="str">
        <f t="shared" si="117"/>
        <v/>
      </c>
      <c r="N246" s="131" t="str">
        <f t="shared" si="117"/>
        <v/>
      </c>
      <c r="O246" s="131" t="str">
        <f t="shared" si="117"/>
        <v/>
      </c>
      <c r="P246" s="131" t="str">
        <f t="shared" si="117"/>
        <v/>
      </c>
      <c r="Q246" s="131" t="str">
        <f t="shared" si="117"/>
        <v/>
      </c>
      <c r="R246" s="131" t="str">
        <f t="shared" si="117"/>
        <v/>
      </c>
      <c r="S246" s="131" t="str">
        <f t="shared" si="117"/>
        <v/>
      </c>
      <c r="T246" s="131" t="str">
        <f t="shared" si="117"/>
        <v/>
      </c>
      <c r="U246" s="131" t="str">
        <f t="shared" si="117"/>
        <v/>
      </c>
      <c r="V246" s="131" t="str">
        <f t="shared" si="118"/>
        <v/>
      </c>
      <c r="W246" s="131" t="str">
        <f t="shared" si="118"/>
        <v/>
      </c>
      <c r="X246" s="131" t="str">
        <f t="shared" si="118"/>
        <v/>
      </c>
      <c r="Y246" s="131" t="str">
        <f t="shared" si="118"/>
        <v/>
      </c>
      <c r="Z246" s="131" t="str">
        <f t="shared" si="118"/>
        <v/>
      </c>
      <c r="AA246" s="131" t="str">
        <f t="shared" si="118"/>
        <v/>
      </c>
      <c r="AB246" s="131" t="str">
        <f t="shared" si="118"/>
        <v/>
      </c>
      <c r="AC246" s="131" t="str">
        <f t="shared" si="118"/>
        <v/>
      </c>
      <c r="AD246" s="131" t="str">
        <f t="shared" si="118"/>
        <v/>
      </c>
      <c r="AE246" s="131" t="str">
        <f t="shared" si="118"/>
        <v/>
      </c>
      <c r="AF246" s="131" t="str">
        <f t="shared" si="119"/>
        <v/>
      </c>
      <c r="AG246" s="131" t="str">
        <f t="shared" si="119"/>
        <v/>
      </c>
      <c r="AH246" s="131" t="str">
        <f t="shared" si="119"/>
        <v/>
      </c>
      <c r="AI246" s="131" t="str">
        <f t="shared" si="119"/>
        <v/>
      </c>
      <c r="AJ246" s="131" t="str">
        <f t="shared" si="119"/>
        <v/>
      </c>
      <c r="AK246" s="131" t="str">
        <f t="shared" si="119"/>
        <v/>
      </c>
      <c r="AL246" s="131" t="str">
        <f t="shared" si="119"/>
        <v/>
      </c>
      <c r="AM246" s="131" t="str">
        <f t="shared" si="119"/>
        <v/>
      </c>
      <c r="AN246" s="131" t="str">
        <f t="shared" si="119"/>
        <v/>
      </c>
      <c r="AO246" s="131" t="str">
        <f t="shared" si="119"/>
        <v/>
      </c>
      <c r="AP246" s="131" t="str">
        <f t="shared" si="120"/>
        <v/>
      </c>
      <c r="AQ246" s="131" t="str">
        <f t="shared" si="120"/>
        <v/>
      </c>
      <c r="AR246" s="131" t="str">
        <f t="shared" si="120"/>
        <v/>
      </c>
      <c r="AS246" s="131" t="str">
        <f t="shared" si="120"/>
        <v>WALLER COUNTY</v>
      </c>
      <c r="AT246" s="131" t="str">
        <f t="shared" si="120"/>
        <v/>
      </c>
      <c r="AU246" s="131" t="str">
        <f t="shared" si="120"/>
        <v/>
      </c>
      <c r="AV246" s="131" t="str">
        <f t="shared" si="120"/>
        <v/>
      </c>
      <c r="AW246" s="131" t="str">
        <f t="shared" si="120"/>
        <v/>
      </c>
      <c r="AX246" s="131" t="str">
        <f t="shared" si="120"/>
        <v/>
      </c>
      <c r="AY246" s="131" t="str">
        <f t="shared" si="120"/>
        <v/>
      </c>
      <c r="AZ246" s="131" t="str">
        <f t="shared" si="120"/>
        <v/>
      </c>
    </row>
    <row r="247" spans="1:52" x14ac:dyDescent="0.2">
      <c r="A247" s="135">
        <v>238</v>
      </c>
      <c r="B247" s="131" t="str">
        <f t="shared" si="116"/>
        <v/>
      </c>
      <c r="C247" s="131" t="str">
        <f t="shared" si="116"/>
        <v/>
      </c>
      <c r="D247" s="131" t="str">
        <f t="shared" si="116"/>
        <v/>
      </c>
      <c r="E247" s="131" t="str">
        <f t="shared" si="116"/>
        <v/>
      </c>
      <c r="F247" s="131" t="str">
        <f t="shared" si="116"/>
        <v/>
      </c>
      <c r="G247" s="131" t="str">
        <f t="shared" si="116"/>
        <v/>
      </c>
      <c r="H247" s="131" t="str">
        <f t="shared" si="116"/>
        <v/>
      </c>
      <c r="I247" s="131" t="str">
        <f t="shared" si="116"/>
        <v/>
      </c>
      <c r="J247" s="131" t="str">
        <f t="shared" si="116"/>
        <v/>
      </c>
      <c r="K247" s="131" t="str">
        <f t="shared" si="116"/>
        <v/>
      </c>
      <c r="L247" s="131" t="str">
        <f t="shared" si="117"/>
        <v/>
      </c>
      <c r="M247" s="131" t="str">
        <f t="shared" si="117"/>
        <v/>
      </c>
      <c r="N247" s="131" t="str">
        <f t="shared" si="117"/>
        <v/>
      </c>
      <c r="O247" s="131" t="str">
        <f t="shared" si="117"/>
        <v/>
      </c>
      <c r="P247" s="131" t="str">
        <f t="shared" si="117"/>
        <v/>
      </c>
      <c r="Q247" s="131" t="str">
        <f t="shared" si="117"/>
        <v/>
      </c>
      <c r="R247" s="131" t="str">
        <f t="shared" si="117"/>
        <v/>
      </c>
      <c r="S247" s="131" t="str">
        <f t="shared" si="117"/>
        <v/>
      </c>
      <c r="T247" s="131" t="str">
        <f t="shared" si="117"/>
        <v/>
      </c>
      <c r="U247" s="131" t="str">
        <f t="shared" si="117"/>
        <v/>
      </c>
      <c r="V247" s="131" t="str">
        <f t="shared" si="118"/>
        <v/>
      </c>
      <c r="W247" s="131" t="str">
        <f t="shared" si="118"/>
        <v/>
      </c>
      <c r="X247" s="131" t="str">
        <f t="shared" si="118"/>
        <v/>
      </c>
      <c r="Y247" s="131" t="str">
        <f t="shared" si="118"/>
        <v/>
      </c>
      <c r="Z247" s="131" t="str">
        <f t="shared" si="118"/>
        <v/>
      </c>
      <c r="AA247" s="131" t="str">
        <f t="shared" si="118"/>
        <v/>
      </c>
      <c r="AB247" s="131" t="str">
        <f t="shared" si="118"/>
        <v/>
      </c>
      <c r="AC247" s="131" t="str">
        <f t="shared" si="118"/>
        <v/>
      </c>
      <c r="AD247" s="131" t="str">
        <f t="shared" si="118"/>
        <v/>
      </c>
      <c r="AE247" s="131" t="str">
        <f t="shared" si="118"/>
        <v/>
      </c>
      <c r="AF247" s="131" t="str">
        <f t="shared" si="119"/>
        <v/>
      </c>
      <c r="AG247" s="131" t="str">
        <f t="shared" si="119"/>
        <v/>
      </c>
      <c r="AH247" s="131" t="str">
        <f t="shared" si="119"/>
        <v/>
      </c>
      <c r="AI247" s="131" t="str">
        <f t="shared" si="119"/>
        <v/>
      </c>
      <c r="AJ247" s="131" t="str">
        <f t="shared" si="119"/>
        <v/>
      </c>
      <c r="AK247" s="131" t="str">
        <f t="shared" si="119"/>
        <v/>
      </c>
      <c r="AL247" s="131" t="str">
        <f t="shared" si="119"/>
        <v/>
      </c>
      <c r="AM247" s="131" t="str">
        <f t="shared" si="119"/>
        <v/>
      </c>
      <c r="AN247" s="131" t="str">
        <f t="shared" si="119"/>
        <v/>
      </c>
      <c r="AO247" s="131" t="str">
        <f t="shared" si="119"/>
        <v/>
      </c>
      <c r="AP247" s="131" t="str">
        <f t="shared" si="120"/>
        <v/>
      </c>
      <c r="AQ247" s="131" t="str">
        <f t="shared" si="120"/>
        <v/>
      </c>
      <c r="AR247" s="131" t="str">
        <f t="shared" si="120"/>
        <v/>
      </c>
      <c r="AS247" s="131" t="str">
        <f t="shared" si="120"/>
        <v>WARD COUNTY</v>
      </c>
      <c r="AT247" s="131" t="str">
        <f t="shared" si="120"/>
        <v/>
      </c>
      <c r="AU247" s="131" t="str">
        <f t="shared" si="120"/>
        <v/>
      </c>
      <c r="AV247" s="131" t="str">
        <f t="shared" si="120"/>
        <v/>
      </c>
      <c r="AW247" s="131" t="str">
        <f t="shared" si="120"/>
        <v/>
      </c>
      <c r="AX247" s="131" t="str">
        <f t="shared" si="120"/>
        <v/>
      </c>
      <c r="AY247" s="131" t="str">
        <f t="shared" si="120"/>
        <v/>
      </c>
      <c r="AZ247" s="131" t="str">
        <f t="shared" si="120"/>
        <v/>
      </c>
    </row>
    <row r="248" spans="1:52" x14ac:dyDescent="0.2">
      <c r="A248" s="135">
        <v>239</v>
      </c>
      <c r="B248" s="131" t="str">
        <f t="shared" si="116"/>
        <v/>
      </c>
      <c r="C248" s="131" t="str">
        <f t="shared" si="116"/>
        <v/>
      </c>
      <c r="D248" s="131" t="str">
        <f t="shared" si="116"/>
        <v/>
      </c>
      <c r="E248" s="131" t="str">
        <f t="shared" si="116"/>
        <v/>
      </c>
      <c r="F248" s="131" t="str">
        <f t="shared" si="116"/>
        <v/>
      </c>
      <c r="G248" s="131" t="str">
        <f t="shared" si="116"/>
        <v/>
      </c>
      <c r="H248" s="131" t="str">
        <f t="shared" si="116"/>
        <v/>
      </c>
      <c r="I248" s="131" t="str">
        <f t="shared" si="116"/>
        <v/>
      </c>
      <c r="J248" s="131" t="str">
        <f t="shared" si="116"/>
        <v/>
      </c>
      <c r="K248" s="131" t="str">
        <f t="shared" si="116"/>
        <v/>
      </c>
      <c r="L248" s="131" t="str">
        <f t="shared" si="117"/>
        <v/>
      </c>
      <c r="M248" s="131" t="str">
        <f t="shared" si="117"/>
        <v/>
      </c>
      <c r="N248" s="131" t="str">
        <f t="shared" si="117"/>
        <v/>
      </c>
      <c r="O248" s="131" t="str">
        <f t="shared" si="117"/>
        <v/>
      </c>
      <c r="P248" s="131" t="str">
        <f t="shared" si="117"/>
        <v/>
      </c>
      <c r="Q248" s="131" t="str">
        <f t="shared" si="117"/>
        <v/>
      </c>
      <c r="R248" s="131" t="str">
        <f t="shared" si="117"/>
        <v/>
      </c>
      <c r="S248" s="131" t="str">
        <f t="shared" si="117"/>
        <v/>
      </c>
      <c r="T248" s="131" t="str">
        <f t="shared" si="117"/>
        <v/>
      </c>
      <c r="U248" s="131" t="str">
        <f t="shared" si="117"/>
        <v/>
      </c>
      <c r="V248" s="131" t="str">
        <f t="shared" si="118"/>
        <v/>
      </c>
      <c r="W248" s="131" t="str">
        <f t="shared" si="118"/>
        <v/>
      </c>
      <c r="X248" s="131" t="str">
        <f t="shared" si="118"/>
        <v/>
      </c>
      <c r="Y248" s="131" t="str">
        <f t="shared" si="118"/>
        <v/>
      </c>
      <c r="Z248" s="131" t="str">
        <f t="shared" si="118"/>
        <v/>
      </c>
      <c r="AA248" s="131" t="str">
        <f t="shared" si="118"/>
        <v/>
      </c>
      <c r="AB248" s="131" t="str">
        <f t="shared" si="118"/>
        <v/>
      </c>
      <c r="AC248" s="131" t="str">
        <f t="shared" si="118"/>
        <v/>
      </c>
      <c r="AD248" s="131" t="str">
        <f t="shared" si="118"/>
        <v/>
      </c>
      <c r="AE248" s="131" t="str">
        <f t="shared" si="118"/>
        <v/>
      </c>
      <c r="AF248" s="131" t="str">
        <f t="shared" si="119"/>
        <v/>
      </c>
      <c r="AG248" s="131" t="str">
        <f t="shared" si="119"/>
        <v/>
      </c>
      <c r="AH248" s="131" t="str">
        <f t="shared" si="119"/>
        <v/>
      </c>
      <c r="AI248" s="131" t="str">
        <f t="shared" si="119"/>
        <v/>
      </c>
      <c r="AJ248" s="131" t="str">
        <f t="shared" si="119"/>
        <v/>
      </c>
      <c r="AK248" s="131" t="str">
        <f t="shared" si="119"/>
        <v/>
      </c>
      <c r="AL248" s="131" t="str">
        <f t="shared" si="119"/>
        <v/>
      </c>
      <c r="AM248" s="131" t="str">
        <f t="shared" si="119"/>
        <v/>
      </c>
      <c r="AN248" s="131" t="str">
        <f t="shared" si="119"/>
        <v/>
      </c>
      <c r="AO248" s="131" t="str">
        <f t="shared" si="119"/>
        <v/>
      </c>
      <c r="AP248" s="131" t="str">
        <f t="shared" si="120"/>
        <v/>
      </c>
      <c r="AQ248" s="131" t="str">
        <f t="shared" si="120"/>
        <v/>
      </c>
      <c r="AR248" s="131" t="str">
        <f t="shared" si="120"/>
        <v/>
      </c>
      <c r="AS248" s="131" t="str">
        <f t="shared" si="120"/>
        <v>WASHINGTON COUNTY</v>
      </c>
      <c r="AT248" s="131" t="str">
        <f t="shared" si="120"/>
        <v/>
      </c>
      <c r="AU248" s="131" t="str">
        <f t="shared" si="120"/>
        <v/>
      </c>
      <c r="AV248" s="131" t="str">
        <f t="shared" si="120"/>
        <v/>
      </c>
      <c r="AW248" s="131" t="str">
        <f t="shared" si="120"/>
        <v/>
      </c>
      <c r="AX248" s="131" t="str">
        <f t="shared" si="120"/>
        <v/>
      </c>
      <c r="AY248" s="131" t="str">
        <f t="shared" si="120"/>
        <v/>
      </c>
      <c r="AZ248" s="131" t="str">
        <f t="shared" si="120"/>
        <v/>
      </c>
    </row>
    <row r="249" spans="1:52" x14ac:dyDescent="0.2">
      <c r="A249" s="135">
        <v>240</v>
      </c>
      <c r="B249" s="131" t="str">
        <f t="shared" si="116"/>
        <v/>
      </c>
      <c r="C249" s="131" t="str">
        <f t="shared" si="116"/>
        <v/>
      </c>
      <c r="D249" s="131" t="str">
        <f t="shared" si="116"/>
        <v/>
      </c>
      <c r="E249" s="131" t="str">
        <f t="shared" si="116"/>
        <v/>
      </c>
      <c r="F249" s="131" t="str">
        <f t="shared" si="116"/>
        <v/>
      </c>
      <c r="G249" s="131" t="str">
        <f t="shared" si="116"/>
        <v/>
      </c>
      <c r="H249" s="131" t="str">
        <f t="shared" si="116"/>
        <v/>
      </c>
      <c r="I249" s="131" t="str">
        <f t="shared" si="116"/>
        <v/>
      </c>
      <c r="J249" s="131" t="str">
        <f t="shared" si="116"/>
        <v/>
      </c>
      <c r="K249" s="131" t="str">
        <f t="shared" si="116"/>
        <v/>
      </c>
      <c r="L249" s="131" t="str">
        <f t="shared" si="117"/>
        <v/>
      </c>
      <c r="M249" s="131" t="str">
        <f t="shared" si="117"/>
        <v/>
      </c>
      <c r="N249" s="131" t="str">
        <f t="shared" si="117"/>
        <v/>
      </c>
      <c r="O249" s="131" t="str">
        <f t="shared" si="117"/>
        <v/>
      </c>
      <c r="P249" s="131" t="str">
        <f t="shared" si="117"/>
        <v/>
      </c>
      <c r="Q249" s="131" t="str">
        <f t="shared" si="117"/>
        <v/>
      </c>
      <c r="R249" s="131" t="str">
        <f t="shared" si="117"/>
        <v/>
      </c>
      <c r="S249" s="131" t="str">
        <f t="shared" si="117"/>
        <v/>
      </c>
      <c r="T249" s="131" t="str">
        <f t="shared" si="117"/>
        <v/>
      </c>
      <c r="U249" s="131" t="str">
        <f t="shared" si="117"/>
        <v/>
      </c>
      <c r="V249" s="131" t="str">
        <f t="shared" si="118"/>
        <v/>
      </c>
      <c r="W249" s="131" t="str">
        <f t="shared" si="118"/>
        <v/>
      </c>
      <c r="X249" s="131" t="str">
        <f t="shared" si="118"/>
        <v/>
      </c>
      <c r="Y249" s="131" t="str">
        <f t="shared" si="118"/>
        <v/>
      </c>
      <c r="Z249" s="131" t="str">
        <f t="shared" si="118"/>
        <v/>
      </c>
      <c r="AA249" s="131" t="str">
        <f t="shared" si="118"/>
        <v/>
      </c>
      <c r="AB249" s="131" t="str">
        <f t="shared" si="118"/>
        <v/>
      </c>
      <c r="AC249" s="131" t="str">
        <f t="shared" si="118"/>
        <v/>
      </c>
      <c r="AD249" s="131" t="str">
        <f t="shared" si="118"/>
        <v/>
      </c>
      <c r="AE249" s="131" t="str">
        <f t="shared" si="118"/>
        <v/>
      </c>
      <c r="AF249" s="131" t="str">
        <f t="shared" si="119"/>
        <v/>
      </c>
      <c r="AG249" s="131" t="str">
        <f t="shared" si="119"/>
        <v/>
      </c>
      <c r="AH249" s="131" t="str">
        <f t="shared" si="119"/>
        <v/>
      </c>
      <c r="AI249" s="131" t="str">
        <f t="shared" si="119"/>
        <v/>
      </c>
      <c r="AJ249" s="131" t="str">
        <f t="shared" si="119"/>
        <v/>
      </c>
      <c r="AK249" s="131" t="str">
        <f t="shared" si="119"/>
        <v/>
      </c>
      <c r="AL249" s="131" t="str">
        <f t="shared" si="119"/>
        <v/>
      </c>
      <c r="AM249" s="131" t="str">
        <f t="shared" si="119"/>
        <v/>
      </c>
      <c r="AN249" s="131" t="str">
        <f t="shared" si="119"/>
        <v/>
      </c>
      <c r="AO249" s="131" t="str">
        <f t="shared" si="119"/>
        <v/>
      </c>
      <c r="AP249" s="131" t="str">
        <f t="shared" si="120"/>
        <v/>
      </c>
      <c r="AQ249" s="131" t="str">
        <f t="shared" si="120"/>
        <v/>
      </c>
      <c r="AR249" s="131" t="str">
        <f t="shared" si="120"/>
        <v/>
      </c>
      <c r="AS249" s="131" t="str">
        <f t="shared" si="120"/>
        <v>WEBB COUNTY</v>
      </c>
      <c r="AT249" s="131" t="str">
        <f t="shared" si="120"/>
        <v/>
      </c>
      <c r="AU249" s="131" t="str">
        <f t="shared" si="120"/>
        <v/>
      </c>
      <c r="AV249" s="131" t="str">
        <f t="shared" si="120"/>
        <v/>
      </c>
      <c r="AW249" s="131" t="str">
        <f t="shared" si="120"/>
        <v/>
      </c>
      <c r="AX249" s="131" t="str">
        <f t="shared" si="120"/>
        <v/>
      </c>
      <c r="AY249" s="131" t="str">
        <f t="shared" si="120"/>
        <v/>
      </c>
      <c r="AZ249" s="131" t="str">
        <f t="shared" si="120"/>
        <v/>
      </c>
    </row>
    <row r="250" spans="1:52" x14ac:dyDescent="0.2">
      <c r="A250" s="135">
        <v>241</v>
      </c>
      <c r="B250" s="131" t="str">
        <f t="shared" ref="B250:K264" si="121">IFERROR(VLOOKUP($B$3&amp;"_"&amp;B$8&amp;$A250,LookUpTable_CountyName_AllYears,3,FALSE),"")</f>
        <v/>
      </c>
      <c r="C250" s="131" t="str">
        <f t="shared" si="121"/>
        <v/>
      </c>
      <c r="D250" s="131" t="str">
        <f t="shared" si="121"/>
        <v/>
      </c>
      <c r="E250" s="131" t="str">
        <f t="shared" si="121"/>
        <v/>
      </c>
      <c r="F250" s="131" t="str">
        <f t="shared" si="121"/>
        <v/>
      </c>
      <c r="G250" s="131" t="str">
        <f t="shared" si="121"/>
        <v/>
      </c>
      <c r="H250" s="131" t="str">
        <f t="shared" si="121"/>
        <v/>
      </c>
      <c r="I250" s="131" t="str">
        <f t="shared" si="121"/>
        <v/>
      </c>
      <c r="J250" s="131" t="str">
        <f t="shared" si="121"/>
        <v/>
      </c>
      <c r="K250" s="131" t="str">
        <f t="shared" si="121"/>
        <v/>
      </c>
      <c r="L250" s="131" t="str">
        <f t="shared" ref="L250:U264" si="122">IFERROR(VLOOKUP($B$3&amp;"_"&amp;L$8&amp;$A250,LookUpTable_CountyName_AllYears,3,FALSE),"")</f>
        <v/>
      </c>
      <c r="M250" s="131" t="str">
        <f t="shared" si="122"/>
        <v/>
      </c>
      <c r="N250" s="131" t="str">
        <f t="shared" si="122"/>
        <v/>
      </c>
      <c r="O250" s="131" t="str">
        <f t="shared" si="122"/>
        <v/>
      </c>
      <c r="P250" s="131" t="str">
        <f t="shared" si="122"/>
        <v/>
      </c>
      <c r="Q250" s="131" t="str">
        <f t="shared" si="122"/>
        <v/>
      </c>
      <c r="R250" s="131" t="str">
        <f t="shared" si="122"/>
        <v/>
      </c>
      <c r="S250" s="131" t="str">
        <f t="shared" si="122"/>
        <v/>
      </c>
      <c r="T250" s="131" t="str">
        <f t="shared" si="122"/>
        <v/>
      </c>
      <c r="U250" s="131" t="str">
        <f t="shared" si="122"/>
        <v/>
      </c>
      <c r="V250" s="131" t="str">
        <f t="shared" ref="V250:AE264" si="123">IFERROR(VLOOKUP($B$3&amp;"_"&amp;V$8&amp;$A250,LookUpTable_CountyName_AllYears,3,FALSE),"")</f>
        <v/>
      </c>
      <c r="W250" s="131" t="str">
        <f t="shared" si="123"/>
        <v/>
      </c>
      <c r="X250" s="131" t="str">
        <f t="shared" si="123"/>
        <v/>
      </c>
      <c r="Y250" s="131" t="str">
        <f t="shared" si="123"/>
        <v/>
      </c>
      <c r="Z250" s="131" t="str">
        <f t="shared" si="123"/>
        <v/>
      </c>
      <c r="AA250" s="131" t="str">
        <f t="shared" si="123"/>
        <v/>
      </c>
      <c r="AB250" s="131" t="str">
        <f t="shared" si="123"/>
        <v/>
      </c>
      <c r="AC250" s="131" t="str">
        <f t="shared" si="123"/>
        <v/>
      </c>
      <c r="AD250" s="131" t="str">
        <f t="shared" si="123"/>
        <v/>
      </c>
      <c r="AE250" s="131" t="str">
        <f t="shared" si="123"/>
        <v/>
      </c>
      <c r="AF250" s="131" t="str">
        <f t="shared" ref="AF250:AO264" si="124">IFERROR(VLOOKUP($B$3&amp;"_"&amp;AF$8&amp;$A250,LookUpTable_CountyName_AllYears,3,FALSE),"")</f>
        <v/>
      </c>
      <c r="AG250" s="131" t="str">
        <f t="shared" si="124"/>
        <v/>
      </c>
      <c r="AH250" s="131" t="str">
        <f t="shared" si="124"/>
        <v/>
      </c>
      <c r="AI250" s="131" t="str">
        <f t="shared" si="124"/>
        <v/>
      </c>
      <c r="AJ250" s="131" t="str">
        <f t="shared" si="124"/>
        <v/>
      </c>
      <c r="AK250" s="131" t="str">
        <f t="shared" si="124"/>
        <v/>
      </c>
      <c r="AL250" s="131" t="str">
        <f t="shared" si="124"/>
        <v/>
      </c>
      <c r="AM250" s="131" t="str">
        <f t="shared" si="124"/>
        <v/>
      </c>
      <c r="AN250" s="131" t="str">
        <f t="shared" si="124"/>
        <v/>
      </c>
      <c r="AO250" s="131" t="str">
        <f t="shared" si="124"/>
        <v/>
      </c>
      <c r="AP250" s="131" t="str">
        <f t="shared" ref="AP250:AZ264" si="125">IFERROR(VLOOKUP($B$3&amp;"_"&amp;AP$8&amp;$A250,LookUpTable_CountyName_AllYears,3,FALSE),"")</f>
        <v/>
      </c>
      <c r="AQ250" s="131" t="str">
        <f t="shared" si="125"/>
        <v/>
      </c>
      <c r="AR250" s="131" t="str">
        <f t="shared" si="125"/>
        <v/>
      </c>
      <c r="AS250" s="131" t="str">
        <f t="shared" si="125"/>
        <v>WHARTON COUNTY</v>
      </c>
      <c r="AT250" s="131" t="str">
        <f t="shared" si="125"/>
        <v/>
      </c>
      <c r="AU250" s="131" t="str">
        <f t="shared" si="125"/>
        <v/>
      </c>
      <c r="AV250" s="131" t="str">
        <f t="shared" si="125"/>
        <v/>
      </c>
      <c r="AW250" s="131" t="str">
        <f t="shared" si="125"/>
        <v/>
      </c>
      <c r="AX250" s="131" t="str">
        <f t="shared" si="125"/>
        <v/>
      </c>
      <c r="AY250" s="131" t="str">
        <f t="shared" si="125"/>
        <v/>
      </c>
      <c r="AZ250" s="131" t="str">
        <f t="shared" si="125"/>
        <v/>
      </c>
    </row>
    <row r="251" spans="1:52" x14ac:dyDescent="0.2">
      <c r="A251" s="135">
        <v>242</v>
      </c>
      <c r="B251" s="131" t="str">
        <f t="shared" si="121"/>
        <v/>
      </c>
      <c r="C251" s="131" t="str">
        <f t="shared" si="121"/>
        <v/>
      </c>
      <c r="D251" s="131" t="str">
        <f t="shared" si="121"/>
        <v/>
      </c>
      <c r="E251" s="131" t="str">
        <f t="shared" si="121"/>
        <v/>
      </c>
      <c r="F251" s="131" t="str">
        <f t="shared" si="121"/>
        <v/>
      </c>
      <c r="G251" s="131" t="str">
        <f t="shared" si="121"/>
        <v/>
      </c>
      <c r="H251" s="131" t="str">
        <f t="shared" si="121"/>
        <v/>
      </c>
      <c r="I251" s="131" t="str">
        <f t="shared" si="121"/>
        <v/>
      </c>
      <c r="J251" s="131" t="str">
        <f t="shared" si="121"/>
        <v/>
      </c>
      <c r="K251" s="131" t="str">
        <f t="shared" si="121"/>
        <v/>
      </c>
      <c r="L251" s="131" t="str">
        <f t="shared" si="122"/>
        <v/>
      </c>
      <c r="M251" s="131" t="str">
        <f t="shared" si="122"/>
        <v/>
      </c>
      <c r="N251" s="131" t="str">
        <f t="shared" si="122"/>
        <v/>
      </c>
      <c r="O251" s="131" t="str">
        <f t="shared" si="122"/>
        <v/>
      </c>
      <c r="P251" s="131" t="str">
        <f t="shared" si="122"/>
        <v/>
      </c>
      <c r="Q251" s="131" t="str">
        <f t="shared" si="122"/>
        <v/>
      </c>
      <c r="R251" s="131" t="str">
        <f t="shared" si="122"/>
        <v/>
      </c>
      <c r="S251" s="131" t="str">
        <f t="shared" si="122"/>
        <v/>
      </c>
      <c r="T251" s="131" t="str">
        <f t="shared" si="122"/>
        <v/>
      </c>
      <c r="U251" s="131" t="str">
        <f t="shared" si="122"/>
        <v/>
      </c>
      <c r="V251" s="131" t="str">
        <f t="shared" si="123"/>
        <v/>
      </c>
      <c r="W251" s="131" t="str">
        <f t="shared" si="123"/>
        <v/>
      </c>
      <c r="X251" s="131" t="str">
        <f t="shared" si="123"/>
        <v/>
      </c>
      <c r="Y251" s="131" t="str">
        <f t="shared" si="123"/>
        <v/>
      </c>
      <c r="Z251" s="131" t="str">
        <f t="shared" si="123"/>
        <v/>
      </c>
      <c r="AA251" s="131" t="str">
        <f t="shared" si="123"/>
        <v/>
      </c>
      <c r="AB251" s="131" t="str">
        <f t="shared" si="123"/>
        <v/>
      </c>
      <c r="AC251" s="131" t="str">
        <f t="shared" si="123"/>
        <v/>
      </c>
      <c r="AD251" s="131" t="str">
        <f t="shared" si="123"/>
        <v/>
      </c>
      <c r="AE251" s="131" t="str">
        <f t="shared" si="123"/>
        <v/>
      </c>
      <c r="AF251" s="131" t="str">
        <f t="shared" si="124"/>
        <v/>
      </c>
      <c r="AG251" s="131" t="str">
        <f t="shared" si="124"/>
        <v/>
      </c>
      <c r="AH251" s="131" t="str">
        <f t="shared" si="124"/>
        <v/>
      </c>
      <c r="AI251" s="131" t="str">
        <f t="shared" si="124"/>
        <v/>
      </c>
      <c r="AJ251" s="131" t="str">
        <f t="shared" si="124"/>
        <v/>
      </c>
      <c r="AK251" s="131" t="str">
        <f t="shared" si="124"/>
        <v/>
      </c>
      <c r="AL251" s="131" t="str">
        <f t="shared" si="124"/>
        <v/>
      </c>
      <c r="AM251" s="131" t="str">
        <f t="shared" si="124"/>
        <v/>
      </c>
      <c r="AN251" s="131" t="str">
        <f t="shared" si="124"/>
        <v/>
      </c>
      <c r="AO251" s="131" t="str">
        <f t="shared" si="124"/>
        <v/>
      </c>
      <c r="AP251" s="131" t="str">
        <f t="shared" si="125"/>
        <v/>
      </c>
      <c r="AQ251" s="131" t="str">
        <f t="shared" si="125"/>
        <v/>
      </c>
      <c r="AR251" s="131" t="str">
        <f t="shared" si="125"/>
        <v/>
      </c>
      <c r="AS251" s="131" t="str">
        <f t="shared" si="125"/>
        <v>WHEELER COUNTY</v>
      </c>
      <c r="AT251" s="131" t="str">
        <f t="shared" si="125"/>
        <v/>
      </c>
      <c r="AU251" s="131" t="str">
        <f t="shared" si="125"/>
        <v/>
      </c>
      <c r="AV251" s="131" t="str">
        <f t="shared" si="125"/>
        <v/>
      </c>
      <c r="AW251" s="131" t="str">
        <f t="shared" si="125"/>
        <v/>
      </c>
      <c r="AX251" s="131" t="str">
        <f t="shared" si="125"/>
        <v/>
      </c>
      <c r="AY251" s="131" t="str">
        <f t="shared" si="125"/>
        <v/>
      </c>
      <c r="AZ251" s="131" t="str">
        <f t="shared" si="125"/>
        <v/>
      </c>
    </row>
    <row r="252" spans="1:52" x14ac:dyDescent="0.2">
      <c r="A252" s="135">
        <v>243</v>
      </c>
      <c r="B252" s="131" t="str">
        <f t="shared" si="121"/>
        <v/>
      </c>
      <c r="C252" s="131" t="str">
        <f t="shared" si="121"/>
        <v/>
      </c>
      <c r="D252" s="131" t="str">
        <f t="shared" si="121"/>
        <v/>
      </c>
      <c r="E252" s="131" t="str">
        <f t="shared" si="121"/>
        <v/>
      </c>
      <c r="F252" s="131" t="str">
        <f t="shared" si="121"/>
        <v/>
      </c>
      <c r="G252" s="131" t="str">
        <f t="shared" si="121"/>
        <v/>
      </c>
      <c r="H252" s="131" t="str">
        <f t="shared" si="121"/>
        <v/>
      </c>
      <c r="I252" s="131" t="str">
        <f t="shared" si="121"/>
        <v/>
      </c>
      <c r="J252" s="131" t="str">
        <f t="shared" si="121"/>
        <v/>
      </c>
      <c r="K252" s="131" t="str">
        <f t="shared" si="121"/>
        <v/>
      </c>
      <c r="L252" s="131" t="str">
        <f t="shared" si="122"/>
        <v/>
      </c>
      <c r="M252" s="131" t="str">
        <f t="shared" si="122"/>
        <v/>
      </c>
      <c r="N252" s="131" t="str">
        <f t="shared" si="122"/>
        <v/>
      </c>
      <c r="O252" s="131" t="str">
        <f t="shared" si="122"/>
        <v/>
      </c>
      <c r="P252" s="131" t="str">
        <f t="shared" si="122"/>
        <v/>
      </c>
      <c r="Q252" s="131" t="str">
        <f t="shared" si="122"/>
        <v/>
      </c>
      <c r="R252" s="131" t="str">
        <f t="shared" si="122"/>
        <v/>
      </c>
      <c r="S252" s="131" t="str">
        <f t="shared" si="122"/>
        <v/>
      </c>
      <c r="T252" s="131" t="str">
        <f t="shared" si="122"/>
        <v/>
      </c>
      <c r="U252" s="131" t="str">
        <f t="shared" si="122"/>
        <v/>
      </c>
      <c r="V252" s="131" t="str">
        <f t="shared" si="123"/>
        <v/>
      </c>
      <c r="W252" s="131" t="str">
        <f t="shared" si="123"/>
        <v/>
      </c>
      <c r="X252" s="131" t="str">
        <f t="shared" si="123"/>
        <v/>
      </c>
      <c r="Y252" s="131" t="str">
        <f t="shared" si="123"/>
        <v/>
      </c>
      <c r="Z252" s="131" t="str">
        <f t="shared" si="123"/>
        <v/>
      </c>
      <c r="AA252" s="131" t="str">
        <f t="shared" si="123"/>
        <v/>
      </c>
      <c r="AB252" s="131" t="str">
        <f t="shared" si="123"/>
        <v/>
      </c>
      <c r="AC252" s="131" t="str">
        <f t="shared" si="123"/>
        <v/>
      </c>
      <c r="AD252" s="131" t="str">
        <f t="shared" si="123"/>
        <v/>
      </c>
      <c r="AE252" s="131" t="str">
        <f t="shared" si="123"/>
        <v/>
      </c>
      <c r="AF252" s="131" t="str">
        <f t="shared" si="124"/>
        <v/>
      </c>
      <c r="AG252" s="131" t="str">
        <f t="shared" si="124"/>
        <v/>
      </c>
      <c r="AH252" s="131" t="str">
        <f t="shared" si="124"/>
        <v/>
      </c>
      <c r="AI252" s="131" t="str">
        <f t="shared" si="124"/>
        <v/>
      </c>
      <c r="AJ252" s="131" t="str">
        <f t="shared" si="124"/>
        <v/>
      </c>
      <c r="AK252" s="131" t="str">
        <f t="shared" si="124"/>
        <v/>
      </c>
      <c r="AL252" s="131" t="str">
        <f t="shared" si="124"/>
        <v/>
      </c>
      <c r="AM252" s="131" t="str">
        <f t="shared" si="124"/>
        <v/>
      </c>
      <c r="AN252" s="131" t="str">
        <f t="shared" si="124"/>
        <v/>
      </c>
      <c r="AO252" s="131" t="str">
        <f t="shared" si="124"/>
        <v/>
      </c>
      <c r="AP252" s="131" t="str">
        <f t="shared" si="125"/>
        <v/>
      </c>
      <c r="AQ252" s="131" t="str">
        <f t="shared" si="125"/>
        <v/>
      </c>
      <c r="AR252" s="131" t="str">
        <f t="shared" si="125"/>
        <v/>
      </c>
      <c r="AS252" s="131" t="str">
        <f t="shared" si="125"/>
        <v>WICHITA COUNTY</v>
      </c>
      <c r="AT252" s="131" t="str">
        <f t="shared" si="125"/>
        <v/>
      </c>
      <c r="AU252" s="131" t="str">
        <f t="shared" si="125"/>
        <v/>
      </c>
      <c r="AV252" s="131" t="str">
        <f t="shared" si="125"/>
        <v/>
      </c>
      <c r="AW252" s="131" t="str">
        <f t="shared" si="125"/>
        <v/>
      </c>
      <c r="AX252" s="131" t="str">
        <f t="shared" si="125"/>
        <v/>
      </c>
      <c r="AY252" s="131" t="str">
        <f t="shared" si="125"/>
        <v/>
      </c>
      <c r="AZ252" s="131" t="str">
        <f t="shared" si="125"/>
        <v/>
      </c>
    </row>
    <row r="253" spans="1:52" x14ac:dyDescent="0.2">
      <c r="A253" s="135">
        <v>244</v>
      </c>
      <c r="B253" s="131" t="str">
        <f t="shared" si="121"/>
        <v/>
      </c>
      <c r="C253" s="131" t="str">
        <f t="shared" si="121"/>
        <v/>
      </c>
      <c r="D253" s="131" t="str">
        <f t="shared" si="121"/>
        <v/>
      </c>
      <c r="E253" s="131" t="str">
        <f t="shared" si="121"/>
        <v/>
      </c>
      <c r="F253" s="131" t="str">
        <f t="shared" si="121"/>
        <v/>
      </c>
      <c r="G253" s="131" t="str">
        <f t="shared" si="121"/>
        <v/>
      </c>
      <c r="H253" s="131" t="str">
        <f t="shared" si="121"/>
        <v/>
      </c>
      <c r="I253" s="131" t="str">
        <f t="shared" si="121"/>
        <v/>
      </c>
      <c r="J253" s="131" t="str">
        <f t="shared" si="121"/>
        <v/>
      </c>
      <c r="K253" s="131" t="str">
        <f t="shared" si="121"/>
        <v/>
      </c>
      <c r="L253" s="131" t="str">
        <f t="shared" si="122"/>
        <v/>
      </c>
      <c r="M253" s="131" t="str">
        <f t="shared" si="122"/>
        <v/>
      </c>
      <c r="N253" s="131" t="str">
        <f t="shared" si="122"/>
        <v/>
      </c>
      <c r="O253" s="131" t="str">
        <f t="shared" si="122"/>
        <v/>
      </c>
      <c r="P253" s="131" t="str">
        <f t="shared" si="122"/>
        <v/>
      </c>
      <c r="Q253" s="131" t="str">
        <f t="shared" si="122"/>
        <v/>
      </c>
      <c r="R253" s="131" t="str">
        <f t="shared" si="122"/>
        <v/>
      </c>
      <c r="S253" s="131" t="str">
        <f t="shared" si="122"/>
        <v/>
      </c>
      <c r="T253" s="131" t="str">
        <f t="shared" si="122"/>
        <v/>
      </c>
      <c r="U253" s="131" t="str">
        <f t="shared" si="122"/>
        <v/>
      </c>
      <c r="V253" s="131" t="str">
        <f t="shared" si="123"/>
        <v/>
      </c>
      <c r="W253" s="131" t="str">
        <f t="shared" si="123"/>
        <v/>
      </c>
      <c r="X253" s="131" t="str">
        <f t="shared" si="123"/>
        <v/>
      </c>
      <c r="Y253" s="131" t="str">
        <f t="shared" si="123"/>
        <v/>
      </c>
      <c r="Z253" s="131" t="str">
        <f t="shared" si="123"/>
        <v/>
      </c>
      <c r="AA253" s="131" t="str">
        <f t="shared" si="123"/>
        <v/>
      </c>
      <c r="AB253" s="131" t="str">
        <f t="shared" si="123"/>
        <v/>
      </c>
      <c r="AC253" s="131" t="str">
        <f t="shared" si="123"/>
        <v/>
      </c>
      <c r="AD253" s="131" t="str">
        <f t="shared" si="123"/>
        <v/>
      </c>
      <c r="AE253" s="131" t="str">
        <f t="shared" si="123"/>
        <v/>
      </c>
      <c r="AF253" s="131" t="str">
        <f t="shared" si="124"/>
        <v/>
      </c>
      <c r="AG253" s="131" t="str">
        <f t="shared" si="124"/>
        <v/>
      </c>
      <c r="AH253" s="131" t="str">
        <f t="shared" si="124"/>
        <v/>
      </c>
      <c r="AI253" s="131" t="str">
        <f t="shared" si="124"/>
        <v/>
      </c>
      <c r="AJ253" s="131" t="str">
        <f t="shared" si="124"/>
        <v/>
      </c>
      <c r="AK253" s="131" t="str">
        <f t="shared" si="124"/>
        <v/>
      </c>
      <c r="AL253" s="131" t="str">
        <f t="shared" si="124"/>
        <v/>
      </c>
      <c r="AM253" s="131" t="str">
        <f t="shared" si="124"/>
        <v/>
      </c>
      <c r="AN253" s="131" t="str">
        <f t="shared" si="124"/>
        <v/>
      </c>
      <c r="AO253" s="131" t="str">
        <f t="shared" si="124"/>
        <v/>
      </c>
      <c r="AP253" s="131" t="str">
        <f t="shared" si="125"/>
        <v/>
      </c>
      <c r="AQ253" s="131" t="str">
        <f t="shared" si="125"/>
        <v/>
      </c>
      <c r="AR253" s="131" t="str">
        <f t="shared" si="125"/>
        <v/>
      </c>
      <c r="AS253" s="131" t="str">
        <f t="shared" si="125"/>
        <v>WILBARGER COUNTY</v>
      </c>
      <c r="AT253" s="131" t="str">
        <f t="shared" si="125"/>
        <v/>
      </c>
      <c r="AU253" s="131" t="str">
        <f t="shared" si="125"/>
        <v/>
      </c>
      <c r="AV253" s="131" t="str">
        <f t="shared" si="125"/>
        <v/>
      </c>
      <c r="AW253" s="131" t="str">
        <f t="shared" si="125"/>
        <v/>
      </c>
      <c r="AX253" s="131" t="str">
        <f t="shared" si="125"/>
        <v/>
      </c>
      <c r="AY253" s="131" t="str">
        <f t="shared" si="125"/>
        <v/>
      </c>
      <c r="AZ253" s="131" t="str">
        <f t="shared" si="125"/>
        <v/>
      </c>
    </row>
    <row r="254" spans="1:52" x14ac:dyDescent="0.2">
      <c r="A254" s="135">
        <v>245</v>
      </c>
      <c r="B254" s="131" t="str">
        <f t="shared" si="121"/>
        <v/>
      </c>
      <c r="C254" s="131" t="str">
        <f t="shared" si="121"/>
        <v/>
      </c>
      <c r="D254" s="131" t="str">
        <f t="shared" si="121"/>
        <v/>
      </c>
      <c r="E254" s="131" t="str">
        <f t="shared" si="121"/>
        <v/>
      </c>
      <c r="F254" s="131" t="str">
        <f t="shared" si="121"/>
        <v/>
      </c>
      <c r="G254" s="131" t="str">
        <f t="shared" si="121"/>
        <v/>
      </c>
      <c r="H254" s="131" t="str">
        <f t="shared" si="121"/>
        <v/>
      </c>
      <c r="I254" s="131" t="str">
        <f t="shared" si="121"/>
        <v/>
      </c>
      <c r="J254" s="131" t="str">
        <f t="shared" si="121"/>
        <v/>
      </c>
      <c r="K254" s="131" t="str">
        <f t="shared" si="121"/>
        <v/>
      </c>
      <c r="L254" s="131" t="str">
        <f t="shared" si="122"/>
        <v/>
      </c>
      <c r="M254" s="131" t="str">
        <f t="shared" si="122"/>
        <v/>
      </c>
      <c r="N254" s="131" t="str">
        <f t="shared" si="122"/>
        <v/>
      </c>
      <c r="O254" s="131" t="str">
        <f t="shared" si="122"/>
        <v/>
      </c>
      <c r="P254" s="131" t="str">
        <f t="shared" si="122"/>
        <v/>
      </c>
      <c r="Q254" s="131" t="str">
        <f t="shared" si="122"/>
        <v/>
      </c>
      <c r="R254" s="131" t="str">
        <f t="shared" si="122"/>
        <v/>
      </c>
      <c r="S254" s="131" t="str">
        <f t="shared" si="122"/>
        <v/>
      </c>
      <c r="T254" s="131" t="str">
        <f t="shared" si="122"/>
        <v/>
      </c>
      <c r="U254" s="131" t="str">
        <f t="shared" si="122"/>
        <v/>
      </c>
      <c r="V254" s="131" t="str">
        <f t="shared" si="123"/>
        <v/>
      </c>
      <c r="W254" s="131" t="str">
        <f t="shared" si="123"/>
        <v/>
      </c>
      <c r="X254" s="131" t="str">
        <f t="shared" si="123"/>
        <v/>
      </c>
      <c r="Y254" s="131" t="str">
        <f t="shared" si="123"/>
        <v/>
      </c>
      <c r="Z254" s="131" t="str">
        <f t="shared" si="123"/>
        <v/>
      </c>
      <c r="AA254" s="131" t="str">
        <f t="shared" si="123"/>
        <v/>
      </c>
      <c r="AB254" s="131" t="str">
        <f t="shared" si="123"/>
        <v/>
      </c>
      <c r="AC254" s="131" t="str">
        <f t="shared" si="123"/>
        <v/>
      </c>
      <c r="AD254" s="131" t="str">
        <f t="shared" si="123"/>
        <v/>
      </c>
      <c r="AE254" s="131" t="str">
        <f t="shared" si="123"/>
        <v/>
      </c>
      <c r="AF254" s="131" t="str">
        <f t="shared" si="124"/>
        <v/>
      </c>
      <c r="AG254" s="131" t="str">
        <f t="shared" si="124"/>
        <v/>
      </c>
      <c r="AH254" s="131" t="str">
        <f t="shared" si="124"/>
        <v/>
      </c>
      <c r="AI254" s="131" t="str">
        <f t="shared" si="124"/>
        <v/>
      </c>
      <c r="AJ254" s="131" t="str">
        <f t="shared" si="124"/>
        <v/>
      </c>
      <c r="AK254" s="131" t="str">
        <f t="shared" si="124"/>
        <v/>
      </c>
      <c r="AL254" s="131" t="str">
        <f t="shared" si="124"/>
        <v/>
      </c>
      <c r="AM254" s="131" t="str">
        <f t="shared" si="124"/>
        <v/>
      </c>
      <c r="AN254" s="131" t="str">
        <f t="shared" si="124"/>
        <v/>
      </c>
      <c r="AO254" s="131" t="str">
        <f t="shared" si="124"/>
        <v/>
      </c>
      <c r="AP254" s="131" t="str">
        <f t="shared" si="125"/>
        <v/>
      </c>
      <c r="AQ254" s="131" t="str">
        <f t="shared" si="125"/>
        <v/>
      </c>
      <c r="AR254" s="131" t="str">
        <f t="shared" si="125"/>
        <v/>
      </c>
      <c r="AS254" s="131" t="str">
        <f t="shared" si="125"/>
        <v>WILLACY COUNTY</v>
      </c>
      <c r="AT254" s="131" t="str">
        <f t="shared" si="125"/>
        <v/>
      </c>
      <c r="AU254" s="131" t="str">
        <f t="shared" si="125"/>
        <v/>
      </c>
      <c r="AV254" s="131" t="str">
        <f t="shared" si="125"/>
        <v/>
      </c>
      <c r="AW254" s="131" t="str">
        <f t="shared" si="125"/>
        <v/>
      </c>
      <c r="AX254" s="131" t="str">
        <f t="shared" si="125"/>
        <v/>
      </c>
      <c r="AY254" s="131" t="str">
        <f t="shared" si="125"/>
        <v/>
      </c>
      <c r="AZ254" s="131" t="str">
        <f t="shared" si="125"/>
        <v/>
      </c>
    </row>
    <row r="255" spans="1:52" x14ac:dyDescent="0.2">
      <c r="A255" s="135">
        <v>246</v>
      </c>
      <c r="B255" s="131" t="str">
        <f t="shared" si="121"/>
        <v/>
      </c>
      <c r="C255" s="131" t="str">
        <f t="shared" si="121"/>
        <v/>
      </c>
      <c r="D255" s="131" t="str">
        <f t="shared" si="121"/>
        <v/>
      </c>
      <c r="E255" s="131" t="str">
        <f t="shared" si="121"/>
        <v/>
      </c>
      <c r="F255" s="131" t="str">
        <f t="shared" si="121"/>
        <v/>
      </c>
      <c r="G255" s="131" t="str">
        <f t="shared" si="121"/>
        <v/>
      </c>
      <c r="H255" s="131" t="str">
        <f t="shared" si="121"/>
        <v/>
      </c>
      <c r="I255" s="131" t="str">
        <f t="shared" si="121"/>
        <v/>
      </c>
      <c r="J255" s="131" t="str">
        <f t="shared" si="121"/>
        <v/>
      </c>
      <c r="K255" s="131" t="str">
        <f t="shared" si="121"/>
        <v/>
      </c>
      <c r="L255" s="131" t="str">
        <f t="shared" si="122"/>
        <v/>
      </c>
      <c r="M255" s="131" t="str">
        <f t="shared" si="122"/>
        <v/>
      </c>
      <c r="N255" s="131" t="str">
        <f t="shared" si="122"/>
        <v/>
      </c>
      <c r="O255" s="131" t="str">
        <f t="shared" si="122"/>
        <v/>
      </c>
      <c r="P255" s="131" t="str">
        <f t="shared" si="122"/>
        <v/>
      </c>
      <c r="Q255" s="131" t="str">
        <f t="shared" si="122"/>
        <v/>
      </c>
      <c r="R255" s="131" t="str">
        <f t="shared" si="122"/>
        <v/>
      </c>
      <c r="S255" s="131" t="str">
        <f t="shared" si="122"/>
        <v/>
      </c>
      <c r="T255" s="131" t="str">
        <f t="shared" si="122"/>
        <v/>
      </c>
      <c r="U255" s="131" t="str">
        <f t="shared" si="122"/>
        <v/>
      </c>
      <c r="V255" s="131" t="str">
        <f t="shared" si="123"/>
        <v/>
      </c>
      <c r="W255" s="131" t="str">
        <f t="shared" si="123"/>
        <v/>
      </c>
      <c r="X255" s="131" t="str">
        <f t="shared" si="123"/>
        <v/>
      </c>
      <c r="Y255" s="131" t="str">
        <f t="shared" si="123"/>
        <v/>
      </c>
      <c r="Z255" s="131" t="str">
        <f t="shared" si="123"/>
        <v/>
      </c>
      <c r="AA255" s="131" t="str">
        <f t="shared" si="123"/>
        <v/>
      </c>
      <c r="AB255" s="131" t="str">
        <f t="shared" si="123"/>
        <v/>
      </c>
      <c r="AC255" s="131" t="str">
        <f t="shared" si="123"/>
        <v/>
      </c>
      <c r="AD255" s="131" t="str">
        <f t="shared" si="123"/>
        <v/>
      </c>
      <c r="AE255" s="131" t="str">
        <f t="shared" si="123"/>
        <v/>
      </c>
      <c r="AF255" s="131" t="str">
        <f t="shared" si="124"/>
        <v/>
      </c>
      <c r="AG255" s="131" t="str">
        <f t="shared" si="124"/>
        <v/>
      </c>
      <c r="AH255" s="131" t="str">
        <f t="shared" si="124"/>
        <v/>
      </c>
      <c r="AI255" s="131" t="str">
        <f t="shared" si="124"/>
        <v/>
      </c>
      <c r="AJ255" s="131" t="str">
        <f t="shared" si="124"/>
        <v/>
      </c>
      <c r="AK255" s="131" t="str">
        <f t="shared" si="124"/>
        <v/>
      </c>
      <c r="AL255" s="131" t="str">
        <f t="shared" si="124"/>
        <v/>
      </c>
      <c r="AM255" s="131" t="str">
        <f t="shared" si="124"/>
        <v/>
      </c>
      <c r="AN255" s="131" t="str">
        <f t="shared" si="124"/>
        <v/>
      </c>
      <c r="AO255" s="131" t="str">
        <f t="shared" si="124"/>
        <v/>
      </c>
      <c r="AP255" s="131" t="str">
        <f t="shared" si="125"/>
        <v/>
      </c>
      <c r="AQ255" s="131" t="str">
        <f t="shared" si="125"/>
        <v/>
      </c>
      <c r="AR255" s="131" t="str">
        <f t="shared" si="125"/>
        <v/>
      </c>
      <c r="AS255" s="131" t="str">
        <f t="shared" si="125"/>
        <v>WILLIAMSON COUNTY</v>
      </c>
      <c r="AT255" s="131" t="str">
        <f t="shared" si="125"/>
        <v/>
      </c>
      <c r="AU255" s="131" t="str">
        <f t="shared" si="125"/>
        <v/>
      </c>
      <c r="AV255" s="131" t="str">
        <f t="shared" si="125"/>
        <v/>
      </c>
      <c r="AW255" s="131" t="str">
        <f t="shared" si="125"/>
        <v/>
      </c>
      <c r="AX255" s="131" t="str">
        <f t="shared" si="125"/>
        <v/>
      </c>
      <c r="AY255" s="131" t="str">
        <f t="shared" si="125"/>
        <v/>
      </c>
      <c r="AZ255" s="131" t="str">
        <f t="shared" si="125"/>
        <v/>
      </c>
    </row>
    <row r="256" spans="1:52" x14ac:dyDescent="0.2">
      <c r="A256" s="135">
        <v>247</v>
      </c>
      <c r="B256" s="131" t="str">
        <f t="shared" si="121"/>
        <v/>
      </c>
      <c r="C256" s="131" t="str">
        <f t="shared" si="121"/>
        <v/>
      </c>
      <c r="D256" s="131" t="str">
        <f t="shared" si="121"/>
        <v/>
      </c>
      <c r="E256" s="131" t="str">
        <f t="shared" si="121"/>
        <v/>
      </c>
      <c r="F256" s="131" t="str">
        <f t="shared" si="121"/>
        <v/>
      </c>
      <c r="G256" s="131" t="str">
        <f t="shared" si="121"/>
        <v/>
      </c>
      <c r="H256" s="131" t="str">
        <f t="shared" si="121"/>
        <v/>
      </c>
      <c r="I256" s="131" t="str">
        <f t="shared" si="121"/>
        <v/>
      </c>
      <c r="J256" s="131" t="str">
        <f t="shared" si="121"/>
        <v/>
      </c>
      <c r="K256" s="131" t="str">
        <f t="shared" si="121"/>
        <v/>
      </c>
      <c r="L256" s="131" t="str">
        <f t="shared" si="122"/>
        <v/>
      </c>
      <c r="M256" s="131" t="str">
        <f t="shared" si="122"/>
        <v/>
      </c>
      <c r="N256" s="131" t="str">
        <f t="shared" si="122"/>
        <v/>
      </c>
      <c r="O256" s="131" t="str">
        <f t="shared" si="122"/>
        <v/>
      </c>
      <c r="P256" s="131" t="str">
        <f t="shared" si="122"/>
        <v/>
      </c>
      <c r="Q256" s="131" t="str">
        <f t="shared" si="122"/>
        <v/>
      </c>
      <c r="R256" s="131" t="str">
        <f t="shared" si="122"/>
        <v/>
      </c>
      <c r="S256" s="131" t="str">
        <f t="shared" si="122"/>
        <v/>
      </c>
      <c r="T256" s="131" t="str">
        <f t="shared" si="122"/>
        <v/>
      </c>
      <c r="U256" s="131" t="str">
        <f t="shared" si="122"/>
        <v/>
      </c>
      <c r="V256" s="131" t="str">
        <f t="shared" si="123"/>
        <v/>
      </c>
      <c r="W256" s="131" t="str">
        <f t="shared" si="123"/>
        <v/>
      </c>
      <c r="X256" s="131" t="str">
        <f t="shared" si="123"/>
        <v/>
      </c>
      <c r="Y256" s="131" t="str">
        <f t="shared" si="123"/>
        <v/>
      </c>
      <c r="Z256" s="131" t="str">
        <f t="shared" si="123"/>
        <v/>
      </c>
      <c r="AA256" s="131" t="str">
        <f t="shared" si="123"/>
        <v/>
      </c>
      <c r="AB256" s="131" t="str">
        <f t="shared" si="123"/>
        <v/>
      </c>
      <c r="AC256" s="131" t="str">
        <f t="shared" si="123"/>
        <v/>
      </c>
      <c r="AD256" s="131" t="str">
        <f t="shared" si="123"/>
        <v/>
      </c>
      <c r="AE256" s="131" t="str">
        <f t="shared" si="123"/>
        <v/>
      </c>
      <c r="AF256" s="131" t="str">
        <f t="shared" si="124"/>
        <v/>
      </c>
      <c r="AG256" s="131" t="str">
        <f t="shared" si="124"/>
        <v/>
      </c>
      <c r="AH256" s="131" t="str">
        <f t="shared" si="124"/>
        <v/>
      </c>
      <c r="AI256" s="131" t="str">
        <f t="shared" si="124"/>
        <v/>
      </c>
      <c r="AJ256" s="131" t="str">
        <f t="shared" si="124"/>
        <v/>
      </c>
      <c r="AK256" s="131" t="str">
        <f t="shared" si="124"/>
        <v/>
      </c>
      <c r="AL256" s="131" t="str">
        <f t="shared" si="124"/>
        <v/>
      </c>
      <c r="AM256" s="131" t="str">
        <f t="shared" si="124"/>
        <v/>
      </c>
      <c r="AN256" s="131" t="str">
        <f t="shared" si="124"/>
        <v/>
      </c>
      <c r="AO256" s="131" t="str">
        <f t="shared" si="124"/>
        <v/>
      </c>
      <c r="AP256" s="131" t="str">
        <f t="shared" si="125"/>
        <v/>
      </c>
      <c r="AQ256" s="131" t="str">
        <f t="shared" si="125"/>
        <v/>
      </c>
      <c r="AR256" s="131" t="str">
        <f t="shared" si="125"/>
        <v/>
      </c>
      <c r="AS256" s="131" t="str">
        <f t="shared" si="125"/>
        <v>WILSON COUNTY</v>
      </c>
      <c r="AT256" s="131" t="str">
        <f t="shared" si="125"/>
        <v/>
      </c>
      <c r="AU256" s="131" t="str">
        <f t="shared" si="125"/>
        <v/>
      </c>
      <c r="AV256" s="131" t="str">
        <f t="shared" si="125"/>
        <v/>
      </c>
      <c r="AW256" s="131" t="str">
        <f t="shared" si="125"/>
        <v/>
      </c>
      <c r="AX256" s="131" t="str">
        <f t="shared" si="125"/>
        <v/>
      </c>
      <c r="AY256" s="131" t="str">
        <f t="shared" si="125"/>
        <v/>
      </c>
      <c r="AZ256" s="131" t="str">
        <f t="shared" si="125"/>
        <v/>
      </c>
    </row>
    <row r="257" spans="1:52" x14ac:dyDescent="0.2">
      <c r="A257" s="135">
        <v>248</v>
      </c>
      <c r="B257" s="131" t="str">
        <f t="shared" si="121"/>
        <v/>
      </c>
      <c r="C257" s="131" t="str">
        <f t="shared" si="121"/>
        <v/>
      </c>
      <c r="D257" s="131" t="str">
        <f t="shared" si="121"/>
        <v/>
      </c>
      <c r="E257" s="131" t="str">
        <f t="shared" si="121"/>
        <v/>
      </c>
      <c r="F257" s="131" t="str">
        <f t="shared" si="121"/>
        <v/>
      </c>
      <c r="G257" s="131" t="str">
        <f t="shared" si="121"/>
        <v/>
      </c>
      <c r="H257" s="131" t="str">
        <f t="shared" si="121"/>
        <v/>
      </c>
      <c r="I257" s="131" t="str">
        <f t="shared" si="121"/>
        <v/>
      </c>
      <c r="J257" s="131" t="str">
        <f t="shared" si="121"/>
        <v/>
      </c>
      <c r="K257" s="131" t="str">
        <f t="shared" si="121"/>
        <v/>
      </c>
      <c r="L257" s="131" t="str">
        <f t="shared" si="122"/>
        <v/>
      </c>
      <c r="M257" s="131" t="str">
        <f t="shared" si="122"/>
        <v/>
      </c>
      <c r="N257" s="131" t="str">
        <f t="shared" si="122"/>
        <v/>
      </c>
      <c r="O257" s="131" t="str">
        <f t="shared" si="122"/>
        <v/>
      </c>
      <c r="P257" s="131" t="str">
        <f t="shared" si="122"/>
        <v/>
      </c>
      <c r="Q257" s="131" t="str">
        <f t="shared" si="122"/>
        <v/>
      </c>
      <c r="R257" s="131" t="str">
        <f t="shared" si="122"/>
        <v/>
      </c>
      <c r="S257" s="131" t="str">
        <f t="shared" si="122"/>
        <v/>
      </c>
      <c r="T257" s="131" t="str">
        <f t="shared" si="122"/>
        <v/>
      </c>
      <c r="U257" s="131" t="str">
        <f t="shared" si="122"/>
        <v/>
      </c>
      <c r="V257" s="131" t="str">
        <f t="shared" si="123"/>
        <v/>
      </c>
      <c r="W257" s="131" t="str">
        <f t="shared" si="123"/>
        <v/>
      </c>
      <c r="X257" s="131" t="str">
        <f t="shared" si="123"/>
        <v/>
      </c>
      <c r="Y257" s="131" t="str">
        <f t="shared" si="123"/>
        <v/>
      </c>
      <c r="Z257" s="131" t="str">
        <f t="shared" si="123"/>
        <v/>
      </c>
      <c r="AA257" s="131" t="str">
        <f t="shared" si="123"/>
        <v/>
      </c>
      <c r="AB257" s="131" t="str">
        <f t="shared" si="123"/>
        <v/>
      </c>
      <c r="AC257" s="131" t="str">
        <f t="shared" si="123"/>
        <v/>
      </c>
      <c r="AD257" s="131" t="str">
        <f t="shared" si="123"/>
        <v/>
      </c>
      <c r="AE257" s="131" t="str">
        <f t="shared" si="123"/>
        <v/>
      </c>
      <c r="AF257" s="131" t="str">
        <f t="shared" si="124"/>
        <v/>
      </c>
      <c r="AG257" s="131" t="str">
        <f t="shared" si="124"/>
        <v/>
      </c>
      <c r="AH257" s="131" t="str">
        <f t="shared" si="124"/>
        <v/>
      </c>
      <c r="AI257" s="131" t="str">
        <f t="shared" si="124"/>
        <v/>
      </c>
      <c r="AJ257" s="131" t="str">
        <f t="shared" si="124"/>
        <v/>
      </c>
      <c r="AK257" s="131" t="str">
        <f t="shared" si="124"/>
        <v/>
      </c>
      <c r="AL257" s="131" t="str">
        <f t="shared" si="124"/>
        <v/>
      </c>
      <c r="AM257" s="131" t="str">
        <f t="shared" si="124"/>
        <v/>
      </c>
      <c r="AN257" s="131" t="str">
        <f t="shared" si="124"/>
        <v/>
      </c>
      <c r="AO257" s="131" t="str">
        <f t="shared" si="124"/>
        <v/>
      </c>
      <c r="AP257" s="131" t="str">
        <f t="shared" si="125"/>
        <v/>
      </c>
      <c r="AQ257" s="131" t="str">
        <f t="shared" si="125"/>
        <v/>
      </c>
      <c r="AR257" s="131" t="str">
        <f t="shared" si="125"/>
        <v/>
      </c>
      <c r="AS257" s="131" t="str">
        <f t="shared" si="125"/>
        <v>WINKLER COUNTY</v>
      </c>
      <c r="AT257" s="131" t="str">
        <f t="shared" si="125"/>
        <v/>
      </c>
      <c r="AU257" s="131" t="str">
        <f t="shared" si="125"/>
        <v/>
      </c>
      <c r="AV257" s="131" t="str">
        <f t="shared" si="125"/>
        <v/>
      </c>
      <c r="AW257" s="131" t="str">
        <f t="shared" si="125"/>
        <v/>
      </c>
      <c r="AX257" s="131" t="str">
        <f t="shared" si="125"/>
        <v/>
      </c>
      <c r="AY257" s="131" t="str">
        <f t="shared" si="125"/>
        <v/>
      </c>
      <c r="AZ257" s="131" t="str">
        <f t="shared" si="125"/>
        <v/>
      </c>
    </row>
    <row r="258" spans="1:52" x14ac:dyDescent="0.2">
      <c r="A258" s="135">
        <v>249</v>
      </c>
      <c r="B258" s="131" t="str">
        <f t="shared" si="121"/>
        <v/>
      </c>
      <c r="C258" s="131" t="str">
        <f t="shared" si="121"/>
        <v/>
      </c>
      <c r="D258" s="131" t="str">
        <f t="shared" si="121"/>
        <v/>
      </c>
      <c r="E258" s="131" t="str">
        <f t="shared" si="121"/>
        <v/>
      </c>
      <c r="F258" s="131" t="str">
        <f t="shared" si="121"/>
        <v/>
      </c>
      <c r="G258" s="131" t="str">
        <f t="shared" si="121"/>
        <v/>
      </c>
      <c r="H258" s="131" t="str">
        <f t="shared" si="121"/>
        <v/>
      </c>
      <c r="I258" s="131" t="str">
        <f t="shared" si="121"/>
        <v/>
      </c>
      <c r="J258" s="131" t="str">
        <f t="shared" si="121"/>
        <v/>
      </c>
      <c r="K258" s="131" t="str">
        <f t="shared" si="121"/>
        <v/>
      </c>
      <c r="L258" s="131" t="str">
        <f t="shared" si="122"/>
        <v/>
      </c>
      <c r="M258" s="131" t="str">
        <f t="shared" si="122"/>
        <v/>
      </c>
      <c r="N258" s="131" t="str">
        <f t="shared" si="122"/>
        <v/>
      </c>
      <c r="O258" s="131" t="str">
        <f t="shared" si="122"/>
        <v/>
      </c>
      <c r="P258" s="131" t="str">
        <f t="shared" si="122"/>
        <v/>
      </c>
      <c r="Q258" s="131" t="str">
        <f t="shared" si="122"/>
        <v/>
      </c>
      <c r="R258" s="131" t="str">
        <f t="shared" si="122"/>
        <v/>
      </c>
      <c r="S258" s="131" t="str">
        <f t="shared" si="122"/>
        <v/>
      </c>
      <c r="T258" s="131" t="str">
        <f t="shared" si="122"/>
        <v/>
      </c>
      <c r="U258" s="131" t="str">
        <f t="shared" si="122"/>
        <v/>
      </c>
      <c r="V258" s="131" t="str">
        <f t="shared" si="123"/>
        <v/>
      </c>
      <c r="W258" s="131" t="str">
        <f t="shared" si="123"/>
        <v/>
      </c>
      <c r="X258" s="131" t="str">
        <f t="shared" si="123"/>
        <v/>
      </c>
      <c r="Y258" s="131" t="str">
        <f t="shared" si="123"/>
        <v/>
      </c>
      <c r="Z258" s="131" t="str">
        <f t="shared" si="123"/>
        <v/>
      </c>
      <c r="AA258" s="131" t="str">
        <f t="shared" si="123"/>
        <v/>
      </c>
      <c r="AB258" s="131" t="str">
        <f t="shared" si="123"/>
        <v/>
      </c>
      <c r="AC258" s="131" t="str">
        <f t="shared" si="123"/>
        <v/>
      </c>
      <c r="AD258" s="131" t="str">
        <f t="shared" si="123"/>
        <v/>
      </c>
      <c r="AE258" s="131" t="str">
        <f t="shared" si="123"/>
        <v/>
      </c>
      <c r="AF258" s="131" t="str">
        <f t="shared" si="124"/>
        <v/>
      </c>
      <c r="AG258" s="131" t="str">
        <f t="shared" si="124"/>
        <v/>
      </c>
      <c r="AH258" s="131" t="str">
        <f t="shared" si="124"/>
        <v/>
      </c>
      <c r="AI258" s="131" t="str">
        <f t="shared" si="124"/>
        <v/>
      </c>
      <c r="AJ258" s="131" t="str">
        <f t="shared" si="124"/>
        <v/>
      </c>
      <c r="AK258" s="131" t="str">
        <f t="shared" si="124"/>
        <v/>
      </c>
      <c r="AL258" s="131" t="str">
        <f t="shared" si="124"/>
        <v/>
      </c>
      <c r="AM258" s="131" t="str">
        <f t="shared" si="124"/>
        <v/>
      </c>
      <c r="AN258" s="131" t="str">
        <f t="shared" si="124"/>
        <v/>
      </c>
      <c r="AO258" s="131" t="str">
        <f t="shared" si="124"/>
        <v/>
      </c>
      <c r="AP258" s="131" t="str">
        <f t="shared" si="125"/>
        <v/>
      </c>
      <c r="AQ258" s="131" t="str">
        <f t="shared" si="125"/>
        <v/>
      </c>
      <c r="AR258" s="131" t="str">
        <f t="shared" si="125"/>
        <v/>
      </c>
      <c r="AS258" s="131" t="str">
        <f t="shared" si="125"/>
        <v>WISE COUNTY</v>
      </c>
      <c r="AT258" s="131" t="str">
        <f t="shared" si="125"/>
        <v/>
      </c>
      <c r="AU258" s="131" t="str">
        <f t="shared" si="125"/>
        <v/>
      </c>
      <c r="AV258" s="131" t="str">
        <f t="shared" si="125"/>
        <v/>
      </c>
      <c r="AW258" s="131" t="str">
        <f t="shared" si="125"/>
        <v/>
      </c>
      <c r="AX258" s="131" t="str">
        <f t="shared" si="125"/>
        <v/>
      </c>
      <c r="AY258" s="131" t="str">
        <f t="shared" si="125"/>
        <v/>
      </c>
      <c r="AZ258" s="131" t="str">
        <f t="shared" si="125"/>
        <v/>
      </c>
    </row>
    <row r="259" spans="1:52" x14ac:dyDescent="0.2">
      <c r="A259" s="135">
        <v>250</v>
      </c>
      <c r="B259" s="131" t="str">
        <f t="shared" si="121"/>
        <v/>
      </c>
      <c r="C259" s="131" t="str">
        <f t="shared" si="121"/>
        <v/>
      </c>
      <c r="D259" s="131" t="str">
        <f t="shared" si="121"/>
        <v/>
      </c>
      <c r="E259" s="131" t="str">
        <f t="shared" si="121"/>
        <v/>
      </c>
      <c r="F259" s="131" t="str">
        <f t="shared" si="121"/>
        <v/>
      </c>
      <c r="G259" s="131" t="str">
        <f t="shared" si="121"/>
        <v/>
      </c>
      <c r="H259" s="131" t="str">
        <f t="shared" si="121"/>
        <v/>
      </c>
      <c r="I259" s="131" t="str">
        <f t="shared" si="121"/>
        <v/>
      </c>
      <c r="J259" s="131" t="str">
        <f t="shared" si="121"/>
        <v/>
      </c>
      <c r="K259" s="131" t="str">
        <f t="shared" si="121"/>
        <v/>
      </c>
      <c r="L259" s="131" t="str">
        <f t="shared" si="122"/>
        <v/>
      </c>
      <c r="M259" s="131" t="str">
        <f t="shared" si="122"/>
        <v/>
      </c>
      <c r="N259" s="131" t="str">
        <f t="shared" si="122"/>
        <v/>
      </c>
      <c r="O259" s="131" t="str">
        <f t="shared" si="122"/>
        <v/>
      </c>
      <c r="P259" s="131" t="str">
        <f t="shared" si="122"/>
        <v/>
      </c>
      <c r="Q259" s="131" t="str">
        <f t="shared" si="122"/>
        <v/>
      </c>
      <c r="R259" s="131" t="str">
        <f t="shared" si="122"/>
        <v/>
      </c>
      <c r="S259" s="131" t="str">
        <f t="shared" si="122"/>
        <v/>
      </c>
      <c r="T259" s="131" t="str">
        <f t="shared" si="122"/>
        <v/>
      </c>
      <c r="U259" s="131" t="str">
        <f t="shared" si="122"/>
        <v/>
      </c>
      <c r="V259" s="131" t="str">
        <f t="shared" si="123"/>
        <v/>
      </c>
      <c r="W259" s="131" t="str">
        <f t="shared" si="123"/>
        <v/>
      </c>
      <c r="X259" s="131" t="str">
        <f t="shared" si="123"/>
        <v/>
      </c>
      <c r="Y259" s="131" t="str">
        <f t="shared" si="123"/>
        <v/>
      </c>
      <c r="Z259" s="131" t="str">
        <f t="shared" si="123"/>
        <v/>
      </c>
      <c r="AA259" s="131" t="str">
        <f t="shared" si="123"/>
        <v/>
      </c>
      <c r="AB259" s="131" t="str">
        <f t="shared" si="123"/>
        <v/>
      </c>
      <c r="AC259" s="131" t="str">
        <f t="shared" si="123"/>
        <v/>
      </c>
      <c r="AD259" s="131" t="str">
        <f t="shared" si="123"/>
        <v/>
      </c>
      <c r="AE259" s="131" t="str">
        <f t="shared" si="123"/>
        <v/>
      </c>
      <c r="AF259" s="131" t="str">
        <f t="shared" si="124"/>
        <v/>
      </c>
      <c r="AG259" s="131" t="str">
        <f t="shared" si="124"/>
        <v/>
      </c>
      <c r="AH259" s="131" t="str">
        <f t="shared" si="124"/>
        <v/>
      </c>
      <c r="AI259" s="131" t="str">
        <f t="shared" si="124"/>
        <v/>
      </c>
      <c r="AJ259" s="131" t="str">
        <f t="shared" si="124"/>
        <v/>
      </c>
      <c r="AK259" s="131" t="str">
        <f t="shared" si="124"/>
        <v/>
      </c>
      <c r="AL259" s="131" t="str">
        <f t="shared" si="124"/>
        <v/>
      </c>
      <c r="AM259" s="131" t="str">
        <f t="shared" si="124"/>
        <v/>
      </c>
      <c r="AN259" s="131" t="str">
        <f t="shared" si="124"/>
        <v/>
      </c>
      <c r="AO259" s="131" t="str">
        <f t="shared" si="124"/>
        <v/>
      </c>
      <c r="AP259" s="131" t="str">
        <f t="shared" si="125"/>
        <v/>
      </c>
      <c r="AQ259" s="131" t="str">
        <f t="shared" si="125"/>
        <v/>
      </c>
      <c r="AR259" s="131" t="str">
        <f t="shared" si="125"/>
        <v/>
      </c>
      <c r="AS259" s="131" t="str">
        <f t="shared" si="125"/>
        <v>WOOD COUNTY</v>
      </c>
      <c r="AT259" s="131" t="str">
        <f t="shared" si="125"/>
        <v/>
      </c>
      <c r="AU259" s="131" t="str">
        <f t="shared" si="125"/>
        <v/>
      </c>
      <c r="AV259" s="131" t="str">
        <f t="shared" si="125"/>
        <v/>
      </c>
      <c r="AW259" s="131" t="str">
        <f t="shared" si="125"/>
        <v/>
      </c>
      <c r="AX259" s="131" t="str">
        <f t="shared" si="125"/>
        <v/>
      </c>
      <c r="AY259" s="131" t="str">
        <f t="shared" si="125"/>
        <v/>
      </c>
      <c r="AZ259" s="131" t="str">
        <f t="shared" si="125"/>
        <v/>
      </c>
    </row>
    <row r="260" spans="1:52" x14ac:dyDescent="0.2">
      <c r="A260" s="135">
        <v>251</v>
      </c>
      <c r="B260" s="131" t="str">
        <f t="shared" si="121"/>
        <v/>
      </c>
      <c r="C260" s="131" t="str">
        <f t="shared" si="121"/>
        <v/>
      </c>
      <c r="D260" s="131" t="str">
        <f t="shared" si="121"/>
        <v/>
      </c>
      <c r="E260" s="131" t="str">
        <f t="shared" si="121"/>
        <v/>
      </c>
      <c r="F260" s="131" t="str">
        <f t="shared" si="121"/>
        <v/>
      </c>
      <c r="G260" s="131" t="str">
        <f t="shared" si="121"/>
        <v/>
      </c>
      <c r="H260" s="131" t="str">
        <f t="shared" si="121"/>
        <v/>
      </c>
      <c r="I260" s="131" t="str">
        <f t="shared" si="121"/>
        <v/>
      </c>
      <c r="J260" s="131" t="str">
        <f t="shared" si="121"/>
        <v/>
      </c>
      <c r="K260" s="131" t="str">
        <f t="shared" si="121"/>
        <v/>
      </c>
      <c r="L260" s="131" t="str">
        <f t="shared" si="122"/>
        <v/>
      </c>
      <c r="M260" s="131" t="str">
        <f t="shared" si="122"/>
        <v/>
      </c>
      <c r="N260" s="131" t="str">
        <f t="shared" si="122"/>
        <v/>
      </c>
      <c r="O260" s="131" t="str">
        <f t="shared" si="122"/>
        <v/>
      </c>
      <c r="P260" s="131" t="str">
        <f t="shared" si="122"/>
        <v/>
      </c>
      <c r="Q260" s="131" t="str">
        <f t="shared" si="122"/>
        <v/>
      </c>
      <c r="R260" s="131" t="str">
        <f t="shared" si="122"/>
        <v/>
      </c>
      <c r="S260" s="131" t="str">
        <f t="shared" si="122"/>
        <v/>
      </c>
      <c r="T260" s="131" t="str">
        <f t="shared" si="122"/>
        <v/>
      </c>
      <c r="U260" s="131" t="str">
        <f t="shared" si="122"/>
        <v/>
      </c>
      <c r="V260" s="131" t="str">
        <f t="shared" si="123"/>
        <v/>
      </c>
      <c r="W260" s="131" t="str">
        <f t="shared" si="123"/>
        <v/>
      </c>
      <c r="X260" s="131" t="str">
        <f t="shared" si="123"/>
        <v/>
      </c>
      <c r="Y260" s="131" t="str">
        <f t="shared" si="123"/>
        <v/>
      </c>
      <c r="Z260" s="131" t="str">
        <f t="shared" si="123"/>
        <v/>
      </c>
      <c r="AA260" s="131" t="str">
        <f t="shared" si="123"/>
        <v/>
      </c>
      <c r="AB260" s="131" t="str">
        <f t="shared" si="123"/>
        <v/>
      </c>
      <c r="AC260" s="131" t="str">
        <f t="shared" si="123"/>
        <v/>
      </c>
      <c r="AD260" s="131" t="str">
        <f t="shared" si="123"/>
        <v/>
      </c>
      <c r="AE260" s="131" t="str">
        <f t="shared" si="123"/>
        <v/>
      </c>
      <c r="AF260" s="131" t="str">
        <f t="shared" si="124"/>
        <v/>
      </c>
      <c r="AG260" s="131" t="str">
        <f t="shared" si="124"/>
        <v/>
      </c>
      <c r="AH260" s="131" t="str">
        <f t="shared" si="124"/>
        <v/>
      </c>
      <c r="AI260" s="131" t="str">
        <f t="shared" si="124"/>
        <v/>
      </c>
      <c r="AJ260" s="131" t="str">
        <f t="shared" si="124"/>
        <v/>
      </c>
      <c r="AK260" s="131" t="str">
        <f t="shared" si="124"/>
        <v/>
      </c>
      <c r="AL260" s="131" t="str">
        <f t="shared" si="124"/>
        <v/>
      </c>
      <c r="AM260" s="131" t="str">
        <f t="shared" si="124"/>
        <v/>
      </c>
      <c r="AN260" s="131" t="str">
        <f t="shared" si="124"/>
        <v/>
      </c>
      <c r="AO260" s="131" t="str">
        <f t="shared" si="124"/>
        <v/>
      </c>
      <c r="AP260" s="131" t="str">
        <f t="shared" si="125"/>
        <v/>
      </c>
      <c r="AQ260" s="131" t="str">
        <f t="shared" si="125"/>
        <v/>
      </c>
      <c r="AR260" s="131" t="str">
        <f t="shared" si="125"/>
        <v/>
      </c>
      <c r="AS260" s="131" t="str">
        <f t="shared" si="125"/>
        <v>YOAKUM COUNTY</v>
      </c>
      <c r="AT260" s="131" t="str">
        <f t="shared" si="125"/>
        <v/>
      </c>
      <c r="AU260" s="131" t="str">
        <f t="shared" si="125"/>
        <v/>
      </c>
      <c r="AV260" s="131" t="str">
        <f t="shared" si="125"/>
        <v/>
      </c>
      <c r="AW260" s="131" t="str">
        <f t="shared" si="125"/>
        <v/>
      </c>
      <c r="AX260" s="131" t="str">
        <f t="shared" si="125"/>
        <v/>
      </c>
      <c r="AY260" s="131" t="str">
        <f t="shared" si="125"/>
        <v/>
      </c>
      <c r="AZ260" s="131" t="str">
        <f t="shared" si="125"/>
        <v/>
      </c>
    </row>
    <row r="261" spans="1:52" x14ac:dyDescent="0.2">
      <c r="A261" s="135">
        <v>252</v>
      </c>
      <c r="B261" s="131" t="str">
        <f t="shared" si="121"/>
        <v/>
      </c>
      <c r="C261" s="131" t="str">
        <f t="shared" si="121"/>
        <v/>
      </c>
      <c r="D261" s="131" t="str">
        <f t="shared" si="121"/>
        <v/>
      </c>
      <c r="E261" s="131" t="str">
        <f t="shared" si="121"/>
        <v/>
      </c>
      <c r="F261" s="131" t="str">
        <f t="shared" si="121"/>
        <v/>
      </c>
      <c r="G261" s="131" t="str">
        <f t="shared" si="121"/>
        <v/>
      </c>
      <c r="H261" s="131" t="str">
        <f t="shared" si="121"/>
        <v/>
      </c>
      <c r="I261" s="131" t="str">
        <f t="shared" si="121"/>
        <v/>
      </c>
      <c r="J261" s="131" t="str">
        <f t="shared" si="121"/>
        <v/>
      </c>
      <c r="K261" s="131" t="str">
        <f t="shared" si="121"/>
        <v/>
      </c>
      <c r="L261" s="131" t="str">
        <f t="shared" si="122"/>
        <v/>
      </c>
      <c r="M261" s="131" t="str">
        <f t="shared" si="122"/>
        <v/>
      </c>
      <c r="N261" s="131" t="str">
        <f t="shared" si="122"/>
        <v/>
      </c>
      <c r="O261" s="131" t="str">
        <f t="shared" si="122"/>
        <v/>
      </c>
      <c r="P261" s="131" t="str">
        <f t="shared" si="122"/>
        <v/>
      </c>
      <c r="Q261" s="131" t="str">
        <f t="shared" si="122"/>
        <v/>
      </c>
      <c r="R261" s="131" t="str">
        <f t="shared" si="122"/>
        <v/>
      </c>
      <c r="S261" s="131" t="str">
        <f t="shared" si="122"/>
        <v/>
      </c>
      <c r="T261" s="131" t="str">
        <f t="shared" si="122"/>
        <v/>
      </c>
      <c r="U261" s="131" t="str">
        <f t="shared" si="122"/>
        <v/>
      </c>
      <c r="V261" s="131" t="str">
        <f t="shared" si="123"/>
        <v/>
      </c>
      <c r="W261" s="131" t="str">
        <f t="shared" si="123"/>
        <v/>
      </c>
      <c r="X261" s="131" t="str">
        <f t="shared" si="123"/>
        <v/>
      </c>
      <c r="Y261" s="131" t="str">
        <f t="shared" si="123"/>
        <v/>
      </c>
      <c r="Z261" s="131" t="str">
        <f t="shared" si="123"/>
        <v/>
      </c>
      <c r="AA261" s="131" t="str">
        <f t="shared" si="123"/>
        <v/>
      </c>
      <c r="AB261" s="131" t="str">
        <f t="shared" si="123"/>
        <v/>
      </c>
      <c r="AC261" s="131" t="str">
        <f t="shared" si="123"/>
        <v/>
      </c>
      <c r="AD261" s="131" t="str">
        <f t="shared" si="123"/>
        <v/>
      </c>
      <c r="AE261" s="131" t="str">
        <f t="shared" si="123"/>
        <v/>
      </c>
      <c r="AF261" s="131" t="str">
        <f t="shared" si="124"/>
        <v/>
      </c>
      <c r="AG261" s="131" t="str">
        <f t="shared" si="124"/>
        <v/>
      </c>
      <c r="AH261" s="131" t="str">
        <f t="shared" si="124"/>
        <v/>
      </c>
      <c r="AI261" s="131" t="str">
        <f t="shared" si="124"/>
        <v/>
      </c>
      <c r="AJ261" s="131" t="str">
        <f t="shared" si="124"/>
        <v/>
      </c>
      <c r="AK261" s="131" t="str">
        <f t="shared" si="124"/>
        <v/>
      </c>
      <c r="AL261" s="131" t="str">
        <f t="shared" si="124"/>
        <v/>
      </c>
      <c r="AM261" s="131" t="str">
        <f t="shared" si="124"/>
        <v/>
      </c>
      <c r="AN261" s="131" t="str">
        <f t="shared" si="124"/>
        <v/>
      </c>
      <c r="AO261" s="131" t="str">
        <f t="shared" si="124"/>
        <v/>
      </c>
      <c r="AP261" s="131" t="str">
        <f t="shared" si="125"/>
        <v/>
      </c>
      <c r="AQ261" s="131" t="str">
        <f t="shared" si="125"/>
        <v/>
      </c>
      <c r="AR261" s="131" t="str">
        <f t="shared" si="125"/>
        <v/>
      </c>
      <c r="AS261" s="131" t="str">
        <f t="shared" si="125"/>
        <v>YOUNG COUNTY</v>
      </c>
      <c r="AT261" s="131" t="str">
        <f t="shared" si="125"/>
        <v/>
      </c>
      <c r="AU261" s="131" t="str">
        <f t="shared" si="125"/>
        <v/>
      </c>
      <c r="AV261" s="131" t="str">
        <f t="shared" si="125"/>
        <v/>
      </c>
      <c r="AW261" s="131" t="str">
        <f t="shared" si="125"/>
        <v/>
      </c>
      <c r="AX261" s="131" t="str">
        <f t="shared" si="125"/>
        <v/>
      </c>
      <c r="AY261" s="131" t="str">
        <f t="shared" si="125"/>
        <v/>
      </c>
      <c r="AZ261" s="131" t="str">
        <f t="shared" si="125"/>
        <v/>
      </c>
    </row>
    <row r="262" spans="1:52" x14ac:dyDescent="0.2">
      <c r="A262" s="135">
        <v>253</v>
      </c>
      <c r="B262" s="131" t="str">
        <f t="shared" si="121"/>
        <v/>
      </c>
      <c r="C262" s="131" t="str">
        <f t="shared" si="121"/>
        <v/>
      </c>
      <c r="D262" s="131" t="str">
        <f t="shared" si="121"/>
        <v/>
      </c>
      <c r="E262" s="131" t="str">
        <f t="shared" si="121"/>
        <v/>
      </c>
      <c r="F262" s="131" t="str">
        <f t="shared" si="121"/>
        <v/>
      </c>
      <c r="G262" s="131" t="str">
        <f t="shared" si="121"/>
        <v/>
      </c>
      <c r="H262" s="131" t="str">
        <f t="shared" si="121"/>
        <v/>
      </c>
      <c r="I262" s="131" t="str">
        <f t="shared" si="121"/>
        <v/>
      </c>
      <c r="J262" s="131" t="str">
        <f t="shared" si="121"/>
        <v/>
      </c>
      <c r="K262" s="131" t="str">
        <f t="shared" si="121"/>
        <v/>
      </c>
      <c r="L262" s="131" t="str">
        <f t="shared" si="122"/>
        <v/>
      </c>
      <c r="M262" s="131" t="str">
        <f t="shared" si="122"/>
        <v/>
      </c>
      <c r="N262" s="131" t="str">
        <f t="shared" si="122"/>
        <v/>
      </c>
      <c r="O262" s="131" t="str">
        <f t="shared" si="122"/>
        <v/>
      </c>
      <c r="P262" s="131" t="str">
        <f t="shared" si="122"/>
        <v/>
      </c>
      <c r="Q262" s="131" t="str">
        <f t="shared" si="122"/>
        <v/>
      </c>
      <c r="R262" s="131" t="str">
        <f t="shared" si="122"/>
        <v/>
      </c>
      <c r="S262" s="131" t="str">
        <f t="shared" si="122"/>
        <v/>
      </c>
      <c r="T262" s="131" t="str">
        <f t="shared" si="122"/>
        <v/>
      </c>
      <c r="U262" s="131" t="str">
        <f t="shared" si="122"/>
        <v/>
      </c>
      <c r="V262" s="131" t="str">
        <f t="shared" si="123"/>
        <v/>
      </c>
      <c r="W262" s="131" t="str">
        <f t="shared" si="123"/>
        <v/>
      </c>
      <c r="X262" s="131" t="str">
        <f t="shared" si="123"/>
        <v/>
      </c>
      <c r="Y262" s="131" t="str">
        <f t="shared" si="123"/>
        <v/>
      </c>
      <c r="Z262" s="131" t="str">
        <f t="shared" si="123"/>
        <v/>
      </c>
      <c r="AA262" s="131" t="str">
        <f t="shared" si="123"/>
        <v/>
      </c>
      <c r="AB262" s="131" t="str">
        <f t="shared" si="123"/>
        <v/>
      </c>
      <c r="AC262" s="131" t="str">
        <f t="shared" si="123"/>
        <v/>
      </c>
      <c r="AD262" s="131" t="str">
        <f t="shared" si="123"/>
        <v/>
      </c>
      <c r="AE262" s="131" t="str">
        <f t="shared" si="123"/>
        <v/>
      </c>
      <c r="AF262" s="131" t="str">
        <f t="shared" si="124"/>
        <v/>
      </c>
      <c r="AG262" s="131" t="str">
        <f t="shared" si="124"/>
        <v/>
      </c>
      <c r="AH262" s="131" t="str">
        <f t="shared" si="124"/>
        <v/>
      </c>
      <c r="AI262" s="131" t="str">
        <f t="shared" si="124"/>
        <v/>
      </c>
      <c r="AJ262" s="131" t="str">
        <f t="shared" si="124"/>
        <v/>
      </c>
      <c r="AK262" s="131" t="str">
        <f t="shared" si="124"/>
        <v/>
      </c>
      <c r="AL262" s="131" t="str">
        <f t="shared" si="124"/>
        <v/>
      </c>
      <c r="AM262" s="131" t="str">
        <f t="shared" si="124"/>
        <v/>
      </c>
      <c r="AN262" s="131" t="str">
        <f t="shared" si="124"/>
        <v/>
      </c>
      <c r="AO262" s="131" t="str">
        <f t="shared" si="124"/>
        <v/>
      </c>
      <c r="AP262" s="131" t="str">
        <f t="shared" si="125"/>
        <v/>
      </c>
      <c r="AQ262" s="131" t="str">
        <f t="shared" si="125"/>
        <v/>
      </c>
      <c r="AR262" s="131" t="str">
        <f t="shared" si="125"/>
        <v/>
      </c>
      <c r="AS262" s="131" t="str">
        <f t="shared" si="125"/>
        <v>ZAPATA COUNTY</v>
      </c>
      <c r="AT262" s="131" t="str">
        <f t="shared" si="125"/>
        <v/>
      </c>
      <c r="AU262" s="131" t="str">
        <f t="shared" si="125"/>
        <v/>
      </c>
      <c r="AV262" s="131" t="str">
        <f t="shared" si="125"/>
        <v/>
      </c>
      <c r="AW262" s="131" t="str">
        <f t="shared" si="125"/>
        <v/>
      </c>
      <c r="AX262" s="131" t="str">
        <f t="shared" si="125"/>
        <v/>
      </c>
      <c r="AY262" s="131" t="str">
        <f t="shared" si="125"/>
        <v/>
      </c>
      <c r="AZ262" s="131" t="str">
        <f t="shared" si="125"/>
        <v/>
      </c>
    </row>
    <row r="263" spans="1:52" x14ac:dyDescent="0.2">
      <c r="A263" s="135">
        <v>254</v>
      </c>
      <c r="B263" s="131" t="str">
        <f t="shared" si="121"/>
        <v/>
      </c>
      <c r="C263" s="131" t="str">
        <f t="shared" si="121"/>
        <v/>
      </c>
      <c r="D263" s="131" t="str">
        <f t="shared" si="121"/>
        <v/>
      </c>
      <c r="E263" s="131" t="str">
        <f t="shared" si="121"/>
        <v/>
      </c>
      <c r="F263" s="131" t="str">
        <f t="shared" si="121"/>
        <v/>
      </c>
      <c r="G263" s="131" t="str">
        <f t="shared" si="121"/>
        <v/>
      </c>
      <c r="H263" s="131" t="str">
        <f t="shared" si="121"/>
        <v/>
      </c>
      <c r="I263" s="131" t="str">
        <f t="shared" si="121"/>
        <v/>
      </c>
      <c r="J263" s="131" t="str">
        <f t="shared" si="121"/>
        <v/>
      </c>
      <c r="K263" s="131" t="str">
        <f t="shared" si="121"/>
        <v/>
      </c>
      <c r="L263" s="131" t="str">
        <f t="shared" si="122"/>
        <v/>
      </c>
      <c r="M263" s="131" t="str">
        <f t="shared" si="122"/>
        <v/>
      </c>
      <c r="N263" s="131" t="str">
        <f t="shared" si="122"/>
        <v/>
      </c>
      <c r="O263" s="131" t="str">
        <f t="shared" si="122"/>
        <v/>
      </c>
      <c r="P263" s="131" t="str">
        <f t="shared" si="122"/>
        <v/>
      </c>
      <c r="Q263" s="131" t="str">
        <f t="shared" si="122"/>
        <v/>
      </c>
      <c r="R263" s="131" t="str">
        <f t="shared" si="122"/>
        <v/>
      </c>
      <c r="S263" s="131" t="str">
        <f t="shared" si="122"/>
        <v/>
      </c>
      <c r="T263" s="131" t="str">
        <f t="shared" si="122"/>
        <v/>
      </c>
      <c r="U263" s="131" t="str">
        <f t="shared" si="122"/>
        <v/>
      </c>
      <c r="V263" s="131" t="str">
        <f t="shared" si="123"/>
        <v/>
      </c>
      <c r="W263" s="131" t="str">
        <f t="shared" si="123"/>
        <v/>
      </c>
      <c r="X263" s="131" t="str">
        <f t="shared" si="123"/>
        <v/>
      </c>
      <c r="Y263" s="131" t="str">
        <f t="shared" si="123"/>
        <v/>
      </c>
      <c r="Z263" s="131" t="str">
        <f t="shared" si="123"/>
        <v/>
      </c>
      <c r="AA263" s="131" t="str">
        <f t="shared" si="123"/>
        <v/>
      </c>
      <c r="AB263" s="131" t="str">
        <f t="shared" si="123"/>
        <v/>
      </c>
      <c r="AC263" s="131" t="str">
        <f t="shared" si="123"/>
        <v/>
      </c>
      <c r="AD263" s="131" t="str">
        <f t="shared" si="123"/>
        <v/>
      </c>
      <c r="AE263" s="131" t="str">
        <f t="shared" si="123"/>
        <v/>
      </c>
      <c r="AF263" s="131" t="str">
        <f t="shared" si="124"/>
        <v/>
      </c>
      <c r="AG263" s="131" t="str">
        <f t="shared" si="124"/>
        <v/>
      </c>
      <c r="AH263" s="131" t="str">
        <f t="shared" si="124"/>
        <v/>
      </c>
      <c r="AI263" s="131" t="str">
        <f t="shared" si="124"/>
        <v/>
      </c>
      <c r="AJ263" s="131" t="str">
        <f t="shared" si="124"/>
        <v/>
      </c>
      <c r="AK263" s="131" t="str">
        <f t="shared" si="124"/>
        <v/>
      </c>
      <c r="AL263" s="131" t="str">
        <f t="shared" si="124"/>
        <v/>
      </c>
      <c r="AM263" s="131" t="str">
        <f t="shared" si="124"/>
        <v/>
      </c>
      <c r="AN263" s="131" t="str">
        <f t="shared" si="124"/>
        <v/>
      </c>
      <c r="AO263" s="131" t="str">
        <f t="shared" si="124"/>
        <v/>
      </c>
      <c r="AP263" s="131" t="str">
        <f t="shared" si="125"/>
        <v/>
      </c>
      <c r="AQ263" s="131" t="str">
        <f t="shared" si="125"/>
        <v/>
      </c>
      <c r="AR263" s="131" t="str">
        <f t="shared" si="125"/>
        <v/>
      </c>
      <c r="AS263" s="131" t="str">
        <f t="shared" si="125"/>
        <v>ZAVALA COUNTY</v>
      </c>
      <c r="AT263" s="131" t="str">
        <f t="shared" si="125"/>
        <v/>
      </c>
      <c r="AU263" s="131" t="str">
        <f t="shared" si="125"/>
        <v/>
      </c>
      <c r="AV263" s="131" t="str">
        <f t="shared" si="125"/>
        <v/>
      </c>
      <c r="AW263" s="131" t="str">
        <f t="shared" si="125"/>
        <v/>
      </c>
      <c r="AX263" s="131" t="str">
        <f t="shared" si="125"/>
        <v/>
      </c>
      <c r="AY263" s="131" t="str">
        <f t="shared" si="125"/>
        <v/>
      </c>
      <c r="AZ263" s="131" t="str">
        <f t="shared" si="125"/>
        <v/>
      </c>
    </row>
    <row r="264" spans="1:52" x14ac:dyDescent="0.2">
      <c r="A264" s="135">
        <v>255</v>
      </c>
      <c r="B264" s="131" t="str">
        <f t="shared" si="121"/>
        <v/>
      </c>
      <c r="C264" s="131" t="str">
        <f t="shared" si="121"/>
        <v/>
      </c>
      <c r="D264" s="131" t="str">
        <f t="shared" si="121"/>
        <v/>
      </c>
      <c r="E264" s="131" t="str">
        <f t="shared" si="121"/>
        <v/>
      </c>
      <c r="F264" s="131" t="str">
        <f t="shared" si="121"/>
        <v/>
      </c>
      <c r="G264" s="131" t="str">
        <f t="shared" si="121"/>
        <v/>
      </c>
      <c r="H264" s="131" t="str">
        <f t="shared" si="121"/>
        <v/>
      </c>
      <c r="I264" s="131" t="str">
        <f t="shared" si="121"/>
        <v/>
      </c>
      <c r="J264" s="131" t="str">
        <f t="shared" si="121"/>
        <v/>
      </c>
      <c r="K264" s="131" t="str">
        <f t="shared" si="121"/>
        <v/>
      </c>
      <c r="L264" s="131" t="str">
        <f t="shared" si="122"/>
        <v/>
      </c>
      <c r="M264" s="131" t="str">
        <f t="shared" si="122"/>
        <v/>
      </c>
      <c r="N264" s="131" t="str">
        <f t="shared" si="122"/>
        <v/>
      </c>
      <c r="O264" s="131" t="str">
        <f t="shared" si="122"/>
        <v/>
      </c>
      <c r="P264" s="131" t="str">
        <f t="shared" si="122"/>
        <v/>
      </c>
      <c r="Q264" s="131" t="str">
        <f t="shared" si="122"/>
        <v/>
      </c>
      <c r="R264" s="131" t="str">
        <f t="shared" si="122"/>
        <v/>
      </c>
      <c r="S264" s="131" t="str">
        <f t="shared" si="122"/>
        <v/>
      </c>
      <c r="T264" s="131" t="str">
        <f t="shared" si="122"/>
        <v/>
      </c>
      <c r="U264" s="131" t="str">
        <f t="shared" si="122"/>
        <v/>
      </c>
      <c r="V264" s="131" t="str">
        <f t="shared" si="123"/>
        <v/>
      </c>
      <c r="W264" s="131" t="str">
        <f t="shared" si="123"/>
        <v/>
      </c>
      <c r="X264" s="131" t="str">
        <f t="shared" si="123"/>
        <v/>
      </c>
      <c r="Y264" s="131" t="str">
        <f t="shared" si="123"/>
        <v/>
      </c>
      <c r="Z264" s="131" t="str">
        <f t="shared" si="123"/>
        <v/>
      </c>
      <c r="AA264" s="131" t="str">
        <f t="shared" si="123"/>
        <v/>
      </c>
      <c r="AB264" s="131" t="str">
        <f t="shared" si="123"/>
        <v/>
      </c>
      <c r="AC264" s="131" t="str">
        <f t="shared" si="123"/>
        <v/>
      </c>
      <c r="AD264" s="131" t="str">
        <f t="shared" si="123"/>
        <v/>
      </c>
      <c r="AE264" s="131" t="str">
        <f t="shared" si="123"/>
        <v/>
      </c>
      <c r="AF264" s="131" t="str">
        <f t="shared" si="124"/>
        <v/>
      </c>
      <c r="AG264" s="131" t="str">
        <f t="shared" si="124"/>
        <v/>
      </c>
      <c r="AH264" s="131" t="str">
        <f t="shared" si="124"/>
        <v/>
      </c>
      <c r="AI264" s="131" t="str">
        <f t="shared" si="124"/>
        <v/>
      </c>
      <c r="AJ264" s="131" t="str">
        <f t="shared" si="124"/>
        <v/>
      </c>
      <c r="AK264" s="131" t="str">
        <f t="shared" si="124"/>
        <v/>
      </c>
      <c r="AL264" s="131" t="str">
        <f t="shared" si="124"/>
        <v/>
      </c>
      <c r="AM264" s="131" t="str">
        <f t="shared" si="124"/>
        <v/>
      </c>
      <c r="AN264" s="131" t="str">
        <f t="shared" si="124"/>
        <v/>
      </c>
      <c r="AO264" s="131" t="str">
        <f t="shared" si="124"/>
        <v/>
      </c>
      <c r="AP264" s="131" t="str">
        <f t="shared" si="125"/>
        <v/>
      </c>
      <c r="AQ264" s="131" t="str">
        <f t="shared" si="125"/>
        <v/>
      </c>
      <c r="AR264" s="131" t="str">
        <f t="shared" si="125"/>
        <v/>
      </c>
      <c r="AS264" s="131" t="str">
        <f t="shared" si="125"/>
        <v/>
      </c>
      <c r="AT264" s="131" t="str">
        <f t="shared" si="125"/>
        <v/>
      </c>
      <c r="AU264" s="131" t="str">
        <f t="shared" si="125"/>
        <v/>
      </c>
      <c r="AV264" s="131" t="str">
        <f t="shared" si="125"/>
        <v/>
      </c>
      <c r="AW264" s="131" t="str">
        <f t="shared" si="125"/>
        <v/>
      </c>
      <c r="AX264" s="131" t="str">
        <f t="shared" si="125"/>
        <v/>
      </c>
      <c r="AY264" s="131" t="str">
        <f t="shared" si="125"/>
        <v/>
      </c>
      <c r="AZ264" s="131" t="str">
        <f t="shared" si="125"/>
        <v/>
      </c>
    </row>
    <row r="265" spans="1:52" x14ac:dyDescent="0.2">
      <c r="A265" s="137" t="s">
        <v>233</v>
      </c>
      <c r="B265" s="137" t="s">
        <v>233</v>
      </c>
      <c r="C265" s="137" t="s">
        <v>233</v>
      </c>
      <c r="D265" s="137" t="s">
        <v>233</v>
      </c>
      <c r="E265" s="137" t="s">
        <v>233</v>
      </c>
      <c r="F265" s="137" t="s">
        <v>233</v>
      </c>
      <c r="G265" s="137" t="s">
        <v>233</v>
      </c>
      <c r="H265" s="137" t="s">
        <v>233</v>
      </c>
      <c r="I265" s="137" t="s">
        <v>233</v>
      </c>
      <c r="J265" s="137" t="s">
        <v>233</v>
      </c>
      <c r="K265" s="137" t="s">
        <v>233</v>
      </c>
      <c r="L265" s="137" t="s">
        <v>233</v>
      </c>
      <c r="M265" s="137" t="s">
        <v>233</v>
      </c>
      <c r="N265" s="137" t="s">
        <v>233</v>
      </c>
      <c r="O265" s="137" t="s">
        <v>233</v>
      </c>
      <c r="P265" s="137" t="s">
        <v>233</v>
      </c>
      <c r="Q265" s="137" t="s">
        <v>233</v>
      </c>
      <c r="R265" s="137" t="s">
        <v>233</v>
      </c>
      <c r="S265" s="137" t="s">
        <v>233</v>
      </c>
      <c r="T265" s="137" t="s">
        <v>233</v>
      </c>
      <c r="U265" s="137" t="s">
        <v>233</v>
      </c>
      <c r="V265" s="137" t="s">
        <v>233</v>
      </c>
      <c r="W265" s="137" t="s">
        <v>233</v>
      </c>
      <c r="X265" s="137" t="s">
        <v>233</v>
      </c>
      <c r="Y265" s="137" t="s">
        <v>233</v>
      </c>
      <c r="Z265" s="137" t="s">
        <v>233</v>
      </c>
      <c r="AA265" s="137" t="s">
        <v>233</v>
      </c>
      <c r="AB265" s="137" t="s">
        <v>233</v>
      </c>
      <c r="AC265" s="137" t="s">
        <v>233</v>
      </c>
      <c r="AD265" s="137" t="s">
        <v>233</v>
      </c>
      <c r="AE265" s="137" t="s">
        <v>233</v>
      </c>
      <c r="AF265" s="137" t="s">
        <v>233</v>
      </c>
      <c r="AG265" s="137" t="s">
        <v>233</v>
      </c>
      <c r="AH265" s="137" t="s">
        <v>233</v>
      </c>
      <c r="AI265" s="137" t="s">
        <v>233</v>
      </c>
      <c r="AJ265" s="137" t="s">
        <v>233</v>
      </c>
      <c r="AK265" s="137" t="s">
        <v>233</v>
      </c>
      <c r="AL265" s="137" t="s">
        <v>233</v>
      </c>
      <c r="AM265" s="137" t="s">
        <v>233</v>
      </c>
      <c r="AN265" s="137" t="s">
        <v>233</v>
      </c>
      <c r="AO265" s="137" t="s">
        <v>233</v>
      </c>
      <c r="AP265" s="137" t="s">
        <v>233</v>
      </c>
      <c r="AQ265" s="137" t="s">
        <v>233</v>
      </c>
      <c r="AR265" s="137" t="s">
        <v>233</v>
      </c>
      <c r="AS265" s="137" t="s">
        <v>233</v>
      </c>
      <c r="AT265" s="137" t="s">
        <v>233</v>
      </c>
      <c r="AU265" s="137" t="s">
        <v>233</v>
      </c>
      <c r="AV265" s="137" t="s">
        <v>233</v>
      </c>
      <c r="AW265" s="137" t="s">
        <v>233</v>
      </c>
      <c r="AX265" s="137" t="s">
        <v>233</v>
      </c>
      <c r="AY265" s="137" t="s">
        <v>233</v>
      </c>
      <c r="AZ265" s="137" t="s">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499984740745262"/>
  </sheetPr>
  <dimension ref="A1:AZ265"/>
  <sheetViews>
    <sheetView workbookViewId="0">
      <selection activeCell="B10" sqref="B10"/>
    </sheetView>
  </sheetViews>
  <sheetFormatPr defaultColWidth="9.140625" defaultRowHeight="12.75" x14ac:dyDescent="0.2"/>
  <cols>
    <col min="1" max="1" width="12.42578125" style="133" bestFit="1" customWidth="1"/>
    <col min="2" max="2" width="33.42578125" style="131" bestFit="1" customWidth="1"/>
    <col min="3" max="3" width="40.5703125" style="131" bestFit="1" customWidth="1"/>
    <col min="4" max="4" width="33.42578125" style="131" bestFit="1" customWidth="1"/>
    <col min="5" max="6" width="32.85546875" style="131" bestFit="1" customWidth="1"/>
    <col min="7" max="8" width="33.42578125" style="131" bestFit="1" customWidth="1"/>
    <col min="9" max="9" width="32.28515625" style="131" bestFit="1" customWidth="1"/>
    <col min="10" max="10" width="31.28515625" style="131" bestFit="1" customWidth="1"/>
    <col min="11" max="11" width="33.140625" style="131" bestFit="1" customWidth="1"/>
    <col min="12" max="12" width="33.5703125" style="131" bestFit="1" customWidth="1"/>
    <col min="13" max="13" width="34.42578125" style="131" bestFit="1" customWidth="1"/>
    <col min="14" max="14" width="33.42578125" style="131" bestFit="1" customWidth="1"/>
    <col min="15" max="15" width="34.85546875" style="131" bestFit="1" customWidth="1"/>
    <col min="16" max="16" width="34.28515625" style="131" bestFit="1" customWidth="1"/>
    <col min="17" max="17" width="34.85546875" style="131" bestFit="1" customWidth="1"/>
    <col min="18" max="18" width="34.28515625" style="131" bestFit="1" customWidth="1"/>
    <col min="19" max="19" width="34" style="131" bestFit="1" customWidth="1"/>
    <col min="20" max="20" width="32.85546875" style="131" bestFit="1" customWidth="1"/>
    <col min="21" max="21" width="33.42578125" style="131" bestFit="1" customWidth="1"/>
    <col min="22" max="22" width="33.140625" style="131" bestFit="1" customWidth="1"/>
    <col min="23" max="23" width="34.7109375" style="131" bestFit="1" customWidth="1"/>
    <col min="24" max="24" width="33.140625" style="131" bestFit="1" customWidth="1"/>
    <col min="25" max="26" width="32.85546875" style="131" bestFit="1" customWidth="1"/>
    <col min="27" max="27" width="36.28515625" style="131" bestFit="1" customWidth="1"/>
    <col min="28" max="28" width="35.28515625" style="131" bestFit="1" customWidth="1"/>
    <col min="29" max="29" width="36.28515625" style="131" bestFit="1" customWidth="1"/>
    <col min="30" max="30" width="35.5703125" style="131" bestFit="1" customWidth="1"/>
    <col min="31" max="32" width="35" style="131" bestFit="1" customWidth="1"/>
    <col min="33" max="34" width="35.5703125" style="131" bestFit="1" customWidth="1"/>
    <col min="35" max="35" width="35.42578125" style="131" bestFit="1" customWidth="1"/>
    <col min="36" max="36" width="34.42578125" style="131" bestFit="1" customWidth="1"/>
    <col min="37" max="37" width="35.28515625" style="131" bestFit="1" customWidth="1"/>
    <col min="38" max="38" width="34.7109375" style="131" bestFit="1" customWidth="1"/>
    <col min="39" max="39" width="36.42578125" style="131" bestFit="1" customWidth="1"/>
    <col min="40" max="40" width="35.5703125" style="131" bestFit="1" customWidth="1"/>
    <col min="41" max="41" width="35.85546875" style="131" bestFit="1" customWidth="1"/>
    <col min="42" max="42" width="35.28515625" style="131" bestFit="1" customWidth="1"/>
    <col min="43" max="43" width="35.85546875" style="131" bestFit="1" customWidth="1"/>
    <col min="44" max="44" width="36.28515625" style="131" bestFit="1" customWidth="1"/>
    <col min="45" max="45" width="36" style="131" bestFit="1" customWidth="1"/>
    <col min="46" max="46" width="35" style="131" bestFit="1" customWidth="1"/>
    <col min="47" max="47" width="35.5703125" style="131" bestFit="1" customWidth="1"/>
    <col min="48" max="48" width="36.28515625" style="131" bestFit="1" customWidth="1"/>
    <col min="49" max="49" width="36.7109375" style="131" bestFit="1" customWidth="1"/>
    <col min="50" max="50" width="35.28515625" style="131" bestFit="1" customWidth="1"/>
    <col min="51" max="52" width="35" style="131" bestFit="1" customWidth="1"/>
    <col min="53" max="16384" width="9.140625" style="131"/>
  </cols>
  <sheetData>
    <row r="1" spans="1:52" x14ac:dyDescent="0.2">
      <c r="A1" s="133" t="s">
        <v>244</v>
      </c>
      <c r="B1" s="144" t="s">
        <v>246</v>
      </c>
    </row>
    <row r="2" spans="1:52" x14ac:dyDescent="0.2">
      <c r="A2" s="133" t="s">
        <v>240</v>
      </c>
      <c r="B2" s="144">
        <f>'C-O Refi'!Current_Year_Refinance_State_Selection</f>
        <v>0</v>
      </c>
    </row>
    <row r="3" spans="1:52" x14ac:dyDescent="0.2">
      <c r="A3" s="133" t="s">
        <v>241</v>
      </c>
      <c r="B3" s="144">
        <f>Year_Current_Refi</f>
        <v>2024</v>
      </c>
    </row>
    <row r="4" spans="1:52" x14ac:dyDescent="0.2">
      <c r="A4" s="133" t="s">
        <v>239</v>
      </c>
      <c r="B4" s="141" t="e">
        <f>HLOOKUP(B2,B5:AZ7,3,FALSE)</f>
        <v>#N/A</v>
      </c>
      <c r="C4" s="145" t="s">
        <v>242</v>
      </c>
    </row>
    <row r="5" spans="1:52" x14ac:dyDescent="0.2">
      <c r="A5" s="131"/>
      <c r="B5" s="143" t="s">
        <v>159</v>
      </c>
      <c r="C5" s="143" t="s">
        <v>134</v>
      </c>
      <c r="D5" s="143" t="s">
        <v>160</v>
      </c>
      <c r="E5" s="143" t="s">
        <v>161</v>
      </c>
      <c r="F5" s="143" t="s">
        <v>135</v>
      </c>
      <c r="G5" s="143" t="s">
        <v>136</v>
      </c>
      <c r="H5" s="143" t="s">
        <v>137</v>
      </c>
      <c r="I5" s="143" t="s">
        <v>162</v>
      </c>
      <c r="J5" s="143" t="s">
        <v>138</v>
      </c>
      <c r="K5" s="143" t="s">
        <v>139</v>
      </c>
      <c r="L5" s="143" t="s">
        <v>140</v>
      </c>
      <c r="M5" s="143" t="s">
        <v>141</v>
      </c>
      <c r="N5" s="143" t="s">
        <v>142</v>
      </c>
      <c r="O5" s="143" t="s">
        <v>163</v>
      </c>
      <c r="P5" s="143" t="s">
        <v>164</v>
      </c>
      <c r="Q5" s="143" t="s">
        <v>165</v>
      </c>
      <c r="R5" s="143" t="s">
        <v>166</v>
      </c>
      <c r="S5" s="143" t="s">
        <v>167</v>
      </c>
      <c r="T5" s="143" t="s">
        <v>168</v>
      </c>
      <c r="U5" s="143" t="s">
        <v>169</v>
      </c>
      <c r="V5" s="143" t="s">
        <v>143</v>
      </c>
      <c r="W5" s="143" t="s">
        <v>145</v>
      </c>
      <c r="X5" s="143" t="s">
        <v>170</v>
      </c>
      <c r="Y5" s="143" t="s">
        <v>171</v>
      </c>
      <c r="Z5" s="143" t="s">
        <v>172</v>
      </c>
      <c r="AA5" s="143" t="s">
        <v>173</v>
      </c>
      <c r="AB5" s="143" t="s">
        <v>174</v>
      </c>
      <c r="AC5" s="143" t="s">
        <v>175</v>
      </c>
      <c r="AD5" s="143" t="s">
        <v>176</v>
      </c>
      <c r="AE5" s="143" t="s">
        <v>146</v>
      </c>
      <c r="AF5" s="143" t="s">
        <v>147</v>
      </c>
      <c r="AG5" s="143" t="s">
        <v>177</v>
      </c>
      <c r="AH5" s="143" t="s">
        <v>148</v>
      </c>
      <c r="AI5" s="143" t="s">
        <v>149</v>
      </c>
      <c r="AJ5" s="143" t="s">
        <v>178</v>
      </c>
      <c r="AK5" s="143" t="s">
        <v>179</v>
      </c>
      <c r="AL5" s="143" t="s">
        <v>180</v>
      </c>
      <c r="AM5" s="143" t="s">
        <v>181</v>
      </c>
      <c r="AN5" s="143" t="s">
        <v>150</v>
      </c>
      <c r="AO5" s="143" t="s">
        <v>151</v>
      </c>
      <c r="AP5" s="143" t="s">
        <v>182</v>
      </c>
      <c r="AQ5" s="143" t="s">
        <v>183</v>
      </c>
      <c r="AR5" s="143" t="s">
        <v>152</v>
      </c>
      <c r="AS5" s="143" t="s">
        <v>184</v>
      </c>
      <c r="AT5" s="143" t="s">
        <v>153</v>
      </c>
      <c r="AU5" s="143" t="s">
        <v>185</v>
      </c>
      <c r="AV5" s="143" t="s">
        <v>154</v>
      </c>
      <c r="AW5" s="143" t="s">
        <v>155</v>
      </c>
      <c r="AX5" s="143" t="s">
        <v>156</v>
      </c>
      <c r="AY5" s="143" t="s">
        <v>186</v>
      </c>
      <c r="AZ5" s="143" t="s">
        <v>157</v>
      </c>
    </row>
    <row r="6" spans="1:52" x14ac:dyDescent="0.2">
      <c r="A6" s="141" t="s">
        <v>238</v>
      </c>
      <c r="B6" s="142">
        <f t="array" ref="B6">MAX(IF(B10:B264&lt;&gt;"",ROW(B10:B264),""))</f>
        <v>76</v>
      </c>
      <c r="C6" s="142">
        <f t="array" ref="C6">MAX(IF(C10:C264&lt;&gt;"",ROW(C10:C264),""))</f>
        <v>39</v>
      </c>
      <c r="D6" s="142">
        <f t="array" ref="D6">MAX(IF(D10:D264&lt;&gt;"",ROW(D10:D264),""))</f>
        <v>24</v>
      </c>
      <c r="E6" s="142">
        <f t="array" ref="E6">MAX(IF(E10:E264&lt;&gt;"",ROW(E10:E264),""))</f>
        <v>84</v>
      </c>
      <c r="F6" s="142">
        <f t="array" ref="F6">MAX(IF(F10:F264&lt;&gt;"",ROW(F10:F264),""))</f>
        <v>67</v>
      </c>
      <c r="G6" s="142">
        <f t="array" ref="G6">MAX(IF(G10:G264&lt;&gt;"",ROW(G10:G264),""))</f>
        <v>73</v>
      </c>
      <c r="H6" s="142">
        <f t="array" ref="H6">MAX(IF(H10:H264&lt;&gt;"",ROW(H10:H264),""))</f>
        <v>17</v>
      </c>
      <c r="I6" s="142">
        <f t="array" ref="I6">MAX(IF(I10:I264&lt;&gt;"",ROW(I10:I264),""))</f>
        <v>12</v>
      </c>
      <c r="J6" s="142">
        <f t="array" ref="J6">MAX(IF(J10:J264&lt;&gt;"",ROW(J10:J264),""))</f>
        <v>10</v>
      </c>
      <c r="K6" s="142">
        <f t="array" ref="K6">MAX(IF(K10:K264&lt;&gt;"",ROW(K10:K264),""))</f>
        <v>76</v>
      </c>
      <c r="L6" s="142">
        <f t="array" ref="L6">MAX(IF(L10:L264&lt;&gt;"",ROW(L10:L264),""))</f>
        <v>168</v>
      </c>
      <c r="M6" s="142">
        <f t="array" ref="M6">MAX(IF(M10:M264&lt;&gt;"",ROW(M10:M264),""))</f>
        <v>14</v>
      </c>
      <c r="N6" s="142">
        <f t="array" ref="N6">MAX(IF(N10:N264&lt;&gt;"",ROW(N10:N264),""))</f>
        <v>53</v>
      </c>
      <c r="O6" s="142">
        <f t="array" ref="O6">MAX(IF(O10:O264&lt;&gt;"",ROW(O10:O264),""))</f>
        <v>111</v>
      </c>
      <c r="P6" s="142">
        <f t="array" ref="P6">MAX(IF(P10:P264&lt;&gt;"",ROW(P10:P264),""))</f>
        <v>101</v>
      </c>
      <c r="Q6" s="142">
        <f t="array" ref="Q6">MAX(IF(Q10:Q264&lt;&gt;"",ROW(Q10:Q264),""))</f>
        <v>108</v>
      </c>
      <c r="R6" s="142">
        <f t="array" ref="R6">MAX(IF(R10:R264&lt;&gt;"",ROW(R10:R264),""))</f>
        <v>114</v>
      </c>
      <c r="S6" s="142">
        <f t="array" ref="S6">MAX(IF(S10:S264&lt;&gt;"",ROW(S10:S264),""))</f>
        <v>129</v>
      </c>
      <c r="T6" s="142">
        <f t="array" ref="T6">MAX(IF(T10:T264&lt;&gt;"",ROW(T10:T264),""))</f>
        <v>73</v>
      </c>
      <c r="U6" s="142">
        <f t="array" ref="U6">MAX(IF(U10:U264&lt;&gt;"",ROW(U10:U264),""))</f>
        <v>25</v>
      </c>
      <c r="V6" s="142">
        <f t="array" ref="V6">MAX(IF(V10:V264&lt;&gt;"",ROW(V10:V264),""))</f>
        <v>33</v>
      </c>
      <c r="W6" s="142">
        <f t="array" ref="W6">MAX(IF(W10:W264&lt;&gt;"",ROW(W10:W264),""))</f>
        <v>23</v>
      </c>
      <c r="X6" s="142">
        <f t="array" ref="X6">MAX(IF(X10:X264&lt;&gt;"",ROW(X10:X264),""))</f>
        <v>92</v>
      </c>
      <c r="Y6" s="142">
        <f t="array" ref="Y6">MAX(IF(Y10:Y264&lt;&gt;"",ROW(Y10:Y264),""))</f>
        <v>96</v>
      </c>
      <c r="Z6" s="142">
        <f t="array" ref="Z6">MAX(IF(Z10:Z264&lt;&gt;"",ROW(Z10:Z264),""))</f>
        <v>91</v>
      </c>
      <c r="AA6" s="142">
        <f t="array" ref="AA6">MAX(IF(AA10:AA264&lt;&gt;"",ROW(AA10:AA264),""))</f>
        <v>124</v>
      </c>
      <c r="AB6" s="142">
        <f t="array" ref="AB6">MAX(IF(AB10:AB264&lt;&gt;"",ROW(AB10:AB264),""))</f>
        <v>65</v>
      </c>
      <c r="AC6" s="142">
        <f t="array" ref="AC6">MAX(IF(AC10:AC264&lt;&gt;"",ROW(AC10:AC264),""))</f>
        <v>102</v>
      </c>
      <c r="AD6" s="142">
        <f t="array" ref="AD6">MAX(IF(AD10:AD264&lt;&gt;"",ROW(AD10:AD264),""))</f>
        <v>26</v>
      </c>
      <c r="AE6" s="142">
        <f t="array" ref="AE6">MAX(IF(AE10:AE264&lt;&gt;"",ROW(AE10:AE264),""))</f>
        <v>19</v>
      </c>
      <c r="AF6" s="142">
        <f t="array" ref="AF6">MAX(IF(AF10:AF264&lt;&gt;"",ROW(AF10:AF264),""))</f>
        <v>30</v>
      </c>
      <c r="AG6" s="142">
        <f t="array" ref="AG6">MAX(IF(AG10:AG264&lt;&gt;"",ROW(AG10:AG264),""))</f>
        <v>42</v>
      </c>
      <c r="AH6" s="142">
        <f t="array" ref="AH6">MAX(IF(AH10:AH264&lt;&gt;"",ROW(AH10:AH264),""))</f>
        <v>71</v>
      </c>
      <c r="AI6" s="142">
        <f t="array" ref="AI6">MAX(IF(AI10:AI264&lt;&gt;"",ROW(AI10:AI264),""))</f>
        <v>109</v>
      </c>
      <c r="AJ6" s="142">
        <f t="array" ref="AJ6">MAX(IF(AJ10:AJ264&lt;&gt;"",ROW(AJ10:AJ264),""))</f>
        <v>62</v>
      </c>
      <c r="AK6" s="142">
        <f t="array" ref="AK6">MAX(IF(AK10:AK264&lt;&gt;"",ROW(AK10:AK264),""))</f>
        <v>97</v>
      </c>
      <c r="AL6" s="142">
        <f t="array" ref="AL6">MAX(IF(AL10:AL264&lt;&gt;"",ROW(AL10:AL264),""))</f>
        <v>86</v>
      </c>
      <c r="AM6" s="142">
        <f t="array" ref="AM6">MAX(IF(AM10:AM264&lt;&gt;"",ROW(AM10:AM264),""))</f>
        <v>45</v>
      </c>
      <c r="AN6" s="142">
        <f t="array" ref="AN6">MAX(IF(AN10:AN264&lt;&gt;"",ROW(AN10:AN264),""))</f>
        <v>76</v>
      </c>
      <c r="AO6" s="142">
        <f t="array" ref="AO6">MAX(IF(AO10:AO264&lt;&gt;"",ROW(AO10:AO264),""))</f>
        <v>14</v>
      </c>
      <c r="AP6" s="142">
        <f t="array" ref="AP6">MAX(IF(AP10:AP264&lt;&gt;"",ROW(AP10:AP264),""))</f>
        <v>55</v>
      </c>
      <c r="AQ6" s="142">
        <f t="array" ref="AQ6">MAX(IF(AQ10:AQ264&lt;&gt;"",ROW(AQ10:AQ264),""))</f>
        <v>75</v>
      </c>
      <c r="AR6" s="142">
        <f t="array" ref="AR6">MAX(IF(AR10:AR264&lt;&gt;"",ROW(AR10:AR264),""))</f>
        <v>104</v>
      </c>
      <c r="AS6" s="142">
        <f t="array" ref="AS6">MAX(IF(AS10:AS264&lt;&gt;"",ROW(AS10:AS264),""))</f>
        <v>263</v>
      </c>
      <c r="AT6" s="142">
        <f t="array" ref="AT6">MAX(IF(AT10:AT264&lt;&gt;"",ROW(AT10:AT264),""))</f>
        <v>38</v>
      </c>
      <c r="AU6" s="142">
        <f t="array" ref="AU6">MAX(IF(AU10:AU264&lt;&gt;"",ROW(AU10:AU264),""))</f>
        <v>23</v>
      </c>
      <c r="AV6" s="142">
        <f t="array" ref="AV6">MAX(IF(AV10:AV264&lt;&gt;"",ROW(AV10:AV264),""))</f>
        <v>142</v>
      </c>
      <c r="AW6" s="142">
        <f t="array" ref="AW6">MAX(IF(AW10:AW264&lt;&gt;"",ROW(AW10:AW264),""))</f>
        <v>48</v>
      </c>
      <c r="AX6" s="142">
        <f t="array" ref="AX6">MAX(IF(AX10:AX264&lt;&gt;"",ROW(AX10:AX264),""))</f>
        <v>64</v>
      </c>
      <c r="AY6" s="142">
        <f t="array" ref="AY6">MAX(IF(AY10:AY264&lt;&gt;"",ROW(AY10:AY264),""))</f>
        <v>81</v>
      </c>
      <c r="AZ6" s="142">
        <f t="array" ref="AZ6">MAX(IF(AZ10:AZ264&lt;&gt;"",ROW(AZ10:AZ264),""))</f>
        <v>32</v>
      </c>
    </row>
    <row r="7" spans="1:52" x14ac:dyDescent="0.2">
      <c r="A7" s="141" t="s">
        <v>243</v>
      </c>
      <c r="B7" s="142" t="str">
        <f>ADDRESS(ROW(B10),COLUMN(B9),1,1,$B$1)&amp;":"&amp;ADDRESS(B6,COLUMN(B9),1,1)</f>
        <v>'County Lists-Current Yr (Refi)'!$B$10:$B$76</v>
      </c>
      <c r="C7" s="142" t="str">
        <f t="shared" ref="C7:AZ7" si="0">ADDRESS(ROW(C10),COLUMN(C9),1,1,$B$1)&amp;":"&amp;ADDRESS(C6,COLUMN(C9),1,1)</f>
        <v>'County Lists-Current Yr (Refi)'!$C$10:$C$39</v>
      </c>
      <c r="D7" s="142" t="str">
        <f t="shared" si="0"/>
        <v>'County Lists-Current Yr (Refi)'!$D$10:$D$24</v>
      </c>
      <c r="E7" s="142" t="str">
        <f t="shared" si="0"/>
        <v>'County Lists-Current Yr (Refi)'!$E$10:$E$84</v>
      </c>
      <c r="F7" s="142" t="str">
        <f t="shared" si="0"/>
        <v>'County Lists-Current Yr (Refi)'!$F$10:$F$67</v>
      </c>
      <c r="G7" s="142" t="str">
        <f t="shared" si="0"/>
        <v>'County Lists-Current Yr (Refi)'!$G$10:$G$73</v>
      </c>
      <c r="H7" s="142" t="str">
        <f t="shared" si="0"/>
        <v>'County Lists-Current Yr (Refi)'!$H$10:$H$17</v>
      </c>
      <c r="I7" s="142" t="str">
        <f t="shared" si="0"/>
        <v>'County Lists-Current Yr (Refi)'!$I$10:$I$12</v>
      </c>
      <c r="J7" s="142" t="str">
        <f t="shared" si="0"/>
        <v>'County Lists-Current Yr (Refi)'!$J$10:$J$10</v>
      </c>
      <c r="K7" s="142" t="str">
        <f t="shared" si="0"/>
        <v>'County Lists-Current Yr (Refi)'!$K$10:$K$76</v>
      </c>
      <c r="L7" s="142" t="str">
        <f t="shared" si="0"/>
        <v>'County Lists-Current Yr (Refi)'!$L$10:$L$168</v>
      </c>
      <c r="M7" s="142" t="str">
        <f t="shared" si="0"/>
        <v>'County Lists-Current Yr (Refi)'!$M$10:$M$14</v>
      </c>
      <c r="N7" s="142" t="str">
        <f t="shared" si="0"/>
        <v>'County Lists-Current Yr (Refi)'!$N$10:$N$53</v>
      </c>
      <c r="O7" s="142" t="str">
        <f t="shared" si="0"/>
        <v>'County Lists-Current Yr (Refi)'!$O$10:$O$111</v>
      </c>
      <c r="P7" s="142" t="str">
        <f t="shared" si="0"/>
        <v>'County Lists-Current Yr (Refi)'!$P$10:$P$101</v>
      </c>
      <c r="Q7" s="142" t="str">
        <f t="shared" si="0"/>
        <v>'County Lists-Current Yr (Refi)'!$Q$10:$Q$108</v>
      </c>
      <c r="R7" s="142" t="str">
        <f t="shared" si="0"/>
        <v>'County Lists-Current Yr (Refi)'!$R$10:$R$114</v>
      </c>
      <c r="S7" s="142" t="str">
        <f t="shared" si="0"/>
        <v>'County Lists-Current Yr (Refi)'!$S$10:$S$129</v>
      </c>
      <c r="T7" s="142" t="str">
        <f t="shared" si="0"/>
        <v>'County Lists-Current Yr (Refi)'!$T$10:$T$73</v>
      </c>
      <c r="U7" s="142" t="str">
        <f t="shared" si="0"/>
        <v>'County Lists-Current Yr (Refi)'!$U$10:$U$25</v>
      </c>
      <c r="V7" s="142" t="str">
        <f t="shared" si="0"/>
        <v>'County Lists-Current Yr (Refi)'!$V$10:$V$33</v>
      </c>
      <c r="W7" s="142" t="str">
        <f t="shared" si="0"/>
        <v>'County Lists-Current Yr (Refi)'!$W$10:$W$23</v>
      </c>
      <c r="X7" s="142" t="str">
        <f t="shared" si="0"/>
        <v>'County Lists-Current Yr (Refi)'!$X$10:$X$92</v>
      </c>
      <c r="Y7" s="142" t="str">
        <f t="shared" si="0"/>
        <v>'County Lists-Current Yr (Refi)'!$Y$10:$Y$96</v>
      </c>
      <c r="Z7" s="142" t="str">
        <f t="shared" si="0"/>
        <v>'County Lists-Current Yr (Refi)'!$Z$10:$Z$91</v>
      </c>
      <c r="AA7" s="142" t="str">
        <f t="shared" si="0"/>
        <v>'County Lists-Current Yr (Refi)'!$AA$10:$AA$124</v>
      </c>
      <c r="AB7" s="142" t="str">
        <f t="shared" si="0"/>
        <v>'County Lists-Current Yr (Refi)'!$AB$10:$AB$65</v>
      </c>
      <c r="AC7" s="142" t="str">
        <f t="shared" si="0"/>
        <v>'County Lists-Current Yr (Refi)'!$AC$10:$AC$102</v>
      </c>
      <c r="AD7" s="142" t="str">
        <f t="shared" si="0"/>
        <v>'County Lists-Current Yr (Refi)'!$AD$10:$AD$26</v>
      </c>
      <c r="AE7" s="142" t="str">
        <f t="shared" si="0"/>
        <v>'County Lists-Current Yr (Refi)'!$AE$10:$AE$19</v>
      </c>
      <c r="AF7" s="142" t="str">
        <f t="shared" si="0"/>
        <v>'County Lists-Current Yr (Refi)'!$AF$10:$AF$30</v>
      </c>
      <c r="AG7" s="142" t="str">
        <f t="shared" si="0"/>
        <v>'County Lists-Current Yr (Refi)'!$AG$10:$AG$42</v>
      </c>
      <c r="AH7" s="142" t="str">
        <f t="shared" si="0"/>
        <v>'County Lists-Current Yr (Refi)'!$AH$10:$AH$71</v>
      </c>
      <c r="AI7" s="142" t="str">
        <f t="shared" si="0"/>
        <v>'County Lists-Current Yr (Refi)'!$AI$10:$AI$109</v>
      </c>
      <c r="AJ7" s="142" t="str">
        <f t="shared" si="0"/>
        <v>'County Lists-Current Yr (Refi)'!$AJ$10:$AJ$62</v>
      </c>
      <c r="AK7" s="142" t="str">
        <f t="shared" si="0"/>
        <v>'County Lists-Current Yr (Refi)'!$AK$10:$AK$97</v>
      </c>
      <c r="AL7" s="142" t="str">
        <f t="shared" si="0"/>
        <v>'County Lists-Current Yr (Refi)'!$AL$10:$AL$86</v>
      </c>
      <c r="AM7" s="142" t="str">
        <f t="shared" si="0"/>
        <v>'County Lists-Current Yr (Refi)'!$AM$10:$AM$45</v>
      </c>
      <c r="AN7" s="142" t="str">
        <f t="shared" si="0"/>
        <v>'County Lists-Current Yr (Refi)'!$AN$10:$AN$76</v>
      </c>
      <c r="AO7" s="142" t="str">
        <f t="shared" si="0"/>
        <v>'County Lists-Current Yr (Refi)'!$AO$10:$AO$14</v>
      </c>
      <c r="AP7" s="142" t="str">
        <f t="shared" si="0"/>
        <v>'County Lists-Current Yr (Refi)'!$AP$10:$AP$55</v>
      </c>
      <c r="AQ7" s="142" t="str">
        <f t="shared" si="0"/>
        <v>'County Lists-Current Yr (Refi)'!$AQ$10:$AQ$75</v>
      </c>
      <c r="AR7" s="142" t="str">
        <f t="shared" si="0"/>
        <v>'County Lists-Current Yr (Refi)'!$AR$10:$AR$104</v>
      </c>
      <c r="AS7" s="142" t="str">
        <f t="shared" si="0"/>
        <v>'County Lists-Current Yr (Refi)'!$AS$10:$AS$263</v>
      </c>
      <c r="AT7" s="142" t="str">
        <f t="shared" si="0"/>
        <v>'County Lists-Current Yr (Refi)'!$AT$10:$AT$38</v>
      </c>
      <c r="AU7" s="142" t="str">
        <f t="shared" si="0"/>
        <v>'County Lists-Current Yr (Refi)'!$AU$10:$AU$23</v>
      </c>
      <c r="AV7" s="142" t="str">
        <f t="shared" si="0"/>
        <v>'County Lists-Current Yr (Refi)'!$AV$10:$AV$142</v>
      </c>
      <c r="AW7" s="142" t="str">
        <f t="shared" si="0"/>
        <v>'County Lists-Current Yr (Refi)'!$AW$10:$AW$48</v>
      </c>
      <c r="AX7" s="142" t="str">
        <f t="shared" si="0"/>
        <v>'County Lists-Current Yr (Refi)'!$AX$10:$AX$64</v>
      </c>
      <c r="AY7" s="142" t="str">
        <f t="shared" si="0"/>
        <v>'County Lists-Current Yr (Refi)'!$AY$10:$AY$81</v>
      </c>
      <c r="AZ7" s="142" t="str">
        <f t="shared" si="0"/>
        <v>'County Lists-Current Yr (Refi)'!$AZ$10:$AZ$32</v>
      </c>
    </row>
    <row r="8" spans="1:52" x14ac:dyDescent="0.2">
      <c r="A8" s="131"/>
      <c r="B8" s="143" t="s">
        <v>159</v>
      </c>
      <c r="C8" s="143" t="s">
        <v>134</v>
      </c>
      <c r="D8" s="143" t="s">
        <v>160</v>
      </c>
      <c r="E8" s="143" t="s">
        <v>161</v>
      </c>
      <c r="F8" s="143" t="s">
        <v>135</v>
      </c>
      <c r="G8" s="143" t="s">
        <v>136</v>
      </c>
      <c r="H8" s="143" t="s">
        <v>137</v>
      </c>
      <c r="I8" s="143" t="s">
        <v>162</v>
      </c>
      <c r="J8" s="143" t="s">
        <v>138</v>
      </c>
      <c r="K8" s="143" t="s">
        <v>139</v>
      </c>
      <c r="L8" s="143" t="s">
        <v>140</v>
      </c>
      <c r="M8" s="143" t="s">
        <v>141</v>
      </c>
      <c r="N8" s="143" t="s">
        <v>142</v>
      </c>
      <c r="O8" s="143" t="s">
        <v>163</v>
      </c>
      <c r="P8" s="143" t="s">
        <v>164</v>
      </c>
      <c r="Q8" s="143" t="s">
        <v>165</v>
      </c>
      <c r="R8" s="143" t="s">
        <v>166</v>
      </c>
      <c r="S8" s="143" t="s">
        <v>167</v>
      </c>
      <c r="T8" s="143" t="s">
        <v>168</v>
      </c>
      <c r="U8" s="143" t="s">
        <v>169</v>
      </c>
      <c r="V8" s="143" t="s">
        <v>143</v>
      </c>
      <c r="W8" s="143" t="s">
        <v>145</v>
      </c>
      <c r="X8" s="143" t="s">
        <v>170</v>
      </c>
      <c r="Y8" s="143" t="s">
        <v>171</v>
      </c>
      <c r="Z8" s="143" t="s">
        <v>172</v>
      </c>
      <c r="AA8" s="143" t="s">
        <v>173</v>
      </c>
      <c r="AB8" s="143" t="s">
        <v>174</v>
      </c>
      <c r="AC8" s="143" t="s">
        <v>175</v>
      </c>
      <c r="AD8" s="143" t="s">
        <v>176</v>
      </c>
      <c r="AE8" s="143" t="s">
        <v>146</v>
      </c>
      <c r="AF8" s="143" t="s">
        <v>147</v>
      </c>
      <c r="AG8" s="143" t="s">
        <v>177</v>
      </c>
      <c r="AH8" s="143" t="s">
        <v>148</v>
      </c>
      <c r="AI8" s="143" t="s">
        <v>149</v>
      </c>
      <c r="AJ8" s="143" t="s">
        <v>178</v>
      </c>
      <c r="AK8" s="143" t="s">
        <v>179</v>
      </c>
      <c r="AL8" s="143" t="s">
        <v>180</v>
      </c>
      <c r="AM8" s="143" t="s">
        <v>181</v>
      </c>
      <c r="AN8" s="143" t="s">
        <v>150</v>
      </c>
      <c r="AO8" s="143" t="s">
        <v>151</v>
      </c>
      <c r="AP8" s="143" t="s">
        <v>182</v>
      </c>
      <c r="AQ8" s="143" t="s">
        <v>183</v>
      </c>
      <c r="AR8" s="143" t="s">
        <v>152</v>
      </c>
      <c r="AS8" s="143" t="s">
        <v>184</v>
      </c>
      <c r="AT8" s="143" t="s">
        <v>153</v>
      </c>
      <c r="AU8" s="143" t="s">
        <v>185</v>
      </c>
      <c r="AV8" s="143" t="s">
        <v>154</v>
      </c>
      <c r="AW8" s="143" t="s">
        <v>155</v>
      </c>
      <c r="AX8" s="143" t="s">
        <v>156</v>
      </c>
      <c r="AY8" s="143" t="s">
        <v>186</v>
      </c>
      <c r="AZ8" s="143" t="s">
        <v>157</v>
      </c>
    </row>
    <row r="9" spans="1:52" x14ac:dyDescent="0.2">
      <c r="A9" s="136"/>
      <c r="B9" s="132" t="s">
        <v>82</v>
      </c>
      <c r="C9" s="132" t="s">
        <v>83</v>
      </c>
      <c r="D9" s="132" t="s">
        <v>84</v>
      </c>
      <c r="E9" s="132" t="s">
        <v>85</v>
      </c>
      <c r="F9" s="132" t="s">
        <v>86</v>
      </c>
      <c r="G9" s="132" t="s">
        <v>87</v>
      </c>
      <c r="H9" s="132" t="s">
        <v>88</v>
      </c>
      <c r="I9" s="132" t="s">
        <v>89</v>
      </c>
      <c r="J9" s="132" t="s">
        <v>90</v>
      </c>
      <c r="K9" s="132" t="s">
        <v>91</v>
      </c>
      <c r="L9" s="132" t="s">
        <v>92</v>
      </c>
      <c r="M9" s="132" t="s">
        <v>93</v>
      </c>
      <c r="N9" s="132" t="s">
        <v>94</v>
      </c>
      <c r="O9" s="132" t="s">
        <v>95</v>
      </c>
      <c r="P9" s="132" t="s">
        <v>96</v>
      </c>
      <c r="Q9" s="132" t="s">
        <v>97</v>
      </c>
      <c r="R9" s="132" t="s">
        <v>98</v>
      </c>
      <c r="S9" s="132" t="s">
        <v>99</v>
      </c>
      <c r="T9" s="132" t="s">
        <v>100</v>
      </c>
      <c r="U9" s="132" t="s">
        <v>101</v>
      </c>
      <c r="V9" s="132" t="s">
        <v>102</v>
      </c>
      <c r="W9" s="132" t="s">
        <v>103</v>
      </c>
      <c r="X9" s="132" t="s">
        <v>104</v>
      </c>
      <c r="Y9" s="132" t="s">
        <v>105</v>
      </c>
      <c r="Z9" s="132" t="s">
        <v>106</v>
      </c>
      <c r="AA9" s="132" t="s">
        <v>107</v>
      </c>
      <c r="AB9" s="132" t="s">
        <v>108</v>
      </c>
      <c r="AC9" s="132" t="s">
        <v>109</v>
      </c>
      <c r="AD9" s="132" t="s">
        <v>110</v>
      </c>
      <c r="AE9" s="132" t="s">
        <v>111</v>
      </c>
      <c r="AF9" s="132" t="s">
        <v>112</v>
      </c>
      <c r="AG9" s="132" t="s">
        <v>113</v>
      </c>
      <c r="AH9" s="132" t="s">
        <v>114</v>
      </c>
      <c r="AI9" s="132" t="s">
        <v>115</v>
      </c>
      <c r="AJ9" s="132" t="s">
        <v>116</v>
      </c>
      <c r="AK9" s="132" t="s">
        <v>117</v>
      </c>
      <c r="AL9" s="132" t="s">
        <v>118</v>
      </c>
      <c r="AM9" s="132" t="s">
        <v>119</v>
      </c>
      <c r="AN9" s="132" t="s">
        <v>120</v>
      </c>
      <c r="AO9" s="132" t="s">
        <v>121</v>
      </c>
      <c r="AP9" s="132" t="s">
        <v>122</v>
      </c>
      <c r="AQ9" s="132" t="s">
        <v>123</v>
      </c>
      <c r="AR9" s="132" t="s">
        <v>124</v>
      </c>
      <c r="AS9" s="132" t="s">
        <v>125</v>
      </c>
      <c r="AT9" s="132" t="s">
        <v>126</v>
      </c>
      <c r="AU9" s="132" t="s">
        <v>127</v>
      </c>
      <c r="AV9" s="132" t="s">
        <v>128</v>
      </c>
      <c r="AW9" s="132" t="s">
        <v>129</v>
      </c>
      <c r="AX9" s="132" t="s">
        <v>130</v>
      </c>
      <c r="AY9" s="132" t="s">
        <v>131</v>
      </c>
      <c r="AZ9" s="132" t="s">
        <v>132</v>
      </c>
    </row>
    <row r="10" spans="1:52" x14ac:dyDescent="0.2">
      <c r="A10" s="134">
        <v>1</v>
      </c>
      <c r="B10" s="131" t="str">
        <f t="shared" ref="B10:K19" si="1">IFERROR(VLOOKUP($B$3&amp;"_"&amp;B$8&amp;$A10,LookUpTable_CountyName_AllYears,3,FALSE),"")</f>
        <v>AUTAUGA COUNTY</v>
      </c>
      <c r="C10" s="131" t="str">
        <f t="shared" si="1"/>
        <v>ALEUTIANS EAST BOROUGH</v>
      </c>
      <c r="D10" s="131" t="str">
        <f t="shared" si="1"/>
        <v>APACHE COUNTY</v>
      </c>
      <c r="E10" s="131" t="str">
        <f t="shared" si="1"/>
        <v>ARKANSAS COUNTY</v>
      </c>
      <c r="F10" s="131" t="str">
        <f t="shared" si="1"/>
        <v>ALAMEDA COUNTY</v>
      </c>
      <c r="G10" s="131" t="str">
        <f t="shared" si="1"/>
        <v>ADAMS COUNTY</v>
      </c>
      <c r="H10" s="131" t="str">
        <f t="shared" si="1"/>
        <v>FAIRFIELD COUNTY</v>
      </c>
      <c r="I10" s="131" t="str">
        <f t="shared" si="1"/>
        <v>KENT COUNTY</v>
      </c>
      <c r="J10" s="131" t="str">
        <f t="shared" si="1"/>
        <v>DISTRICT OF COLUMBIA</v>
      </c>
      <c r="K10" s="131" t="str">
        <f t="shared" si="1"/>
        <v>ALACHUA COUNTY</v>
      </c>
      <c r="L10" s="131" t="str">
        <f t="shared" ref="L10:U19" si="2">IFERROR(VLOOKUP($B$3&amp;"_"&amp;L$8&amp;$A10,LookUpTable_CountyName_AllYears,3,FALSE),"")</f>
        <v>APPLING COUNTY</v>
      </c>
      <c r="M10" s="131" t="str">
        <f t="shared" si="2"/>
        <v>HAWAII COUNTY</v>
      </c>
      <c r="N10" s="131" t="str">
        <f t="shared" si="2"/>
        <v>ADA COUNTY</v>
      </c>
      <c r="O10" s="131" t="str">
        <f t="shared" si="2"/>
        <v>ADAMS COUNTY</v>
      </c>
      <c r="P10" s="131" t="str">
        <f t="shared" si="2"/>
        <v>ADAMS COUNTY</v>
      </c>
      <c r="Q10" s="131" t="str">
        <f t="shared" si="2"/>
        <v>ADAIR COUNTY</v>
      </c>
      <c r="R10" s="131" t="str">
        <f t="shared" si="2"/>
        <v>ALLEN COUNTY</v>
      </c>
      <c r="S10" s="131" t="str">
        <f t="shared" si="2"/>
        <v>ADAIR COUNTY</v>
      </c>
      <c r="T10" s="131" t="str">
        <f t="shared" si="2"/>
        <v>ACADIA PARISH</v>
      </c>
      <c r="U10" s="131" t="str">
        <f t="shared" si="2"/>
        <v>ANDROSCOGGIN COUNTY</v>
      </c>
      <c r="V10" s="131" t="str">
        <f t="shared" ref="V10:AE19" si="3">IFERROR(VLOOKUP($B$3&amp;"_"&amp;V$8&amp;$A10,LookUpTable_CountyName_AllYears,3,FALSE),"")</f>
        <v>ALLEGANY COUNTY</v>
      </c>
      <c r="W10" s="131" t="str">
        <f t="shared" si="3"/>
        <v>BARNSTABLE COUNTY</v>
      </c>
      <c r="X10" s="131" t="str">
        <f t="shared" si="3"/>
        <v>ALCONA COUNTY</v>
      </c>
      <c r="Y10" s="131" t="str">
        <f t="shared" si="3"/>
        <v>AITKIN COUNTY</v>
      </c>
      <c r="Z10" s="131" t="str">
        <f t="shared" si="3"/>
        <v>ADAMS COUNTY</v>
      </c>
      <c r="AA10" s="131" t="str">
        <f t="shared" si="3"/>
        <v>ADAIR COUNTY</v>
      </c>
      <c r="AB10" s="131" t="str">
        <f t="shared" si="3"/>
        <v>BEAVERHEAD COUNTY</v>
      </c>
      <c r="AC10" s="131" t="str">
        <f t="shared" si="3"/>
        <v>ADAMS COUNTY</v>
      </c>
      <c r="AD10" s="131" t="str">
        <f t="shared" si="3"/>
        <v>CHURCHILL COUNTY</v>
      </c>
      <c r="AE10" s="131" t="str">
        <f t="shared" si="3"/>
        <v>BELKNAP COUNTY</v>
      </c>
      <c r="AF10" s="131" t="str">
        <f t="shared" ref="AF10:AO19" si="4">IFERROR(VLOOKUP($B$3&amp;"_"&amp;AF$8&amp;$A10,LookUpTable_CountyName_AllYears,3,FALSE),"")</f>
        <v>ATLANTIC COUNTY</v>
      </c>
      <c r="AG10" s="131" t="str">
        <f t="shared" si="4"/>
        <v>BERNALILLO COUNTY</v>
      </c>
      <c r="AH10" s="131" t="str">
        <f t="shared" si="4"/>
        <v>ALBANY COUNTY</v>
      </c>
      <c r="AI10" s="131" t="str">
        <f t="shared" si="4"/>
        <v>ALAMANCE COUNTY</v>
      </c>
      <c r="AJ10" s="131" t="str">
        <f t="shared" si="4"/>
        <v>ADAMS COUNTY</v>
      </c>
      <c r="AK10" s="131" t="str">
        <f t="shared" si="4"/>
        <v>ADAMS COUNTY</v>
      </c>
      <c r="AL10" s="131" t="str">
        <f t="shared" si="4"/>
        <v>ADAIR COUNTY</v>
      </c>
      <c r="AM10" s="131" t="str">
        <f t="shared" si="4"/>
        <v>BAKER COUNTY</v>
      </c>
      <c r="AN10" s="131" t="str">
        <f t="shared" si="4"/>
        <v>ADAMS COUNTY</v>
      </c>
      <c r="AO10" s="131" t="str">
        <f t="shared" si="4"/>
        <v>BRISTOL COUNTY</v>
      </c>
      <c r="AP10" s="131" t="str">
        <f t="shared" ref="AP10:AZ19" si="5">IFERROR(VLOOKUP($B$3&amp;"_"&amp;AP$8&amp;$A10,LookUpTable_CountyName_AllYears,3,FALSE),"")</f>
        <v>ABBEVILLE COUNTY</v>
      </c>
      <c r="AQ10" s="131" t="str">
        <f t="shared" si="5"/>
        <v>AURORA COUNTY</v>
      </c>
      <c r="AR10" s="131" t="str">
        <f t="shared" si="5"/>
        <v>ANDERSON COUNTY</v>
      </c>
      <c r="AS10" s="131" t="str">
        <f t="shared" si="5"/>
        <v>ANDERSON COUNTY</v>
      </c>
      <c r="AT10" s="131" t="str">
        <f t="shared" si="5"/>
        <v>BEAVER COUNTY</v>
      </c>
      <c r="AU10" s="131" t="str">
        <f t="shared" si="5"/>
        <v>ADDISON COUNTY</v>
      </c>
      <c r="AV10" s="131" t="str">
        <f t="shared" si="5"/>
        <v>ACCOMACK COUNTY</v>
      </c>
      <c r="AW10" s="131" t="str">
        <f t="shared" si="5"/>
        <v>ADAMS COUNTY</v>
      </c>
      <c r="AX10" s="131" t="str">
        <f t="shared" si="5"/>
        <v>BARBOUR COUNTY</v>
      </c>
      <c r="AY10" s="131" t="str">
        <f t="shared" si="5"/>
        <v>ADAMS COUNTY</v>
      </c>
      <c r="AZ10" s="131" t="str">
        <f t="shared" si="5"/>
        <v>ALBANY COUNTY</v>
      </c>
    </row>
    <row r="11" spans="1:52" x14ac:dyDescent="0.2">
      <c r="A11" s="135">
        <v>2</v>
      </c>
      <c r="B11" s="131" t="str">
        <f t="shared" si="1"/>
        <v>BALDWIN COUNTY</v>
      </c>
      <c r="C11" s="131" t="str">
        <f t="shared" si="1"/>
        <v>ALEUTIANS WEST CENSUS AREA</v>
      </c>
      <c r="D11" s="131" t="str">
        <f t="shared" si="1"/>
        <v>COCHISE COUNTY</v>
      </c>
      <c r="E11" s="131" t="str">
        <f t="shared" si="1"/>
        <v>ASHLEY COUNTY</v>
      </c>
      <c r="F11" s="131" t="str">
        <f t="shared" si="1"/>
        <v>ALPINE COUNTY</v>
      </c>
      <c r="G11" s="131" t="str">
        <f t="shared" si="1"/>
        <v>ALAMOSA COUNTY</v>
      </c>
      <c r="H11" s="131" t="str">
        <f t="shared" si="1"/>
        <v>HARTFORD COUNTY</v>
      </c>
      <c r="I11" s="131" t="str">
        <f t="shared" si="1"/>
        <v>NEW CASTLE COUNTY</v>
      </c>
      <c r="J11" s="131" t="str">
        <f t="shared" si="1"/>
        <v/>
      </c>
      <c r="K11" s="131" t="str">
        <f t="shared" si="1"/>
        <v>BAKER COUNTY</v>
      </c>
      <c r="L11" s="131" t="str">
        <f t="shared" si="2"/>
        <v>ATKINSON COUNTY</v>
      </c>
      <c r="M11" s="131" t="str">
        <f t="shared" si="2"/>
        <v>HONOLULU COUNTY</v>
      </c>
      <c r="N11" s="131" t="str">
        <f t="shared" si="2"/>
        <v>ADAMS COUNTY</v>
      </c>
      <c r="O11" s="131" t="str">
        <f t="shared" si="2"/>
        <v>ALEXANDER COUNTY</v>
      </c>
      <c r="P11" s="131" t="str">
        <f t="shared" si="2"/>
        <v>ALLEN COUNTY</v>
      </c>
      <c r="Q11" s="131" t="str">
        <f t="shared" si="2"/>
        <v>ADAMS COUNTY</v>
      </c>
      <c r="R11" s="131" t="str">
        <f t="shared" si="2"/>
        <v>ANDERSON COUNTY</v>
      </c>
      <c r="S11" s="131" t="str">
        <f t="shared" si="2"/>
        <v>ALLEN COUNTY</v>
      </c>
      <c r="T11" s="131" t="str">
        <f t="shared" si="2"/>
        <v>ALLEN PARISH</v>
      </c>
      <c r="U11" s="131" t="str">
        <f t="shared" si="2"/>
        <v>AROOSTOOK COUNTY</v>
      </c>
      <c r="V11" s="131" t="str">
        <f t="shared" si="3"/>
        <v>ANNE ARUNDEL COUNTY</v>
      </c>
      <c r="W11" s="131" t="str">
        <f t="shared" si="3"/>
        <v>BERKSHIRE COUNTY</v>
      </c>
      <c r="X11" s="131" t="str">
        <f t="shared" si="3"/>
        <v>ALGER COUNTY</v>
      </c>
      <c r="Y11" s="131" t="str">
        <f t="shared" si="3"/>
        <v>ANOKA COUNTY</v>
      </c>
      <c r="Z11" s="131" t="str">
        <f t="shared" si="3"/>
        <v>ALCORN COUNTY</v>
      </c>
      <c r="AA11" s="131" t="str">
        <f t="shared" si="3"/>
        <v>ANDREW COUNTY</v>
      </c>
      <c r="AB11" s="131" t="str">
        <f t="shared" si="3"/>
        <v>BIG HORN COUNTY</v>
      </c>
      <c r="AC11" s="131" t="str">
        <f t="shared" si="3"/>
        <v>ANTELOPE COUNTY</v>
      </c>
      <c r="AD11" s="131" t="str">
        <f t="shared" si="3"/>
        <v>CLARK COUNTY</v>
      </c>
      <c r="AE11" s="131" t="str">
        <f t="shared" si="3"/>
        <v>CARROLL COUNTY</v>
      </c>
      <c r="AF11" s="131" t="str">
        <f t="shared" si="4"/>
        <v>BERGEN COUNTY</v>
      </c>
      <c r="AG11" s="131" t="str">
        <f t="shared" si="4"/>
        <v>CATRON COUNTY</v>
      </c>
      <c r="AH11" s="131" t="str">
        <f t="shared" si="4"/>
        <v>ALLEGANY COUNTY</v>
      </c>
      <c r="AI11" s="131" t="str">
        <f t="shared" si="4"/>
        <v>ALEXANDER COUNTY</v>
      </c>
      <c r="AJ11" s="131" t="str">
        <f t="shared" si="4"/>
        <v>BARNES COUNTY</v>
      </c>
      <c r="AK11" s="131" t="str">
        <f t="shared" si="4"/>
        <v>ALLEN COUNTY</v>
      </c>
      <c r="AL11" s="131" t="str">
        <f t="shared" si="4"/>
        <v>ALFALFA COUNTY</v>
      </c>
      <c r="AM11" s="131" t="str">
        <f t="shared" si="4"/>
        <v>BENTON COUNTY</v>
      </c>
      <c r="AN11" s="131" t="str">
        <f t="shared" si="4"/>
        <v>ALLEGHENY COUNTY</v>
      </c>
      <c r="AO11" s="131" t="str">
        <f t="shared" si="4"/>
        <v>KENT COUNTY</v>
      </c>
      <c r="AP11" s="131" t="str">
        <f t="shared" si="5"/>
        <v>AIKEN COUNTY</v>
      </c>
      <c r="AQ11" s="131" t="str">
        <f t="shared" si="5"/>
        <v>BEADLE COUNTY</v>
      </c>
      <c r="AR11" s="131" t="str">
        <f t="shared" si="5"/>
        <v>BEDFORD COUNTY</v>
      </c>
      <c r="AS11" s="131" t="str">
        <f t="shared" si="5"/>
        <v>ANDREWS COUNTY</v>
      </c>
      <c r="AT11" s="131" t="str">
        <f t="shared" si="5"/>
        <v>BOX ELDER COUNTY</v>
      </c>
      <c r="AU11" s="131" t="str">
        <f t="shared" si="5"/>
        <v>BENNINGTON COUNTY</v>
      </c>
      <c r="AV11" s="131" t="str">
        <f t="shared" si="5"/>
        <v>ALBEMARLE COUNTY</v>
      </c>
      <c r="AW11" s="131" t="str">
        <f t="shared" si="5"/>
        <v>ASOTIN COUNTY</v>
      </c>
      <c r="AX11" s="131" t="str">
        <f t="shared" si="5"/>
        <v>BERKELEY COUNTY</v>
      </c>
      <c r="AY11" s="131" t="str">
        <f t="shared" si="5"/>
        <v>ASHLAND COUNTY</v>
      </c>
      <c r="AZ11" s="131" t="str">
        <f t="shared" si="5"/>
        <v>BIG HORN COUNTY</v>
      </c>
    </row>
    <row r="12" spans="1:52" x14ac:dyDescent="0.2">
      <c r="A12" s="135">
        <v>3</v>
      </c>
      <c r="B12" s="131" t="str">
        <f t="shared" si="1"/>
        <v>BARBOUR COUNTY</v>
      </c>
      <c r="C12" s="131" t="str">
        <f t="shared" si="1"/>
        <v>ANCHORAGE MUNICIPALITY</v>
      </c>
      <c r="D12" s="131" t="str">
        <f t="shared" si="1"/>
        <v>COCONINO COUNTY</v>
      </c>
      <c r="E12" s="131" t="str">
        <f t="shared" si="1"/>
        <v>BAXTER COUNTY</v>
      </c>
      <c r="F12" s="131" t="str">
        <f t="shared" si="1"/>
        <v>AMADOR COUNTY</v>
      </c>
      <c r="G12" s="131" t="str">
        <f t="shared" si="1"/>
        <v>ARAPAHOE COUNTY</v>
      </c>
      <c r="H12" s="131" t="str">
        <f t="shared" si="1"/>
        <v>LITCHFIELD COUNTY</v>
      </c>
      <c r="I12" s="131" t="str">
        <f t="shared" si="1"/>
        <v>SUSSEX COUNTY</v>
      </c>
      <c r="J12" s="131" t="str">
        <f t="shared" si="1"/>
        <v/>
      </c>
      <c r="K12" s="131" t="str">
        <f t="shared" si="1"/>
        <v>BAY COUNTY</v>
      </c>
      <c r="L12" s="131" t="str">
        <f t="shared" si="2"/>
        <v>BACON COUNTY</v>
      </c>
      <c r="M12" s="131" t="str">
        <f t="shared" si="2"/>
        <v>KALAWAO COUNTY</v>
      </c>
      <c r="N12" s="131" t="str">
        <f t="shared" si="2"/>
        <v>BANNOCK COUNTY</v>
      </c>
      <c r="O12" s="131" t="str">
        <f t="shared" si="2"/>
        <v>BOND COUNTY</v>
      </c>
      <c r="P12" s="131" t="str">
        <f t="shared" si="2"/>
        <v>BARTHOLOMEW COUNTY</v>
      </c>
      <c r="Q12" s="131" t="str">
        <f t="shared" si="2"/>
        <v>ALLAMAKEE COUNTY</v>
      </c>
      <c r="R12" s="131" t="str">
        <f t="shared" si="2"/>
        <v>ATCHISON COUNTY</v>
      </c>
      <c r="S12" s="131" t="str">
        <f t="shared" si="2"/>
        <v>ANDERSON COUNTY</v>
      </c>
      <c r="T12" s="131" t="str">
        <f t="shared" si="2"/>
        <v>ASCENSION PARISH</v>
      </c>
      <c r="U12" s="131" t="str">
        <f t="shared" si="2"/>
        <v>CUMBERLAND COUNTY</v>
      </c>
      <c r="V12" s="131" t="str">
        <f t="shared" si="3"/>
        <v>BALTIMORE COUNTY</v>
      </c>
      <c r="W12" s="131" t="str">
        <f t="shared" si="3"/>
        <v>BRISTOL COUNTY</v>
      </c>
      <c r="X12" s="131" t="str">
        <f t="shared" si="3"/>
        <v>ALLEGAN COUNTY</v>
      </c>
      <c r="Y12" s="131" t="str">
        <f t="shared" si="3"/>
        <v>BECKER COUNTY</v>
      </c>
      <c r="Z12" s="131" t="str">
        <f t="shared" si="3"/>
        <v>AMITE COUNTY</v>
      </c>
      <c r="AA12" s="131" t="str">
        <f t="shared" si="3"/>
        <v>ATCHISON COUNTY</v>
      </c>
      <c r="AB12" s="131" t="str">
        <f t="shared" si="3"/>
        <v>BLAINE COUNTY</v>
      </c>
      <c r="AC12" s="131" t="str">
        <f t="shared" si="3"/>
        <v>ARTHUR COUNTY</v>
      </c>
      <c r="AD12" s="131" t="str">
        <f t="shared" si="3"/>
        <v>DOUGLAS COUNTY</v>
      </c>
      <c r="AE12" s="131" t="str">
        <f t="shared" si="3"/>
        <v>CHESHIRE COUNTY</v>
      </c>
      <c r="AF12" s="131" t="str">
        <f t="shared" si="4"/>
        <v>BURLINGTON COUNTY</v>
      </c>
      <c r="AG12" s="131" t="str">
        <f t="shared" si="4"/>
        <v>CHAVES COUNTY</v>
      </c>
      <c r="AH12" s="131" t="str">
        <f t="shared" si="4"/>
        <v>BRONX COUNTY</v>
      </c>
      <c r="AI12" s="131" t="str">
        <f t="shared" si="4"/>
        <v>ALLEGHANY COUNTY</v>
      </c>
      <c r="AJ12" s="131" t="str">
        <f t="shared" si="4"/>
        <v>BENSON COUNTY</v>
      </c>
      <c r="AK12" s="131" t="str">
        <f t="shared" si="4"/>
        <v>ASHLAND COUNTY</v>
      </c>
      <c r="AL12" s="131" t="str">
        <f t="shared" si="4"/>
        <v>ATOKA COUNTY</v>
      </c>
      <c r="AM12" s="131" t="str">
        <f t="shared" si="4"/>
        <v>CLACKAMAS COUNTY</v>
      </c>
      <c r="AN12" s="131" t="str">
        <f t="shared" si="4"/>
        <v>ARMSTRONG COUNTY</v>
      </c>
      <c r="AO12" s="131" t="str">
        <f t="shared" si="4"/>
        <v>NEWPORT COUNTY</v>
      </c>
      <c r="AP12" s="131" t="str">
        <f t="shared" si="5"/>
        <v>ALLENDALE COUNTY</v>
      </c>
      <c r="AQ12" s="131" t="str">
        <f t="shared" si="5"/>
        <v>BENNETT COUNTY</v>
      </c>
      <c r="AR12" s="131" t="str">
        <f t="shared" si="5"/>
        <v>BENTON COUNTY</v>
      </c>
      <c r="AS12" s="131" t="str">
        <f t="shared" si="5"/>
        <v>ANGELINA COUNTY</v>
      </c>
      <c r="AT12" s="131" t="str">
        <f t="shared" si="5"/>
        <v>CACHE COUNTY</v>
      </c>
      <c r="AU12" s="131" t="str">
        <f t="shared" si="5"/>
        <v>CALEDONIA COUNTY</v>
      </c>
      <c r="AV12" s="131" t="str">
        <f t="shared" si="5"/>
        <v>ALLEGHANY COUNTY</v>
      </c>
      <c r="AW12" s="131" t="str">
        <f t="shared" si="5"/>
        <v>BENTON COUNTY</v>
      </c>
      <c r="AX12" s="131" t="str">
        <f t="shared" si="5"/>
        <v>BOONE COUNTY</v>
      </c>
      <c r="AY12" s="131" t="str">
        <f t="shared" si="5"/>
        <v>BARRON COUNTY</v>
      </c>
      <c r="AZ12" s="131" t="str">
        <f t="shared" si="5"/>
        <v>CAMPBELL COUNTY</v>
      </c>
    </row>
    <row r="13" spans="1:52" x14ac:dyDescent="0.2">
      <c r="A13" s="135">
        <v>4</v>
      </c>
      <c r="B13" s="131" t="str">
        <f t="shared" si="1"/>
        <v>BIBB COUNTY</v>
      </c>
      <c r="C13" s="131" t="str">
        <f t="shared" si="1"/>
        <v>BETHEL CENSUS AREA</v>
      </c>
      <c r="D13" s="131" t="str">
        <f t="shared" si="1"/>
        <v>GILA COUNTY</v>
      </c>
      <c r="E13" s="131" t="str">
        <f t="shared" si="1"/>
        <v>BENTON COUNTY</v>
      </c>
      <c r="F13" s="131" t="str">
        <f t="shared" si="1"/>
        <v>BUTTE COUNTY</v>
      </c>
      <c r="G13" s="131" t="str">
        <f t="shared" si="1"/>
        <v>ARCHULETA COUNTY</v>
      </c>
      <c r="H13" s="131" t="str">
        <f t="shared" si="1"/>
        <v>MIDDLESEX COUNTY</v>
      </c>
      <c r="I13" s="131" t="str">
        <f t="shared" si="1"/>
        <v/>
      </c>
      <c r="J13" s="131" t="str">
        <f t="shared" si="1"/>
        <v/>
      </c>
      <c r="K13" s="131" t="str">
        <f t="shared" si="1"/>
        <v>BRADFORD COUNTY</v>
      </c>
      <c r="L13" s="131" t="str">
        <f t="shared" si="2"/>
        <v>BAKER COUNTY</v>
      </c>
      <c r="M13" s="131" t="str">
        <f t="shared" si="2"/>
        <v>KAUAI COUNTY</v>
      </c>
      <c r="N13" s="131" t="str">
        <f t="shared" si="2"/>
        <v>BEAR LAKE COUNTY</v>
      </c>
      <c r="O13" s="131" t="str">
        <f t="shared" si="2"/>
        <v>BOONE COUNTY</v>
      </c>
      <c r="P13" s="131" t="str">
        <f t="shared" si="2"/>
        <v>BENTON COUNTY</v>
      </c>
      <c r="Q13" s="131" t="str">
        <f t="shared" si="2"/>
        <v>APPANOOSE COUNTY</v>
      </c>
      <c r="R13" s="131" t="str">
        <f t="shared" si="2"/>
        <v>BARBER COUNTY</v>
      </c>
      <c r="S13" s="131" t="str">
        <f t="shared" si="2"/>
        <v>BALLARD COUNTY</v>
      </c>
      <c r="T13" s="131" t="str">
        <f t="shared" si="2"/>
        <v>ASSUMPTION PARISH</v>
      </c>
      <c r="U13" s="131" t="str">
        <f t="shared" si="2"/>
        <v>FRANKLIN COUNTY</v>
      </c>
      <c r="V13" s="131" t="str">
        <f t="shared" si="3"/>
        <v>CALVERT COUNTY</v>
      </c>
      <c r="W13" s="131" t="str">
        <f t="shared" si="3"/>
        <v>DUKES COUNTY</v>
      </c>
      <c r="X13" s="131" t="str">
        <f t="shared" si="3"/>
        <v>ALPENA COUNTY</v>
      </c>
      <c r="Y13" s="131" t="str">
        <f t="shared" si="3"/>
        <v>BELTRAMI COUNTY</v>
      </c>
      <c r="Z13" s="131" t="str">
        <f t="shared" si="3"/>
        <v>ATTALA COUNTY</v>
      </c>
      <c r="AA13" s="131" t="str">
        <f t="shared" si="3"/>
        <v>AUDRAIN COUNTY</v>
      </c>
      <c r="AB13" s="131" t="str">
        <f t="shared" si="3"/>
        <v>BROADWATER COUNTY</v>
      </c>
      <c r="AC13" s="131" t="str">
        <f t="shared" si="3"/>
        <v>BANNER COUNTY</v>
      </c>
      <c r="AD13" s="131" t="str">
        <f t="shared" si="3"/>
        <v>ELKO COUNTY</v>
      </c>
      <c r="AE13" s="131" t="str">
        <f t="shared" si="3"/>
        <v>COOS COUNTY</v>
      </c>
      <c r="AF13" s="131" t="str">
        <f t="shared" si="4"/>
        <v>CAMDEN COUNTY</v>
      </c>
      <c r="AG13" s="131" t="str">
        <f t="shared" si="4"/>
        <v>CIBOLA COUNTY</v>
      </c>
      <c r="AH13" s="131" t="str">
        <f t="shared" si="4"/>
        <v>BROOME COUNTY</v>
      </c>
      <c r="AI13" s="131" t="str">
        <f t="shared" si="4"/>
        <v>ANSON COUNTY</v>
      </c>
      <c r="AJ13" s="131" t="str">
        <f t="shared" si="4"/>
        <v>BILLINGS COUNTY</v>
      </c>
      <c r="AK13" s="131" t="str">
        <f t="shared" si="4"/>
        <v>ASHTABULA COUNTY</v>
      </c>
      <c r="AL13" s="131" t="str">
        <f t="shared" si="4"/>
        <v>BEAVER COUNTY</v>
      </c>
      <c r="AM13" s="131" t="str">
        <f t="shared" si="4"/>
        <v>CLATSOP COUNTY</v>
      </c>
      <c r="AN13" s="131" t="str">
        <f t="shared" si="4"/>
        <v>BEAVER COUNTY</v>
      </c>
      <c r="AO13" s="131" t="str">
        <f t="shared" si="4"/>
        <v>PROVIDENCE COUNTY</v>
      </c>
      <c r="AP13" s="131" t="str">
        <f t="shared" si="5"/>
        <v>ANDERSON COUNTY</v>
      </c>
      <c r="AQ13" s="131" t="str">
        <f t="shared" si="5"/>
        <v>BON HOMME COUNTY</v>
      </c>
      <c r="AR13" s="131" t="str">
        <f t="shared" si="5"/>
        <v>BLEDSOE COUNTY</v>
      </c>
      <c r="AS13" s="131" t="str">
        <f t="shared" si="5"/>
        <v>ARANSAS COUNTY</v>
      </c>
      <c r="AT13" s="131" t="str">
        <f t="shared" si="5"/>
        <v>CARBON COUNTY</v>
      </c>
      <c r="AU13" s="131" t="str">
        <f t="shared" si="5"/>
        <v>CHITTENDEN COUNTY</v>
      </c>
      <c r="AV13" s="131" t="str">
        <f t="shared" si="5"/>
        <v>AMELIA COUNTY</v>
      </c>
      <c r="AW13" s="131" t="str">
        <f t="shared" si="5"/>
        <v>CHELAN COUNTY</v>
      </c>
      <c r="AX13" s="131" t="str">
        <f t="shared" si="5"/>
        <v>BRAXTON COUNTY</v>
      </c>
      <c r="AY13" s="131" t="str">
        <f t="shared" si="5"/>
        <v>BAYFIELD COUNTY</v>
      </c>
      <c r="AZ13" s="131" t="str">
        <f t="shared" si="5"/>
        <v>CARBON COUNTY</v>
      </c>
    </row>
    <row r="14" spans="1:52" x14ac:dyDescent="0.2">
      <c r="A14" s="135">
        <v>5</v>
      </c>
      <c r="B14" s="131" t="str">
        <f t="shared" si="1"/>
        <v>BLOUNT COUNTY</v>
      </c>
      <c r="C14" s="131" t="str">
        <f t="shared" si="1"/>
        <v>BRISTOL BAY BOROUGH</v>
      </c>
      <c r="D14" s="131" t="str">
        <f t="shared" si="1"/>
        <v>GRAHAM COUNTY</v>
      </c>
      <c r="E14" s="131" t="str">
        <f t="shared" si="1"/>
        <v>BOONE COUNTY</v>
      </c>
      <c r="F14" s="131" t="str">
        <f t="shared" si="1"/>
        <v>CALAVERAS COUNTY</v>
      </c>
      <c r="G14" s="131" t="str">
        <f t="shared" si="1"/>
        <v>BACA COUNTY</v>
      </c>
      <c r="H14" s="131" t="str">
        <f t="shared" si="1"/>
        <v>NEW HAVEN COUNTY</v>
      </c>
      <c r="I14" s="131" t="str">
        <f t="shared" si="1"/>
        <v/>
      </c>
      <c r="J14" s="131" t="str">
        <f t="shared" si="1"/>
        <v/>
      </c>
      <c r="K14" s="131" t="str">
        <f t="shared" si="1"/>
        <v>BREVARD COUNTY</v>
      </c>
      <c r="L14" s="131" t="str">
        <f t="shared" si="2"/>
        <v>BALDWIN COUNTY</v>
      </c>
      <c r="M14" s="131" t="str">
        <f t="shared" si="2"/>
        <v>MAUI COUNTY</v>
      </c>
      <c r="N14" s="131" t="str">
        <f t="shared" si="2"/>
        <v>BENEWAH COUNTY</v>
      </c>
      <c r="O14" s="131" t="str">
        <f t="shared" si="2"/>
        <v>BROWN COUNTY</v>
      </c>
      <c r="P14" s="131" t="str">
        <f t="shared" si="2"/>
        <v>BLACKFORD COUNTY</v>
      </c>
      <c r="Q14" s="131" t="str">
        <f t="shared" si="2"/>
        <v>AUDUBON COUNTY</v>
      </c>
      <c r="R14" s="131" t="str">
        <f t="shared" si="2"/>
        <v>BARTON COUNTY</v>
      </c>
      <c r="S14" s="131" t="str">
        <f t="shared" si="2"/>
        <v>BARREN COUNTY</v>
      </c>
      <c r="T14" s="131" t="str">
        <f t="shared" si="2"/>
        <v>AVOYELLES PARISH</v>
      </c>
      <c r="U14" s="131" t="str">
        <f t="shared" si="2"/>
        <v>HANCOCK COUNTY</v>
      </c>
      <c r="V14" s="131" t="str">
        <f t="shared" si="3"/>
        <v>CAROLINE COUNTY</v>
      </c>
      <c r="W14" s="131" t="str">
        <f t="shared" si="3"/>
        <v>ESSEX COUNTY</v>
      </c>
      <c r="X14" s="131" t="str">
        <f t="shared" si="3"/>
        <v>ANTRIM COUNTY</v>
      </c>
      <c r="Y14" s="131" t="str">
        <f t="shared" si="3"/>
        <v>BENTON COUNTY</v>
      </c>
      <c r="Z14" s="131" t="str">
        <f t="shared" si="3"/>
        <v>BENTON COUNTY</v>
      </c>
      <c r="AA14" s="131" t="str">
        <f t="shared" si="3"/>
        <v>BARRY COUNTY</v>
      </c>
      <c r="AB14" s="131" t="str">
        <f t="shared" si="3"/>
        <v>CARBON COUNTY</v>
      </c>
      <c r="AC14" s="131" t="str">
        <f t="shared" si="3"/>
        <v>BLAINE COUNTY</v>
      </c>
      <c r="AD14" s="131" t="str">
        <f t="shared" si="3"/>
        <v>ESMERALDA COUNTY</v>
      </c>
      <c r="AE14" s="131" t="str">
        <f t="shared" si="3"/>
        <v>GRAFTON COUNTY</v>
      </c>
      <c r="AF14" s="131" t="str">
        <f t="shared" si="4"/>
        <v>CAPE MAY COUNTY</v>
      </c>
      <c r="AG14" s="131" t="str">
        <f t="shared" si="4"/>
        <v>COLFAX COUNTY</v>
      </c>
      <c r="AH14" s="131" t="str">
        <f t="shared" si="4"/>
        <v>CATTARAUGUS COUNTY</v>
      </c>
      <c r="AI14" s="131" t="str">
        <f t="shared" si="4"/>
        <v>ASHE COUNTY</v>
      </c>
      <c r="AJ14" s="131" t="str">
        <f t="shared" si="4"/>
        <v>BOTTINEAU COUNTY</v>
      </c>
      <c r="AK14" s="131" t="str">
        <f t="shared" si="4"/>
        <v>ATHENS COUNTY</v>
      </c>
      <c r="AL14" s="131" t="str">
        <f t="shared" si="4"/>
        <v>BECKHAM COUNTY</v>
      </c>
      <c r="AM14" s="131" t="str">
        <f t="shared" si="4"/>
        <v>COLUMBIA COUNTY</v>
      </c>
      <c r="AN14" s="131" t="str">
        <f t="shared" si="4"/>
        <v>BEDFORD COUNTY</v>
      </c>
      <c r="AO14" s="131" t="str">
        <f t="shared" si="4"/>
        <v>WASHINGTON COUNTY</v>
      </c>
      <c r="AP14" s="131" t="str">
        <f t="shared" si="5"/>
        <v>BAMBERG COUNTY</v>
      </c>
      <c r="AQ14" s="131" t="str">
        <f t="shared" si="5"/>
        <v>BROOKINGS COUNTY</v>
      </c>
      <c r="AR14" s="131" t="str">
        <f t="shared" si="5"/>
        <v>BLOUNT COUNTY</v>
      </c>
      <c r="AS14" s="131" t="str">
        <f t="shared" si="5"/>
        <v>ARCHER COUNTY</v>
      </c>
      <c r="AT14" s="131" t="str">
        <f t="shared" si="5"/>
        <v>DAGGETT COUNTY</v>
      </c>
      <c r="AU14" s="131" t="str">
        <f t="shared" si="5"/>
        <v>ESSEX COUNTY</v>
      </c>
      <c r="AV14" s="131" t="str">
        <f t="shared" si="5"/>
        <v>AMHERST COUNTY</v>
      </c>
      <c r="AW14" s="131" t="str">
        <f t="shared" si="5"/>
        <v>CLALLAM COUNTY</v>
      </c>
      <c r="AX14" s="131" t="str">
        <f t="shared" si="5"/>
        <v>BROOKE COUNTY</v>
      </c>
      <c r="AY14" s="131" t="str">
        <f t="shared" si="5"/>
        <v>BROWN COUNTY</v>
      </c>
      <c r="AZ14" s="131" t="str">
        <f t="shared" si="5"/>
        <v>CONVERSE COUNTY</v>
      </c>
    </row>
    <row r="15" spans="1:52" x14ac:dyDescent="0.2">
      <c r="A15" s="135">
        <v>6</v>
      </c>
      <c r="B15" s="131" t="str">
        <f t="shared" si="1"/>
        <v>BULLOCK COUNTY</v>
      </c>
      <c r="C15" s="131" t="str">
        <f t="shared" si="1"/>
        <v>CHUGACH CENSUS AREA</v>
      </c>
      <c r="D15" s="131" t="str">
        <f t="shared" si="1"/>
        <v>GREENLEE COUNTY</v>
      </c>
      <c r="E15" s="131" t="str">
        <f t="shared" si="1"/>
        <v>BRADLEY COUNTY</v>
      </c>
      <c r="F15" s="131" t="str">
        <f t="shared" si="1"/>
        <v>COLUSA COUNTY</v>
      </c>
      <c r="G15" s="131" t="str">
        <f t="shared" si="1"/>
        <v>BENT COUNTY</v>
      </c>
      <c r="H15" s="131" t="str">
        <f t="shared" si="1"/>
        <v>NEW LONDON COUNTY</v>
      </c>
      <c r="I15" s="131" t="str">
        <f t="shared" si="1"/>
        <v/>
      </c>
      <c r="J15" s="131" t="str">
        <f t="shared" si="1"/>
        <v/>
      </c>
      <c r="K15" s="131" t="str">
        <f t="shared" si="1"/>
        <v>BROWARD COUNTY</v>
      </c>
      <c r="L15" s="131" t="str">
        <f t="shared" si="2"/>
        <v>BANKS COUNTY</v>
      </c>
      <c r="M15" s="131" t="str">
        <f t="shared" si="2"/>
        <v/>
      </c>
      <c r="N15" s="131" t="str">
        <f t="shared" si="2"/>
        <v>BINGHAM COUNTY</v>
      </c>
      <c r="O15" s="131" t="str">
        <f t="shared" si="2"/>
        <v>BUREAU COUNTY</v>
      </c>
      <c r="P15" s="131" t="str">
        <f t="shared" si="2"/>
        <v>BOONE COUNTY</v>
      </c>
      <c r="Q15" s="131" t="str">
        <f t="shared" si="2"/>
        <v>BENTON COUNTY</v>
      </c>
      <c r="R15" s="131" t="str">
        <f t="shared" si="2"/>
        <v>BOURBON COUNTY</v>
      </c>
      <c r="S15" s="131" t="str">
        <f t="shared" si="2"/>
        <v>BATH COUNTY</v>
      </c>
      <c r="T15" s="131" t="str">
        <f t="shared" si="2"/>
        <v>BEAUREGARD PARISH</v>
      </c>
      <c r="U15" s="131" t="str">
        <f t="shared" si="2"/>
        <v>KENNEBEC COUNTY</v>
      </c>
      <c r="V15" s="131" t="str">
        <f t="shared" si="3"/>
        <v>CARROLL COUNTY</v>
      </c>
      <c r="W15" s="131" t="str">
        <f t="shared" si="3"/>
        <v>FRANKLIN COUNTY</v>
      </c>
      <c r="X15" s="131" t="str">
        <f t="shared" si="3"/>
        <v>ARENAC COUNTY</v>
      </c>
      <c r="Y15" s="131" t="str">
        <f t="shared" si="3"/>
        <v>BIG STONE COUNTY</v>
      </c>
      <c r="Z15" s="131" t="str">
        <f t="shared" si="3"/>
        <v>BOLIVAR COUNTY</v>
      </c>
      <c r="AA15" s="131" t="str">
        <f t="shared" si="3"/>
        <v>BARTON COUNTY</v>
      </c>
      <c r="AB15" s="131" t="str">
        <f t="shared" si="3"/>
        <v>CARTER COUNTY</v>
      </c>
      <c r="AC15" s="131" t="str">
        <f t="shared" si="3"/>
        <v>BOONE COUNTY</v>
      </c>
      <c r="AD15" s="131" t="str">
        <f t="shared" si="3"/>
        <v>EUREKA COUNTY</v>
      </c>
      <c r="AE15" s="131" t="str">
        <f t="shared" si="3"/>
        <v>HILLSBOROUGH COUNTY</v>
      </c>
      <c r="AF15" s="131" t="str">
        <f t="shared" si="4"/>
        <v>CUMBERLAND COUNTY</v>
      </c>
      <c r="AG15" s="131" t="str">
        <f t="shared" si="4"/>
        <v>CURRY COUNTY</v>
      </c>
      <c r="AH15" s="131" t="str">
        <f t="shared" si="4"/>
        <v>CAYUGA COUNTY</v>
      </c>
      <c r="AI15" s="131" t="str">
        <f t="shared" si="4"/>
        <v>AVERY COUNTY</v>
      </c>
      <c r="AJ15" s="131" t="str">
        <f t="shared" si="4"/>
        <v>BOWMAN COUNTY</v>
      </c>
      <c r="AK15" s="131" t="str">
        <f t="shared" si="4"/>
        <v>AUGLAIZE COUNTY</v>
      </c>
      <c r="AL15" s="131" t="str">
        <f t="shared" si="4"/>
        <v>BLAINE COUNTY</v>
      </c>
      <c r="AM15" s="131" t="str">
        <f t="shared" si="4"/>
        <v>COOS COUNTY</v>
      </c>
      <c r="AN15" s="131" t="str">
        <f t="shared" si="4"/>
        <v>BERKS COUNTY</v>
      </c>
      <c r="AO15" s="131" t="str">
        <f t="shared" si="4"/>
        <v/>
      </c>
      <c r="AP15" s="131" t="str">
        <f t="shared" si="5"/>
        <v>BARNWELL COUNTY</v>
      </c>
      <c r="AQ15" s="131" t="str">
        <f t="shared" si="5"/>
        <v>BROWN COUNTY</v>
      </c>
      <c r="AR15" s="131" t="str">
        <f t="shared" si="5"/>
        <v>BRADLEY COUNTY</v>
      </c>
      <c r="AS15" s="131" t="str">
        <f t="shared" si="5"/>
        <v>ARMSTRONG COUNTY</v>
      </c>
      <c r="AT15" s="131" t="str">
        <f t="shared" si="5"/>
        <v>DAVIS COUNTY</v>
      </c>
      <c r="AU15" s="131" t="str">
        <f t="shared" si="5"/>
        <v>FRANKLIN COUNTY</v>
      </c>
      <c r="AV15" s="131" t="str">
        <f t="shared" si="5"/>
        <v>APPOMATTOX COUNTY</v>
      </c>
      <c r="AW15" s="131" t="str">
        <f t="shared" si="5"/>
        <v>CLARK COUNTY</v>
      </c>
      <c r="AX15" s="131" t="str">
        <f t="shared" si="5"/>
        <v>CABELL COUNTY</v>
      </c>
      <c r="AY15" s="131" t="str">
        <f t="shared" si="5"/>
        <v>BUFFALO COUNTY</v>
      </c>
      <c r="AZ15" s="131" t="str">
        <f t="shared" si="5"/>
        <v>CROOK COUNTY</v>
      </c>
    </row>
    <row r="16" spans="1:52" x14ac:dyDescent="0.2">
      <c r="A16" s="135">
        <v>7</v>
      </c>
      <c r="B16" s="131" t="str">
        <f t="shared" si="1"/>
        <v>BUTLER COUNTY</v>
      </c>
      <c r="C16" s="131" t="str">
        <f t="shared" si="1"/>
        <v>COPPER RIVER CENSUS AREA</v>
      </c>
      <c r="D16" s="131" t="str">
        <f t="shared" si="1"/>
        <v>LA PAZ COUNTY</v>
      </c>
      <c r="E16" s="131" t="str">
        <f t="shared" si="1"/>
        <v>CALHOUN COUNTY</v>
      </c>
      <c r="F16" s="131" t="str">
        <f t="shared" si="1"/>
        <v>CONTRA COSTA COUNTY</v>
      </c>
      <c r="G16" s="131" t="str">
        <f t="shared" si="1"/>
        <v>BOULDER COUNTY</v>
      </c>
      <c r="H16" s="131" t="str">
        <f t="shared" si="1"/>
        <v>TOLLAND COUNTY</v>
      </c>
      <c r="I16" s="131" t="str">
        <f t="shared" si="1"/>
        <v/>
      </c>
      <c r="J16" s="131" t="str">
        <f t="shared" si="1"/>
        <v/>
      </c>
      <c r="K16" s="131" t="str">
        <f t="shared" si="1"/>
        <v>CALHOUN COUNTY</v>
      </c>
      <c r="L16" s="131" t="str">
        <f t="shared" si="2"/>
        <v>BARROW COUNTY</v>
      </c>
      <c r="M16" s="131" t="str">
        <f t="shared" si="2"/>
        <v/>
      </c>
      <c r="N16" s="131" t="str">
        <f t="shared" si="2"/>
        <v>BLAINE COUNTY</v>
      </c>
      <c r="O16" s="131" t="str">
        <f t="shared" si="2"/>
        <v>CALHOUN COUNTY</v>
      </c>
      <c r="P16" s="131" t="str">
        <f t="shared" si="2"/>
        <v>BROWN COUNTY</v>
      </c>
      <c r="Q16" s="131" t="str">
        <f t="shared" si="2"/>
        <v>BLACK HAWK COUNTY</v>
      </c>
      <c r="R16" s="131" t="str">
        <f t="shared" si="2"/>
        <v>BROWN COUNTY</v>
      </c>
      <c r="S16" s="131" t="str">
        <f t="shared" si="2"/>
        <v>BELL COUNTY</v>
      </c>
      <c r="T16" s="131" t="str">
        <f t="shared" si="2"/>
        <v>BIENVILLE PARISH</v>
      </c>
      <c r="U16" s="131" t="str">
        <f t="shared" si="2"/>
        <v>KNOX COUNTY</v>
      </c>
      <c r="V16" s="131" t="str">
        <f t="shared" si="3"/>
        <v>CECIL COUNTY</v>
      </c>
      <c r="W16" s="131" t="str">
        <f t="shared" si="3"/>
        <v>HAMPDEN COUNTY</v>
      </c>
      <c r="X16" s="131" t="str">
        <f t="shared" si="3"/>
        <v>BARAGA COUNTY</v>
      </c>
      <c r="Y16" s="131" t="str">
        <f t="shared" si="3"/>
        <v>BLUE EARTH COUNTY</v>
      </c>
      <c r="Z16" s="131" t="str">
        <f t="shared" si="3"/>
        <v>CALHOUN COUNTY</v>
      </c>
      <c r="AA16" s="131" t="str">
        <f t="shared" si="3"/>
        <v>BATES COUNTY</v>
      </c>
      <c r="AB16" s="131" t="str">
        <f t="shared" si="3"/>
        <v>CASCADE COUNTY</v>
      </c>
      <c r="AC16" s="131" t="str">
        <f t="shared" si="3"/>
        <v>BOX BUTTE COUNTY</v>
      </c>
      <c r="AD16" s="131" t="str">
        <f t="shared" si="3"/>
        <v>HUMBOLDT COUNTY</v>
      </c>
      <c r="AE16" s="131" t="str">
        <f t="shared" si="3"/>
        <v>MERRIMACK COUNTY</v>
      </c>
      <c r="AF16" s="131" t="str">
        <f t="shared" si="4"/>
        <v>ESSEX COUNTY</v>
      </c>
      <c r="AG16" s="131" t="str">
        <f t="shared" si="4"/>
        <v>DE BACA COUNTY</v>
      </c>
      <c r="AH16" s="131" t="str">
        <f t="shared" si="4"/>
        <v>CHAUTAUQUA COUNTY</v>
      </c>
      <c r="AI16" s="131" t="str">
        <f t="shared" si="4"/>
        <v>BEAUFORT COUNTY</v>
      </c>
      <c r="AJ16" s="131" t="str">
        <f t="shared" si="4"/>
        <v>BURKE COUNTY</v>
      </c>
      <c r="AK16" s="131" t="str">
        <f t="shared" si="4"/>
        <v>BELMONT COUNTY</v>
      </c>
      <c r="AL16" s="131" t="str">
        <f t="shared" si="4"/>
        <v>BRYAN COUNTY</v>
      </c>
      <c r="AM16" s="131" t="str">
        <f t="shared" si="4"/>
        <v>CROOK COUNTY</v>
      </c>
      <c r="AN16" s="131" t="str">
        <f t="shared" si="4"/>
        <v>BLAIR COUNTY</v>
      </c>
      <c r="AO16" s="131" t="str">
        <f t="shared" si="4"/>
        <v/>
      </c>
      <c r="AP16" s="131" t="str">
        <f t="shared" si="5"/>
        <v>BEAUFORT COUNTY</v>
      </c>
      <c r="AQ16" s="131" t="str">
        <f t="shared" si="5"/>
        <v>BRULE COUNTY</v>
      </c>
      <c r="AR16" s="131" t="str">
        <f t="shared" si="5"/>
        <v>CAMPBELL COUNTY</v>
      </c>
      <c r="AS16" s="131" t="str">
        <f t="shared" si="5"/>
        <v>ATASCOSA COUNTY</v>
      </c>
      <c r="AT16" s="131" t="str">
        <f t="shared" si="5"/>
        <v>DUCHESNE COUNTY</v>
      </c>
      <c r="AU16" s="131" t="str">
        <f t="shared" si="5"/>
        <v>GRAND ISLE COUNTY</v>
      </c>
      <c r="AV16" s="131" t="str">
        <f t="shared" si="5"/>
        <v>ARLINGTON COUNTY</v>
      </c>
      <c r="AW16" s="131" t="str">
        <f t="shared" si="5"/>
        <v>COLUMBIA COUNTY</v>
      </c>
      <c r="AX16" s="131" t="str">
        <f t="shared" si="5"/>
        <v>CALHOUN COUNTY</v>
      </c>
      <c r="AY16" s="131" t="str">
        <f t="shared" si="5"/>
        <v>BURNETT COUNTY</v>
      </c>
      <c r="AZ16" s="131" t="str">
        <f t="shared" si="5"/>
        <v>FREMONT COUNTY</v>
      </c>
    </row>
    <row r="17" spans="1:52" x14ac:dyDescent="0.2">
      <c r="A17" s="135">
        <v>8</v>
      </c>
      <c r="B17" s="131" t="str">
        <f t="shared" si="1"/>
        <v>CALHOUN COUNTY</v>
      </c>
      <c r="C17" s="131" t="str">
        <f t="shared" si="1"/>
        <v>DENALI BOROUGH</v>
      </c>
      <c r="D17" s="131" t="str">
        <f t="shared" si="1"/>
        <v>MARICOPA COUNTY</v>
      </c>
      <c r="E17" s="131" t="str">
        <f t="shared" si="1"/>
        <v>CARROLL COUNTY</v>
      </c>
      <c r="F17" s="131" t="str">
        <f t="shared" si="1"/>
        <v>DEL NORTE COUNTY</v>
      </c>
      <c r="G17" s="131" t="str">
        <f t="shared" si="1"/>
        <v>BROOMFIELD COUNTY</v>
      </c>
      <c r="H17" s="131" t="str">
        <f t="shared" si="1"/>
        <v>WINDHAM COUNTY</v>
      </c>
      <c r="I17" s="131" t="str">
        <f t="shared" si="1"/>
        <v/>
      </c>
      <c r="J17" s="131" t="str">
        <f t="shared" si="1"/>
        <v/>
      </c>
      <c r="K17" s="131" t="str">
        <f t="shared" si="1"/>
        <v>CHARLOTTE COUNTY</v>
      </c>
      <c r="L17" s="131" t="str">
        <f t="shared" si="2"/>
        <v>BARTOW COUNTY</v>
      </c>
      <c r="M17" s="131" t="str">
        <f t="shared" si="2"/>
        <v/>
      </c>
      <c r="N17" s="131" t="str">
        <f t="shared" si="2"/>
        <v>BOISE COUNTY</v>
      </c>
      <c r="O17" s="131" t="str">
        <f t="shared" si="2"/>
        <v>CARROLL COUNTY</v>
      </c>
      <c r="P17" s="131" t="str">
        <f t="shared" si="2"/>
        <v>CARROLL COUNTY</v>
      </c>
      <c r="Q17" s="131" t="str">
        <f t="shared" si="2"/>
        <v>BOONE COUNTY</v>
      </c>
      <c r="R17" s="131" t="str">
        <f t="shared" si="2"/>
        <v>BUTLER COUNTY</v>
      </c>
      <c r="S17" s="131" t="str">
        <f t="shared" si="2"/>
        <v>BOONE COUNTY</v>
      </c>
      <c r="T17" s="131" t="str">
        <f t="shared" si="2"/>
        <v>BOSSIER PARISH</v>
      </c>
      <c r="U17" s="131" t="str">
        <f t="shared" si="2"/>
        <v>LINCOLN COUNTY</v>
      </c>
      <c r="V17" s="131" t="str">
        <f t="shared" si="3"/>
        <v>CHARLES COUNTY</v>
      </c>
      <c r="W17" s="131" t="str">
        <f t="shared" si="3"/>
        <v>HAMPSHIRE COUNTY</v>
      </c>
      <c r="X17" s="131" t="str">
        <f t="shared" si="3"/>
        <v>BARRY COUNTY</v>
      </c>
      <c r="Y17" s="131" t="str">
        <f t="shared" si="3"/>
        <v>BROWN COUNTY</v>
      </c>
      <c r="Z17" s="131" t="str">
        <f t="shared" si="3"/>
        <v>CARROLL COUNTY</v>
      </c>
      <c r="AA17" s="131" t="str">
        <f t="shared" si="3"/>
        <v>BENTON COUNTY</v>
      </c>
      <c r="AB17" s="131" t="str">
        <f t="shared" si="3"/>
        <v>CHOUTEAU COUNTY</v>
      </c>
      <c r="AC17" s="131" t="str">
        <f t="shared" si="3"/>
        <v>BOYD COUNTY</v>
      </c>
      <c r="AD17" s="131" t="str">
        <f t="shared" si="3"/>
        <v>LANDER COUNTY</v>
      </c>
      <c r="AE17" s="131" t="str">
        <f t="shared" si="3"/>
        <v>ROCKINGHAM COUNTY</v>
      </c>
      <c r="AF17" s="131" t="str">
        <f t="shared" si="4"/>
        <v>GLOUCESTER COUNTY</v>
      </c>
      <c r="AG17" s="131" t="str">
        <f t="shared" si="4"/>
        <v>DONA ANA COUNTY</v>
      </c>
      <c r="AH17" s="131" t="str">
        <f t="shared" si="4"/>
        <v>CHEMUNG COUNTY</v>
      </c>
      <c r="AI17" s="131" t="str">
        <f t="shared" si="4"/>
        <v>BERTIE COUNTY</v>
      </c>
      <c r="AJ17" s="131" t="str">
        <f t="shared" si="4"/>
        <v>BURLEIGH COUNTY</v>
      </c>
      <c r="AK17" s="131" t="str">
        <f t="shared" si="4"/>
        <v>BROWN COUNTY</v>
      </c>
      <c r="AL17" s="131" t="str">
        <f t="shared" si="4"/>
        <v>CADDO COUNTY</v>
      </c>
      <c r="AM17" s="131" t="str">
        <f t="shared" si="4"/>
        <v>CURRY COUNTY</v>
      </c>
      <c r="AN17" s="131" t="str">
        <f t="shared" si="4"/>
        <v>BRADFORD COUNTY</v>
      </c>
      <c r="AO17" s="131" t="str">
        <f t="shared" si="4"/>
        <v/>
      </c>
      <c r="AP17" s="131" t="str">
        <f t="shared" si="5"/>
        <v>BERKELEY COUNTY</v>
      </c>
      <c r="AQ17" s="131" t="str">
        <f t="shared" si="5"/>
        <v>BUFFALO COUNTY</v>
      </c>
      <c r="AR17" s="131" t="str">
        <f t="shared" si="5"/>
        <v>CANNON COUNTY</v>
      </c>
      <c r="AS17" s="131" t="str">
        <f t="shared" si="5"/>
        <v>AUSTIN COUNTY</v>
      </c>
      <c r="AT17" s="131" t="str">
        <f t="shared" si="5"/>
        <v>EMERY COUNTY</v>
      </c>
      <c r="AU17" s="131" t="str">
        <f t="shared" si="5"/>
        <v>LAMOILLE COUNTY</v>
      </c>
      <c r="AV17" s="131" t="str">
        <f t="shared" si="5"/>
        <v>AUGUSTA COUNTY</v>
      </c>
      <c r="AW17" s="131" t="str">
        <f t="shared" si="5"/>
        <v>COWLITZ COUNTY</v>
      </c>
      <c r="AX17" s="131" t="str">
        <f t="shared" si="5"/>
        <v>CLAY COUNTY</v>
      </c>
      <c r="AY17" s="131" t="str">
        <f t="shared" si="5"/>
        <v>CALUMET COUNTY</v>
      </c>
      <c r="AZ17" s="131" t="str">
        <f t="shared" si="5"/>
        <v>GOSHEN COUNTY</v>
      </c>
    </row>
    <row r="18" spans="1:52" x14ac:dyDescent="0.2">
      <c r="A18" s="135">
        <v>9</v>
      </c>
      <c r="B18" s="131" t="str">
        <f t="shared" si="1"/>
        <v>CHAMBERS COUNTY</v>
      </c>
      <c r="C18" s="131" t="str">
        <f t="shared" si="1"/>
        <v>DILLINGHAM CENSUS AREA</v>
      </c>
      <c r="D18" s="131" t="str">
        <f t="shared" si="1"/>
        <v>MOHAVE COUNTY</v>
      </c>
      <c r="E18" s="131" t="str">
        <f t="shared" si="1"/>
        <v>CHICOT COUNTY</v>
      </c>
      <c r="F18" s="131" t="str">
        <f t="shared" si="1"/>
        <v>EL DORADO COUNTY</v>
      </c>
      <c r="G18" s="131" t="str">
        <f t="shared" si="1"/>
        <v>CHAFFEE COUNTY</v>
      </c>
      <c r="H18" s="131" t="str">
        <f t="shared" si="1"/>
        <v/>
      </c>
      <c r="I18" s="131" t="str">
        <f t="shared" si="1"/>
        <v/>
      </c>
      <c r="J18" s="131" t="str">
        <f t="shared" si="1"/>
        <v/>
      </c>
      <c r="K18" s="131" t="str">
        <f t="shared" si="1"/>
        <v>CITRUS COUNTY</v>
      </c>
      <c r="L18" s="131" t="str">
        <f t="shared" si="2"/>
        <v>BEN HILL COUNTY</v>
      </c>
      <c r="M18" s="131" t="str">
        <f t="shared" si="2"/>
        <v/>
      </c>
      <c r="N18" s="131" t="str">
        <f t="shared" si="2"/>
        <v>BONNER COUNTY</v>
      </c>
      <c r="O18" s="131" t="str">
        <f t="shared" si="2"/>
        <v>CASS COUNTY</v>
      </c>
      <c r="P18" s="131" t="str">
        <f t="shared" si="2"/>
        <v>CASS COUNTY</v>
      </c>
      <c r="Q18" s="131" t="str">
        <f t="shared" si="2"/>
        <v>BREMER COUNTY</v>
      </c>
      <c r="R18" s="131" t="str">
        <f t="shared" si="2"/>
        <v>CHASE COUNTY</v>
      </c>
      <c r="S18" s="131" t="str">
        <f t="shared" si="2"/>
        <v>BOURBON COUNTY</v>
      </c>
      <c r="T18" s="131" t="str">
        <f t="shared" si="2"/>
        <v>CADDO PARISH</v>
      </c>
      <c r="U18" s="131" t="str">
        <f t="shared" si="2"/>
        <v>OXFORD COUNTY</v>
      </c>
      <c r="V18" s="131" t="str">
        <f t="shared" si="3"/>
        <v>DORCHESTER COUNTY</v>
      </c>
      <c r="W18" s="131" t="str">
        <f t="shared" si="3"/>
        <v>MIDDLESEX COUNTY</v>
      </c>
      <c r="X18" s="131" t="str">
        <f t="shared" si="3"/>
        <v>BAY COUNTY</v>
      </c>
      <c r="Y18" s="131" t="str">
        <f t="shared" si="3"/>
        <v>CARLTON COUNTY</v>
      </c>
      <c r="Z18" s="131" t="str">
        <f t="shared" si="3"/>
        <v>CHICKASAW COUNTY</v>
      </c>
      <c r="AA18" s="131" t="str">
        <f t="shared" si="3"/>
        <v>BOLLINGER COUNTY</v>
      </c>
      <c r="AB18" s="131" t="str">
        <f t="shared" si="3"/>
        <v>CUSTER COUNTY</v>
      </c>
      <c r="AC18" s="131" t="str">
        <f t="shared" si="3"/>
        <v>BROWN COUNTY</v>
      </c>
      <c r="AD18" s="131" t="str">
        <f t="shared" si="3"/>
        <v>LINCOLN COUNTY</v>
      </c>
      <c r="AE18" s="131" t="str">
        <f t="shared" si="3"/>
        <v>STRAFFORD COUNTY</v>
      </c>
      <c r="AF18" s="131" t="str">
        <f t="shared" si="4"/>
        <v>HUDSON COUNTY</v>
      </c>
      <c r="AG18" s="131" t="str">
        <f t="shared" si="4"/>
        <v>EDDY COUNTY</v>
      </c>
      <c r="AH18" s="131" t="str">
        <f t="shared" si="4"/>
        <v>CHENANGO COUNTY</v>
      </c>
      <c r="AI18" s="131" t="str">
        <f t="shared" si="4"/>
        <v>BLADEN COUNTY</v>
      </c>
      <c r="AJ18" s="131" t="str">
        <f t="shared" si="4"/>
        <v>CASS COUNTY</v>
      </c>
      <c r="AK18" s="131" t="str">
        <f t="shared" si="4"/>
        <v>BUTLER COUNTY</v>
      </c>
      <c r="AL18" s="131" t="str">
        <f t="shared" si="4"/>
        <v>CANADIAN COUNTY</v>
      </c>
      <c r="AM18" s="131" t="str">
        <f t="shared" si="4"/>
        <v>DESCHUTES COUNTY</v>
      </c>
      <c r="AN18" s="131" t="str">
        <f t="shared" si="4"/>
        <v>BUCKS COUNTY</v>
      </c>
      <c r="AO18" s="131" t="str">
        <f t="shared" si="4"/>
        <v/>
      </c>
      <c r="AP18" s="131" t="str">
        <f t="shared" si="5"/>
        <v>CALHOUN COUNTY</v>
      </c>
      <c r="AQ18" s="131" t="str">
        <f t="shared" si="5"/>
        <v>BUTTE COUNTY</v>
      </c>
      <c r="AR18" s="131" t="str">
        <f t="shared" si="5"/>
        <v>CARROLL COUNTY</v>
      </c>
      <c r="AS18" s="131" t="str">
        <f t="shared" si="5"/>
        <v>BAILEY COUNTY</v>
      </c>
      <c r="AT18" s="131" t="str">
        <f t="shared" si="5"/>
        <v>GARFIELD COUNTY</v>
      </c>
      <c r="AU18" s="131" t="str">
        <f t="shared" si="5"/>
        <v>ORANGE COUNTY</v>
      </c>
      <c r="AV18" s="131" t="str">
        <f t="shared" si="5"/>
        <v>BATH COUNTY</v>
      </c>
      <c r="AW18" s="131" t="str">
        <f t="shared" si="5"/>
        <v>DOUGLAS COUNTY</v>
      </c>
      <c r="AX18" s="131" t="str">
        <f t="shared" si="5"/>
        <v>DODDRIDGE COUNTY</v>
      </c>
      <c r="AY18" s="131" t="str">
        <f t="shared" si="5"/>
        <v>CHIPPEWA COUNTY</v>
      </c>
      <c r="AZ18" s="131" t="str">
        <f t="shared" si="5"/>
        <v>HOT SPRINGS COUNTY</v>
      </c>
    </row>
    <row r="19" spans="1:52" x14ac:dyDescent="0.2">
      <c r="A19" s="135">
        <v>10</v>
      </c>
      <c r="B19" s="131" t="str">
        <f t="shared" si="1"/>
        <v>CHEROKEE COUNTY</v>
      </c>
      <c r="C19" s="131" t="str">
        <f t="shared" si="1"/>
        <v>FAIRBANKS NORTH STAR BOROUGH</v>
      </c>
      <c r="D19" s="131" t="str">
        <f t="shared" si="1"/>
        <v>NAVAJO COUNTY</v>
      </c>
      <c r="E19" s="131" t="str">
        <f t="shared" si="1"/>
        <v>CLARK COUNTY</v>
      </c>
      <c r="F19" s="131" t="str">
        <f t="shared" si="1"/>
        <v>FRESNO COUNTY</v>
      </c>
      <c r="G19" s="131" t="str">
        <f t="shared" si="1"/>
        <v>CHEYENNE COUNTY</v>
      </c>
      <c r="H19" s="131" t="str">
        <f t="shared" si="1"/>
        <v/>
      </c>
      <c r="I19" s="131" t="str">
        <f t="shared" si="1"/>
        <v/>
      </c>
      <c r="J19" s="131" t="str">
        <f t="shared" si="1"/>
        <v/>
      </c>
      <c r="K19" s="131" t="str">
        <f t="shared" si="1"/>
        <v>CLAY COUNTY</v>
      </c>
      <c r="L19" s="131" t="str">
        <f t="shared" si="2"/>
        <v>BERRIEN COUNTY</v>
      </c>
      <c r="M19" s="131" t="str">
        <f t="shared" si="2"/>
        <v/>
      </c>
      <c r="N19" s="131" t="str">
        <f t="shared" si="2"/>
        <v>BONNEVILLE COUNTY</v>
      </c>
      <c r="O19" s="131" t="str">
        <f t="shared" si="2"/>
        <v>CHAMPAIGN COUNTY</v>
      </c>
      <c r="P19" s="131" t="str">
        <f t="shared" si="2"/>
        <v>CLARK COUNTY</v>
      </c>
      <c r="Q19" s="131" t="str">
        <f t="shared" si="2"/>
        <v>BUCHANAN COUNTY</v>
      </c>
      <c r="R19" s="131" t="str">
        <f t="shared" si="2"/>
        <v>CHAUTAUQUA COUNTY</v>
      </c>
      <c r="S19" s="131" t="str">
        <f t="shared" si="2"/>
        <v>BOYD COUNTY</v>
      </c>
      <c r="T19" s="131" t="str">
        <f t="shared" si="2"/>
        <v>CALCASIEU PARISH</v>
      </c>
      <c r="U19" s="131" t="str">
        <f t="shared" si="2"/>
        <v>PENOBSCOT COUNTY</v>
      </c>
      <c r="V19" s="131" t="str">
        <f t="shared" si="3"/>
        <v>FREDERICK COUNTY</v>
      </c>
      <c r="W19" s="131" t="str">
        <f t="shared" si="3"/>
        <v>NANTUCKET COUNTY</v>
      </c>
      <c r="X19" s="131" t="str">
        <f t="shared" si="3"/>
        <v>BENZIE COUNTY</v>
      </c>
      <c r="Y19" s="131" t="str">
        <f t="shared" si="3"/>
        <v>CARVER COUNTY</v>
      </c>
      <c r="Z19" s="131" t="str">
        <f t="shared" si="3"/>
        <v>CHOCTAW COUNTY</v>
      </c>
      <c r="AA19" s="131" t="str">
        <f t="shared" si="3"/>
        <v>BOONE COUNTY</v>
      </c>
      <c r="AB19" s="131" t="str">
        <f t="shared" si="3"/>
        <v>DANIELS COUNTY</v>
      </c>
      <c r="AC19" s="131" t="str">
        <f t="shared" si="3"/>
        <v>BUFFALO COUNTY</v>
      </c>
      <c r="AD19" s="131" t="str">
        <f t="shared" si="3"/>
        <v>LYON COUNTY</v>
      </c>
      <c r="AE19" s="131" t="str">
        <f t="shared" si="3"/>
        <v>SULLIVAN COUNTY</v>
      </c>
      <c r="AF19" s="131" t="str">
        <f t="shared" si="4"/>
        <v>HUNTERDON COUNTY</v>
      </c>
      <c r="AG19" s="131" t="str">
        <f t="shared" si="4"/>
        <v>GRANT COUNTY</v>
      </c>
      <c r="AH19" s="131" t="str">
        <f t="shared" si="4"/>
        <v>CLINTON COUNTY</v>
      </c>
      <c r="AI19" s="131" t="str">
        <f t="shared" si="4"/>
        <v>BRUNSWICK COUNTY</v>
      </c>
      <c r="AJ19" s="131" t="str">
        <f t="shared" si="4"/>
        <v>CAVALIER COUNTY</v>
      </c>
      <c r="AK19" s="131" t="str">
        <f t="shared" si="4"/>
        <v>CARROLL COUNTY</v>
      </c>
      <c r="AL19" s="131" t="str">
        <f t="shared" si="4"/>
        <v>CARTER COUNTY</v>
      </c>
      <c r="AM19" s="131" t="str">
        <f t="shared" si="4"/>
        <v>DOUGLAS COUNTY</v>
      </c>
      <c r="AN19" s="131" t="str">
        <f t="shared" si="4"/>
        <v>BUTLER COUNTY</v>
      </c>
      <c r="AO19" s="131" t="str">
        <f t="shared" si="4"/>
        <v/>
      </c>
      <c r="AP19" s="131" t="str">
        <f t="shared" si="5"/>
        <v>CHARLESTON COUNTY</v>
      </c>
      <c r="AQ19" s="131" t="str">
        <f t="shared" si="5"/>
        <v>CAMPBELL COUNTY</v>
      </c>
      <c r="AR19" s="131" t="str">
        <f t="shared" si="5"/>
        <v>CARTER COUNTY</v>
      </c>
      <c r="AS19" s="131" t="str">
        <f t="shared" si="5"/>
        <v>BANDERA COUNTY</v>
      </c>
      <c r="AT19" s="131" t="str">
        <f t="shared" si="5"/>
        <v>GRAND COUNTY</v>
      </c>
      <c r="AU19" s="131" t="str">
        <f t="shared" si="5"/>
        <v>ORLEANS COUNTY</v>
      </c>
      <c r="AV19" s="131" t="str">
        <f t="shared" si="5"/>
        <v>BEDFORD COUNTY</v>
      </c>
      <c r="AW19" s="131" t="str">
        <f t="shared" si="5"/>
        <v>FERRY COUNTY</v>
      </c>
      <c r="AX19" s="131" t="str">
        <f t="shared" si="5"/>
        <v>FAYETTE COUNTY</v>
      </c>
      <c r="AY19" s="131" t="str">
        <f t="shared" si="5"/>
        <v>CLARK COUNTY</v>
      </c>
      <c r="AZ19" s="131" t="str">
        <f t="shared" si="5"/>
        <v>JOHNSON COUNTY</v>
      </c>
    </row>
    <row r="20" spans="1:52" x14ac:dyDescent="0.2">
      <c r="A20" s="135">
        <v>11</v>
      </c>
      <c r="B20" s="131" t="str">
        <f t="shared" ref="B20:K29" si="6">IFERROR(VLOOKUP($B$3&amp;"_"&amp;B$8&amp;$A20,LookUpTable_CountyName_AllYears,3,FALSE),"")</f>
        <v>CHILTON COUNTY</v>
      </c>
      <c r="C20" s="131" t="str">
        <f t="shared" si="6"/>
        <v>HAINES BOROUGH</v>
      </c>
      <c r="D20" s="131" t="str">
        <f t="shared" si="6"/>
        <v>PIMA COUNTY</v>
      </c>
      <c r="E20" s="131" t="str">
        <f t="shared" si="6"/>
        <v>CLAY COUNTY</v>
      </c>
      <c r="F20" s="131" t="str">
        <f t="shared" si="6"/>
        <v>GLENN COUNTY</v>
      </c>
      <c r="G20" s="131" t="str">
        <f t="shared" si="6"/>
        <v>CLEAR CREEK COUNTY</v>
      </c>
      <c r="H20" s="131" t="str">
        <f t="shared" si="6"/>
        <v/>
      </c>
      <c r="I20" s="131" t="str">
        <f t="shared" si="6"/>
        <v/>
      </c>
      <c r="J20" s="131" t="str">
        <f t="shared" si="6"/>
        <v/>
      </c>
      <c r="K20" s="131" t="str">
        <f t="shared" si="6"/>
        <v>COLLIER COUNTY</v>
      </c>
      <c r="L20" s="131" t="str">
        <f t="shared" ref="L20:U29" si="7">IFERROR(VLOOKUP($B$3&amp;"_"&amp;L$8&amp;$A20,LookUpTable_CountyName_AllYears,3,FALSE),"")</f>
        <v>BIBB COUNTY</v>
      </c>
      <c r="M20" s="131" t="str">
        <f t="shared" si="7"/>
        <v/>
      </c>
      <c r="N20" s="131" t="str">
        <f t="shared" si="7"/>
        <v>BOUNDARY COUNTY</v>
      </c>
      <c r="O20" s="131" t="str">
        <f t="shared" si="7"/>
        <v>CHRISTIAN COUNTY</v>
      </c>
      <c r="P20" s="131" t="str">
        <f t="shared" si="7"/>
        <v>CLAY COUNTY</v>
      </c>
      <c r="Q20" s="131" t="str">
        <f t="shared" si="7"/>
        <v>BUENA VISTA COUNTY</v>
      </c>
      <c r="R20" s="131" t="str">
        <f t="shared" si="7"/>
        <v>CHEROKEE COUNTY</v>
      </c>
      <c r="S20" s="131" t="str">
        <f t="shared" si="7"/>
        <v>BOYLE COUNTY</v>
      </c>
      <c r="T20" s="131" t="str">
        <f t="shared" si="7"/>
        <v>CALDWELL PARISH</v>
      </c>
      <c r="U20" s="131" t="str">
        <f t="shared" si="7"/>
        <v>PISCATAQUIS COUNTY</v>
      </c>
      <c r="V20" s="131" t="str">
        <f t="shared" ref="V20:AE29" si="8">IFERROR(VLOOKUP($B$3&amp;"_"&amp;V$8&amp;$A20,LookUpTable_CountyName_AllYears,3,FALSE),"")</f>
        <v>GARRETT COUNTY</v>
      </c>
      <c r="W20" s="131" t="str">
        <f t="shared" si="8"/>
        <v>NORFOLK COUNTY</v>
      </c>
      <c r="X20" s="131" t="str">
        <f t="shared" si="8"/>
        <v>BERRIEN COUNTY</v>
      </c>
      <c r="Y20" s="131" t="str">
        <f t="shared" si="8"/>
        <v>CASS COUNTY</v>
      </c>
      <c r="Z20" s="131" t="str">
        <f t="shared" si="8"/>
        <v>CLAIBORNE COUNTY</v>
      </c>
      <c r="AA20" s="131" t="str">
        <f t="shared" si="8"/>
        <v>BUCHANAN COUNTY</v>
      </c>
      <c r="AB20" s="131" t="str">
        <f t="shared" si="8"/>
        <v>DAWSON COUNTY</v>
      </c>
      <c r="AC20" s="131" t="str">
        <f t="shared" si="8"/>
        <v>BURT COUNTY</v>
      </c>
      <c r="AD20" s="131" t="str">
        <f t="shared" si="8"/>
        <v>MINERAL COUNTY</v>
      </c>
      <c r="AE20" s="131" t="str">
        <f t="shared" si="8"/>
        <v/>
      </c>
      <c r="AF20" s="131" t="str">
        <f t="shared" ref="AF20:AO29" si="9">IFERROR(VLOOKUP($B$3&amp;"_"&amp;AF$8&amp;$A20,LookUpTable_CountyName_AllYears,3,FALSE),"")</f>
        <v>MERCER COUNTY</v>
      </c>
      <c r="AG20" s="131" t="str">
        <f t="shared" si="9"/>
        <v>GUADALUPE COUNTY</v>
      </c>
      <c r="AH20" s="131" t="str">
        <f t="shared" si="9"/>
        <v>COLUMBIA COUNTY</v>
      </c>
      <c r="AI20" s="131" t="str">
        <f t="shared" si="9"/>
        <v>BUNCOMBE COUNTY</v>
      </c>
      <c r="AJ20" s="131" t="str">
        <f t="shared" si="9"/>
        <v>DICKEY COUNTY</v>
      </c>
      <c r="AK20" s="131" t="str">
        <f t="shared" si="9"/>
        <v>CHAMPAIGN COUNTY</v>
      </c>
      <c r="AL20" s="131" t="str">
        <f t="shared" si="9"/>
        <v>CHEROKEE COUNTY</v>
      </c>
      <c r="AM20" s="131" t="str">
        <f t="shared" si="9"/>
        <v>GILLIAM COUNTY</v>
      </c>
      <c r="AN20" s="131" t="str">
        <f t="shared" si="9"/>
        <v>CAMBRIA COUNTY</v>
      </c>
      <c r="AO20" s="131" t="str">
        <f t="shared" si="9"/>
        <v/>
      </c>
      <c r="AP20" s="131" t="str">
        <f t="shared" ref="AP20:AZ29" si="10">IFERROR(VLOOKUP($B$3&amp;"_"&amp;AP$8&amp;$A20,LookUpTable_CountyName_AllYears,3,FALSE),"")</f>
        <v>CHEROKEE COUNTY</v>
      </c>
      <c r="AQ20" s="131" t="str">
        <f t="shared" si="10"/>
        <v>CHARLES MIX COUNTY</v>
      </c>
      <c r="AR20" s="131" t="str">
        <f t="shared" si="10"/>
        <v>CHEATHAM COUNTY</v>
      </c>
      <c r="AS20" s="131" t="str">
        <f t="shared" si="10"/>
        <v>BASTROP COUNTY</v>
      </c>
      <c r="AT20" s="131" t="str">
        <f t="shared" si="10"/>
        <v>IRON COUNTY</v>
      </c>
      <c r="AU20" s="131" t="str">
        <f t="shared" si="10"/>
        <v>RUTLAND COUNTY</v>
      </c>
      <c r="AV20" s="131" t="str">
        <f t="shared" si="10"/>
        <v>BLAND COUNTY</v>
      </c>
      <c r="AW20" s="131" t="str">
        <f t="shared" si="10"/>
        <v>FRANKLIN COUNTY</v>
      </c>
      <c r="AX20" s="131" t="str">
        <f t="shared" si="10"/>
        <v>GILMER COUNTY</v>
      </c>
      <c r="AY20" s="131" t="str">
        <f t="shared" si="10"/>
        <v>COLUMBIA COUNTY</v>
      </c>
      <c r="AZ20" s="131" t="str">
        <f t="shared" si="10"/>
        <v>LARAMIE COUNTY</v>
      </c>
    </row>
    <row r="21" spans="1:52" x14ac:dyDescent="0.2">
      <c r="A21" s="135">
        <v>12</v>
      </c>
      <c r="B21" s="131" t="str">
        <f t="shared" si="6"/>
        <v>CHOCTAW COUNTY</v>
      </c>
      <c r="C21" s="131" t="str">
        <f t="shared" si="6"/>
        <v>HOONAH-ANGOON CENSUS AREA</v>
      </c>
      <c r="D21" s="131" t="str">
        <f t="shared" si="6"/>
        <v>PINAL COUNTY</v>
      </c>
      <c r="E21" s="131" t="str">
        <f t="shared" si="6"/>
        <v>CLEBURNE COUNTY</v>
      </c>
      <c r="F21" s="131" t="str">
        <f t="shared" si="6"/>
        <v>HUMBOLDT COUNTY</v>
      </c>
      <c r="G21" s="131" t="str">
        <f t="shared" si="6"/>
        <v>CONEJOS COUNTY</v>
      </c>
      <c r="H21" s="131" t="str">
        <f t="shared" si="6"/>
        <v/>
      </c>
      <c r="I21" s="131" t="str">
        <f t="shared" si="6"/>
        <v/>
      </c>
      <c r="J21" s="131" t="str">
        <f t="shared" si="6"/>
        <v/>
      </c>
      <c r="K21" s="131" t="str">
        <f t="shared" si="6"/>
        <v>COLUMBIA COUNTY</v>
      </c>
      <c r="L21" s="131" t="str">
        <f t="shared" si="7"/>
        <v>BLECKLEY COUNTY</v>
      </c>
      <c r="M21" s="131" t="str">
        <f t="shared" si="7"/>
        <v/>
      </c>
      <c r="N21" s="131" t="str">
        <f t="shared" si="7"/>
        <v>BUTTE COUNTY</v>
      </c>
      <c r="O21" s="131" t="str">
        <f t="shared" si="7"/>
        <v>CLARK COUNTY</v>
      </c>
      <c r="P21" s="131" t="str">
        <f t="shared" si="7"/>
        <v>CLINTON COUNTY</v>
      </c>
      <c r="Q21" s="131" t="str">
        <f t="shared" si="7"/>
        <v>BUTLER COUNTY</v>
      </c>
      <c r="R21" s="131" t="str">
        <f t="shared" si="7"/>
        <v>CHEYENNE COUNTY</v>
      </c>
      <c r="S21" s="131" t="str">
        <f t="shared" si="7"/>
        <v>BRACKEN COUNTY</v>
      </c>
      <c r="T21" s="131" t="str">
        <f t="shared" si="7"/>
        <v>CAMERON PARISH</v>
      </c>
      <c r="U21" s="131" t="str">
        <f t="shared" si="7"/>
        <v>SAGADAHOC COUNTY</v>
      </c>
      <c r="V21" s="131" t="str">
        <f t="shared" si="8"/>
        <v>HARFORD COUNTY</v>
      </c>
      <c r="W21" s="131" t="str">
        <f t="shared" si="8"/>
        <v>PLYMOUTH COUNTY</v>
      </c>
      <c r="X21" s="131" t="str">
        <f t="shared" si="8"/>
        <v>BRANCH COUNTY</v>
      </c>
      <c r="Y21" s="131" t="str">
        <f t="shared" si="8"/>
        <v>CHIPPEWA COUNTY</v>
      </c>
      <c r="Z21" s="131" t="str">
        <f t="shared" si="8"/>
        <v>CLARKE COUNTY</v>
      </c>
      <c r="AA21" s="131" t="str">
        <f t="shared" si="8"/>
        <v>BUTLER COUNTY</v>
      </c>
      <c r="AB21" s="131" t="str">
        <f t="shared" si="8"/>
        <v>DEER LODGE COUNTY</v>
      </c>
      <c r="AC21" s="131" t="str">
        <f t="shared" si="8"/>
        <v>BUTLER COUNTY</v>
      </c>
      <c r="AD21" s="131" t="str">
        <f t="shared" si="8"/>
        <v>NYE COUNTY</v>
      </c>
      <c r="AE21" s="131" t="str">
        <f t="shared" si="8"/>
        <v/>
      </c>
      <c r="AF21" s="131" t="str">
        <f t="shared" si="9"/>
        <v>MIDDLESEX COUNTY</v>
      </c>
      <c r="AG21" s="131" t="str">
        <f t="shared" si="9"/>
        <v>HARDING COUNTY</v>
      </c>
      <c r="AH21" s="131" t="str">
        <f t="shared" si="9"/>
        <v>CORTLAND COUNTY</v>
      </c>
      <c r="AI21" s="131" t="str">
        <f t="shared" si="9"/>
        <v>BURKE COUNTY</v>
      </c>
      <c r="AJ21" s="131" t="str">
        <f t="shared" si="9"/>
        <v>DIVIDE COUNTY</v>
      </c>
      <c r="AK21" s="131" t="str">
        <f t="shared" si="9"/>
        <v>CLARK COUNTY</v>
      </c>
      <c r="AL21" s="131" t="str">
        <f t="shared" si="9"/>
        <v>CHOCTAW COUNTY</v>
      </c>
      <c r="AM21" s="131" t="str">
        <f t="shared" si="9"/>
        <v>GRANT COUNTY</v>
      </c>
      <c r="AN21" s="131" t="str">
        <f t="shared" si="9"/>
        <v>CAMERON COUNTY</v>
      </c>
      <c r="AO21" s="131" t="str">
        <f t="shared" si="9"/>
        <v/>
      </c>
      <c r="AP21" s="131" t="str">
        <f t="shared" si="10"/>
        <v>CHESTER COUNTY</v>
      </c>
      <c r="AQ21" s="131" t="str">
        <f t="shared" si="10"/>
        <v>CLARK COUNTY</v>
      </c>
      <c r="AR21" s="131" t="str">
        <f t="shared" si="10"/>
        <v>CHESTER COUNTY</v>
      </c>
      <c r="AS21" s="131" t="str">
        <f t="shared" si="10"/>
        <v>BAYLOR COUNTY</v>
      </c>
      <c r="AT21" s="131" t="str">
        <f t="shared" si="10"/>
        <v>JUAB COUNTY</v>
      </c>
      <c r="AU21" s="131" t="str">
        <f t="shared" si="10"/>
        <v>WASHINGTON COUNTY</v>
      </c>
      <c r="AV21" s="131" t="str">
        <f t="shared" si="10"/>
        <v>BOTETOURT COUNTY</v>
      </c>
      <c r="AW21" s="131" t="str">
        <f t="shared" si="10"/>
        <v>GARFIELD COUNTY</v>
      </c>
      <c r="AX21" s="131" t="str">
        <f t="shared" si="10"/>
        <v>GRANT COUNTY</v>
      </c>
      <c r="AY21" s="131" t="str">
        <f t="shared" si="10"/>
        <v>CRAWFORD COUNTY</v>
      </c>
      <c r="AZ21" s="131" t="str">
        <f t="shared" si="10"/>
        <v>LINCOLN COUNTY</v>
      </c>
    </row>
    <row r="22" spans="1:52" x14ac:dyDescent="0.2">
      <c r="A22" s="135">
        <v>13</v>
      </c>
      <c r="B22" s="131" t="str">
        <f t="shared" si="6"/>
        <v>CLARKE COUNTY</v>
      </c>
      <c r="C22" s="131" t="str">
        <f t="shared" si="6"/>
        <v>JUNEAU CITY AND BOROUGH</v>
      </c>
      <c r="D22" s="131" t="str">
        <f t="shared" si="6"/>
        <v>SANTA CRUZ COUNTY</v>
      </c>
      <c r="E22" s="131" t="str">
        <f t="shared" si="6"/>
        <v>CLEVELAND COUNTY</v>
      </c>
      <c r="F22" s="131" t="str">
        <f t="shared" si="6"/>
        <v>IMPERIAL COUNTY</v>
      </c>
      <c r="G22" s="131" t="str">
        <f t="shared" si="6"/>
        <v>COSTILLA COUNTY</v>
      </c>
      <c r="H22" s="131" t="str">
        <f t="shared" si="6"/>
        <v/>
      </c>
      <c r="I22" s="131" t="str">
        <f t="shared" si="6"/>
        <v/>
      </c>
      <c r="J22" s="131" t="str">
        <f t="shared" si="6"/>
        <v/>
      </c>
      <c r="K22" s="131" t="str">
        <f t="shared" si="6"/>
        <v>DESOTO COUNTY</v>
      </c>
      <c r="L22" s="131" t="str">
        <f t="shared" si="7"/>
        <v>BRANTLEY COUNTY</v>
      </c>
      <c r="M22" s="131" t="str">
        <f t="shared" si="7"/>
        <v/>
      </c>
      <c r="N22" s="131" t="str">
        <f t="shared" si="7"/>
        <v>CAMAS COUNTY</v>
      </c>
      <c r="O22" s="131" t="str">
        <f t="shared" si="7"/>
        <v>CLAY COUNTY</v>
      </c>
      <c r="P22" s="131" t="str">
        <f t="shared" si="7"/>
        <v>CRAWFORD COUNTY</v>
      </c>
      <c r="Q22" s="131" t="str">
        <f t="shared" si="7"/>
        <v>CALHOUN COUNTY</v>
      </c>
      <c r="R22" s="131" t="str">
        <f t="shared" si="7"/>
        <v>CLARK COUNTY</v>
      </c>
      <c r="S22" s="131" t="str">
        <f t="shared" si="7"/>
        <v>BREATHITT COUNTY</v>
      </c>
      <c r="T22" s="131" t="str">
        <f t="shared" si="7"/>
        <v>CATAHOULA PARISH</v>
      </c>
      <c r="U22" s="131" t="str">
        <f t="shared" si="7"/>
        <v>SOMERSET COUNTY</v>
      </c>
      <c r="V22" s="131" t="str">
        <f t="shared" si="8"/>
        <v>HOWARD COUNTY</v>
      </c>
      <c r="W22" s="131" t="str">
        <f t="shared" si="8"/>
        <v>SUFFOLK COUNTY</v>
      </c>
      <c r="X22" s="131" t="str">
        <f t="shared" si="8"/>
        <v>CALHOUN COUNTY</v>
      </c>
      <c r="Y22" s="131" t="str">
        <f t="shared" si="8"/>
        <v>CHISAGO COUNTY</v>
      </c>
      <c r="Z22" s="131" t="str">
        <f t="shared" si="8"/>
        <v>CLAY COUNTY</v>
      </c>
      <c r="AA22" s="131" t="str">
        <f t="shared" si="8"/>
        <v>CALDWELL COUNTY</v>
      </c>
      <c r="AB22" s="131" t="str">
        <f t="shared" si="8"/>
        <v>FALLON COUNTY</v>
      </c>
      <c r="AC22" s="131" t="str">
        <f t="shared" si="8"/>
        <v>CASS COUNTY</v>
      </c>
      <c r="AD22" s="131" t="str">
        <f t="shared" si="8"/>
        <v>PERSHING COUNTY</v>
      </c>
      <c r="AE22" s="131" t="str">
        <f t="shared" si="8"/>
        <v/>
      </c>
      <c r="AF22" s="131" t="str">
        <f t="shared" si="9"/>
        <v>MONMOUTH COUNTY</v>
      </c>
      <c r="AG22" s="131" t="str">
        <f t="shared" si="9"/>
        <v>HIDALGO COUNTY</v>
      </c>
      <c r="AH22" s="131" t="str">
        <f t="shared" si="9"/>
        <v>DELAWARE COUNTY</v>
      </c>
      <c r="AI22" s="131" t="str">
        <f t="shared" si="9"/>
        <v>CABARRUS COUNTY</v>
      </c>
      <c r="AJ22" s="131" t="str">
        <f t="shared" si="9"/>
        <v>DUNN COUNTY</v>
      </c>
      <c r="AK22" s="131" t="str">
        <f t="shared" si="9"/>
        <v>CLERMONT COUNTY</v>
      </c>
      <c r="AL22" s="131" t="str">
        <f t="shared" si="9"/>
        <v>CIMARRON COUNTY</v>
      </c>
      <c r="AM22" s="131" t="str">
        <f t="shared" si="9"/>
        <v>HARNEY COUNTY</v>
      </c>
      <c r="AN22" s="131" t="str">
        <f t="shared" si="9"/>
        <v>CARBON COUNTY</v>
      </c>
      <c r="AO22" s="131" t="str">
        <f t="shared" si="9"/>
        <v/>
      </c>
      <c r="AP22" s="131" t="str">
        <f t="shared" si="10"/>
        <v>CHESTERFIELD COUNTY</v>
      </c>
      <c r="AQ22" s="131" t="str">
        <f t="shared" si="10"/>
        <v>CLAY COUNTY</v>
      </c>
      <c r="AR22" s="131" t="str">
        <f t="shared" si="10"/>
        <v>CLAIBORNE COUNTY</v>
      </c>
      <c r="AS22" s="131" t="str">
        <f t="shared" si="10"/>
        <v>BEE COUNTY</v>
      </c>
      <c r="AT22" s="131" t="str">
        <f t="shared" si="10"/>
        <v>KANE COUNTY</v>
      </c>
      <c r="AU22" s="131" t="str">
        <f t="shared" si="10"/>
        <v>WINDHAM COUNTY</v>
      </c>
      <c r="AV22" s="131" t="str">
        <f t="shared" si="10"/>
        <v>BRUNSWICK COUNTY</v>
      </c>
      <c r="AW22" s="131" t="str">
        <f t="shared" si="10"/>
        <v>GRANT COUNTY</v>
      </c>
      <c r="AX22" s="131" t="str">
        <f t="shared" si="10"/>
        <v>GREENBRIER COUNTY</v>
      </c>
      <c r="AY22" s="131" t="str">
        <f t="shared" si="10"/>
        <v>DANE COUNTY</v>
      </c>
      <c r="AZ22" s="131" t="str">
        <f t="shared" si="10"/>
        <v>NATRONA COUNTY</v>
      </c>
    </row>
    <row r="23" spans="1:52" x14ac:dyDescent="0.2">
      <c r="A23" s="135">
        <v>14</v>
      </c>
      <c r="B23" s="131" t="str">
        <f t="shared" si="6"/>
        <v>CLAY COUNTY</v>
      </c>
      <c r="C23" s="131" t="str">
        <f t="shared" si="6"/>
        <v>KENAI PENINSULA BOROUGH</v>
      </c>
      <c r="D23" s="131" t="str">
        <f t="shared" si="6"/>
        <v>YAVAPAI COUNTY</v>
      </c>
      <c r="E23" s="131" t="str">
        <f t="shared" si="6"/>
        <v>COLUMBIA COUNTY</v>
      </c>
      <c r="F23" s="131" t="str">
        <f t="shared" si="6"/>
        <v>INYO COUNTY</v>
      </c>
      <c r="G23" s="131" t="str">
        <f t="shared" si="6"/>
        <v>CROWLEY COUNTY</v>
      </c>
      <c r="H23" s="131" t="str">
        <f t="shared" si="6"/>
        <v/>
      </c>
      <c r="I23" s="131" t="str">
        <f t="shared" si="6"/>
        <v/>
      </c>
      <c r="J23" s="131" t="str">
        <f t="shared" si="6"/>
        <v/>
      </c>
      <c r="K23" s="131" t="str">
        <f t="shared" si="6"/>
        <v>DIXIE COUNTY</v>
      </c>
      <c r="L23" s="131" t="str">
        <f t="shared" si="7"/>
        <v>BROOKS COUNTY</v>
      </c>
      <c r="M23" s="131" t="str">
        <f t="shared" si="7"/>
        <v/>
      </c>
      <c r="N23" s="131" t="str">
        <f t="shared" si="7"/>
        <v>CANYON COUNTY</v>
      </c>
      <c r="O23" s="131" t="str">
        <f t="shared" si="7"/>
        <v>CLINTON COUNTY</v>
      </c>
      <c r="P23" s="131" t="str">
        <f t="shared" si="7"/>
        <v>DAVIESS COUNTY</v>
      </c>
      <c r="Q23" s="131" t="str">
        <f t="shared" si="7"/>
        <v>CARROLL COUNTY</v>
      </c>
      <c r="R23" s="131" t="str">
        <f t="shared" si="7"/>
        <v>CLAY COUNTY</v>
      </c>
      <c r="S23" s="131" t="str">
        <f t="shared" si="7"/>
        <v>BRECKINRIDGE COUNTY</v>
      </c>
      <c r="T23" s="131" t="str">
        <f t="shared" si="7"/>
        <v>CLAIBORNE PARISH</v>
      </c>
      <c r="U23" s="131" t="str">
        <f t="shared" si="7"/>
        <v>WALDO COUNTY</v>
      </c>
      <c r="V23" s="131" t="str">
        <f t="shared" si="8"/>
        <v>KENT COUNTY</v>
      </c>
      <c r="W23" s="131" t="str">
        <f t="shared" si="8"/>
        <v>WORCESTER COUNTY</v>
      </c>
      <c r="X23" s="131" t="str">
        <f t="shared" si="8"/>
        <v>CASS COUNTY</v>
      </c>
      <c r="Y23" s="131" t="str">
        <f t="shared" si="8"/>
        <v>CLAY COUNTY</v>
      </c>
      <c r="Z23" s="131" t="str">
        <f t="shared" si="8"/>
        <v>COAHOMA COUNTY</v>
      </c>
      <c r="AA23" s="131" t="str">
        <f t="shared" si="8"/>
        <v>CALLAWAY COUNTY</v>
      </c>
      <c r="AB23" s="131" t="str">
        <f t="shared" si="8"/>
        <v>FERGUS COUNTY</v>
      </c>
      <c r="AC23" s="131" t="str">
        <f t="shared" si="8"/>
        <v>CEDAR COUNTY</v>
      </c>
      <c r="AD23" s="131" t="str">
        <f t="shared" si="8"/>
        <v>STOREY COUNTY</v>
      </c>
      <c r="AE23" s="131" t="str">
        <f t="shared" si="8"/>
        <v/>
      </c>
      <c r="AF23" s="131" t="str">
        <f t="shared" si="9"/>
        <v>MORRIS COUNTY</v>
      </c>
      <c r="AG23" s="131" t="str">
        <f t="shared" si="9"/>
        <v>LEA COUNTY</v>
      </c>
      <c r="AH23" s="131" t="str">
        <f t="shared" si="9"/>
        <v>DUTCHESS COUNTY</v>
      </c>
      <c r="AI23" s="131" t="str">
        <f t="shared" si="9"/>
        <v>CALDWELL COUNTY</v>
      </c>
      <c r="AJ23" s="131" t="str">
        <f t="shared" si="9"/>
        <v>EDDY COUNTY</v>
      </c>
      <c r="AK23" s="131" t="str">
        <f t="shared" si="9"/>
        <v>CLINTON COUNTY</v>
      </c>
      <c r="AL23" s="131" t="str">
        <f t="shared" si="9"/>
        <v>CLEVELAND COUNTY</v>
      </c>
      <c r="AM23" s="131" t="str">
        <f t="shared" si="9"/>
        <v>HOOD RIVER COUNTY</v>
      </c>
      <c r="AN23" s="131" t="str">
        <f t="shared" si="9"/>
        <v>CENTRE COUNTY</v>
      </c>
      <c r="AO23" s="131" t="str">
        <f t="shared" si="9"/>
        <v/>
      </c>
      <c r="AP23" s="131" t="str">
        <f t="shared" si="10"/>
        <v>CLARENDON COUNTY</v>
      </c>
      <c r="AQ23" s="131" t="str">
        <f t="shared" si="10"/>
        <v>CODINGTON COUNTY</v>
      </c>
      <c r="AR23" s="131" t="str">
        <f t="shared" si="10"/>
        <v>CLAY COUNTY</v>
      </c>
      <c r="AS23" s="131" t="str">
        <f t="shared" si="10"/>
        <v>BELL COUNTY</v>
      </c>
      <c r="AT23" s="131" t="str">
        <f t="shared" si="10"/>
        <v>MILLARD COUNTY</v>
      </c>
      <c r="AU23" s="131" t="str">
        <f t="shared" si="10"/>
        <v>WINDSOR COUNTY</v>
      </c>
      <c r="AV23" s="131" t="str">
        <f t="shared" si="10"/>
        <v>BUCHANAN COUNTY</v>
      </c>
      <c r="AW23" s="131" t="str">
        <f t="shared" si="10"/>
        <v>GRAYS HARBOR COUNTY</v>
      </c>
      <c r="AX23" s="131" t="str">
        <f t="shared" si="10"/>
        <v>HAMPSHIRE COUNTY</v>
      </c>
      <c r="AY23" s="131" t="str">
        <f t="shared" si="10"/>
        <v>DODGE COUNTY</v>
      </c>
      <c r="AZ23" s="131" t="str">
        <f t="shared" si="10"/>
        <v>NIOBRARA COUNTY</v>
      </c>
    </row>
    <row r="24" spans="1:52" x14ac:dyDescent="0.2">
      <c r="A24" s="135">
        <v>15</v>
      </c>
      <c r="B24" s="131" t="str">
        <f t="shared" si="6"/>
        <v>CLEBURNE COUNTY</v>
      </c>
      <c r="C24" s="131" t="str">
        <f t="shared" si="6"/>
        <v>KETCHIKAN GATEWAY BOROUGH</v>
      </c>
      <c r="D24" s="131" t="str">
        <f t="shared" si="6"/>
        <v>YUMA COUNTY</v>
      </c>
      <c r="E24" s="131" t="str">
        <f t="shared" si="6"/>
        <v>CONWAY COUNTY</v>
      </c>
      <c r="F24" s="131" t="str">
        <f t="shared" si="6"/>
        <v>KERN COUNTY</v>
      </c>
      <c r="G24" s="131" t="str">
        <f t="shared" si="6"/>
        <v>CUSTER COUNTY</v>
      </c>
      <c r="H24" s="131" t="str">
        <f t="shared" si="6"/>
        <v/>
      </c>
      <c r="I24" s="131" t="str">
        <f t="shared" si="6"/>
        <v/>
      </c>
      <c r="J24" s="131" t="str">
        <f t="shared" si="6"/>
        <v/>
      </c>
      <c r="K24" s="131" t="str">
        <f t="shared" si="6"/>
        <v>DUVAL COUNTY</v>
      </c>
      <c r="L24" s="131" t="str">
        <f t="shared" si="7"/>
        <v>BRYAN COUNTY</v>
      </c>
      <c r="M24" s="131" t="str">
        <f t="shared" si="7"/>
        <v/>
      </c>
      <c r="N24" s="131" t="str">
        <f t="shared" si="7"/>
        <v>CARIBOU COUNTY</v>
      </c>
      <c r="O24" s="131" t="str">
        <f t="shared" si="7"/>
        <v>COLES COUNTY</v>
      </c>
      <c r="P24" s="131" t="str">
        <f t="shared" si="7"/>
        <v>DEARBORN COUNTY</v>
      </c>
      <c r="Q24" s="131" t="str">
        <f t="shared" si="7"/>
        <v>CASS COUNTY</v>
      </c>
      <c r="R24" s="131" t="str">
        <f t="shared" si="7"/>
        <v>CLOUD COUNTY</v>
      </c>
      <c r="S24" s="131" t="str">
        <f t="shared" si="7"/>
        <v>BULLITT COUNTY</v>
      </c>
      <c r="T24" s="131" t="str">
        <f t="shared" si="7"/>
        <v>CONCORDIA PARISH</v>
      </c>
      <c r="U24" s="131" t="str">
        <f t="shared" si="7"/>
        <v>WASHINGTON COUNTY</v>
      </c>
      <c r="V24" s="131" t="str">
        <f t="shared" si="8"/>
        <v>MONTGOMERY COUNTY</v>
      </c>
      <c r="W24" s="131" t="str">
        <f t="shared" si="8"/>
        <v/>
      </c>
      <c r="X24" s="131" t="str">
        <f t="shared" si="8"/>
        <v>CHARLEVOIX COUNTY</v>
      </c>
      <c r="Y24" s="131" t="str">
        <f t="shared" si="8"/>
        <v>CLEARWATER COUNTY</v>
      </c>
      <c r="Z24" s="131" t="str">
        <f t="shared" si="8"/>
        <v>COPIAH COUNTY</v>
      </c>
      <c r="AA24" s="131" t="str">
        <f t="shared" si="8"/>
        <v>CAMDEN COUNTY</v>
      </c>
      <c r="AB24" s="131" t="str">
        <f t="shared" si="8"/>
        <v>FLATHEAD COUNTY</v>
      </c>
      <c r="AC24" s="131" t="str">
        <f t="shared" si="8"/>
        <v>CHASE COUNTY</v>
      </c>
      <c r="AD24" s="131" t="str">
        <f t="shared" si="8"/>
        <v>WASHOE COUNTY</v>
      </c>
      <c r="AE24" s="131" t="str">
        <f t="shared" si="8"/>
        <v/>
      </c>
      <c r="AF24" s="131" t="str">
        <f t="shared" si="9"/>
        <v>OCEAN COUNTY</v>
      </c>
      <c r="AG24" s="131" t="str">
        <f t="shared" si="9"/>
        <v>LINCOLN COUNTY</v>
      </c>
      <c r="AH24" s="131" t="str">
        <f t="shared" si="9"/>
        <v>ERIE COUNTY</v>
      </c>
      <c r="AI24" s="131" t="str">
        <f t="shared" si="9"/>
        <v>CAMDEN COUNTY</v>
      </c>
      <c r="AJ24" s="131" t="str">
        <f t="shared" si="9"/>
        <v>EMMONS COUNTY</v>
      </c>
      <c r="AK24" s="131" t="str">
        <f t="shared" si="9"/>
        <v>COLUMBIANA COUNTY</v>
      </c>
      <c r="AL24" s="131" t="str">
        <f t="shared" si="9"/>
        <v>COAL COUNTY</v>
      </c>
      <c r="AM24" s="131" t="str">
        <f t="shared" si="9"/>
        <v>JACKSON COUNTY</v>
      </c>
      <c r="AN24" s="131" t="str">
        <f t="shared" si="9"/>
        <v>CHESTER COUNTY</v>
      </c>
      <c r="AO24" s="131" t="str">
        <f t="shared" si="9"/>
        <v/>
      </c>
      <c r="AP24" s="131" t="str">
        <f t="shared" si="10"/>
        <v>COLLETON COUNTY</v>
      </c>
      <c r="AQ24" s="131" t="str">
        <f t="shared" si="10"/>
        <v>CORSON COUNTY</v>
      </c>
      <c r="AR24" s="131" t="str">
        <f t="shared" si="10"/>
        <v>COCKE COUNTY</v>
      </c>
      <c r="AS24" s="131" t="str">
        <f t="shared" si="10"/>
        <v>BEXAR COUNTY</v>
      </c>
      <c r="AT24" s="131" t="str">
        <f t="shared" si="10"/>
        <v>MORGAN COUNTY</v>
      </c>
      <c r="AU24" s="131" t="str">
        <f t="shared" si="10"/>
        <v/>
      </c>
      <c r="AV24" s="131" t="str">
        <f t="shared" si="10"/>
        <v>BUCKINGHAM COUNTY</v>
      </c>
      <c r="AW24" s="131" t="str">
        <f t="shared" si="10"/>
        <v>ISLAND COUNTY</v>
      </c>
      <c r="AX24" s="131" t="str">
        <f t="shared" si="10"/>
        <v>HANCOCK COUNTY</v>
      </c>
      <c r="AY24" s="131" t="str">
        <f t="shared" si="10"/>
        <v>DOOR COUNTY</v>
      </c>
      <c r="AZ24" s="131" t="str">
        <f t="shared" si="10"/>
        <v>PARK COUNTY</v>
      </c>
    </row>
    <row r="25" spans="1:52" x14ac:dyDescent="0.2">
      <c r="A25" s="135">
        <v>16</v>
      </c>
      <c r="B25" s="131" t="str">
        <f t="shared" si="6"/>
        <v>COFFEE COUNTY</v>
      </c>
      <c r="C25" s="131" t="str">
        <f t="shared" si="6"/>
        <v>KODIAK ISLAND BOROUGH</v>
      </c>
      <c r="D25" s="131" t="str">
        <f t="shared" si="6"/>
        <v/>
      </c>
      <c r="E25" s="131" t="str">
        <f t="shared" si="6"/>
        <v>CRAIGHEAD COUNTY</v>
      </c>
      <c r="F25" s="131" t="str">
        <f t="shared" si="6"/>
        <v>KINGS COUNTY</v>
      </c>
      <c r="G25" s="131" t="str">
        <f t="shared" si="6"/>
        <v>DELTA COUNTY</v>
      </c>
      <c r="H25" s="131" t="str">
        <f t="shared" si="6"/>
        <v/>
      </c>
      <c r="I25" s="131" t="str">
        <f t="shared" si="6"/>
        <v/>
      </c>
      <c r="J25" s="131" t="str">
        <f t="shared" si="6"/>
        <v/>
      </c>
      <c r="K25" s="131" t="str">
        <f t="shared" si="6"/>
        <v>ESCAMBIA COUNTY</v>
      </c>
      <c r="L25" s="131" t="str">
        <f t="shared" si="7"/>
        <v>BULLOCH COUNTY</v>
      </c>
      <c r="M25" s="131" t="str">
        <f t="shared" si="7"/>
        <v/>
      </c>
      <c r="N25" s="131" t="str">
        <f t="shared" si="7"/>
        <v>CASSIA COUNTY</v>
      </c>
      <c r="O25" s="131" t="str">
        <f t="shared" si="7"/>
        <v>COOK COUNTY</v>
      </c>
      <c r="P25" s="131" t="str">
        <f t="shared" si="7"/>
        <v>DECATUR COUNTY</v>
      </c>
      <c r="Q25" s="131" t="str">
        <f t="shared" si="7"/>
        <v>CEDAR COUNTY</v>
      </c>
      <c r="R25" s="131" t="str">
        <f t="shared" si="7"/>
        <v>COFFEY COUNTY</v>
      </c>
      <c r="S25" s="131" t="str">
        <f t="shared" si="7"/>
        <v>BUTLER COUNTY</v>
      </c>
      <c r="T25" s="131" t="str">
        <f t="shared" si="7"/>
        <v>DE SOTO PARISH</v>
      </c>
      <c r="U25" s="131" t="str">
        <f t="shared" si="7"/>
        <v>YORK COUNTY</v>
      </c>
      <c r="V25" s="131" t="str">
        <f t="shared" si="8"/>
        <v>PRINCE GEORGE'S COUNTY</v>
      </c>
      <c r="W25" s="131" t="str">
        <f t="shared" si="8"/>
        <v/>
      </c>
      <c r="X25" s="131" t="str">
        <f t="shared" si="8"/>
        <v>CHEBOYGAN COUNTY</v>
      </c>
      <c r="Y25" s="131" t="str">
        <f t="shared" si="8"/>
        <v>COOK COUNTY</v>
      </c>
      <c r="Z25" s="131" t="str">
        <f t="shared" si="8"/>
        <v>COVINGTON COUNTY</v>
      </c>
      <c r="AA25" s="131" t="str">
        <f t="shared" si="8"/>
        <v>CAPE GIRARDEAU COUNTY</v>
      </c>
      <c r="AB25" s="131" t="str">
        <f t="shared" si="8"/>
        <v>GALLATIN COUNTY</v>
      </c>
      <c r="AC25" s="131" t="str">
        <f t="shared" si="8"/>
        <v>CHERRY COUNTY</v>
      </c>
      <c r="AD25" s="131" t="str">
        <f t="shared" si="8"/>
        <v>WHITE PINE COUNTY</v>
      </c>
      <c r="AE25" s="131" t="str">
        <f t="shared" si="8"/>
        <v/>
      </c>
      <c r="AF25" s="131" t="str">
        <f t="shared" si="9"/>
        <v>PASSAIC COUNTY</v>
      </c>
      <c r="AG25" s="131" t="str">
        <f t="shared" si="9"/>
        <v>LOS ALAMOS COUNTY</v>
      </c>
      <c r="AH25" s="131" t="str">
        <f t="shared" si="9"/>
        <v>ESSEX COUNTY</v>
      </c>
      <c r="AI25" s="131" t="str">
        <f t="shared" si="9"/>
        <v>CARTERET COUNTY</v>
      </c>
      <c r="AJ25" s="131" t="str">
        <f t="shared" si="9"/>
        <v>FOSTER COUNTY</v>
      </c>
      <c r="AK25" s="131" t="str">
        <f t="shared" si="9"/>
        <v>COSHOCTON COUNTY</v>
      </c>
      <c r="AL25" s="131" t="str">
        <f t="shared" si="9"/>
        <v>COMANCHE COUNTY</v>
      </c>
      <c r="AM25" s="131" t="str">
        <f t="shared" si="9"/>
        <v>JEFFERSON COUNTY</v>
      </c>
      <c r="AN25" s="131" t="str">
        <f t="shared" si="9"/>
        <v>CLARION COUNTY</v>
      </c>
      <c r="AO25" s="131" t="str">
        <f t="shared" si="9"/>
        <v/>
      </c>
      <c r="AP25" s="131" t="str">
        <f t="shared" si="10"/>
        <v>DARLINGTON COUNTY</v>
      </c>
      <c r="AQ25" s="131" t="str">
        <f t="shared" si="10"/>
        <v>CUSTER COUNTY</v>
      </c>
      <c r="AR25" s="131" t="str">
        <f t="shared" si="10"/>
        <v>COFFEE COUNTY</v>
      </c>
      <c r="AS25" s="131" t="str">
        <f t="shared" si="10"/>
        <v>BLANCO COUNTY</v>
      </c>
      <c r="AT25" s="131" t="str">
        <f t="shared" si="10"/>
        <v>PIUTE COUNTY</v>
      </c>
      <c r="AU25" s="131" t="str">
        <f t="shared" si="10"/>
        <v/>
      </c>
      <c r="AV25" s="131" t="str">
        <f t="shared" si="10"/>
        <v>CAMPBELL COUNTY</v>
      </c>
      <c r="AW25" s="131" t="str">
        <f t="shared" si="10"/>
        <v>JEFFERSON COUNTY</v>
      </c>
      <c r="AX25" s="131" t="str">
        <f t="shared" si="10"/>
        <v>HARDY COUNTY</v>
      </c>
      <c r="AY25" s="131" t="str">
        <f t="shared" si="10"/>
        <v>DOUGLAS COUNTY</v>
      </c>
      <c r="AZ25" s="131" t="str">
        <f t="shared" si="10"/>
        <v>PLATTE COUNTY</v>
      </c>
    </row>
    <row r="26" spans="1:52" x14ac:dyDescent="0.2">
      <c r="A26" s="135">
        <v>17</v>
      </c>
      <c r="B26" s="131" t="str">
        <f t="shared" si="6"/>
        <v>COLBERT COUNTY</v>
      </c>
      <c r="C26" s="131" t="str">
        <f t="shared" si="6"/>
        <v>KUSILVAK CENSUS AREA</v>
      </c>
      <c r="D26" s="131" t="str">
        <f t="shared" si="6"/>
        <v/>
      </c>
      <c r="E26" s="131" t="str">
        <f t="shared" si="6"/>
        <v>CRAWFORD COUNTY</v>
      </c>
      <c r="F26" s="131" t="str">
        <f t="shared" si="6"/>
        <v>LAKE COUNTY</v>
      </c>
      <c r="G26" s="131" t="str">
        <f t="shared" si="6"/>
        <v>DENVER COUNTY</v>
      </c>
      <c r="H26" s="131" t="str">
        <f t="shared" si="6"/>
        <v/>
      </c>
      <c r="I26" s="131" t="str">
        <f t="shared" si="6"/>
        <v/>
      </c>
      <c r="J26" s="131" t="str">
        <f t="shared" si="6"/>
        <v/>
      </c>
      <c r="K26" s="131" t="str">
        <f t="shared" si="6"/>
        <v>FLAGLER COUNTY</v>
      </c>
      <c r="L26" s="131" t="str">
        <f t="shared" si="7"/>
        <v>BURKE COUNTY</v>
      </c>
      <c r="M26" s="131" t="str">
        <f t="shared" si="7"/>
        <v/>
      </c>
      <c r="N26" s="131" t="str">
        <f t="shared" si="7"/>
        <v>CLARK COUNTY</v>
      </c>
      <c r="O26" s="131" t="str">
        <f t="shared" si="7"/>
        <v>CRAWFORD COUNTY</v>
      </c>
      <c r="P26" s="131" t="str">
        <f t="shared" si="7"/>
        <v>DEKALB COUNTY</v>
      </c>
      <c r="Q26" s="131" t="str">
        <f t="shared" si="7"/>
        <v>CERRO GORDO COUNTY</v>
      </c>
      <c r="R26" s="131" t="str">
        <f t="shared" si="7"/>
        <v>COMANCHE COUNTY</v>
      </c>
      <c r="S26" s="131" t="str">
        <f t="shared" si="7"/>
        <v>CALDWELL COUNTY</v>
      </c>
      <c r="T26" s="131" t="str">
        <f t="shared" si="7"/>
        <v>EAST BATON ROUGE PARISH</v>
      </c>
      <c r="U26" s="131" t="str">
        <f t="shared" si="7"/>
        <v/>
      </c>
      <c r="V26" s="131" t="str">
        <f t="shared" si="8"/>
        <v>QUEEN ANNE'S COUNTY</v>
      </c>
      <c r="W26" s="131" t="str">
        <f t="shared" si="8"/>
        <v/>
      </c>
      <c r="X26" s="131" t="str">
        <f t="shared" si="8"/>
        <v>CHIPPEWA COUNTY</v>
      </c>
      <c r="Y26" s="131" t="str">
        <f t="shared" si="8"/>
        <v>COTTONWOOD COUNTY</v>
      </c>
      <c r="Z26" s="131" t="str">
        <f t="shared" si="8"/>
        <v>DESOTO COUNTY</v>
      </c>
      <c r="AA26" s="131" t="str">
        <f t="shared" si="8"/>
        <v>CARROLL COUNTY</v>
      </c>
      <c r="AB26" s="131" t="str">
        <f t="shared" si="8"/>
        <v>GARFIELD COUNTY</v>
      </c>
      <c r="AC26" s="131" t="str">
        <f t="shared" si="8"/>
        <v>CHEYENNE COUNTY</v>
      </c>
      <c r="AD26" s="131" t="str">
        <f t="shared" si="8"/>
        <v>CARSON CITY</v>
      </c>
      <c r="AE26" s="131" t="str">
        <f t="shared" si="8"/>
        <v/>
      </c>
      <c r="AF26" s="131" t="str">
        <f t="shared" si="9"/>
        <v>SALEM COUNTY</v>
      </c>
      <c r="AG26" s="131" t="str">
        <f t="shared" si="9"/>
        <v>LUNA COUNTY</v>
      </c>
      <c r="AH26" s="131" t="str">
        <f t="shared" si="9"/>
        <v>FRANKLIN COUNTY</v>
      </c>
      <c r="AI26" s="131" t="str">
        <f t="shared" si="9"/>
        <v>CASWELL COUNTY</v>
      </c>
      <c r="AJ26" s="131" t="str">
        <f t="shared" si="9"/>
        <v>GOLDEN VALLEY COUNTY</v>
      </c>
      <c r="AK26" s="131" t="str">
        <f t="shared" si="9"/>
        <v>CRAWFORD COUNTY</v>
      </c>
      <c r="AL26" s="131" t="str">
        <f t="shared" si="9"/>
        <v>COTTON COUNTY</v>
      </c>
      <c r="AM26" s="131" t="str">
        <f t="shared" si="9"/>
        <v>JOSEPHINE COUNTY</v>
      </c>
      <c r="AN26" s="131" t="str">
        <f t="shared" si="9"/>
        <v>CLEARFIELD COUNTY</v>
      </c>
      <c r="AO26" s="131" t="str">
        <f t="shared" si="9"/>
        <v/>
      </c>
      <c r="AP26" s="131" t="str">
        <f t="shared" si="10"/>
        <v>DILLON COUNTY</v>
      </c>
      <c r="AQ26" s="131" t="str">
        <f t="shared" si="10"/>
        <v>DAVISON COUNTY</v>
      </c>
      <c r="AR26" s="131" t="str">
        <f t="shared" si="10"/>
        <v>CROCKETT COUNTY</v>
      </c>
      <c r="AS26" s="131" t="str">
        <f t="shared" si="10"/>
        <v>BORDEN COUNTY</v>
      </c>
      <c r="AT26" s="131" t="str">
        <f t="shared" si="10"/>
        <v>RICH COUNTY</v>
      </c>
      <c r="AU26" s="131" t="str">
        <f t="shared" si="10"/>
        <v/>
      </c>
      <c r="AV26" s="131" t="str">
        <f t="shared" si="10"/>
        <v>CAROLINE COUNTY</v>
      </c>
      <c r="AW26" s="131" t="str">
        <f t="shared" si="10"/>
        <v>KING COUNTY</v>
      </c>
      <c r="AX26" s="131" t="str">
        <f t="shared" si="10"/>
        <v>HARRISON COUNTY</v>
      </c>
      <c r="AY26" s="131" t="str">
        <f t="shared" si="10"/>
        <v>DUNN COUNTY</v>
      </c>
      <c r="AZ26" s="131" t="str">
        <f t="shared" si="10"/>
        <v>SHERIDAN COUNTY</v>
      </c>
    </row>
    <row r="27" spans="1:52" x14ac:dyDescent="0.2">
      <c r="A27" s="135">
        <v>18</v>
      </c>
      <c r="B27" s="131" t="str">
        <f t="shared" si="6"/>
        <v>CONECUH COUNTY</v>
      </c>
      <c r="C27" s="131" t="str">
        <f t="shared" si="6"/>
        <v>LAKE AND PENINSULA BOROUGH</v>
      </c>
      <c r="D27" s="131" t="str">
        <f t="shared" si="6"/>
        <v/>
      </c>
      <c r="E27" s="131" t="str">
        <f t="shared" si="6"/>
        <v>CRITTENDEN COUNTY</v>
      </c>
      <c r="F27" s="131" t="str">
        <f t="shared" si="6"/>
        <v>LASSEN COUNTY</v>
      </c>
      <c r="G27" s="131" t="str">
        <f t="shared" si="6"/>
        <v>DOLORES COUNTY</v>
      </c>
      <c r="H27" s="131" t="str">
        <f t="shared" si="6"/>
        <v/>
      </c>
      <c r="I27" s="131" t="str">
        <f t="shared" si="6"/>
        <v/>
      </c>
      <c r="J27" s="131" t="str">
        <f t="shared" si="6"/>
        <v/>
      </c>
      <c r="K27" s="131" t="str">
        <f t="shared" si="6"/>
        <v>FRANKLIN COUNTY</v>
      </c>
      <c r="L27" s="131" t="str">
        <f t="shared" si="7"/>
        <v>BUTTS COUNTY</v>
      </c>
      <c r="M27" s="131" t="str">
        <f t="shared" si="7"/>
        <v/>
      </c>
      <c r="N27" s="131" t="str">
        <f t="shared" si="7"/>
        <v>CLEARWATER COUNTY</v>
      </c>
      <c r="O27" s="131" t="str">
        <f t="shared" si="7"/>
        <v>CUMBERLAND COUNTY</v>
      </c>
      <c r="P27" s="131" t="str">
        <f t="shared" si="7"/>
        <v>DELAWARE COUNTY</v>
      </c>
      <c r="Q27" s="131" t="str">
        <f t="shared" si="7"/>
        <v>CHEROKEE COUNTY</v>
      </c>
      <c r="R27" s="131" t="str">
        <f t="shared" si="7"/>
        <v>COWLEY COUNTY</v>
      </c>
      <c r="S27" s="131" t="str">
        <f t="shared" si="7"/>
        <v>CALLOWAY COUNTY</v>
      </c>
      <c r="T27" s="131" t="str">
        <f t="shared" si="7"/>
        <v>EAST CARROLL PARISH</v>
      </c>
      <c r="U27" s="131" t="str">
        <f t="shared" si="7"/>
        <v/>
      </c>
      <c r="V27" s="131" t="str">
        <f t="shared" si="8"/>
        <v>ST. MARY'S COUNTY</v>
      </c>
      <c r="W27" s="131" t="str">
        <f t="shared" si="8"/>
        <v/>
      </c>
      <c r="X27" s="131" t="str">
        <f t="shared" si="8"/>
        <v>CLARE COUNTY</v>
      </c>
      <c r="Y27" s="131" t="str">
        <f t="shared" si="8"/>
        <v>CROW WING COUNTY</v>
      </c>
      <c r="Z27" s="131" t="str">
        <f t="shared" si="8"/>
        <v>FORREST COUNTY</v>
      </c>
      <c r="AA27" s="131" t="str">
        <f t="shared" si="8"/>
        <v>CARTER COUNTY</v>
      </c>
      <c r="AB27" s="131" t="str">
        <f t="shared" si="8"/>
        <v>GLACIER COUNTY</v>
      </c>
      <c r="AC27" s="131" t="str">
        <f t="shared" si="8"/>
        <v>CLAY COUNTY</v>
      </c>
      <c r="AD27" s="131" t="str">
        <f t="shared" si="8"/>
        <v/>
      </c>
      <c r="AE27" s="131" t="str">
        <f t="shared" si="8"/>
        <v/>
      </c>
      <c r="AF27" s="131" t="str">
        <f t="shared" si="9"/>
        <v>SOMERSET COUNTY</v>
      </c>
      <c r="AG27" s="131" t="str">
        <f t="shared" si="9"/>
        <v>MCKINLEY COUNTY</v>
      </c>
      <c r="AH27" s="131" t="str">
        <f t="shared" si="9"/>
        <v>FULTON COUNTY</v>
      </c>
      <c r="AI27" s="131" t="str">
        <f t="shared" si="9"/>
        <v>CATAWBA COUNTY</v>
      </c>
      <c r="AJ27" s="131" t="str">
        <f t="shared" si="9"/>
        <v>GRAND FORKS COUNTY</v>
      </c>
      <c r="AK27" s="131" t="str">
        <f t="shared" si="9"/>
        <v>CUYAHOGA COUNTY</v>
      </c>
      <c r="AL27" s="131" t="str">
        <f t="shared" si="9"/>
        <v>CRAIG COUNTY</v>
      </c>
      <c r="AM27" s="131" t="str">
        <f t="shared" si="9"/>
        <v>KLAMATH COUNTY</v>
      </c>
      <c r="AN27" s="131" t="str">
        <f t="shared" si="9"/>
        <v>CLINTON COUNTY</v>
      </c>
      <c r="AO27" s="131" t="str">
        <f t="shared" si="9"/>
        <v/>
      </c>
      <c r="AP27" s="131" t="str">
        <f t="shared" si="10"/>
        <v>DORCHESTER COUNTY</v>
      </c>
      <c r="AQ27" s="131" t="str">
        <f t="shared" si="10"/>
        <v>DAY COUNTY</v>
      </c>
      <c r="AR27" s="131" t="str">
        <f t="shared" si="10"/>
        <v>CUMBERLAND COUNTY</v>
      </c>
      <c r="AS27" s="131" t="str">
        <f t="shared" si="10"/>
        <v>BOSQUE COUNTY</v>
      </c>
      <c r="AT27" s="131" t="str">
        <f t="shared" si="10"/>
        <v>SALT LAKE COUNTY</v>
      </c>
      <c r="AU27" s="131" t="str">
        <f t="shared" si="10"/>
        <v/>
      </c>
      <c r="AV27" s="131" t="str">
        <f t="shared" si="10"/>
        <v>CARROLL COUNTY</v>
      </c>
      <c r="AW27" s="131" t="str">
        <f t="shared" si="10"/>
        <v>KITSAP COUNTY</v>
      </c>
      <c r="AX27" s="131" t="str">
        <f t="shared" si="10"/>
        <v>JACKSON COUNTY</v>
      </c>
      <c r="AY27" s="131" t="str">
        <f t="shared" si="10"/>
        <v>EAU CLAIRE COUNTY</v>
      </c>
      <c r="AZ27" s="131" t="str">
        <f t="shared" si="10"/>
        <v>SUBLETTE COUNTY</v>
      </c>
    </row>
    <row r="28" spans="1:52" x14ac:dyDescent="0.2">
      <c r="A28" s="135">
        <v>19</v>
      </c>
      <c r="B28" s="131" t="str">
        <f t="shared" si="6"/>
        <v>COOSA COUNTY</v>
      </c>
      <c r="C28" s="131" t="str">
        <f t="shared" si="6"/>
        <v>MATANUSKA-SUSITNA BOROUGH</v>
      </c>
      <c r="D28" s="131" t="str">
        <f t="shared" si="6"/>
        <v/>
      </c>
      <c r="E28" s="131" t="str">
        <f t="shared" si="6"/>
        <v>CROSS COUNTY</v>
      </c>
      <c r="F28" s="131" t="str">
        <f t="shared" si="6"/>
        <v>LOS ANGELES COUNTY</v>
      </c>
      <c r="G28" s="131" t="str">
        <f t="shared" si="6"/>
        <v>DOUGLAS COUNTY</v>
      </c>
      <c r="H28" s="131" t="str">
        <f t="shared" si="6"/>
        <v/>
      </c>
      <c r="I28" s="131" t="str">
        <f t="shared" si="6"/>
        <v/>
      </c>
      <c r="J28" s="131" t="str">
        <f t="shared" si="6"/>
        <v/>
      </c>
      <c r="K28" s="131" t="str">
        <f t="shared" si="6"/>
        <v>GADSDEN COUNTY</v>
      </c>
      <c r="L28" s="131" t="str">
        <f t="shared" si="7"/>
        <v>CALHOUN COUNTY</v>
      </c>
      <c r="M28" s="131" t="str">
        <f t="shared" si="7"/>
        <v/>
      </c>
      <c r="N28" s="131" t="str">
        <f t="shared" si="7"/>
        <v>CUSTER COUNTY</v>
      </c>
      <c r="O28" s="131" t="str">
        <f t="shared" si="7"/>
        <v>DEKALB COUNTY</v>
      </c>
      <c r="P28" s="131" t="str">
        <f t="shared" si="7"/>
        <v>DUBOIS COUNTY</v>
      </c>
      <c r="Q28" s="131" t="str">
        <f t="shared" si="7"/>
        <v>CHICKASAW COUNTY</v>
      </c>
      <c r="R28" s="131" t="str">
        <f t="shared" si="7"/>
        <v>CRAWFORD COUNTY</v>
      </c>
      <c r="S28" s="131" t="str">
        <f t="shared" si="7"/>
        <v>CAMPBELL COUNTY</v>
      </c>
      <c r="T28" s="131" t="str">
        <f t="shared" si="7"/>
        <v>EAST FELICIANA PARISH</v>
      </c>
      <c r="U28" s="131" t="str">
        <f t="shared" si="7"/>
        <v/>
      </c>
      <c r="V28" s="131" t="str">
        <f t="shared" si="8"/>
        <v>SOMERSET COUNTY</v>
      </c>
      <c r="W28" s="131" t="str">
        <f t="shared" si="8"/>
        <v/>
      </c>
      <c r="X28" s="131" t="str">
        <f t="shared" si="8"/>
        <v>CLINTON COUNTY</v>
      </c>
      <c r="Y28" s="131" t="str">
        <f t="shared" si="8"/>
        <v>DAKOTA COUNTY</v>
      </c>
      <c r="Z28" s="131" t="str">
        <f t="shared" si="8"/>
        <v>FRANKLIN COUNTY</v>
      </c>
      <c r="AA28" s="131" t="str">
        <f t="shared" si="8"/>
        <v>CASS COUNTY</v>
      </c>
      <c r="AB28" s="131" t="str">
        <f t="shared" si="8"/>
        <v>GOLDEN VALLEY COUNTY</v>
      </c>
      <c r="AC28" s="131" t="str">
        <f t="shared" si="8"/>
        <v>COLFAX COUNTY</v>
      </c>
      <c r="AD28" s="131" t="str">
        <f t="shared" si="8"/>
        <v/>
      </c>
      <c r="AE28" s="131" t="str">
        <f t="shared" si="8"/>
        <v/>
      </c>
      <c r="AF28" s="131" t="str">
        <f t="shared" si="9"/>
        <v>SUSSEX COUNTY</v>
      </c>
      <c r="AG28" s="131" t="str">
        <f t="shared" si="9"/>
        <v>MORA COUNTY</v>
      </c>
      <c r="AH28" s="131" t="str">
        <f t="shared" si="9"/>
        <v>GENESEE COUNTY</v>
      </c>
      <c r="AI28" s="131" t="str">
        <f t="shared" si="9"/>
        <v>CHATHAM COUNTY</v>
      </c>
      <c r="AJ28" s="131" t="str">
        <f t="shared" si="9"/>
        <v>GRANT COUNTY</v>
      </c>
      <c r="AK28" s="131" t="str">
        <f t="shared" si="9"/>
        <v>DARKE COUNTY</v>
      </c>
      <c r="AL28" s="131" t="str">
        <f t="shared" si="9"/>
        <v>CREEK COUNTY</v>
      </c>
      <c r="AM28" s="131" t="str">
        <f t="shared" si="9"/>
        <v>LAKE COUNTY</v>
      </c>
      <c r="AN28" s="131" t="str">
        <f t="shared" si="9"/>
        <v>COLUMBIA COUNTY</v>
      </c>
      <c r="AO28" s="131" t="str">
        <f t="shared" si="9"/>
        <v/>
      </c>
      <c r="AP28" s="131" t="str">
        <f t="shared" si="10"/>
        <v>EDGEFIELD COUNTY</v>
      </c>
      <c r="AQ28" s="131" t="str">
        <f t="shared" si="10"/>
        <v>DEUEL COUNTY</v>
      </c>
      <c r="AR28" s="131" t="str">
        <f t="shared" si="10"/>
        <v>DAVIDSON COUNTY</v>
      </c>
      <c r="AS28" s="131" t="str">
        <f t="shared" si="10"/>
        <v>BOWIE COUNTY</v>
      </c>
      <c r="AT28" s="131" t="str">
        <f t="shared" si="10"/>
        <v>SAN JUAN COUNTY</v>
      </c>
      <c r="AU28" s="131" t="str">
        <f t="shared" si="10"/>
        <v/>
      </c>
      <c r="AV28" s="131" t="str">
        <f t="shared" si="10"/>
        <v>CHARLES CITY COUNTY</v>
      </c>
      <c r="AW28" s="131" t="str">
        <f t="shared" si="10"/>
        <v>KITTITAS COUNTY</v>
      </c>
      <c r="AX28" s="131" t="str">
        <f t="shared" si="10"/>
        <v>JEFFERSON COUNTY</v>
      </c>
      <c r="AY28" s="131" t="str">
        <f t="shared" si="10"/>
        <v>FLORENCE COUNTY</v>
      </c>
      <c r="AZ28" s="131" t="str">
        <f t="shared" si="10"/>
        <v>SWEETWATER COUNTY</v>
      </c>
    </row>
    <row r="29" spans="1:52" x14ac:dyDescent="0.2">
      <c r="A29" s="135">
        <v>20</v>
      </c>
      <c r="B29" s="131" t="str">
        <f t="shared" si="6"/>
        <v>COVINGTON COUNTY</v>
      </c>
      <c r="C29" s="131" t="str">
        <f t="shared" si="6"/>
        <v>NOME CENSUS AREA</v>
      </c>
      <c r="D29" s="131" t="str">
        <f t="shared" si="6"/>
        <v/>
      </c>
      <c r="E29" s="131" t="str">
        <f t="shared" si="6"/>
        <v>DALLAS COUNTY</v>
      </c>
      <c r="F29" s="131" t="str">
        <f t="shared" si="6"/>
        <v>MADERA COUNTY</v>
      </c>
      <c r="G29" s="131" t="str">
        <f t="shared" si="6"/>
        <v>EAGLE COUNTY</v>
      </c>
      <c r="H29" s="131" t="str">
        <f t="shared" si="6"/>
        <v/>
      </c>
      <c r="I29" s="131" t="str">
        <f t="shared" si="6"/>
        <v/>
      </c>
      <c r="J29" s="131" t="str">
        <f t="shared" si="6"/>
        <v/>
      </c>
      <c r="K29" s="131" t="str">
        <f t="shared" si="6"/>
        <v>GILCHRIST COUNTY</v>
      </c>
      <c r="L29" s="131" t="str">
        <f t="shared" si="7"/>
        <v>CAMDEN COUNTY</v>
      </c>
      <c r="M29" s="131" t="str">
        <f t="shared" si="7"/>
        <v/>
      </c>
      <c r="N29" s="131" t="str">
        <f t="shared" si="7"/>
        <v>ELMORE COUNTY</v>
      </c>
      <c r="O29" s="131" t="str">
        <f t="shared" si="7"/>
        <v>DE WITT COUNTY</v>
      </c>
      <c r="P29" s="131" t="str">
        <f t="shared" si="7"/>
        <v>ELKHART COUNTY</v>
      </c>
      <c r="Q29" s="131" t="str">
        <f t="shared" si="7"/>
        <v>CLARKE COUNTY</v>
      </c>
      <c r="R29" s="131" t="str">
        <f t="shared" si="7"/>
        <v>DECATUR COUNTY</v>
      </c>
      <c r="S29" s="131" t="str">
        <f t="shared" si="7"/>
        <v>CARLISLE COUNTY</v>
      </c>
      <c r="T29" s="131" t="str">
        <f t="shared" si="7"/>
        <v>EVANGELINE PARISH</v>
      </c>
      <c r="U29" s="131" t="str">
        <f t="shared" si="7"/>
        <v/>
      </c>
      <c r="V29" s="131" t="str">
        <f t="shared" si="8"/>
        <v>TALBOT COUNTY</v>
      </c>
      <c r="W29" s="131" t="str">
        <f t="shared" si="8"/>
        <v/>
      </c>
      <c r="X29" s="131" t="str">
        <f t="shared" si="8"/>
        <v>CRAWFORD COUNTY</v>
      </c>
      <c r="Y29" s="131" t="str">
        <f t="shared" si="8"/>
        <v>DODGE COUNTY</v>
      </c>
      <c r="Z29" s="131" t="str">
        <f t="shared" si="8"/>
        <v>GEORGE COUNTY</v>
      </c>
      <c r="AA29" s="131" t="str">
        <f t="shared" si="8"/>
        <v>CEDAR COUNTY</v>
      </c>
      <c r="AB29" s="131" t="str">
        <f t="shared" si="8"/>
        <v>GRANITE COUNTY</v>
      </c>
      <c r="AC29" s="131" t="str">
        <f t="shared" si="8"/>
        <v>CUMING COUNTY</v>
      </c>
      <c r="AD29" s="131" t="str">
        <f t="shared" si="8"/>
        <v/>
      </c>
      <c r="AE29" s="131" t="str">
        <f t="shared" si="8"/>
        <v/>
      </c>
      <c r="AF29" s="131" t="str">
        <f t="shared" si="9"/>
        <v>UNION COUNTY</v>
      </c>
      <c r="AG29" s="131" t="str">
        <f t="shared" si="9"/>
        <v>OTERO COUNTY</v>
      </c>
      <c r="AH29" s="131" t="str">
        <f t="shared" si="9"/>
        <v>GREENE COUNTY</v>
      </c>
      <c r="AI29" s="131" t="str">
        <f t="shared" si="9"/>
        <v>CHEROKEE COUNTY</v>
      </c>
      <c r="AJ29" s="131" t="str">
        <f t="shared" si="9"/>
        <v>GRIGGS COUNTY</v>
      </c>
      <c r="AK29" s="131" t="str">
        <f t="shared" si="9"/>
        <v>DEFIANCE COUNTY</v>
      </c>
      <c r="AL29" s="131" t="str">
        <f t="shared" si="9"/>
        <v>CUSTER COUNTY</v>
      </c>
      <c r="AM29" s="131" t="str">
        <f t="shared" si="9"/>
        <v>LANE COUNTY</v>
      </c>
      <c r="AN29" s="131" t="str">
        <f t="shared" si="9"/>
        <v>CRAWFORD COUNTY</v>
      </c>
      <c r="AO29" s="131" t="str">
        <f t="shared" si="9"/>
        <v/>
      </c>
      <c r="AP29" s="131" t="str">
        <f t="shared" si="10"/>
        <v>FAIRFIELD COUNTY</v>
      </c>
      <c r="AQ29" s="131" t="str">
        <f t="shared" si="10"/>
        <v>DEWEY COUNTY</v>
      </c>
      <c r="AR29" s="131" t="str">
        <f t="shared" si="10"/>
        <v>DECATUR COUNTY</v>
      </c>
      <c r="AS29" s="131" t="str">
        <f t="shared" si="10"/>
        <v>BRAZORIA COUNTY</v>
      </c>
      <c r="AT29" s="131" t="str">
        <f t="shared" si="10"/>
        <v>SANPETE COUNTY</v>
      </c>
      <c r="AU29" s="131" t="str">
        <f t="shared" si="10"/>
        <v/>
      </c>
      <c r="AV29" s="131" t="str">
        <f t="shared" si="10"/>
        <v>CHARLOTTE COUNTY</v>
      </c>
      <c r="AW29" s="131" t="str">
        <f t="shared" si="10"/>
        <v>KLICKITAT COUNTY</v>
      </c>
      <c r="AX29" s="131" t="str">
        <f t="shared" si="10"/>
        <v>KANAWHA COUNTY</v>
      </c>
      <c r="AY29" s="131" t="str">
        <f t="shared" si="10"/>
        <v>FOND DU LAC COUNTY</v>
      </c>
      <c r="AZ29" s="131" t="str">
        <f t="shared" si="10"/>
        <v>TETON COUNTY</v>
      </c>
    </row>
    <row r="30" spans="1:52" x14ac:dyDescent="0.2">
      <c r="A30" s="135">
        <v>21</v>
      </c>
      <c r="B30" s="131" t="str">
        <f t="shared" ref="B30:K39" si="11">IFERROR(VLOOKUP($B$3&amp;"_"&amp;B$8&amp;$A30,LookUpTable_CountyName_AllYears,3,FALSE),"")</f>
        <v>CRENSHAW COUNTY</v>
      </c>
      <c r="C30" s="131" t="str">
        <f t="shared" si="11"/>
        <v>NORTH SLOPE BOROUGH</v>
      </c>
      <c r="D30" s="131" t="str">
        <f t="shared" si="11"/>
        <v/>
      </c>
      <c r="E30" s="131" t="str">
        <f t="shared" si="11"/>
        <v>DESHA COUNTY</v>
      </c>
      <c r="F30" s="131" t="str">
        <f t="shared" si="11"/>
        <v>MARIN COUNTY</v>
      </c>
      <c r="G30" s="131" t="str">
        <f t="shared" si="11"/>
        <v>ELBERT COUNTY</v>
      </c>
      <c r="H30" s="131" t="str">
        <f t="shared" si="11"/>
        <v/>
      </c>
      <c r="I30" s="131" t="str">
        <f t="shared" si="11"/>
        <v/>
      </c>
      <c r="J30" s="131" t="str">
        <f t="shared" si="11"/>
        <v/>
      </c>
      <c r="K30" s="131" t="str">
        <f t="shared" si="11"/>
        <v>GLADES COUNTY</v>
      </c>
      <c r="L30" s="131" t="str">
        <f t="shared" ref="L30:U39" si="12">IFERROR(VLOOKUP($B$3&amp;"_"&amp;L$8&amp;$A30,LookUpTable_CountyName_AllYears,3,FALSE),"")</f>
        <v>CANDLER COUNTY</v>
      </c>
      <c r="M30" s="131" t="str">
        <f t="shared" si="12"/>
        <v/>
      </c>
      <c r="N30" s="131" t="str">
        <f t="shared" si="12"/>
        <v>FRANKLIN COUNTY</v>
      </c>
      <c r="O30" s="131" t="str">
        <f t="shared" si="12"/>
        <v>DOUGLAS COUNTY</v>
      </c>
      <c r="P30" s="131" t="str">
        <f t="shared" si="12"/>
        <v>FAYETTE COUNTY</v>
      </c>
      <c r="Q30" s="131" t="str">
        <f t="shared" si="12"/>
        <v>CLAY COUNTY</v>
      </c>
      <c r="R30" s="131" t="str">
        <f t="shared" si="12"/>
        <v>DICKINSON COUNTY</v>
      </c>
      <c r="S30" s="131" t="str">
        <f t="shared" si="12"/>
        <v>CARROLL COUNTY</v>
      </c>
      <c r="T30" s="131" t="str">
        <f t="shared" si="12"/>
        <v>FRANKLIN PARISH</v>
      </c>
      <c r="U30" s="131" t="str">
        <f t="shared" si="12"/>
        <v/>
      </c>
      <c r="V30" s="131" t="str">
        <f t="shared" ref="V30:AE39" si="13">IFERROR(VLOOKUP($B$3&amp;"_"&amp;V$8&amp;$A30,LookUpTable_CountyName_AllYears,3,FALSE),"")</f>
        <v>WASHINGTON COUNTY</v>
      </c>
      <c r="W30" s="131" t="str">
        <f t="shared" si="13"/>
        <v/>
      </c>
      <c r="X30" s="131" t="str">
        <f t="shared" si="13"/>
        <v>DELTA COUNTY</v>
      </c>
      <c r="Y30" s="131" t="str">
        <f t="shared" si="13"/>
        <v>DOUGLAS COUNTY</v>
      </c>
      <c r="Z30" s="131" t="str">
        <f t="shared" si="13"/>
        <v>GREENE COUNTY</v>
      </c>
      <c r="AA30" s="131" t="str">
        <f t="shared" si="13"/>
        <v>CHARITON COUNTY</v>
      </c>
      <c r="AB30" s="131" t="str">
        <f t="shared" si="13"/>
        <v>HILL COUNTY</v>
      </c>
      <c r="AC30" s="131" t="str">
        <f t="shared" si="13"/>
        <v>CUSTER COUNTY</v>
      </c>
      <c r="AD30" s="131" t="str">
        <f t="shared" si="13"/>
        <v/>
      </c>
      <c r="AE30" s="131" t="str">
        <f t="shared" si="13"/>
        <v/>
      </c>
      <c r="AF30" s="131" t="str">
        <f t="shared" ref="AF30:AO39" si="14">IFERROR(VLOOKUP($B$3&amp;"_"&amp;AF$8&amp;$A30,LookUpTable_CountyName_AllYears,3,FALSE),"")</f>
        <v>WARREN COUNTY</v>
      </c>
      <c r="AG30" s="131" t="str">
        <f t="shared" si="14"/>
        <v>QUAY COUNTY</v>
      </c>
      <c r="AH30" s="131" t="str">
        <f t="shared" si="14"/>
        <v>HAMILTON COUNTY</v>
      </c>
      <c r="AI30" s="131" t="str">
        <f t="shared" si="14"/>
        <v>CHOWAN COUNTY</v>
      </c>
      <c r="AJ30" s="131" t="str">
        <f t="shared" si="14"/>
        <v>HETTINGER COUNTY</v>
      </c>
      <c r="AK30" s="131" t="str">
        <f t="shared" si="14"/>
        <v>DELAWARE COUNTY</v>
      </c>
      <c r="AL30" s="131" t="str">
        <f t="shared" si="14"/>
        <v>DELAWARE COUNTY</v>
      </c>
      <c r="AM30" s="131" t="str">
        <f t="shared" si="14"/>
        <v>LINCOLN COUNTY</v>
      </c>
      <c r="AN30" s="131" t="str">
        <f t="shared" si="14"/>
        <v>CUMBERLAND COUNTY</v>
      </c>
      <c r="AO30" s="131" t="str">
        <f t="shared" si="14"/>
        <v/>
      </c>
      <c r="AP30" s="131" t="str">
        <f t="shared" ref="AP30:AZ39" si="15">IFERROR(VLOOKUP($B$3&amp;"_"&amp;AP$8&amp;$A30,LookUpTable_CountyName_AllYears,3,FALSE),"")</f>
        <v>FLORENCE COUNTY</v>
      </c>
      <c r="AQ30" s="131" t="str">
        <f t="shared" si="15"/>
        <v>DOUGLAS COUNTY</v>
      </c>
      <c r="AR30" s="131" t="str">
        <f t="shared" si="15"/>
        <v>DEKALB COUNTY</v>
      </c>
      <c r="AS30" s="131" t="str">
        <f t="shared" si="15"/>
        <v>BRAZOS COUNTY</v>
      </c>
      <c r="AT30" s="131" t="str">
        <f t="shared" si="15"/>
        <v>SEVIER COUNTY</v>
      </c>
      <c r="AU30" s="131" t="str">
        <f t="shared" si="15"/>
        <v/>
      </c>
      <c r="AV30" s="131" t="str">
        <f t="shared" si="15"/>
        <v>CHESTERFIELD COUNTY</v>
      </c>
      <c r="AW30" s="131" t="str">
        <f t="shared" si="15"/>
        <v>LEWIS COUNTY</v>
      </c>
      <c r="AX30" s="131" t="str">
        <f t="shared" si="15"/>
        <v>LEWIS COUNTY</v>
      </c>
      <c r="AY30" s="131" t="str">
        <f t="shared" si="15"/>
        <v>FOREST COUNTY</v>
      </c>
      <c r="AZ30" s="131" t="str">
        <f t="shared" si="15"/>
        <v>UINTA COUNTY</v>
      </c>
    </row>
    <row r="31" spans="1:52" x14ac:dyDescent="0.2">
      <c r="A31" s="135">
        <v>22</v>
      </c>
      <c r="B31" s="131" t="str">
        <f t="shared" si="11"/>
        <v>CULLMAN COUNTY</v>
      </c>
      <c r="C31" s="131" t="str">
        <f t="shared" si="11"/>
        <v>NORTHWEST ARCTIC BOROUGH</v>
      </c>
      <c r="D31" s="131" t="str">
        <f t="shared" si="11"/>
        <v/>
      </c>
      <c r="E31" s="131" t="str">
        <f t="shared" si="11"/>
        <v>DREW COUNTY</v>
      </c>
      <c r="F31" s="131" t="str">
        <f t="shared" si="11"/>
        <v>MARIPOSA COUNTY</v>
      </c>
      <c r="G31" s="131" t="str">
        <f t="shared" si="11"/>
        <v>EL PASO COUNTY</v>
      </c>
      <c r="H31" s="131" t="str">
        <f t="shared" si="11"/>
        <v/>
      </c>
      <c r="I31" s="131" t="str">
        <f t="shared" si="11"/>
        <v/>
      </c>
      <c r="J31" s="131" t="str">
        <f t="shared" si="11"/>
        <v/>
      </c>
      <c r="K31" s="131" t="str">
        <f t="shared" si="11"/>
        <v>GULF COUNTY</v>
      </c>
      <c r="L31" s="131" t="str">
        <f t="shared" si="12"/>
        <v>CARROLL COUNTY</v>
      </c>
      <c r="M31" s="131" t="str">
        <f t="shared" si="12"/>
        <v/>
      </c>
      <c r="N31" s="131" t="str">
        <f t="shared" si="12"/>
        <v>FREMONT COUNTY</v>
      </c>
      <c r="O31" s="131" t="str">
        <f t="shared" si="12"/>
        <v>DUPAGE COUNTY</v>
      </c>
      <c r="P31" s="131" t="str">
        <f t="shared" si="12"/>
        <v>FLOYD COUNTY</v>
      </c>
      <c r="Q31" s="131" t="str">
        <f t="shared" si="12"/>
        <v>CLAYTON COUNTY</v>
      </c>
      <c r="R31" s="131" t="str">
        <f t="shared" si="12"/>
        <v>DONIPHAN COUNTY</v>
      </c>
      <c r="S31" s="131" t="str">
        <f t="shared" si="12"/>
        <v>CARTER COUNTY</v>
      </c>
      <c r="T31" s="131" t="str">
        <f t="shared" si="12"/>
        <v>GRANT PARISH</v>
      </c>
      <c r="U31" s="131" t="str">
        <f t="shared" si="12"/>
        <v/>
      </c>
      <c r="V31" s="131" t="str">
        <f t="shared" si="13"/>
        <v>WICOMICO COUNTY</v>
      </c>
      <c r="W31" s="131" t="str">
        <f t="shared" si="13"/>
        <v/>
      </c>
      <c r="X31" s="131" t="str">
        <f t="shared" si="13"/>
        <v>DICKINSON COUNTY</v>
      </c>
      <c r="Y31" s="131" t="str">
        <f t="shared" si="13"/>
        <v>FARIBAULT COUNTY</v>
      </c>
      <c r="Z31" s="131" t="str">
        <f t="shared" si="13"/>
        <v>GRENADA COUNTY</v>
      </c>
      <c r="AA31" s="131" t="str">
        <f t="shared" si="13"/>
        <v>CHRISTIAN COUNTY</v>
      </c>
      <c r="AB31" s="131" t="str">
        <f t="shared" si="13"/>
        <v>JEFFERSON COUNTY</v>
      </c>
      <c r="AC31" s="131" t="str">
        <f t="shared" si="13"/>
        <v>DAKOTA COUNTY</v>
      </c>
      <c r="AD31" s="131" t="str">
        <f t="shared" si="13"/>
        <v/>
      </c>
      <c r="AE31" s="131" t="str">
        <f t="shared" si="13"/>
        <v/>
      </c>
      <c r="AF31" s="131" t="str">
        <f t="shared" si="14"/>
        <v/>
      </c>
      <c r="AG31" s="131" t="str">
        <f t="shared" si="14"/>
        <v>RIO ARRIBA COUNTY</v>
      </c>
      <c r="AH31" s="131" t="str">
        <f t="shared" si="14"/>
        <v>HERKIMER COUNTY</v>
      </c>
      <c r="AI31" s="131" t="str">
        <f t="shared" si="14"/>
        <v>CLAY COUNTY</v>
      </c>
      <c r="AJ31" s="131" t="str">
        <f t="shared" si="14"/>
        <v>KIDDER COUNTY</v>
      </c>
      <c r="AK31" s="131" t="str">
        <f t="shared" si="14"/>
        <v>ERIE COUNTY</v>
      </c>
      <c r="AL31" s="131" t="str">
        <f t="shared" si="14"/>
        <v>DEWEY COUNTY</v>
      </c>
      <c r="AM31" s="131" t="str">
        <f t="shared" si="14"/>
        <v>LINN COUNTY</v>
      </c>
      <c r="AN31" s="131" t="str">
        <f t="shared" si="14"/>
        <v>DAUPHIN COUNTY</v>
      </c>
      <c r="AO31" s="131" t="str">
        <f t="shared" si="14"/>
        <v/>
      </c>
      <c r="AP31" s="131" t="str">
        <f t="shared" si="15"/>
        <v>GEORGETOWN COUNTY</v>
      </c>
      <c r="AQ31" s="131" t="str">
        <f t="shared" si="15"/>
        <v>EDMUNDS COUNTY</v>
      </c>
      <c r="AR31" s="131" t="str">
        <f t="shared" si="15"/>
        <v>DICKSON COUNTY</v>
      </c>
      <c r="AS31" s="131" t="str">
        <f t="shared" si="15"/>
        <v>BREWSTER COUNTY</v>
      </c>
      <c r="AT31" s="131" t="str">
        <f t="shared" si="15"/>
        <v>SUMMIT COUNTY</v>
      </c>
      <c r="AU31" s="131" t="str">
        <f t="shared" si="15"/>
        <v/>
      </c>
      <c r="AV31" s="131" t="str">
        <f t="shared" si="15"/>
        <v>CLARKE COUNTY</v>
      </c>
      <c r="AW31" s="131" t="str">
        <f t="shared" si="15"/>
        <v>LINCOLN COUNTY</v>
      </c>
      <c r="AX31" s="131" t="str">
        <f t="shared" si="15"/>
        <v>LINCOLN COUNTY</v>
      </c>
      <c r="AY31" s="131" t="str">
        <f t="shared" si="15"/>
        <v>GRANT COUNTY</v>
      </c>
      <c r="AZ31" s="131" t="str">
        <f t="shared" si="15"/>
        <v>WASHAKIE COUNTY</v>
      </c>
    </row>
    <row r="32" spans="1:52" x14ac:dyDescent="0.2">
      <c r="A32" s="135">
        <v>23</v>
      </c>
      <c r="B32" s="131" t="str">
        <f t="shared" si="11"/>
        <v>DALE COUNTY</v>
      </c>
      <c r="C32" s="131" t="str">
        <f t="shared" si="11"/>
        <v>PETERSBURG CENSUS AREA</v>
      </c>
      <c r="D32" s="131" t="str">
        <f t="shared" si="11"/>
        <v/>
      </c>
      <c r="E32" s="131" t="str">
        <f t="shared" si="11"/>
        <v>FAULKNER COUNTY</v>
      </c>
      <c r="F32" s="131" t="str">
        <f t="shared" si="11"/>
        <v>MENDOCINO COUNTY</v>
      </c>
      <c r="G32" s="131" t="str">
        <f t="shared" si="11"/>
        <v>FREMONT COUNTY</v>
      </c>
      <c r="H32" s="131" t="str">
        <f t="shared" si="11"/>
        <v/>
      </c>
      <c r="I32" s="131" t="str">
        <f t="shared" si="11"/>
        <v/>
      </c>
      <c r="J32" s="131" t="str">
        <f t="shared" si="11"/>
        <v/>
      </c>
      <c r="K32" s="131" t="str">
        <f t="shared" si="11"/>
        <v>HAMILTON COUNTY</v>
      </c>
      <c r="L32" s="131" t="str">
        <f t="shared" si="12"/>
        <v>CATOOSA COUNTY</v>
      </c>
      <c r="M32" s="131" t="str">
        <f t="shared" si="12"/>
        <v/>
      </c>
      <c r="N32" s="131" t="str">
        <f t="shared" si="12"/>
        <v>GEM COUNTY</v>
      </c>
      <c r="O32" s="131" t="str">
        <f t="shared" si="12"/>
        <v>EDGAR COUNTY</v>
      </c>
      <c r="P32" s="131" t="str">
        <f t="shared" si="12"/>
        <v>FOUNTAIN COUNTY</v>
      </c>
      <c r="Q32" s="131" t="str">
        <f t="shared" si="12"/>
        <v>CLINTON COUNTY</v>
      </c>
      <c r="R32" s="131" t="str">
        <f t="shared" si="12"/>
        <v>DOUGLAS COUNTY</v>
      </c>
      <c r="S32" s="131" t="str">
        <f t="shared" si="12"/>
        <v>CASEY COUNTY</v>
      </c>
      <c r="T32" s="131" t="str">
        <f t="shared" si="12"/>
        <v>IBERIA PARISH</v>
      </c>
      <c r="U32" s="131" t="str">
        <f t="shared" si="12"/>
        <v/>
      </c>
      <c r="V32" s="131" t="str">
        <f t="shared" si="13"/>
        <v>WORCESTER COUNTY</v>
      </c>
      <c r="W32" s="131" t="str">
        <f t="shared" si="13"/>
        <v/>
      </c>
      <c r="X32" s="131" t="str">
        <f t="shared" si="13"/>
        <v>EATON COUNTY</v>
      </c>
      <c r="Y32" s="131" t="str">
        <f t="shared" si="13"/>
        <v>FILLMORE COUNTY</v>
      </c>
      <c r="Z32" s="131" t="str">
        <f t="shared" si="13"/>
        <v>HANCOCK COUNTY</v>
      </c>
      <c r="AA32" s="131" t="str">
        <f t="shared" si="13"/>
        <v>CLARK COUNTY</v>
      </c>
      <c r="AB32" s="131" t="str">
        <f t="shared" si="13"/>
        <v>JUDITH BASIN COUNTY</v>
      </c>
      <c r="AC32" s="131" t="str">
        <f t="shared" si="13"/>
        <v>DAWES COUNTY</v>
      </c>
      <c r="AD32" s="131" t="str">
        <f t="shared" si="13"/>
        <v/>
      </c>
      <c r="AE32" s="131" t="str">
        <f t="shared" si="13"/>
        <v/>
      </c>
      <c r="AF32" s="131" t="str">
        <f t="shared" si="14"/>
        <v/>
      </c>
      <c r="AG32" s="131" t="str">
        <f t="shared" si="14"/>
        <v>ROOSEVELT COUNTY</v>
      </c>
      <c r="AH32" s="131" t="str">
        <f t="shared" si="14"/>
        <v>JEFFERSON COUNTY</v>
      </c>
      <c r="AI32" s="131" t="str">
        <f t="shared" si="14"/>
        <v>CLEVELAND COUNTY</v>
      </c>
      <c r="AJ32" s="131" t="str">
        <f t="shared" si="14"/>
        <v>LAMOURE COUNTY</v>
      </c>
      <c r="AK32" s="131" t="str">
        <f t="shared" si="14"/>
        <v>FAIRFIELD COUNTY</v>
      </c>
      <c r="AL32" s="131" t="str">
        <f t="shared" si="14"/>
        <v>ELLIS COUNTY</v>
      </c>
      <c r="AM32" s="131" t="str">
        <f t="shared" si="14"/>
        <v>MALHEUR COUNTY</v>
      </c>
      <c r="AN32" s="131" t="str">
        <f t="shared" si="14"/>
        <v>DELAWARE COUNTY</v>
      </c>
      <c r="AO32" s="131" t="str">
        <f t="shared" si="14"/>
        <v/>
      </c>
      <c r="AP32" s="131" t="str">
        <f t="shared" si="15"/>
        <v>GREENVILLE COUNTY</v>
      </c>
      <c r="AQ32" s="131" t="str">
        <f t="shared" si="15"/>
        <v>FALL RIVER COUNTY</v>
      </c>
      <c r="AR32" s="131" t="str">
        <f t="shared" si="15"/>
        <v>DYER COUNTY</v>
      </c>
      <c r="AS32" s="131" t="str">
        <f t="shared" si="15"/>
        <v>BRISCOE COUNTY</v>
      </c>
      <c r="AT32" s="131" t="str">
        <f t="shared" si="15"/>
        <v>TOOELE COUNTY</v>
      </c>
      <c r="AU32" s="131" t="str">
        <f t="shared" si="15"/>
        <v/>
      </c>
      <c r="AV32" s="131" t="str">
        <f t="shared" si="15"/>
        <v>CRAIG COUNTY</v>
      </c>
      <c r="AW32" s="131" t="str">
        <f t="shared" si="15"/>
        <v>MASON COUNTY</v>
      </c>
      <c r="AX32" s="131" t="str">
        <f t="shared" si="15"/>
        <v>LOGAN COUNTY</v>
      </c>
      <c r="AY32" s="131" t="str">
        <f t="shared" si="15"/>
        <v>GREEN COUNTY</v>
      </c>
      <c r="AZ32" s="131" t="str">
        <f t="shared" si="15"/>
        <v>WESTON COUNTY</v>
      </c>
    </row>
    <row r="33" spans="1:52" x14ac:dyDescent="0.2">
      <c r="A33" s="135">
        <v>24</v>
      </c>
      <c r="B33" s="131" t="str">
        <f t="shared" si="11"/>
        <v>DALLAS COUNTY</v>
      </c>
      <c r="C33" s="131" t="str">
        <f t="shared" si="11"/>
        <v>PRINCE OF WALES-HYDER CENSUS AREA</v>
      </c>
      <c r="D33" s="131" t="str">
        <f t="shared" si="11"/>
        <v/>
      </c>
      <c r="E33" s="131" t="str">
        <f t="shared" si="11"/>
        <v>FRANKLIN COUNTY</v>
      </c>
      <c r="F33" s="131" t="str">
        <f t="shared" si="11"/>
        <v>MERCED COUNTY</v>
      </c>
      <c r="G33" s="131" t="str">
        <f t="shared" si="11"/>
        <v>GARFIELD COUNTY</v>
      </c>
      <c r="H33" s="131" t="str">
        <f t="shared" si="11"/>
        <v/>
      </c>
      <c r="I33" s="131" t="str">
        <f t="shared" si="11"/>
        <v/>
      </c>
      <c r="J33" s="131" t="str">
        <f t="shared" si="11"/>
        <v/>
      </c>
      <c r="K33" s="131" t="str">
        <f t="shared" si="11"/>
        <v>HARDEE COUNTY</v>
      </c>
      <c r="L33" s="131" t="str">
        <f t="shared" si="12"/>
        <v>CHARLTON COUNTY</v>
      </c>
      <c r="M33" s="131" t="str">
        <f t="shared" si="12"/>
        <v/>
      </c>
      <c r="N33" s="131" t="str">
        <f t="shared" si="12"/>
        <v>GOODING COUNTY</v>
      </c>
      <c r="O33" s="131" t="str">
        <f t="shared" si="12"/>
        <v>EDWARDS COUNTY</v>
      </c>
      <c r="P33" s="131" t="str">
        <f t="shared" si="12"/>
        <v>FRANKLIN COUNTY</v>
      </c>
      <c r="Q33" s="131" t="str">
        <f t="shared" si="12"/>
        <v>CRAWFORD COUNTY</v>
      </c>
      <c r="R33" s="131" t="str">
        <f t="shared" si="12"/>
        <v>EDWARDS COUNTY</v>
      </c>
      <c r="S33" s="131" t="str">
        <f t="shared" si="12"/>
        <v>CHRISTIAN COUNTY</v>
      </c>
      <c r="T33" s="131" t="str">
        <f t="shared" si="12"/>
        <v>IBERVILLE PARISH</v>
      </c>
      <c r="U33" s="131" t="str">
        <f t="shared" si="12"/>
        <v/>
      </c>
      <c r="V33" s="131" t="str">
        <f t="shared" si="13"/>
        <v>BALTIMORE CITY</v>
      </c>
      <c r="W33" s="131" t="str">
        <f t="shared" si="13"/>
        <v/>
      </c>
      <c r="X33" s="131" t="str">
        <f t="shared" si="13"/>
        <v>EMMET COUNTY</v>
      </c>
      <c r="Y33" s="131" t="str">
        <f t="shared" si="13"/>
        <v>FREEBORN COUNTY</v>
      </c>
      <c r="Z33" s="131" t="str">
        <f t="shared" si="13"/>
        <v>HARRISON COUNTY</v>
      </c>
      <c r="AA33" s="131" t="str">
        <f t="shared" si="13"/>
        <v>CLAY COUNTY</v>
      </c>
      <c r="AB33" s="131" t="str">
        <f t="shared" si="13"/>
        <v>LAKE COUNTY</v>
      </c>
      <c r="AC33" s="131" t="str">
        <f t="shared" si="13"/>
        <v>DAWSON COUNTY</v>
      </c>
      <c r="AD33" s="131" t="str">
        <f t="shared" si="13"/>
        <v/>
      </c>
      <c r="AE33" s="131" t="str">
        <f t="shared" si="13"/>
        <v/>
      </c>
      <c r="AF33" s="131" t="str">
        <f t="shared" si="14"/>
        <v/>
      </c>
      <c r="AG33" s="131" t="str">
        <f t="shared" si="14"/>
        <v>SANDOVAL COUNTY</v>
      </c>
      <c r="AH33" s="131" t="str">
        <f t="shared" si="14"/>
        <v>KINGS COUNTY</v>
      </c>
      <c r="AI33" s="131" t="str">
        <f t="shared" si="14"/>
        <v>COLUMBUS COUNTY</v>
      </c>
      <c r="AJ33" s="131" t="str">
        <f t="shared" si="14"/>
        <v>LOGAN COUNTY</v>
      </c>
      <c r="AK33" s="131" t="str">
        <f t="shared" si="14"/>
        <v>FAYETTE COUNTY</v>
      </c>
      <c r="AL33" s="131" t="str">
        <f t="shared" si="14"/>
        <v>GARFIELD COUNTY</v>
      </c>
      <c r="AM33" s="131" t="str">
        <f t="shared" si="14"/>
        <v>MARION COUNTY</v>
      </c>
      <c r="AN33" s="131" t="str">
        <f t="shared" si="14"/>
        <v>ELK COUNTY</v>
      </c>
      <c r="AO33" s="131" t="str">
        <f t="shared" si="14"/>
        <v/>
      </c>
      <c r="AP33" s="131" t="str">
        <f t="shared" si="15"/>
        <v>GREENWOOD COUNTY</v>
      </c>
      <c r="AQ33" s="131" t="str">
        <f t="shared" si="15"/>
        <v>FAULK COUNTY</v>
      </c>
      <c r="AR33" s="131" t="str">
        <f t="shared" si="15"/>
        <v>FAYETTE COUNTY</v>
      </c>
      <c r="AS33" s="131" t="str">
        <f t="shared" si="15"/>
        <v>BROOKS COUNTY</v>
      </c>
      <c r="AT33" s="131" t="str">
        <f t="shared" si="15"/>
        <v>UINTAH COUNTY</v>
      </c>
      <c r="AU33" s="131" t="str">
        <f t="shared" si="15"/>
        <v/>
      </c>
      <c r="AV33" s="131" t="str">
        <f t="shared" si="15"/>
        <v>CULPEPER COUNTY</v>
      </c>
      <c r="AW33" s="131" t="str">
        <f t="shared" si="15"/>
        <v>OKANOGAN COUNTY</v>
      </c>
      <c r="AX33" s="131" t="str">
        <f t="shared" si="15"/>
        <v>MCDOWELL COUNTY</v>
      </c>
      <c r="AY33" s="131" t="str">
        <f t="shared" si="15"/>
        <v>GREEN LAKE COUNTY</v>
      </c>
      <c r="AZ33" s="131" t="str">
        <f t="shared" si="15"/>
        <v/>
      </c>
    </row>
    <row r="34" spans="1:52" x14ac:dyDescent="0.2">
      <c r="A34" s="135">
        <v>25</v>
      </c>
      <c r="B34" s="131" t="str">
        <f t="shared" si="11"/>
        <v>DEKALB COUNTY</v>
      </c>
      <c r="C34" s="131" t="str">
        <f t="shared" si="11"/>
        <v>SITKA CITY AND BOROUGH</v>
      </c>
      <c r="D34" s="131" t="str">
        <f t="shared" si="11"/>
        <v/>
      </c>
      <c r="E34" s="131" t="str">
        <f t="shared" si="11"/>
        <v>FULTON COUNTY</v>
      </c>
      <c r="F34" s="131" t="str">
        <f t="shared" si="11"/>
        <v>MODOC COUNTY</v>
      </c>
      <c r="G34" s="131" t="str">
        <f t="shared" si="11"/>
        <v>GILPIN COUNTY</v>
      </c>
      <c r="H34" s="131" t="str">
        <f t="shared" si="11"/>
        <v/>
      </c>
      <c r="I34" s="131" t="str">
        <f t="shared" si="11"/>
        <v/>
      </c>
      <c r="J34" s="131" t="str">
        <f t="shared" si="11"/>
        <v/>
      </c>
      <c r="K34" s="131" t="str">
        <f t="shared" si="11"/>
        <v>HENDRY COUNTY</v>
      </c>
      <c r="L34" s="131" t="str">
        <f t="shared" si="12"/>
        <v>CHATHAM COUNTY</v>
      </c>
      <c r="M34" s="131" t="str">
        <f t="shared" si="12"/>
        <v/>
      </c>
      <c r="N34" s="131" t="str">
        <f t="shared" si="12"/>
        <v>IDAHO COUNTY</v>
      </c>
      <c r="O34" s="131" t="str">
        <f t="shared" si="12"/>
        <v>EFFINGHAM COUNTY</v>
      </c>
      <c r="P34" s="131" t="str">
        <f t="shared" si="12"/>
        <v>FULTON COUNTY</v>
      </c>
      <c r="Q34" s="131" t="str">
        <f t="shared" si="12"/>
        <v>DALLAS COUNTY</v>
      </c>
      <c r="R34" s="131" t="str">
        <f t="shared" si="12"/>
        <v>ELK COUNTY</v>
      </c>
      <c r="S34" s="131" t="str">
        <f t="shared" si="12"/>
        <v>CLARK COUNTY</v>
      </c>
      <c r="T34" s="131" t="str">
        <f t="shared" si="12"/>
        <v>JACKSON PARISH</v>
      </c>
      <c r="U34" s="131" t="str">
        <f t="shared" si="12"/>
        <v/>
      </c>
      <c r="V34" s="131" t="str">
        <f t="shared" si="13"/>
        <v/>
      </c>
      <c r="W34" s="131" t="str">
        <f t="shared" si="13"/>
        <v/>
      </c>
      <c r="X34" s="131" t="str">
        <f t="shared" si="13"/>
        <v>GENESEE COUNTY</v>
      </c>
      <c r="Y34" s="131" t="str">
        <f t="shared" si="13"/>
        <v>GOODHUE COUNTY</v>
      </c>
      <c r="Z34" s="131" t="str">
        <f t="shared" si="13"/>
        <v>HINDS COUNTY</v>
      </c>
      <c r="AA34" s="131" t="str">
        <f t="shared" si="13"/>
        <v>CLINTON COUNTY</v>
      </c>
      <c r="AB34" s="131" t="str">
        <f t="shared" si="13"/>
        <v>LEWIS AND CLARK COUNTY</v>
      </c>
      <c r="AC34" s="131" t="str">
        <f t="shared" si="13"/>
        <v>DEUEL COUNTY</v>
      </c>
      <c r="AD34" s="131" t="str">
        <f t="shared" si="13"/>
        <v/>
      </c>
      <c r="AE34" s="131" t="str">
        <f t="shared" si="13"/>
        <v/>
      </c>
      <c r="AF34" s="131" t="str">
        <f t="shared" si="14"/>
        <v/>
      </c>
      <c r="AG34" s="131" t="str">
        <f t="shared" si="14"/>
        <v>SAN JUAN COUNTY</v>
      </c>
      <c r="AH34" s="131" t="str">
        <f t="shared" si="14"/>
        <v>LEWIS COUNTY</v>
      </c>
      <c r="AI34" s="131" t="str">
        <f t="shared" si="14"/>
        <v>CRAVEN COUNTY</v>
      </c>
      <c r="AJ34" s="131" t="str">
        <f t="shared" si="14"/>
        <v>MCHENRY COUNTY</v>
      </c>
      <c r="AK34" s="131" t="str">
        <f t="shared" si="14"/>
        <v>FRANKLIN COUNTY</v>
      </c>
      <c r="AL34" s="131" t="str">
        <f t="shared" si="14"/>
        <v>GARVIN COUNTY</v>
      </c>
      <c r="AM34" s="131" t="str">
        <f t="shared" si="14"/>
        <v>MORROW COUNTY</v>
      </c>
      <c r="AN34" s="131" t="str">
        <f t="shared" si="14"/>
        <v>ERIE COUNTY</v>
      </c>
      <c r="AO34" s="131" t="str">
        <f t="shared" si="14"/>
        <v/>
      </c>
      <c r="AP34" s="131" t="str">
        <f t="shared" si="15"/>
        <v>HAMPTON COUNTY</v>
      </c>
      <c r="AQ34" s="131" t="str">
        <f t="shared" si="15"/>
        <v>GRANT COUNTY</v>
      </c>
      <c r="AR34" s="131" t="str">
        <f t="shared" si="15"/>
        <v>FENTRESS COUNTY</v>
      </c>
      <c r="AS34" s="131" t="str">
        <f t="shared" si="15"/>
        <v>BROWN COUNTY</v>
      </c>
      <c r="AT34" s="131" t="str">
        <f t="shared" si="15"/>
        <v>UTAH COUNTY</v>
      </c>
      <c r="AU34" s="131" t="str">
        <f t="shared" si="15"/>
        <v/>
      </c>
      <c r="AV34" s="131" t="str">
        <f t="shared" si="15"/>
        <v>CUMBERLAND COUNTY</v>
      </c>
      <c r="AW34" s="131" t="str">
        <f t="shared" si="15"/>
        <v>PACIFIC COUNTY</v>
      </c>
      <c r="AX34" s="131" t="str">
        <f t="shared" si="15"/>
        <v>MARION COUNTY</v>
      </c>
      <c r="AY34" s="131" t="str">
        <f t="shared" si="15"/>
        <v>IOWA COUNTY</v>
      </c>
      <c r="AZ34" s="131" t="str">
        <f t="shared" si="15"/>
        <v/>
      </c>
    </row>
    <row r="35" spans="1:52" x14ac:dyDescent="0.2">
      <c r="A35" s="135">
        <v>26</v>
      </c>
      <c r="B35" s="131" t="str">
        <f t="shared" si="11"/>
        <v>ELMORE COUNTY</v>
      </c>
      <c r="C35" s="131" t="str">
        <f t="shared" si="11"/>
        <v>SKAGWAY MUNICIPALITY</v>
      </c>
      <c r="D35" s="131" t="str">
        <f t="shared" si="11"/>
        <v/>
      </c>
      <c r="E35" s="131" t="str">
        <f t="shared" si="11"/>
        <v>GARLAND COUNTY</v>
      </c>
      <c r="F35" s="131" t="str">
        <f t="shared" si="11"/>
        <v>MONO COUNTY</v>
      </c>
      <c r="G35" s="131" t="str">
        <f t="shared" si="11"/>
        <v>GRAND COUNTY</v>
      </c>
      <c r="H35" s="131" t="str">
        <f t="shared" si="11"/>
        <v/>
      </c>
      <c r="I35" s="131" t="str">
        <f t="shared" si="11"/>
        <v/>
      </c>
      <c r="J35" s="131" t="str">
        <f t="shared" si="11"/>
        <v/>
      </c>
      <c r="K35" s="131" t="str">
        <f t="shared" si="11"/>
        <v>HERNANDO COUNTY</v>
      </c>
      <c r="L35" s="131" t="str">
        <f t="shared" si="12"/>
        <v>CHATTAHOOCHEE COUNTY</v>
      </c>
      <c r="M35" s="131" t="str">
        <f t="shared" si="12"/>
        <v/>
      </c>
      <c r="N35" s="131" t="str">
        <f t="shared" si="12"/>
        <v>JEFFERSON COUNTY</v>
      </c>
      <c r="O35" s="131" t="str">
        <f t="shared" si="12"/>
        <v>FAYETTE COUNTY</v>
      </c>
      <c r="P35" s="131" t="str">
        <f t="shared" si="12"/>
        <v>GIBSON COUNTY</v>
      </c>
      <c r="Q35" s="131" t="str">
        <f t="shared" si="12"/>
        <v>DAVIS COUNTY</v>
      </c>
      <c r="R35" s="131" t="str">
        <f t="shared" si="12"/>
        <v>ELLIS COUNTY</v>
      </c>
      <c r="S35" s="131" t="str">
        <f t="shared" si="12"/>
        <v>CLAY COUNTY</v>
      </c>
      <c r="T35" s="131" t="str">
        <f t="shared" si="12"/>
        <v>JEFFERSON PARISH</v>
      </c>
      <c r="U35" s="131" t="str">
        <f t="shared" si="12"/>
        <v/>
      </c>
      <c r="V35" s="131" t="str">
        <f t="shared" si="13"/>
        <v/>
      </c>
      <c r="W35" s="131" t="str">
        <f t="shared" si="13"/>
        <v/>
      </c>
      <c r="X35" s="131" t="str">
        <f t="shared" si="13"/>
        <v>GLADWIN COUNTY</v>
      </c>
      <c r="Y35" s="131" t="str">
        <f t="shared" si="13"/>
        <v>GRANT COUNTY</v>
      </c>
      <c r="Z35" s="131" t="str">
        <f t="shared" si="13"/>
        <v>HOLMES COUNTY</v>
      </c>
      <c r="AA35" s="131" t="str">
        <f t="shared" si="13"/>
        <v>COLE COUNTY</v>
      </c>
      <c r="AB35" s="131" t="str">
        <f t="shared" si="13"/>
        <v>LIBERTY COUNTY</v>
      </c>
      <c r="AC35" s="131" t="str">
        <f t="shared" si="13"/>
        <v>DIXON COUNTY</v>
      </c>
      <c r="AD35" s="131" t="str">
        <f t="shared" si="13"/>
        <v/>
      </c>
      <c r="AE35" s="131" t="str">
        <f t="shared" si="13"/>
        <v/>
      </c>
      <c r="AF35" s="131" t="str">
        <f t="shared" si="14"/>
        <v/>
      </c>
      <c r="AG35" s="131" t="str">
        <f t="shared" si="14"/>
        <v>SAN MIGUEL COUNTY</v>
      </c>
      <c r="AH35" s="131" t="str">
        <f t="shared" si="14"/>
        <v>LIVINGSTON COUNTY</v>
      </c>
      <c r="AI35" s="131" t="str">
        <f t="shared" si="14"/>
        <v>CUMBERLAND COUNTY</v>
      </c>
      <c r="AJ35" s="131" t="str">
        <f t="shared" si="14"/>
        <v>MCINTOSH COUNTY</v>
      </c>
      <c r="AK35" s="131" t="str">
        <f t="shared" si="14"/>
        <v>FULTON COUNTY</v>
      </c>
      <c r="AL35" s="131" t="str">
        <f t="shared" si="14"/>
        <v>GRADY COUNTY</v>
      </c>
      <c r="AM35" s="131" t="str">
        <f t="shared" si="14"/>
        <v>MULTNOMAH COUNTY</v>
      </c>
      <c r="AN35" s="131" t="str">
        <f t="shared" si="14"/>
        <v>FAYETTE COUNTY</v>
      </c>
      <c r="AO35" s="131" t="str">
        <f t="shared" si="14"/>
        <v/>
      </c>
      <c r="AP35" s="131" t="str">
        <f t="shared" si="15"/>
        <v>HORRY COUNTY</v>
      </c>
      <c r="AQ35" s="131" t="str">
        <f t="shared" si="15"/>
        <v>GREGORY COUNTY</v>
      </c>
      <c r="AR35" s="131" t="str">
        <f t="shared" si="15"/>
        <v>FRANKLIN COUNTY</v>
      </c>
      <c r="AS35" s="131" t="str">
        <f t="shared" si="15"/>
        <v>BURLESON COUNTY</v>
      </c>
      <c r="AT35" s="131" t="str">
        <f t="shared" si="15"/>
        <v>WASATCH COUNTY</v>
      </c>
      <c r="AU35" s="131" t="str">
        <f t="shared" si="15"/>
        <v/>
      </c>
      <c r="AV35" s="131" t="str">
        <f t="shared" si="15"/>
        <v>DICKENSON COUNTY</v>
      </c>
      <c r="AW35" s="131" t="str">
        <f t="shared" si="15"/>
        <v>PEND OREILLE COUNTY</v>
      </c>
      <c r="AX35" s="131" t="str">
        <f t="shared" si="15"/>
        <v>MARSHALL COUNTY</v>
      </c>
      <c r="AY35" s="131" t="str">
        <f t="shared" si="15"/>
        <v>IRON COUNTY</v>
      </c>
      <c r="AZ35" s="131" t="str">
        <f t="shared" si="15"/>
        <v/>
      </c>
    </row>
    <row r="36" spans="1:52" x14ac:dyDescent="0.2">
      <c r="A36" s="135">
        <v>27</v>
      </c>
      <c r="B36" s="131" t="str">
        <f t="shared" si="11"/>
        <v>ESCAMBIA COUNTY</v>
      </c>
      <c r="C36" s="131" t="str">
        <f t="shared" si="11"/>
        <v>SOUTHEAST FAIRBANKS CENSUS AREA</v>
      </c>
      <c r="D36" s="131" t="str">
        <f t="shared" si="11"/>
        <v/>
      </c>
      <c r="E36" s="131" t="str">
        <f t="shared" si="11"/>
        <v>GRANT COUNTY</v>
      </c>
      <c r="F36" s="131" t="str">
        <f t="shared" si="11"/>
        <v>MONTEREY COUNTY</v>
      </c>
      <c r="G36" s="131" t="str">
        <f t="shared" si="11"/>
        <v>GUNNISON COUNTY</v>
      </c>
      <c r="H36" s="131" t="str">
        <f t="shared" si="11"/>
        <v/>
      </c>
      <c r="I36" s="131" t="str">
        <f t="shared" si="11"/>
        <v/>
      </c>
      <c r="J36" s="131" t="str">
        <f t="shared" si="11"/>
        <v/>
      </c>
      <c r="K36" s="131" t="str">
        <f t="shared" si="11"/>
        <v>HIGHLANDS COUNTY</v>
      </c>
      <c r="L36" s="131" t="str">
        <f t="shared" si="12"/>
        <v>CHATTOOGA COUNTY</v>
      </c>
      <c r="M36" s="131" t="str">
        <f t="shared" si="12"/>
        <v/>
      </c>
      <c r="N36" s="131" t="str">
        <f t="shared" si="12"/>
        <v>JEROME COUNTY</v>
      </c>
      <c r="O36" s="131" t="str">
        <f t="shared" si="12"/>
        <v>FORD COUNTY</v>
      </c>
      <c r="P36" s="131" t="str">
        <f t="shared" si="12"/>
        <v>GRANT COUNTY</v>
      </c>
      <c r="Q36" s="131" t="str">
        <f t="shared" si="12"/>
        <v>DECATUR COUNTY</v>
      </c>
      <c r="R36" s="131" t="str">
        <f t="shared" si="12"/>
        <v>ELLSWORTH COUNTY</v>
      </c>
      <c r="S36" s="131" t="str">
        <f t="shared" si="12"/>
        <v>CLINTON COUNTY</v>
      </c>
      <c r="T36" s="131" t="str">
        <f t="shared" si="12"/>
        <v>JEFFERSON DAVIS PARISH</v>
      </c>
      <c r="U36" s="131" t="str">
        <f t="shared" si="12"/>
        <v/>
      </c>
      <c r="V36" s="131" t="str">
        <f t="shared" si="13"/>
        <v/>
      </c>
      <c r="W36" s="131" t="str">
        <f t="shared" si="13"/>
        <v/>
      </c>
      <c r="X36" s="131" t="str">
        <f t="shared" si="13"/>
        <v>GOGEBIC COUNTY</v>
      </c>
      <c r="Y36" s="131" t="str">
        <f t="shared" si="13"/>
        <v>HENNEPIN COUNTY</v>
      </c>
      <c r="Z36" s="131" t="str">
        <f t="shared" si="13"/>
        <v>HUMPHREYS COUNTY</v>
      </c>
      <c r="AA36" s="131" t="str">
        <f t="shared" si="13"/>
        <v>COOPER COUNTY</v>
      </c>
      <c r="AB36" s="131" t="str">
        <f t="shared" si="13"/>
        <v>LINCOLN COUNTY</v>
      </c>
      <c r="AC36" s="131" t="str">
        <f t="shared" si="13"/>
        <v>DODGE COUNTY</v>
      </c>
      <c r="AD36" s="131" t="str">
        <f t="shared" si="13"/>
        <v/>
      </c>
      <c r="AE36" s="131" t="str">
        <f t="shared" si="13"/>
        <v/>
      </c>
      <c r="AF36" s="131" t="str">
        <f t="shared" si="14"/>
        <v/>
      </c>
      <c r="AG36" s="131" t="str">
        <f t="shared" si="14"/>
        <v>SANTA FE COUNTY</v>
      </c>
      <c r="AH36" s="131" t="str">
        <f t="shared" si="14"/>
        <v>MADISON COUNTY</v>
      </c>
      <c r="AI36" s="131" t="str">
        <f t="shared" si="14"/>
        <v>CURRITUCK COUNTY</v>
      </c>
      <c r="AJ36" s="131" t="str">
        <f t="shared" si="14"/>
        <v>MCKENZIE COUNTY</v>
      </c>
      <c r="AK36" s="131" t="str">
        <f t="shared" si="14"/>
        <v>GALLIA COUNTY</v>
      </c>
      <c r="AL36" s="131" t="str">
        <f t="shared" si="14"/>
        <v>GRANT COUNTY</v>
      </c>
      <c r="AM36" s="131" t="str">
        <f t="shared" si="14"/>
        <v>POLK COUNTY</v>
      </c>
      <c r="AN36" s="131" t="str">
        <f t="shared" si="14"/>
        <v>FOREST COUNTY</v>
      </c>
      <c r="AO36" s="131" t="str">
        <f t="shared" si="14"/>
        <v/>
      </c>
      <c r="AP36" s="131" t="str">
        <f t="shared" si="15"/>
        <v>JASPER COUNTY</v>
      </c>
      <c r="AQ36" s="131" t="str">
        <f t="shared" si="15"/>
        <v>HAAKON COUNTY</v>
      </c>
      <c r="AR36" s="131" t="str">
        <f t="shared" si="15"/>
        <v>GIBSON COUNTY</v>
      </c>
      <c r="AS36" s="131" t="str">
        <f t="shared" si="15"/>
        <v>BURNET COUNTY</v>
      </c>
      <c r="AT36" s="131" t="str">
        <f t="shared" si="15"/>
        <v>WASHINGTON COUNTY</v>
      </c>
      <c r="AU36" s="131" t="str">
        <f t="shared" si="15"/>
        <v/>
      </c>
      <c r="AV36" s="131" t="str">
        <f t="shared" si="15"/>
        <v>DINWIDDIE COUNTY</v>
      </c>
      <c r="AW36" s="131" t="str">
        <f t="shared" si="15"/>
        <v>PIERCE COUNTY</v>
      </c>
      <c r="AX36" s="131" t="str">
        <f t="shared" si="15"/>
        <v>MASON COUNTY</v>
      </c>
      <c r="AY36" s="131" t="str">
        <f t="shared" si="15"/>
        <v>JACKSON COUNTY</v>
      </c>
      <c r="AZ36" s="131" t="str">
        <f t="shared" si="15"/>
        <v/>
      </c>
    </row>
    <row r="37" spans="1:52" x14ac:dyDescent="0.2">
      <c r="A37" s="135">
        <v>28</v>
      </c>
      <c r="B37" s="131" t="str">
        <f t="shared" si="11"/>
        <v>ETOWAH COUNTY</v>
      </c>
      <c r="C37" s="131" t="str">
        <f t="shared" si="11"/>
        <v>WRANGELL CITY AND BOROUGH</v>
      </c>
      <c r="D37" s="131" t="str">
        <f t="shared" si="11"/>
        <v/>
      </c>
      <c r="E37" s="131" t="str">
        <f t="shared" si="11"/>
        <v>GREENE COUNTY</v>
      </c>
      <c r="F37" s="131" t="str">
        <f t="shared" si="11"/>
        <v>NAPA COUNTY</v>
      </c>
      <c r="G37" s="131" t="str">
        <f t="shared" si="11"/>
        <v>HINSDALE COUNTY</v>
      </c>
      <c r="H37" s="131" t="str">
        <f t="shared" si="11"/>
        <v/>
      </c>
      <c r="I37" s="131" t="str">
        <f t="shared" si="11"/>
        <v/>
      </c>
      <c r="J37" s="131" t="str">
        <f t="shared" si="11"/>
        <v/>
      </c>
      <c r="K37" s="131" t="str">
        <f t="shared" si="11"/>
        <v>HILLSBOROUGH COUNTY</v>
      </c>
      <c r="L37" s="131" t="str">
        <f t="shared" si="12"/>
        <v>CHEROKEE COUNTY</v>
      </c>
      <c r="M37" s="131" t="str">
        <f t="shared" si="12"/>
        <v/>
      </c>
      <c r="N37" s="131" t="str">
        <f t="shared" si="12"/>
        <v>KOOTENAI COUNTY</v>
      </c>
      <c r="O37" s="131" t="str">
        <f t="shared" si="12"/>
        <v>FRANKLIN COUNTY</v>
      </c>
      <c r="P37" s="131" t="str">
        <f t="shared" si="12"/>
        <v>GREENE COUNTY</v>
      </c>
      <c r="Q37" s="131" t="str">
        <f t="shared" si="12"/>
        <v>DELAWARE COUNTY</v>
      </c>
      <c r="R37" s="131" t="str">
        <f t="shared" si="12"/>
        <v>FINNEY COUNTY</v>
      </c>
      <c r="S37" s="131" t="str">
        <f t="shared" si="12"/>
        <v>CRITTENDEN COUNTY</v>
      </c>
      <c r="T37" s="131" t="str">
        <f t="shared" si="12"/>
        <v>LAFAYETTE PARISH</v>
      </c>
      <c r="U37" s="131" t="str">
        <f t="shared" si="12"/>
        <v/>
      </c>
      <c r="V37" s="131" t="str">
        <f t="shared" si="13"/>
        <v/>
      </c>
      <c r="W37" s="131" t="str">
        <f t="shared" si="13"/>
        <v/>
      </c>
      <c r="X37" s="131" t="str">
        <f t="shared" si="13"/>
        <v>GRAND TRAVERSE COUNTY</v>
      </c>
      <c r="Y37" s="131" t="str">
        <f t="shared" si="13"/>
        <v>HOUSTON COUNTY</v>
      </c>
      <c r="Z37" s="131" t="str">
        <f t="shared" si="13"/>
        <v>ISSAQUENA COUNTY</v>
      </c>
      <c r="AA37" s="131" t="str">
        <f t="shared" si="13"/>
        <v>CRAWFORD COUNTY</v>
      </c>
      <c r="AB37" s="131" t="str">
        <f t="shared" si="13"/>
        <v>MCCONE COUNTY</v>
      </c>
      <c r="AC37" s="131" t="str">
        <f t="shared" si="13"/>
        <v>DOUGLAS COUNTY</v>
      </c>
      <c r="AD37" s="131" t="str">
        <f t="shared" si="13"/>
        <v/>
      </c>
      <c r="AE37" s="131" t="str">
        <f t="shared" si="13"/>
        <v/>
      </c>
      <c r="AF37" s="131" t="str">
        <f t="shared" si="14"/>
        <v/>
      </c>
      <c r="AG37" s="131" t="str">
        <f t="shared" si="14"/>
        <v>SIERRA COUNTY</v>
      </c>
      <c r="AH37" s="131" t="str">
        <f t="shared" si="14"/>
        <v>MONROE COUNTY</v>
      </c>
      <c r="AI37" s="131" t="str">
        <f t="shared" si="14"/>
        <v>DARE COUNTY</v>
      </c>
      <c r="AJ37" s="131" t="str">
        <f t="shared" si="14"/>
        <v>MCLEAN COUNTY</v>
      </c>
      <c r="AK37" s="131" t="str">
        <f t="shared" si="14"/>
        <v>GEAUGA COUNTY</v>
      </c>
      <c r="AL37" s="131" t="str">
        <f t="shared" si="14"/>
        <v>GREER COUNTY</v>
      </c>
      <c r="AM37" s="131" t="str">
        <f t="shared" si="14"/>
        <v>SHERMAN COUNTY</v>
      </c>
      <c r="AN37" s="131" t="str">
        <f t="shared" si="14"/>
        <v>FRANKLIN COUNTY</v>
      </c>
      <c r="AO37" s="131" t="str">
        <f t="shared" si="14"/>
        <v/>
      </c>
      <c r="AP37" s="131" t="str">
        <f t="shared" si="15"/>
        <v>KERSHAW COUNTY</v>
      </c>
      <c r="AQ37" s="131" t="str">
        <f t="shared" si="15"/>
        <v>HAMLIN COUNTY</v>
      </c>
      <c r="AR37" s="131" t="str">
        <f t="shared" si="15"/>
        <v>GILES COUNTY</v>
      </c>
      <c r="AS37" s="131" t="str">
        <f t="shared" si="15"/>
        <v>CALDWELL COUNTY</v>
      </c>
      <c r="AT37" s="131" t="str">
        <f t="shared" si="15"/>
        <v>WAYNE COUNTY</v>
      </c>
      <c r="AU37" s="131" t="str">
        <f t="shared" si="15"/>
        <v/>
      </c>
      <c r="AV37" s="131" t="str">
        <f t="shared" si="15"/>
        <v>ESSEX COUNTY</v>
      </c>
      <c r="AW37" s="131" t="str">
        <f t="shared" si="15"/>
        <v>SAN JUAN COUNTY</v>
      </c>
      <c r="AX37" s="131" t="str">
        <f t="shared" si="15"/>
        <v>MERCER COUNTY</v>
      </c>
      <c r="AY37" s="131" t="str">
        <f t="shared" si="15"/>
        <v>JEFFERSON COUNTY</v>
      </c>
      <c r="AZ37" s="131" t="str">
        <f t="shared" si="15"/>
        <v/>
      </c>
    </row>
    <row r="38" spans="1:52" x14ac:dyDescent="0.2">
      <c r="A38" s="135">
        <v>29</v>
      </c>
      <c r="B38" s="131" t="str">
        <f t="shared" si="11"/>
        <v>FAYETTE COUNTY</v>
      </c>
      <c r="C38" s="131" t="str">
        <f t="shared" si="11"/>
        <v>YAKUTAT CITY AND BOROUGH</v>
      </c>
      <c r="D38" s="131" t="str">
        <f t="shared" si="11"/>
        <v/>
      </c>
      <c r="E38" s="131" t="str">
        <f t="shared" si="11"/>
        <v>HEMPSTEAD COUNTY</v>
      </c>
      <c r="F38" s="131" t="str">
        <f t="shared" si="11"/>
        <v>NEVADA COUNTY</v>
      </c>
      <c r="G38" s="131" t="str">
        <f t="shared" si="11"/>
        <v>HUERFANO COUNTY</v>
      </c>
      <c r="H38" s="131" t="str">
        <f t="shared" si="11"/>
        <v/>
      </c>
      <c r="I38" s="131" t="str">
        <f t="shared" si="11"/>
        <v/>
      </c>
      <c r="J38" s="131" t="str">
        <f t="shared" si="11"/>
        <v/>
      </c>
      <c r="K38" s="131" t="str">
        <f t="shared" si="11"/>
        <v>HOLMES COUNTY</v>
      </c>
      <c r="L38" s="131" t="str">
        <f t="shared" si="12"/>
        <v>CLARKE COUNTY</v>
      </c>
      <c r="M38" s="131" t="str">
        <f t="shared" si="12"/>
        <v/>
      </c>
      <c r="N38" s="131" t="str">
        <f t="shared" si="12"/>
        <v>LATAH COUNTY</v>
      </c>
      <c r="O38" s="131" t="str">
        <f t="shared" si="12"/>
        <v>FULTON COUNTY</v>
      </c>
      <c r="P38" s="131" t="str">
        <f t="shared" si="12"/>
        <v>HAMILTON COUNTY</v>
      </c>
      <c r="Q38" s="131" t="str">
        <f t="shared" si="12"/>
        <v>DES MOINES COUNTY</v>
      </c>
      <c r="R38" s="131" t="str">
        <f t="shared" si="12"/>
        <v>FORD COUNTY</v>
      </c>
      <c r="S38" s="131" t="str">
        <f t="shared" si="12"/>
        <v>CUMBERLAND COUNTY</v>
      </c>
      <c r="T38" s="131" t="str">
        <f t="shared" si="12"/>
        <v>LAFOURCHE PARISH</v>
      </c>
      <c r="U38" s="131" t="str">
        <f t="shared" si="12"/>
        <v/>
      </c>
      <c r="V38" s="131" t="str">
        <f t="shared" si="13"/>
        <v/>
      </c>
      <c r="W38" s="131" t="str">
        <f t="shared" si="13"/>
        <v/>
      </c>
      <c r="X38" s="131" t="str">
        <f t="shared" si="13"/>
        <v>GRATIOT COUNTY</v>
      </c>
      <c r="Y38" s="131" t="str">
        <f t="shared" si="13"/>
        <v>HUBBARD COUNTY</v>
      </c>
      <c r="Z38" s="131" t="str">
        <f t="shared" si="13"/>
        <v>ITAWAMBA COUNTY</v>
      </c>
      <c r="AA38" s="131" t="str">
        <f t="shared" si="13"/>
        <v>DADE COUNTY</v>
      </c>
      <c r="AB38" s="131" t="str">
        <f t="shared" si="13"/>
        <v>MADISON COUNTY</v>
      </c>
      <c r="AC38" s="131" t="str">
        <f t="shared" si="13"/>
        <v>DUNDY COUNTY</v>
      </c>
      <c r="AD38" s="131" t="str">
        <f t="shared" si="13"/>
        <v/>
      </c>
      <c r="AE38" s="131" t="str">
        <f t="shared" si="13"/>
        <v/>
      </c>
      <c r="AF38" s="131" t="str">
        <f t="shared" si="14"/>
        <v/>
      </c>
      <c r="AG38" s="131" t="str">
        <f t="shared" si="14"/>
        <v>SOCORRO COUNTY</v>
      </c>
      <c r="AH38" s="131" t="str">
        <f t="shared" si="14"/>
        <v>MONTGOMERY COUNTY</v>
      </c>
      <c r="AI38" s="131" t="str">
        <f t="shared" si="14"/>
        <v>DAVIDSON COUNTY</v>
      </c>
      <c r="AJ38" s="131" t="str">
        <f t="shared" si="14"/>
        <v>MERCER COUNTY</v>
      </c>
      <c r="AK38" s="131" t="str">
        <f t="shared" si="14"/>
        <v>GREENE COUNTY</v>
      </c>
      <c r="AL38" s="131" t="str">
        <f t="shared" si="14"/>
        <v>HARMON COUNTY</v>
      </c>
      <c r="AM38" s="131" t="str">
        <f t="shared" si="14"/>
        <v>TILLAMOOK COUNTY</v>
      </c>
      <c r="AN38" s="131" t="str">
        <f t="shared" si="14"/>
        <v>FULTON COUNTY</v>
      </c>
      <c r="AO38" s="131" t="str">
        <f t="shared" si="14"/>
        <v/>
      </c>
      <c r="AP38" s="131" t="str">
        <f t="shared" si="15"/>
        <v>LANCASTER COUNTY</v>
      </c>
      <c r="AQ38" s="131" t="str">
        <f t="shared" si="15"/>
        <v>HAND COUNTY</v>
      </c>
      <c r="AR38" s="131" t="str">
        <f t="shared" si="15"/>
        <v>GRAINGER COUNTY</v>
      </c>
      <c r="AS38" s="131" t="str">
        <f t="shared" si="15"/>
        <v>CALHOUN COUNTY</v>
      </c>
      <c r="AT38" s="131" t="str">
        <f t="shared" si="15"/>
        <v>WEBER COUNTY</v>
      </c>
      <c r="AU38" s="131" t="str">
        <f t="shared" si="15"/>
        <v/>
      </c>
      <c r="AV38" s="131" t="str">
        <f t="shared" si="15"/>
        <v>FAIRFAX COUNTY</v>
      </c>
      <c r="AW38" s="131" t="str">
        <f t="shared" si="15"/>
        <v>SKAGIT COUNTY</v>
      </c>
      <c r="AX38" s="131" t="str">
        <f t="shared" si="15"/>
        <v>MINERAL COUNTY</v>
      </c>
      <c r="AY38" s="131" t="str">
        <f t="shared" si="15"/>
        <v>JUNEAU COUNTY</v>
      </c>
      <c r="AZ38" s="131" t="str">
        <f t="shared" si="15"/>
        <v/>
      </c>
    </row>
    <row r="39" spans="1:52" x14ac:dyDescent="0.2">
      <c r="A39" s="135">
        <v>30</v>
      </c>
      <c r="B39" s="131" t="str">
        <f t="shared" si="11"/>
        <v>FRANKLIN COUNTY</v>
      </c>
      <c r="C39" s="131" t="str">
        <f t="shared" si="11"/>
        <v>YUKON-KOYUKUK CENSUS AREA</v>
      </c>
      <c r="D39" s="131" t="str">
        <f t="shared" si="11"/>
        <v/>
      </c>
      <c r="E39" s="131" t="str">
        <f t="shared" si="11"/>
        <v>HOT SPRING COUNTY</v>
      </c>
      <c r="F39" s="131" t="str">
        <f t="shared" si="11"/>
        <v>ORANGE COUNTY</v>
      </c>
      <c r="G39" s="131" t="str">
        <f t="shared" si="11"/>
        <v>JACKSON COUNTY</v>
      </c>
      <c r="H39" s="131" t="str">
        <f t="shared" si="11"/>
        <v/>
      </c>
      <c r="I39" s="131" t="str">
        <f t="shared" si="11"/>
        <v/>
      </c>
      <c r="J39" s="131" t="str">
        <f t="shared" si="11"/>
        <v/>
      </c>
      <c r="K39" s="131" t="str">
        <f t="shared" si="11"/>
        <v>INDIAN RIVER COUNTY</v>
      </c>
      <c r="L39" s="131" t="str">
        <f t="shared" si="12"/>
        <v>CLAY COUNTY</v>
      </c>
      <c r="M39" s="131" t="str">
        <f t="shared" si="12"/>
        <v/>
      </c>
      <c r="N39" s="131" t="str">
        <f t="shared" si="12"/>
        <v>LEMHI COUNTY</v>
      </c>
      <c r="O39" s="131" t="str">
        <f t="shared" si="12"/>
        <v>GALLATIN COUNTY</v>
      </c>
      <c r="P39" s="131" t="str">
        <f t="shared" si="12"/>
        <v>HANCOCK COUNTY</v>
      </c>
      <c r="Q39" s="131" t="str">
        <f t="shared" si="12"/>
        <v>DICKINSON COUNTY</v>
      </c>
      <c r="R39" s="131" t="str">
        <f t="shared" si="12"/>
        <v>FRANKLIN COUNTY</v>
      </c>
      <c r="S39" s="131" t="str">
        <f t="shared" si="12"/>
        <v>DAVIESS COUNTY</v>
      </c>
      <c r="T39" s="131" t="str">
        <f t="shared" si="12"/>
        <v>LA SALLE PARISH</v>
      </c>
      <c r="U39" s="131" t="str">
        <f t="shared" si="12"/>
        <v/>
      </c>
      <c r="V39" s="131" t="str">
        <f t="shared" si="13"/>
        <v/>
      </c>
      <c r="W39" s="131" t="str">
        <f t="shared" si="13"/>
        <v/>
      </c>
      <c r="X39" s="131" t="str">
        <f t="shared" si="13"/>
        <v>HILLSDALE COUNTY</v>
      </c>
      <c r="Y39" s="131" t="str">
        <f t="shared" si="13"/>
        <v>ISANTI COUNTY</v>
      </c>
      <c r="Z39" s="131" t="str">
        <f t="shared" si="13"/>
        <v>JACKSON COUNTY</v>
      </c>
      <c r="AA39" s="131" t="str">
        <f t="shared" si="13"/>
        <v>DALLAS COUNTY</v>
      </c>
      <c r="AB39" s="131" t="str">
        <f t="shared" si="13"/>
        <v>MEAGHER COUNTY</v>
      </c>
      <c r="AC39" s="131" t="str">
        <f t="shared" si="13"/>
        <v>FILLMORE COUNTY</v>
      </c>
      <c r="AD39" s="131" t="str">
        <f t="shared" si="13"/>
        <v/>
      </c>
      <c r="AE39" s="131" t="str">
        <f t="shared" si="13"/>
        <v/>
      </c>
      <c r="AF39" s="131" t="str">
        <f t="shared" si="14"/>
        <v/>
      </c>
      <c r="AG39" s="131" t="str">
        <f t="shared" si="14"/>
        <v>TAOS COUNTY</v>
      </c>
      <c r="AH39" s="131" t="str">
        <f t="shared" si="14"/>
        <v>NASSAU COUNTY</v>
      </c>
      <c r="AI39" s="131" t="str">
        <f t="shared" si="14"/>
        <v>DAVIE COUNTY</v>
      </c>
      <c r="AJ39" s="131" t="str">
        <f t="shared" si="14"/>
        <v>MORTON COUNTY</v>
      </c>
      <c r="AK39" s="131" t="str">
        <f t="shared" si="14"/>
        <v>GUERNSEY COUNTY</v>
      </c>
      <c r="AL39" s="131" t="str">
        <f t="shared" si="14"/>
        <v>HARPER COUNTY</v>
      </c>
      <c r="AM39" s="131" t="str">
        <f t="shared" si="14"/>
        <v>UMATILLA COUNTY</v>
      </c>
      <c r="AN39" s="131" t="str">
        <f t="shared" si="14"/>
        <v>GREENE COUNTY</v>
      </c>
      <c r="AO39" s="131" t="str">
        <f t="shared" si="14"/>
        <v/>
      </c>
      <c r="AP39" s="131" t="str">
        <f t="shared" si="15"/>
        <v>LAURENS COUNTY</v>
      </c>
      <c r="AQ39" s="131" t="str">
        <f t="shared" si="15"/>
        <v>HANSON COUNTY</v>
      </c>
      <c r="AR39" s="131" t="str">
        <f t="shared" si="15"/>
        <v>GREENE COUNTY</v>
      </c>
      <c r="AS39" s="131" t="str">
        <f t="shared" si="15"/>
        <v>CALLAHAN COUNTY</v>
      </c>
      <c r="AT39" s="131" t="str">
        <f t="shared" si="15"/>
        <v/>
      </c>
      <c r="AU39" s="131" t="str">
        <f t="shared" si="15"/>
        <v/>
      </c>
      <c r="AV39" s="131" t="str">
        <f t="shared" si="15"/>
        <v>FAUQUIER COUNTY</v>
      </c>
      <c r="AW39" s="131" t="str">
        <f t="shared" si="15"/>
        <v>SKAMANIA COUNTY</v>
      </c>
      <c r="AX39" s="131" t="str">
        <f t="shared" si="15"/>
        <v>MINGO COUNTY</v>
      </c>
      <c r="AY39" s="131" t="str">
        <f t="shared" si="15"/>
        <v>KENOSHA COUNTY</v>
      </c>
      <c r="AZ39" s="131" t="str">
        <f t="shared" si="15"/>
        <v/>
      </c>
    </row>
    <row r="40" spans="1:52" x14ac:dyDescent="0.2">
      <c r="A40" s="135">
        <v>31</v>
      </c>
      <c r="B40" s="131" t="str">
        <f t="shared" ref="B40:K49" si="16">IFERROR(VLOOKUP($B$3&amp;"_"&amp;B$8&amp;$A40,LookUpTable_CountyName_AllYears,3,FALSE),"")</f>
        <v>GENEVA COUNTY</v>
      </c>
      <c r="C40" s="131" t="str">
        <f t="shared" si="16"/>
        <v/>
      </c>
      <c r="D40" s="131" t="str">
        <f t="shared" si="16"/>
        <v/>
      </c>
      <c r="E40" s="131" t="str">
        <f t="shared" si="16"/>
        <v>HOWARD COUNTY</v>
      </c>
      <c r="F40" s="131" t="str">
        <f t="shared" si="16"/>
        <v>PLACER COUNTY</v>
      </c>
      <c r="G40" s="131" t="str">
        <f t="shared" si="16"/>
        <v>JEFFERSON COUNTY</v>
      </c>
      <c r="H40" s="131" t="str">
        <f t="shared" si="16"/>
        <v/>
      </c>
      <c r="I40" s="131" t="str">
        <f t="shared" si="16"/>
        <v/>
      </c>
      <c r="J40" s="131" t="str">
        <f t="shared" si="16"/>
        <v/>
      </c>
      <c r="K40" s="131" t="str">
        <f t="shared" si="16"/>
        <v>JACKSON COUNTY</v>
      </c>
      <c r="L40" s="131" t="str">
        <f t="shared" ref="L40:U49" si="17">IFERROR(VLOOKUP($B$3&amp;"_"&amp;L$8&amp;$A40,LookUpTable_CountyName_AllYears,3,FALSE),"")</f>
        <v>CLAYTON COUNTY</v>
      </c>
      <c r="M40" s="131" t="str">
        <f t="shared" si="17"/>
        <v/>
      </c>
      <c r="N40" s="131" t="str">
        <f t="shared" si="17"/>
        <v>LEWIS COUNTY</v>
      </c>
      <c r="O40" s="131" t="str">
        <f t="shared" si="17"/>
        <v>GREENE COUNTY</v>
      </c>
      <c r="P40" s="131" t="str">
        <f t="shared" si="17"/>
        <v>HARRISON COUNTY</v>
      </c>
      <c r="Q40" s="131" t="str">
        <f t="shared" si="17"/>
        <v>DUBUQUE COUNTY</v>
      </c>
      <c r="R40" s="131" t="str">
        <f t="shared" si="17"/>
        <v>GEARY COUNTY</v>
      </c>
      <c r="S40" s="131" t="str">
        <f t="shared" si="17"/>
        <v>EDMONSON COUNTY</v>
      </c>
      <c r="T40" s="131" t="str">
        <f t="shared" si="17"/>
        <v>LINCOLN PARISH</v>
      </c>
      <c r="U40" s="131" t="str">
        <f t="shared" si="17"/>
        <v/>
      </c>
      <c r="V40" s="131" t="str">
        <f t="shared" ref="V40:AE49" si="18">IFERROR(VLOOKUP($B$3&amp;"_"&amp;V$8&amp;$A40,LookUpTable_CountyName_AllYears,3,FALSE),"")</f>
        <v/>
      </c>
      <c r="W40" s="131" t="str">
        <f t="shared" si="18"/>
        <v/>
      </c>
      <c r="X40" s="131" t="str">
        <f t="shared" si="18"/>
        <v>HOUGHTON COUNTY</v>
      </c>
      <c r="Y40" s="131" t="str">
        <f t="shared" si="18"/>
        <v>ITASCA COUNTY</v>
      </c>
      <c r="Z40" s="131" t="str">
        <f t="shared" si="18"/>
        <v>JASPER COUNTY</v>
      </c>
      <c r="AA40" s="131" t="str">
        <f t="shared" si="18"/>
        <v>DAVIESS COUNTY</v>
      </c>
      <c r="AB40" s="131" t="str">
        <f t="shared" si="18"/>
        <v>MINERAL COUNTY</v>
      </c>
      <c r="AC40" s="131" t="str">
        <f t="shared" si="18"/>
        <v>FRANKLIN COUNTY</v>
      </c>
      <c r="AD40" s="131" t="str">
        <f t="shared" si="18"/>
        <v/>
      </c>
      <c r="AE40" s="131" t="str">
        <f t="shared" si="18"/>
        <v/>
      </c>
      <c r="AF40" s="131" t="str">
        <f t="shared" ref="AF40:AO49" si="19">IFERROR(VLOOKUP($B$3&amp;"_"&amp;AF$8&amp;$A40,LookUpTable_CountyName_AllYears,3,FALSE),"")</f>
        <v/>
      </c>
      <c r="AG40" s="131" t="str">
        <f t="shared" si="19"/>
        <v>TORRANCE COUNTY</v>
      </c>
      <c r="AH40" s="131" t="str">
        <f t="shared" si="19"/>
        <v>NEW YORK COUNTY</v>
      </c>
      <c r="AI40" s="131" t="str">
        <f t="shared" si="19"/>
        <v>DUPLIN COUNTY</v>
      </c>
      <c r="AJ40" s="131" t="str">
        <f t="shared" si="19"/>
        <v>MOUNTRAIL COUNTY</v>
      </c>
      <c r="AK40" s="131" t="str">
        <f t="shared" si="19"/>
        <v>HAMILTON COUNTY</v>
      </c>
      <c r="AL40" s="131" t="str">
        <f t="shared" si="19"/>
        <v>HASKELL COUNTY</v>
      </c>
      <c r="AM40" s="131" t="str">
        <f t="shared" si="19"/>
        <v>UNION COUNTY</v>
      </c>
      <c r="AN40" s="131" t="str">
        <f t="shared" si="19"/>
        <v>HUNTINGDON COUNTY</v>
      </c>
      <c r="AO40" s="131" t="str">
        <f t="shared" si="19"/>
        <v/>
      </c>
      <c r="AP40" s="131" t="str">
        <f t="shared" ref="AP40:AZ49" si="20">IFERROR(VLOOKUP($B$3&amp;"_"&amp;AP$8&amp;$A40,LookUpTable_CountyName_AllYears,3,FALSE),"")</f>
        <v>LEE COUNTY</v>
      </c>
      <c r="AQ40" s="131" t="str">
        <f t="shared" si="20"/>
        <v>HARDING COUNTY</v>
      </c>
      <c r="AR40" s="131" t="str">
        <f t="shared" si="20"/>
        <v>GRUNDY COUNTY</v>
      </c>
      <c r="AS40" s="131" t="str">
        <f t="shared" si="20"/>
        <v>CAMERON COUNTY</v>
      </c>
      <c r="AT40" s="131" t="str">
        <f t="shared" si="20"/>
        <v/>
      </c>
      <c r="AU40" s="131" t="str">
        <f t="shared" si="20"/>
        <v/>
      </c>
      <c r="AV40" s="131" t="str">
        <f t="shared" si="20"/>
        <v>FLOYD COUNTY</v>
      </c>
      <c r="AW40" s="131" t="str">
        <f t="shared" si="20"/>
        <v>SNOHOMISH COUNTY</v>
      </c>
      <c r="AX40" s="131" t="str">
        <f t="shared" si="20"/>
        <v>MONONGALIA COUNTY</v>
      </c>
      <c r="AY40" s="131" t="str">
        <f t="shared" si="20"/>
        <v>KEWAUNEE COUNTY</v>
      </c>
      <c r="AZ40" s="131" t="str">
        <f t="shared" si="20"/>
        <v/>
      </c>
    </row>
    <row r="41" spans="1:52" x14ac:dyDescent="0.2">
      <c r="A41" s="135">
        <v>32</v>
      </c>
      <c r="B41" s="131" t="str">
        <f t="shared" si="16"/>
        <v>GREENE COUNTY</v>
      </c>
      <c r="C41" s="131" t="str">
        <f t="shared" si="16"/>
        <v/>
      </c>
      <c r="D41" s="131" t="str">
        <f t="shared" si="16"/>
        <v/>
      </c>
      <c r="E41" s="131" t="str">
        <f t="shared" si="16"/>
        <v>INDEPENDENCE COUNTY</v>
      </c>
      <c r="F41" s="131" t="str">
        <f t="shared" si="16"/>
        <v>PLUMAS COUNTY</v>
      </c>
      <c r="G41" s="131" t="str">
        <f t="shared" si="16"/>
        <v>KIOWA COUNTY</v>
      </c>
      <c r="H41" s="131" t="str">
        <f t="shared" si="16"/>
        <v/>
      </c>
      <c r="I41" s="131" t="str">
        <f t="shared" si="16"/>
        <v/>
      </c>
      <c r="J41" s="131" t="str">
        <f t="shared" si="16"/>
        <v/>
      </c>
      <c r="K41" s="131" t="str">
        <f t="shared" si="16"/>
        <v>JEFFERSON COUNTY</v>
      </c>
      <c r="L41" s="131" t="str">
        <f t="shared" si="17"/>
        <v>CLINCH COUNTY</v>
      </c>
      <c r="M41" s="131" t="str">
        <f t="shared" si="17"/>
        <v/>
      </c>
      <c r="N41" s="131" t="str">
        <f t="shared" si="17"/>
        <v>LINCOLN COUNTY</v>
      </c>
      <c r="O41" s="131" t="str">
        <f t="shared" si="17"/>
        <v>GRUNDY COUNTY</v>
      </c>
      <c r="P41" s="131" t="str">
        <f t="shared" si="17"/>
        <v>HENDRICKS COUNTY</v>
      </c>
      <c r="Q41" s="131" t="str">
        <f t="shared" si="17"/>
        <v>EMMET COUNTY</v>
      </c>
      <c r="R41" s="131" t="str">
        <f t="shared" si="17"/>
        <v>GOVE COUNTY</v>
      </c>
      <c r="S41" s="131" t="str">
        <f t="shared" si="17"/>
        <v>ELLIOTT COUNTY</v>
      </c>
      <c r="T41" s="131" t="str">
        <f t="shared" si="17"/>
        <v>LIVINGSTON PARISH</v>
      </c>
      <c r="U41" s="131" t="str">
        <f t="shared" si="17"/>
        <v/>
      </c>
      <c r="V41" s="131" t="str">
        <f t="shared" si="18"/>
        <v/>
      </c>
      <c r="W41" s="131" t="str">
        <f t="shared" si="18"/>
        <v/>
      </c>
      <c r="X41" s="131" t="str">
        <f t="shared" si="18"/>
        <v>HURON COUNTY</v>
      </c>
      <c r="Y41" s="131" t="str">
        <f t="shared" si="18"/>
        <v>JACKSON COUNTY</v>
      </c>
      <c r="Z41" s="131" t="str">
        <f t="shared" si="18"/>
        <v>JEFFERSON COUNTY</v>
      </c>
      <c r="AA41" s="131" t="str">
        <f t="shared" si="18"/>
        <v>DEKALB COUNTY</v>
      </c>
      <c r="AB41" s="131" t="str">
        <f t="shared" si="18"/>
        <v>MISSOULA COUNTY</v>
      </c>
      <c r="AC41" s="131" t="str">
        <f t="shared" si="18"/>
        <v>FRONTIER COUNTY</v>
      </c>
      <c r="AD41" s="131" t="str">
        <f t="shared" si="18"/>
        <v/>
      </c>
      <c r="AE41" s="131" t="str">
        <f t="shared" si="18"/>
        <v/>
      </c>
      <c r="AF41" s="131" t="str">
        <f t="shared" si="19"/>
        <v/>
      </c>
      <c r="AG41" s="131" t="str">
        <f t="shared" si="19"/>
        <v>UNION COUNTY</v>
      </c>
      <c r="AH41" s="131" t="str">
        <f t="shared" si="19"/>
        <v>NIAGARA COUNTY</v>
      </c>
      <c r="AI41" s="131" t="str">
        <f t="shared" si="19"/>
        <v>DURHAM COUNTY</v>
      </c>
      <c r="AJ41" s="131" t="str">
        <f t="shared" si="19"/>
        <v>NELSON COUNTY</v>
      </c>
      <c r="AK41" s="131" t="str">
        <f t="shared" si="19"/>
        <v>HANCOCK COUNTY</v>
      </c>
      <c r="AL41" s="131" t="str">
        <f t="shared" si="19"/>
        <v>HUGHES COUNTY</v>
      </c>
      <c r="AM41" s="131" t="str">
        <f t="shared" si="19"/>
        <v>WALLOWA COUNTY</v>
      </c>
      <c r="AN41" s="131" t="str">
        <f t="shared" si="19"/>
        <v>INDIANA COUNTY</v>
      </c>
      <c r="AO41" s="131" t="str">
        <f t="shared" si="19"/>
        <v/>
      </c>
      <c r="AP41" s="131" t="str">
        <f t="shared" si="20"/>
        <v>LEXINGTON COUNTY</v>
      </c>
      <c r="AQ41" s="131" t="str">
        <f t="shared" si="20"/>
        <v>HUGHES COUNTY</v>
      </c>
      <c r="AR41" s="131" t="str">
        <f t="shared" si="20"/>
        <v>HAMBLEN COUNTY</v>
      </c>
      <c r="AS41" s="131" t="str">
        <f t="shared" si="20"/>
        <v>CAMP COUNTY</v>
      </c>
      <c r="AT41" s="131" t="str">
        <f t="shared" si="20"/>
        <v/>
      </c>
      <c r="AU41" s="131" t="str">
        <f t="shared" si="20"/>
        <v/>
      </c>
      <c r="AV41" s="131" t="str">
        <f t="shared" si="20"/>
        <v>FLUVANNA COUNTY</v>
      </c>
      <c r="AW41" s="131" t="str">
        <f t="shared" si="20"/>
        <v>SPOKANE COUNTY</v>
      </c>
      <c r="AX41" s="131" t="str">
        <f t="shared" si="20"/>
        <v>MONROE COUNTY</v>
      </c>
      <c r="AY41" s="131" t="str">
        <f t="shared" si="20"/>
        <v>LA CROSSE COUNTY</v>
      </c>
      <c r="AZ41" s="131" t="str">
        <f t="shared" si="20"/>
        <v/>
      </c>
    </row>
    <row r="42" spans="1:52" x14ac:dyDescent="0.2">
      <c r="A42" s="135">
        <v>33</v>
      </c>
      <c r="B42" s="131" t="str">
        <f t="shared" si="16"/>
        <v>HALE COUNTY</v>
      </c>
      <c r="C42" s="131" t="str">
        <f t="shared" si="16"/>
        <v/>
      </c>
      <c r="D42" s="131" t="str">
        <f t="shared" si="16"/>
        <v/>
      </c>
      <c r="E42" s="131" t="str">
        <f t="shared" si="16"/>
        <v>IZARD COUNTY</v>
      </c>
      <c r="F42" s="131" t="str">
        <f t="shared" si="16"/>
        <v>RIVERSIDE COUNTY</v>
      </c>
      <c r="G42" s="131" t="str">
        <f t="shared" si="16"/>
        <v>KIT CARSON COUNTY</v>
      </c>
      <c r="H42" s="131" t="str">
        <f t="shared" si="16"/>
        <v/>
      </c>
      <c r="I42" s="131" t="str">
        <f t="shared" si="16"/>
        <v/>
      </c>
      <c r="J42" s="131" t="str">
        <f t="shared" si="16"/>
        <v/>
      </c>
      <c r="K42" s="131" t="str">
        <f t="shared" si="16"/>
        <v>LAFAYETTE COUNTY</v>
      </c>
      <c r="L42" s="131" t="str">
        <f t="shared" si="17"/>
        <v>COBB COUNTY</v>
      </c>
      <c r="M42" s="131" t="str">
        <f t="shared" si="17"/>
        <v/>
      </c>
      <c r="N42" s="131" t="str">
        <f t="shared" si="17"/>
        <v>MADISON COUNTY</v>
      </c>
      <c r="O42" s="131" t="str">
        <f t="shared" si="17"/>
        <v>HAMILTON COUNTY</v>
      </c>
      <c r="P42" s="131" t="str">
        <f t="shared" si="17"/>
        <v>HENRY COUNTY</v>
      </c>
      <c r="Q42" s="131" t="str">
        <f t="shared" si="17"/>
        <v>FAYETTE COUNTY</v>
      </c>
      <c r="R42" s="131" t="str">
        <f t="shared" si="17"/>
        <v>GRAHAM COUNTY</v>
      </c>
      <c r="S42" s="131" t="str">
        <f t="shared" si="17"/>
        <v>ESTILL COUNTY</v>
      </c>
      <c r="T42" s="131" t="str">
        <f t="shared" si="17"/>
        <v>MADISON PARISH</v>
      </c>
      <c r="U42" s="131" t="str">
        <f t="shared" si="17"/>
        <v/>
      </c>
      <c r="V42" s="131" t="str">
        <f t="shared" si="18"/>
        <v/>
      </c>
      <c r="W42" s="131" t="str">
        <f t="shared" si="18"/>
        <v/>
      </c>
      <c r="X42" s="131" t="str">
        <f t="shared" si="18"/>
        <v>INGHAM COUNTY</v>
      </c>
      <c r="Y42" s="131" t="str">
        <f t="shared" si="18"/>
        <v>KANABEC COUNTY</v>
      </c>
      <c r="Z42" s="131" t="str">
        <f t="shared" si="18"/>
        <v>JEFFERSON DAVIS COUNTY</v>
      </c>
      <c r="AA42" s="131" t="str">
        <f t="shared" si="18"/>
        <v>DENT COUNTY</v>
      </c>
      <c r="AB42" s="131" t="str">
        <f t="shared" si="18"/>
        <v>MUSSELSHELL COUNTY</v>
      </c>
      <c r="AC42" s="131" t="str">
        <f t="shared" si="18"/>
        <v>FURNAS COUNTY</v>
      </c>
      <c r="AD42" s="131" t="str">
        <f t="shared" si="18"/>
        <v/>
      </c>
      <c r="AE42" s="131" t="str">
        <f t="shared" si="18"/>
        <v/>
      </c>
      <c r="AF42" s="131" t="str">
        <f t="shared" si="19"/>
        <v/>
      </c>
      <c r="AG42" s="131" t="str">
        <f t="shared" si="19"/>
        <v>VALENCIA COUNTY</v>
      </c>
      <c r="AH42" s="131" t="str">
        <f t="shared" si="19"/>
        <v>ONEIDA COUNTY</v>
      </c>
      <c r="AI42" s="131" t="str">
        <f t="shared" si="19"/>
        <v>EDGECOMBE COUNTY</v>
      </c>
      <c r="AJ42" s="131" t="str">
        <f t="shared" si="19"/>
        <v>OLIVER COUNTY</v>
      </c>
      <c r="AK42" s="131" t="str">
        <f t="shared" si="19"/>
        <v>HARDIN COUNTY</v>
      </c>
      <c r="AL42" s="131" t="str">
        <f t="shared" si="19"/>
        <v>JACKSON COUNTY</v>
      </c>
      <c r="AM42" s="131" t="str">
        <f t="shared" si="19"/>
        <v>WASCO COUNTY</v>
      </c>
      <c r="AN42" s="131" t="str">
        <f t="shared" si="19"/>
        <v>JEFFERSON COUNTY</v>
      </c>
      <c r="AO42" s="131" t="str">
        <f t="shared" si="19"/>
        <v/>
      </c>
      <c r="AP42" s="131" t="str">
        <f t="shared" si="20"/>
        <v>MCCORMICK COUNTY</v>
      </c>
      <c r="AQ42" s="131" t="str">
        <f t="shared" si="20"/>
        <v>HUTCHINSON COUNTY</v>
      </c>
      <c r="AR42" s="131" t="str">
        <f t="shared" si="20"/>
        <v>HAMILTON COUNTY</v>
      </c>
      <c r="AS42" s="131" t="str">
        <f t="shared" si="20"/>
        <v>CARSON COUNTY</v>
      </c>
      <c r="AT42" s="131" t="str">
        <f t="shared" si="20"/>
        <v/>
      </c>
      <c r="AU42" s="131" t="str">
        <f t="shared" si="20"/>
        <v/>
      </c>
      <c r="AV42" s="131" t="str">
        <f t="shared" si="20"/>
        <v>FRANKLIN COUNTY</v>
      </c>
      <c r="AW42" s="131" t="str">
        <f t="shared" si="20"/>
        <v>STEVENS COUNTY</v>
      </c>
      <c r="AX42" s="131" t="str">
        <f t="shared" si="20"/>
        <v>MORGAN COUNTY</v>
      </c>
      <c r="AY42" s="131" t="str">
        <f t="shared" si="20"/>
        <v>LAFAYETTE COUNTY</v>
      </c>
      <c r="AZ42" s="131" t="str">
        <f t="shared" si="20"/>
        <v/>
      </c>
    </row>
    <row r="43" spans="1:52" x14ac:dyDescent="0.2">
      <c r="A43" s="135">
        <v>34</v>
      </c>
      <c r="B43" s="131" t="str">
        <f t="shared" si="16"/>
        <v>HENRY COUNTY</v>
      </c>
      <c r="C43" s="131" t="str">
        <f t="shared" si="16"/>
        <v/>
      </c>
      <c r="D43" s="131" t="str">
        <f t="shared" si="16"/>
        <v/>
      </c>
      <c r="E43" s="131" t="str">
        <f t="shared" si="16"/>
        <v>JACKSON COUNTY</v>
      </c>
      <c r="F43" s="131" t="str">
        <f t="shared" si="16"/>
        <v>SACRAMENTO COUNTY</v>
      </c>
      <c r="G43" s="131" t="str">
        <f t="shared" si="16"/>
        <v>LAKE COUNTY</v>
      </c>
      <c r="H43" s="131" t="str">
        <f t="shared" si="16"/>
        <v/>
      </c>
      <c r="I43" s="131" t="str">
        <f t="shared" si="16"/>
        <v/>
      </c>
      <c r="J43" s="131" t="str">
        <f t="shared" si="16"/>
        <v/>
      </c>
      <c r="K43" s="131" t="str">
        <f t="shared" si="16"/>
        <v>LAKE COUNTY</v>
      </c>
      <c r="L43" s="131" t="str">
        <f t="shared" si="17"/>
        <v>COFFEE COUNTY</v>
      </c>
      <c r="M43" s="131" t="str">
        <f t="shared" si="17"/>
        <v/>
      </c>
      <c r="N43" s="131" t="str">
        <f t="shared" si="17"/>
        <v>MINIDOKA COUNTY</v>
      </c>
      <c r="O43" s="131" t="str">
        <f t="shared" si="17"/>
        <v>HANCOCK COUNTY</v>
      </c>
      <c r="P43" s="131" t="str">
        <f t="shared" si="17"/>
        <v>HOWARD COUNTY</v>
      </c>
      <c r="Q43" s="131" t="str">
        <f t="shared" si="17"/>
        <v>FLOYD COUNTY</v>
      </c>
      <c r="R43" s="131" t="str">
        <f t="shared" si="17"/>
        <v>GRANT COUNTY</v>
      </c>
      <c r="S43" s="131" t="str">
        <f t="shared" si="17"/>
        <v>FAYETTE COUNTY</v>
      </c>
      <c r="T43" s="131" t="str">
        <f t="shared" si="17"/>
        <v>MOREHOUSE PARISH</v>
      </c>
      <c r="U43" s="131" t="str">
        <f t="shared" si="17"/>
        <v/>
      </c>
      <c r="V43" s="131" t="str">
        <f t="shared" si="18"/>
        <v/>
      </c>
      <c r="W43" s="131" t="str">
        <f t="shared" si="18"/>
        <v/>
      </c>
      <c r="X43" s="131" t="str">
        <f t="shared" si="18"/>
        <v>IONIA COUNTY</v>
      </c>
      <c r="Y43" s="131" t="str">
        <f t="shared" si="18"/>
        <v>KANDIYOHI COUNTY</v>
      </c>
      <c r="Z43" s="131" t="str">
        <f t="shared" si="18"/>
        <v>JONES COUNTY</v>
      </c>
      <c r="AA43" s="131" t="str">
        <f t="shared" si="18"/>
        <v>DOUGLAS COUNTY</v>
      </c>
      <c r="AB43" s="131" t="str">
        <f t="shared" si="18"/>
        <v>PARK COUNTY</v>
      </c>
      <c r="AC43" s="131" t="str">
        <f t="shared" si="18"/>
        <v>GAGE COUNTY</v>
      </c>
      <c r="AD43" s="131" t="str">
        <f t="shared" si="18"/>
        <v/>
      </c>
      <c r="AE43" s="131" t="str">
        <f t="shared" si="18"/>
        <v/>
      </c>
      <c r="AF43" s="131" t="str">
        <f t="shared" si="19"/>
        <v/>
      </c>
      <c r="AG43" s="131" t="str">
        <f t="shared" si="19"/>
        <v/>
      </c>
      <c r="AH43" s="131" t="str">
        <f t="shared" si="19"/>
        <v>ONONDAGA COUNTY</v>
      </c>
      <c r="AI43" s="131" t="str">
        <f t="shared" si="19"/>
        <v>FORSYTH COUNTY</v>
      </c>
      <c r="AJ43" s="131" t="str">
        <f t="shared" si="19"/>
        <v>PEMBINA COUNTY</v>
      </c>
      <c r="AK43" s="131" t="str">
        <f t="shared" si="19"/>
        <v>HARRISON COUNTY</v>
      </c>
      <c r="AL43" s="131" t="str">
        <f t="shared" si="19"/>
        <v>JEFFERSON COUNTY</v>
      </c>
      <c r="AM43" s="131" t="str">
        <f t="shared" si="19"/>
        <v>WASHINGTON COUNTY</v>
      </c>
      <c r="AN43" s="131" t="str">
        <f t="shared" si="19"/>
        <v>JUNIATA COUNTY</v>
      </c>
      <c r="AO43" s="131" t="str">
        <f t="shared" si="19"/>
        <v/>
      </c>
      <c r="AP43" s="131" t="str">
        <f t="shared" si="20"/>
        <v>MARION COUNTY</v>
      </c>
      <c r="AQ43" s="131" t="str">
        <f t="shared" si="20"/>
        <v>HYDE COUNTY</v>
      </c>
      <c r="AR43" s="131" t="str">
        <f t="shared" si="20"/>
        <v>HANCOCK COUNTY</v>
      </c>
      <c r="AS43" s="131" t="str">
        <f t="shared" si="20"/>
        <v>CASS COUNTY</v>
      </c>
      <c r="AT43" s="131" t="str">
        <f t="shared" si="20"/>
        <v/>
      </c>
      <c r="AU43" s="131" t="str">
        <f t="shared" si="20"/>
        <v/>
      </c>
      <c r="AV43" s="131" t="str">
        <f t="shared" si="20"/>
        <v>FREDERICK COUNTY</v>
      </c>
      <c r="AW43" s="131" t="str">
        <f t="shared" si="20"/>
        <v>THURSTON COUNTY</v>
      </c>
      <c r="AX43" s="131" t="str">
        <f t="shared" si="20"/>
        <v>NICHOLAS COUNTY</v>
      </c>
      <c r="AY43" s="131" t="str">
        <f t="shared" si="20"/>
        <v>LANGLADE COUNTY</v>
      </c>
      <c r="AZ43" s="131" t="str">
        <f t="shared" si="20"/>
        <v/>
      </c>
    </row>
    <row r="44" spans="1:52" x14ac:dyDescent="0.2">
      <c r="A44" s="135">
        <v>35</v>
      </c>
      <c r="B44" s="131" t="str">
        <f t="shared" si="16"/>
        <v>HOUSTON COUNTY</v>
      </c>
      <c r="C44" s="131" t="str">
        <f t="shared" si="16"/>
        <v/>
      </c>
      <c r="D44" s="131" t="str">
        <f t="shared" si="16"/>
        <v/>
      </c>
      <c r="E44" s="131" t="str">
        <f t="shared" si="16"/>
        <v>JEFFERSON COUNTY</v>
      </c>
      <c r="F44" s="131" t="str">
        <f t="shared" si="16"/>
        <v>SAN BENITO COUNTY</v>
      </c>
      <c r="G44" s="131" t="str">
        <f t="shared" si="16"/>
        <v>LA PLATA COUNTY</v>
      </c>
      <c r="H44" s="131" t="str">
        <f t="shared" si="16"/>
        <v/>
      </c>
      <c r="I44" s="131" t="str">
        <f t="shared" si="16"/>
        <v/>
      </c>
      <c r="J44" s="131" t="str">
        <f t="shared" si="16"/>
        <v/>
      </c>
      <c r="K44" s="131" t="str">
        <f t="shared" si="16"/>
        <v>LEE COUNTY</v>
      </c>
      <c r="L44" s="131" t="str">
        <f t="shared" si="17"/>
        <v>COLQUITT COUNTY</v>
      </c>
      <c r="M44" s="131" t="str">
        <f t="shared" si="17"/>
        <v/>
      </c>
      <c r="N44" s="131" t="str">
        <f t="shared" si="17"/>
        <v>NEZ PERCE COUNTY</v>
      </c>
      <c r="O44" s="131" t="str">
        <f t="shared" si="17"/>
        <v>HARDIN COUNTY</v>
      </c>
      <c r="P44" s="131" t="str">
        <f t="shared" si="17"/>
        <v>HUNTINGTON COUNTY</v>
      </c>
      <c r="Q44" s="131" t="str">
        <f t="shared" si="17"/>
        <v>FRANKLIN COUNTY</v>
      </c>
      <c r="R44" s="131" t="str">
        <f t="shared" si="17"/>
        <v>GRAY COUNTY</v>
      </c>
      <c r="S44" s="131" t="str">
        <f t="shared" si="17"/>
        <v>FLEMING COUNTY</v>
      </c>
      <c r="T44" s="131" t="str">
        <f t="shared" si="17"/>
        <v>NATCHITOCHES PARISH</v>
      </c>
      <c r="U44" s="131" t="str">
        <f t="shared" si="17"/>
        <v/>
      </c>
      <c r="V44" s="131" t="str">
        <f t="shared" si="18"/>
        <v/>
      </c>
      <c r="W44" s="131" t="str">
        <f t="shared" si="18"/>
        <v/>
      </c>
      <c r="X44" s="131" t="str">
        <f t="shared" si="18"/>
        <v>IOSCO COUNTY</v>
      </c>
      <c r="Y44" s="131" t="str">
        <f t="shared" si="18"/>
        <v>KITTSON COUNTY</v>
      </c>
      <c r="Z44" s="131" t="str">
        <f t="shared" si="18"/>
        <v>KEMPER COUNTY</v>
      </c>
      <c r="AA44" s="131" t="str">
        <f t="shared" si="18"/>
        <v>DUNKLIN COUNTY</v>
      </c>
      <c r="AB44" s="131" t="str">
        <f t="shared" si="18"/>
        <v>PETROLEUM COUNTY</v>
      </c>
      <c r="AC44" s="131" t="str">
        <f t="shared" si="18"/>
        <v>GARDEN COUNTY</v>
      </c>
      <c r="AD44" s="131" t="str">
        <f t="shared" si="18"/>
        <v/>
      </c>
      <c r="AE44" s="131" t="str">
        <f t="shared" si="18"/>
        <v/>
      </c>
      <c r="AF44" s="131" t="str">
        <f t="shared" si="19"/>
        <v/>
      </c>
      <c r="AG44" s="131" t="str">
        <f t="shared" si="19"/>
        <v/>
      </c>
      <c r="AH44" s="131" t="str">
        <f t="shared" si="19"/>
        <v>ONTARIO COUNTY</v>
      </c>
      <c r="AI44" s="131" t="str">
        <f t="shared" si="19"/>
        <v>FRANKLIN COUNTY</v>
      </c>
      <c r="AJ44" s="131" t="str">
        <f t="shared" si="19"/>
        <v>PIERCE COUNTY</v>
      </c>
      <c r="AK44" s="131" t="str">
        <f t="shared" si="19"/>
        <v>HENRY COUNTY</v>
      </c>
      <c r="AL44" s="131" t="str">
        <f t="shared" si="19"/>
        <v>JOHNSTON COUNTY</v>
      </c>
      <c r="AM44" s="131" t="str">
        <f t="shared" si="19"/>
        <v>WHEELER COUNTY</v>
      </c>
      <c r="AN44" s="131" t="str">
        <f t="shared" si="19"/>
        <v>LACKAWANNA COUNTY</v>
      </c>
      <c r="AO44" s="131" t="str">
        <f t="shared" si="19"/>
        <v/>
      </c>
      <c r="AP44" s="131" t="str">
        <f t="shared" si="20"/>
        <v>MARLBORO COUNTY</v>
      </c>
      <c r="AQ44" s="131" t="str">
        <f t="shared" si="20"/>
        <v>JACKSON COUNTY</v>
      </c>
      <c r="AR44" s="131" t="str">
        <f t="shared" si="20"/>
        <v>HARDEMAN COUNTY</v>
      </c>
      <c r="AS44" s="131" t="str">
        <f t="shared" si="20"/>
        <v>CASTRO COUNTY</v>
      </c>
      <c r="AT44" s="131" t="str">
        <f t="shared" si="20"/>
        <v/>
      </c>
      <c r="AU44" s="131" t="str">
        <f t="shared" si="20"/>
        <v/>
      </c>
      <c r="AV44" s="131" t="str">
        <f t="shared" si="20"/>
        <v>GILES COUNTY</v>
      </c>
      <c r="AW44" s="131" t="str">
        <f t="shared" si="20"/>
        <v>WAHKIAKUM COUNTY</v>
      </c>
      <c r="AX44" s="131" t="str">
        <f t="shared" si="20"/>
        <v>OHIO COUNTY</v>
      </c>
      <c r="AY44" s="131" t="str">
        <f t="shared" si="20"/>
        <v>LINCOLN COUNTY</v>
      </c>
      <c r="AZ44" s="131" t="str">
        <f t="shared" si="20"/>
        <v/>
      </c>
    </row>
    <row r="45" spans="1:52" x14ac:dyDescent="0.2">
      <c r="A45" s="135">
        <v>36</v>
      </c>
      <c r="B45" s="131" t="str">
        <f t="shared" si="16"/>
        <v>JACKSON COUNTY</v>
      </c>
      <c r="C45" s="131" t="str">
        <f t="shared" si="16"/>
        <v/>
      </c>
      <c r="D45" s="131" t="str">
        <f t="shared" si="16"/>
        <v/>
      </c>
      <c r="E45" s="131" t="str">
        <f t="shared" si="16"/>
        <v>JOHNSON COUNTY</v>
      </c>
      <c r="F45" s="131" t="str">
        <f t="shared" si="16"/>
        <v>SAN BERNARDINO COUNTY</v>
      </c>
      <c r="G45" s="131" t="str">
        <f t="shared" si="16"/>
        <v>LARIMER COUNTY</v>
      </c>
      <c r="H45" s="131" t="str">
        <f t="shared" si="16"/>
        <v/>
      </c>
      <c r="I45" s="131" t="str">
        <f t="shared" si="16"/>
        <v/>
      </c>
      <c r="J45" s="131" t="str">
        <f t="shared" si="16"/>
        <v/>
      </c>
      <c r="K45" s="131" t="str">
        <f t="shared" si="16"/>
        <v>LEON COUNTY</v>
      </c>
      <c r="L45" s="131" t="str">
        <f t="shared" si="17"/>
        <v>COLUMBIA COUNTY</v>
      </c>
      <c r="M45" s="131" t="str">
        <f t="shared" si="17"/>
        <v/>
      </c>
      <c r="N45" s="131" t="str">
        <f t="shared" si="17"/>
        <v>ONEIDA COUNTY</v>
      </c>
      <c r="O45" s="131" t="str">
        <f t="shared" si="17"/>
        <v>HENDERSON COUNTY</v>
      </c>
      <c r="P45" s="131" t="str">
        <f t="shared" si="17"/>
        <v>JACKSON COUNTY</v>
      </c>
      <c r="Q45" s="131" t="str">
        <f t="shared" si="17"/>
        <v>FREMONT COUNTY</v>
      </c>
      <c r="R45" s="131" t="str">
        <f t="shared" si="17"/>
        <v>GREELEY COUNTY</v>
      </c>
      <c r="S45" s="131" t="str">
        <f t="shared" si="17"/>
        <v>FLOYD COUNTY</v>
      </c>
      <c r="T45" s="131" t="str">
        <f t="shared" si="17"/>
        <v>ORLEANS PARISH</v>
      </c>
      <c r="U45" s="131" t="str">
        <f t="shared" si="17"/>
        <v/>
      </c>
      <c r="V45" s="131" t="str">
        <f t="shared" si="18"/>
        <v/>
      </c>
      <c r="W45" s="131" t="str">
        <f t="shared" si="18"/>
        <v/>
      </c>
      <c r="X45" s="131" t="str">
        <f t="shared" si="18"/>
        <v>IRON COUNTY</v>
      </c>
      <c r="Y45" s="131" t="str">
        <f t="shared" si="18"/>
        <v>KOOCHICHING COUNTY</v>
      </c>
      <c r="Z45" s="131" t="str">
        <f t="shared" si="18"/>
        <v>LAFAYETTE COUNTY</v>
      </c>
      <c r="AA45" s="131" t="str">
        <f t="shared" si="18"/>
        <v>FRANKLIN COUNTY</v>
      </c>
      <c r="AB45" s="131" t="str">
        <f t="shared" si="18"/>
        <v>PHILLIPS COUNTY</v>
      </c>
      <c r="AC45" s="131" t="str">
        <f t="shared" si="18"/>
        <v>GARFIELD COUNTY</v>
      </c>
      <c r="AD45" s="131" t="str">
        <f t="shared" si="18"/>
        <v/>
      </c>
      <c r="AE45" s="131" t="str">
        <f t="shared" si="18"/>
        <v/>
      </c>
      <c r="AF45" s="131" t="str">
        <f t="shared" si="19"/>
        <v/>
      </c>
      <c r="AG45" s="131" t="str">
        <f t="shared" si="19"/>
        <v/>
      </c>
      <c r="AH45" s="131" t="str">
        <f t="shared" si="19"/>
        <v>ORANGE COUNTY</v>
      </c>
      <c r="AI45" s="131" t="str">
        <f t="shared" si="19"/>
        <v>GASTON COUNTY</v>
      </c>
      <c r="AJ45" s="131" t="str">
        <f t="shared" si="19"/>
        <v>RAMSEY COUNTY</v>
      </c>
      <c r="AK45" s="131" t="str">
        <f t="shared" si="19"/>
        <v>HIGHLAND COUNTY</v>
      </c>
      <c r="AL45" s="131" t="str">
        <f t="shared" si="19"/>
        <v>KAY COUNTY</v>
      </c>
      <c r="AM45" s="131" t="str">
        <f t="shared" si="19"/>
        <v>YAMHILL COUNTY</v>
      </c>
      <c r="AN45" s="131" t="str">
        <f t="shared" si="19"/>
        <v>LANCASTER COUNTY</v>
      </c>
      <c r="AO45" s="131" t="str">
        <f t="shared" si="19"/>
        <v/>
      </c>
      <c r="AP45" s="131" t="str">
        <f t="shared" si="20"/>
        <v>NEWBERRY COUNTY</v>
      </c>
      <c r="AQ45" s="131" t="str">
        <f t="shared" si="20"/>
        <v>JERAULD COUNTY</v>
      </c>
      <c r="AR45" s="131" t="str">
        <f t="shared" si="20"/>
        <v>HARDIN COUNTY</v>
      </c>
      <c r="AS45" s="131" t="str">
        <f t="shared" si="20"/>
        <v>CHAMBERS COUNTY</v>
      </c>
      <c r="AT45" s="131" t="str">
        <f t="shared" si="20"/>
        <v/>
      </c>
      <c r="AU45" s="131" t="str">
        <f t="shared" si="20"/>
        <v/>
      </c>
      <c r="AV45" s="131" t="str">
        <f t="shared" si="20"/>
        <v>GLOUCESTER COUNTY</v>
      </c>
      <c r="AW45" s="131" t="str">
        <f t="shared" si="20"/>
        <v>WALLA WALLA COUNTY</v>
      </c>
      <c r="AX45" s="131" t="str">
        <f t="shared" si="20"/>
        <v>PENDLETON COUNTY</v>
      </c>
      <c r="AY45" s="131" t="str">
        <f t="shared" si="20"/>
        <v>MANITOWOC COUNTY</v>
      </c>
      <c r="AZ45" s="131" t="str">
        <f t="shared" si="20"/>
        <v/>
      </c>
    </row>
    <row r="46" spans="1:52" x14ac:dyDescent="0.2">
      <c r="A46" s="135">
        <v>37</v>
      </c>
      <c r="B46" s="131" t="str">
        <f t="shared" si="16"/>
        <v>JEFFERSON COUNTY</v>
      </c>
      <c r="C46" s="131" t="str">
        <f t="shared" si="16"/>
        <v/>
      </c>
      <c r="D46" s="131" t="str">
        <f t="shared" si="16"/>
        <v/>
      </c>
      <c r="E46" s="131" t="str">
        <f t="shared" si="16"/>
        <v>LAFAYETTE COUNTY</v>
      </c>
      <c r="F46" s="131" t="str">
        <f t="shared" si="16"/>
        <v>SAN DIEGO COUNTY</v>
      </c>
      <c r="G46" s="131" t="str">
        <f t="shared" si="16"/>
        <v>LAS ANIMAS COUNTY</v>
      </c>
      <c r="H46" s="131" t="str">
        <f t="shared" si="16"/>
        <v/>
      </c>
      <c r="I46" s="131" t="str">
        <f t="shared" si="16"/>
        <v/>
      </c>
      <c r="J46" s="131" t="str">
        <f t="shared" si="16"/>
        <v/>
      </c>
      <c r="K46" s="131" t="str">
        <f t="shared" si="16"/>
        <v>LEVY COUNTY</v>
      </c>
      <c r="L46" s="131" t="str">
        <f t="shared" si="17"/>
        <v>COOK COUNTY</v>
      </c>
      <c r="M46" s="131" t="str">
        <f t="shared" si="17"/>
        <v/>
      </c>
      <c r="N46" s="131" t="str">
        <f t="shared" si="17"/>
        <v>OWYHEE COUNTY</v>
      </c>
      <c r="O46" s="131" t="str">
        <f t="shared" si="17"/>
        <v>HENRY COUNTY</v>
      </c>
      <c r="P46" s="131" t="str">
        <f t="shared" si="17"/>
        <v>JASPER COUNTY</v>
      </c>
      <c r="Q46" s="131" t="str">
        <f t="shared" si="17"/>
        <v>GREENE COUNTY</v>
      </c>
      <c r="R46" s="131" t="str">
        <f t="shared" si="17"/>
        <v>GREENWOOD COUNTY</v>
      </c>
      <c r="S46" s="131" t="str">
        <f t="shared" si="17"/>
        <v>FRANKLIN COUNTY</v>
      </c>
      <c r="T46" s="131" t="str">
        <f t="shared" si="17"/>
        <v>OUACHITA PARISH</v>
      </c>
      <c r="U46" s="131" t="str">
        <f t="shared" si="17"/>
        <v/>
      </c>
      <c r="V46" s="131" t="str">
        <f t="shared" si="18"/>
        <v/>
      </c>
      <c r="W46" s="131" t="str">
        <f t="shared" si="18"/>
        <v/>
      </c>
      <c r="X46" s="131" t="str">
        <f t="shared" si="18"/>
        <v>ISABELLA COUNTY</v>
      </c>
      <c r="Y46" s="131" t="str">
        <f t="shared" si="18"/>
        <v>LAC QUI PARLE COUNTY</v>
      </c>
      <c r="Z46" s="131" t="str">
        <f t="shared" si="18"/>
        <v>LAMAR COUNTY</v>
      </c>
      <c r="AA46" s="131" t="str">
        <f t="shared" si="18"/>
        <v>GASCONADE COUNTY</v>
      </c>
      <c r="AB46" s="131" t="str">
        <f t="shared" si="18"/>
        <v>PONDERA COUNTY</v>
      </c>
      <c r="AC46" s="131" t="str">
        <f t="shared" si="18"/>
        <v>GOSPER COUNTY</v>
      </c>
      <c r="AD46" s="131" t="str">
        <f t="shared" si="18"/>
        <v/>
      </c>
      <c r="AE46" s="131" t="str">
        <f t="shared" si="18"/>
        <v/>
      </c>
      <c r="AF46" s="131" t="str">
        <f t="shared" si="19"/>
        <v/>
      </c>
      <c r="AG46" s="131" t="str">
        <f t="shared" si="19"/>
        <v/>
      </c>
      <c r="AH46" s="131" t="str">
        <f t="shared" si="19"/>
        <v>ORLEANS COUNTY</v>
      </c>
      <c r="AI46" s="131" t="str">
        <f t="shared" si="19"/>
        <v>GATES COUNTY</v>
      </c>
      <c r="AJ46" s="131" t="str">
        <f t="shared" si="19"/>
        <v>RANSOM COUNTY</v>
      </c>
      <c r="AK46" s="131" t="str">
        <f t="shared" si="19"/>
        <v>HOCKING COUNTY</v>
      </c>
      <c r="AL46" s="131" t="str">
        <f t="shared" si="19"/>
        <v>KINGFISHER COUNTY</v>
      </c>
      <c r="AM46" s="131" t="str">
        <f t="shared" si="19"/>
        <v/>
      </c>
      <c r="AN46" s="131" t="str">
        <f t="shared" si="19"/>
        <v>LAWRENCE COUNTY</v>
      </c>
      <c r="AO46" s="131" t="str">
        <f t="shared" si="19"/>
        <v/>
      </c>
      <c r="AP46" s="131" t="str">
        <f t="shared" si="20"/>
        <v>OCONEE COUNTY</v>
      </c>
      <c r="AQ46" s="131" t="str">
        <f t="shared" si="20"/>
        <v>JONES COUNTY</v>
      </c>
      <c r="AR46" s="131" t="str">
        <f t="shared" si="20"/>
        <v>HAWKINS COUNTY</v>
      </c>
      <c r="AS46" s="131" t="str">
        <f t="shared" si="20"/>
        <v>CHEROKEE COUNTY</v>
      </c>
      <c r="AT46" s="131" t="str">
        <f t="shared" si="20"/>
        <v/>
      </c>
      <c r="AU46" s="131" t="str">
        <f t="shared" si="20"/>
        <v/>
      </c>
      <c r="AV46" s="131" t="str">
        <f t="shared" si="20"/>
        <v>GOOCHLAND COUNTY</v>
      </c>
      <c r="AW46" s="131" t="str">
        <f t="shared" si="20"/>
        <v>WHATCOM COUNTY</v>
      </c>
      <c r="AX46" s="131" t="str">
        <f t="shared" si="20"/>
        <v>PLEASANTS COUNTY</v>
      </c>
      <c r="AY46" s="131" t="str">
        <f t="shared" si="20"/>
        <v>MARATHON COUNTY</v>
      </c>
      <c r="AZ46" s="131" t="str">
        <f t="shared" si="20"/>
        <v/>
      </c>
    </row>
    <row r="47" spans="1:52" x14ac:dyDescent="0.2">
      <c r="A47" s="135">
        <v>38</v>
      </c>
      <c r="B47" s="131" t="str">
        <f t="shared" si="16"/>
        <v>LAMAR COUNTY</v>
      </c>
      <c r="C47" s="131" t="str">
        <f t="shared" si="16"/>
        <v/>
      </c>
      <c r="D47" s="131" t="str">
        <f t="shared" si="16"/>
        <v/>
      </c>
      <c r="E47" s="131" t="str">
        <f t="shared" si="16"/>
        <v>LAWRENCE COUNTY</v>
      </c>
      <c r="F47" s="131" t="str">
        <f t="shared" si="16"/>
        <v>SAN FRANCISCO COUNTY</v>
      </c>
      <c r="G47" s="131" t="str">
        <f t="shared" si="16"/>
        <v>LINCOLN COUNTY</v>
      </c>
      <c r="H47" s="131" t="str">
        <f t="shared" si="16"/>
        <v/>
      </c>
      <c r="I47" s="131" t="str">
        <f t="shared" si="16"/>
        <v/>
      </c>
      <c r="J47" s="131" t="str">
        <f t="shared" si="16"/>
        <v/>
      </c>
      <c r="K47" s="131" t="str">
        <f t="shared" si="16"/>
        <v>LIBERTY COUNTY</v>
      </c>
      <c r="L47" s="131" t="str">
        <f t="shared" si="17"/>
        <v>COWETA COUNTY</v>
      </c>
      <c r="M47" s="131" t="str">
        <f t="shared" si="17"/>
        <v/>
      </c>
      <c r="N47" s="131" t="str">
        <f t="shared" si="17"/>
        <v>PAYETTE COUNTY</v>
      </c>
      <c r="O47" s="131" t="str">
        <f t="shared" si="17"/>
        <v>IROQUOIS COUNTY</v>
      </c>
      <c r="P47" s="131" t="str">
        <f t="shared" si="17"/>
        <v>JAY COUNTY</v>
      </c>
      <c r="Q47" s="131" t="str">
        <f t="shared" si="17"/>
        <v>GRUNDY COUNTY</v>
      </c>
      <c r="R47" s="131" t="str">
        <f t="shared" si="17"/>
        <v>HAMILTON COUNTY</v>
      </c>
      <c r="S47" s="131" t="str">
        <f t="shared" si="17"/>
        <v>FULTON COUNTY</v>
      </c>
      <c r="T47" s="131" t="str">
        <f t="shared" si="17"/>
        <v>PLAQUEMINES PARISH</v>
      </c>
      <c r="U47" s="131" t="str">
        <f t="shared" si="17"/>
        <v/>
      </c>
      <c r="V47" s="131" t="str">
        <f t="shared" si="18"/>
        <v/>
      </c>
      <c r="W47" s="131" t="str">
        <f t="shared" si="18"/>
        <v/>
      </c>
      <c r="X47" s="131" t="str">
        <f t="shared" si="18"/>
        <v>JACKSON COUNTY</v>
      </c>
      <c r="Y47" s="131" t="str">
        <f t="shared" si="18"/>
        <v>LAKE COUNTY</v>
      </c>
      <c r="Z47" s="131" t="str">
        <f t="shared" si="18"/>
        <v>LAUDERDALE COUNTY</v>
      </c>
      <c r="AA47" s="131" t="str">
        <f t="shared" si="18"/>
        <v>GENTRY COUNTY</v>
      </c>
      <c r="AB47" s="131" t="str">
        <f t="shared" si="18"/>
        <v>POWDER RIVER COUNTY</v>
      </c>
      <c r="AC47" s="131" t="str">
        <f t="shared" si="18"/>
        <v>GRANT COUNTY</v>
      </c>
      <c r="AD47" s="131" t="str">
        <f t="shared" si="18"/>
        <v/>
      </c>
      <c r="AE47" s="131" t="str">
        <f t="shared" si="18"/>
        <v/>
      </c>
      <c r="AF47" s="131" t="str">
        <f t="shared" si="19"/>
        <v/>
      </c>
      <c r="AG47" s="131" t="str">
        <f t="shared" si="19"/>
        <v/>
      </c>
      <c r="AH47" s="131" t="str">
        <f t="shared" si="19"/>
        <v>OSWEGO COUNTY</v>
      </c>
      <c r="AI47" s="131" t="str">
        <f t="shared" si="19"/>
        <v>GRAHAM COUNTY</v>
      </c>
      <c r="AJ47" s="131" t="str">
        <f t="shared" si="19"/>
        <v>RENVILLE COUNTY</v>
      </c>
      <c r="AK47" s="131" t="str">
        <f t="shared" si="19"/>
        <v>HOLMES COUNTY</v>
      </c>
      <c r="AL47" s="131" t="str">
        <f t="shared" si="19"/>
        <v>KIOWA COUNTY</v>
      </c>
      <c r="AM47" s="131" t="str">
        <f t="shared" si="19"/>
        <v/>
      </c>
      <c r="AN47" s="131" t="str">
        <f t="shared" si="19"/>
        <v>LEBANON COUNTY</v>
      </c>
      <c r="AO47" s="131" t="str">
        <f t="shared" si="19"/>
        <v/>
      </c>
      <c r="AP47" s="131" t="str">
        <f t="shared" si="20"/>
        <v>ORANGEBURG COUNTY</v>
      </c>
      <c r="AQ47" s="131" t="str">
        <f t="shared" si="20"/>
        <v>KINGSBURY COUNTY</v>
      </c>
      <c r="AR47" s="131" t="str">
        <f t="shared" si="20"/>
        <v>HAYWOOD COUNTY</v>
      </c>
      <c r="AS47" s="131" t="str">
        <f t="shared" si="20"/>
        <v>CHILDRESS COUNTY</v>
      </c>
      <c r="AT47" s="131" t="str">
        <f t="shared" si="20"/>
        <v/>
      </c>
      <c r="AU47" s="131" t="str">
        <f t="shared" si="20"/>
        <v/>
      </c>
      <c r="AV47" s="131" t="str">
        <f t="shared" si="20"/>
        <v>GRAYSON COUNTY</v>
      </c>
      <c r="AW47" s="131" t="str">
        <f t="shared" si="20"/>
        <v>WHITMAN COUNTY</v>
      </c>
      <c r="AX47" s="131" t="str">
        <f t="shared" si="20"/>
        <v>POCAHONTAS COUNTY</v>
      </c>
      <c r="AY47" s="131" t="str">
        <f t="shared" si="20"/>
        <v>MARINETTE COUNTY</v>
      </c>
      <c r="AZ47" s="131" t="str">
        <f t="shared" si="20"/>
        <v/>
      </c>
    </row>
    <row r="48" spans="1:52" x14ac:dyDescent="0.2">
      <c r="A48" s="135">
        <v>39</v>
      </c>
      <c r="B48" s="131" t="str">
        <f t="shared" si="16"/>
        <v>LAUDERDALE COUNTY</v>
      </c>
      <c r="C48" s="131" t="str">
        <f t="shared" si="16"/>
        <v/>
      </c>
      <c r="D48" s="131" t="str">
        <f t="shared" si="16"/>
        <v/>
      </c>
      <c r="E48" s="131" t="str">
        <f t="shared" si="16"/>
        <v>LEE COUNTY</v>
      </c>
      <c r="F48" s="131" t="str">
        <f t="shared" si="16"/>
        <v>SAN JOAQUIN COUNTY</v>
      </c>
      <c r="G48" s="131" t="str">
        <f t="shared" si="16"/>
        <v>LOGAN COUNTY</v>
      </c>
      <c r="H48" s="131" t="str">
        <f t="shared" si="16"/>
        <v/>
      </c>
      <c r="I48" s="131" t="str">
        <f t="shared" si="16"/>
        <v/>
      </c>
      <c r="J48" s="131" t="str">
        <f t="shared" si="16"/>
        <v/>
      </c>
      <c r="K48" s="131" t="str">
        <f t="shared" si="16"/>
        <v>MADISON COUNTY</v>
      </c>
      <c r="L48" s="131" t="str">
        <f t="shared" si="17"/>
        <v>CRAWFORD COUNTY</v>
      </c>
      <c r="M48" s="131" t="str">
        <f t="shared" si="17"/>
        <v/>
      </c>
      <c r="N48" s="131" t="str">
        <f t="shared" si="17"/>
        <v>POWER COUNTY</v>
      </c>
      <c r="O48" s="131" t="str">
        <f t="shared" si="17"/>
        <v>JACKSON COUNTY</v>
      </c>
      <c r="P48" s="131" t="str">
        <f t="shared" si="17"/>
        <v>JEFFERSON COUNTY</v>
      </c>
      <c r="Q48" s="131" t="str">
        <f t="shared" si="17"/>
        <v>GUTHRIE COUNTY</v>
      </c>
      <c r="R48" s="131" t="str">
        <f t="shared" si="17"/>
        <v>HARPER COUNTY</v>
      </c>
      <c r="S48" s="131" t="str">
        <f t="shared" si="17"/>
        <v>GALLATIN COUNTY</v>
      </c>
      <c r="T48" s="131" t="str">
        <f t="shared" si="17"/>
        <v>POINTE COUPEE PARISH</v>
      </c>
      <c r="U48" s="131" t="str">
        <f t="shared" si="17"/>
        <v/>
      </c>
      <c r="V48" s="131" t="str">
        <f t="shared" si="18"/>
        <v/>
      </c>
      <c r="W48" s="131" t="str">
        <f t="shared" si="18"/>
        <v/>
      </c>
      <c r="X48" s="131" t="str">
        <f t="shared" si="18"/>
        <v>KALAMAZOO COUNTY</v>
      </c>
      <c r="Y48" s="131" t="str">
        <f t="shared" si="18"/>
        <v>LAKE OF THE WOODS COUNTY</v>
      </c>
      <c r="Z48" s="131" t="str">
        <f t="shared" si="18"/>
        <v>LAWRENCE COUNTY</v>
      </c>
      <c r="AA48" s="131" t="str">
        <f t="shared" si="18"/>
        <v>GREENE COUNTY</v>
      </c>
      <c r="AB48" s="131" t="str">
        <f t="shared" si="18"/>
        <v>POWELL COUNTY</v>
      </c>
      <c r="AC48" s="131" t="str">
        <f t="shared" si="18"/>
        <v>GREELEY COUNTY</v>
      </c>
      <c r="AD48" s="131" t="str">
        <f t="shared" si="18"/>
        <v/>
      </c>
      <c r="AE48" s="131" t="str">
        <f t="shared" si="18"/>
        <v/>
      </c>
      <c r="AF48" s="131" t="str">
        <f t="shared" si="19"/>
        <v/>
      </c>
      <c r="AG48" s="131" t="str">
        <f t="shared" si="19"/>
        <v/>
      </c>
      <c r="AH48" s="131" t="str">
        <f t="shared" si="19"/>
        <v>OTSEGO COUNTY</v>
      </c>
      <c r="AI48" s="131" t="str">
        <f t="shared" si="19"/>
        <v>GRANVILLE COUNTY</v>
      </c>
      <c r="AJ48" s="131" t="str">
        <f t="shared" si="19"/>
        <v>RICHLAND COUNTY</v>
      </c>
      <c r="AK48" s="131" t="str">
        <f t="shared" si="19"/>
        <v>HURON COUNTY</v>
      </c>
      <c r="AL48" s="131" t="str">
        <f t="shared" si="19"/>
        <v>LATIMER COUNTY</v>
      </c>
      <c r="AM48" s="131" t="str">
        <f t="shared" si="19"/>
        <v/>
      </c>
      <c r="AN48" s="131" t="str">
        <f t="shared" si="19"/>
        <v>LEHIGH COUNTY</v>
      </c>
      <c r="AO48" s="131" t="str">
        <f t="shared" si="19"/>
        <v/>
      </c>
      <c r="AP48" s="131" t="str">
        <f t="shared" si="20"/>
        <v>PICKENS COUNTY</v>
      </c>
      <c r="AQ48" s="131" t="str">
        <f t="shared" si="20"/>
        <v>LAKE COUNTY</v>
      </c>
      <c r="AR48" s="131" t="str">
        <f t="shared" si="20"/>
        <v>HENDERSON COUNTY</v>
      </c>
      <c r="AS48" s="131" t="str">
        <f t="shared" si="20"/>
        <v>CLAY COUNTY</v>
      </c>
      <c r="AT48" s="131" t="str">
        <f t="shared" si="20"/>
        <v/>
      </c>
      <c r="AU48" s="131" t="str">
        <f t="shared" si="20"/>
        <v/>
      </c>
      <c r="AV48" s="131" t="str">
        <f t="shared" si="20"/>
        <v>GREENE COUNTY</v>
      </c>
      <c r="AW48" s="131" t="str">
        <f t="shared" si="20"/>
        <v>YAKIMA COUNTY</v>
      </c>
      <c r="AX48" s="131" t="str">
        <f t="shared" si="20"/>
        <v>PRESTON COUNTY</v>
      </c>
      <c r="AY48" s="131" t="str">
        <f t="shared" si="20"/>
        <v>MARQUETTE COUNTY</v>
      </c>
      <c r="AZ48" s="131" t="str">
        <f t="shared" si="20"/>
        <v/>
      </c>
    </row>
    <row r="49" spans="1:52" x14ac:dyDescent="0.2">
      <c r="A49" s="135">
        <v>40</v>
      </c>
      <c r="B49" s="131" t="str">
        <f t="shared" si="16"/>
        <v>LAWRENCE COUNTY</v>
      </c>
      <c r="C49" s="131" t="str">
        <f t="shared" si="16"/>
        <v/>
      </c>
      <c r="D49" s="131" t="str">
        <f t="shared" si="16"/>
        <v/>
      </c>
      <c r="E49" s="131" t="str">
        <f t="shared" si="16"/>
        <v>LINCOLN COUNTY</v>
      </c>
      <c r="F49" s="131" t="str">
        <f t="shared" si="16"/>
        <v>SAN LUIS OBISPO COUNTY</v>
      </c>
      <c r="G49" s="131" t="str">
        <f t="shared" si="16"/>
        <v>MESA COUNTY</v>
      </c>
      <c r="H49" s="131" t="str">
        <f t="shared" si="16"/>
        <v/>
      </c>
      <c r="I49" s="131" t="str">
        <f t="shared" si="16"/>
        <v/>
      </c>
      <c r="J49" s="131" t="str">
        <f t="shared" si="16"/>
        <v/>
      </c>
      <c r="K49" s="131" t="str">
        <f t="shared" si="16"/>
        <v>MANATEE COUNTY</v>
      </c>
      <c r="L49" s="131" t="str">
        <f t="shared" si="17"/>
        <v>CRISP COUNTY</v>
      </c>
      <c r="M49" s="131" t="str">
        <f t="shared" si="17"/>
        <v/>
      </c>
      <c r="N49" s="131" t="str">
        <f t="shared" si="17"/>
        <v>SHOSHONE COUNTY</v>
      </c>
      <c r="O49" s="131" t="str">
        <f t="shared" si="17"/>
        <v>JASPER COUNTY</v>
      </c>
      <c r="P49" s="131" t="str">
        <f t="shared" si="17"/>
        <v>JENNINGS COUNTY</v>
      </c>
      <c r="Q49" s="131" t="str">
        <f t="shared" si="17"/>
        <v>HAMILTON COUNTY</v>
      </c>
      <c r="R49" s="131" t="str">
        <f t="shared" si="17"/>
        <v>HARVEY COUNTY</v>
      </c>
      <c r="S49" s="131" t="str">
        <f t="shared" si="17"/>
        <v>GARRARD COUNTY</v>
      </c>
      <c r="T49" s="131" t="str">
        <f t="shared" si="17"/>
        <v>RAPIDES PARISH</v>
      </c>
      <c r="U49" s="131" t="str">
        <f t="shared" si="17"/>
        <v/>
      </c>
      <c r="V49" s="131" t="str">
        <f t="shared" si="18"/>
        <v/>
      </c>
      <c r="W49" s="131" t="str">
        <f t="shared" si="18"/>
        <v/>
      </c>
      <c r="X49" s="131" t="str">
        <f t="shared" si="18"/>
        <v>KALKASKA COUNTY</v>
      </c>
      <c r="Y49" s="131" t="str">
        <f t="shared" si="18"/>
        <v>LE SUEUR COUNTY</v>
      </c>
      <c r="Z49" s="131" t="str">
        <f t="shared" si="18"/>
        <v>LEAKE COUNTY</v>
      </c>
      <c r="AA49" s="131" t="str">
        <f t="shared" si="18"/>
        <v>GRUNDY COUNTY</v>
      </c>
      <c r="AB49" s="131" t="str">
        <f t="shared" si="18"/>
        <v>PRAIRIE COUNTY</v>
      </c>
      <c r="AC49" s="131" t="str">
        <f t="shared" si="18"/>
        <v>HALL COUNTY</v>
      </c>
      <c r="AD49" s="131" t="str">
        <f t="shared" si="18"/>
        <v/>
      </c>
      <c r="AE49" s="131" t="str">
        <f t="shared" si="18"/>
        <v/>
      </c>
      <c r="AF49" s="131" t="str">
        <f t="shared" si="19"/>
        <v/>
      </c>
      <c r="AG49" s="131" t="str">
        <f t="shared" si="19"/>
        <v/>
      </c>
      <c r="AH49" s="131" t="str">
        <f t="shared" si="19"/>
        <v>PUTNAM COUNTY</v>
      </c>
      <c r="AI49" s="131" t="str">
        <f t="shared" si="19"/>
        <v>GREENE COUNTY</v>
      </c>
      <c r="AJ49" s="131" t="str">
        <f t="shared" si="19"/>
        <v>ROLETTE COUNTY</v>
      </c>
      <c r="AK49" s="131" t="str">
        <f t="shared" si="19"/>
        <v>JACKSON COUNTY</v>
      </c>
      <c r="AL49" s="131" t="str">
        <f t="shared" si="19"/>
        <v>LE FLORE COUNTY</v>
      </c>
      <c r="AM49" s="131" t="str">
        <f t="shared" si="19"/>
        <v/>
      </c>
      <c r="AN49" s="131" t="str">
        <f t="shared" si="19"/>
        <v>LUZERNE COUNTY</v>
      </c>
      <c r="AO49" s="131" t="str">
        <f t="shared" si="19"/>
        <v/>
      </c>
      <c r="AP49" s="131" t="str">
        <f t="shared" si="20"/>
        <v>RICHLAND COUNTY</v>
      </c>
      <c r="AQ49" s="131" t="str">
        <f t="shared" si="20"/>
        <v>LAWRENCE COUNTY</v>
      </c>
      <c r="AR49" s="131" t="str">
        <f t="shared" si="20"/>
        <v>HENRY COUNTY</v>
      </c>
      <c r="AS49" s="131" t="str">
        <f t="shared" si="20"/>
        <v>COCHRAN COUNTY</v>
      </c>
      <c r="AT49" s="131" t="str">
        <f t="shared" si="20"/>
        <v/>
      </c>
      <c r="AU49" s="131" t="str">
        <f t="shared" si="20"/>
        <v/>
      </c>
      <c r="AV49" s="131" t="str">
        <f t="shared" si="20"/>
        <v>GREENSVILLE COUNTY</v>
      </c>
      <c r="AW49" s="131" t="str">
        <f t="shared" si="20"/>
        <v/>
      </c>
      <c r="AX49" s="131" t="str">
        <f t="shared" si="20"/>
        <v>PUTNAM COUNTY</v>
      </c>
      <c r="AY49" s="131" t="str">
        <f t="shared" si="20"/>
        <v>MENOMINEE COUNTY</v>
      </c>
      <c r="AZ49" s="131" t="str">
        <f t="shared" si="20"/>
        <v/>
      </c>
    </row>
    <row r="50" spans="1:52" x14ac:dyDescent="0.2">
      <c r="A50" s="135">
        <v>41</v>
      </c>
      <c r="B50" s="131" t="str">
        <f t="shared" ref="B50:K59" si="21">IFERROR(VLOOKUP($B$3&amp;"_"&amp;B$8&amp;$A50,LookUpTable_CountyName_AllYears,3,FALSE),"")</f>
        <v>LEE COUNTY</v>
      </c>
      <c r="C50" s="131" t="str">
        <f t="shared" si="21"/>
        <v/>
      </c>
      <c r="D50" s="131" t="str">
        <f t="shared" si="21"/>
        <v/>
      </c>
      <c r="E50" s="131" t="str">
        <f t="shared" si="21"/>
        <v>LITTLE RIVER COUNTY</v>
      </c>
      <c r="F50" s="131" t="str">
        <f t="shared" si="21"/>
        <v>SAN MATEO COUNTY</v>
      </c>
      <c r="G50" s="131" t="str">
        <f t="shared" si="21"/>
        <v>MINERAL COUNTY</v>
      </c>
      <c r="H50" s="131" t="str">
        <f t="shared" si="21"/>
        <v/>
      </c>
      <c r="I50" s="131" t="str">
        <f t="shared" si="21"/>
        <v/>
      </c>
      <c r="J50" s="131" t="str">
        <f t="shared" si="21"/>
        <v/>
      </c>
      <c r="K50" s="131" t="str">
        <f t="shared" si="21"/>
        <v>MARION COUNTY</v>
      </c>
      <c r="L50" s="131" t="str">
        <f t="shared" ref="L50:U59" si="22">IFERROR(VLOOKUP($B$3&amp;"_"&amp;L$8&amp;$A50,LookUpTable_CountyName_AllYears,3,FALSE),"")</f>
        <v>DADE COUNTY</v>
      </c>
      <c r="M50" s="131" t="str">
        <f t="shared" si="22"/>
        <v/>
      </c>
      <c r="N50" s="131" t="str">
        <f t="shared" si="22"/>
        <v>TETON COUNTY</v>
      </c>
      <c r="O50" s="131" t="str">
        <f t="shared" si="22"/>
        <v>JEFFERSON COUNTY</v>
      </c>
      <c r="P50" s="131" t="str">
        <f t="shared" si="22"/>
        <v>JOHNSON COUNTY</v>
      </c>
      <c r="Q50" s="131" t="str">
        <f t="shared" si="22"/>
        <v>HANCOCK COUNTY</v>
      </c>
      <c r="R50" s="131" t="str">
        <f t="shared" si="22"/>
        <v>HASKELL COUNTY</v>
      </c>
      <c r="S50" s="131" t="str">
        <f t="shared" si="22"/>
        <v>GRANT COUNTY</v>
      </c>
      <c r="T50" s="131" t="str">
        <f t="shared" si="22"/>
        <v>RED RIVER PARISH</v>
      </c>
      <c r="U50" s="131" t="str">
        <f t="shared" si="22"/>
        <v/>
      </c>
      <c r="V50" s="131" t="str">
        <f t="shared" ref="V50:AE59" si="23">IFERROR(VLOOKUP($B$3&amp;"_"&amp;V$8&amp;$A50,LookUpTable_CountyName_AllYears,3,FALSE),"")</f>
        <v/>
      </c>
      <c r="W50" s="131" t="str">
        <f t="shared" si="23"/>
        <v/>
      </c>
      <c r="X50" s="131" t="str">
        <f t="shared" si="23"/>
        <v>KENT COUNTY</v>
      </c>
      <c r="Y50" s="131" t="str">
        <f t="shared" si="23"/>
        <v>LINCOLN COUNTY</v>
      </c>
      <c r="Z50" s="131" t="str">
        <f t="shared" si="23"/>
        <v>LEE COUNTY</v>
      </c>
      <c r="AA50" s="131" t="str">
        <f t="shared" si="23"/>
        <v>HARRISON COUNTY</v>
      </c>
      <c r="AB50" s="131" t="str">
        <f t="shared" si="23"/>
        <v>RAVALLI COUNTY</v>
      </c>
      <c r="AC50" s="131" t="str">
        <f t="shared" si="23"/>
        <v>HAMILTON COUNTY</v>
      </c>
      <c r="AD50" s="131" t="str">
        <f t="shared" si="23"/>
        <v/>
      </c>
      <c r="AE50" s="131" t="str">
        <f t="shared" si="23"/>
        <v/>
      </c>
      <c r="AF50" s="131" t="str">
        <f t="shared" ref="AF50:AO59" si="24">IFERROR(VLOOKUP($B$3&amp;"_"&amp;AF$8&amp;$A50,LookUpTable_CountyName_AllYears,3,FALSE),"")</f>
        <v/>
      </c>
      <c r="AG50" s="131" t="str">
        <f t="shared" si="24"/>
        <v/>
      </c>
      <c r="AH50" s="131" t="str">
        <f t="shared" si="24"/>
        <v>QUEENS COUNTY</v>
      </c>
      <c r="AI50" s="131" t="str">
        <f t="shared" si="24"/>
        <v>GUILFORD COUNTY</v>
      </c>
      <c r="AJ50" s="131" t="str">
        <f t="shared" si="24"/>
        <v>SARGENT COUNTY</v>
      </c>
      <c r="AK50" s="131" t="str">
        <f t="shared" si="24"/>
        <v>JEFFERSON COUNTY</v>
      </c>
      <c r="AL50" s="131" t="str">
        <f t="shared" si="24"/>
        <v>LINCOLN COUNTY</v>
      </c>
      <c r="AM50" s="131" t="str">
        <f t="shared" si="24"/>
        <v/>
      </c>
      <c r="AN50" s="131" t="str">
        <f t="shared" si="24"/>
        <v>LYCOMING COUNTY</v>
      </c>
      <c r="AO50" s="131" t="str">
        <f t="shared" si="24"/>
        <v/>
      </c>
      <c r="AP50" s="131" t="str">
        <f t="shared" ref="AP50:AZ59" si="25">IFERROR(VLOOKUP($B$3&amp;"_"&amp;AP$8&amp;$A50,LookUpTable_CountyName_AllYears,3,FALSE),"")</f>
        <v>SALUDA COUNTY</v>
      </c>
      <c r="AQ50" s="131" t="str">
        <f t="shared" si="25"/>
        <v>LINCOLN COUNTY</v>
      </c>
      <c r="AR50" s="131" t="str">
        <f t="shared" si="25"/>
        <v>HICKMAN COUNTY</v>
      </c>
      <c r="AS50" s="131" t="str">
        <f t="shared" si="25"/>
        <v>COKE COUNTY</v>
      </c>
      <c r="AT50" s="131" t="str">
        <f t="shared" si="25"/>
        <v/>
      </c>
      <c r="AU50" s="131" t="str">
        <f t="shared" si="25"/>
        <v/>
      </c>
      <c r="AV50" s="131" t="str">
        <f t="shared" si="25"/>
        <v>HALIFAX COUNTY</v>
      </c>
      <c r="AW50" s="131" t="str">
        <f t="shared" si="25"/>
        <v/>
      </c>
      <c r="AX50" s="131" t="str">
        <f t="shared" si="25"/>
        <v>RALEIGH COUNTY</v>
      </c>
      <c r="AY50" s="131" t="str">
        <f t="shared" si="25"/>
        <v>MILWAUKEE COUNTY</v>
      </c>
      <c r="AZ50" s="131" t="str">
        <f t="shared" si="25"/>
        <v/>
      </c>
    </row>
    <row r="51" spans="1:52" x14ac:dyDescent="0.2">
      <c r="A51" s="135">
        <v>42</v>
      </c>
      <c r="B51" s="131" t="str">
        <f t="shared" si="21"/>
        <v>LIMESTONE COUNTY</v>
      </c>
      <c r="C51" s="131" t="str">
        <f t="shared" si="21"/>
        <v/>
      </c>
      <c r="D51" s="131" t="str">
        <f t="shared" si="21"/>
        <v/>
      </c>
      <c r="E51" s="131" t="str">
        <f t="shared" si="21"/>
        <v>LOGAN COUNTY</v>
      </c>
      <c r="F51" s="131" t="str">
        <f t="shared" si="21"/>
        <v>SANTA BARBARA COUNTY</v>
      </c>
      <c r="G51" s="131" t="str">
        <f t="shared" si="21"/>
        <v>MOFFAT COUNTY</v>
      </c>
      <c r="H51" s="131" t="str">
        <f t="shared" si="21"/>
        <v/>
      </c>
      <c r="I51" s="131" t="str">
        <f t="shared" si="21"/>
        <v/>
      </c>
      <c r="J51" s="131" t="str">
        <f t="shared" si="21"/>
        <v/>
      </c>
      <c r="K51" s="131" t="str">
        <f t="shared" si="21"/>
        <v>MARTIN COUNTY</v>
      </c>
      <c r="L51" s="131" t="str">
        <f t="shared" si="22"/>
        <v>DAWSON COUNTY</v>
      </c>
      <c r="M51" s="131" t="str">
        <f t="shared" si="22"/>
        <v/>
      </c>
      <c r="N51" s="131" t="str">
        <f t="shared" si="22"/>
        <v>TWIN FALLS COUNTY</v>
      </c>
      <c r="O51" s="131" t="str">
        <f t="shared" si="22"/>
        <v>JERSEY COUNTY</v>
      </c>
      <c r="P51" s="131" t="str">
        <f t="shared" si="22"/>
        <v>KNOX COUNTY</v>
      </c>
      <c r="Q51" s="131" t="str">
        <f t="shared" si="22"/>
        <v>HARDIN COUNTY</v>
      </c>
      <c r="R51" s="131" t="str">
        <f t="shared" si="22"/>
        <v>HODGEMAN COUNTY</v>
      </c>
      <c r="S51" s="131" t="str">
        <f t="shared" si="22"/>
        <v>GRAVES COUNTY</v>
      </c>
      <c r="T51" s="131" t="str">
        <f t="shared" si="22"/>
        <v>RICHLAND PARISH</v>
      </c>
      <c r="U51" s="131" t="str">
        <f t="shared" si="22"/>
        <v/>
      </c>
      <c r="V51" s="131" t="str">
        <f t="shared" si="23"/>
        <v/>
      </c>
      <c r="W51" s="131" t="str">
        <f t="shared" si="23"/>
        <v/>
      </c>
      <c r="X51" s="131" t="str">
        <f t="shared" si="23"/>
        <v>KEWEENAW COUNTY</v>
      </c>
      <c r="Y51" s="131" t="str">
        <f t="shared" si="23"/>
        <v>LYON COUNTY</v>
      </c>
      <c r="Z51" s="131" t="str">
        <f t="shared" si="23"/>
        <v>LEFLORE COUNTY</v>
      </c>
      <c r="AA51" s="131" t="str">
        <f t="shared" si="23"/>
        <v>HENRY COUNTY</v>
      </c>
      <c r="AB51" s="131" t="str">
        <f t="shared" si="23"/>
        <v>RICHLAND COUNTY</v>
      </c>
      <c r="AC51" s="131" t="str">
        <f t="shared" si="23"/>
        <v>HARLAN COUNTY</v>
      </c>
      <c r="AD51" s="131" t="str">
        <f t="shared" si="23"/>
        <v/>
      </c>
      <c r="AE51" s="131" t="str">
        <f t="shared" si="23"/>
        <v/>
      </c>
      <c r="AF51" s="131" t="str">
        <f t="shared" si="24"/>
        <v/>
      </c>
      <c r="AG51" s="131" t="str">
        <f t="shared" si="24"/>
        <v/>
      </c>
      <c r="AH51" s="131" t="str">
        <f t="shared" si="24"/>
        <v>RENSSELAER COUNTY</v>
      </c>
      <c r="AI51" s="131" t="str">
        <f t="shared" si="24"/>
        <v>HALIFAX COUNTY</v>
      </c>
      <c r="AJ51" s="131" t="str">
        <f t="shared" si="24"/>
        <v>SHERIDAN COUNTY</v>
      </c>
      <c r="AK51" s="131" t="str">
        <f t="shared" si="24"/>
        <v>KNOX COUNTY</v>
      </c>
      <c r="AL51" s="131" t="str">
        <f t="shared" si="24"/>
        <v>LOGAN COUNTY</v>
      </c>
      <c r="AM51" s="131" t="str">
        <f t="shared" si="24"/>
        <v/>
      </c>
      <c r="AN51" s="131" t="str">
        <f t="shared" si="24"/>
        <v>MCKEAN COUNTY</v>
      </c>
      <c r="AO51" s="131" t="str">
        <f t="shared" si="24"/>
        <v/>
      </c>
      <c r="AP51" s="131" t="str">
        <f t="shared" si="25"/>
        <v>SPARTANBURG COUNTY</v>
      </c>
      <c r="AQ51" s="131" t="str">
        <f t="shared" si="25"/>
        <v>LYMAN COUNTY</v>
      </c>
      <c r="AR51" s="131" t="str">
        <f t="shared" si="25"/>
        <v>HOUSTON COUNTY</v>
      </c>
      <c r="AS51" s="131" t="str">
        <f t="shared" si="25"/>
        <v>COLEMAN COUNTY</v>
      </c>
      <c r="AT51" s="131" t="str">
        <f t="shared" si="25"/>
        <v/>
      </c>
      <c r="AU51" s="131" t="str">
        <f t="shared" si="25"/>
        <v/>
      </c>
      <c r="AV51" s="131" t="str">
        <f t="shared" si="25"/>
        <v>HANOVER COUNTY</v>
      </c>
      <c r="AW51" s="131" t="str">
        <f t="shared" si="25"/>
        <v/>
      </c>
      <c r="AX51" s="131" t="str">
        <f t="shared" si="25"/>
        <v>RANDOLPH COUNTY</v>
      </c>
      <c r="AY51" s="131" t="str">
        <f t="shared" si="25"/>
        <v>MONROE COUNTY</v>
      </c>
      <c r="AZ51" s="131" t="str">
        <f t="shared" si="25"/>
        <v/>
      </c>
    </row>
    <row r="52" spans="1:52" x14ac:dyDescent="0.2">
      <c r="A52" s="135">
        <v>43</v>
      </c>
      <c r="B52" s="131" t="str">
        <f t="shared" si="21"/>
        <v>LOWNDES COUNTY</v>
      </c>
      <c r="C52" s="131" t="str">
        <f t="shared" si="21"/>
        <v/>
      </c>
      <c r="D52" s="131" t="str">
        <f t="shared" si="21"/>
        <v/>
      </c>
      <c r="E52" s="131" t="str">
        <f t="shared" si="21"/>
        <v>LONOKE COUNTY</v>
      </c>
      <c r="F52" s="131" t="str">
        <f t="shared" si="21"/>
        <v>SANTA CLARA COUNTY</v>
      </c>
      <c r="G52" s="131" t="str">
        <f t="shared" si="21"/>
        <v>MONTEZUMA COUNTY</v>
      </c>
      <c r="H52" s="131" t="str">
        <f t="shared" si="21"/>
        <v/>
      </c>
      <c r="I52" s="131" t="str">
        <f t="shared" si="21"/>
        <v/>
      </c>
      <c r="J52" s="131" t="str">
        <f t="shared" si="21"/>
        <v/>
      </c>
      <c r="K52" s="131" t="str">
        <f t="shared" si="21"/>
        <v>MIAMI-DADE COUNTY</v>
      </c>
      <c r="L52" s="131" t="str">
        <f t="shared" si="22"/>
        <v>DECATUR COUNTY</v>
      </c>
      <c r="M52" s="131" t="str">
        <f t="shared" si="22"/>
        <v/>
      </c>
      <c r="N52" s="131" t="str">
        <f t="shared" si="22"/>
        <v>VALLEY COUNTY</v>
      </c>
      <c r="O52" s="131" t="str">
        <f t="shared" si="22"/>
        <v>JO DAVIESS COUNTY</v>
      </c>
      <c r="P52" s="131" t="str">
        <f t="shared" si="22"/>
        <v>KOSCIUSKO COUNTY</v>
      </c>
      <c r="Q52" s="131" t="str">
        <f t="shared" si="22"/>
        <v>HARRISON COUNTY</v>
      </c>
      <c r="R52" s="131" t="str">
        <f t="shared" si="22"/>
        <v>JACKSON COUNTY</v>
      </c>
      <c r="S52" s="131" t="str">
        <f t="shared" si="22"/>
        <v>GRAYSON COUNTY</v>
      </c>
      <c r="T52" s="131" t="str">
        <f t="shared" si="22"/>
        <v>SABINE PARISH</v>
      </c>
      <c r="U52" s="131" t="str">
        <f t="shared" si="22"/>
        <v/>
      </c>
      <c r="V52" s="131" t="str">
        <f t="shared" si="23"/>
        <v/>
      </c>
      <c r="W52" s="131" t="str">
        <f t="shared" si="23"/>
        <v/>
      </c>
      <c r="X52" s="131" t="str">
        <f t="shared" si="23"/>
        <v>LAKE COUNTY</v>
      </c>
      <c r="Y52" s="131" t="str">
        <f t="shared" si="23"/>
        <v>MCLEOD COUNTY</v>
      </c>
      <c r="Z52" s="131" t="str">
        <f t="shared" si="23"/>
        <v>LINCOLN COUNTY</v>
      </c>
      <c r="AA52" s="131" t="str">
        <f t="shared" si="23"/>
        <v>HICKORY COUNTY</v>
      </c>
      <c r="AB52" s="131" t="str">
        <f t="shared" si="23"/>
        <v>ROOSEVELT COUNTY</v>
      </c>
      <c r="AC52" s="131" t="str">
        <f t="shared" si="23"/>
        <v>HAYES COUNTY</v>
      </c>
      <c r="AD52" s="131" t="str">
        <f t="shared" si="23"/>
        <v/>
      </c>
      <c r="AE52" s="131" t="str">
        <f t="shared" si="23"/>
        <v/>
      </c>
      <c r="AF52" s="131" t="str">
        <f t="shared" si="24"/>
        <v/>
      </c>
      <c r="AG52" s="131" t="str">
        <f t="shared" si="24"/>
        <v/>
      </c>
      <c r="AH52" s="131" t="str">
        <f t="shared" si="24"/>
        <v>RICHMOND COUNTY</v>
      </c>
      <c r="AI52" s="131" t="str">
        <f t="shared" si="24"/>
        <v>HARNETT COUNTY</v>
      </c>
      <c r="AJ52" s="131" t="str">
        <f t="shared" si="24"/>
        <v>SIOUX COUNTY</v>
      </c>
      <c r="AK52" s="131" t="str">
        <f t="shared" si="24"/>
        <v>LAKE COUNTY</v>
      </c>
      <c r="AL52" s="131" t="str">
        <f t="shared" si="24"/>
        <v>LOVE COUNTY</v>
      </c>
      <c r="AM52" s="131" t="str">
        <f t="shared" si="24"/>
        <v/>
      </c>
      <c r="AN52" s="131" t="str">
        <f t="shared" si="24"/>
        <v>MERCER COUNTY</v>
      </c>
      <c r="AO52" s="131" t="str">
        <f t="shared" si="24"/>
        <v/>
      </c>
      <c r="AP52" s="131" t="str">
        <f t="shared" si="25"/>
        <v>SUMTER COUNTY</v>
      </c>
      <c r="AQ52" s="131" t="str">
        <f t="shared" si="25"/>
        <v>MCCOOK COUNTY</v>
      </c>
      <c r="AR52" s="131" t="str">
        <f t="shared" si="25"/>
        <v>HUMPHREYS COUNTY</v>
      </c>
      <c r="AS52" s="131" t="str">
        <f t="shared" si="25"/>
        <v>COLLIN COUNTY</v>
      </c>
      <c r="AT52" s="131" t="str">
        <f t="shared" si="25"/>
        <v/>
      </c>
      <c r="AU52" s="131" t="str">
        <f t="shared" si="25"/>
        <v/>
      </c>
      <c r="AV52" s="131" t="str">
        <f t="shared" si="25"/>
        <v>HENRICO COUNTY</v>
      </c>
      <c r="AW52" s="131" t="str">
        <f t="shared" si="25"/>
        <v/>
      </c>
      <c r="AX52" s="131" t="str">
        <f t="shared" si="25"/>
        <v>RITCHIE COUNTY</v>
      </c>
      <c r="AY52" s="131" t="str">
        <f t="shared" si="25"/>
        <v>OCONTO COUNTY</v>
      </c>
      <c r="AZ52" s="131" t="str">
        <f t="shared" si="25"/>
        <v/>
      </c>
    </row>
    <row r="53" spans="1:52" x14ac:dyDescent="0.2">
      <c r="A53" s="135">
        <v>44</v>
      </c>
      <c r="B53" s="131" t="str">
        <f t="shared" si="21"/>
        <v>MACON COUNTY</v>
      </c>
      <c r="C53" s="131" t="str">
        <f t="shared" si="21"/>
        <v/>
      </c>
      <c r="D53" s="131" t="str">
        <f t="shared" si="21"/>
        <v/>
      </c>
      <c r="E53" s="131" t="str">
        <f t="shared" si="21"/>
        <v>MADISON COUNTY</v>
      </c>
      <c r="F53" s="131" t="str">
        <f t="shared" si="21"/>
        <v>SANTA CRUZ COUNTY</v>
      </c>
      <c r="G53" s="131" t="str">
        <f t="shared" si="21"/>
        <v>MONTROSE COUNTY</v>
      </c>
      <c r="H53" s="131" t="str">
        <f t="shared" si="21"/>
        <v/>
      </c>
      <c r="I53" s="131" t="str">
        <f t="shared" si="21"/>
        <v/>
      </c>
      <c r="J53" s="131" t="str">
        <f t="shared" si="21"/>
        <v/>
      </c>
      <c r="K53" s="131" t="str">
        <f t="shared" si="21"/>
        <v>MONROE COUNTY</v>
      </c>
      <c r="L53" s="131" t="str">
        <f t="shared" si="22"/>
        <v>DEKALB COUNTY</v>
      </c>
      <c r="M53" s="131" t="str">
        <f t="shared" si="22"/>
        <v/>
      </c>
      <c r="N53" s="131" t="str">
        <f t="shared" si="22"/>
        <v>WASHINGTON COUNTY</v>
      </c>
      <c r="O53" s="131" t="str">
        <f t="shared" si="22"/>
        <v>JOHNSON COUNTY</v>
      </c>
      <c r="P53" s="131" t="str">
        <f t="shared" si="22"/>
        <v>LAGRANGE COUNTY</v>
      </c>
      <c r="Q53" s="131" t="str">
        <f t="shared" si="22"/>
        <v>HENRY COUNTY</v>
      </c>
      <c r="R53" s="131" t="str">
        <f t="shared" si="22"/>
        <v>JEFFERSON COUNTY</v>
      </c>
      <c r="S53" s="131" t="str">
        <f t="shared" si="22"/>
        <v>GREEN COUNTY</v>
      </c>
      <c r="T53" s="131" t="str">
        <f t="shared" si="22"/>
        <v>ST. BERNARD PARISH</v>
      </c>
      <c r="U53" s="131" t="str">
        <f t="shared" si="22"/>
        <v/>
      </c>
      <c r="V53" s="131" t="str">
        <f t="shared" si="23"/>
        <v/>
      </c>
      <c r="W53" s="131" t="str">
        <f t="shared" si="23"/>
        <v/>
      </c>
      <c r="X53" s="131" t="str">
        <f t="shared" si="23"/>
        <v>LAPEER COUNTY</v>
      </c>
      <c r="Y53" s="131" t="str">
        <f t="shared" si="23"/>
        <v>MAHNOMEN COUNTY</v>
      </c>
      <c r="Z53" s="131" t="str">
        <f t="shared" si="23"/>
        <v>LOWNDES COUNTY</v>
      </c>
      <c r="AA53" s="131" t="str">
        <f t="shared" si="23"/>
        <v>HOLT COUNTY</v>
      </c>
      <c r="AB53" s="131" t="str">
        <f t="shared" si="23"/>
        <v>ROSEBUD COUNTY</v>
      </c>
      <c r="AC53" s="131" t="str">
        <f t="shared" si="23"/>
        <v>HITCHCOCK COUNTY</v>
      </c>
      <c r="AD53" s="131" t="str">
        <f t="shared" si="23"/>
        <v/>
      </c>
      <c r="AE53" s="131" t="str">
        <f t="shared" si="23"/>
        <v/>
      </c>
      <c r="AF53" s="131" t="str">
        <f t="shared" si="24"/>
        <v/>
      </c>
      <c r="AG53" s="131" t="str">
        <f t="shared" si="24"/>
        <v/>
      </c>
      <c r="AH53" s="131" t="str">
        <f t="shared" si="24"/>
        <v>ROCKLAND COUNTY</v>
      </c>
      <c r="AI53" s="131" t="str">
        <f t="shared" si="24"/>
        <v>HAYWOOD COUNTY</v>
      </c>
      <c r="AJ53" s="131" t="str">
        <f t="shared" si="24"/>
        <v>SLOPE COUNTY</v>
      </c>
      <c r="AK53" s="131" t="str">
        <f t="shared" si="24"/>
        <v>LAWRENCE COUNTY</v>
      </c>
      <c r="AL53" s="131" t="str">
        <f t="shared" si="24"/>
        <v>MCCLAIN COUNTY</v>
      </c>
      <c r="AM53" s="131" t="str">
        <f t="shared" si="24"/>
        <v/>
      </c>
      <c r="AN53" s="131" t="str">
        <f t="shared" si="24"/>
        <v>MIFFLIN COUNTY</v>
      </c>
      <c r="AO53" s="131" t="str">
        <f t="shared" si="24"/>
        <v/>
      </c>
      <c r="AP53" s="131" t="str">
        <f t="shared" si="25"/>
        <v>UNION COUNTY</v>
      </c>
      <c r="AQ53" s="131" t="str">
        <f t="shared" si="25"/>
        <v>MCPHERSON COUNTY</v>
      </c>
      <c r="AR53" s="131" t="str">
        <f t="shared" si="25"/>
        <v>JACKSON COUNTY</v>
      </c>
      <c r="AS53" s="131" t="str">
        <f t="shared" si="25"/>
        <v>COLLINGSWORTH COUNTY</v>
      </c>
      <c r="AT53" s="131" t="str">
        <f t="shared" si="25"/>
        <v/>
      </c>
      <c r="AU53" s="131" t="str">
        <f t="shared" si="25"/>
        <v/>
      </c>
      <c r="AV53" s="131" t="str">
        <f t="shared" si="25"/>
        <v>HENRY COUNTY</v>
      </c>
      <c r="AW53" s="131" t="str">
        <f t="shared" si="25"/>
        <v/>
      </c>
      <c r="AX53" s="131" t="str">
        <f t="shared" si="25"/>
        <v>ROANE COUNTY</v>
      </c>
      <c r="AY53" s="131" t="str">
        <f t="shared" si="25"/>
        <v>ONEIDA COUNTY</v>
      </c>
      <c r="AZ53" s="131" t="str">
        <f t="shared" si="25"/>
        <v/>
      </c>
    </row>
    <row r="54" spans="1:52" x14ac:dyDescent="0.2">
      <c r="A54" s="135">
        <v>45</v>
      </c>
      <c r="B54" s="131" t="str">
        <f t="shared" si="21"/>
        <v>MADISON COUNTY</v>
      </c>
      <c r="C54" s="131" t="str">
        <f t="shared" si="21"/>
        <v/>
      </c>
      <c r="D54" s="131" t="str">
        <f t="shared" si="21"/>
        <v/>
      </c>
      <c r="E54" s="131" t="str">
        <f t="shared" si="21"/>
        <v>MARION COUNTY</v>
      </c>
      <c r="F54" s="131" t="str">
        <f t="shared" si="21"/>
        <v>SHASTA COUNTY</v>
      </c>
      <c r="G54" s="131" t="str">
        <f t="shared" si="21"/>
        <v>MORGAN COUNTY</v>
      </c>
      <c r="H54" s="131" t="str">
        <f t="shared" si="21"/>
        <v/>
      </c>
      <c r="I54" s="131" t="str">
        <f t="shared" si="21"/>
        <v/>
      </c>
      <c r="J54" s="131" t="str">
        <f t="shared" si="21"/>
        <v/>
      </c>
      <c r="K54" s="131" t="str">
        <f t="shared" si="21"/>
        <v>NASSAU COUNTY</v>
      </c>
      <c r="L54" s="131" t="str">
        <f t="shared" si="22"/>
        <v>DODGE COUNTY</v>
      </c>
      <c r="M54" s="131" t="str">
        <f t="shared" si="22"/>
        <v/>
      </c>
      <c r="N54" s="131" t="str">
        <f t="shared" si="22"/>
        <v/>
      </c>
      <c r="O54" s="131" t="str">
        <f t="shared" si="22"/>
        <v>KANE COUNTY</v>
      </c>
      <c r="P54" s="131" t="str">
        <f t="shared" si="22"/>
        <v>LAKE COUNTY</v>
      </c>
      <c r="Q54" s="131" t="str">
        <f t="shared" si="22"/>
        <v>HOWARD COUNTY</v>
      </c>
      <c r="R54" s="131" t="str">
        <f t="shared" si="22"/>
        <v>JEWELL COUNTY</v>
      </c>
      <c r="S54" s="131" t="str">
        <f t="shared" si="22"/>
        <v>GREENUP COUNTY</v>
      </c>
      <c r="T54" s="131" t="str">
        <f t="shared" si="22"/>
        <v>ST. CHARLES PARISH</v>
      </c>
      <c r="U54" s="131" t="str">
        <f t="shared" si="22"/>
        <v/>
      </c>
      <c r="V54" s="131" t="str">
        <f t="shared" si="23"/>
        <v/>
      </c>
      <c r="W54" s="131" t="str">
        <f t="shared" si="23"/>
        <v/>
      </c>
      <c r="X54" s="131" t="str">
        <f t="shared" si="23"/>
        <v>LEELANAU COUNTY</v>
      </c>
      <c r="Y54" s="131" t="str">
        <f t="shared" si="23"/>
        <v>MARSHALL COUNTY</v>
      </c>
      <c r="Z54" s="131" t="str">
        <f t="shared" si="23"/>
        <v>MADISON COUNTY</v>
      </c>
      <c r="AA54" s="131" t="str">
        <f t="shared" si="23"/>
        <v>HOWARD COUNTY</v>
      </c>
      <c r="AB54" s="131" t="str">
        <f t="shared" si="23"/>
        <v>SANDERS COUNTY</v>
      </c>
      <c r="AC54" s="131" t="str">
        <f t="shared" si="23"/>
        <v>HOLT COUNTY</v>
      </c>
      <c r="AD54" s="131" t="str">
        <f t="shared" si="23"/>
        <v/>
      </c>
      <c r="AE54" s="131" t="str">
        <f t="shared" si="23"/>
        <v/>
      </c>
      <c r="AF54" s="131" t="str">
        <f t="shared" si="24"/>
        <v/>
      </c>
      <c r="AG54" s="131" t="str">
        <f t="shared" si="24"/>
        <v/>
      </c>
      <c r="AH54" s="131" t="str">
        <f t="shared" si="24"/>
        <v>ST. LAWRENCE COUNTY</v>
      </c>
      <c r="AI54" s="131" t="str">
        <f t="shared" si="24"/>
        <v>HENDERSON COUNTY</v>
      </c>
      <c r="AJ54" s="131" t="str">
        <f t="shared" si="24"/>
        <v>STARK COUNTY</v>
      </c>
      <c r="AK54" s="131" t="str">
        <f t="shared" si="24"/>
        <v>LICKING COUNTY</v>
      </c>
      <c r="AL54" s="131" t="str">
        <f t="shared" si="24"/>
        <v>MCCURTAIN COUNTY</v>
      </c>
      <c r="AM54" s="131" t="str">
        <f t="shared" si="24"/>
        <v/>
      </c>
      <c r="AN54" s="131" t="str">
        <f t="shared" si="24"/>
        <v>MONROE COUNTY</v>
      </c>
      <c r="AO54" s="131" t="str">
        <f t="shared" si="24"/>
        <v/>
      </c>
      <c r="AP54" s="131" t="str">
        <f t="shared" si="25"/>
        <v>WILLIAMSBURG COUNTY</v>
      </c>
      <c r="AQ54" s="131" t="str">
        <f t="shared" si="25"/>
        <v>MARSHALL COUNTY</v>
      </c>
      <c r="AR54" s="131" t="str">
        <f t="shared" si="25"/>
        <v>JEFFERSON COUNTY</v>
      </c>
      <c r="AS54" s="131" t="str">
        <f t="shared" si="25"/>
        <v>COLORADO COUNTY</v>
      </c>
      <c r="AT54" s="131" t="str">
        <f t="shared" si="25"/>
        <v/>
      </c>
      <c r="AU54" s="131" t="str">
        <f t="shared" si="25"/>
        <v/>
      </c>
      <c r="AV54" s="131" t="str">
        <f t="shared" si="25"/>
        <v>HIGHLAND COUNTY</v>
      </c>
      <c r="AW54" s="131" t="str">
        <f t="shared" si="25"/>
        <v/>
      </c>
      <c r="AX54" s="131" t="str">
        <f t="shared" si="25"/>
        <v>SUMMERS COUNTY</v>
      </c>
      <c r="AY54" s="131" t="str">
        <f t="shared" si="25"/>
        <v>OUTAGAMIE COUNTY</v>
      </c>
      <c r="AZ54" s="131" t="str">
        <f t="shared" si="25"/>
        <v/>
      </c>
    </row>
    <row r="55" spans="1:52" x14ac:dyDescent="0.2">
      <c r="A55" s="135">
        <v>46</v>
      </c>
      <c r="B55" s="131" t="str">
        <f t="shared" si="21"/>
        <v>MARENGO COUNTY</v>
      </c>
      <c r="C55" s="131" t="str">
        <f t="shared" si="21"/>
        <v/>
      </c>
      <c r="D55" s="131" t="str">
        <f t="shared" si="21"/>
        <v/>
      </c>
      <c r="E55" s="131" t="str">
        <f t="shared" si="21"/>
        <v>MILLER COUNTY</v>
      </c>
      <c r="F55" s="131" t="str">
        <f t="shared" si="21"/>
        <v>SIERRA COUNTY</v>
      </c>
      <c r="G55" s="131" t="str">
        <f t="shared" si="21"/>
        <v>OTERO COUNTY</v>
      </c>
      <c r="H55" s="131" t="str">
        <f t="shared" si="21"/>
        <v/>
      </c>
      <c r="I55" s="131" t="str">
        <f t="shared" si="21"/>
        <v/>
      </c>
      <c r="J55" s="131" t="str">
        <f t="shared" si="21"/>
        <v/>
      </c>
      <c r="K55" s="131" t="str">
        <f t="shared" si="21"/>
        <v>OKALOOSA COUNTY</v>
      </c>
      <c r="L55" s="131" t="str">
        <f t="shared" si="22"/>
        <v>DOOLY COUNTY</v>
      </c>
      <c r="M55" s="131" t="str">
        <f t="shared" si="22"/>
        <v/>
      </c>
      <c r="N55" s="131" t="str">
        <f t="shared" si="22"/>
        <v/>
      </c>
      <c r="O55" s="131" t="str">
        <f t="shared" si="22"/>
        <v>KANKAKEE COUNTY</v>
      </c>
      <c r="P55" s="131" t="str">
        <f t="shared" si="22"/>
        <v>LAPORTE COUNTY</v>
      </c>
      <c r="Q55" s="131" t="str">
        <f t="shared" si="22"/>
        <v>HUMBOLDT COUNTY</v>
      </c>
      <c r="R55" s="131" t="str">
        <f t="shared" si="22"/>
        <v>JOHNSON COUNTY</v>
      </c>
      <c r="S55" s="131" t="str">
        <f t="shared" si="22"/>
        <v>HANCOCK COUNTY</v>
      </c>
      <c r="T55" s="131" t="str">
        <f t="shared" si="22"/>
        <v>ST. HELENA PARISH</v>
      </c>
      <c r="U55" s="131" t="str">
        <f t="shared" si="22"/>
        <v/>
      </c>
      <c r="V55" s="131" t="str">
        <f t="shared" si="23"/>
        <v/>
      </c>
      <c r="W55" s="131" t="str">
        <f t="shared" si="23"/>
        <v/>
      </c>
      <c r="X55" s="131" t="str">
        <f t="shared" si="23"/>
        <v>LENAWEE COUNTY</v>
      </c>
      <c r="Y55" s="131" t="str">
        <f t="shared" si="23"/>
        <v>MARTIN COUNTY</v>
      </c>
      <c r="Z55" s="131" t="str">
        <f t="shared" si="23"/>
        <v>MARION COUNTY</v>
      </c>
      <c r="AA55" s="131" t="str">
        <f t="shared" si="23"/>
        <v>HOWELL COUNTY</v>
      </c>
      <c r="AB55" s="131" t="str">
        <f t="shared" si="23"/>
        <v>SHERIDAN COUNTY</v>
      </c>
      <c r="AC55" s="131" t="str">
        <f t="shared" si="23"/>
        <v>HOOKER COUNTY</v>
      </c>
      <c r="AD55" s="131" t="str">
        <f t="shared" si="23"/>
        <v/>
      </c>
      <c r="AE55" s="131" t="str">
        <f t="shared" si="23"/>
        <v/>
      </c>
      <c r="AF55" s="131" t="str">
        <f t="shared" si="24"/>
        <v/>
      </c>
      <c r="AG55" s="131" t="str">
        <f t="shared" si="24"/>
        <v/>
      </c>
      <c r="AH55" s="131" t="str">
        <f t="shared" si="24"/>
        <v>SARATOGA COUNTY</v>
      </c>
      <c r="AI55" s="131" t="str">
        <f t="shared" si="24"/>
        <v>HERTFORD COUNTY</v>
      </c>
      <c r="AJ55" s="131" t="str">
        <f t="shared" si="24"/>
        <v>STEELE COUNTY</v>
      </c>
      <c r="AK55" s="131" t="str">
        <f t="shared" si="24"/>
        <v>LOGAN COUNTY</v>
      </c>
      <c r="AL55" s="131" t="str">
        <f t="shared" si="24"/>
        <v>MCINTOSH COUNTY</v>
      </c>
      <c r="AM55" s="131" t="str">
        <f t="shared" si="24"/>
        <v/>
      </c>
      <c r="AN55" s="131" t="str">
        <f t="shared" si="24"/>
        <v>MONTGOMERY COUNTY</v>
      </c>
      <c r="AO55" s="131" t="str">
        <f t="shared" si="24"/>
        <v/>
      </c>
      <c r="AP55" s="131" t="str">
        <f t="shared" si="25"/>
        <v>YORK COUNTY</v>
      </c>
      <c r="AQ55" s="131" t="str">
        <f t="shared" si="25"/>
        <v>MEADE COUNTY</v>
      </c>
      <c r="AR55" s="131" t="str">
        <f t="shared" si="25"/>
        <v>JOHNSON COUNTY</v>
      </c>
      <c r="AS55" s="131" t="str">
        <f t="shared" si="25"/>
        <v>COMAL COUNTY</v>
      </c>
      <c r="AT55" s="131" t="str">
        <f t="shared" si="25"/>
        <v/>
      </c>
      <c r="AU55" s="131" t="str">
        <f t="shared" si="25"/>
        <v/>
      </c>
      <c r="AV55" s="131" t="str">
        <f t="shared" si="25"/>
        <v>ISLE OF WIGHT COUNTY</v>
      </c>
      <c r="AW55" s="131" t="str">
        <f t="shared" si="25"/>
        <v/>
      </c>
      <c r="AX55" s="131" t="str">
        <f t="shared" si="25"/>
        <v>TAYLOR COUNTY</v>
      </c>
      <c r="AY55" s="131" t="str">
        <f t="shared" si="25"/>
        <v>OZAUKEE COUNTY</v>
      </c>
      <c r="AZ55" s="131" t="str">
        <f t="shared" si="25"/>
        <v/>
      </c>
    </row>
    <row r="56" spans="1:52" x14ac:dyDescent="0.2">
      <c r="A56" s="135">
        <v>47</v>
      </c>
      <c r="B56" s="131" t="str">
        <f t="shared" si="21"/>
        <v>MARION COUNTY</v>
      </c>
      <c r="C56" s="131" t="str">
        <f t="shared" si="21"/>
        <v/>
      </c>
      <c r="D56" s="131" t="str">
        <f t="shared" si="21"/>
        <v/>
      </c>
      <c r="E56" s="131" t="str">
        <f t="shared" si="21"/>
        <v>MISSISSIPPI COUNTY</v>
      </c>
      <c r="F56" s="131" t="str">
        <f t="shared" si="21"/>
        <v>SISKIYOU COUNTY</v>
      </c>
      <c r="G56" s="131" t="str">
        <f t="shared" si="21"/>
        <v>OURAY COUNTY</v>
      </c>
      <c r="H56" s="131" t="str">
        <f t="shared" si="21"/>
        <v/>
      </c>
      <c r="I56" s="131" t="str">
        <f t="shared" si="21"/>
        <v/>
      </c>
      <c r="J56" s="131" t="str">
        <f t="shared" si="21"/>
        <v/>
      </c>
      <c r="K56" s="131" t="str">
        <f t="shared" si="21"/>
        <v>OKEECHOBEE COUNTY</v>
      </c>
      <c r="L56" s="131" t="str">
        <f t="shared" si="22"/>
        <v>DOUGHERTY COUNTY</v>
      </c>
      <c r="M56" s="131" t="str">
        <f t="shared" si="22"/>
        <v/>
      </c>
      <c r="N56" s="131" t="str">
        <f t="shared" si="22"/>
        <v/>
      </c>
      <c r="O56" s="131" t="str">
        <f t="shared" si="22"/>
        <v>KENDALL COUNTY</v>
      </c>
      <c r="P56" s="131" t="str">
        <f t="shared" si="22"/>
        <v>LAWRENCE COUNTY</v>
      </c>
      <c r="Q56" s="131" t="str">
        <f t="shared" si="22"/>
        <v>IDA COUNTY</v>
      </c>
      <c r="R56" s="131" t="str">
        <f t="shared" si="22"/>
        <v>KEARNY COUNTY</v>
      </c>
      <c r="S56" s="131" t="str">
        <f t="shared" si="22"/>
        <v>HARDIN COUNTY</v>
      </c>
      <c r="T56" s="131" t="str">
        <f t="shared" si="22"/>
        <v>ST. JAMES PARISH</v>
      </c>
      <c r="U56" s="131" t="str">
        <f t="shared" si="22"/>
        <v/>
      </c>
      <c r="V56" s="131" t="str">
        <f t="shared" si="23"/>
        <v/>
      </c>
      <c r="W56" s="131" t="str">
        <f t="shared" si="23"/>
        <v/>
      </c>
      <c r="X56" s="131" t="str">
        <f t="shared" si="23"/>
        <v>LIVINGSTON COUNTY</v>
      </c>
      <c r="Y56" s="131" t="str">
        <f t="shared" si="23"/>
        <v>MEEKER COUNTY</v>
      </c>
      <c r="Z56" s="131" t="str">
        <f t="shared" si="23"/>
        <v>MARSHALL COUNTY</v>
      </c>
      <c r="AA56" s="131" t="str">
        <f t="shared" si="23"/>
        <v>IRON COUNTY</v>
      </c>
      <c r="AB56" s="131" t="str">
        <f t="shared" si="23"/>
        <v>SILVER BOW COUNTY</v>
      </c>
      <c r="AC56" s="131" t="str">
        <f t="shared" si="23"/>
        <v>HOWARD COUNTY</v>
      </c>
      <c r="AD56" s="131" t="str">
        <f t="shared" si="23"/>
        <v/>
      </c>
      <c r="AE56" s="131" t="str">
        <f t="shared" si="23"/>
        <v/>
      </c>
      <c r="AF56" s="131" t="str">
        <f t="shared" si="24"/>
        <v/>
      </c>
      <c r="AG56" s="131" t="str">
        <f t="shared" si="24"/>
        <v/>
      </c>
      <c r="AH56" s="131" t="str">
        <f t="shared" si="24"/>
        <v>SCHENECTADY COUNTY</v>
      </c>
      <c r="AI56" s="131" t="str">
        <f t="shared" si="24"/>
        <v>HOKE COUNTY</v>
      </c>
      <c r="AJ56" s="131" t="str">
        <f t="shared" si="24"/>
        <v>STUTSMAN COUNTY</v>
      </c>
      <c r="AK56" s="131" t="str">
        <f t="shared" si="24"/>
        <v>LORAIN COUNTY</v>
      </c>
      <c r="AL56" s="131" t="str">
        <f t="shared" si="24"/>
        <v>MAJOR COUNTY</v>
      </c>
      <c r="AM56" s="131" t="str">
        <f t="shared" si="24"/>
        <v/>
      </c>
      <c r="AN56" s="131" t="str">
        <f t="shared" si="24"/>
        <v>MONTOUR COUNTY</v>
      </c>
      <c r="AO56" s="131" t="str">
        <f t="shared" si="24"/>
        <v/>
      </c>
      <c r="AP56" s="131" t="str">
        <f t="shared" si="25"/>
        <v/>
      </c>
      <c r="AQ56" s="131" t="str">
        <f t="shared" si="25"/>
        <v>MELLETTE COUNTY</v>
      </c>
      <c r="AR56" s="131" t="str">
        <f t="shared" si="25"/>
        <v>KNOX COUNTY</v>
      </c>
      <c r="AS56" s="131" t="str">
        <f t="shared" si="25"/>
        <v>COMANCHE COUNTY</v>
      </c>
      <c r="AT56" s="131" t="str">
        <f t="shared" si="25"/>
        <v/>
      </c>
      <c r="AU56" s="131" t="str">
        <f t="shared" si="25"/>
        <v/>
      </c>
      <c r="AV56" s="131" t="str">
        <f t="shared" si="25"/>
        <v>JAMES CITY COUNTY</v>
      </c>
      <c r="AW56" s="131" t="str">
        <f t="shared" si="25"/>
        <v/>
      </c>
      <c r="AX56" s="131" t="str">
        <f t="shared" si="25"/>
        <v>TUCKER COUNTY</v>
      </c>
      <c r="AY56" s="131" t="str">
        <f t="shared" si="25"/>
        <v>PEPIN COUNTY</v>
      </c>
      <c r="AZ56" s="131" t="str">
        <f t="shared" si="25"/>
        <v/>
      </c>
    </row>
    <row r="57" spans="1:52" x14ac:dyDescent="0.2">
      <c r="A57" s="135">
        <v>48</v>
      </c>
      <c r="B57" s="131" t="str">
        <f t="shared" si="21"/>
        <v>MARSHALL COUNTY</v>
      </c>
      <c r="C57" s="131" t="str">
        <f t="shared" si="21"/>
        <v/>
      </c>
      <c r="D57" s="131" t="str">
        <f t="shared" si="21"/>
        <v/>
      </c>
      <c r="E57" s="131" t="str">
        <f t="shared" si="21"/>
        <v>MONROE COUNTY</v>
      </c>
      <c r="F57" s="131" t="str">
        <f t="shared" si="21"/>
        <v>SOLANO COUNTY</v>
      </c>
      <c r="G57" s="131" t="str">
        <f t="shared" si="21"/>
        <v>PARK COUNTY</v>
      </c>
      <c r="H57" s="131" t="str">
        <f t="shared" si="21"/>
        <v/>
      </c>
      <c r="I57" s="131" t="str">
        <f t="shared" si="21"/>
        <v/>
      </c>
      <c r="J57" s="131" t="str">
        <f t="shared" si="21"/>
        <v/>
      </c>
      <c r="K57" s="131" t="str">
        <f t="shared" si="21"/>
        <v>ORANGE COUNTY</v>
      </c>
      <c r="L57" s="131" t="str">
        <f t="shared" si="22"/>
        <v>DOUGLAS COUNTY</v>
      </c>
      <c r="M57" s="131" t="str">
        <f t="shared" si="22"/>
        <v/>
      </c>
      <c r="N57" s="131" t="str">
        <f t="shared" si="22"/>
        <v/>
      </c>
      <c r="O57" s="131" t="str">
        <f t="shared" si="22"/>
        <v>KNOX COUNTY</v>
      </c>
      <c r="P57" s="131" t="str">
        <f t="shared" si="22"/>
        <v>MADISON COUNTY</v>
      </c>
      <c r="Q57" s="131" t="str">
        <f t="shared" si="22"/>
        <v>IOWA COUNTY</v>
      </c>
      <c r="R57" s="131" t="str">
        <f t="shared" si="22"/>
        <v>KINGMAN COUNTY</v>
      </c>
      <c r="S57" s="131" t="str">
        <f t="shared" si="22"/>
        <v>HARLAN COUNTY</v>
      </c>
      <c r="T57" s="131" t="str">
        <f t="shared" si="22"/>
        <v>ST. JOHN THE BAPTIST PARISH</v>
      </c>
      <c r="U57" s="131" t="str">
        <f t="shared" si="22"/>
        <v/>
      </c>
      <c r="V57" s="131" t="str">
        <f t="shared" si="23"/>
        <v/>
      </c>
      <c r="W57" s="131" t="str">
        <f t="shared" si="23"/>
        <v/>
      </c>
      <c r="X57" s="131" t="str">
        <f t="shared" si="23"/>
        <v>LUCE COUNTY</v>
      </c>
      <c r="Y57" s="131" t="str">
        <f t="shared" si="23"/>
        <v>MILLE LACS COUNTY</v>
      </c>
      <c r="Z57" s="131" t="str">
        <f t="shared" si="23"/>
        <v>MONROE COUNTY</v>
      </c>
      <c r="AA57" s="131" t="str">
        <f t="shared" si="23"/>
        <v>JACKSON COUNTY</v>
      </c>
      <c r="AB57" s="131" t="str">
        <f t="shared" si="23"/>
        <v>STILLWATER COUNTY</v>
      </c>
      <c r="AC57" s="131" t="str">
        <f t="shared" si="23"/>
        <v>JEFFERSON COUNTY</v>
      </c>
      <c r="AD57" s="131" t="str">
        <f t="shared" si="23"/>
        <v/>
      </c>
      <c r="AE57" s="131" t="str">
        <f t="shared" si="23"/>
        <v/>
      </c>
      <c r="AF57" s="131" t="str">
        <f t="shared" si="24"/>
        <v/>
      </c>
      <c r="AG57" s="131" t="str">
        <f t="shared" si="24"/>
        <v/>
      </c>
      <c r="AH57" s="131" t="str">
        <f t="shared" si="24"/>
        <v>SCHOHARIE COUNTY</v>
      </c>
      <c r="AI57" s="131" t="str">
        <f t="shared" si="24"/>
        <v>HYDE COUNTY</v>
      </c>
      <c r="AJ57" s="131" t="str">
        <f t="shared" si="24"/>
        <v>TOWNER COUNTY</v>
      </c>
      <c r="AK57" s="131" t="str">
        <f t="shared" si="24"/>
        <v>LUCAS COUNTY</v>
      </c>
      <c r="AL57" s="131" t="str">
        <f t="shared" si="24"/>
        <v>MARSHALL COUNTY</v>
      </c>
      <c r="AM57" s="131" t="str">
        <f t="shared" si="24"/>
        <v/>
      </c>
      <c r="AN57" s="131" t="str">
        <f t="shared" si="24"/>
        <v>NORTHAMPTON COUNTY</v>
      </c>
      <c r="AO57" s="131" t="str">
        <f t="shared" si="24"/>
        <v/>
      </c>
      <c r="AP57" s="131" t="str">
        <f t="shared" si="25"/>
        <v/>
      </c>
      <c r="AQ57" s="131" t="str">
        <f t="shared" si="25"/>
        <v>MINER COUNTY</v>
      </c>
      <c r="AR57" s="131" t="str">
        <f t="shared" si="25"/>
        <v>LAKE COUNTY</v>
      </c>
      <c r="AS57" s="131" t="str">
        <f t="shared" si="25"/>
        <v>CONCHO COUNTY</v>
      </c>
      <c r="AT57" s="131" t="str">
        <f t="shared" si="25"/>
        <v/>
      </c>
      <c r="AU57" s="131" t="str">
        <f t="shared" si="25"/>
        <v/>
      </c>
      <c r="AV57" s="131" t="str">
        <f t="shared" si="25"/>
        <v>KING AND QUEEN COUNTY</v>
      </c>
      <c r="AW57" s="131" t="str">
        <f t="shared" si="25"/>
        <v/>
      </c>
      <c r="AX57" s="131" t="str">
        <f t="shared" si="25"/>
        <v>TYLER COUNTY</v>
      </c>
      <c r="AY57" s="131" t="str">
        <f t="shared" si="25"/>
        <v>PIERCE COUNTY</v>
      </c>
      <c r="AZ57" s="131" t="str">
        <f t="shared" si="25"/>
        <v/>
      </c>
    </row>
    <row r="58" spans="1:52" x14ac:dyDescent="0.2">
      <c r="A58" s="135">
        <v>49</v>
      </c>
      <c r="B58" s="131" t="str">
        <f t="shared" si="21"/>
        <v>MOBILE COUNTY</v>
      </c>
      <c r="C58" s="131" t="str">
        <f t="shared" si="21"/>
        <v/>
      </c>
      <c r="D58" s="131" t="str">
        <f t="shared" si="21"/>
        <v/>
      </c>
      <c r="E58" s="131" t="str">
        <f t="shared" si="21"/>
        <v>MONTGOMERY COUNTY</v>
      </c>
      <c r="F58" s="131" t="str">
        <f t="shared" si="21"/>
        <v>SONOMA COUNTY</v>
      </c>
      <c r="G58" s="131" t="str">
        <f t="shared" si="21"/>
        <v>PHILLIPS COUNTY</v>
      </c>
      <c r="H58" s="131" t="str">
        <f t="shared" si="21"/>
        <v/>
      </c>
      <c r="I58" s="131" t="str">
        <f t="shared" si="21"/>
        <v/>
      </c>
      <c r="J58" s="131" t="str">
        <f t="shared" si="21"/>
        <v/>
      </c>
      <c r="K58" s="131" t="str">
        <f t="shared" si="21"/>
        <v>OSCEOLA COUNTY</v>
      </c>
      <c r="L58" s="131" t="str">
        <f t="shared" si="22"/>
        <v>EARLY COUNTY</v>
      </c>
      <c r="M58" s="131" t="str">
        <f t="shared" si="22"/>
        <v/>
      </c>
      <c r="N58" s="131" t="str">
        <f t="shared" si="22"/>
        <v/>
      </c>
      <c r="O58" s="131" t="str">
        <f t="shared" si="22"/>
        <v>LAKE COUNTY</v>
      </c>
      <c r="P58" s="131" t="str">
        <f t="shared" si="22"/>
        <v>MARION COUNTY</v>
      </c>
      <c r="Q58" s="131" t="str">
        <f t="shared" si="22"/>
        <v>JACKSON COUNTY</v>
      </c>
      <c r="R58" s="131" t="str">
        <f t="shared" si="22"/>
        <v>KIOWA COUNTY</v>
      </c>
      <c r="S58" s="131" t="str">
        <f t="shared" si="22"/>
        <v>HARRISON COUNTY</v>
      </c>
      <c r="T58" s="131" t="str">
        <f t="shared" si="22"/>
        <v>ST. LANDRY PARISH</v>
      </c>
      <c r="U58" s="131" t="str">
        <f t="shared" si="22"/>
        <v/>
      </c>
      <c r="V58" s="131" t="str">
        <f t="shared" si="23"/>
        <v/>
      </c>
      <c r="W58" s="131" t="str">
        <f t="shared" si="23"/>
        <v/>
      </c>
      <c r="X58" s="131" t="str">
        <f t="shared" si="23"/>
        <v>MACKINAC COUNTY</v>
      </c>
      <c r="Y58" s="131" t="str">
        <f t="shared" si="23"/>
        <v>MORRISON COUNTY</v>
      </c>
      <c r="Z58" s="131" t="str">
        <f t="shared" si="23"/>
        <v>MONTGOMERY COUNTY</v>
      </c>
      <c r="AA58" s="131" t="str">
        <f t="shared" si="23"/>
        <v>JASPER COUNTY</v>
      </c>
      <c r="AB58" s="131" t="str">
        <f t="shared" si="23"/>
        <v>SWEET GRASS COUNTY</v>
      </c>
      <c r="AC58" s="131" t="str">
        <f t="shared" si="23"/>
        <v>JOHNSON COUNTY</v>
      </c>
      <c r="AD58" s="131" t="str">
        <f t="shared" si="23"/>
        <v/>
      </c>
      <c r="AE58" s="131" t="str">
        <f t="shared" si="23"/>
        <v/>
      </c>
      <c r="AF58" s="131" t="str">
        <f t="shared" si="24"/>
        <v/>
      </c>
      <c r="AG58" s="131" t="str">
        <f t="shared" si="24"/>
        <v/>
      </c>
      <c r="AH58" s="131" t="str">
        <f t="shared" si="24"/>
        <v>SCHUYLER COUNTY</v>
      </c>
      <c r="AI58" s="131" t="str">
        <f t="shared" si="24"/>
        <v>IREDELL COUNTY</v>
      </c>
      <c r="AJ58" s="131" t="str">
        <f t="shared" si="24"/>
        <v>TRAILL COUNTY</v>
      </c>
      <c r="AK58" s="131" t="str">
        <f t="shared" si="24"/>
        <v>MADISON COUNTY</v>
      </c>
      <c r="AL58" s="131" t="str">
        <f t="shared" si="24"/>
        <v>MAYES COUNTY</v>
      </c>
      <c r="AM58" s="131" t="str">
        <f t="shared" si="24"/>
        <v/>
      </c>
      <c r="AN58" s="131" t="str">
        <f t="shared" si="24"/>
        <v>NORTHUMBERLAND COUNTY</v>
      </c>
      <c r="AO58" s="131" t="str">
        <f t="shared" si="24"/>
        <v/>
      </c>
      <c r="AP58" s="131" t="str">
        <f t="shared" si="25"/>
        <v/>
      </c>
      <c r="AQ58" s="131" t="str">
        <f t="shared" si="25"/>
        <v>MINNEHAHA COUNTY</v>
      </c>
      <c r="AR58" s="131" t="str">
        <f t="shared" si="25"/>
        <v>LAUDERDALE COUNTY</v>
      </c>
      <c r="AS58" s="131" t="str">
        <f t="shared" si="25"/>
        <v>COOKE COUNTY</v>
      </c>
      <c r="AT58" s="131" t="str">
        <f t="shared" si="25"/>
        <v/>
      </c>
      <c r="AU58" s="131" t="str">
        <f t="shared" si="25"/>
        <v/>
      </c>
      <c r="AV58" s="131" t="str">
        <f t="shared" si="25"/>
        <v>KING GEORGE COUNTY</v>
      </c>
      <c r="AW58" s="131" t="str">
        <f t="shared" si="25"/>
        <v/>
      </c>
      <c r="AX58" s="131" t="str">
        <f t="shared" si="25"/>
        <v>UPSHUR COUNTY</v>
      </c>
      <c r="AY58" s="131" t="str">
        <f t="shared" si="25"/>
        <v>POLK COUNTY</v>
      </c>
      <c r="AZ58" s="131" t="str">
        <f t="shared" si="25"/>
        <v/>
      </c>
    </row>
    <row r="59" spans="1:52" x14ac:dyDescent="0.2">
      <c r="A59" s="135">
        <v>50</v>
      </c>
      <c r="B59" s="131" t="str">
        <f t="shared" si="21"/>
        <v>MONROE COUNTY</v>
      </c>
      <c r="C59" s="131" t="str">
        <f t="shared" si="21"/>
        <v/>
      </c>
      <c r="D59" s="131" t="str">
        <f t="shared" si="21"/>
        <v/>
      </c>
      <c r="E59" s="131" t="str">
        <f t="shared" si="21"/>
        <v>NEVADA COUNTY</v>
      </c>
      <c r="F59" s="131" t="str">
        <f t="shared" si="21"/>
        <v>STANISLAUS COUNTY</v>
      </c>
      <c r="G59" s="131" t="str">
        <f t="shared" si="21"/>
        <v>PITKIN COUNTY</v>
      </c>
      <c r="H59" s="131" t="str">
        <f t="shared" si="21"/>
        <v/>
      </c>
      <c r="I59" s="131" t="str">
        <f t="shared" si="21"/>
        <v/>
      </c>
      <c r="J59" s="131" t="str">
        <f t="shared" si="21"/>
        <v/>
      </c>
      <c r="K59" s="131" t="str">
        <f t="shared" si="21"/>
        <v>PALM BEACH COUNTY</v>
      </c>
      <c r="L59" s="131" t="str">
        <f t="shared" si="22"/>
        <v>ECHOLS COUNTY</v>
      </c>
      <c r="M59" s="131" t="str">
        <f t="shared" si="22"/>
        <v/>
      </c>
      <c r="N59" s="131" t="str">
        <f t="shared" si="22"/>
        <v/>
      </c>
      <c r="O59" s="131" t="str">
        <f t="shared" si="22"/>
        <v>LASALLE COUNTY</v>
      </c>
      <c r="P59" s="131" t="str">
        <f t="shared" si="22"/>
        <v>MARSHALL COUNTY</v>
      </c>
      <c r="Q59" s="131" t="str">
        <f t="shared" si="22"/>
        <v>JASPER COUNTY</v>
      </c>
      <c r="R59" s="131" t="str">
        <f t="shared" si="22"/>
        <v>LABETTE COUNTY</v>
      </c>
      <c r="S59" s="131" t="str">
        <f t="shared" si="22"/>
        <v>HART COUNTY</v>
      </c>
      <c r="T59" s="131" t="str">
        <f t="shared" si="22"/>
        <v>ST. MARTIN PARISH</v>
      </c>
      <c r="U59" s="131" t="str">
        <f t="shared" si="22"/>
        <v/>
      </c>
      <c r="V59" s="131" t="str">
        <f t="shared" si="23"/>
        <v/>
      </c>
      <c r="W59" s="131" t="str">
        <f t="shared" si="23"/>
        <v/>
      </c>
      <c r="X59" s="131" t="str">
        <f t="shared" si="23"/>
        <v>MACOMB COUNTY</v>
      </c>
      <c r="Y59" s="131" t="str">
        <f t="shared" si="23"/>
        <v>MOWER COUNTY</v>
      </c>
      <c r="Z59" s="131" t="str">
        <f t="shared" si="23"/>
        <v>NESHOBA COUNTY</v>
      </c>
      <c r="AA59" s="131" t="str">
        <f t="shared" si="23"/>
        <v>JEFFERSON COUNTY</v>
      </c>
      <c r="AB59" s="131" t="str">
        <f t="shared" si="23"/>
        <v>TETON COUNTY</v>
      </c>
      <c r="AC59" s="131" t="str">
        <f t="shared" si="23"/>
        <v>KEARNEY COUNTY</v>
      </c>
      <c r="AD59" s="131" t="str">
        <f t="shared" si="23"/>
        <v/>
      </c>
      <c r="AE59" s="131" t="str">
        <f t="shared" si="23"/>
        <v/>
      </c>
      <c r="AF59" s="131" t="str">
        <f t="shared" si="24"/>
        <v/>
      </c>
      <c r="AG59" s="131" t="str">
        <f t="shared" si="24"/>
        <v/>
      </c>
      <c r="AH59" s="131" t="str">
        <f t="shared" si="24"/>
        <v>SENECA COUNTY</v>
      </c>
      <c r="AI59" s="131" t="str">
        <f t="shared" si="24"/>
        <v>JACKSON COUNTY</v>
      </c>
      <c r="AJ59" s="131" t="str">
        <f t="shared" si="24"/>
        <v>WALSH COUNTY</v>
      </c>
      <c r="AK59" s="131" t="str">
        <f t="shared" si="24"/>
        <v>MAHONING COUNTY</v>
      </c>
      <c r="AL59" s="131" t="str">
        <f t="shared" si="24"/>
        <v>MURRAY COUNTY</v>
      </c>
      <c r="AM59" s="131" t="str">
        <f t="shared" si="24"/>
        <v/>
      </c>
      <c r="AN59" s="131" t="str">
        <f t="shared" si="24"/>
        <v>PERRY COUNTY</v>
      </c>
      <c r="AO59" s="131" t="str">
        <f t="shared" si="24"/>
        <v/>
      </c>
      <c r="AP59" s="131" t="str">
        <f t="shared" si="25"/>
        <v/>
      </c>
      <c r="AQ59" s="131" t="str">
        <f t="shared" si="25"/>
        <v>MOODY COUNTY</v>
      </c>
      <c r="AR59" s="131" t="str">
        <f t="shared" si="25"/>
        <v>LAWRENCE COUNTY</v>
      </c>
      <c r="AS59" s="131" t="str">
        <f t="shared" si="25"/>
        <v>CORYELL COUNTY</v>
      </c>
      <c r="AT59" s="131" t="str">
        <f t="shared" si="25"/>
        <v/>
      </c>
      <c r="AU59" s="131" t="str">
        <f t="shared" si="25"/>
        <v/>
      </c>
      <c r="AV59" s="131" t="str">
        <f t="shared" si="25"/>
        <v>KING WILLIAM COUNTY</v>
      </c>
      <c r="AW59" s="131" t="str">
        <f t="shared" si="25"/>
        <v/>
      </c>
      <c r="AX59" s="131" t="str">
        <f t="shared" si="25"/>
        <v>WAYNE COUNTY</v>
      </c>
      <c r="AY59" s="131" t="str">
        <f t="shared" si="25"/>
        <v>PORTAGE COUNTY</v>
      </c>
      <c r="AZ59" s="131" t="str">
        <f t="shared" si="25"/>
        <v/>
      </c>
    </row>
    <row r="60" spans="1:52" x14ac:dyDescent="0.2">
      <c r="A60" s="135">
        <v>51</v>
      </c>
      <c r="B60" s="131" t="str">
        <f t="shared" ref="B60:K69" si="26">IFERROR(VLOOKUP($B$3&amp;"_"&amp;B$8&amp;$A60,LookUpTable_CountyName_AllYears,3,FALSE),"")</f>
        <v>MONTGOMERY COUNTY</v>
      </c>
      <c r="C60" s="131" t="str">
        <f t="shared" si="26"/>
        <v/>
      </c>
      <c r="D60" s="131" t="str">
        <f t="shared" si="26"/>
        <v/>
      </c>
      <c r="E60" s="131" t="str">
        <f t="shared" si="26"/>
        <v>NEWTON COUNTY</v>
      </c>
      <c r="F60" s="131" t="str">
        <f t="shared" si="26"/>
        <v>SUTTER COUNTY</v>
      </c>
      <c r="G60" s="131" t="str">
        <f t="shared" si="26"/>
        <v>PROWERS COUNTY</v>
      </c>
      <c r="H60" s="131" t="str">
        <f t="shared" si="26"/>
        <v/>
      </c>
      <c r="I60" s="131" t="str">
        <f t="shared" si="26"/>
        <v/>
      </c>
      <c r="J60" s="131" t="str">
        <f t="shared" si="26"/>
        <v/>
      </c>
      <c r="K60" s="131" t="str">
        <f t="shared" si="26"/>
        <v>PASCO COUNTY</v>
      </c>
      <c r="L60" s="131" t="str">
        <f t="shared" ref="L60:U69" si="27">IFERROR(VLOOKUP($B$3&amp;"_"&amp;L$8&amp;$A60,LookUpTable_CountyName_AllYears,3,FALSE),"")</f>
        <v>EFFINGHAM COUNTY</v>
      </c>
      <c r="M60" s="131" t="str">
        <f t="shared" si="27"/>
        <v/>
      </c>
      <c r="N60" s="131" t="str">
        <f t="shared" si="27"/>
        <v/>
      </c>
      <c r="O60" s="131" t="str">
        <f t="shared" si="27"/>
        <v>LAWRENCE COUNTY</v>
      </c>
      <c r="P60" s="131" t="str">
        <f t="shared" si="27"/>
        <v>MARTIN COUNTY</v>
      </c>
      <c r="Q60" s="131" t="str">
        <f t="shared" si="27"/>
        <v>JEFFERSON COUNTY</v>
      </c>
      <c r="R60" s="131" t="str">
        <f t="shared" si="27"/>
        <v>LANE COUNTY</v>
      </c>
      <c r="S60" s="131" t="str">
        <f t="shared" si="27"/>
        <v>HENDERSON COUNTY</v>
      </c>
      <c r="T60" s="131" t="str">
        <f t="shared" si="27"/>
        <v>ST. MARY PARISH</v>
      </c>
      <c r="U60" s="131" t="str">
        <f t="shared" si="27"/>
        <v/>
      </c>
      <c r="V60" s="131" t="str">
        <f t="shared" ref="V60:AE69" si="28">IFERROR(VLOOKUP($B$3&amp;"_"&amp;V$8&amp;$A60,LookUpTable_CountyName_AllYears,3,FALSE),"")</f>
        <v/>
      </c>
      <c r="W60" s="131" t="str">
        <f t="shared" si="28"/>
        <v/>
      </c>
      <c r="X60" s="131" t="str">
        <f t="shared" si="28"/>
        <v>MANISTEE COUNTY</v>
      </c>
      <c r="Y60" s="131" t="str">
        <f t="shared" si="28"/>
        <v>MURRAY COUNTY</v>
      </c>
      <c r="Z60" s="131" t="str">
        <f t="shared" si="28"/>
        <v>NEWTON COUNTY</v>
      </c>
      <c r="AA60" s="131" t="str">
        <f t="shared" si="28"/>
        <v>JOHNSON COUNTY</v>
      </c>
      <c r="AB60" s="131" t="str">
        <f t="shared" si="28"/>
        <v>TOOLE COUNTY</v>
      </c>
      <c r="AC60" s="131" t="str">
        <f t="shared" si="28"/>
        <v>KEITH COUNTY</v>
      </c>
      <c r="AD60" s="131" t="str">
        <f t="shared" si="28"/>
        <v/>
      </c>
      <c r="AE60" s="131" t="str">
        <f t="shared" si="28"/>
        <v/>
      </c>
      <c r="AF60" s="131" t="str">
        <f t="shared" ref="AF60:AO69" si="29">IFERROR(VLOOKUP($B$3&amp;"_"&amp;AF$8&amp;$A60,LookUpTable_CountyName_AllYears,3,FALSE),"")</f>
        <v/>
      </c>
      <c r="AG60" s="131" t="str">
        <f t="shared" si="29"/>
        <v/>
      </c>
      <c r="AH60" s="131" t="str">
        <f t="shared" si="29"/>
        <v>STEUBEN COUNTY</v>
      </c>
      <c r="AI60" s="131" t="str">
        <f t="shared" si="29"/>
        <v>JOHNSTON COUNTY</v>
      </c>
      <c r="AJ60" s="131" t="str">
        <f t="shared" si="29"/>
        <v>WARD COUNTY</v>
      </c>
      <c r="AK60" s="131" t="str">
        <f t="shared" si="29"/>
        <v>MARION COUNTY</v>
      </c>
      <c r="AL60" s="131" t="str">
        <f t="shared" si="29"/>
        <v>MUSKOGEE COUNTY</v>
      </c>
      <c r="AM60" s="131" t="str">
        <f t="shared" si="29"/>
        <v/>
      </c>
      <c r="AN60" s="131" t="str">
        <f t="shared" si="29"/>
        <v>PHILADELPHIA COUNTY</v>
      </c>
      <c r="AO60" s="131" t="str">
        <f t="shared" si="29"/>
        <v/>
      </c>
      <c r="AP60" s="131" t="str">
        <f t="shared" ref="AP60:AZ69" si="30">IFERROR(VLOOKUP($B$3&amp;"_"&amp;AP$8&amp;$A60,LookUpTable_CountyName_AllYears,3,FALSE),"")</f>
        <v/>
      </c>
      <c r="AQ60" s="131" t="str">
        <f t="shared" si="30"/>
        <v>OGLALA LAKOTA COUNTY</v>
      </c>
      <c r="AR60" s="131" t="str">
        <f t="shared" si="30"/>
        <v>LEWIS COUNTY</v>
      </c>
      <c r="AS60" s="131" t="str">
        <f t="shared" si="30"/>
        <v>COTTLE COUNTY</v>
      </c>
      <c r="AT60" s="131" t="str">
        <f t="shared" si="30"/>
        <v/>
      </c>
      <c r="AU60" s="131" t="str">
        <f t="shared" si="30"/>
        <v/>
      </c>
      <c r="AV60" s="131" t="str">
        <f t="shared" si="30"/>
        <v>LANCASTER COUNTY</v>
      </c>
      <c r="AW60" s="131" t="str">
        <f t="shared" si="30"/>
        <v/>
      </c>
      <c r="AX60" s="131" t="str">
        <f t="shared" si="30"/>
        <v>WEBSTER COUNTY</v>
      </c>
      <c r="AY60" s="131" t="str">
        <f t="shared" si="30"/>
        <v>PRICE COUNTY</v>
      </c>
      <c r="AZ60" s="131" t="str">
        <f t="shared" si="30"/>
        <v/>
      </c>
    </row>
    <row r="61" spans="1:52" x14ac:dyDescent="0.2">
      <c r="A61" s="135">
        <v>52</v>
      </c>
      <c r="B61" s="131" t="str">
        <f t="shared" si="26"/>
        <v>MORGAN COUNTY</v>
      </c>
      <c r="C61" s="131" t="str">
        <f t="shared" si="26"/>
        <v/>
      </c>
      <c r="D61" s="131" t="str">
        <f t="shared" si="26"/>
        <v/>
      </c>
      <c r="E61" s="131" t="str">
        <f t="shared" si="26"/>
        <v>OUACHITA COUNTY</v>
      </c>
      <c r="F61" s="131" t="str">
        <f t="shared" si="26"/>
        <v>TEHAMA COUNTY</v>
      </c>
      <c r="G61" s="131" t="str">
        <f t="shared" si="26"/>
        <v>PUEBLO COUNTY</v>
      </c>
      <c r="H61" s="131" t="str">
        <f t="shared" si="26"/>
        <v/>
      </c>
      <c r="I61" s="131" t="str">
        <f t="shared" si="26"/>
        <v/>
      </c>
      <c r="J61" s="131" t="str">
        <f t="shared" si="26"/>
        <v/>
      </c>
      <c r="K61" s="131" t="str">
        <f t="shared" si="26"/>
        <v>PINELLAS COUNTY</v>
      </c>
      <c r="L61" s="131" t="str">
        <f t="shared" si="27"/>
        <v>ELBERT COUNTY</v>
      </c>
      <c r="M61" s="131" t="str">
        <f t="shared" si="27"/>
        <v/>
      </c>
      <c r="N61" s="131" t="str">
        <f t="shared" si="27"/>
        <v/>
      </c>
      <c r="O61" s="131" t="str">
        <f t="shared" si="27"/>
        <v>LEE COUNTY</v>
      </c>
      <c r="P61" s="131" t="str">
        <f t="shared" si="27"/>
        <v>MIAMI COUNTY</v>
      </c>
      <c r="Q61" s="131" t="str">
        <f t="shared" si="27"/>
        <v>JOHNSON COUNTY</v>
      </c>
      <c r="R61" s="131" t="str">
        <f t="shared" si="27"/>
        <v>LEAVENWORTH COUNTY</v>
      </c>
      <c r="S61" s="131" t="str">
        <f t="shared" si="27"/>
        <v>HENRY COUNTY</v>
      </c>
      <c r="T61" s="131" t="str">
        <f t="shared" si="27"/>
        <v>ST. TAMMANY PARISH</v>
      </c>
      <c r="U61" s="131" t="str">
        <f t="shared" si="27"/>
        <v/>
      </c>
      <c r="V61" s="131" t="str">
        <f t="shared" si="28"/>
        <v/>
      </c>
      <c r="W61" s="131" t="str">
        <f t="shared" si="28"/>
        <v/>
      </c>
      <c r="X61" s="131" t="str">
        <f t="shared" si="28"/>
        <v>MARQUETTE COUNTY</v>
      </c>
      <c r="Y61" s="131" t="str">
        <f t="shared" si="28"/>
        <v>NICOLLET COUNTY</v>
      </c>
      <c r="Z61" s="131" t="str">
        <f t="shared" si="28"/>
        <v>NOXUBEE COUNTY</v>
      </c>
      <c r="AA61" s="131" t="str">
        <f t="shared" si="28"/>
        <v>KNOX COUNTY</v>
      </c>
      <c r="AB61" s="131" t="str">
        <f t="shared" si="28"/>
        <v>TREASURE COUNTY</v>
      </c>
      <c r="AC61" s="131" t="str">
        <f t="shared" si="28"/>
        <v>KEYA PAHA COUNTY</v>
      </c>
      <c r="AD61" s="131" t="str">
        <f t="shared" si="28"/>
        <v/>
      </c>
      <c r="AE61" s="131" t="str">
        <f t="shared" si="28"/>
        <v/>
      </c>
      <c r="AF61" s="131" t="str">
        <f t="shared" si="29"/>
        <v/>
      </c>
      <c r="AG61" s="131" t="str">
        <f t="shared" si="29"/>
        <v/>
      </c>
      <c r="AH61" s="131" t="str">
        <f t="shared" si="29"/>
        <v>SUFFOLK COUNTY</v>
      </c>
      <c r="AI61" s="131" t="str">
        <f t="shared" si="29"/>
        <v>JONES COUNTY</v>
      </c>
      <c r="AJ61" s="131" t="str">
        <f t="shared" si="29"/>
        <v>WELLS COUNTY</v>
      </c>
      <c r="AK61" s="131" t="str">
        <f t="shared" si="29"/>
        <v>MEDINA COUNTY</v>
      </c>
      <c r="AL61" s="131" t="str">
        <f t="shared" si="29"/>
        <v>NOBLE COUNTY</v>
      </c>
      <c r="AM61" s="131" t="str">
        <f t="shared" si="29"/>
        <v/>
      </c>
      <c r="AN61" s="131" t="str">
        <f t="shared" si="29"/>
        <v>PIKE COUNTY</v>
      </c>
      <c r="AO61" s="131" t="str">
        <f t="shared" si="29"/>
        <v/>
      </c>
      <c r="AP61" s="131" t="str">
        <f t="shared" si="30"/>
        <v/>
      </c>
      <c r="AQ61" s="131" t="str">
        <f t="shared" si="30"/>
        <v>PENNINGTON COUNTY</v>
      </c>
      <c r="AR61" s="131" t="str">
        <f t="shared" si="30"/>
        <v>LINCOLN COUNTY</v>
      </c>
      <c r="AS61" s="131" t="str">
        <f t="shared" si="30"/>
        <v>CRANE COUNTY</v>
      </c>
      <c r="AT61" s="131" t="str">
        <f t="shared" si="30"/>
        <v/>
      </c>
      <c r="AU61" s="131" t="str">
        <f t="shared" si="30"/>
        <v/>
      </c>
      <c r="AV61" s="131" t="str">
        <f t="shared" si="30"/>
        <v>LEE COUNTY</v>
      </c>
      <c r="AW61" s="131" t="str">
        <f t="shared" si="30"/>
        <v/>
      </c>
      <c r="AX61" s="131" t="str">
        <f t="shared" si="30"/>
        <v>WETZEL COUNTY</v>
      </c>
      <c r="AY61" s="131" t="str">
        <f t="shared" si="30"/>
        <v>RACINE COUNTY</v>
      </c>
      <c r="AZ61" s="131" t="str">
        <f t="shared" si="30"/>
        <v/>
      </c>
    </row>
    <row r="62" spans="1:52" x14ac:dyDescent="0.2">
      <c r="A62" s="135">
        <v>53</v>
      </c>
      <c r="B62" s="131" t="str">
        <f t="shared" si="26"/>
        <v>PERRY COUNTY</v>
      </c>
      <c r="C62" s="131" t="str">
        <f t="shared" si="26"/>
        <v/>
      </c>
      <c r="D62" s="131" t="str">
        <f t="shared" si="26"/>
        <v/>
      </c>
      <c r="E62" s="131" t="str">
        <f t="shared" si="26"/>
        <v>PERRY COUNTY</v>
      </c>
      <c r="F62" s="131" t="str">
        <f t="shared" si="26"/>
        <v>TRINITY COUNTY</v>
      </c>
      <c r="G62" s="131" t="str">
        <f t="shared" si="26"/>
        <v>RIO BLANCO COUNTY</v>
      </c>
      <c r="H62" s="131" t="str">
        <f t="shared" si="26"/>
        <v/>
      </c>
      <c r="I62" s="131" t="str">
        <f t="shared" si="26"/>
        <v/>
      </c>
      <c r="J62" s="131" t="str">
        <f t="shared" si="26"/>
        <v/>
      </c>
      <c r="K62" s="131" t="str">
        <f t="shared" si="26"/>
        <v>POLK COUNTY</v>
      </c>
      <c r="L62" s="131" t="str">
        <f t="shared" si="27"/>
        <v>EMANUEL COUNTY</v>
      </c>
      <c r="M62" s="131" t="str">
        <f t="shared" si="27"/>
        <v/>
      </c>
      <c r="N62" s="131" t="str">
        <f t="shared" si="27"/>
        <v/>
      </c>
      <c r="O62" s="131" t="str">
        <f t="shared" si="27"/>
        <v>LIVINGSTON COUNTY</v>
      </c>
      <c r="P62" s="131" t="str">
        <f t="shared" si="27"/>
        <v>MONROE COUNTY</v>
      </c>
      <c r="Q62" s="131" t="str">
        <f t="shared" si="27"/>
        <v>JONES COUNTY</v>
      </c>
      <c r="R62" s="131" t="str">
        <f t="shared" si="27"/>
        <v>LINCOLN COUNTY</v>
      </c>
      <c r="S62" s="131" t="str">
        <f t="shared" si="27"/>
        <v>HICKMAN COUNTY</v>
      </c>
      <c r="T62" s="131" t="str">
        <f t="shared" si="27"/>
        <v>TANGIPAHOA PARISH</v>
      </c>
      <c r="U62" s="131" t="str">
        <f t="shared" si="27"/>
        <v/>
      </c>
      <c r="V62" s="131" t="str">
        <f t="shared" si="28"/>
        <v/>
      </c>
      <c r="W62" s="131" t="str">
        <f t="shared" si="28"/>
        <v/>
      </c>
      <c r="X62" s="131" t="str">
        <f t="shared" si="28"/>
        <v>MASON COUNTY</v>
      </c>
      <c r="Y62" s="131" t="str">
        <f t="shared" si="28"/>
        <v>NOBLES COUNTY</v>
      </c>
      <c r="Z62" s="131" t="str">
        <f t="shared" si="28"/>
        <v>OKTIBBEHA COUNTY</v>
      </c>
      <c r="AA62" s="131" t="str">
        <f t="shared" si="28"/>
        <v>LACLEDE COUNTY</v>
      </c>
      <c r="AB62" s="131" t="str">
        <f t="shared" si="28"/>
        <v>VALLEY COUNTY</v>
      </c>
      <c r="AC62" s="131" t="str">
        <f t="shared" si="28"/>
        <v>KIMBALL COUNTY</v>
      </c>
      <c r="AD62" s="131" t="str">
        <f t="shared" si="28"/>
        <v/>
      </c>
      <c r="AE62" s="131" t="str">
        <f t="shared" si="28"/>
        <v/>
      </c>
      <c r="AF62" s="131" t="str">
        <f t="shared" si="29"/>
        <v/>
      </c>
      <c r="AG62" s="131" t="str">
        <f t="shared" si="29"/>
        <v/>
      </c>
      <c r="AH62" s="131" t="str">
        <f t="shared" si="29"/>
        <v>SULLIVAN COUNTY</v>
      </c>
      <c r="AI62" s="131" t="str">
        <f t="shared" si="29"/>
        <v>LEE COUNTY</v>
      </c>
      <c r="AJ62" s="131" t="str">
        <f t="shared" si="29"/>
        <v>WILLIAMS COUNTY</v>
      </c>
      <c r="AK62" s="131" t="str">
        <f t="shared" si="29"/>
        <v>MEIGS COUNTY</v>
      </c>
      <c r="AL62" s="131" t="str">
        <f t="shared" si="29"/>
        <v>NOWATA COUNTY</v>
      </c>
      <c r="AM62" s="131" t="str">
        <f t="shared" si="29"/>
        <v/>
      </c>
      <c r="AN62" s="131" t="str">
        <f t="shared" si="29"/>
        <v>POTTER COUNTY</v>
      </c>
      <c r="AO62" s="131" t="str">
        <f t="shared" si="29"/>
        <v/>
      </c>
      <c r="AP62" s="131" t="str">
        <f t="shared" si="30"/>
        <v/>
      </c>
      <c r="AQ62" s="131" t="str">
        <f t="shared" si="30"/>
        <v>PERKINS COUNTY</v>
      </c>
      <c r="AR62" s="131" t="str">
        <f t="shared" si="30"/>
        <v>LOUDON COUNTY</v>
      </c>
      <c r="AS62" s="131" t="str">
        <f t="shared" si="30"/>
        <v>CROCKETT COUNTY</v>
      </c>
      <c r="AT62" s="131" t="str">
        <f t="shared" si="30"/>
        <v/>
      </c>
      <c r="AU62" s="131" t="str">
        <f t="shared" si="30"/>
        <v/>
      </c>
      <c r="AV62" s="131" t="str">
        <f t="shared" si="30"/>
        <v>LOUDOUN COUNTY</v>
      </c>
      <c r="AW62" s="131" t="str">
        <f t="shared" si="30"/>
        <v/>
      </c>
      <c r="AX62" s="131" t="str">
        <f t="shared" si="30"/>
        <v>WIRT COUNTY</v>
      </c>
      <c r="AY62" s="131" t="str">
        <f t="shared" si="30"/>
        <v>RICHLAND COUNTY</v>
      </c>
      <c r="AZ62" s="131" t="str">
        <f t="shared" si="30"/>
        <v/>
      </c>
    </row>
    <row r="63" spans="1:52" x14ac:dyDescent="0.2">
      <c r="A63" s="135">
        <v>54</v>
      </c>
      <c r="B63" s="131" t="str">
        <f t="shared" si="26"/>
        <v>PICKENS COUNTY</v>
      </c>
      <c r="C63" s="131" t="str">
        <f t="shared" si="26"/>
        <v/>
      </c>
      <c r="D63" s="131" t="str">
        <f t="shared" si="26"/>
        <v/>
      </c>
      <c r="E63" s="131" t="str">
        <f t="shared" si="26"/>
        <v>PHILLIPS COUNTY</v>
      </c>
      <c r="F63" s="131" t="str">
        <f t="shared" si="26"/>
        <v>TULARE COUNTY</v>
      </c>
      <c r="G63" s="131" t="str">
        <f t="shared" si="26"/>
        <v>RIO GRANDE COUNTY</v>
      </c>
      <c r="H63" s="131" t="str">
        <f t="shared" si="26"/>
        <v/>
      </c>
      <c r="I63" s="131" t="str">
        <f t="shared" si="26"/>
        <v/>
      </c>
      <c r="J63" s="131" t="str">
        <f t="shared" si="26"/>
        <v/>
      </c>
      <c r="K63" s="131" t="str">
        <f t="shared" si="26"/>
        <v>PUTNAM COUNTY</v>
      </c>
      <c r="L63" s="131" t="str">
        <f t="shared" si="27"/>
        <v>EVANS COUNTY</v>
      </c>
      <c r="M63" s="131" t="str">
        <f t="shared" si="27"/>
        <v/>
      </c>
      <c r="N63" s="131" t="str">
        <f t="shared" si="27"/>
        <v/>
      </c>
      <c r="O63" s="131" t="str">
        <f t="shared" si="27"/>
        <v>LOGAN COUNTY</v>
      </c>
      <c r="P63" s="131" t="str">
        <f t="shared" si="27"/>
        <v>MONTGOMERY COUNTY</v>
      </c>
      <c r="Q63" s="131" t="str">
        <f t="shared" si="27"/>
        <v>KEOKUK COUNTY</v>
      </c>
      <c r="R63" s="131" t="str">
        <f t="shared" si="27"/>
        <v>LINN COUNTY</v>
      </c>
      <c r="S63" s="131" t="str">
        <f t="shared" si="27"/>
        <v>HOPKINS COUNTY</v>
      </c>
      <c r="T63" s="131" t="str">
        <f t="shared" si="27"/>
        <v>TENSAS PARISH</v>
      </c>
      <c r="U63" s="131" t="str">
        <f t="shared" si="27"/>
        <v/>
      </c>
      <c r="V63" s="131" t="str">
        <f t="shared" si="28"/>
        <v/>
      </c>
      <c r="W63" s="131" t="str">
        <f t="shared" si="28"/>
        <v/>
      </c>
      <c r="X63" s="131" t="str">
        <f t="shared" si="28"/>
        <v>MECOSTA COUNTY</v>
      </c>
      <c r="Y63" s="131" t="str">
        <f t="shared" si="28"/>
        <v>NORMAN COUNTY</v>
      </c>
      <c r="Z63" s="131" t="str">
        <f t="shared" si="28"/>
        <v>PANOLA COUNTY</v>
      </c>
      <c r="AA63" s="131" t="str">
        <f t="shared" si="28"/>
        <v>LAFAYETTE COUNTY</v>
      </c>
      <c r="AB63" s="131" t="str">
        <f t="shared" si="28"/>
        <v>WHEATLAND COUNTY</v>
      </c>
      <c r="AC63" s="131" t="str">
        <f t="shared" si="28"/>
        <v>KNOX COUNTY</v>
      </c>
      <c r="AD63" s="131" t="str">
        <f t="shared" si="28"/>
        <v/>
      </c>
      <c r="AE63" s="131" t="str">
        <f t="shared" si="28"/>
        <v/>
      </c>
      <c r="AF63" s="131" t="str">
        <f t="shared" si="29"/>
        <v/>
      </c>
      <c r="AG63" s="131" t="str">
        <f t="shared" si="29"/>
        <v/>
      </c>
      <c r="AH63" s="131" t="str">
        <f t="shared" si="29"/>
        <v>TIOGA COUNTY</v>
      </c>
      <c r="AI63" s="131" t="str">
        <f t="shared" si="29"/>
        <v>LENOIR COUNTY</v>
      </c>
      <c r="AJ63" s="131" t="str">
        <f t="shared" si="29"/>
        <v/>
      </c>
      <c r="AK63" s="131" t="str">
        <f t="shared" si="29"/>
        <v>MERCER COUNTY</v>
      </c>
      <c r="AL63" s="131" t="str">
        <f t="shared" si="29"/>
        <v>OKFUSKEE COUNTY</v>
      </c>
      <c r="AM63" s="131" t="str">
        <f t="shared" si="29"/>
        <v/>
      </c>
      <c r="AN63" s="131" t="str">
        <f t="shared" si="29"/>
        <v>SCHUYLKILL COUNTY</v>
      </c>
      <c r="AO63" s="131" t="str">
        <f t="shared" si="29"/>
        <v/>
      </c>
      <c r="AP63" s="131" t="str">
        <f t="shared" si="30"/>
        <v/>
      </c>
      <c r="AQ63" s="131" t="str">
        <f t="shared" si="30"/>
        <v>POTTER COUNTY</v>
      </c>
      <c r="AR63" s="131" t="str">
        <f t="shared" si="30"/>
        <v>MCMINN COUNTY</v>
      </c>
      <c r="AS63" s="131" t="str">
        <f t="shared" si="30"/>
        <v>CROSBY COUNTY</v>
      </c>
      <c r="AT63" s="131" t="str">
        <f t="shared" si="30"/>
        <v/>
      </c>
      <c r="AU63" s="131" t="str">
        <f t="shared" si="30"/>
        <v/>
      </c>
      <c r="AV63" s="131" t="str">
        <f t="shared" si="30"/>
        <v>LOUISA COUNTY</v>
      </c>
      <c r="AW63" s="131" t="str">
        <f t="shared" si="30"/>
        <v/>
      </c>
      <c r="AX63" s="131" t="str">
        <f t="shared" si="30"/>
        <v>WOOD COUNTY</v>
      </c>
      <c r="AY63" s="131" t="str">
        <f t="shared" si="30"/>
        <v>ROCK COUNTY</v>
      </c>
      <c r="AZ63" s="131" t="str">
        <f t="shared" si="30"/>
        <v/>
      </c>
    </row>
    <row r="64" spans="1:52" x14ac:dyDescent="0.2">
      <c r="A64" s="135">
        <v>55</v>
      </c>
      <c r="B64" s="131" t="str">
        <f t="shared" si="26"/>
        <v>PIKE COUNTY</v>
      </c>
      <c r="C64" s="131" t="str">
        <f t="shared" si="26"/>
        <v/>
      </c>
      <c r="D64" s="131" t="str">
        <f t="shared" si="26"/>
        <v/>
      </c>
      <c r="E64" s="131" t="str">
        <f t="shared" si="26"/>
        <v>PIKE COUNTY</v>
      </c>
      <c r="F64" s="131" t="str">
        <f t="shared" si="26"/>
        <v>TUOLUMNE COUNTY</v>
      </c>
      <c r="G64" s="131" t="str">
        <f t="shared" si="26"/>
        <v>ROUTT COUNTY</v>
      </c>
      <c r="H64" s="131" t="str">
        <f t="shared" si="26"/>
        <v/>
      </c>
      <c r="I64" s="131" t="str">
        <f t="shared" si="26"/>
        <v/>
      </c>
      <c r="J64" s="131" t="str">
        <f t="shared" si="26"/>
        <v/>
      </c>
      <c r="K64" s="131" t="str">
        <f t="shared" si="26"/>
        <v>ST. JOHNS COUNTY</v>
      </c>
      <c r="L64" s="131" t="str">
        <f t="shared" si="27"/>
        <v>FANNIN COUNTY</v>
      </c>
      <c r="M64" s="131" t="str">
        <f t="shared" si="27"/>
        <v/>
      </c>
      <c r="N64" s="131" t="str">
        <f t="shared" si="27"/>
        <v/>
      </c>
      <c r="O64" s="131" t="str">
        <f t="shared" si="27"/>
        <v>MCDONOUGH COUNTY</v>
      </c>
      <c r="P64" s="131" t="str">
        <f t="shared" si="27"/>
        <v>MORGAN COUNTY</v>
      </c>
      <c r="Q64" s="131" t="str">
        <f t="shared" si="27"/>
        <v>KOSSUTH COUNTY</v>
      </c>
      <c r="R64" s="131" t="str">
        <f t="shared" si="27"/>
        <v>LOGAN COUNTY</v>
      </c>
      <c r="S64" s="131" t="str">
        <f t="shared" si="27"/>
        <v>JACKSON COUNTY</v>
      </c>
      <c r="T64" s="131" t="str">
        <f t="shared" si="27"/>
        <v>TERREBONNE PARISH</v>
      </c>
      <c r="U64" s="131" t="str">
        <f t="shared" si="27"/>
        <v/>
      </c>
      <c r="V64" s="131" t="str">
        <f t="shared" si="28"/>
        <v/>
      </c>
      <c r="W64" s="131" t="str">
        <f t="shared" si="28"/>
        <v/>
      </c>
      <c r="X64" s="131" t="str">
        <f t="shared" si="28"/>
        <v>MENOMINEE COUNTY</v>
      </c>
      <c r="Y64" s="131" t="str">
        <f t="shared" si="28"/>
        <v>OLMSTED COUNTY</v>
      </c>
      <c r="Z64" s="131" t="str">
        <f t="shared" si="28"/>
        <v>PEARL RIVER COUNTY</v>
      </c>
      <c r="AA64" s="131" t="str">
        <f t="shared" si="28"/>
        <v>LAWRENCE COUNTY</v>
      </c>
      <c r="AB64" s="131" t="str">
        <f t="shared" si="28"/>
        <v>WIBAUX COUNTY</v>
      </c>
      <c r="AC64" s="131" t="str">
        <f t="shared" si="28"/>
        <v>LANCASTER COUNTY</v>
      </c>
      <c r="AD64" s="131" t="str">
        <f t="shared" si="28"/>
        <v/>
      </c>
      <c r="AE64" s="131" t="str">
        <f t="shared" si="28"/>
        <v/>
      </c>
      <c r="AF64" s="131" t="str">
        <f t="shared" si="29"/>
        <v/>
      </c>
      <c r="AG64" s="131" t="str">
        <f t="shared" si="29"/>
        <v/>
      </c>
      <c r="AH64" s="131" t="str">
        <f t="shared" si="29"/>
        <v>TOMPKINS COUNTY</v>
      </c>
      <c r="AI64" s="131" t="str">
        <f t="shared" si="29"/>
        <v>LINCOLN COUNTY</v>
      </c>
      <c r="AJ64" s="131" t="str">
        <f t="shared" si="29"/>
        <v/>
      </c>
      <c r="AK64" s="131" t="str">
        <f t="shared" si="29"/>
        <v>MIAMI COUNTY</v>
      </c>
      <c r="AL64" s="131" t="str">
        <f t="shared" si="29"/>
        <v>OKLAHOMA COUNTY</v>
      </c>
      <c r="AM64" s="131" t="str">
        <f t="shared" si="29"/>
        <v/>
      </c>
      <c r="AN64" s="131" t="str">
        <f t="shared" si="29"/>
        <v>SNYDER COUNTY</v>
      </c>
      <c r="AO64" s="131" t="str">
        <f t="shared" si="29"/>
        <v/>
      </c>
      <c r="AP64" s="131" t="str">
        <f t="shared" si="30"/>
        <v/>
      </c>
      <c r="AQ64" s="131" t="str">
        <f t="shared" si="30"/>
        <v>ROBERTS COUNTY</v>
      </c>
      <c r="AR64" s="131" t="str">
        <f t="shared" si="30"/>
        <v>MCNAIRY COUNTY</v>
      </c>
      <c r="AS64" s="131" t="str">
        <f t="shared" si="30"/>
        <v>CULBERSON COUNTY</v>
      </c>
      <c r="AT64" s="131" t="str">
        <f t="shared" si="30"/>
        <v/>
      </c>
      <c r="AU64" s="131" t="str">
        <f t="shared" si="30"/>
        <v/>
      </c>
      <c r="AV64" s="131" t="str">
        <f t="shared" si="30"/>
        <v>LUNENBURG COUNTY</v>
      </c>
      <c r="AW64" s="131" t="str">
        <f t="shared" si="30"/>
        <v/>
      </c>
      <c r="AX64" s="131" t="str">
        <f t="shared" si="30"/>
        <v>WYOMING COUNTY</v>
      </c>
      <c r="AY64" s="131" t="str">
        <f t="shared" si="30"/>
        <v>RUSK COUNTY</v>
      </c>
      <c r="AZ64" s="131" t="str">
        <f t="shared" si="30"/>
        <v/>
      </c>
    </row>
    <row r="65" spans="1:52" x14ac:dyDescent="0.2">
      <c r="A65" s="135">
        <v>56</v>
      </c>
      <c r="B65" s="131" t="str">
        <f t="shared" si="26"/>
        <v>RANDOLPH COUNTY</v>
      </c>
      <c r="C65" s="131" t="str">
        <f t="shared" si="26"/>
        <v/>
      </c>
      <c r="D65" s="131" t="str">
        <f t="shared" si="26"/>
        <v/>
      </c>
      <c r="E65" s="131" t="str">
        <f t="shared" si="26"/>
        <v>POINSETT COUNTY</v>
      </c>
      <c r="F65" s="131" t="str">
        <f t="shared" si="26"/>
        <v>VENTURA COUNTY</v>
      </c>
      <c r="G65" s="131" t="str">
        <f t="shared" si="26"/>
        <v>SAGUACHE COUNTY</v>
      </c>
      <c r="H65" s="131" t="str">
        <f t="shared" si="26"/>
        <v/>
      </c>
      <c r="I65" s="131" t="str">
        <f t="shared" si="26"/>
        <v/>
      </c>
      <c r="J65" s="131" t="str">
        <f t="shared" si="26"/>
        <v/>
      </c>
      <c r="K65" s="131" t="str">
        <f t="shared" si="26"/>
        <v>ST. LUCIE COUNTY</v>
      </c>
      <c r="L65" s="131" t="str">
        <f t="shared" si="27"/>
        <v>FAYETTE COUNTY</v>
      </c>
      <c r="M65" s="131" t="str">
        <f t="shared" si="27"/>
        <v/>
      </c>
      <c r="N65" s="131" t="str">
        <f t="shared" si="27"/>
        <v/>
      </c>
      <c r="O65" s="131" t="str">
        <f t="shared" si="27"/>
        <v>MCHENRY COUNTY</v>
      </c>
      <c r="P65" s="131" t="str">
        <f t="shared" si="27"/>
        <v>NEWTON COUNTY</v>
      </c>
      <c r="Q65" s="131" t="str">
        <f t="shared" si="27"/>
        <v>LEE COUNTY</v>
      </c>
      <c r="R65" s="131" t="str">
        <f t="shared" si="27"/>
        <v>LYON COUNTY</v>
      </c>
      <c r="S65" s="131" t="str">
        <f t="shared" si="27"/>
        <v>JEFFERSON COUNTY</v>
      </c>
      <c r="T65" s="131" t="str">
        <f t="shared" si="27"/>
        <v>UNION PARISH</v>
      </c>
      <c r="U65" s="131" t="str">
        <f t="shared" si="27"/>
        <v/>
      </c>
      <c r="V65" s="131" t="str">
        <f t="shared" si="28"/>
        <v/>
      </c>
      <c r="W65" s="131" t="str">
        <f t="shared" si="28"/>
        <v/>
      </c>
      <c r="X65" s="131" t="str">
        <f t="shared" si="28"/>
        <v>MIDLAND COUNTY</v>
      </c>
      <c r="Y65" s="131" t="str">
        <f t="shared" si="28"/>
        <v>OTTER TAIL COUNTY</v>
      </c>
      <c r="Z65" s="131" t="str">
        <f t="shared" si="28"/>
        <v>PERRY COUNTY</v>
      </c>
      <c r="AA65" s="131" t="str">
        <f t="shared" si="28"/>
        <v>LEWIS COUNTY</v>
      </c>
      <c r="AB65" s="131" t="str">
        <f t="shared" si="28"/>
        <v>YELLOWSTONE COUNTY</v>
      </c>
      <c r="AC65" s="131" t="str">
        <f t="shared" si="28"/>
        <v>LINCOLN COUNTY</v>
      </c>
      <c r="AD65" s="131" t="str">
        <f t="shared" si="28"/>
        <v/>
      </c>
      <c r="AE65" s="131" t="str">
        <f t="shared" si="28"/>
        <v/>
      </c>
      <c r="AF65" s="131" t="str">
        <f t="shared" si="29"/>
        <v/>
      </c>
      <c r="AG65" s="131" t="str">
        <f t="shared" si="29"/>
        <v/>
      </c>
      <c r="AH65" s="131" t="str">
        <f t="shared" si="29"/>
        <v>ULSTER COUNTY</v>
      </c>
      <c r="AI65" s="131" t="str">
        <f t="shared" si="29"/>
        <v>MCDOWELL COUNTY</v>
      </c>
      <c r="AJ65" s="131" t="str">
        <f t="shared" si="29"/>
        <v/>
      </c>
      <c r="AK65" s="131" t="str">
        <f t="shared" si="29"/>
        <v>MONROE COUNTY</v>
      </c>
      <c r="AL65" s="131" t="str">
        <f t="shared" si="29"/>
        <v>OKMULGEE COUNTY</v>
      </c>
      <c r="AM65" s="131" t="str">
        <f t="shared" si="29"/>
        <v/>
      </c>
      <c r="AN65" s="131" t="str">
        <f t="shared" si="29"/>
        <v>SOMERSET COUNTY</v>
      </c>
      <c r="AO65" s="131" t="str">
        <f t="shared" si="29"/>
        <v/>
      </c>
      <c r="AP65" s="131" t="str">
        <f t="shared" si="30"/>
        <v/>
      </c>
      <c r="AQ65" s="131" t="str">
        <f t="shared" si="30"/>
        <v>SANBORN COUNTY</v>
      </c>
      <c r="AR65" s="131" t="str">
        <f t="shared" si="30"/>
        <v>MACON COUNTY</v>
      </c>
      <c r="AS65" s="131" t="str">
        <f t="shared" si="30"/>
        <v>DALLAM COUNTY</v>
      </c>
      <c r="AT65" s="131" t="str">
        <f t="shared" si="30"/>
        <v/>
      </c>
      <c r="AU65" s="131" t="str">
        <f t="shared" si="30"/>
        <v/>
      </c>
      <c r="AV65" s="131" t="str">
        <f t="shared" si="30"/>
        <v>MADISON COUNTY</v>
      </c>
      <c r="AW65" s="131" t="str">
        <f t="shared" si="30"/>
        <v/>
      </c>
      <c r="AX65" s="131" t="str">
        <f t="shared" si="30"/>
        <v/>
      </c>
      <c r="AY65" s="131" t="str">
        <f t="shared" si="30"/>
        <v>ST. CROIX COUNTY</v>
      </c>
      <c r="AZ65" s="131" t="str">
        <f t="shared" si="30"/>
        <v/>
      </c>
    </row>
    <row r="66" spans="1:52" x14ac:dyDescent="0.2">
      <c r="A66" s="135">
        <v>57</v>
      </c>
      <c r="B66" s="131" t="str">
        <f t="shared" si="26"/>
        <v>RUSSELL COUNTY</v>
      </c>
      <c r="C66" s="131" t="str">
        <f t="shared" si="26"/>
        <v/>
      </c>
      <c r="D66" s="131" t="str">
        <f t="shared" si="26"/>
        <v/>
      </c>
      <c r="E66" s="131" t="str">
        <f t="shared" si="26"/>
        <v>POLK COUNTY</v>
      </c>
      <c r="F66" s="131" t="str">
        <f t="shared" si="26"/>
        <v>YOLO COUNTY</v>
      </c>
      <c r="G66" s="131" t="str">
        <f t="shared" si="26"/>
        <v>SAN JUAN COUNTY</v>
      </c>
      <c r="H66" s="131" t="str">
        <f t="shared" si="26"/>
        <v/>
      </c>
      <c r="I66" s="131" t="str">
        <f t="shared" si="26"/>
        <v/>
      </c>
      <c r="J66" s="131" t="str">
        <f t="shared" si="26"/>
        <v/>
      </c>
      <c r="K66" s="131" t="str">
        <f t="shared" si="26"/>
        <v>SANTA ROSA COUNTY</v>
      </c>
      <c r="L66" s="131" t="str">
        <f t="shared" si="27"/>
        <v>FLOYD COUNTY</v>
      </c>
      <c r="M66" s="131" t="str">
        <f t="shared" si="27"/>
        <v/>
      </c>
      <c r="N66" s="131" t="str">
        <f t="shared" si="27"/>
        <v/>
      </c>
      <c r="O66" s="131" t="str">
        <f t="shared" si="27"/>
        <v>MCLEAN COUNTY</v>
      </c>
      <c r="P66" s="131" t="str">
        <f t="shared" si="27"/>
        <v>NOBLE COUNTY</v>
      </c>
      <c r="Q66" s="131" t="str">
        <f t="shared" si="27"/>
        <v>LINN COUNTY</v>
      </c>
      <c r="R66" s="131" t="str">
        <f t="shared" si="27"/>
        <v>MCPHERSON COUNTY</v>
      </c>
      <c r="S66" s="131" t="str">
        <f t="shared" si="27"/>
        <v>JESSAMINE COUNTY</v>
      </c>
      <c r="T66" s="131" t="str">
        <f t="shared" si="27"/>
        <v>VERMILION PARISH</v>
      </c>
      <c r="U66" s="131" t="str">
        <f t="shared" si="27"/>
        <v/>
      </c>
      <c r="V66" s="131" t="str">
        <f t="shared" si="28"/>
        <v/>
      </c>
      <c r="W66" s="131" t="str">
        <f t="shared" si="28"/>
        <v/>
      </c>
      <c r="X66" s="131" t="str">
        <f t="shared" si="28"/>
        <v>MISSAUKEE COUNTY</v>
      </c>
      <c r="Y66" s="131" t="str">
        <f t="shared" si="28"/>
        <v>PENNINGTON COUNTY</v>
      </c>
      <c r="Z66" s="131" t="str">
        <f t="shared" si="28"/>
        <v>PIKE COUNTY</v>
      </c>
      <c r="AA66" s="131" t="str">
        <f t="shared" si="28"/>
        <v>LINCOLN COUNTY</v>
      </c>
      <c r="AB66" s="131" t="str">
        <f t="shared" si="28"/>
        <v/>
      </c>
      <c r="AC66" s="131" t="str">
        <f t="shared" si="28"/>
        <v>LOGAN COUNTY</v>
      </c>
      <c r="AD66" s="131" t="str">
        <f t="shared" si="28"/>
        <v/>
      </c>
      <c r="AE66" s="131" t="str">
        <f t="shared" si="28"/>
        <v/>
      </c>
      <c r="AF66" s="131" t="str">
        <f t="shared" si="29"/>
        <v/>
      </c>
      <c r="AG66" s="131" t="str">
        <f t="shared" si="29"/>
        <v/>
      </c>
      <c r="AH66" s="131" t="str">
        <f t="shared" si="29"/>
        <v>WARREN COUNTY</v>
      </c>
      <c r="AI66" s="131" t="str">
        <f t="shared" si="29"/>
        <v>MACON COUNTY</v>
      </c>
      <c r="AJ66" s="131" t="str">
        <f t="shared" si="29"/>
        <v/>
      </c>
      <c r="AK66" s="131" t="str">
        <f t="shared" si="29"/>
        <v>MONTGOMERY COUNTY</v>
      </c>
      <c r="AL66" s="131" t="str">
        <f t="shared" si="29"/>
        <v>OSAGE COUNTY</v>
      </c>
      <c r="AM66" s="131" t="str">
        <f t="shared" si="29"/>
        <v/>
      </c>
      <c r="AN66" s="131" t="str">
        <f t="shared" si="29"/>
        <v>SULLIVAN COUNTY</v>
      </c>
      <c r="AO66" s="131" t="str">
        <f t="shared" si="29"/>
        <v/>
      </c>
      <c r="AP66" s="131" t="str">
        <f t="shared" si="30"/>
        <v/>
      </c>
      <c r="AQ66" s="131" t="str">
        <f t="shared" si="30"/>
        <v>SPINK COUNTY</v>
      </c>
      <c r="AR66" s="131" t="str">
        <f t="shared" si="30"/>
        <v>MADISON COUNTY</v>
      </c>
      <c r="AS66" s="131" t="str">
        <f t="shared" si="30"/>
        <v>DALLAS COUNTY</v>
      </c>
      <c r="AT66" s="131" t="str">
        <f t="shared" si="30"/>
        <v/>
      </c>
      <c r="AU66" s="131" t="str">
        <f t="shared" si="30"/>
        <v/>
      </c>
      <c r="AV66" s="131" t="str">
        <f t="shared" si="30"/>
        <v>MATHEWS COUNTY</v>
      </c>
      <c r="AW66" s="131" t="str">
        <f t="shared" si="30"/>
        <v/>
      </c>
      <c r="AX66" s="131" t="str">
        <f t="shared" si="30"/>
        <v/>
      </c>
      <c r="AY66" s="131" t="str">
        <f t="shared" si="30"/>
        <v>SAUK COUNTY</v>
      </c>
      <c r="AZ66" s="131" t="str">
        <f t="shared" si="30"/>
        <v/>
      </c>
    </row>
    <row r="67" spans="1:52" x14ac:dyDescent="0.2">
      <c r="A67" s="135">
        <v>58</v>
      </c>
      <c r="B67" s="131" t="str">
        <f t="shared" si="26"/>
        <v>ST. CLAIR COUNTY</v>
      </c>
      <c r="C67" s="131" t="str">
        <f t="shared" si="26"/>
        <v/>
      </c>
      <c r="D67" s="131" t="str">
        <f t="shared" si="26"/>
        <v/>
      </c>
      <c r="E67" s="131" t="str">
        <f t="shared" si="26"/>
        <v>POPE COUNTY</v>
      </c>
      <c r="F67" s="131" t="str">
        <f t="shared" si="26"/>
        <v>YUBA COUNTY</v>
      </c>
      <c r="G67" s="131" t="str">
        <f t="shared" si="26"/>
        <v>SAN MIGUEL COUNTY</v>
      </c>
      <c r="H67" s="131" t="str">
        <f t="shared" si="26"/>
        <v/>
      </c>
      <c r="I67" s="131" t="str">
        <f t="shared" si="26"/>
        <v/>
      </c>
      <c r="J67" s="131" t="str">
        <f t="shared" si="26"/>
        <v/>
      </c>
      <c r="K67" s="131" t="str">
        <f t="shared" si="26"/>
        <v>SARASOTA COUNTY</v>
      </c>
      <c r="L67" s="131" t="str">
        <f t="shared" si="27"/>
        <v>FORSYTH COUNTY</v>
      </c>
      <c r="M67" s="131" t="str">
        <f t="shared" si="27"/>
        <v/>
      </c>
      <c r="N67" s="131" t="str">
        <f t="shared" si="27"/>
        <v/>
      </c>
      <c r="O67" s="131" t="str">
        <f t="shared" si="27"/>
        <v>MACON COUNTY</v>
      </c>
      <c r="P67" s="131" t="str">
        <f t="shared" si="27"/>
        <v>OHIO COUNTY</v>
      </c>
      <c r="Q67" s="131" t="str">
        <f t="shared" si="27"/>
        <v>LOUISA COUNTY</v>
      </c>
      <c r="R67" s="131" t="str">
        <f t="shared" si="27"/>
        <v>MARION COUNTY</v>
      </c>
      <c r="S67" s="131" t="str">
        <f t="shared" si="27"/>
        <v>JOHNSON COUNTY</v>
      </c>
      <c r="T67" s="131" t="str">
        <f t="shared" si="27"/>
        <v>VERNON PARISH</v>
      </c>
      <c r="U67" s="131" t="str">
        <f t="shared" si="27"/>
        <v/>
      </c>
      <c r="V67" s="131" t="str">
        <f t="shared" si="28"/>
        <v/>
      </c>
      <c r="W67" s="131" t="str">
        <f t="shared" si="28"/>
        <v/>
      </c>
      <c r="X67" s="131" t="str">
        <f t="shared" si="28"/>
        <v>MONROE COUNTY</v>
      </c>
      <c r="Y67" s="131" t="str">
        <f t="shared" si="28"/>
        <v>PINE COUNTY</v>
      </c>
      <c r="Z67" s="131" t="str">
        <f t="shared" si="28"/>
        <v>PONTOTOC COUNTY</v>
      </c>
      <c r="AA67" s="131" t="str">
        <f t="shared" si="28"/>
        <v>LINN COUNTY</v>
      </c>
      <c r="AB67" s="131" t="str">
        <f t="shared" si="28"/>
        <v/>
      </c>
      <c r="AC67" s="131" t="str">
        <f t="shared" si="28"/>
        <v>LOUP COUNTY</v>
      </c>
      <c r="AD67" s="131" t="str">
        <f t="shared" si="28"/>
        <v/>
      </c>
      <c r="AE67" s="131" t="str">
        <f t="shared" si="28"/>
        <v/>
      </c>
      <c r="AF67" s="131" t="str">
        <f t="shared" si="29"/>
        <v/>
      </c>
      <c r="AG67" s="131" t="str">
        <f t="shared" si="29"/>
        <v/>
      </c>
      <c r="AH67" s="131" t="str">
        <f t="shared" si="29"/>
        <v>WASHINGTON COUNTY</v>
      </c>
      <c r="AI67" s="131" t="str">
        <f t="shared" si="29"/>
        <v>MADISON COUNTY</v>
      </c>
      <c r="AJ67" s="131" t="str">
        <f t="shared" si="29"/>
        <v/>
      </c>
      <c r="AK67" s="131" t="str">
        <f t="shared" si="29"/>
        <v>MORGAN COUNTY</v>
      </c>
      <c r="AL67" s="131" t="str">
        <f t="shared" si="29"/>
        <v>OTTAWA COUNTY</v>
      </c>
      <c r="AM67" s="131" t="str">
        <f t="shared" si="29"/>
        <v/>
      </c>
      <c r="AN67" s="131" t="str">
        <f t="shared" si="29"/>
        <v>SUSQUEHANNA COUNTY</v>
      </c>
      <c r="AO67" s="131" t="str">
        <f t="shared" si="29"/>
        <v/>
      </c>
      <c r="AP67" s="131" t="str">
        <f t="shared" si="30"/>
        <v/>
      </c>
      <c r="AQ67" s="131" t="str">
        <f t="shared" si="30"/>
        <v>STANLEY COUNTY</v>
      </c>
      <c r="AR67" s="131" t="str">
        <f t="shared" si="30"/>
        <v>MARION COUNTY</v>
      </c>
      <c r="AS67" s="131" t="str">
        <f t="shared" si="30"/>
        <v>DAWSON COUNTY</v>
      </c>
      <c r="AT67" s="131" t="str">
        <f t="shared" si="30"/>
        <v/>
      </c>
      <c r="AU67" s="131" t="str">
        <f t="shared" si="30"/>
        <v/>
      </c>
      <c r="AV67" s="131" t="str">
        <f t="shared" si="30"/>
        <v>MECKLENBURG COUNTY</v>
      </c>
      <c r="AW67" s="131" t="str">
        <f t="shared" si="30"/>
        <v/>
      </c>
      <c r="AX67" s="131" t="str">
        <f t="shared" si="30"/>
        <v/>
      </c>
      <c r="AY67" s="131" t="str">
        <f t="shared" si="30"/>
        <v>SAWYER COUNTY</v>
      </c>
      <c r="AZ67" s="131" t="str">
        <f t="shared" si="30"/>
        <v/>
      </c>
    </row>
    <row r="68" spans="1:52" x14ac:dyDescent="0.2">
      <c r="A68" s="135">
        <v>59</v>
      </c>
      <c r="B68" s="131" t="str">
        <f t="shared" si="26"/>
        <v>SHELBY COUNTY</v>
      </c>
      <c r="C68" s="131" t="str">
        <f t="shared" si="26"/>
        <v/>
      </c>
      <c r="D68" s="131" t="str">
        <f t="shared" si="26"/>
        <v/>
      </c>
      <c r="E68" s="131" t="str">
        <f t="shared" si="26"/>
        <v>PRAIRIE COUNTY</v>
      </c>
      <c r="F68" s="131" t="str">
        <f t="shared" si="26"/>
        <v/>
      </c>
      <c r="G68" s="131" t="str">
        <f t="shared" si="26"/>
        <v>SEDGWICK COUNTY</v>
      </c>
      <c r="H68" s="131" t="str">
        <f t="shared" si="26"/>
        <v/>
      </c>
      <c r="I68" s="131" t="str">
        <f t="shared" si="26"/>
        <v/>
      </c>
      <c r="J68" s="131" t="str">
        <f t="shared" si="26"/>
        <v/>
      </c>
      <c r="K68" s="131" t="str">
        <f t="shared" si="26"/>
        <v>SEMINOLE COUNTY</v>
      </c>
      <c r="L68" s="131" t="str">
        <f t="shared" si="27"/>
        <v>FRANKLIN COUNTY</v>
      </c>
      <c r="M68" s="131" t="str">
        <f t="shared" si="27"/>
        <v/>
      </c>
      <c r="N68" s="131" t="str">
        <f t="shared" si="27"/>
        <v/>
      </c>
      <c r="O68" s="131" t="str">
        <f t="shared" si="27"/>
        <v>MACOUPIN COUNTY</v>
      </c>
      <c r="P68" s="131" t="str">
        <f t="shared" si="27"/>
        <v>ORANGE COUNTY</v>
      </c>
      <c r="Q68" s="131" t="str">
        <f t="shared" si="27"/>
        <v>LUCAS COUNTY</v>
      </c>
      <c r="R68" s="131" t="str">
        <f t="shared" si="27"/>
        <v>MARSHALL COUNTY</v>
      </c>
      <c r="S68" s="131" t="str">
        <f t="shared" si="27"/>
        <v>KENTON COUNTY</v>
      </c>
      <c r="T68" s="131" t="str">
        <f t="shared" si="27"/>
        <v>WASHINGTON PARISH</v>
      </c>
      <c r="U68" s="131" t="str">
        <f t="shared" si="27"/>
        <v/>
      </c>
      <c r="V68" s="131" t="str">
        <f t="shared" si="28"/>
        <v/>
      </c>
      <c r="W68" s="131" t="str">
        <f t="shared" si="28"/>
        <v/>
      </c>
      <c r="X68" s="131" t="str">
        <f t="shared" si="28"/>
        <v>MONTCALM COUNTY</v>
      </c>
      <c r="Y68" s="131" t="str">
        <f t="shared" si="28"/>
        <v>PIPESTONE COUNTY</v>
      </c>
      <c r="Z68" s="131" t="str">
        <f t="shared" si="28"/>
        <v>PRENTISS COUNTY</v>
      </c>
      <c r="AA68" s="131" t="str">
        <f t="shared" si="28"/>
        <v>LIVINGSTON COUNTY</v>
      </c>
      <c r="AB68" s="131" t="str">
        <f t="shared" si="28"/>
        <v/>
      </c>
      <c r="AC68" s="131" t="str">
        <f t="shared" si="28"/>
        <v>MCPHERSON COUNTY</v>
      </c>
      <c r="AD68" s="131" t="str">
        <f t="shared" si="28"/>
        <v/>
      </c>
      <c r="AE68" s="131" t="str">
        <f t="shared" si="28"/>
        <v/>
      </c>
      <c r="AF68" s="131" t="str">
        <f t="shared" si="29"/>
        <v/>
      </c>
      <c r="AG68" s="131" t="str">
        <f t="shared" si="29"/>
        <v/>
      </c>
      <c r="AH68" s="131" t="str">
        <f t="shared" si="29"/>
        <v>WAYNE COUNTY</v>
      </c>
      <c r="AI68" s="131" t="str">
        <f t="shared" si="29"/>
        <v>MARTIN COUNTY</v>
      </c>
      <c r="AJ68" s="131" t="str">
        <f t="shared" si="29"/>
        <v/>
      </c>
      <c r="AK68" s="131" t="str">
        <f t="shared" si="29"/>
        <v>MORROW COUNTY</v>
      </c>
      <c r="AL68" s="131" t="str">
        <f t="shared" si="29"/>
        <v>PAWNEE COUNTY</v>
      </c>
      <c r="AM68" s="131" t="str">
        <f t="shared" si="29"/>
        <v/>
      </c>
      <c r="AN68" s="131" t="str">
        <f t="shared" si="29"/>
        <v>TIOGA COUNTY</v>
      </c>
      <c r="AO68" s="131" t="str">
        <f t="shared" si="29"/>
        <v/>
      </c>
      <c r="AP68" s="131" t="str">
        <f t="shared" si="30"/>
        <v/>
      </c>
      <c r="AQ68" s="131" t="str">
        <f t="shared" si="30"/>
        <v>SULLY COUNTY</v>
      </c>
      <c r="AR68" s="131" t="str">
        <f t="shared" si="30"/>
        <v>MARSHALL COUNTY</v>
      </c>
      <c r="AS68" s="131" t="str">
        <f t="shared" si="30"/>
        <v>DEAF SMITH COUNTY</v>
      </c>
      <c r="AT68" s="131" t="str">
        <f t="shared" si="30"/>
        <v/>
      </c>
      <c r="AU68" s="131" t="str">
        <f t="shared" si="30"/>
        <v/>
      </c>
      <c r="AV68" s="131" t="str">
        <f t="shared" si="30"/>
        <v>MIDDLESEX COUNTY</v>
      </c>
      <c r="AW68" s="131" t="str">
        <f t="shared" si="30"/>
        <v/>
      </c>
      <c r="AX68" s="131" t="str">
        <f t="shared" si="30"/>
        <v/>
      </c>
      <c r="AY68" s="131" t="str">
        <f t="shared" si="30"/>
        <v>SHAWANO COUNTY</v>
      </c>
      <c r="AZ68" s="131" t="str">
        <f t="shared" si="30"/>
        <v/>
      </c>
    </row>
    <row r="69" spans="1:52" x14ac:dyDescent="0.2">
      <c r="A69" s="135">
        <v>60</v>
      </c>
      <c r="B69" s="131" t="str">
        <f t="shared" si="26"/>
        <v>SUMTER COUNTY</v>
      </c>
      <c r="C69" s="131" t="str">
        <f t="shared" si="26"/>
        <v/>
      </c>
      <c r="D69" s="131" t="str">
        <f t="shared" si="26"/>
        <v/>
      </c>
      <c r="E69" s="131" t="str">
        <f t="shared" si="26"/>
        <v>PULASKI COUNTY</v>
      </c>
      <c r="F69" s="131" t="str">
        <f t="shared" si="26"/>
        <v/>
      </c>
      <c r="G69" s="131" t="str">
        <f t="shared" si="26"/>
        <v>SUMMIT COUNTY</v>
      </c>
      <c r="H69" s="131" t="str">
        <f t="shared" si="26"/>
        <v/>
      </c>
      <c r="I69" s="131" t="str">
        <f t="shared" si="26"/>
        <v/>
      </c>
      <c r="J69" s="131" t="str">
        <f t="shared" si="26"/>
        <v/>
      </c>
      <c r="K69" s="131" t="str">
        <f t="shared" si="26"/>
        <v>SUMTER COUNTY</v>
      </c>
      <c r="L69" s="131" t="str">
        <f t="shared" si="27"/>
        <v>FULTON COUNTY</v>
      </c>
      <c r="M69" s="131" t="str">
        <f t="shared" si="27"/>
        <v/>
      </c>
      <c r="N69" s="131" t="str">
        <f t="shared" si="27"/>
        <v/>
      </c>
      <c r="O69" s="131" t="str">
        <f t="shared" si="27"/>
        <v>MADISON COUNTY</v>
      </c>
      <c r="P69" s="131" t="str">
        <f t="shared" si="27"/>
        <v>OWEN COUNTY</v>
      </c>
      <c r="Q69" s="131" t="str">
        <f t="shared" si="27"/>
        <v>LYON COUNTY</v>
      </c>
      <c r="R69" s="131" t="str">
        <f t="shared" si="27"/>
        <v>MEADE COUNTY</v>
      </c>
      <c r="S69" s="131" t="str">
        <f t="shared" si="27"/>
        <v>KNOTT COUNTY</v>
      </c>
      <c r="T69" s="131" t="str">
        <f t="shared" si="27"/>
        <v>WEBSTER PARISH</v>
      </c>
      <c r="U69" s="131" t="str">
        <f t="shared" si="27"/>
        <v/>
      </c>
      <c r="V69" s="131" t="str">
        <f t="shared" si="28"/>
        <v/>
      </c>
      <c r="W69" s="131" t="str">
        <f t="shared" si="28"/>
        <v/>
      </c>
      <c r="X69" s="131" t="str">
        <f t="shared" si="28"/>
        <v>MONTMORENCY COUNTY</v>
      </c>
      <c r="Y69" s="131" t="str">
        <f t="shared" si="28"/>
        <v>POLK COUNTY</v>
      </c>
      <c r="Z69" s="131" t="str">
        <f t="shared" si="28"/>
        <v>QUITMAN COUNTY</v>
      </c>
      <c r="AA69" s="131" t="str">
        <f t="shared" si="28"/>
        <v>MCDONALD COUNTY</v>
      </c>
      <c r="AB69" s="131" t="str">
        <f t="shared" si="28"/>
        <v/>
      </c>
      <c r="AC69" s="131" t="str">
        <f t="shared" si="28"/>
        <v>MADISON COUNTY</v>
      </c>
      <c r="AD69" s="131" t="str">
        <f t="shared" si="28"/>
        <v/>
      </c>
      <c r="AE69" s="131" t="str">
        <f t="shared" si="28"/>
        <v/>
      </c>
      <c r="AF69" s="131" t="str">
        <f t="shared" si="29"/>
        <v/>
      </c>
      <c r="AG69" s="131" t="str">
        <f t="shared" si="29"/>
        <v/>
      </c>
      <c r="AH69" s="131" t="str">
        <f t="shared" si="29"/>
        <v>WESTCHESTER COUNTY</v>
      </c>
      <c r="AI69" s="131" t="str">
        <f t="shared" si="29"/>
        <v>MECKLENBURG COUNTY</v>
      </c>
      <c r="AJ69" s="131" t="str">
        <f t="shared" si="29"/>
        <v/>
      </c>
      <c r="AK69" s="131" t="str">
        <f t="shared" si="29"/>
        <v>MUSKINGUM COUNTY</v>
      </c>
      <c r="AL69" s="131" t="str">
        <f t="shared" si="29"/>
        <v>PAYNE COUNTY</v>
      </c>
      <c r="AM69" s="131" t="str">
        <f t="shared" si="29"/>
        <v/>
      </c>
      <c r="AN69" s="131" t="str">
        <f t="shared" si="29"/>
        <v>UNION COUNTY</v>
      </c>
      <c r="AO69" s="131" t="str">
        <f t="shared" si="29"/>
        <v/>
      </c>
      <c r="AP69" s="131" t="str">
        <f t="shared" si="30"/>
        <v/>
      </c>
      <c r="AQ69" s="131" t="str">
        <f t="shared" si="30"/>
        <v>TODD COUNTY</v>
      </c>
      <c r="AR69" s="131" t="str">
        <f t="shared" si="30"/>
        <v>MAURY COUNTY</v>
      </c>
      <c r="AS69" s="131" t="str">
        <f t="shared" si="30"/>
        <v>DELTA COUNTY</v>
      </c>
      <c r="AT69" s="131" t="str">
        <f t="shared" si="30"/>
        <v/>
      </c>
      <c r="AU69" s="131" t="str">
        <f t="shared" si="30"/>
        <v/>
      </c>
      <c r="AV69" s="131" t="str">
        <f t="shared" si="30"/>
        <v>MONTGOMERY COUNTY</v>
      </c>
      <c r="AW69" s="131" t="str">
        <f t="shared" si="30"/>
        <v/>
      </c>
      <c r="AX69" s="131" t="str">
        <f t="shared" si="30"/>
        <v/>
      </c>
      <c r="AY69" s="131" t="str">
        <f t="shared" si="30"/>
        <v>SHEBOYGAN COUNTY</v>
      </c>
      <c r="AZ69" s="131" t="str">
        <f t="shared" si="30"/>
        <v/>
      </c>
    </row>
    <row r="70" spans="1:52" x14ac:dyDescent="0.2">
      <c r="A70" s="135">
        <v>61</v>
      </c>
      <c r="B70" s="131" t="str">
        <f t="shared" ref="B70:K79" si="31">IFERROR(VLOOKUP($B$3&amp;"_"&amp;B$8&amp;$A70,LookUpTable_CountyName_AllYears,3,FALSE),"")</f>
        <v>TALLADEGA COUNTY</v>
      </c>
      <c r="C70" s="131" t="str">
        <f t="shared" si="31"/>
        <v/>
      </c>
      <c r="D70" s="131" t="str">
        <f t="shared" si="31"/>
        <v/>
      </c>
      <c r="E70" s="131" t="str">
        <f t="shared" si="31"/>
        <v>RANDOLPH COUNTY</v>
      </c>
      <c r="F70" s="131" t="str">
        <f t="shared" si="31"/>
        <v/>
      </c>
      <c r="G70" s="131" t="str">
        <f t="shared" si="31"/>
        <v>TELLER COUNTY</v>
      </c>
      <c r="H70" s="131" t="str">
        <f t="shared" si="31"/>
        <v/>
      </c>
      <c r="I70" s="131" t="str">
        <f t="shared" si="31"/>
        <v/>
      </c>
      <c r="J70" s="131" t="str">
        <f t="shared" si="31"/>
        <v/>
      </c>
      <c r="K70" s="131" t="str">
        <f t="shared" si="31"/>
        <v>SUWANNEE COUNTY</v>
      </c>
      <c r="L70" s="131" t="str">
        <f t="shared" ref="L70:U79" si="32">IFERROR(VLOOKUP($B$3&amp;"_"&amp;L$8&amp;$A70,LookUpTable_CountyName_AllYears,3,FALSE),"")</f>
        <v>GILMER COUNTY</v>
      </c>
      <c r="M70" s="131" t="str">
        <f t="shared" si="32"/>
        <v/>
      </c>
      <c r="N70" s="131" t="str">
        <f t="shared" si="32"/>
        <v/>
      </c>
      <c r="O70" s="131" t="str">
        <f t="shared" si="32"/>
        <v>MARION COUNTY</v>
      </c>
      <c r="P70" s="131" t="str">
        <f t="shared" si="32"/>
        <v>PARKE COUNTY</v>
      </c>
      <c r="Q70" s="131" t="str">
        <f t="shared" si="32"/>
        <v>MADISON COUNTY</v>
      </c>
      <c r="R70" s="131" t="str">
        <f t="shared" si="32"/>
        <v>MIAMI COUNTY</v>
      </c>
      <c r="S70" s="131" t="str">
        <f t="shared" si="32"/>
        <v>KNOX COUNTY</v>
      </c>
      <c r="T70" s="131" t="str">
        <f t="shared" si="32"/>
        <v>WEST BATON ROUGE PARISH</v>
      </c>
      <c r="U70" s="131" t="str">
        <f t="shared" si="32"/>
        <v/>
      </c>
      <c r="V70" s="131" t="str">
        <f t="shared" ref="V70:AE79" si="33">IFERROR(VLOOKUP($B$3&amp;"_"&amp;V$8&amp;$A70,LookUpTable_CountyName_AllYears,3,FALSE),"")</f>
        <v/>
      </c>
      <c r="W70" s="131" t="str">
        <f t="shared" si="33"/>
        <v/>
      </c>
      <c r="X70" s="131" t="str">
        <f t="shared" si="33"/>
        <v>MUSKEGON COUNTY</v>
      </c>
      <c r="Y70" s="131" t="str">
        <f t="shared" si="33"/>
        <v>POPE COUNTY</v>
      </c>
      <c r="Z70" s="131" t="str">
        <f t="shared" si="33"/>
        <v>RANKIN COUNTY</v>
      </c>
      <c r="AA70" s="131" t="str">
        <f t="shared" si="33"/>
        <v>MACON COUNTY</v>
      </c>
      <c r="AB70" s="131" t="str">
        <f t="shared" si="33"/>
        <v/>
      </c>
      <c r="AC70" s="131" t="str">
        <f t="shared" si="33"/>
        <v>MERRICK COUNTY</v>
      </c>
      <c r="AD70" s="131" t="str">
        <f t="shared" si="33"/>
        <v/>
      </c>
      <c r="AE70" s="131" t="str">
        <f t="shared" si="33"/>
        <v/>
      </c>
      <c r="AF70" s="131" t="str">
        <f t="shared" ref="AF70:AO79" si="34">IFERROR(VLOOKUP($B$3&amp;"_"&amp;AF$8&amp;$A70,LookUpTable_CountyName_AllYears,3,FALSE),"")</f>
        <v/>
      </c>
      <c r="AG70" s="131" t="str">
        <f t="shared" si="34"/>
        <v/>
      </c>
      <c r="AH70" s="131" t="str">
        <f t="shared" si="34"/>
        <v>WYOMING COUNTY</v>
      </c>
      <c r="AI70" s="131" t="str">
        <f t="shared" si="34"/>
        <v>MITCHELL COUNTY</v>
      </c>
      <c r="AJ70" s="131" t="str">
        <f t="shared" si="34"/>
        <v/>
      </c>
      <c r="AK70" s="131" t="str">
        <f t="shared" si="34"/>
        <v>NOBLE COUNTY</v>
      </c>
      <c r="AL70" s="131" t="str">
        <f t="shared" si="34"/>
        <v>PITTSBURG COUNTY</v>
      </c>
      <c r="AM70" s="131" t="str">
        <f t="shared" si="34"/>
        <v/>
      </c>
      <c r="AN70" s="131" t="str">
        <f t="shared" si="34"/>
        <v>VENANGO COUNTY</v>
      </c>
      <c r="AO70" s="131" t="str">
        <f t="shared" si="34"/>
        <v/>
      </c>
      <c r="AP70" s="131" t="str">
        <f t="shared" ref="AP70:AZ79" si="35">IFERROR(VLOOKUP($B$3&amp;"_"&amp;AP$8&amp;$A70,LookUpTable_CountyName_AllYears,3,FALSE),"")</f>
        <v/>
      </c>
      <c r="AQ70" s="131" t="str">
        <f t="shared" si="35"/>
        <v>TRIPP COUNTY</v>
      </c>
      <c r="AR70" s="131" t="str">
        <f t="shared" si="35"/>
        <v>MEIGS COUNTY</v>
      </c>
      <c r="AS70" s="131" t="str">
        <f t="shared" si="35"/>
        <v>DENTON COUNTY</v>
      </c>
      <c r="AT70" s="131" t="str">
        <f t="shared" si="35"/>
        <v/>
      </c>
      <c r="AU70" s="131" t="str">
        <f t="shared" si="35"/>
        <v/>
      </c>
      <c r="AV70" s="131" t="str">
        <f t="shared" si="35"/>
        <v>NELSON COUNTY</v>
      </c>
      <c r="AW70" s="131" t="str">
        <f t="shared" si="35"/>
        <v/>
      </c>
      <c r="AX70" s="131" t="str">
        <f t="shared" si="35"/>
        <v/>
      </c>
      <c r="AY70" s="131" t="str">
        <f t="shared" si="35"/>
        <v>TAYLOR COUNTY</v>
      </c>
      <c r="AZ70" s="131" t="str">
        <f t="shared" si="35"/>
        <v/>
      </c>
    </row>
    <row r="71" spans="1:52" x14ac:dyDescent="0.2">
      <c r="A71" s="135">
        <v>62</v>
      </c>
      <c r="B71" s="131" t="str">
        <f t="shared" si="31"/>
        <v>TALLAPOOSA COUNTY</v>
      </c>
      <c r="C71" s="131" t="str">
        <f t="shared" si="31"/>
        <v/>
      </c>
      <c r="D71" s="131" t="str">
        <f t="shared" si="31"/>
        <v/>
      </c>
      <c r="E71" s="131" t="str">
        <f t="shared" si="31"/>
        <v>ST. FRANCIS COUNTY</v>
      </c>
      <c r="F71" s="131" t="str">
        <f t="shared" si="31"/>
        <v/>
      </c>
      <c r="G71" s="131" t="str">
        <f t="shared" si="31"/>
        <v>WASHINGTON COUNTY</v>
      </c>
      <c r="H71" s="131" t="str">
        <f t="shared" si="31"/>
        <v/>
      </c>
      <c r="I71" s="131" t="str">
        <f t="shared" si="31"/>
        <v/>
      </c>
      <c r="J71" s="131" t="str">
        <f t="shared" si="31"/>
        <v/>
      </c>
      <c r="K71" s="131" t="str">
        <f t="shared" si="31"/>
        <v>TAYLOR COUNTY</v>
      </c>
      <c r="L71" s="131" t="str">
        <f t="shared" si="32"/>
        <v>GLASCOCK COUNTY</v>
      </c>
      <c r="M71" s="131" t="str">
        <f t="shared" si="32"/>
        <v/>
      </c>
      <c r="N71" s="131" t="str">
        <f t="shared" si="32"/>
        <v/>
      </c>
      <c r="O71" s="131" t="str">
        <f t="shared" si="32"/>
        <v>MARSHALL COUNTY</v>
      </c>
      <c r="P71" s="131" t="str">
        <f t="shared" si="32"/>
        <v>PERRY COUNTY</v>
      </c>
      <c r="Q71" s="131" t="str">
        <f t="shared" si="32"/>
        <v>MAHASKA COUNTY</v>
      </c>
      <c r="R71" s="131" t="str">
        <f t="shared" si="32"/>
        <v>MITCHELL COUNTY</v>
      </c>
      <c r="S71" s="131" t="str">
        <f t="shared" si="32"/>
        <v>LARUE COUNTY</v>
      </c>
      <c r="T71" s="131" t="str">
        <f t="shared" si="32"/>
        <v>WEST CARROLL PARISH</v>
      </c>
      <c r="U71" s="131" t="str">
        <f t="shared" si="32"/>
        <v/>
      </c>
      <c r="V71" s="131" t="str">
        <f t="shared" si="33"/>
        <v/>
      </c>
      <c r="W71" s="131" t="str">
        <f t="shared" si="33"/>
        <v/>
      </c>
      <c r="X71" s="131" t="str">
        <f t="shared" si="33"/>
        <v>NEWAYGO COUNTY</v>
      </c>
      <c r="Y71" s="131" t="str">
        <f t="shared" si="33"/>
        <v>RAMSEY COUNTY</v>
      </c>
      <c r="Z71" s="131" t="str">
        <f t="shared" si="33"/>
        <v>SCOTT COUNTY</v>
      </c>
      <c r="AA71" s="131" t="str">
        <f t="shared" si="33"/>
        <v>MADISON COUNTY</v>
      </c>
      <c r="AB71" s="131" t="str">
        <f t="shared" si="33"/>
        <v/>
      </c>
      <c r="AC71" s="131" t="str">
        <f t="shared" si="33"/>
        <v>MORRILL COUNTY</v>
      </c>
      <c r="AD71" s="131" t="str">
        <f t="shared" si="33"/>
        <v/>
      </c>
      <c r="AE71" s="131" t="str">
        <f t="shared" si="33"/>
        <v/>
      </c>
      <c r="AF71" s="131" t="str">
        <f t="shared" si="34"/>
        <v/>
      </c>
      <c r="AG71" s="131" t="str">
        <f t="shared" si="34"/>
        <v/>
      </c>
      <c r="AH71" s="131" t="str">
        <f t="shared" si="34"/>
        <v>YATES COUNTY</v>
      </c>
      <c r="AI71" s="131" t="str">
        <f t="shared" si="34"/>
        <v>MONTGOMERY COUNTY</v>
      </c>
      <c r="AJ71" s="131" t="str">
        <f t="shared" si="34"/>
        <v/>
      </c>
      <c r="AK71" s="131" t="str">
        <f t="shared" si="34"/>
        <v>OTTAWA COUNTY</v>
      </c>
      <c r="AL71" s="131" t="str">
        <f t="shared" si="34"/>
        <v>PONTOTOC COUNTY</v>
      </c>
      <c r="AM71" s="131" t="str">
        <f t="shared" si="34"/>
        <v/>
      </c>
      <c r="AN71" s="131" t="str">
        <f t="shared" si="34"/>
        <v>WARREN COUNTY</v>
      </c>
      <c r="AO71" s="131" t="str">
        <f t="shared" si="34"/>
        <v/>
      </c>
      <c r="AP71" s="131" t="str">
        <f t="shared" si="35"/>
        <v/>
      </c>
      <c r="AQ71" s="131" t="str">
        <f t="shared" si="35"/>
        <v>TURNER COUNTY</v>
      </c>
      <c r="AR71" s="131" t="str">
        <f t="shared" si="35"/>
        <v>MONROE COUNTY</v>
      </c>
      <c r="AS71" s="131" t="str">
        <f t="shared" si="35"/>
        <v>DEWITT COUNTY</v>
      </c>
      <c r="AT71" s="131" t="str">
        <f t="shared" si="35"/>
        <v/>
      </c>
      <c r="AU71" s="131" t="str">
        <f t="shared" si="35"/>
        <v/>
      </c>
      <c r="AV71" s="131" t="str">
        <f t="shared" si="35"/>
        <v>NEW KENT COUNTY</v>
      </c>
      <c r="AW71" s="131" t="str">
        <f t="shared" si="35"/>
        <v/>
      </c>
      <c r="AX71" s="131" t="str">
        <f t="shared" si="35"/>
        <v/>
      </c>
      <c r="AY71" s="131" t="str">
        <f t="shared" si="35"/>
        <v>TREMPEALEAU COUNTY</v>
      </c>
      <c r="AZ71" s="131" t="str">
        <f t="shared" si="35"/>
        <v/>
      </c>
    </row>
    <row r="72" spans="1:52" x14ac:dyDescent="0.2">
      <c r="A72" s="135">
        <v>63</v>
      </c>
      <c r="B72" s="131" t="str">
        <f t="shared" si="31"/>
        <v>TUSCALOOSA COUNTY</v>
      </c>
      <c r="C72" s="131" t="str">
        <f t="shared" si="31"/>
        <v/>
      </c>
      <c r="D72" s="131" t="str">
        <f t="shared" si="31"/>
        <v/>
      </c>
      <c r="E72" s="131" t="str">
        <f t="shared" si="31"/>
        <v>SALINE COUNTY</v>
      </c>
      <c r="F72" s="131" t="str">
        <f t="shared" si="31"/>
        <v/>
      </c>
      <c r="G72" s="131" t="str">
        <f t="shared" si="31"/>
        <v>WELD COUNTY</v>
      </c>
      <c r="H72" s="131" t="str">
        <f t="shared" si="31"/>
        <v/>
      </c>
      <c r="I72" s="131" t="str">
        <f t="shared" si="31"/>
        <v/>
      </c>
      <c r="J72" s="131" t="str">
        <f t="shared" si="31"/>
        <v/>
      </c>
      <c r="K72" s="131" t="str">
        <f t="shared" si="31"/>
        <v>UNION COUNTY</v>
      </c>
      <c r="L72" s="131" t="str">
        <f t="shared" si="32"/>
        <v>GLYNN COUNTY</v>
      </c>
      <c r="M72" s="131" t="str">
        <f t="shared" si="32"/>
        <v/>
      </c>
      <c r="N72" s="131" t="str">
        <f t="shared" si="32"/>
        <v/>
      </c>
      <c r="O72" s="131" t="str">
        <f t="shared" si="32"/>
        <v>MASON COUNTY</v>
      </c>
      <c r="P72" s="131" t="str">
        <f t="shared" si="32"/>
        <v>PIKE COUNTY</v>
      </c>
      <c r="Q72" s="131" t="str">
        <f t="shared" si="32"/>
        <v>MARION COUNTY</v>
      </c>
      <c r="R72" s="131" t="str">
        <f t="shared" si="32"/>
        <v>MONTGOMERY COUNTY</v>
      </c>
      <c r="S72" s="131" t="str">
        <f t="shared" si="32"/>
        <v>LAUREL COUNTY</v>
      </c>
      <c r="T72" s="131" t="str">
        <f t="shared" si="32"/>
        <v>WEST FELICIANA PARISH</v>
      </c>
      <c r="U72" s="131" t="str">
        <f t="shared" si="32"/>
        <v/>
      </c>
      <c r="V72" s="131" t="str">
        <f t="shared" si="33"/>
        <v/>
      </c>
      <c r="W72" s="131" t="str">
        <f t="shared" si="33"/>
        <v/>
      </c>
      <c r="X72" s="131" t="str">
        <f t="shared" si="33"/>
        <v>OAKLAND COUNTY</v>
      </c>
      <c r="Y72" s="131" t="str">
        <f t="shared" si="33"/>
        <v>RED LAKE COUNTY</v>
      </c>
      <c r="Z72" s="131" t="str">
        <f t="shared" si="33"/>
        <v>SHARKEY COUNTY</v>
      </c>
      <c r="AA72" s="131" t="str">
        <f t="shared" si="33"/>
        <v>MARIES COUNTY</v>
      </c>
      <c r="AB72" s="131" t="str">
        <f t="shared" si="33"/>
        <v/>
      </c>
      <c r="AC72" s="131" t="str">
        <f t="shared" si="33"/>
        <v>NANCE COUNTY</v>
      </c>
      <c r="AD72" s="131" t="str">
        <f t="shared" si="33"/>
        <v/>
      </c>
      <c r="AE72" s="131" t="str">
        <f t="shared" si="33"/>
        <v/>
      </c>
      <c r="AF72" s="131" t="str">
        <f t="shared" si="34"/>
        <v/>
      </c>
      <c r="AG72" s="131" t="str">
        <f t="shared" si="34"/>
        <v/>
      </c>
      <c r="AH72" s="131" t="str">
        <f t="shared" si="34"/>
        <v/>
      </c>
      <c r="AI72" s="131" t="str">
        <f t="shared" si="34"/>
        <v>MOORE COUNTY</v>
      </c>
      <c r="AJ72" s="131" t="str">
        <f t="shared" si="34"/>
        <v/>
      </c>
      <c r="AK72" s="131" t="str">
        <f t="shared" si="34"/>
        <v>PAULDING COUNTY</v>
      </c>
      <c r="AL72" s="131" t="str">
        <f t="shared" si="34"/>
        <v>POTTAWATOMIE COUNTY</v>
      </c>
      <c r="AM72" s="131" t="str">
        <f t="shared" si="34"/>
        <v/>
      </c>
      <c r="AN72" s="131" t="str">
        <f t="shared" si="34"/>
        <v>WASHINGTON COUNTY</v>
      </c>
      <c r="AO72" s="131" t="str">
        <f t="shared" si="34"/>
        <v/>
      </c>
      <c r="AP72" s="131" t="str">
        <f t="shared" si="35"/>
        <v/>
      </c>
      <c r="AQ72" s="131" t="str">
        <f t="shared" si="35"/>
        <v>UNION COUNTY</v>
      </c>
      <c r="AR72" s="131" t="str">
        <f t="shared" si="35"/>
        <v>MONTGOMERY COUNTY</v>
      </c>
      <c r="AS72" s="131" t="str">
        <f t="shared" si="35"/>
        <v>DICKENS COUNTY</v>
      </c>
      <c r="AT72" s="131" t="str">
        <f t="shared" si="35"/>
        <v/>
      </c>
      <c r="AU72" s="131" t="str">
        <f t="shared" si="35"/>
        <v/>
      </c>
      <c r="AV72" s="131" t="str">
        <f t="shared" si="35"/>
        <v>NORTHAMPTON COUNTY</v>
      </c>
      <c r="AW72" s="131" t="str">
        <f t="shared" si="35"/>
        <v/>
      </c>
      <c r="AX72" s="131" t="str">
        <f t="shared" si="35"/>
        <v/>
      </c>
      <c r="AY72" s="131" t="str">
        <f t="shared" si="35"/>
        <v>VERNON COUNTY</v>
      </c>
      <c r="AZ72" s="131" t="str">
        <f t="shared" si="35"/>
        <v/>
      </c>
    </row>
    <row r="73" spans="1:52" x14ac:dyDescent="0.2">
      <c r="A73" s="135">
        <v>64</v>
      </c>
      <c r="B73" s="131" t="str">
        <f t="shared" si="31"/>
        <v>WALKER COUNTY</v>
      </c>
      <c r="C73" s="131" t="str">
        <f t="shared" si="31"/>
        <v/>
      </c>
      <c r="D73" s="131" t="str">
        <f t="shared" si="31"/>
        <v/>
      </c>
      <c r="E73" s="131" t="str">
        <f t="shared" si="31"/>
        <v>SCOTT COUNTY</v>
      </c>
      <c r="F73" s="131" t="str">
        <f t="shared" si="31"/>
        <v/>
      </c>
      <c r="G73" s="131" t="str">
        <f t="shared" si="31"/>
        <v>YUMA COUNTY</v>
      </c>
      <c r="H73" s="131" t="str">
        <f t="shared" si="31"/>
        <v/>
      </c>
      <c r="I73" s="131" t="str">
        <f t="shared" si="31"/>
        <v/>
      </c>
      <c r="J73" s="131" t="str">
        <f t="shared" si="31"/>
        <v/>
      </c>
      <c r="K73" s="131" t="str">
        <f t="shared" si="31"/>
        <v>VOLUSIA COUNTY</v>
      </c>
      <c r="L73" s="131" t="str">
        <f t="shared" si="32"/>
        <v>GORDON COUNTY</v>
      </c>
      <c r="M73" s="131" t="str">
        <f t="shared" si="32"/>
        <v/>
      </c>
      <c r="N73" s="131" t="str">
        <f t="shared" si="32"/>
        <v/>
      </c>
      <c r="O73" s="131" t="str">
        <f t="shared" si="32"/>
        <v>MASSAC COUNTY</v>
      </c>
      <c r="P73" s="131" t="str">
        <f t="shared" si="32"/>
        <v>PORTER COUNTY</v>
      </c>
      <c r="Q73" s="131" t="str">
        <f t="shared" si="32"/>
        <v>MARSHALL COUNTY</v>
      </c>
      <c r="R73" s="131" t="str">
        <f t="shared" si="32"/>
        <v>MORRIS COUNTY</v>
      </c>
      <c r="S73" s="131" t="str">
        <f t="shared" si="32"/>
        <v>LAWRENCE COUNTY</v>
      </c>
      <c r="T73" s="131" t="str">
        <f t="shared" si="32"/>
        <v>WINN PARISH</v>
      </c>
      <c r="U73" s="131" t="str">
        <f t="shared" si="32"/>
        <v/>
      </c>
      <c r="V73" s="131" t="str">
        <f t="shared" si="33"/>
        <v/>
      </c>
      <c r="W73" s="131" t="str">
        <f t="shared" si="33"/>
        <v/>
      </c>
      <c r="X73" s="131" t="str">
        <f t="shared" si="33"/>
        <v>OCEANA COUNTY</v>
      </c>
      <c r="Y73" s="131" t="str">
        <f t="shared" si="33"/>
        <v>REDWOOD COUNTY</v>
      </c>
      <c r="Z73" s="131" t="str">
        <f t="shared" si="33"/>
        <v>SIMPSON COUNTY</v>
      </c>
      <c r="AA73" s="131" t="str">
        <f t="shared" si="33"/>
        <v>MARION COUNTY</v>
      </c>
      <c r="AB73" s="131" t="str">
        <f t="shared" si="33"/>
        <v/>
      </c>
      <c r="AC73" s="131" t="str">
        <f t="shared" si="33"/>
        <v>NEMAHA COUNTY</v>
      </c>
      <c r="AD73" s="131" t="str">
        <f t="shared" si="33"/>
        <v/>
      </c>
      <c r="AE73" s="131" t="str">
        <f t="shared" si="33"/>
        <v/>
      </c>
      <c r="AF73" s="131" t="str">
        <f t="shared" si="34"/>
        <v/>
      </c>
      <c r="AG73" s="131" t="str">
        <f t="shared" si="34"/>
        <v/>
      </c>
      <c r="AH73" s="131" t="str">
        <f t="shared" si="34"/>
        <v/>
      </c>
      <c r="AI73" s="131" t="str">
        <f t="shared" si="34"/>
        <v>NASH COUNTY</v>
      </c>
      <c r="AJ73" s="131" t="str">
        <f t="shared" si="34"/>
        <v/>
      </c>
      <c r="AK73" s="131" t="str">
        <f t="shared" si="34"/>
        <v>PERRY COUNTY</v>
      </c>
      <c r="AL73" s="131" t="str">
        <f t="shared" si="34"/>
        <v>PUSHMATAHA COUNTY</v>
      </c>
      <c r="AM73" s="131" t="str">
        <f t="shared" si="34"/>
        <v/>
      </c>
      <c r="AN73" s="131" t="str">
        <f t="shared" si="34"/>
        <v>WAYNE COUNTY</v>
      </c>
      <c r="AO73" s="131" t="str">
        <f t="shared" si="34"/>
        <v/>
      </c>
      <c r="AP73" s="131" t="str">
        <f t="shared" si="35"/>
        <v/>
      </c>
      <c r="AQ73" s="131" t="str">
        <f t="shared" si="35"/>
        <v>WALWORTH COUNTY</v>
      </c>
      <c r="AR73" s="131" t="str">
        <f t="shared" si="35"/>
        <v>MOORE COUNTY</v>
      </c>
      <c r="AS73" s="131" t="str">
        <f t="shared" si="35"/>
        <v>DIMMIT COUNTY</v>
      </c>
      <c r="AT73" s="131" t="str">
        <f t="shared" si="35"/>
        <v/>
      </c>
      <c r="AU73" s="131" t="str">
        <f t="shared" si="35"/>
        <v/>
      </c>
      <c r="AV73" s="131" t="str">
        <f t="shared" si="35"/>
        <v>NORTHUMBERLAND COUNTY</v>
      </c>
      <c r="AW73" s="131" t="str">
        <f t="shared" si="35"/>
        <v/>
      </c>
      <c r="AX73" s="131" t="str">
        <f t="shared" si="35"/>
        <v/>
      </c>
      <c r="AY73" s="131" t="str">
        <f t="shared" si="35"/>
        <v>VILAS COUNTY</v>
      </c>
      <c r="AZ73" s="131" t="str">
        <f t="shared" si="35"/>
        <v/>
      </c>
    </row>
    <row r="74" spans="1:52" x14ac:dyDescent="0.2">
      <c r="A74" s="135">
        <v>65</v>
      </c>
      <c r="B74" s="131" t="str">
        <f t="shared" si="31"/>
        <v>WASHINGTON COUNTY</v>
      </c>
      <c r="C74" s="131" t="str">
        <f t="shared" si="31"/>
        <v/>
      </c>
      <c r="D74" s="131" t="str">
        <f t="shared" si="31"/>
        <v/>
      </c>
      <c r="E74" s="131" t="str">
        <f t="shared" si="31"/>
        <v>SEARCY COUNTY</v>
      </c>
      <c r="F74" s="131" t="str">
        <f t="shared" si="31"/>
        <v/>
      </c>
      <c r="G74" s="131" t="str">
        <f t="shared" si="31"/>
        <v/>
      </c>
      <c r="H74" s="131" t="str">
        <f t="shared" si="31"/>
        <v/>
      </c>
      <c r="I74" s="131" t="str">
        <f t="shared" si="31"/>
        <v/>
      </c>
      <c r="J74" s="131" t="str">
        <f t="shared" si="31"/>
        <v/>
      </c>
      <c r="K74" s="131" t="str">
        <f t="shared" si="31"/>
        <v>WAKULLA COUNTY</v>
      </c>
      <c r="L74" s="131" t="str">
        <f t="shared" si="32"/>
        <v>GRADY COUNTY</v>
      </c>
      <c r="M74" s="131" t="str">
        <f t="shared" si="32"/>
        <v/>
      </c>
      <c r="N74" s="131" t="str">
        <f t="shared" si="32"/>
        <v/>
      </c>
      <c r="O74" s="131" t="str">
        <f t="shared" si="32"/>
        <v>MENARD COUNTY</v>
      </c>
      <c r="P74" s="131" t="str">
        <f t="shared" si="32"/>
        <v>POSEY COUNTY</v>
      </c>
      <c r="Q74" s="131" t="str">
        <f t="shared" si="32"/>
        <v>MILLS COUNTY</v>
      </c>
      <c r="R74" s="131" t="str">
        <f t="shared" si="32"/>
        <v>MORTON COUNTY</v>
      </c>
      <c r="S74" s="131" t="str">
        <f t="shared" si="32"/>
        <v>LEE COUNTY</v>
      </c>
      <c r="T74" s="131" t="str">
        <f t="shared" si="32"/>
        <v/>
      </c>
      <c r="U74" s="131" t="str">
        <f t="shared" si="32"/>
        <v/>
      </c>
      <c r="V74" s="131" t="str">
        <f t="shared" si="33"/>
        <v/>
      </c>
      <c r="W74" s="131" t="str">
        <f t="shared" si="33"/>
        <v/>
      </c>
      <c r="X74" s="131" t="str">
        <f t="shared" si="33"/>
        <v>OGEMAW COUNTY</v>
      </c>
      <c r="Y74" s="131" t="str">
        <f t="shared" si="33"/>
        <v>RENVILLE COUNTY</v>
      </c>
      <c r="Z74" s="131" t="str">
        <f t="shared" si="33"/>
        <v>SMITH COUNTY</v>
      </c>
      <c r="AA74" s="131" t="str">
        <f t="shared" si="33"/>
        <v>MERCER COUNTY</v>
      </c>
      <c r="AB74" s="131" t="str">
        <f t="shared" si="33"/>
        <v/>
      </c>
      <c r="AC74" s="131" t="str">
        <f t="shared" si="33"/>
        <v>NUCKOLLS COUNTY</v>
      </c>
      <c r="AD74" s="131" t="str">
        <f t="shared" si="33"/>
        <v/>
      </c>
      <c r="AE74" s="131" t="str">
        <f t="shared" si="33"/>
        <v/>
      </c>
      <c r="AF74" s="131" t="str">
        <f t="shared" si="34"/>
        <v/>
      </c>
      <c r="AG74" s="131" t="str">
        <f t="shared" si="34"/>
        <v/>
      </c>
      <c r="AH74" s="131" t="str">
        <f t="shared" si="34"/>
        <v/>
      </c>
      <c r="AI74" s="131" t="str">
        <f t="shared" si="34"/>
        <v>NEW HANOVER COUNTY</v>
      </c>
      <c r="AJ74" s="131" t="str">
        <f t="shared" si="34"/>
        <v/>
      </c>
      <c r="AK74" s="131" t="str">
        <f t="shared" si="34"/>
        <v>PICKAWAY COUNTY</v>
      </c>
      <c r="AL74" s="131" t="str">
        <f t="shared" si="34"/>
        <v>ROGER MILLS COUNTY</v>
      </c>
      <c r="AM74" s="131" t="str">
        <f t="shared" si="34"/>
        <v/>
      </c>
      <c r="AN74" s="131" t="str">
        <f t="shared" si="34"/>
        <v>WESTMORELAND COUNTY</v>
      </c>
      <c r="AO74" s="131" t="str">
        <f t="shared" si="34"/>
        <v/>
      </c>
      <c r="AP74" s="131" t="str">
        <f t="shared" si="35"/>
        <v/>
      </c>
      <c r="AQ74" s="131" t="str">
        <f t="shared" si="35"/>
        <v>YANKTON COUNTY</v>
      </c>
      <c r="AR74" s="131" t="str">
        <f t="shared" si="35"/>
        <v>MORGAN COUNTY</v>
      </c>
      <c r="AS74" s="131" t="str">
        <f t="shared" si="35"/>
        <v>DONLEY COUNTY</v>
      </c>
      <c r="AT74" s="131" t="str">
        <f t="shared" si="35"/>
        <v/>
      </c>
      <c r="AU74" s="131" t="str">
        <f t="shared" si="35"/>
        <v/>
      </c>
      <c r="AV74" s="131" t="str">
        <f t="shared" si="35"/>
        <v>NOTTOWAY COUNTY</v>
      </c>
      <c r="AW74" s="131" t="str">
        <f t="shared" si="35"/>
        <v/>
      </c>
      <c r="AX74" s="131" t="str">
        <f t="shared" si="35"/>
        <v/>
      </c>
      <c r="AY74" s="131" t="str">
        <f t="shared" si="35"/>
        <v>WALWORTH COUNTY</v>
      </c>
      <c r="AZ74" s="131" t="str">
        <f t="shared" si="35"/>
        <v/>
      </c>
    </row>
    <row r="75" spans="1:52" x14ac:dyDescent="0.2">
      <c r="A75" s="135">
        <v>66</v>
      </c>
      <c r="B75" s="131" t="str">
        <f t="shared" si="31"/>
        <v>WILCOX COUNTY</v>
      </c>
      <c r="C75" s="131" t="str">
        <f t="shared" si="31"/>
        <v/>
      </c>
      <c r="D75" s="131" t="str">
        <f t="shared" si="31"/>
        <v/>
      </c>
      <c r="E75" s="131" t="str">
        <f t="shared" si="31"/>
        <v>SEBASTIAN COUNTY</v>
      </c>
      <c r="F75" s="131" t="str">
        <f t="shared" si="31"/>
        <v/>
      </c>
      <c r="G75" s="131" t="str">
        <f t="shared" si="31"/>
        <v/>
      </c>
      <c r="H75" s="131" t="str">
        <f t="shared" si="31"/>
        <v/>
      </c>
      <c r="I75" s="131" t="str">
        <f t="shared" si="31"/>
        <v/>
      </c>
      <c r="J75" s="131" t="str">
        <f t="shared" si="31"/>
        <v/>
      </c>
      <c r="K75" s="131" t="str">
        <f t="shared" si="31"/>
        <v>WALTON COUNTY</v>
      </c>
      <c r="L75" s="131" t="str">
        <f t="shared" si="32"/>
        <v>GREENE COUNTY</v>
      </c>
      <c r="M75" s="131" t="str">
        <f t="shared" si="32"/>
        <v/>
      </c>
      <c r="N75" s="131" t="str">
        <f t="shared" si="32"/>
        <v/>
      </c>
      <c r="O75" s="131" t="str">
        <f t="shared" si="32"/>
        <v>MERCER COUNTY</v>
      </c>
      <c r="P75" s="131" t="str">
        <f t="shared" si="32"/>
        <v>PULASKI COUNTY</v>
      </c>
      <c r="Q75" s="131" t="str">
        <f t="shared" si="32"/>
        <v>MITCHELL COUNTY</v>
      </c>
      <c r="R75" s="131" t="str">
        <f t="shared" si="32"/>
        <v>NEMAHA COUNTY</v>
      </c>
      <c r="S75" s="131" t="str">
        <f t="shared" si="32"/>
        <v>LESLIE COUNTY</v>
      </c>
      <c r="T75" s="131" t="str">
        <f t="shared" si="32"/>
        <v/>
      </c>
      <c r="U75" s="131" t="str">
        <f t="shared" si="32"/>
        <v/>
      </c>
      <c r="V75" s="131" t="str">
        <f t="shared" si="33"/>
        <v/>
      </c>
      <c r="W75" s="131" t="str">
        <f t="shared" si="33"/>
        <v/>
      </c>
      <c r="X75" s="131" t="str">
        <f t="shared" si="33"/>
        <v>ONTONAGON COUNTY</v>
      </c>
      <c r="Y75" s="131" t="str">
        <f t="shared" si="33"/>
        <v>RICE COUNTY</v>
      </c>
      <c r="Z75" s="131" t="str">
        <f t="shared" si="33"/>
        <v>STONE COUNTY</v>
      </c>
      <c r="AA75" s="131" t="str">
        <f t="shared" si="33"/>
        <v>MILLER COUNTY</v>
      </c>
      <c r="AB75" s="131" t="str">
        <f t="shared" si="33"/>
        <v/>
      </c>
      <c r="AC75" s="131" t="str">
        <f t="shared" si="33"/>
        <v>OTOE COUNTY</v>
      </c>
      <c r="AD75" s="131" t="str">
        <f t="shared" si="33"/>
        <v/>
      </c>
      <c r="AE75" s="131" t="str">
        <f t="shared" si="33"/>
        <v/>
      </c>
      <c r="AF75" s="131" t="str">
        <f t="shared" si="34"/>
        <v/>
      </c>
      <c r="AG75" s="131" t="str">
        <f t="shared" si="34"/>
        <v/>
      </c>
      <c r="AH75" s="131" t="str">
        <f t="shared" si="34"/>
        <v/>
      </c>
      <c r="AI75" s="131" t="str">
        <f t="shared" si="34"/>
        <v>NORTHAMPTON COUNTY</v>
      </c>
      <c r="AJ75" s="131" t="str">
        <f t="shared" si="34"/>
        <v/>
      </c>
      <c r="AK75" s="131" t="str">
        <f t="shared" si="34"/>
        <v>PIKE COUNTY</v>
      </c>
      <c r="AL75" s="131" t="str">
        <f t="shared" si="34"/>
        <v>ROGERS COUNTY</v>
      </c>
      <c r="AM75" s="131" t="str">
        <f t="shared" si="34"/>
        <v/>
      </c>
      <c r="AN75" s="131" t="str">
        <f t="shared" si="34"/>
        <v>WYOMING COUNTY</v>
      </c>
      <c r="AO75" s="131" t="str">
        <f t="shared" si="34"/>
        <v/>
      </c>
      <c r="AP75" s="131" t="str">
        <f t="shared" si="35"/>
        <v/>
      </c>
      <c r="AQ75" s="131" t="str">
        <f t="shared" si="35"/>
        <v>ZIEBACH COUNTY</v>
      </c>
      <c r="AR75" s="131" t="str">
        <f t="shared" si="35"/>
        <v>OBION COUNTY</v>
      </c>
      <c r="AS75" s="131" t="str">
        <f t="shared" si="35"/>
        <v>DUVAL COUNTY</v>
      </c>
      <c r="AT75" s="131" t="str">
        <f t="shared" si="35"/>
        <v/>
      </c>
      <c r="AU75" s="131" t="str">
        <f t="shared" si="35"/>
        <v/>
      </c>
      <c r="AV75" s="131" t="str">
        <f t="shared" si="35"/>
        <v>ORANGE COUNTY</v>
      </c>
      <c r="AW75" s="131" t="str">
        <f t="shared" si="35"/>
        <v/>
      </c>
      <c r="AX75" s="131" t="str">
        <f t="shared" si="35"/>
        <v/>
      </c>
      <c r="AY75" s="131" t="str">
        <f t="shared" si="35"/>
        <v>WASHBURN COUNTY</v>
      </c>
      <c r="AZ75" s="131" t="str">
        <f t="shared" si="35"/>
        <v/>
      </c>
    </row>
    <row r="76" spans="1:52" x14ac:dyDescent="0.2">
      <c r="A76" s="135">
        <v>67</v>
      </c>
      <c r="B76" s="131" t="str">
        <f t="shared" si="31"/>
        <v>WINSTON COUNTY</v>
      </c>
      <c r="C76" s="131" t="str">
        <f t="shared" si="31"/>
        <v/>
      </c>
      <c r="D76" s="131" t="str">
        <f t="shared" si="31"/>
        <v/>
      </c>
      <c r="E76" s="131" t="str">
        <f t="shared" si="31"/>
        <v>SEVIER COUNTY</v>
      </c>
      <c r="F76" s="131" t="str">
        <f t="shared" si="31"/>
        <v/>
      </c>
      <c r="G76" s="131" t="str">
        <f t="shared" si="31"/>
        <v/>
      </c>
      <c r="H76" s="131" t="str">
        <f t="shared" si="31"/>
        <v/>
      </c>
      <c r="I76" s="131" t="str">
        <f t="shared" si="31"/>
        <v/>
      </c>
      <c r="J76" s="131" t="str">
        <f t="shared" si="31"/>
        <v/>
      </c>
      <c r="K76" s="131" t="str">
        <f t="shared" si="31"/>
        <v>WASHINGTON COUNTY</v>
      </c>
      <c r="L76" s="131" t="str">
        <f t="shared" si="32"/>
        <v>GWINNETT COUNTY</v>
      </c>
      <c r="M76" s="131" t="str">
        <f t="shared" si="32"/>
        <v/>
      </c>
      <c r="N76" s="131" t="str">
        <f t="shared" si="32"/>
        <v/>
      </c>
      <c r="O76" s="131" t="str">
        <f t="shared" si="32"/>
        <v>MONROE COUNTY</v>
      </c>
      <c r="P76" s="131" t="str">
        <f t="shared" si="32"/>
        <v>PUTNAM COUNTY</v>
      </c>
      <c r="Q76" s="131" t="str">
        <f t="shared" si="32"/>
        <v>MONONA COUNTY</v>
      </c>
      <c r="R76" s="131" t="str">
        <f t="shared" si="32"/>
        <v>NEOSHO COUNTY</v>
      </c>
      <c r="S76" s="131" t="str">
        <f t="shared" si="32"/>
        <v>LETCHER COUNTY</v>
      </c>
      <c r="T76" s="131" t="str">
        <f t="shared" si="32"/>
        <v/>
      </c>
      <c r="U76" s="131" t="str">
        <f t="shared" si="32"/>
        <v/>
      </c>
      <c r="V76" s="131" t="str">
        <f t="shared" si="33"/>
        <v/>
      </c>
      <c r="W76" s="131" t="str">
        <f t="shared" si="33"/>
        <v/>
      </c>
      <c r="X76" s="131" t="str">
        <f t="shared" si="33"/>
        <v>OSCEOLA COUNTY</v>
      </c>
      <c r="Y76" s="131" t="str">
        <f t="shared" si="33"/>
        <v>ROCK COUNTY</v>
      </c>
      <c r="Z76" s="131" t="str">
        <f t="shared" si="33"/>
        <v>SUNFLOWER COUNTY</v>
      </c>
      <c r="AA76" s="131" t="str">
        <f t="shared" si="33"/>
        <v>MISSISSIPPI COUNTY</v>
      </c>
      <c r="AB76" s="131" t="str">
        <f t="shared" si="33"/>
        <v/>
      </c>
      <c r="AC76" s="131" t="str">
        <f t="shared" si="33"/>
        <v>PAWNEE COUNTY</v>
      </c>
      <c r="AD76" s="131" t="str">
        <f t="shared" si="33"/>
        <v/>
      </c>
      <c r="AE76" s="131" t="str">
        <f t="shared" si="33"/>
        <v/>
      </c>
      <c r="AF76" s="131" t="str">
        <f t="shared" si="34"/>
        <v/>
      </c>
      <c r="AG76" s="131" t="str">
        <f t="shared" si="34"/>
        <v/>
      </c>
      <c r="AH76" s="131" t="str">
        <f t="shared" si="34"/>
        <v/>
      </c>
      <c r="AI76" s="131" t="str">
        <f t="shared" si="34"/>
        <v>ONSLOW COUNTY</v>
      </c>
      <c r="AJ76" s="131" t="str">
        <f t="shared" si="34"/>
        <v/>
      </c>
      <c r="AK76" s="131" t="str">
        <f t="shared" si="34"/>
        <v>PORTAGE COUNTY</v>
      </c>
      <c r="AL76" s="131" t="str">
        <f t="shared" si="34"/>
        <v>SEMINOLE COUNTY</v>
      </c>
      <c r="AM76" s="131" t="str">
        <f t="shared" si="34"/>
        <v/>
      </c>
      <c r="AN76" s="131" t="str">
        <f t="shared" si="34"/>
        <v>YORK COUNTY</v>
      </c>
      <c r="AO76" s="131" t="str">
        <f t="shared" si="34"/>
        <v/>
      </c>
      <c r="AP76" s="131" t="str">
        <f t="shared" si="35"/>
        <v/>
      </c>
      <c r="AQ76" s="131" t="str">
        <f t="shared" si="35"/>
        <v/>
      </c>
      <c r="AR76" s="131" t="str">
        <f t="shared" si="35"/>
        <v>OVERTON COUNTY</v>
      </c>
      <c r="AS76" s="131" t="str">
        <f t="shared" si="35"/>
        <v>EASTLAND COUNTY</v>
      </c>
      <c r="AT76" s="131" t="str">
        <f t="shared" si="35"/>
        <v/>
      </c>
      <c r="AU76" s="131" t="str">
        <f t="shared" si="35"/>
        <v/>
      </c>
      <c r="AV76" s="131" t="str">
        <f t="shared" si="35"/>
        <v>PAGE COUNTY</v>
      </c>
      <c r="AW76" s="131" t="str">
        <f t="shared" si="35"/>
        <v/>
      </c>
      <c r="AX76" s="131" t="str">
        <f t="shared" si="35"/>
        <v/>
      </c>
      <c r="AY76" s="131" t="str">
        <f t="shared" si="35"/>
        <v>WASHINGTON COUNTY</v>
      </c>
      <c r="AZ76" s="131" t="str">
        <f t="shared" si="35"/>
        <v/>
      </c>
    </row>
    <row r="77" spans="1:52" x14ac:dyDescent="0.2">
      <c r="A77" s="135">
        <v>68</v>
      </c>
      <c r="B77" s="131" t="str">
        <f t="shared" si="31"/>
        <v/>
      </c>
      <c r="C77" s="131" t="str">
        <f t="shared" si="31"/>
        <v/>
      </c>
      <c r="D77" s="131" t="str">
        <f t="shared" si="31"/>
        <v/>
      </c>
      <c r="E77" s="131" t="str">
        <f t="shared" si="31"/>
        <v>SHARP COUNTY</v>
      </c>
      <c r="F77" s="131" t="str">
        <f t="shared" si="31"/>
        <v/>
      </c>
      <c r="G77" s="131" t="str">
        <f t="shared" si="31"/>
        <v/>
      </c>
      <c r="H77" s="131" t="str">
        <f t="shared" si="31"/>
        <v/>
      </c>
      <c r="I77" s="131" t="str">
        <f t="shared" si="31"/>
        <v/>
      </c>
      <c r="J77" s="131" t="str">
        <f t="shared" si="31"/>
        <v/>
      </c>
      <c r="K77" s="131" t="str">
        <f t="shared" si="31"/>
        <v/>
      </c>
      <c r="L77" s="131" t="str">
        <f t="shared" si="32"/>
        <v>HABERSHAM COUNTY</v>
      </c>
      <c r="M77" s="131" t="str">
        <f t="shared" si="32"/>
        <v/>
      </c>
      <c r="N77" s="131" t="str">
        <f t="shared" si="32"/>
        <v/>
      </c>
      <c r="O77" s="131" t="str">
        <f t="shared" si="32"/>
        <v>MONTGOMERY COUNTY</v>
      </c>
      <c r="P77" s="131" t="str">
        <f t="shared" si="32"/>
        <v>RANDOLPH COUNTY</v>
      </c>
      <c r="Q77" s="131" t="str">
        <f t="shared" si="32"/>
        <v>MONROE COUNTY</v>
      </c>
      <c r="R77" s="131" t="str">
        <f t="shared" si="32"/>
        <v>NESS COUNTY</v>
      </c>
      <c r="S77" s="131" t="str">
        <f t="shared" si="32"/>
        <v>LEWIS COUNTY</v>
      </c>
      <c r="T77" s="131" t="str">
        <f t="shared" si="32"/>
        <v/>
      </c>
      <c r="U77" s="131" t="str">
        <f t="shared" si="32"/>
        <v/>
      </c>
      <c r="V77" s="131" t="str">
        <f t="shared" si="33"/>
        <v/>
      </c>
      <c r="W77" s="131" t="str">
        <f t="shared" si="33"/>
        <v/>
      </c>
      <c r="X77" s="131" t="str">
        <f t="shared" si="33"/>
        <v>OSCODA COUNTY</v>
      </c>
      <c r="Y77" s="131" t="str">
        <f t="shared" si="33"/>
        <v>ROSEAU COUNTY</v>
      </c>
      <c r="Z77" s="131" t="str">
        <f t="shared" si="33"/>
        <v>TALLAHATCHIE COUNTY</v>
      </c>
      <c r="AA77" s="131" t="str">
        <f t="shared" si="33"/>
        <v>MONITEAU COUNTY</v>
      </c>
      <c r="AB77" s="131" t="str">
        <f t="shared" si="33"/>
        <v/>
      </c>
      <c r="AC77" s="131" t="str">
        <f t="shared" si="33"/>
        <v>PERKINS COUNTY</v>
      </c>
      <c r="AD77" s="131" t="str">
        <f t="shared" si="33"/>
        <v/>
      </c>
      <c r="AE77" s="131" t="str">
        <f t="shared" si="33"/>
        <v/>
      </c>
      <c r="AF77" s="131" t="str">
        <f t="shared" si="34"/>
        <v/>
      </c>
      <c r="AG77" s="131" t="str">
        <f t="shared" si="34"/>
        <v/>
      </c>
      <c r="AH77" s="131" t="str">
        <f t="shared" si="34"/>
        <v/>
      </c>
      <c r="AI77" s="131" t="str">
        <f t="shared" si="34"/>
        <v>ORANGE COUNTY</v>
      </c>
      <c r="AJ77" s="131" t="str">
        <f t="shared" si="34"/>
        <v/>
      </c>
      <c r="AK77" s="131" t="str">
        <f t="shared" si="34"/>
        <v>PREBLE COUNTY</v>
      </c>
      <c r="AL77" s="131" t="str">
        <f t="shared" si="34"/>
        <v>SEQUOYAH COUNTY</v>
      </c>
      <c r="AM77" s="131" t="str">
        <f t="shared" si="34"/>
        <v/>
      </c>
      <c r="AN77" s="131" t="str">
        <f t="shared" si="34"/>
        <v/>
      </c>
      <c r="AO77" s="131" t="str">
        <f t="shared" si="34"/>
        <v/>
      </c>
      <c r="AP77" s="131" t="str">
        <f t="shared" si="35"/>
        <v/>
      </c>
      <c r="AQ77" s="131" t="str">
        <f t="shared" si="35"/>
        <v/>
      </c>
      <c r="AR77" s="131" t="str">
        <f t="shared" si="35"/>
        <v>PERRY COUNTY</v>
      </c>
      <c r="AS77" s="131" t="str">
        <f t="shared" si="35"/>
        <v>ECTOR COUNTY</v>
      </c>
      <c r="AT77" s="131" t="str">
        <f t="shared" si="35"/>
        <v/>
      </c>
      <c r="AU77" s="131" t="str">
        <f t="shared" si="35"/>
        <v/>
      </c>
      <c r="AV77" s="131" t="str">
        <f t="shared" si="35"/>
        <v>PATRICK COUNTY</v>
      </c>
      <c r="AW77" s="131" t="str">
        <f t="shared" si="35"/>
        <v/>
      </c>
      <c r="AX77" s="131" t="str">
        <f t="shared" si="35"/>
        <v/>
      </c>
      <c r="AY77" s="131" t="str">
        <f t="shared" si="35"/>
        <v>WAUKESHA COUNTY</v>
      </c>
      <c r="AZ77" s="131" t="str">
        <f t="shared" si="35"/>
        <v/>
      </c>
    </row>
    <row r="78" spans="1:52" x14ac:dyDescent="0.2">
      <c r="A78" s="135">
        <v>69</v>
      </c>
      <c r="B78" s="131" t="str">
        <f t="shared" si="31"/>
        <v/>
      </c>
      <c r="C78" s="131" t="str">
        <f t="shared" si="31"/>
        <v/>
      </c>
      <c r="D78" s="131" t="str">
        <f t="shared" si="31"/>
        <v/>
      </c>
      <c r="E78" s="131" t="str">
        <f t="shared" si="31"/>
        <v>STONE COUNTY</v>
      </c>
      <c r="F78" s="131" t="str">
        <f t="shared" si="31"/>
        <v/>
      </c>
      <c r="G78" s="131" t="str">
        <f t="shared" si="31"/>
        <v/>
      </c>
      <c r="H78" s="131" t="str">
        <f t="shared" si="31"/>
        <v/>
      </c>
      <c r="I78" s="131" t="str">
        <f t="shared" si="31"/>
        <v/>
      </c>
      <c r="J78" s="131" t="str">
        <f t="shared" si="31"/>
        <v/>
      </c>
      <c r="K78" s="131" t="str">
        <f t="shared" si="31"/>
        <v/>
      </c>
      <c r="L78" s="131" t="str">
        <f t="shared" si="32"/>
        <v>HALL COUNTY</v>
      </c>
      <c r="M78" s="131" t="str">
        <f t="shared" si="32"/>
        <v/>
      </c>
      <c r="N78" s="131" t="str">
        <f t="shared" si="32"/>
        <v/>
      </c>
      <c r="O78" s="131" t="str">
        <f t="shared" si="32"/>
        <v>MORGAN COUNTY</v>
      </c>
      <c r="P78" s="131" t="str">
        <f t="shared" si="32"/>
        <v>RIPLEY COUNTY</v>
      </c>
      <c r="Q78" s="131" t="str">
        <f t="shared" si="32"/>
        <v>MONTGOMERY COUNTY</v>
      </c>
      <c r="R78" s="131" t="str">
        <f t="shared" si="32"/>
        <v>NORTON COUNTY</v>
      </c>
      <c r="S78" s="131" t="str">
        <f t="shared" si="32"/>
        <v>LINCOLN COUNTY</v>
      </c>
      <c r="T78" s="131" t="str">
        <f t="shared" si="32"/>
        <v/>
      </c>
      <c r="U78" s="131" t="str">
        <f t="shared" si="32"/>
        <v/>
      </c>
      <c r="V78" s="131" t="str">
        <f t="shared" si="33"/>
        <v/>
      </c>
      <c r="W78" s="131" t="str">
        <f t="shared" si="33"/>
        <v/>
      </c>
      <c r="X78" s="131" t="str">
        <f t="shared" si="33"/>
        <v>OTSEGO COUNTY</v>
      </c>
      <c r="Y78" s="131" t="str">
        <f t="shared" si="33"/>
        <v>ST. LOUIS COUNTY</v>
      </c>
      <c r="Z78" s="131" t="str">
        <f t="shared" si="33"/>
        <v>TATE COUNTY</v>
      </c>
      <c r="AA78" s="131" t="str">
        <f t="shared" si="33"/>
        <v>MONROE COUNTY</v>
      </c>
      <c r="AB78" s="131" t="str">
        <f t="shared" si="33"/>
        <v/>
      </c>
      <c r="AC78" s="131" t="str">
        <f t="shared" si="33"/>
        <v>PHELPS COUNTY</v>
      </c>
      <c r="AD78" s="131" t="str">
        <f t="shared" si="33"/>
        <v/>
      </c>
      <c r="AE78" s="131" t="str">
        <f t="shared" si="33"/>
        <v/>
      </c>
      <c r="AF78" s="131" t="str">
        <f t="shared" si="34"/>
        <v/>
      </c>
      <c r="AG78" s="131" t="str">
        <f t="shared" si="34"/>
        <v/>
      </c>
      <c r="AH78" s="131" t="str">
        <f t="shared" si="34"/>
        <v/>
      </c>
      <c r="AI78" s="131" t="str">
        <f t="shared" si="34"/>
        <v>PAMLICO COUNTY</v>
      </c>
      <c r="AJ78" s="131" t="str">
        <f t="shared" si="34"/>
        <v/>
      </c>
      <c r="AK78" s="131" t="str">
        <f t="shared" si="34"/>
        <v>PUTNAM COUNTY</v>
      </c>
      <c r="AL78" s="131" t="str">
        <f t="shared" si="34"/>
        <v>STEPHENS COUNTY</v>
      </c>
      <c r="AM78" s="131" t="str">
        <f t="shared" si="34"/>
        <v/>
      </c>
      <c r="AN78" s="131" t="str">
        <f t="shared" si="34"/>
        <v/>
      </c>
      <c r="AO78" s="131" t="str">
        <f t="shared" si="34"/>
        <v/>
      </c>
      <c r="AP78" s="131" t="str">
        <f t="shared" si="35"/>
        <v/>
      </c>
      <c r="AQ78" s="131" t="str">
        <f t="shared" si="35"/>
        <v/>
      </c>
      <c r="AR78" s="131" t="str">
        <f t="shared" si="35"/>
        <v>PICKETT COUNTY</v>
      </c>
      <c r="AS78" s="131" t="str">
        <f t="shared" si="35"/>
        <v>EDWARDS COUNTY</v>
      </c>
      <c r="AT78" s="131" t="str">
        <f t="shared" si="35"/>
        <v/>
      </c>
      <c r="AU78" s="131" t="str">
        <f t="shared" si="35"/>
        <v/>
      </c>
      <c r="AV78" s="131" t="str">
        <f t="shared" si="35"/>
        <v>PITTSYLVANIA COUNTY</v>
      </c>
      <c r="AW78" s="131" t="str">
        <f t="shared" si="35"/>
        <v/>
      </c>
      <c r="AX78" s="131" t="str">
        <f t="shared" si="35"/>
        <v/>
      </c>
      <c r="AY78" s="131" t="str">
        <f t="shared" si="35"/>
        <v>WAUPACA COUNTY</v>
      </c>
      <c r="AZ78" s="131" t="str">
        <f t="shared" si="35"/>
        <v/>
      </c>
    </row>
    <row r="79" spans="1:52" x14ac:dyDescent="0.2">
      <c r="A79" s="135">
        <v>70</v>
      </c>
      <c r="B79" s="131" t="str">
        <f t="shared" si="31"/>
        <v/>
      </c>
      <c r="C79" s="131" t="str">
        <f t="shared" si="31"/>
        <v/>
      </c>
      <c r="D79" s="131" t="str">
        <f t="shared" si="31"/>
        <v/>
      </c>
      <c r="E79" s="131" t="str">
        <f t="shared" si="31"/>
        <v>UNION COUNTY</v>
      </c>
      <c r="F79" s="131" t="str">
        <f t="shared" si="31"/>
        <v/>
      </c>
      <c r="G79" s="131" t="str">
        <f t="shared" si="31"/>
        <v/>
      </c>
      <c r="H79" s="131" t="str">
        <f t="shared" si="31"/>
        <v/>
      </c>
      <c r="I79" s="131" t="str">
        <f t="shared" si="31"/>
        <v/>
      </c>
      <c r="J79" s="131" t="str">
        <f t="shared" si="31"/>
        <v/>
      </c>
      <c r="K79" s="131" t="str">
        <f t="shared" si="31"/>
        <v/>
      </c>
      <c r="L79" s="131" t="str">
        <f t="shared" si="32"/>
        <v>HANCOCK COUNTY</v>
      </c>
      <c r="M79" s="131" t="str">
        <f t="shared" si="32"/>
        <v/>
      </c>
      <c r="N79" s="131" t="str">
        <f t="shared" si="32"/>
        <v/>
      </c>
      <c r="O79" s="131" t="str">
        <f t="shared" si="32"/>
        <v>MOULTRIE COUNTY</v>
      </c>
      <c r="P79" s="131" t="str">
        <f t="shared" si="32"/>
        <v>RUSH COUNTY</v>
      </c>
      <c r="Q79" s="131" t="str">
        <f t="shared" si="32"/>
        <v>MUSCATINE COUNTY</v>
      </c>
      <c r="R79" s="131" t="str">
        <f t="shared" si="32"/>
        <v>OSAGE COUNTY</v>
      </c>
      <c r="S79" s="131" t="str">
        <f t="shared" si="32"/>
        <v>LIVINGSTON COUNTY</v>
      </c>
      <c r="T79" s="131" t="str">
        <f t="shared" si="32"/>
        <v/>
      </c>
      <c r="U79" s="131" t="str">
        <f t="shared" si="32"/>
        <v/>
      </c>
      <c r="V79" s="131" t="str">
        <f t="shared" si="33"/>
        <v/>
      </c>
      <c r="W79" s="131" t="str">
        <f t="shared" si="33"/>
        <v/>
      </c>
      <c r="X79" s="131" t="str">
        <f t="shared" si="33"/>
        <v>OTTAWA COUNTY</v>
      </c>
      <c r="Y79" s="131" t="str">
        <f t="shared" si="33"/>
        <v>SCOTT COUNTY</v>
      </c>
      <c r="Z79" s="131" t="str">
        <f t="shared" si="33"/>
        <v>TIPPAH COUNTY</v>
      </c>
      <c r="AA79" s="131" t="str">
        <f t="shared" si="33"/>
        <v>MONTGOMERY COUNTY</v>
      </c>
      <c r="AB79" s="131" t="str">
        <f t="shared" si="33"/>
        <v/>
      </c>
      <c r="AC79" s="131" t="str">
        <f t="shared" si="33"/>
        <v>PIERCE COUNTY</v>
      </c>
      <c r="AD79" s="131" t="str">
        <f t="shared" si="33"/>
        <v/>
      </c>
      <c r="AE79" s="131" t="str">
        <f t="shared" si="33"/>
        <v/>
      </c>
      <c r="AF79" s="131" t="str">
        <f t="shared" si="34"/>
        <v/>
      </c>
      <c r="AG79" s="131" t="str">
        <f t="shared" si="34"/>
        <v/>
      </c>
      <c r="AH79" s="131" t="str">
        <f t="shared" si="34"/>
        <v/>
      </c>
      <c r="AI79" s="131" t="str">
        <f t="shared" si="34"/>
        <v>PASQUOTANK COUNTY</v>
      </c>
      <c r="AJ79" s="131" t="str">
        <f t="shared" si="34"/>
        <v/>
      </c>
      <c r="AK79" s="131" t="str">
        <f t="shared" si="34"/>
        <v>RICHLAND COUNTY</v>
      </c>
      <c r="AL79" s="131" t="str">
        <f t="shared" si="34"/>
        <v>TEXAS COUNTY</v>
      </c>
      <c r="AM79" s="131" t="str">
        <f t="shared" si="34"/>
        <v/>
      </c>
      <c r="AN79" s="131" t="str">
        <f t="shared" si="34"/>
        <v/>
      </c>
      <c r="AO79" s="131" t="str">
        <f t="shared" si="34"/>
        <v/>
      </c>
      <c r="AP79" s="131" t="str">
        <f t="shared" si="35"/>
        <v/>
      </c>
      <c r="AQ79" s="131" t="str">
        <f t="shared" si="35"/>
        <v/>
      </c>
      <c r="AR79" s="131" t="str">
        <f t="shared" si="35"/>
        <v>POLK COUNTY</v>
      </c>
      <c r="AS79" s="131" t="str">
        <f t="shared" si="35"/>
        <v>ELLIS COUNTY</v>
      </c>
      <c r="AT79" s="131" t="str">
        <f t="shared" si="35"/>
        <v/>
      </c>
      <c r="AU79" s="131" t="str">
        <f t="shared" si="35"/>
        <v/>
      </c>
      <c r="AV79" s="131" t="str">
        <f t="shared" si="35"/>
        <v>POWHATAN COUNTY</v>
      </c>
      <c r="AW79" s="131" t="str">
        <f t="shared" si="35"/>
        <v/>
      </c>
      <c r="AX79" s="131" t="str">
        <f t="shared" si="35"/>
        <v/>
      </c>
      <c r="AY79" s="131" t="str">
        <f t="shared" si="35"/>
        <v>WAUSHARA COUNTY</v>
      </c>
      <c r="AZ79" s="131" t="str">
        <f t="shared" si="35"/>
        <v/>
      </c>
    </row>
    <row r="80" spans="1:52" x14ac:dyDescent="0.2">
      <c r="A80" s="135">
        <v>71</v>
      </c>
      <c r="B80" s="131" t="str">
        <f t="shared" ref="B80:K89" si="36">IFERROR(VLOOKUP($B$3&amp;"_"&amp;B$8&amp;$A80,LookUpTable_CountyName_AllYears,3,FALSE),"")</f>
        <v/>
      </c>
      <c r="C80" s="131" t="str">
        <f t="shared" si="36"/>
        <v/>
      </c>
      <c r="D80" s="131" t="str">
        <f t="shared" si="36"/>
        <v/>
      </c>
      <c r="E80" s="131" t="str">
        <f t="shared" si="36"/>
        <v>VAN BUREN COUNTY</v>
      </c>
      <c r="F80" s="131" t="str">
        <f t="shared" si="36"/>
        <v/>
      </c>
      <c r="G80" s="131" t="str">
        <f t="shared" si="36"/>
        <v/>
      </c>
      <c r="H80" s="131" t="str">
        <f t="shared" si="36"/>
        <v/>
      </c>
      <c r="I80" s="131" t="str">
        <f t="shared" si="36"/>
        <v/>
      </c>
      <c r="J80" s="131" t="str">
        <f t="shared" si="36"/>
        <v/>
      </c>
      <c r="K80" s="131" t="str">
        <f t="shared" si="36"/>
        <v/>
      </c>
      <c r="L80" s="131" t="str">
        <f t="shared" ref="L80:U89" si="37">IFERROR(VLOOKUP($B$3&amp;"_"&amp;L$8&amp;$A80,LookUpTable_CountyName_AllYears,3,FALSE),"")</f>
        <v>HARALSON COUNTY</v>
      </c>
      <c r="M80" s="131" t="str">
        <f t="shared" si="37"/>
        <v/>
      </c>
      <c r="N80" s="131" t="str">
        <f t="shared" si="37"/>
        <v/>
      </c>
      <c r="O80" s="131" t="str">
        <f t="shared" si="37"/>
        <v>OGLE COUNTY</v>
      </c>
      <c r="P80" s="131" t="str">
        <f t="shared" si="37"/>
        <v>ST. JOSEPH COUNTY</v>
      </c>
      <c r="Q80" s="131" t="str">
        <f t="shared" si="37"/>
        <v>O'BRIEN COUNTY</v>
      </c>
      <c r="R80" s="131" t="str">
        <f t="shared" si="37"/>
        <v>OSBORNE COUNTY</v>
      </c>
      <c r="S80" s="131" t="str">
        <f t="shared" si="37"/>
        <v>LOGAN COUNTY</v>
      </c>
      <c r="T80" s="131" t="str">
        <f t="shared" si="37"/>
        <v/>
      </c>
      <c r="U80" s="131" t="str">
        <f t="shared" si="37"/>
        <v/>
      </c>
      <c r="V80" s="131" t="str">
        <f t="shared" ref="V80:AE89" si="38">IFERROR(VLOOKUP($B$3&amp;"_"&amp;V$8&amp;$A80,LookUpTable_CountyName_AllYears,3,FALSE),"")</f>
        <v/>
      </c>
      <c r="W80" s="131" t="str">
        <f t="shared" si="38"/>
        <v/>
      </c>
      <c r="X80" s="131" t="str">
        <f t="shared" si="38"/>
        <v>PRESQUE ISLE COUNTY</v>
      </c>
      <c r="Y80" s="131" t="str">
        <f t="shared" si="38"/>
        <v>SHERBURNE COUNTY</v>
      </c>
      <c r="Z80" s="131" t="str">
        <f t="shared" si="38"/>
        <v>TISHOMINGO COUNTY</v>
      </c>
      <c r="AA80" s="131" t="str">
        <f t="shared" si="38"/>
        <v>MORGAN COUNTY</v>
      </c>
      <c r="AB80" s="131" t="str">
        <f t="shared" si="38"/>
        <v/>
      </c>
      <c r="AC80" s="131" t="str">
        <f t="shared" si="38"/>
        <v>PLATTE COUNTY</v>
      </c>
      <c r="AD80" s="131" t="str">
        <f t="shared" si="38"/>
        <v/>
      </c>
      <c r="AE80" s="131" t="str">
        <f t="shared" si="38"/>
        <v/>
      </c>
      <c r="AF80" s="131" t="str">
        <f t="shared" ref="AF80:AO89" si="39">IFERROR(VLOOKUP($B$3&amp;"_"&amp;AF$8&amp;$A80,LookUpTable_CountyName_AllYears,3,FALSE),"")</f>
        <v/>
      </c>
      <c r="AG80" s="131" t="str">
        <f t="shared" si="39"/>
        <v/>
      </c>
      <c r="AH80" s="131" t="str">
        <f t="shared" si="39"/>
        <v/>
      </c>
      <c r="AI80" s="131" t="str">
        <f t="shared" si="39"/>
        <v>PENDER COUNTY</v>
      </c>
      <c r="AJ80" s="131" t="str">
        <f t="shared" si="39"/>
        <v/>
      </c>
      <c r="AK80" s="131" t="str">
        <f t="shared" si="39"/>
        <v>ROSS COUNTY</v>
      </c>
      <c r="AL80" s="131" t="str">
        <f t="shared" si="39"/>
        <v>TILLMAN COUNTY</v>
      </c>
      <c r="AM80" s="131" t="str">
        <f t="shared" si="39"/>
        <v/>
      </c>
      <c r="AN80" s="131" t="str">
        <f t="shared" si="39"/>
        <v/>
      </c>
      <c r="AO80" s="131" t="str">
        <f t="shared" si="39"/>
        <v/>
      </c>
      <c r="AP80" s="131" t="str">
        <f t="shared" ref="AP80:AZ89" si="40">IFERROR(VLOOKUP($B$3&amp;"_"&amp;AP$8&amp;$A80,LookUpTable_CountyName_AllYears,3,FALSE),"")</f>
        <v/>
      </c>
      <c r="AQ80" s="131" t="str">
        <f t="shared" si="40"/>
        <v/>
      </c>
      <c r="AR80" s="131" t="str">
        <f t="shared" si="40"/>
        <v>PUTNAM COUNTY</v>
      </c>
      <c r="AS80" s="131" t="str">
        <f t="shared" si="40"/>
        <v>EL PASO COUNTY</v>
      </c>
      <c r="AT80" s="131" t="str">
        <f t="shared" si="40"/>
        <v/>
      </c>
      <c r="AU80" s="131" t="str">
        <f t="shared" si="40"/>
        <v/>
      </c>
      <c r="AV80" s="131" t="str">
        <f t="shared" si="40"/>
        <v>PRINCE EDWARD COUNTY</v>
      </c>
      <c r="AW80" s="131" t="str">
        <f t="shared" si="40"/>
        <v/>
      </c>
      <c r="AX80" s="131" t="str">
        <f t="shared" si="40"/>
        <v/>
      </c>
      <c r="AY80" s="131" t="str">
        <f t="shared" si="40"/>
        <v>WINNEBAGO COUNTY</v>
      </c>
      <c r="AZ80" s="131" t="str">
        <f t="shared" si="40"/>
        <v/>
      </c>
    </row>
    <row r="81" spans="1:52" x14ac:dyDescent="0.2">
      <c r="A81" s="135">
        <v>72</v>
      </c>
      <c r="B81" s="131" t="str">
        <f t="shared" si="36"/>
        <v/>
      </c>
      <c r="C81" s="131" t="str">
        <f t="shared" si="36"/>
        <v/>
      </c>
      <c r="D81" s="131" t="str">
        <f t="shared" si="36"/>
        <v/>
      </c>
      <c r="E81" s="131" t="str">
        <f t="shared" si="36"/>
        <v>WASHINGTON COUNTY</v>
      </c>
      <c r="F81" s="131" t="str">
        <f t="shared" si="36"/>
        <v/>
      </c>
      <c r="G81" s="131" t="str">
        <f t="shared" si="36"/>
        <v/>
      </c>
      <c r="H81" s="131" t="str">
        <f t="shared" si="36"/>
        <v/>
      </c>
      <c r="I81" s="131" t="str">
        <f t="shared" si="36"/>
        <v/>
      </c>
      <c r="J81" s="131" t="str">
        <f t="shared" si="36"/>
        <v/>
      </c>
      <c r="K81" s="131" t="str">
        <f t="shared" si="36"/>
        <v/>
      </c>
      <c r="L81" s="131" t="str">
        <f t="shared" si="37"/>
        <v>HARRIS COUNTY</v>
      </c>
      <c r="M81" s="131" t="str">
        <f t="shared" si="37"/>
        <v/>
      </c>
      <c r="N81" s="131" t="str">
        <f t="shared" si="37"/>
        <v/>
      </c>
      <c r="O81" s="131" t="str">
        <f t="shared" si="37"/>
        <v>PEORIA COUNTY</v>
      </c>
      <c r="P81" s="131" t="str">
        <f t="shared" si="37"/>
        <v>SCOTT COUNTY</v>
      </c>
      <c r="Q81" s="131" t="str">
        <f t="shared" si="37"/>
        <v>OSCEOLA COUNTY</v>
      </c>
      <c r="R81" s="131" t="str">
        <f t="shared" si="37"/>
        <v>OTTAWA COUNTY</v>
      </c>
      <c r="S81" s="131" t="str">
        <f t="shared" si="37"/>
        <v>LYON COUNTY</v>
      </c>
      <c r="T81" s="131" t="str">
        <f t="shared" si="37"/>
        <v/>
      </c>
      <c r="U81" s="131" t="str">
        <f t="shared" si="37"/>
        <v/>
      </c>
      <c r="V81" s="131" t="str">
        <f t="shared" si="38"/>
        <v/>
      </c>
      <c r="W81" s="131" t="str">
        <f t="shared" si="38"/>
        <v/>
      </c>
      <c r="X81" s="131" t="str">
        <f t="shared" si="38"/>
        <v>ROSCOMMON COUNTY</v>
      </c>
      <c r="Y81" s="131" t="str">
        <f t="shared" si="38"/>
        <v>SIBLEY COUNTY</v>
      </c>
      <c r="Z81" s="131" t="str">
        <f t="shared" si="38"/>
        <v>TUNICA COUNTY</v>
      </c>
      <c r="AA81" s="131" t="str">
        <f t="shared" si="38"/>
        <v>NEW MADRID COUNTY</v>
      </c>
      <c r="AB81" s="131" t="str">
        <f t="shared" si="38"/>
        <v/>
      </c>
      <c r="AC81" s="131" t="str">
        <f t="shared" si="38"/>
        <v>POLK COUNTY</v>
      </c>
      <c r="AD81" s="131" t="str">
        <f t="shared" si="38"/>
        <v/>
      </c>
      <c r="AE81" s="131" t="str">
        <f t="shared" si="38"/>
        <v/>
      </c>
      <c r="AF81" s="131" t="str">
        <f t="shared" si="39"/>
        <v/>
      </c>
      <c r="AG81" s="131" t="str">
        <f t="shared" si="39"/>
        <v/>
      </c>
      <c r="AH81" s="131" t="str">
        <f t="shared" si="39"/>
        <v/>
      </c>
      <c r="AI81" s="131" t="str">
        <f t="shared" si="39"/>
        <v>PERQUIMANS COUNTY</v>
      </c>
      <c r="AJ81" s="131" t="str">
        <f t="shared" si="39"/>
        <v/>
      </c>
      <c r="AK81" s="131" t="str">
        <f t="shared" si="39"/>
        <v>SANDUSKY COUNTY</v>
      </c>
      <c r="AL81" s="131" t="str">
        <f t="shared" si="39"/>
        <v>TULSA COUNTY</v>
      </c>
      <c r="AM81" s="131" t="str">
        <f t="shared" si="39"/>
        <v/>
      </c>
      <c r="AN81" s="131" t="str">
        <f t="shared" si="39"/>
        <v/>
      </c>
      <c r="AO81" s="131" t="str">
        <f t="shared" si="39"/>
        <v/>
      </c>
      <c r="AP81" s="131" t="str">
        <f t="shared" si="40"/>
        <v/>
      </c>
      <c r="AQ81" s="131" t="str">
        <f t="shared" si="40"/>
        <v/>
      </c>
      <c r="AR81" s="131" t="str">
        <f t="shared" si="40"/>
        <v>RHEA COUNTY</v>
      </c>
      <c r="AS81" s="131" t="str">
        <f t="shared" si="40"/>
        <v>ERATH COUNTY</v>
      </c>
      <c r="AT81" s="131" t="str">
        <f t="shared" si="40"/>
        <v/>
      </c>
      <c r="AU81" s="131" t="str">
        <f t="shared" si="40"/>
        <v/>
      </c>
      <c r="AV81" s="131" t="str">
        <f t="shared" si="40"/>
        <v>PRINCE GEORGE COUNTY</v>
      </c>
      <c r="AW81" s="131" t="str">
        <f t="shared" si="40"/>
        <v/>
      </c>
      <c r="AX81" s="131" t="str">
        <f t="shared" si="40"/>
        <v/>
      </c>
      <c r="AY81" s="131" t="str">
        <f t="shared" si="40"/>
        <v>WOOD COUNTY</v>
      </c>
      <c r="AZ81" s="131" t="str">
        <f t="shared" si="40"/>
        <v/>
      </c>
    </row>
    <row r="82" spans="1:52" x14ac:dyDescent="0.2">
      <c r="A82" s="135">
        <v>73</v>
      </c>
      <c r="B82" s="131" t="str">
        <f t="shared" si="36"/>
        <v/>
      </c>
      <c r="C82" s="131" t="str">
        <f t="shared" si="36"/>
        <v/>
      </c>
      <c r="D82" s="131" t="str">
        <f t="shared" si="36"/>
        <v/>
      </c>
      <c r="E82" s="131" t="str">
        <f t="shared" si="36"/>
        <v>WHITE COUNTY</v>
      </c>
      <c r="F82" s="131" t="str">
        <f t="shared" si="36"/>
        <v/>
      </c>
      <c r="G82" s="131" t="str">
        <f t="shared" si="36"/>
        <v/>
      </c>
      <c r="H82" s="131" t="str">
        <f t="shared" si="36"/>
        <v/>
      </c>
      <c r="I82" s="131" t="str">
        <f t="shared" si="36"/>
        <v/>
      </c>
      <c r="J82" s="131" t="str">
        <f t="shared" si="36"/>
        <v/>
      </c>
      <c r="K82" s="131" t="str">
        <f t="shared" si="36"/>
        <v/>
      </c>
      <c r="L82" s="131" t="str">
        <f t="shared" si="37"/>
        <v>HART COUNTY</v>
      </c>
      <c r="M82" s="131" t="str">
        <f t="shared" si="37"/>
        <v/>
      </c>
      <c r="N82" s="131" t="str">
        <f t="shared" si="37"/>
        <v/>
      </c>
      <c r="O82" s="131" t="str">
        <f t="shared" si="37"/>
        <v>PERRY COUNTY</v>
      </c>
      <c r="P82" s="131" t="str">
        <f t="shared" si="37"/>
        <v>SHELBY COUNTY</v>
      </c>
      <c r="Q82" s="131" t="str">
        <f t="shared" si="37"/>
        <v>PAGE COUNTY</v>
      </c>
      <c r="R82" s="131" t="str">
        <f t="shared" si="37"/>
        <v>PAWNEE COUNTY</v>
      </c>
      <c r="S82" s="131" t="str">
        <f t="shared" si="37"/>
        <v>MCCRACKEN COUNTY</v>
      </c>
      <c r="T82" s="131" t="str">
        <f t="shared" si="37"/>
        <v/>
      </c>
      <c r="U82" s="131" t="str">
        <f t="shared" si="37"/>
        <v/>
      </c>
      <c r="V82" s="131" t="str">
        <f t="shared" si="38"/>
        <v/>
      </c>
      <c r="W82" s="131" t="str">
        <f t="shared" si="38"/>
        <v/>
      </c>
      <c r="X82" s="131" t="str">
        <f t="shared" si="38"/>
        <v>SAGINAW COUNTY</v>
      </c>
      <c r="Y82" s="131" t="str">
        <f t="shared" si="38"/>
        <v>STEARNS COUNTY</v>
      </c>
      <c r="Z82" s="131" t="str">
        <f t="shared" si="38"/>
        <v>UNION COUNTY</v>
      </c>
      <c r="AA82" s="131" t="str">
        <f t="shared" si="38"/>
        <v>NEWTON COUNTY</v>
      </c>
      <c r="AB82" s="131" t="str">
        <f t="shared" si="38"/>
        <v/>
      </c>
      <c r="AC82" s="131" t="str">
        <f t="shared" si="38"/>
        <v>RED WILLOW COUNTY</v>
      </c>
      <c r="AD82" s="131" t="str">
        <f t="shared" si="38"/>
        <v/>
      </c>
      <c r="AE82" s="131" t="str">
        <f t="shared" si="38"/>
        <v/>
      </c>
      <c r="AF82" s="131" t="str">
        <f t="shared" si="39"/>
        <v/>
      </c>
      <c r="AG82" s="131" t="str">
        <f t="shared" si="39"/>
        <v/>
      </c>
      <c r="AH82" s="131" t="str">
        <f t="shared" si="39"/>
        <v/>
      </c>
      <c r="AI82" s="131" t="str">
        <f t="shared" si="39"/>
        <v>PERSON COUNTY</v>
      </c>
      <c r="AJ82" s="131" t="str">
        <f t="shared" si="39"/>
        <v/>
      </c>
      <c r="AK82" s="131" t="str">
        <f t="shared" si="39"/>
        <v>SCIOTO COUNTY</v>
      </c>
      <c r="AL82" s="131" t="str">
        <f t="shared" si="39"/>
        <v>WAGONER COUNTY</v>
      </c>
      <c r="AM82" s="131" t="str">
        <f t="shared" si="39"/>
        <v/>
      </c>
      <c r="AN82" s="131" t="str">
        <f t="shared" si="39"/>
        <v/>
      </c>
      <c r="AO82" s="131" t="str">
        <f t="shared" si="39"/>
        <v/>
      </c>
      <c r="AP82" s="131" t="str">
        <f t="shared" si="40"/>
        <v/>
      </c>
      <c r="AQ82" s="131" t="str">
        <f t="shared" si="40"/>
        <v/>
      </c>
      <c r="AR82" s="131" t="str">
        <f t="shared" si="40"/>
        <v>ROANE COUNTY</v>
      </c>
      <c r="AS82" s="131" t="str">
        <f t="shared" si="40"/>
        <v>FALLS COUNTY</v>
      </c>
      <c r="AT82" s="131" t="str">
        <f t="shared" si="40"/>
        <v/>
      </c>
      <c r="AU82" s="131" t="str">
        <f t="shared" si="40"/>
        <v/>
      </c>
      <c r="AV82" s="131" t="str">
        <f t="shared" si="40"/>
        <v>PRINCE WILLIAM COUNTY</v>
      </c>
      <c r="AW82" s="131" t="str">
        <f t="shared" si="40"/>
        <v/>
      </c>
      <c r="AX82" s="131" t="str">
        <f t="shared" si="40"/>
        <v/>
      </c>
      <c r="AY82" s="131" t="str">
        <f t="shared" si="40"/>
        <v/>
      </c>
      <c r="AZ82" s="131" t="str">
        <f t="shared" si="40"/>
        <v/>
      </c>
    </row>
    <row r="83" spans="1:52" x14ac:dyDescent="0.2">
      <c r="A83" s="135">
        <v>74</v>
      </c>
      <c r="B83" s="131" t="str">
        <f t="shared" si="36"/>
        <v/>
      </c>
      <c r="C83" s="131" t="str">
        <f t="shared" si="36"/>
        <v/>
      </c>
      <c r="D83" s="131" t="str">
        <f t="shared" si="36"/>
        <v/>
      </c>
      <c r="E83" s="131" t="str">
        <f t="shared" si="36"/>
        <v>WOODRUFF COUNTY</v>
      </c>
      <c r="F83" s="131" t="str">
        <f t="shared" si="36"/>
        <v/>
      </c>
      <c r="G83" s="131" t="str">
        <f t="shared" si="36"/>
        <v/>
      </c>
      <c r="H83" s="131" t="str">
        <f t="shared" si="36"/>
        <v/>
      </c>
      <c r="I83" s="131" t="str">
        <f t="shared" si="36"/>
        <v/>
      </c>
      <c r="J83" s="131" t="str">
        <f t="shared" si="36"/>
        <v/>
      </c>
      <c r="K83" s="131" t="str">
        <f t="shared" si="36"/>
        <v/>
      </c>
      <c r="L83" s="131" t="str">
        <f t="shared" si="37"/>
        <v>HEARD COUNTY</v>
      </c>
      <c r="M83" s="131" t="str">
        <f t="shared" si="37"/>
        <v/>
      </c>
      <c r="N83" s="131" t="str">
        <f t="shared" si="37"/>
        <v/>
      </c>
      <c r="O83" s="131" t="str">
        <f t="shared" si="37"/>
        <v>PIATT COUNTY</v>
      </c>
      <c r="P83" s="131" t="str">
        <f t="shared" si="37"/>
        <v>SPENCER COUNTY</v>
      </c>
      <c r="Q83" s="131" t="str">
        <f t="shared" si="37"/>
        <v>PALO ALTO COUNTY</v>
      </c>
      <c r="R83" s="131" t="str">
        <f t="shared" si="37"/>
        <v>PHILLIPS COUNTY</v>
      </c>
      <c r="S83" s="131" t="str">
        <f t="shared" si="37"/>
        <v>MCCREARY COUNTY</v>
      </c>
      <c r="T83" s="131" t="str">
        <f t="shared" si="37"/>
        <v/>
      </c>
      <c r="U83" s="131" t="str">
        <f t="shared" si="37"/>
        <v/>
      </c>
      <c r="V83" s="131" t="str">
        <f t="shared" si="38"/>
        <v/>
      </c>
      <c r="W83" s="131" t="str">
        <f t="shared" si="38"/>
        <v/>
      </c>
      <c r="X83" s="131" t="str">
        <f t="shared" si="38"/>
        <v>ST. CLAIR COUNTY</v>
      </c>
      <c r="Y83" s="131" t="str">
        <f t="shared" si="38"/>
        <v>STEELE COUNTY</v>
      </c>
      <c r="Z83" s="131" t="str">
        <f t="shared" si="38"/>
        <v>WALTHALL COUNTY</v>
      </c>
      <c r="AA83" s="131" t="str">
        <f t="shared" si="38"/>
        <v>NODAWAY COUNTY</v>
      </c>
      <c r="AB83" s="131" t="str">
        <f t="shared" si="38"/>
        <v/>
      </c>
      <c r="AC83" s="131" t="str">
        <f t="shared" si="38"/>
        <v>RICHARDSON COUNTY</v>
      </c>
      <c r="AD83" s="131" t="str">
        <f t="shared" si="38"/>
        <v/>
      </c>
      <c r="AE83" s="131" t="str">
        <f t="shared" si="38"/>
        <v/>
      </c>
      <c r="AF83" s="131" t="str">
        <f t="shared" si="39"/>
        <v/>
      </c>
      <c r="AG83" s="131" t="str">
        <f t="shared" si="39"/>
        <v/>
      </c>
      <c r="AH83" s="131" t="str">
        <f t="shared" si="39"/>
        <v/>
      </c>
      <c r="AI83" s="131" t="str">
        <f t="shared" si="39"/>
        <v>PITT COUNTY</v>
      </c>
      <c r="AJ83" s="131" t="str">
        <f t="shared" si="39"/>
        <v/>
      </c>
      <c r="AK83" s="131" t="str">
        <f t="shared" si="39"/>
        <v>SENECA COUNTY</v>
      </c>
      <c r="AL83" s="131" t="str">
        <f t="shared" si="39"/>
        <v>WASHINGTON COUNTY</v>
      </c>
      <c r="AM83" s="131" t="str">
        <f t="shared" si="39"/>
        <v/>
      </c>
      <c r="AN83" s="131" t="str">
        <f t="shared" si="39"/>
        <v/>
      </c>
      <c r="AO83" s="131" t="str">
        <f t="shared" si="39"/>
        <v/>
      </c>
      <c r="AP83" s="131" t="str">
        <f t="shared" si="40"/>
        <v/>
      </c>
      <c r="AQ83" s="131" t="str">
        <f t="shared" si="40"/>
        <v/>
      </c>
      <c r="AR83" s="131" t="str">
        <f t="shared" si="40"/>
        <v>ROBERTSON COUNTY</v>
      </c>
      <c r="AS83" s="131" t="str">
        <f t="shared" si="40"/>
        <v>FANNIN COUNTY</v>
      </c>
      <c r="AT83" s="131" t="str">
        <f t="shared" si="40"/>
        <v/>
      </c>
      <c r="AU83" s="131" t="str">
        <f t="shared" si="40"/>
        <v/>
      </c>
      <c r="AV83" s="131" t="str">
        <f t="shared" si="40"/>
        <v>PULASKI COUNTY</v>
      </c>
      <c r="AW83" s="131" t="str">
        <f t="shared" si="40"/>
        <v/>
      </c>
      <c r="AX83" s="131" t="str">
        <f t="shared" si="40"/>
        <v/>
      </c>
      <c r="AY83" s="131" t="str">
        <f t="shared" si="40"/>
        <v/>
      </c>
      <c r="AZ83" s="131" t="str">
        <f t="shared" si="40"/>
        <v/>
      </c>
    </row>
    <row r="84" spans="1:52" x14ac:dyDescent="0.2">
      <c r="A84" s="135">
        <v>75</v>
      </c>
      <c r="B84" s="131" t="str">
        <f t="shared" si="36"/>
        <v/>
      </c>
      <c r="C84" s="131" t="str">
        <f t="shared" si="36"/>
        <v/>
      </c>
      <c r="D84" s="131" t="str">
        <f t="shared" si="36"/>
        <v/>
      </c>
      <c r="E84" s="131" t="str">
        <f t="shared" si="36"/>
        <v>YELL COUNTY</v>
      </c>
      <c r="F84" s="131" t="str">
        <f t="shared" si="36"/>
        <v/>
      </c>
      <c r="G84" s="131" t="str">
        <f t="shared" si="36"/>
        <v/>
      </c>
      <c r="H84" s="131" t="str">
        <f t="shared" si="36"/>
        <v/>
      </c>
      <c r="I84" s="131" t="str">
        <f t="shared" si="36"/>
        <v/>
      </c>
      <c r="J84" s="131" t="str">
        <f t="shared" si="36"/>
        <v/>
      </c>
      <c r="K84" s="131" t="str">
        <f t="shared" si="36"/>
        <v/>
      </c>
      <c r="L84" s="131" t="str">
        <f t="shared" si="37"/>
        <v>HENRY COUNTY</v>
      </c>
      <c r="M84" s="131" t="str">
        <f t="shared" si="37"/>
        <v/>
      </c>
      <c r="N84" s="131" t="str">
        <f t="shared" si="37"/>
        <v/>
      </c>
      <c r="O84" s="131" t="str">
        <f t="shared" si="37"/>
        <v>PIKE COUNTY</v>
      </c>
      <c r="P84" s="131" t="str">
        <f t="shared" si="37"/>
        <v>STARKE COUNTY</v>
      </c>
      <c r="Q84" s="131" t="str">
        <f t="shared" si="37"/>
        <v>PLYMOUTH COUNTY</v>
      </c>
      <c r="R84" s="131" t="str">
        <f t="shared" si="37"/>
        <v>POTTAWATOMIE COUNTY</v>
      </c>
      <c r="S84" s="131" t="str">
        <f t="shared" si="37"/>
        <v>MCLEAN COUNTY</v>
      </c>
      <c r="T84" s="131" t="str">
        <f t="shared" si="37"/>
        <v/>
      </c>
      <c r="U84" s="131" t="str">
        <f t="shared" si="37"/>
        <v/>
      </c>
      <c r="V84" s="131" t="str">
        <f t="shared" si="38"/>
        <v/>
      </c>
      <c r="W84" s="131" t="str">
        <f t="shared" si="38"/>
        <v/>
      </c>
      <c r="X84" s="131" t="str">
        <f t="shared" si="38"/>
        <v>ST. JOSEPH COUNTY</v>
      </c>
      <c r="Y84" s="131" t="str">
        <f t="shared" si="38"/>
        <v>STEVENS COUNTY</v>
      </c>
      <c r="Z84" s="131" t="str">
        <f t="shared" si="38"/>
        <v>WARREN COUNTY</v>
      </c>
      <c r="AA84" s="131" t="str">
        <f t="shared" si="38"/>
        <v>OREGON COUNTY</v>
      </c>
      <c r="AB84" s="131" t="str">
        <f t="shared" si="38"/>
        <v/>
      </c>
      <c r="AC84" s="131" t="str">
        <f t="shared" si="38"/>
        <v>ROCK COUNTY</v>
      </c>
      <c r="AD84" s="131" t="str">
        <f t="shared" si="38"/>
        <v/>
      </c>
      <c r="AE84" s="131" t="str">
        <f t="shared" si="38"/>
        <v/>
      </c>
      <c r="AF84" s="131" t="str">
        <f t="shared" si="39"/>
        <v/>
      </c>
      <c r="AG84" s="131" t="str">
        <f t="shared" si="39"/>
        <v/>
      </c>
      <c r="AH84" s="131" t="str">
        <f t="shared" si="39"/>
        <v/>
      </c>
      <c r="AI84" s="131" t="str">
        <f t="shared" si="39"/>
        <v>POLK COUNTY</v>
      </c>
      <c r="AJ84" s="131" t="str">
        <f t="shared" si="39"/>
        <v/>
      </c>
      <c r="AK84" s="131" t="str">
        <f t="shared" si="39"/>
        <v>SHELBY COUNTY</v>
      </c>
      <c r="AL84" s="131" t="str">
        <f t="shared" si="39"/>
        <v>WASHITA COUNTY</v>
      </c>
      <c r="AM84" s="131" t="str">
        <f t="shared" si="39"/>
        <v/>
      </c>
      <c r="AN84" s="131" t="str">
        <f t="shared" si="39"/>
        <v/>
      </c>
      <c r="AO84" s="131" t="str">
        <f t="shared" si="39"/>
        <v/>
      </c>
      <c r="AP84" s="131" t="str">
        <f t="shared" si="40"/>
        <v/>
      </c>
      <c r="AQ84" s="131" t="str">
        <f t="shared" si="40"/>
        <v/>
      </c>
      <c r="AR84" s="131" t="str">
        <f t="shared" si="40"/>
        <v>RUTHERFORD COUNTY</v>
      </c>
      <c r="AS84" s="131" t="str">
        <f t="shared" si="40"/>
        <v>FAYETTE COUNTY</v>
      </c>
      <c r="AT84" s="131" t="str">
        <f t="shared" si="40"/>
        <v/>
      </c>
      <c r="AU84" s="131" t="str">
        <f t="shared" si="40"/>
        <v/>
      </c>
      <c r="AV84" s="131" t="str">
        <f t="shared" si="40"/>
        <v>RAPPAHANNOCK COUNTY</v>
      </c>
      <c r="AW84" s="131" t="str">
        <f t="shared" si="40"/>
        <v/>
      </c>
      <c r="AX84" s="131" t="str">
        <f t="shared" si="40"/>
        <v/>
      </c>
      <c r="AY84" s="131" t="str">
        <f t="shared" si="40"/>
        <v/>
      </c>
      <c r="AZ84" s="131" t="str">
        <f t="shared" si="40"/>
        <v/>
      </c>
    </row>
    <row r="85" spans="1:52" x14ac:dyDescent="0.2">
      <c r="A85" s="135">
        <v>76</v>
      </c>
      <c r="B85" s="131" t="str">
        <f t="shared" si="36"/>
        <v/>
      </c>
      <c r="C85" s="131" t="str">
        <f t="shared" si="36"/>
        <v/>
      </c>
      <c r="D85" s="131" t="str">
        <f t="shared" si="36"/>
        <v/>
      </c>
      <c r="E85" s="131" t="str">
        <f t="shared" si="36"/>
        <v/>
      </c>
      <c r="F85" s="131" t="str">
        <f t="shared" si="36"/>
        <v/>
      </c>
      <c r="G85" s="131" t="str">
        <f t="shared" si="36"/>
        <v/>
      </c>
      <c r="H85" s="131" t="str">
        <f t="shared" si="36"/>
        <v/>
      </c>
      <c r="I85" s="131" t="str">
        <f t="shared" si="36"/>
        <v/>
      </c>
      <c r="J85" s="131" t="str">
        <f t="shared" si="36"/>
        <v/>
      </c>
      <c r="K85" s="131" t="str">
        <f t="shared" si="36"/>
        <v/>
      </c>
      <c r="L85" s="131" t="str">
        <f t="shared" si="37"/>
        <v>HOUSTON COUNTY</v>
      </c>
      <c r="M85" s="131" t="str">
        <f t="shared" si="37"/>
        <v/>
      </c>
      <c r="N85" s="131" t="str">
        <f t="shared" si="37"/>
        <v/>
      </c>
      <c r="O85" s="131" t="str">
        <f t="shared" si="37"/>
        <v>POPE COUNTY</v>
      </c>
      <c r="P85" s="131" t="str">
        <f t="shared" si="37"/>
        <v>STEUBEN COUNTY</v>
      </c>
      <c r="Q85" s="131" t="str">
        <f t="shared" si="37"/>
        <v>POCAHONTAS COUNTY</v>
      </c>
      <c r="R85" s="131" t="str">
        <f t="shared" si="37"/>
        <v>PRATT COUNTY</v>
      </c>
      <c r="S85" s="131" t="str">
        <f t="shared" si="37"/>
        <v>MADISON COUNTY</v>
      </c>
      <c r="T85" s="131" t="str">
        <f t="shared" si="37"/>
        <v/>
      </c>
      <c r="U85" s="131" t="str">
        <f t="shared" si="37"/>
        <v/>
      </c>
      <c r="V85" s="131" t="str">
        <f t="shared" si="38"/>
        <v/>
      </c>
      <c r="W85" s="131" t="str">
        <f t="shared" si="38"/>
        <v/>
      </c>
      <c r="X85" s="131" t="str">
        <f t="shared" si="38"/>
        <v>SANILAC COUNTY</v>
      </c>
      <c r="Y85" s="131" t="str">
        <f t="shared" si="38"/>
        <v>SWIFT COUNTY</v>
      </c>
      <c r="Z85" s="131" t="str">
        <f t="shared" si="38"/>
        <v>WASHINGTON COUNTY</v>
      </c>
      <c r="AA85" s="131" t="str">
        <f t="shared" si="38"/>
        <v>OSAGE COUNTY</v>
      </c>
      <c r="AB85" s="131" t="str">
        <f t="shared" si="38"/>
        <v/>
      </c>
      <c r="AC85" s="131" t="str">
        <f t="shared" si="38"/>
        <v>SALINE COUNTY</v>
      </c>
      <c r="AD85" s="131" t="str">
        <f t="shared" si="38"/>
        <v/>
      </c>
      <c r="AE85" s="131" t="str">
        <f t="shared" si="38"/>
        <v/>
      </c>
      <c r="AF85" s="131" t="str">
        <f t="shared" si="39"/>
        <v/>
      </c>
      <c r="AG85" s="131" t="str">
        <f t="shared" si="39"/>
        <v/>
      </c>
      <c r="AH85" s="131" t="str">
        <f t="shared" si="39"/>
        <v/>
      </c>
      <c r="AI85" s="131" t="str">
        <f t="shared" si="39"/>
        <v>RANDOLPH COUNTY</v>
      </c>
      <c r="AJ85" s="131" t="str">
        <f t="shared" si="39"/>
        <v/>
      </c>
      <c r="AK85" s="131" t="str">
        <f t="shared" si="39"/>
        <v>STARK COUNTY</v>
      </c>
      <c r="AL85" s="131" t="str">
        <f t="shared" si="39"/>
        <v>WOODS COUNTY</v>
      </c>
      <c r="AM85" s="131" t="str">
        <f t="shared" si="39"/>
        <v/>
      </c>
      <c r="AN85" s="131" t="str">
        <f t="shared" si="39"/>
        <v/>
      </c>
      <c r="AO85" s="131" t="str">
        <f t="shared" si="39"/>
        <v/>
      </c>
      <c r="AP85" s="131" t="str">
        <f t="shared" si="40"/>
        <v/>
      </c>
      <c r="AQ85" s="131" t="str">
        <f t="shared" si="40"/>
        <v/>
      </c>
      <c r="AR85" s="131" t="str">
        <f t="shared" si="40"/>
        <v>SCOTT COUNTY</v>
      </c>
      <c r="AS85" s="131" t="str">
        <f t="shared" si="40"/>
        <v>FISHER COUNTY</v>
      </c>
      <c r="AT85" s="131" t="str">
        <f t="shared" si="40"/>
        <v/>
      </c>
      <c r="AU85" s="131" t="str">
        <f t="shared" si="40"/>
        <v/>
      </c>
      <c r="AV85" s="131" t="str">
        <f t="shared" si="40"/>
        <v>RICHMOND COUNTY</v>
      </c>
      <c r="AW85" s="131" t="str">
        <f t="shared" si="40"/>
        <v/>
      </c>
      <c r="AX85" s="131" t="str">
        <f t="shared" si="40"/>
        <v/>
      </c>
      <c r="AY85" s="131" t="str">
        <f t="shared" si="40"/>
        <v/>
      </c>
      <c r="AZ85" s="131" t="str">
        <f t="shared" si="40"/>
        <v/>
      </c>
    </row>
    <row r="86" spans="1:52" x14ac:dyDescent="0.2">
      <c r="A86" s="135">
        <v>77</v>
      </c>
      <c r="B86" s="131" t="str">
        <f t="shared" si="36"/>
        <v/>
      </c>
      <c r="C86" s="131" t="str">
        <f t="shared" si="36"/>
        <v/>
      </c>
      <c r="D86" s="131" t="str">
        <f t="shared" si="36"/>
        <v/>
      </c>
      <c r="E86" s="131" t="str">
        <f t="shared" si="36"/>
        <v/>
      </c>
      <c r="F86" s="131" t="str">
        <f t="shared" si="36"/>
        <v/>
      </c>
      <c r="G86" s="131" t="str">
        <f t="shared" si="36"/>
        <v/>
      </c>
      <c r="H86" s="131" t="str">
        <f t="shared" si="36"/>
        <v/>
      </c>
      <c r="I86" s="131" t="str">
        <f t="shared" si="36"/>
        <v/>
      </c>
      <c r="J86" s="131" t="str">
        <f t="shared" si="36"/>
        <v/>
      </c>
      <c r="K86" s="131" t="str">
        <f t="shared" si="36"/>
        <v/>
      </c>
      <c r="L86" s="131" t="str">
        <f t="shared" si="37"/>
        <v>IRWIN COUNTY</v>
      </c>
      <c r="M86" s="131" t="str">
        <f t="shared" si="37"/>
        <v/>
      </c>
      <c r="N86" s="131" t="str">
        <f t="shared" si="37"/>
        <v/>
      </c>
      <c r="O86" s="131" t="str">
        <f t="shared" si="37"/>
        <v>PULASKI COUNTY</v>
      </c>
      <c r="P86" s="131" t="str">
        <f t="shared" si="37"/>
        <v>SULLIVAN COUNTY</v>
      </c>
      <c r="Q86" s="131" t="str">
        <f t="shared" si="37"/>
        <v>POLK COUNTY</v>
      </c>
      <c r="R86" s="131" t="str">
        <f t="shared" si="37"/>
        <v>RAWLINS COUNTY</v>
      </c>
      <c r="S86" s="131" t="str">
        <f t="shared" si="37"/>
        <v>MAGOFFIN COUNTY</v>
      </c>
      <c r="T86" s="131" t="str">
        <f t="shared" si="37"/>
        <v/>
      </c>
      <c r="U86" s="131" t="str">
        <f t="shared" si="37"/>
        <v/>
      </c>
      <c r="V86" s="131" t="str">
        <f t="shared" si="38"/>
        <v/>
      </c>
      <c r="W86" s="131" t="str">
        <f t="shared" si="38"/>
        <v/>
      </c>
      <c r="X86" s="131" t="str">
        <f t="shared" si="38"/>
        <v>SCHOOLCRAFT COUNTY</v>
      </c>
      <c r="Y86" s="131" t="str">
        <f t="shared" si="38"/>
        <v>TODD COUNTY</v>
      </c>
      <c r="Z86" s="131" t="str">
        <f t="shared" si="38"/>
        <v>WAYNE COUNTY</v>
      </c>
      <c r="AA86" s="131" t="str">
        <f t="shared" si="38"/>
        <v>OZARK COUNTY</v>
      </c>
      <c r="AB86" s="131" t="str">
        <f t="shared" si="38"/>
        <v/>
      </c>
      <c r="AC86" s="131" t="str">
        <f t="shared" si="38"/>
        <v>SARPY COUNTY</v>
      </c>
      <c r="AD86" s="131" t="str">
        <f t="shared" si="38"/>
        <v/>
      </c>
      <c r="AE86" s="131" t="str">
        <f t="shared" si="38"/>
        <v/>
      </c>
      <c r="AF86" s="131" t="str">
        <f t="shared" si="39"/>
        <v/>
      </c>
      <c r="AG86" s="131" t="str">
        <f t="shared" si="39"/>
        <v/>
      </c>
      <c r="AH86" s="131" t="str">
        <f t="shared" si="39"/>
        <v/>
      </c>
      <c r="AI86" s="131" t="str">
        <f t="shared" si="39"/>
        <v>RICHMOND COUNTY</v>
      </c>
      <c r="AJ86" s="131" t="str">
        <f t="shared" si="39"/>
        <v/>
      </c>
      <c r="AK86" s="131" t="str">
        <f t="shared" si="39"/>
        <v>SUMMIT COUNTY</v>
      </c>
      <c r="AL86" s="131" t="str">
        <f t="shared" si="39"/>
        <v>WOODWARD COUNTY</v>
      </c>
      <c r="AM86" s="131" t="str">
        <f t="shared" si="39"/>
        <v/>
      </c>
      <c r="AN86" s="131" t="str">
        <f t="shared" si="39"/>
        <v/>
      </c>
      <c r="AO86" s="131" t="str">
        <f t="shared" si="39"/>
        <v/>
      </c>
      <c r="AP86" s="131" t="str">
        <f t="shared" si="40"/>
        <v/>
      </c>
      <c r="AQ86" s="131" t="str">
        <f t="shared" si="40"/>
        <v/>
      </c>
      <c r="AR86" s="131" t="str">
        <f t="shared" si="40"/>
        <v>SEQUATCHIE COUNTY</v>
      </c>
      <c r="AS86" s="131" t="str">
        <f t="shared" si="40"/>
        <v>FLOYD COUNTY</v>
      </c>
      <c r="AT86" s="131" t="str">
        <f t="shared" si="40"/>
        <v/>
      </c>
      <c r="AU86" s="131" t="str">
        <f t="shared" si="40"/>
        <v/>
      </c>
      <c r="AV86" s="131" t="str">
        <f t="shared" si="40"/>
        <v>ROANOKE COUNTY</v>
      </c>
      <c r="AW86" s="131" t="str">
        <f t="shared" si="40"/>
        <v/>
      </c>
      <c r="AX86" s="131" t="str">
        <f t="shared" si="40"/>
        <v/>
      </c>
      <c r="AY86" s="131" t="str">
        <f t="shared" si="40"/>
        <v/>
      </c>
      <c r="AZ86" s="131" t="str">
        <f t="shared" si="40"/>
        <v/>
      </c>
    </row>
    <row r="87" spans="1:52" x14ac:dyDescent="0.2">
      <c r="A87" s="135">
        <v>78</v>
      </c>
      <c r="B87" s="131" t="str">
        <f t="shared" si="36"/>
        <v/>
      </c>
      <c r="C87" s="131" t="str">
        <f t="shared" si="36"/>
        <v/>
      </c>
      <c r="D87" s="131" t="str">
        <f t="shared" si="36"/>
        <v/>
      </c>
      <c r="E87" s="131" t="str">
        <f t="shared" si="36"/>
        <v/>
      </c>
      <c r="F87" s="131" t="str">
        <f t="shared" si="36"/>
        <v/>
      </c>
      <c r="G87" s="131" t="str">
        <f t="shared" si="36"/>
        <v/>
      </c>
      <c r="H87" s="131" t="str">
        <f t="shared" si="36"/>
        <v/>
      </c>
      <c r="I87" s="131" t="str">
        <f t="shared" si="36"/>
        <v/>
      </c>
      <c r="J87" s="131" t="str">
        <f t="shared" si="36"/>
        <v/>
      </c>
      <c r="K87" s="131" t="str">
        <f t="shared" si="36"/>
        <v/>
      </c>
      <c r="L87" s="131" t="str">
        <f t="shared" si="37"/>
        <v>JACKSON COUNTY</v>
      </c>
      <c r="M87" s="131" t="str">
        <f t="shared" si="37"/>
        <v/>
      </c>
      <c r="N87" s="131" t="str">
        <f t="shared" si="37"/>
        <v/>
      </c>
      <c r="O87" s="131" t="str">
        <f t="shared" si="37"/>
        <v>PUTNAM COUNTY</v>
      </c>
      <c r="P87" s="131" t="str">
        <f t="shared" si="37"/>
        <v>SWITZERLAND COUNTY</v>
      </c>
      <c r="Q87" s="131" t="str">
        <f t="shared" si="37"/>
        <v>POTTAWATTAMIE COUNTY</v>
      </c>
      <c r="R87" s="131" t="str">
        <f t="shared" si="37"/>
        <v>RENO COUNTY</v>
      </c>
      <c r="S87" s="131" t="str">
        <f t="shared" si="37"/>
        <v>MARION COUNTY</v>
      </c>
      <c r="T87" s="131" t="str">
        <f t="shared" si="37"/>
        <v/>
      </c>
      <c r="U87" s="131" t="str">
        <f t="shared" si="37"/>
        <v/>
      </c>
      <c r="V87" s="131" t="str">
        <f t="shared" si="38"/>
        <v/>
      </c>
      <c r="W87" s="131" t="str">
        <f t="shared" si="38"/>
        <v/>
      </c>
      <c r="X87" s="131" t="str">
        <f t="shared" si="38"/>
        <v>SHIAWASSEE COUNTY</v>
      </c>
      <c r="Y87" s="131" t="str">
        <f t="shared" si="38"/>
        <v>TRAVERSE COUNTY</v>
      </c>
      <c r="Z87" s="131" t="str">
        <f t="shared" si="38"/>
        <v>WEBSTER COUNTY</v>
      </c>
      <c r="AA87" s="131" t="str">
        <f t="shared" si="38"/>
        <v>PEMISCOT COUNTY</v>
      </c>
      <c r="AB87" s="131" t="str">
        <f t="shared" si="38"/>
        <v/>
      </c>
      <c r="AC87" s="131" t="str">
        <f t="shared" si="38"/>
        <v>SAUNDERS COUNTY</v>
      </c>
      <c r="AD87" s="131" t="str">
        <f t="shared" si="38"/>
        <v/>
      </c>
      <c r="AE87" s="131" t="str">
        <f t="shared" si="38"/>
        <v/>
      </c>
      <c r="AF87" s="131" t="str">
        <f t="shared" si="39"/>
        <v/>
      </c>
      <c r="AG87" s="131" t="str">
        <f t="shared" si="39"/>
        <v/>
      </c>
      <c r="AH87" s="131" t="str">
        <f t="shared" si="39"/>
        <v/>
      </c>
      <c r="AI87" s="131" t="str">
        <f t="shared" si="39"/>
        <v>ROBESON COUNTY</v>
      </c>
      <c r="AJ87" s="131" t="str">
        <f t="shared" si="39"/>
        <v/>
      </c>
      <c r="AK87" s="131" t="str">
        <f t="shared" si="39"/>
        <v>TRUMBULL COUNTY</v>
      </c>
      <c r="AL87" s="131" t="str">
        <f t="shared" si="39"/>
        <v/>
      </c>
      <c r="AM87" s="131" t="str">
        <f t="shared" si="39"/>
        <v/>
      </c>
      <c r="AN87" s="131" t="str">
        <f t="shared" si="39"/>
        <v/>
      </c>
      <c r="AO87" s="131" t="str">
        <f t="shared" si="39"/>
        <v/>
      </c>
      <c r="AP87" s="131" t="str">
        <f t="shared" si="40"/>
        <v/>
      </c>
      <c r="AQ87" s="131" t="str">
        <f t="shared" si="40"/>
        <v/>
      </c>
      <c r="AR87" s="131" t="str">
        <f t="shared" si="40"/>
        <v>SEVIER COUNTY</v>
      </c>
      <c r="AS87" s="131" t="str">
        <f t="shared" si="40"/>
        <v>FOARD COUNTY</v>
      </c>
      <c r="AT87" s="131" t="str">
        <f t="shared" si="40"/>
        <v/>
      </c>
      <c r="AU87" s="131" t="str">
        <f t="shared" si="40"/>
        <v/>
      </c>
      <c r="AV87" s="131" t="str">
        <f t="shared" si="40"/>
        <v>ROCKBRIDGE COUNTY</v>
      </c>
      <c r="AW87" s="131" t="str">
        <f t="shared" si="40"/>
        <v/>
      </c>
      <c r="AX87" s="131" t="str">
        <f t="shared" si="40"/>
        <v/>
      </c>
      <c r="AY87" s="131" t="str">
        <f t="shared" si="40"/>
        <v/>
      </c>
      <c r="AZ87" s="131" t="str">
        <f t="shared" si="40"/>
        <v/>
      </c>
    </row>
    <row r="88" spans="1:52" x14ac:dyDescent="0.2">
      <c r="A88" s="135">
        <v>79</v>
      </c>
      <c r="B88" s="131" t="str">
        <f t="shared" si="36"/>
        <v/>
      </c>
      <c r="C88" s="131" t="str">
        <f t="shared" si="36"/>
        <v/>
      </c>
      <c r="D88" s="131" t="str">
        <f t="shared" si="36"/>
        <v/>
      </c>
      <c r="E88" s="131" t="str">
        <f t="shared" si="36"/>
        <v/>
      </c>
      <c r="F88" s="131" t="str">
        <f t="shared" si="36"/>
        <v/>
      </c>
      <c r="G88" s="131" t="str">
        <f t="shared" si="36"/>
        <v/>
      </c>
      <c r="H88" s="131" t="str">
        <f t="shared" si="36"/>
        <v/>
      </c>
      <c r="I88" s="131" t="str">
        <f t="shared" si="36"/>
        <v/>
      </c>
      <c r="J88" s="131" t="str">
        <f t="shared" si="36"/>
        <v/>
      </c>
      <c r="K88" s="131" t="str">
        <f t="shared" si="36"/>
        <v/>
      </c>
      <c r="L88" s="131" t="str">
        <f t="shared" si="37"/>
        <v>JASPER COUNTY</v>
      </c>
      <c r="M88" s="131" t="str">
        <f t="shared" si="37"/>
        <v/>
      </c>
      <c r="N88" s="131" t="str">
        <f t="shared" si="37"/>
        <v/>
      </c>
      <c r="O88" s="131" t="str">
        <f t="shared" si="37"/>
        <v>RANDOLPH COUNTY</v>
      </c>
      <c r="P88" s="131" t="str">
        <f t="shared" si="37"/>
        <v>TIPPECANOE COUNTY</v>
      </c>
      <c r="Q88" s="131" t="str">
        <f t="shared" si="37"/>
        <v>POWESHIEK COUNTY</v>
      </c>
      <c r="R88" s="131" t="str">
        <f t="shared" si="37"/>
        <v>REPUBLIC COUNTY</v>
      </c>
      <c r="S88" s="131" t="str">
        <f t="shared" si="37"/>
        <v>MARSHALL COUNTY</v>
      </c>
      <c r="T88" s="131" t="str">
        <f t="shared" si="37"/>
        <v/>
      </c>
      <c r="U88" s="131" t="str">
        <f t="shared" si="37"/>
        <v/>
      </c>
      <c r="V88" s="131" t="str">
        <f t="shared" si="38"/>
        <v/>
      </c>
      <c r="W88" s="131" t="str">
        <f t="shared" si="38"/>
        <v/>
      </c>
      <c r="X88" s="131" t="str">
        <f t="shared" si="38"/>
        <v>TUSCOLA COUNTY</v>
      </c>
      <c r="Y88" s="131" t="str">
        <f t="shared" si="38"/>
        <v>WABASHA COUNTY</v>
      </c>
      <c r="Z88" s="131" t="str">
        <f t="shared" si="38"/>
        <v>WILKINSON COUNTY</v>
      </c>
      <c r="AA88" s="131" t="str">
        <f t="shared" si="38"/>
        <v>PERRY COUNTY</v>
      </c>
      <c r="AB88" s="131" t="str">
        <f t="shared" si="38"/>
        <v/>
      </c>
      <c r="AC88" s="131" t="str">
        <f t="shared" si="38"/>
        <v>SCOTTS BLUFF COUNTY</v>
      </c>
      <c r="AD88" s="131" t="str">
        <f t="shared" si="38"/>
        <v/>
      </c>
      <c r="AE88" s="131" t="str">
        <f t="shared" si="38"/>
        <v/>
      </c>
      <c r="AF88" s="131" t="str">
        <f t="shared" si="39"/>
        <v/>
      </c>
      <c r="AG88" s="131" t="str">
        <f t="shared" si="39"/>
        <v/>
      </c>
      <c r="AH88" s="131" t="str">
        <f t="shared" si="39"/>
        <v/>
      </c>
      <c r="AI88" s="131" t="str">
        <f t="shared" si="39"/>
        <v>ROCKINGHAM COUNTY</v>
      </c>
      <c r="AJ88" s="131" t="str">
        <f t="shared" si="39"/>
        <v/>
      </c>
      <c r="AK88" s="131" t="str">
        <f t="shared" si="39"/>
        <v>TUSCARAWAS COUNTY</v>
      </c>
      <c r="AL88" s="131" t="str">
        <f t="shared" si="39"/>
        <v/>
      </c>
      <c r="AM88" s="131" t="str">
        <f t="shared" si="39"/>
        <v/>
      </c>
      <c r="AN88" s="131" t="str">
        <f t="shared" si="39"/>
        <v/>
      </c>
      <c r="AO88" s="131" t="str">
        <f t="shared" si="39"/>
        <v/>
      </c>
      <c r="AP88" s="131" t="str">
        <f t="shared" si="40"/>
        <v/>
      </c>
      <c r="AQ88" s="131" t="str">
        <f t="shared" si="40"/>
        <v/>
      </c>
      <c r="AR88" s="131" t="str">
        <f t="shared" si="40"/>
        <v>SHELBY COUNTY</v>
      </c>
      <c r="AS88" s="131" t="str">
        <f t="shared" si="40"/>
        <v>FORT BEND COUNTY</v>
      </c>
      <c r="AT88" s="131" t="str">
        <f t="shared" si="40"/>
        <v/>
      </c>
      <c r="AU88" s="131" t="str">
        <f t="shared" si="40"/>
        <v/>
      </c>
      <c r="AV88" s="131" t="str">
        <f t="shared" si="40"/>
        <v>ROCKINGHAM COUNTY</v>
      </c>
      <c r="AW88" s="131" t="str">
        <f t="shared" si="40"/>
        <v/>
      </c>
      <c r="AX88" s="131" t="str">
        <f t="shared" si="40"/>
        <v/>
      </c>
      <c r="AY88" s="131" t="str">
        <f t="shared" si="40"/>
        <v/>
      </c>
      <c r="AZ88" s="131" t="str">
        <f t="shared" si="40"/>
        <v/>
      </c>
    </row>
    <row r="89" spans="1:52" x14ac:dyDescent="0.2">
      <c r="A89" s="135">
        <v>80</v>
      </c>
      <c r="B89" s="131" t="str">
        <f t="shared" si="36"/>
        <v/>
      </c>
      <c r="C89" s="131" t="str">
        <f t="shared" si="36"/>
        <v/>
      </c>
      <c r="D89" s="131" t="str">
        <f t="shared" si="36"/>
        <v/>
      </c>
      <c r="E89" s="131" t="str">
        <f t="shared" si="36"/>
        <v/>
      </c>
      <c r="F89" s="131" t="str">
        <f t="shared" si="36"/>
        <v/>
      </c>
      <c r="G89" s="131" t="str">
        <f t="shared" si="36"/>
        <v/>
      </c>
      <c r="H89" s="131" t="str">
        <f t="shared" si="36"/>
        <v/>
      </c>
      <c r="I89" s="131" t="str">
        <f t="shared" si="36"/>
        <v/>
      </c>
      <c r="J89" s="131" t="str">
        <f t="shared" si="36"/>
        <v/>
      </c>
      <c r="K89" s="131" t="str">
        <f t="shared" si="36"/>
        <v/>
      </c>
      <c r="L89" s="131" t="str">
        <f t="shared" si="37"/>
        <v>JEFF DAVIS COUNTY</v>
      </c>
      <c r="M89" s="131" t="str">
        <f t="shared" si="37"/>
        <v/>
      </c>
      <c r="N89" s="131" t="str">
        <f t="shared" si="37"/>
        <v/>
      </c>
      <c r="O89" s="131" t="str">
        <f t="shared" si="37"/>
        <v>RICHLAND COUNTY</v>
      </c>
      <c r="P89" s="131" t="str">
        <f t="shared" si="37"/>
        <v>TIPTON COUNTY</v>
      </c>
      <c r="Q89" s="131" t="str">
        <f t="shared" si="37"/>
        <v>RINGGOLD COUNTY</v>
      </c>
      <c r="R89" s="131" t="str">
        <f t="shared" si="37"/>
        <v>RICE COUNTY</v>
      </c>
      <c r="S89" s="131" t="str">
        <f t="shared" si="37"/>
        <v>MARTIN COUNTY</v>
      </c>
      <c r="T89" s="131" t="str">
        <f t="shared" si="37"/>
        <v/>
      </c>
      <c r="U89" s="131" t="str">
        <f t="shared" si="37"/>
        <v/>
      </c>
      <c r="V89" s="131" t="str">
        <f t="shared" si="38"/>
        <v/>
      </c>
      <c r="W89" s="131" t="str">
        <f t="shared" si="38"/>
        <v/>
      </c>
      <c r="X89" s="131" t="str">
        <f t="shared" si="38"/>
        <v>VAN BUREN COUNTY</v>
      </c>
      <c r="Y89" s="131" t="str">
        <f t="shared" si="38"/>
        <v>WADENA COUNTY</v>
      </c>
      <c r="Z89" s="131" t="str">
        <f t="shared" si="38"/>
        <v>WINSTON COUNTY</v>
      </c>
      <c r="AA89" s="131" t="str">
        <f t="shared" si="38"/>
        <v>PETTIS COUNTY</v>
      </c>
      <c r="AB89" s="131" t="str">
        <f t="shared" si="38"/>
        <v/>
      </c>
      <c r="AC89" s="131" t="str">
        <f t="shared" si="38"/>
        <v>SEWARD COUNTY</v>
      </c>
      <c r="AD89" s="131" t="str">
        <f t="shared" si="38"/>
        <v/>
      </c>
      <c r="AE89" s="131" t="str">
        <f t="shared" si="38"/>
        <v/>
      </c>
      <c r="AF89" s="131" t="str">
        <f t="shared" si="39"/>
        <v/>
      </c>
      <c r="AG89" s="131" t="str">
        <f t="shared" si="39"/>
        <v/>
      </c>
      <c r="AH89" s="131" t="str">
        <f t="shared" si="39"/>
        <v/>
      </c>
      <c r="AI89" s="131" t="str">
        <f t="shared" si="39"/>
        <v>ROWAN COUNTY</v>
      </c>
      <c r="AJ89" s="131" t="str">
        <f t="shared" si="39"/>
        <v/>
      </c>
      <c r="AK89" s="131" t="str">
        <f t="shared" si="39"/>
        <v>UNION COUNTY</v>
      </c>
      <c r="AL89" s="131" t="str">
        <f t="shared" si="39"/>
        <v/>
      </c>
      <c r="AM89" s="131" t="str">
        <f t="shared" si="39"/>
        <v/>
      </c>
      <c r="AN89" s="131" t="str">
        <f t="shared" si="39"/>
        <v/>
      </c>
      <c r="AO89" s="131" t="str">
        <f t="shared" si="39"/>
        <v/>
      </c>
      <c r="AP89" s="131" t="str">
        <f t="shared" si="40"/>
        <v/>
      </c>
      <c r="AQ89" s="131" t="str">
        <f t="shared" si="40"/>
        <v/>
      </c>
      <c r="AR89" s="131" t="str">
        <f t="shared" si="40"/>
        <v>SMITH COUNTY</v>
      </c>
      <c r="AS89" s="131" t="str">
        <f t="shared" si="40"/>
        <v>FRANKLIN COUNTY</v>
      </c>
      <c r="AT89" s="131" t="str">
        <f t="shared" si="40"/>
        <v/>
      </c>
      <c r="AU89" s="131" t="str">
        <f t="shared" si="40"/>
        <v/>
      </c>
      <c r="AV89" s="131" t="str">
        <f t="shared" si="40"/>
        <v>RUSSELL COUNTY</v>
      </c>
      <c r="AW89" s="131" t="str">
        <f t="shared" si="40"/>
        <v/>
      </c>
      <c r="AX89" s="131" t="str">
        <f t="shared" si="40"/>
        <v/>
      </c>
      <c r="AY89" s="131" t="str">
        <f t="shared" si="40"/>
        <v/>
      </c>
      <c r="AZ89" s="131" t="str">
        <f t="shared" si="40"/>
        <v/>
      </c>
    </row>
    <row r="90" spans="1:52" x14ac:dyDescent="0.2">
      <c r="A90" s="135">
        <v>81</v>
      </c>
      <c r="B90" s="131" t="str">
        <f t="shared" ref="B90:K99" si="41">IFERROR(VLOOKUP($B$3&amp;"_"&amp;B$8&amp;$A90,LookUpTable_CountyName_AllYears,3,FALSE),"")</f>
        <v/>
      </c>
      <c r="C90" s="131" t="str">
        <f t="shared" si="41"/>
        <v/>
      </c>
      <c r="D90" s="131" t="str">
        <f t="shared" si="41"/>
        <v/>
      </c>
      <c r="E90" s="131" t="str">
        <f t="shared" si="41"/>
        <v/>
      </c>
      <c r="F90" s="131" t="str">
        <f t="shared" si="41"/>
        <v/>
      </c>
      <c r="G90" s="131" t="str">
        <f t="shared" si="41"/>
        <v/>
      </c>
      <c r="H90" s="131" t="str">
        <f t="shared" si="41"/>
        <v/>
      </c>
      <c r="I90" s="131" t="str">
        <f t="shared" si="41"/>
        <v/>
      </c>
      <c r="J90" s="131" t="str">
        <f t="shared" si="41"/>
        <v/>
      </c>
      <c r="K90" s="131" t="str">
        <f t="shared" si="41"/>
        <v/>
      </c>
      <c r="L90" s="131" t="str">
        <f t="shared" ref="L90:U99" si="42">IFERROR(VLOOKUP($B$3&amp;"_"&amp;L$8&amp;$A90,LookUpTable_CountyName_AllYears,3,FALSE),"")</f>
        <v>JEFFERSON COUNTY</v>
      </c>
      <c r="M90" s="131" t="str">
        <f t="shared" si="42"/>
        <v/>
      </c>
      <c r="N90" s="131" t="str">
        <f t="shared" si="42"/>
        <v/>
      </c>
      <c r="O90" s="131" t="str">
        <f t="shared" si="42"/>
        <v>ROCK ISLAND COUNTY</v>
      </c>
      <c r="P90" s="131" t="str">
        <f t="shared" si="42"/>
        <v>UNION COUNTY</v>
      </c>
      <c r="Q90" s="131" t="str">
        <f t="shared" si="42"/>
        <v>SAC COUNTY</v>
      </c>
      <c r="R90" s="131" t="str">
        <f t="shared" si="42"/>
        <v>RILEY COUNTY</v>
      </c>
      <c r="S90" s="131" t="str">
        <f t="shared" si="42"/>
        <v>MASON COUNTY</v>
      </c>
      <c r="T90" s="131" t="str">
        <f t="shared" si="42"/>
        <v/>
      </c>
      <c r="U90" s="131" t="str">
        <f t="shared" si="42"/>
        <v/>
      </c>
      <c r="V90" s="131" t="str">
        <f t="shared" ref="V90:AE99" si="43">IFERROR(VLOOKUP($B$3&amp;"_"&amp;V$8&amp;$A90,LookUpTable_CountyName_AllYears,3,FALSE),"")</f>
        <v/>
      </c>
      <c r="W90" s="131" t="str">
        <f t="shared" si="43"/>
        <v/>
      </c>
      <c r="X90" s="131" t="str">
        <f t="shared" si="43"/>
        <v>WASHTENAW COUNTY</v>
      </c>
      <c r="Y90" s="131" t="str">
        <f t="shared" si="43"/>
        <v>WASECA COUNTY</v>
      </c>
      <c r="Z90" s="131" t="str">
        <f t="shared" si="43"/>
        <v>YALOBUSHA COUNTY</v>
      </c>
      <c r="AA90" s="131" t="str">
        <f t="shared" si="43"/>
        <v>PHELPS COUNTY</v>
      </c>
      <c r="AB90" s="131" t="str">
        <f t="shared" si="43"/>
        <v/>
      </c>
      <c r="AC90" s="131" t="str">
        <f t="shared" si="43"/>
        <v>SHERIDAN COUNTY</v>
      </c>
      <c r="AD90" s="131" t="str">
        <f t="shared" si="43"/>
        <v/>
      </c>
      <c r="AE90" s="131" t="str">
        <f t="shared" si="43"/>
        <v/>
      </c>
      <c r="AF90" s="131" t="str">
        <f t="shared" ref="AF90:AO99" si="44">IFERROR(VLOOKUP($B$3&amp;"_"&amp;AF$8&amp;$A90,LookUpTable_CountyName_AllYears,3,FALSE),"")</f>
        <v/>
      </c>
      <c r="AG90" s="131" t="str">
        <f t="shared" si="44"/>
        <v/>
      </c>
      <c r="AH90" s="131" t="str">
        <f t="shared" si="44"/>
        <v/>
      </c>
      <c r="AI90" s="131" t="str">
        <f t="shared" si="44"/>
        <v>RUTHERFORD COUNTY</v>
      </c>
      <c r="AJ90" s="131" t="str">
        <f t="shared" si="44"/>
        <v/>
      </c>
      <c r="AK90" s="131" t="str">
        <f t="shared" si="44"/>
        <v>VAN WERT COUNTY</v>
      </c>
      <c r="AL90" s="131" t="str">
        <f t="shared" si="44"/>
        <v/>
      </c>
      <c r="AM90" s="131" t="str">
        <f t="shared" si="44"/>
        <v/>
      </c>
      <c r="AN90" s="131" t="str">
        <f t="shared" si="44"/>
        <v/>
      </c>
      <c r="AO90" s="131" t="str">
        <f t="shared" si="44"/>
        <v/>
      </c>
      <c r="AP90" s="131" t="str">
        <f t="shared" ref="AP90:AZ99" si="45">IFERROR(VLOOKUP($B$3&amp;"_"&amp;AP$8&amp;$A90,LookUpTable_CountyName_AllYears,3,FALSE),"")</f>
        <v/>
      </c>
      <c r="AQ90" s="131" t="str">
        <f t="shared" si="45"/>
        <v/>
      </c>
      <c r="AR90" s="131" t="str">
        <f t="shared" si="45"/>
        <v>STEWART COUNTY</v>
      </c>
      <c r="AS90" s="131" t="str">
        <f t="shared" si="45"/>
        <v>FREESTONE COUNTY</v>
      </c>
      <c r="AT90" s="131" t="str">
        <f t="shared" si="45"/>
        <v/>
      </c>
      <c r="AU90" s="131" t="str">
        <f t="shared" si="45"/>
        <v/>
      </c>
      <c r="AV90" s="131" t="str">
        <f t="shared" si="45"/>
        <v>SCOTT COUNTY</v>
      </c>
      <c r="AW90" s="131" t="str">
        <f t="shared" si="45"/>
        <v/>
      </c>
      <c r="AX90" s="131" t="str">
        <f t="shared" si="45"/>
        <v/>
      </c>
      <c r="AY90" s="131" t="str">
        <f t="shared" si="45"/>
        <v/>
      </c>
      <c r="AZ90" s="131" t="str">
        <f t="shared" si="45"/>
        <v/>
      </c>
    </row>
    <row r="91" spans="1:52" x14ac:dyDescent="0.2">
      <c r="A91" s="135">
        <v>82</v>
      </c>
      <c r="B91" s="131" t="str">
        <f t="shared" si="41"/>
        <v/>
      </c>
      <c r="C91" s="131" t="str">
        <f t="shared" si="41"/>
        <v/>
      </c>
      <c r="D91" s="131" t="str">
        <f t="shared" si="41"/>
        <v/>
      </c>
      <c r="E91" s="131" t="str">
        <f t="shared" si="41"/>
        <v/>
      </c>
      <c r="F91" s="131" t="str">
        <f t="shared" si="41"/>
        <v/>
      </c>
      <c r="G91" s="131" t="str">
        <f t="shared" si="41"/>
        <v/>
      </c>
      <c r="H91" s="131" t="str">
        <f t="shared" si="41"/>
        <v/>
      </c>
      <c r="I91" s="131" t="str">
        <f t="shared" si="41"/>
        <v/>
      </c>
      <c r="J91" s="131" t="str">
        <f t="shared" si="41"/>
        <v/>
      </c>
      <c r="K91" s="131" t="str">
        <f t="shared" si="41"/>
        <v/>
      </c>
      <c r="L91" s="131" t="str">
        <f t="shared" si="42"/>
        <v>JENKINS COUNTY</v>
      </c>
      <c r="M91" s="131" t="str">
        <f t="shared" si="42"/>
        <v/>
      </c>
      <c r="N91" s="131" t="str">
        <f t="shared" si="42"/>
        <v/>
      </c>
      <c r="O91" s="131" t="str">
        <f t="shared" si="42"/>
        <v>ST. CLAIR COUNTY</v>
      </c>
      <c r="P91" s="131" t="str">
        <f t="shared" si="42"/>
        <v>VANDERBURGH COUNTY</v>
      </c>
      <c r="Q91" s="131" t="str">
        <f t="shared" si="42"/>
        <v>SCOTT COUNTY</v>
      </c>
      <c r="R91" s="131" t="str">
        <f t="shared" si="42"/>
        <v>ROOKS COUNTY</v>
      </c>
      <c r="S91" s="131" t="str">
        <f t="shared" si="42"/>
        <v>MEADE COUNTY</v>
      </c>
      <c r="T91" s="131" t="str">
        <f t="shared" si="42"/>
        <v/>
      </c>
      <c r="U91" s="131" t="str">
        <f t="shared" si="42"/>
        <v/>
      </c>
      <c r="V91" s="131" t="str">
        <f t="shared" si="43"/>
        <v/>
      </c>
      <c r="W91" s="131" t="str">
        <f t="shared" si="43"/>
        <v/>
      </c>
      <c r="X91" s="131" t="str">
        <f t="shared" si="43"/>
        <v>WAYNE COUNTY</v>
      </c>
      <c r="Y91" s="131" t="str">
        <f t="shared" si="43"/>
        <v>WASHINGTON COUNTY</v>
      </c>
      <c r="Z91" s="131" t="str">
        <f t="shared" si="43"/>
        <v>YAZOO COUNTY</v>
      </c>
      <c r="AA91" s="131" t="str">
        <f t="shared" si="43"/>
        <v>PIKE COUNTY</v>
      </c>
      <c r="AB91" s="131" t="str">
        <f t="shared" si="43"/>
        <v/>
      </c>
      <c r="AC91" s="131" t="str">
        <f t="shared" si="43"/>
        <v>SHERMAN COUNTY</v>
      </c>
      <c r="AD91" s="131" t="str">
        <f t="shared" si="43"/>
        <v/>
      </c>
      <c r="AE91" s="131" t="str">
        <f t="shared" si="43"/>
        <v/>
      </c>
      <c r="AF91" s="131" t="str">
        <f t="shared" si="44"/>
        <v/>
      </c>
      <c r="AG91" s="131" t="str">
        <f t="shared" si="44"/>
        <v/>
      </c>
      <c r="AH91" s="131" t="str">
        <f t="shared" si="44"/>
        <v/>
      </c>
      <c r="AI91" s="131" t="str">
        <f t="shared" si="44"/>
        <v>SAMPSON COUNTY</v>
      </c>
      <c r="AJ91" s="131" t="str">
        <f t="shared" si="44"/>
        <v/>
      </c>
      <c r="AK91" s="131" t="str">
        <f t="shared" si="44"/>
        <v>VINTON COUNTY</v>
      </c>
      <c r="AL91" s="131" t="str">
        <f t="shared" si="44"/>
        <v/>
      </c>
      <c r="AM91" s="131" t="str">
        <f t="shared" si="44"/>
        <v/>
      </c>
      <c r="AN91" s="131" t="str">
        <f t="shared" si="44"/>
        <v/>
      </c>
      <c r="AO91" s="131" t="str">
        <f t="shared" si="44"/>
        <v/>
      </c>
      <c r="AP91" s="131" t="str">
        <f t="shared" si="45"/>
        <v/>
      </c>
      <c r="AQ91" s="131" t="str">
        <f t="shared" si="45"/>
        <v/>
      </c>
      <c r="AR91" s="131" t="str">
        <f t="shared" si="45"/>
        <v>SULLIVAN COUNTY</v>
      </c>
      <c r="AS91" s="131" t="str">
        <f t="shared" si="45"/>
        <v>FRIO COUNTY</v>
      </c>
      <c r="AT91" s="131" t="str">
        <f t="shared" si="45"/>
        <v/>
      </c>
      <c r="AU91" s="131" t="str">
        <f t="shared" si="45"/>
        <v/>
      </c>
      <c r="AV91" s="131" t="str">
        <f t="shared" si="45"/>
        <v>SHENANDOAH COUNTY</v>
      </c>
      <c r="AW91" s="131" t="str">
        <f t="shared" si="45"/>
        <v/>
      </c>
      <c r="AX91" s="131" t="str">
        <f t="shared" si="45"/>
        <v/>
      </c>
      <c r="AY91" s="131" t="str">
        <f t="shared" si="45"/>
        <v/>
      </c>
      <c r="AZ91" s="131" t="str">
        <f t="shared" si="45"/>
        <v/>
      </c>
    </row>
    <row r="92" spans="1:52" x14ac:dyDescent="0.2">
      <c r="A92" s="135">
        <v>83</v>
      </c>
      <c r="B92" s="131" t="str">
        <f t="shared" si="41"/>
        <v/>
      </c>
      <c r="C92" s="131" t="str">
        <f t="shared" si="41"/>
        <v/>
      </c>
      <c r="D92" s="131" t="str">
        <f t="shared" si="41"/>
        <v/>
      </c>
      <c r="E92" s="131" t="str">
        <f t="shared" si="41"/>
        <v/>
      </c>
      <c r="F92" s="131" t="str">
        <f t="shared" si="41"/>
        <v/>
      </c>
      <c r="G92" s="131" t="str">
        <f t="shared" si="41"/>
        <v/>
      </c>
      <c r="H92" s="131" t="str">
        <f t="shared" si="41"/>
        <v/>
      </c>
      <c r="I92" s="131" t="str">
        <f t="shared" si="41"/>
        <v/>
      </c>
      <c r="J92" s="131" t="str">
        <f t="shared" si="41"/>
        <v/>
      </c>
      <c r="K92" s="131" t="str">
        <f t="shared" si="41"/>
        <v/>
      </c>
      <c r="L92" s="131" t="str">
        <f t="shared" si="42"/>
        <v>JOHNSON COUNTY</v>
      </c>
      <c r="M92" s="131" t="str">
        <f t="shared" si="42"/>
        <v/>
      </c>
      <c r="N92" s="131" t="str">
        <f t="shared" si="42"/>
        <v/>
      </c>
      <c r="O92" s="131" t="str">
        <f t="shared" si="42"/>
        <v>SALINE COUNTY</v>
      </c>
      <c r="P92" s="131" t="str">
        <f t="shared" si="42"/>
        <v>VERMILLION COUNTY</v>
      </c>
      <c r="Q92" s="131" t="str">
        <f t="shared" si="42"/>
        <v>SHELBY COUNTY</v>
      </c>
      <c r="R92" s="131" t="str">
        <f t="shared" si="42"/>
        <v>RUSH COUNTY</v>
      </c>
      <c r="S92" s="131" t="str">
        <f t="shared" si="42"/>
        <v>MENIFEE COUNTY</v>
      </c>
      <c r="T92" s="131" t="str">
        <f t="shared" si="42"/>
        <v/>
      </c>
      <c r="U92" s="131" t="str">
        <f t="shared" si="42"/>
        <v/>
      </c>
      <c r="V92" s="131" t="str">
        <f t="shared" si="43"/>
        <v/>
      </c>
      <c r="W92" s="131" t="str">
        <f t="shared" si="43"/>
        <v/>
      </c>
      <c r="X92" s="131" t="str">
        <f t="shared" si="43"/>
        <v>WEXFORD COUNTY</v>
      </c>
      <c r="Y92" s="131" t="str">
        <f t="shared" si="43"/>
        <v>WATONWAN COUNTY</v>
      </c>
      <c r="Z92" s="131" t="str">
        <f t="shared" si="43"/>
        <v/>
      </c>
      <c r="AA92" s="131" t="str">
        <f t="shared" si="43"/>
        <v>PLATTE COUNTY</v>
      </c>
      <c r="AB92" s="131" t="str">
        <f t="shared" si="43"/>
        <v/>
      </c>
      <c r="AC92" s="131" t="str">
        <f t="shared" si="43"/>
        <v>SIOUX COUNTY</v>
      </c>
      <c r="AD92" s="131" t="str">
        <f t="shared" si="43"/>
        <v/>
      </c>
      <c r="AE92" s="131" t="str">
        <f t="shared" si="43"/>
        <v/>
      </c>
      <c r="AF92" s="131" t="str">
        <f t="shared" si="44"/>
        <v/>
      </c>
      <c r="AG92" s="131" t="str">
        <f t="shared" si="44"/>
        <v/>
      </c>
      <c r="AH92" s="131" t="str">
        <f t="shared" si="44"/>
        <v/>
      </c>
      <c r="AI92" s="131" t="str">
        <f t="shared" si="44"/>
        <v>SCOTLAND COUNTY</v>
      </c>
      <c r="AJ92" s="131" t="str">
        <f t="shared" si="44"/>
        <v/>
      </c>
      <c r="AK92" s="131" t="str">
        <f t="shared" si="44"/>
        <v>WARREN COUNTY</v>
      </c>
      <c r="AL92" s="131" t="str">
        <f t="shared" si="44"/>
        <v/>
      </c>
      <c r="AM92" s="131" t="str">
        <f t="shared" si="44"/>
        <v/>
      </c>
      <c r="AN92" s="131" t="str">
        <f t="shared" si="44"/>
        <v/>
      </c>
      <c r="AO92" s="131" t="str">
        <f t="shared" si="44"/>
        <v/>
      </c>
      <c r="AP92" s="131" t="str">
        <f t="shared" si="45"/>
        <v/>
      </c>
      <c r="AQ92" s="131" t="str">
        <f t="shared" si="45"/>
        <v/>
      </c>
      <c r="AR92" s="131" t="str">
        <f t="shared" si="45"/>
        <v>SUMNER COUNTY</v>
      </c>
      <c r="AS92" s="131" t="str">
        <f t="shared" si="45"/>
        <v>GAINES COUNTY</v>
      </c>
      <c r="AT92" s="131" t="str">
        <f t="shared" si="45"/>
        <v/>
      </c>
      <c r="AU92" s="131" t="str">
        <f t="shared" si="45"/>
        <v/>
      </c>
      <c r="AV92" s="131" t="str">
        <f t="shared" si="45"/>
        <v>SMYTH COUNTY</v>
      </c>
      <c r="AW92" s="131" t="str">
        <f t="shared" si="45"/>
        <v/>
      </c>
      <c r="AX92" s="131" t="str">
        <f t="shared" si="45"/>
        <v/>
      </c>
      <c r="AY92" s="131" t="str">
        <f t="shared" si="45"/>
        <v/>
      </c>
      <c r="AZ92" s="131" t="str">
        <f t="shared" si="45"/>
        <v/>
      </c>
    </row>
    <row r="93" spans="1:52" x14ac:dyDescent="0.2">
      <c r="A93" s="135">
        <v>84</v>
      </c>
      <c r="B93" s="131" t="str">
        <f t="shared" si="41"/>
        <v/>
      </c>
      <c r="C93" s="131" t="str">
        <f t="shared" si="41"/>
        <v/>
      </c>
      <c r="D93" s="131" t="str">
        <f t="shared" si="41"/>
        <v/>
      </c>
      <c r="E93" s="131" t="str">
        <f t="shared" si="41"/>
        <v/>
      </c>
      <c r="F93" s="131" t="str">
        <f t="shared" si="41"/>
        <v/>
      </c>
      <c r="G93" s="131" t="str">
        <f t="shared" si="41"/>
        <v/>
      </c>
      <c r="H93" s="131" t="str">
        <f t="shared" si="41"/>
        <v/>
      </c>
      <c r="I93" s="131" t="str">
        <f t="shared" si="41"/>
        <v/>
      </c>
      <c r="J93" s="131" t="str">
        <f t="shared" si="41"/>
        <v/>
      </c>
      <c r="K93" s="131" t="str">
        <f t="shared" si="41"/>
        <v/>
      </c>
      <c r="L93" s="131" t="str">
        <f t="shared" si="42"/>
        <v>JONES COUNTY</v>
      </c>
      <c r="M93" s="131" t="str">
        <f t="shared" si="42"/>
        <v/>
      </c>
      <c r="N93" s="131" t="str">
        <f t="shared" si="42"/>
        <v/>
      </c>
      <c r="O93" s="131" t="str">
        <f t="shared" si="42"/>
        <v>SANGAMON COUNTY</v>
      </c>
      <c r="P93" s="131" t="str">
        <f t="shared" si="42"/>
        <v>VIGO COUNTY</v>
      </c>
      <c r="Q93" s="131" t="str">
        <f t="shared" si="42"/>
        <v>SIOUX COUNTY</v>
      </c>
      <c r="R93" s="131" t="str">
        <f t="shared" si="42"/>
        <v>RUSSELL COUNTY</v>
      </c>
      <c r="S93" s="131" t="str">
        <f t="shared" si="42"/>
        <v>MERCER COUNTY</v>
      </c>
      <c r="T93" s="131" t="str">
        <f t="shared" si="42"/>
        <v/>
      </c>
      <c r="U93" s="131" t="str">
        <f t="shared" si="42"/>
        <v/>
      </c>
      <c r="V93" s="131" t="str">
        <f t="shared" si="43"/>
        <v/>
      </c>
      <c r="W93" s="131" t="str">
        <f t="shared" si="43"/>
        <v/>
      </c>
      <c r="X93" s="131" t="str">
        <f t="shared" si="43"/>
        <v/>
      </c>
      <c r="Y93" s="131" t="str">
        <f t="shared" si="43"/>
        <v>WILKIN COUNTY</v>
      </c>
      <c r="Z93" s="131" t="str">
        <f t="shared" si="43"/>
        <v/>
      </c>
      <c r="AA93" s="131" t="str">
        <f t="shared" si="43"/>
        <v>POLK COUNTY</v>
      </c>
      <c r="AB93" s="131" t="str">
        <f t="shared" si="43"/>
        <v/>
      </c>
      <c r="AC93" s="131" t="str">
        <f t="shared" si="43"/>
        <v>STANTON COUNTY</v>
      </c>
      <c r="AD93" s="131" t="str">
        <f t="shared" si="43"/>
        <v/>
      </c>
      <c r="AE93" s="131" t="str">
        <f t="shared" si="43"/>
        <v/>
      </c>
      <c r="AF93" s="131" t="str">
        <f t="shared" si="44"/>
        <v/>
      </c>
      <c r="AG93" s="131" t="str">
        <f t="shared" si="44"/>
        <v/>
      </c>
      <c r="AH93" s="131" t="str">
        <f t="shared" si="44"/>
        <v/>
      </c>
      <c r="AI93" s="131" t="str">
        <f t="shared" si="44"/>
        <v>STANLY COUNTY</v>
      </c>
      <c r="AJ93" s="131" t="str">
        <f t="shared" si="44"/>
        <v/>
      </c>
      <c r="AK93" s="131" t="str">
        <f t="shared" si="44"/>
        <v>WASHINGTON COUNTY</v>
      </c>
      <c r="AL93" s="131" t="str">
        <f t="shared" si="44"/>
        <v/>
      </c>
      <c r="AM93" s="131" t="str">
        <f t="shared" si="44"/>
        <v/>
      </c>
      <c r="AN93" s="131" t="str">
        <f t="shared" si="44"/>
        <v/>
      </c>
      <c r="AO93" s="131" t="str">
        <f t="shared" si="44"/>
        <v/>
      </c>
      <c r="AP93" s="131" t="str">
        <f t="shared" si="45"/>
        <v/>
      </c>
      <c r="AQ93" s="131" t="str">
        <f t="shared" si="45"/>
        <v/>
      </c>
      <c r="AR93" s="131" t="str">
        <f t="shared" si="45"/>
        <v>TIPTON COUNTY</v>
      </c>
      <c r="AS93" s="131" t="str">
        <f t="shared" si="45"/>
        <v>GALVESTON COUNTY</v>
      </c>
      <c r="AT93" s="131" t="str">
        <f t="shared" si="45"/>
        <v/>
      </c>
      <c r="AU93" s="131" t="str">
        <f t="shared" si="45"/>
        <v/>
      </c>
      <c r="AV93" s="131" t="str">
        <f t="shared" si="45"/>
        <v>SOUTHAMPTON COUNTY</v>
      </c>
      <c r="AW93" s="131" t="str">
        <f t="shared" si="45"/>
        <v/>
      </c>
      <c r="AX93" s="131" t="str">
        <f t="shared" si="45"/>
        <v/>
      </c>
      <c r="AY93" s="131" t="str">
        <f t="shared" si="45"/>
        <v/>
      </c>
      <c r="AZ93" s="131" t="str">
        <f t="shared" si="45"/>
        <v/>
      </c>
    </row>
    <row r="94" spans="1:52" x14ac:dyDescent="0.2">
      <c r="A94" s="135">
        <v>85</v>
      </c>
      <c r="B94" s="131" t="str">
        <f t="shared" si="41"/>
        <v/>
      </c>
      <c r="C94" s="131" t="str">
        <f t="shared" si="41"/>
        <v/>
      </c>
      <c r="D94" s="131" t="str">
        <f t="shared" si="41"/>
        <v/>
      </c>
      <c r="E94" s="131" t="str">
        <f t="shared" si="41"/>
        <v/>
      </c>
      <c r="F94" s="131" t="str">
        <f t="shared" si="41"/>
        <v/>
      </c>
      <c r="G94" s="131" t="str">
        <f t="shared" si="41"/>
        <v/>
      </c>
      <c r="H94" s="131" t="str">
        <f t="shared" si="41"/>
        <v/>
      </c>
      <c r="I94" s="131" t="str">
        <f t="shared" si="41"/>
        <v/>
      </c>
      <c r="J94" s="131" t="str">
        <f t="shared" si="41"/>
        <v/>
      </c>
      <c r="K94" s="131" t="str">
        <f t="shared" si="41"/>
        <v/>
      </c>
      <c r="L94" s="131" t="str">
        <f t="shared" si="42"/>
        <v>LAMAR COUNTY</v>
      </c>
      <c r="M94" s="131" t="str">
        <f t="shared" si="42"/>
        <v/>
      </c>
      <c r="N94" s="131" t="str">
        <f t="shared" si="42"/>
        <v/>
      </c>
      <c r="O94" s="131" t="str">
        <f t="shared" si="42"/>
        <v>SCHUYLER COUNTY</v>
      </c>
      <c r="P94" s="131" t="str">
        <f t="shared" si="42"/>
        <v>WABASH COUNTY</v>
      </c>
      <c r="Q94" s="131" t="str">
        <f t="shared" si="42"/>
        <v>STORY COUNTY</v>
      </c>
      <c r="R94" s="131" t="str">
        <f t="shared" si="42"/>
        <v>SALINE COUNTY</v>
      </c>
      <c r="S94" s="131" t="str">
        <f t="shared" si="42"/>
        <v>METCALFE COUNTY</v>
      </c>
      <c r="T94" s="131" t="str">
        <f t="shared" si="42"/>
        <v/>
      </c>
      <c r="U94" s="131" t="str">
        <f t="shared" si="42"/>
        <v/>
      </c>
      <c r="V94" s="131" t="str">
        <f t="shared" si="43"/>
        <v/>
      </c>
      <c r="W94" s="131" t="str">
        <f t="shared" si="43"/>
        <v/>
      </c>
      <c r="X94" s="131" t="str">
        <f t="shared" si="43"/>
        <v/>
      </c>
      <c r="Y94" s="131" t="str">
        <f t="shared" si="43"/>
        <v>WINONA COUNTY</v>
      </c>
      <c r="Z94" s="131" t="str">
        <f t="shared" si="43"/>
        <v/>
      </c>
      <c r="AA94" s="131" t="str">
        <f t="shared" si="43"/>
        <v>PULASKI COUNTY</v>
      </c>
      <c r="AB94" s="131" t="str">
        <f t="shared" si="43"/>
        <v/>
      </c>
      <c r="AC94" s="131" t="str">
        <f t="shared" si="43"/>
        <v>THAYER COUNTY</v>
      </c>
      <c r="AD94" s="131" t="str">
        <f t="shared" si="43"/>
        <v/>
      </c>
      <c r="AE94" s="131" t="str">
        <f t="shared" si="43"/>
        <v/>
      </c>
      <c r="AF94" s="131" t="str">
        <f t="shared" si="44"/>
        <v/>
      </c>
      <c r="AG94" s="131" t="str">
        <f t="shared" si="44"/>
        <v/>
      </c>
      <c r="AH94" s="131" t="str">
        <f t="shared" si="44"/>
        <v/>
      </c>
      <c r="AI94" s="131" t="str">
        <f t="shared" si="44"/>
        <v>STOKES COUNTY</v>
      </c>
      <c r="AJ94" s="131" t="str">
        <f t="shared" si="44"/>
        <v/>
      </c>
      <c r="AK94" s="131" t="str">
        <f t="shared" si="44"/>
        <v>WAYNE COUNTY</v>
      </c>
      <c r="AL94" s="131" t="str">
        <f t="shared" si="44"/>
        <v/>
      </c>
      <c r="AM94" s="131" t="str">
        <f t="shared" si="44"/>
        <v/>
      </c>
      <c r="AN94" s="131" t="str">
        <f t="shared" si="44"/>
        <v/>
      </c>
      <c r="AO94" s="131" t="str">
        <f t="shared" si="44"/>
        <v/>
      </c>
      <c r="AP94" s="131" t="str">
        <f t="shared" si="45"/>
        <v/>
      </c>
      <c r="AQ94" s="131" t="str">
        <f t="shared" si="45"/>
        <v/>
      </c>
      <c r="AR94" s="131" t="str">
        <f t="shared" si="45"/>
        <v>TROUSDALE COUNTY</v>
      </c>
      <c r="AS94" s="131" t="str">
        <f t="shared" si="45"/>
        <v>GARZA COUNTY</v>
      </c>
      <c r="AT94" s="131" t="str">
        <f t="shared" si="45"/>
        <v/>
      </c>
      <c r="AU94" s="131" t="str">
        <f t="shared" si="45"/>
        <v/>
      </c>
      <c r="AV94" s="131" t="str">
        <f t="shared" si="45"/>
        <v>SPOTSYLVANIA COUNTY</v>
      </c>
      <c r="AW94" s="131" t="str">
        <f t="shared" si="45"/>
        <v/>
      </c>
      <c r="AX94" s="131" t="str">
        <f t="shared" si="45"/>
        <v/>
      </c>
      <c r="AY94" s="131" t="str">
        <f t="shared" si="45"/>
        <v/>
      </c>
      <c r="AZ94" s="131" t="str">
        <f t="shared" si="45"/>
        <v/>
      </c>
    </row>
    <row r="95" spans="1:52" x14ac:dyDescent="0.2">
      <c r="A95" s="135">
        <v>86</v>
      </c>
      <c r="B95" s="131" t="str">
        <f t="shared" si="41"/>
        <v/>
      </c>
      <c r="C95" s="131" t="str">
        <f t="shared" si="41"/>
        <v/>
      </c>
      <c r="D95" s="131" t="str">
        <f t="shared" si="41"/>
        <v/>
      </c>
      <c r="E95" s="131" t="str">
        <f t="shared" si="41"/>
        <v/>
      </c>
      <c r="F95" s="131" t="str">
        <f t="shared" si="41"/>
        <v/>
      </c>
      <c r="G95" s="131" t="str">
        <f t="shared" si="41"/>
        <v/>
      </c>
      <c r="H95" s="131" t="str">
        <f t="shared" si="41"/>
        <v/>
      </c>
      <c r="I95" s="131" t="str">
        <f t="shared" si="41"/>
        <v/>
      </c>
      <c r="J95" s="131" t="str">
        <f t="shared" si="41"/>
        <v/>
      </c>
      <c r="K95" s="131" t="str">
        <f t="shared" si="41"/>
        <v/>
      </c>
      <c r="L95" s="131" t="str">
        <f t="shared" si="42"/>
        <v>LANIER COUNTY</v>
      </c>
      <c r="M95" s="131" t="str">
        <f t="shared" si="42"/>
        <v/>
      </c>
      <c r="N95" s="131" t="str">
        <f t="shared" si="42"/>
        <v/>
      </c>
      <c r="O95" s="131" t="str">
        <f t="shared" si="42"/>
        <v>SCOTT COUNTY</v>
      </c>
      <c r="P95" s="131" t="str">
        <f t="shared" si="42"/>
        <v>WARREN COUNTY</v>
      </c>
      <c r="Q95" s="131" t="str">
        <f t="shared" si="42"/>
        <v>TAMA COUNTY</v>
      </c>
      <c r="R95" s="131" t="str">
        <f t="shared" si="42"/>
        <v>SCOTT COUNTY</v>
      </c>
      <c r="S95" s="131" t="str">
        <f t="shared" si="42"/>
        <v>MONROE COUNTY</v>
      </c>
      <c r="T95" s="131" t="str">
        <f t="shared" si="42"/>
        <v/>
      </c>
      <c r="U95" s="131" t="str">
        <f t="shared" si="42"/>
        <v/>
      </c>
      <c r="V95" s="131" t="str">
        <f t="shared" si="43"/>
        <v/>
      </c>
      <c r="W95" s="131" t="str">
        <f t="shared" si="43"/>
        <v/>
      </c>
      <c r="X95" s="131" t="str">
        <f t="shared" si="43"/>
        <v/>
      </c>
      <c r="Y95" s="131" t="str">
        <f t="shared" si="43"/>
        <v>WRIGHT COUNTY</v>
      </c>
      <c r="Z95" s="131" t="str">
        <f t="shared" si="43"/>
        <v/>
      </c>
      <c r="AA95" s="131" t="str">
        <f t="shared" si="43"/>
        <v>PUTNAM COUNTY</v>
      </c>
      <c r="AB95" s="131" t="str">
        <f t="shared" si="43"/>
        <v/>
      </c>
      <c r="AC95" s="131" t="str">
        <f t="shared" si="43"/>
        <v>THOMAS COUNTY</v>
      </c>
      <c r="AD95" s="131" t="str">
        <f t="shared" si="43"/>
        <v/>
      </c>
      <c r="AE95" s="131" t="str">
        <f t="shared" si="43"/>
        <v/>
      </c>
      <c r="AF95" s="131" t="str">
        <f t="shared" si="44"/>
        <v/>
      </c>
      <c r="AG95" s="131" t="str">
        <f t="shared" si="44"/>
        <v/>
      </c>
      <c r="AH95" s="131" t="str">
        <f t="shared" si="44"/>
        <v/>
      </c>
      <c r="AI95" s="131" t="str">
        <f t="shared" si="44"/>
        <v>SURRY COUNTY</v>
      </c>
      <c r="AJ95" s="131" t="str">
        <f t="shared" si="44"/>
        <v/>
      </c>
      <c r="AK95" s="131" t="str">
        <f t="shared" si="44"/>
        <v>WILLIAMS COUNTY</v>
      </c>
      <c r="AL95" s="131" t="str">
        <f t="shared" si="44"/>
        <v/>
      </c>
      <c r="AM95" s="131" t="str">
        <f t="shared" si="44"/>
        <v/>
      </c>
      <c r="AN95" s="131" t="str">
        <f t="shared" si="44"/>
        <v/>
      </c>
      <c r="AO95" s="131" t="str">
        <f t="shared" si="44"/>
        <v/>
      </c>
      <c r="AP95" s="131" t="str">
        <f t="shared" si="45"/>
        <v/>
      </c>
      <c r="AQ95" s="131" t="str">
        <f t="shared" si="45"/>
        <v/>
      </c>
      <c r="AR95" s="131" t="str">
        <f t="shared" si="45"/>
        <v>UNICOI COUNTY</v>
      </c>
      <c r="AS95" s="131" t="str">
        <f t="shared" si="45"/>
        <v>GILLESPIE COUNTY</v>
      </c>
      <c r="AT95" s="131" t="str">
        <f t="shared" si="45"/>
        <v/>
      </c>
      <c r="AU95" s="131" t="str">
        <f t="shared" si="45"/>
        <v/>
      </c>
      <c r="AV95" s="131" t="str">
        <f t="shared" si="45"/>
        <v>STAFFORD COUNTY</v>
      </c>
      <c r="AW95" s="131" t="str">
        <f t="shared" si="45"/>
        <v/>
      </c>
      <c r="AX95" s="131" t="str">
        <f t="shared" si="45"/>
        <v/>
      </c>
      <c r="AY95" s="131" t="str">
        <f t="shared" si="45"/>
        <v/>
      </c>
      <c r="AZ95" s="131" t="str">
        <f t="shared" si="45"/>
        <v/>
      </c>
    </row>
    <row r="96" spans="1:52" x14ac:dyDescent="0.2">
      <c r="A96" s="135">
        <v>87</v>
      </c>
      <c r="B96" s="131" t="str">
        <f t="shared" si="41"/>
        <v/>
      </c>
      <c r="C96" s="131" t="str">
        <f t="shared" si="41"/>
        <v/>
      </c>
      <c r="D96" s="131" t="str">
        <f t="shared" si="41"/>
        <v/>
      </c>
      <c r="E96" s="131" t="str">
        <f t="shared" si="41"/>
        <v/>
      </c>
      <c r="F96" s="131" t="str">
        <f t="shared" si="41"/>
        <v/>
      </c>
      <c r="G96" s="131" t="str">
        <f t="shared" si="41"/>
        <v/>
      </c>
      <c r="H96" s="131" t="str">
        <f t="shared" si="41"/>
        <v/>
      </c>
      <c r="I96" s="131" t="str">
        <f t="shared" si="41"/>
        <v/>
      </c>
      <c r="J96" s="131" t="str">
        <f t="shared" si="41"/>
        <v/>
      </c>
      <c r="K96" s="131" t="str">
        <f t="shared" si="41"/>
        <v/>
      </c>
      <c r="L96" s="131" t="str">
        <f t="shared" si="42"/>
        <v>LAURENS COUNTY</v>
      </c>
      <c r="M96" s="131" t="str">
        <f t="shared" si="42"/>
        <v/>
      </c>
      <c r="N96" s="131" t="str">
        <f t="shared" si="42"/>
        <v/>
      </c>
      <c r="O96" s="131" t="str">
        <f t="shared" si="42"/>
        <v>SHELBY COUNTY</v>
      </c>
      <c r="P96" s="131" t="str">
        <f t="shared" si="42"/>
        <v>WARRICK COUNTY</v>
      </c>
      <c r="Q96" s="131" t="str">
        <f t="shared" si="42"/>
        <v>TAYLOR COUNTY</v>
      </c>
      <c r="R96" s="131" t="str">
        <f t="shared" si="42"/>
        <v>SEDGWICK COUNTY</v>
      </c>
      <c r="S96" s="131" t="str">
        <f t="shared" si="42"/>
        <v>MONTGOMERY COUNTY</v>
      </c>
      <c r="T96" s="131" t="str">
        <f t="shared" si="42"/>
        <v/>
      </c>
      <c r="U96" s="131" t="str">
        <f t="shared" si="42"/>
        <v/>
      </c>
      <c r="V96" s="131" t="str">
        <f t="shared" si="43"/>
        <v/>
      </c>
      <c r="W96" s="131" t="str">
        <f t="shared" si="43"/>
        <v/>
      </c>
      <c r="X96" s="131" t="str">
        <f t="shared" si="43"/>
        <v/>
      </c>
      <c r="Y96" s="131" t="str">
        <f t="shared" si="43"/>
        <v>YELLOW MEDICINE COUNTY</v>
      </c>
      <c r="Z96" s="131" t="str">
        <f t="shared" si="43"/>
        <v/>
      </c>
      <c r="AA96" s="131" t="str">
        <f t="shared" si="43"/>
        <v>RALLS COUNTY</v>
      </c>
      <c r="AB96" s="131" t="str">
        <f t="shared" si="43"/>
        <v/>
      </c>
      <c r="AC96" s="131" t="str">
        <f t="shared" si="43"/>
        <v>THURSTON COUNTY</v>
      </c>
      <c r="AD96" s="131" t="str">
        <f t="shared" si="43"/>
        <v/>
      </c>
      <c r="AE96" s="131" t="str">
        <f t="shared" si="43"/>
        <v/>
      </c>
      <c r="AF96" s="131" t="str">
        <f t="shared" si="44"/>
        <v/>
      </c>
      <c r="AG96" s="131" t="str">
        <f t="shared" si="44"/>
        <v/>
      </c>
      <c r="AH96" s="131" t="str">
        <f t="shared" si="44"/>
        <v/>
      </c>
      <c r="AI96" s="131" t="str">
        <f t="shared" si="44"/>
        <v>SWAIN COUNTY</v>
      </c>
      <c r="AJ96" s="131" t="str">
        <f t="shared" si="44"/>
        <v/>
      </c>
      <c r="AK96" s="131" t="str">
        <f t="shared" si="44"/>
        <v>WOOD COUNTY</v>
      </c>
      <c r="AL96" s="131" t="str">
        <f t="shared" si="44"/>
        <v/>
      </c>
      <c r="AM96" s="131" t="str">
        <f t="shared" si="44"/>
        <v/>
      </c>
      <c r="AN96" s="131" t="str">
        <f t="shared" si="44"/>
        <v/>
      </c>
      <c r="AO96" s="131" t="str">
        <f t="shared" si="44"/>
        <v/>
      </c>
      <c r="AP96" s="131" t="str">
        <f t="shared" si="45"/>
        <v/>
      </c>
      <c r="AQ96" s="131" t="str">
        <f t="shared" si="45"/>
        <v/>
      </c>
      <c r="AR96" s="131" t="str">
        <f t="shared" si="45"/>
        <v>UNION COUNTY</v>
      </c>
      <c r="AS96" s="131" t="str">
        <f t="shared" si="45"/>
        <v>GLASSCOCK COUNTY</v>
      </c>
      <c r="AT96" s="131" t="str">
        <f t="shared" si="45"/>
        <v/>
      </c>
      <c r="AU96" s="131" t="str">
        <f t="shared" si="45"/>
        <v/>
      </c>
      <c r="AV96" s="131" t="str">
        <f t="shared" si="45"/>
        <v>SURRY COUNTY</v>
      </c>
      <c r="AW96" s="131" t="str">
        <f t="shared" si="45"/>
        <v/>
      </c>
      <c r="AX96" s="131" t="str">
        <f t="shared" si="45"/>
        <v/>
      </c>
      <c r="AY96" s="131" t="str">
        <f t="shared" si="45"/>
        <v/>
      </c>
      <c r="AZ96" s="131" t="str">
        <f t="shared" si="45"/>
        <v/>
      </c>
    </row>
    <row r="97" spans="1:52" x14ac:dyDescent="0.2">
      <c r="A97" s="135">
        <v>88</v>
      </c>
      <c r="B97" s="131" t="str">
        <f t="shared" si="41"/>
        <v/>
      </c>
      <c r="C97" s="131" t="str">
        <f t="shared" si="41"/>
        <v/>
      </c>
      <c r="D97" s="131" t="str">
        <f t="shared" si="41"/>
        <v/>
      </c>
      <c r="E97" s="131" t="str">
        <f t="shared" si="41"/>
        <v/>
      </c>
      <c r="F97" s="131" t="str">
        <f t="shared" si="41"/>
        <v/>
      </c>
      <c r="G97" s="131" t="str">
        <f t="shared" si="41"/>
        <v/>
      </c>
      <c r="H97" s="131" t="str">
        <f t="shared" si="41"/>
        <v/>
      </c>
      <c r="I97" s="131" t="str">
        <f t="shared" si="41"/>
        <v/>
      </c>
      <c r="J97" s="131" t="str">
        <f t="shared" si="41"/>
        <v/>
      </c>
      <c r="K97" s="131" t="str">
        <f t="shared" si="41"/>
        <v/>
      </c>
      <c r="L97" s="131" t="str">
        <f t="shared" si="42"/>
        <v>LEE COUNTY</v>
      </c>
      <c r="M97" s="131" t="str">
        <f t="shared" si="42"/>
        <v/>
      </c>
      <c r="N97" s="131" t="str">
        <f t="shared" si="42"/>
        <v/>
      </c>
      <c r="O97" s="131" t="str">
        <f t="shared" si="42"/>
        <v>STARK COUNTY</v>
      </c>
      <c r="P97" s="131" t="str">
        <f t="shared" si="42"/>
        <v>WASHINGTON COUNTY</v>
      </c>
      <c r="Q97" s="131" t="str">
        <f t="shared" si="42"/>
        <v>UNION COUNTY</v>
      </c>
      <c r="R97" s="131" t="str">
        <f t="shared" si="42"/>
        <v>SEWARD COUNTY</v>
      </c>
      <c r="S97" s="131" t="str">
        <f t="shared" si="42"/>
        <v>MORGAN COUNTY</v>
      </c>
      <c r="T97" s="131" t="str">
        <f t="shared" si="42"/>
        <v/>
      </c>
      <c r="U97" s="131" t="str">
        <f t="shared" si="42"/>
        <v/>
      </c>
      <c r="V97" s="131" t="str">
        <f t="shared" si="43"/>
        <v/>
      </c>
      <c r="W97" s="131" t="str">
        <f t="shared" si="43"/>
        <v/>
      </c>
      <c r="X97" s="131" t="str">
        <f t="shared" si="43"/>
        <v/>
      </c>
      <c r="Y97" s="131" t="str">
        <f t="shared" si="43"/>
        <v/>
      </c>
      <c r="Z97" s="131" t="str">
        <f t="shared" si="43"/>
        <v/>
      </c>
      <c r="AA97" s="131" t="str">
        <f t="shared" si="43"/>
        <v>RANDOLPH COUNTY</v>
      </c>
      <c r="AB97" s="131" t="str">
        <f t="shared" si="43"/>
        <v/>
      </c>
      <c r="AC97" s="131" t="str">
        <f t="shared" si="43"/>
        <v>VALLEY COUNTY</v>
      </c>
      <c r="AD97" s="131" t="str">
        <f t="shared" si="43"/>
        <v/>
      </c>
      <c r="AE97" s="131" t="str">
        <f t="shared" si="43"/>
        <v/>
      </c>
      <c r="AF97" s="131" t="str">
        <f t="shared" si="44"/>
        <v/>
      </c>
      <c r="AG97" s="131" t="str">
        <f t="shared" si="44"/>
        <v/>
      </c>
      <c r="AH97" s="131" t="str">
        <f t="shared" si="44"/>
        <v/>
      </c>
      <c r="AI97" s="131" t="str">
        <f t="shared" si="44"/>
        <v>TRANSYLVANIA COUNTY</v>
      </c>
      <c r="AJ97" s="131" t="str">
        <f t="shared" si="44"/>
        <v/>
      </c>
      <c r="AK97" s="131" t="str">
        <f t="shared" si="44"/>
        <v>WYANDOT COUNTY</v>
      </c>
      <c r="AL97" s="131" t="str">
        <f t="shared" si="44"/>
        <v/>
      </c>
      <c r="AM97" s="131" t="str">
        <f t="shared" si="44"/>
        <v/>
      </c>
      <c r="AN97" s="131" t="str">
        <f t="shared" si="44"/>
        <v/>
      </c>
      <c r="AO97" s="131" t="str">
        <f t="shared" si="44"/>
        <v/>
      </c>
      <c r="AP97" s="131" t="str">
        <f t="shared" si="45"/>
        <v/>
      </c>
      <c r="AQ97" s="131" t="str">
        <f t="shared" si="45"/>
        <v/>
      </c>
      <c r="AR97" s="131" t="str">
        <f t="shared" si="45"/>
        <v>VAN BUREN COUNTY</v>
      </c>
      <c r="AS97" s="131" t="str">
        <f t="shared" si="45"/>
        <v>GOLIAD COUNTY</v>
      </c>
      <c r="AT97" s="131" t="str">
        <f t="shared" si="45"/>
        <v/>
      </c>
      <c r="AU97" s="131" t="str">
        <f t="shared" si="45"/>
        <v/>
      </c>
      <c r="AV97" s="131" t="str">
        <f t="shared" si="45"/>
        <v>SUSSEX COUNTY</v>
      </c>
      <c r="AW97" s="131" t="str">
        <f t="shared" si="45"/>
        <v/>
      </c>
      <c r="AX97" s="131" t="str">
        <f t="shared" si="45"/>
        <v/>
      </c>
      <c r="AY97" s="131" t="str">
        <f t="shared" si="45"/>
        <v/>
      </c>
      <c r="AZ97" s="131" t="str">
        <f t="shared" si="45"/>
        <v/>
      </c>
    </row>
    <row r="98" spans="1:52" x14ac:dyDescent="0.2">
      <c r="A98" s="135">
        <v>89</v>
      </c>
      <c r="B98" s="131" t="str">
        <f t="shared" si="41"/>
        <v/>
      </c>
      <c r="C98" s="131" t="str">
        <f t="shared" si="41"/>
        <v/>
      </c>
      <c r="D98" s="131" t="str">
        <f t="shared" si="41"/>
        <v/>
      </c>
      <c r="E98" s="131" t="str">
        <f t="shared" si="41"/>
        <v/>
      </c>
      <c r="F98" s="131" t="str">
        <f t="shared" si="41"/>
        <v/>
      </c>
      <c r="G98" s="131" t="str">
        <f t="shared" si="41"/>
        <v/>
      </c>
      <c r="H98" s="131" t="str">
        <f t="shared" si="41"/>
        <v/>
      </c>
      <c r="I98" s="131" t="str">
        <f t="shared" si="41"/>
        <v/>
      </c>
      <c r="J98" s="131" t="str">
        <f t="shared" si="41"/>
        <v/>
      </c>
      <c r="K98" s="131" t="str">
        <f t="shared" si="41"/>
        <v/>
      </c>
      <c r="L98" s="131" t="str">
        <f t="shared" si="42"/>
        <v>LIBERTY COUNTY</v>
      </c>
      <c r="M98" s="131" t="str">
        <f t="shared" si="42"/>
        <v/>
      </c>
      <c r="N98" s="131" t="str">
        <f t="shared" si="42"/>
        <v/>
      </c>
      <c r="O98" s="131" t="str">
        <f t="shared" si="42"/>
        <v>STEPHENSON COUNTY</v>
      </c>
      <c r="P98" s="131" t="str">
        <f t="shared" si="42"/>
        <v>WAYNE COUNTY</v>
      </c>
      <c r="Q98" s="131" t="str">
        <f t="shared" si="42"/>
        <v>VAN BUREN COUNTY</v>
      </c>
      <c r="R98" s="131" t="str">
        <f t="shared" si="42"/>
        <v>SHAWNEE COUNTY</v>
      </c>
      <c r="S98" s="131" t="str">
        <f t="shared" si="42"/>
        <v>MUHLENBERG COUNTY</v>
      </c>
      <c r="T98" s="131" t="str">
        <f t="shared" si="42"/>
        <v/>
      </c>
      <c r="U98" s="131" t="str">
        <f t="shared" si="42"/>
        <v/>
      </c>
      <c r="V98" s="131" t="str">
        <f t="shared" si="43"/>
        <v/>
      </c>
      <c r="W98" s="131" t="str">
        <f t="shared" si="43"/>
        <v/>
      </c>
      <c r="X98" s="131" t="str">
        <f t="shared" si="43"/>
        <v/>
      </c>
      <c r="Y98" s="131" t="str">
        <f t="shared" si="43"/>
        <v/>
      </c>
      <c r="Z98" s="131" t="str">
        <f t="shared" si="43"/>
        <v/>
      </c>
      <c r="AA98" s="131" t="str">
        <f t="shared" si="43"/>
        <v>RAY COUNTY</v>
      </c>
      <c r="AB98" s="131" t="str">
        <f t="shared" si="43"/>
        <v/>
      </c>
      <c r="AC98" s="131" t="str">
        <f t="shared" si="43"/>
        <v>WASHINGTON COUNTY</v>
      </c>
      <c r="AD98" s="131" t="str">
        <f t="shared" si="43"/>
        <v/>
      </c>
      <c r="AE98" s="131" t="str">
        <f t="shared" si="43"/>
        <v/>
      </c>
      <c r="AF98" s="131" t="str">
        <f t="shared" si="44"/>
        <v/>
      </c>
      <c r="AG98" s="131" t="str">
        <f t="shared" si="44"/>
        <v/>
      </c>
      <c r="AH98" s="131" t="str">
        <f t="shared" si="44"/>
        <v/>
      </c>
      <c r="AI98" s="131" t="str">
        <f t="shared" si="44"/>
        <v>TYRRELL COUNTY</v>
      </c>
      <c r="AJ98" s="131" t="str">
        <f t="shared" si="44"/>
        <v/>
      </c>
      <c r="AK98" s="131" t="str">
        <f t="shared" si="44"/>
        <v/>
      </c>
      <c r="AL98" s="131" t="str">
        <f t="shared" si="44"/>
        <v/>
      </c>
      <c r="AM98" s="131" t="str">
        <f t="shared" si="44"/>
        <v/>
      </c>
      <c r="AN98" s="131" t="str">
        <f t="shared" si="44"/>
        <v/>
      </c>
      <c r="AO98" s="131" t="str">
        <f t="shared" si="44"/>
        <v/>
      </c>
      <c r="AP98" s="131" t="str">
        <f t="shared" si="45"/>
        <v/>
      </c>
      <c r="AQ98" s="131" t="str">
        <f t="shared" si="45"/>
        <v/>
      </c>
      <c r="AR98" s="131" t="str">
        <f t="shared" si="45"/>
        <v>WARREN COUNTY</v>
      </c>
      <c r="AS98" s="131" t="str">
        <f t="shared" si="45"/>
        <v>GONZALES COUNTY</v>
      </c>
      <c r="AT98" s="131" t="str">
        <f t="shared" si="45"/>
        <v/>
      </c>
      <c r="AU98" s="131" t="str">
        <f t="shared" si="45"/>
        <v/>
      </c>
      <c r="AV98" s="131" t="str">
        <f t="shared" si="45"/>
        <v>TAZEWELL COUNTY</v>
      </c>
      <c r="AW98" s="131" t="str">
        <f t="shared" si="45"/>
        <v/>
      </c>
      <c r="AX98" s="131" t="str">
        <f t="shared" si="45"/>
        <v/>
      </c>
      <c r="AY98" s="131" t="str">
        <f t="shared" si="45"/>
        <v/>
      </c>
      <c r="AZ98" s="131" t="str">
        <f t="shared" si="45"/>
        <v/>
      </c>
    </row>
    <row r="99" spans="1:52" x14ac:dyDescent="0.2">
      <c r="A99" s="135">
        <v>90</v>
      </c>
      <c r="B99" s="131" t="str">
        <f t="shared" si="41"/>
        <v/>
      </c>
      <c r="C99" s="131" t="str">
        <f t="shared" si="41"/>
        <v/>
      </c>
      <c r="D99" s="131" t="str">
        <f t="shared" si="41"/>
        <v/>
      </c>
      <c r="E99" s="131" t="str">
        <f t="shared" si="41"/>
        <v/>
      </c>
      <c r="F99" s="131" t="str">
        <f t="shared" si="41"/>
        <v/>
      </c>
      <c r="G99" s="131" t="str">
        <f t="shared" si="41"/>
        <v/>
      </c>
      <c r="H99" s="131" t="str">
        <f t="shared" si="41"/>
        <v/>
      </c>
      <c r="I99" s="131" t="str">
        <f t="shared" si="41"/>
        <v/>
      </c>
      <c r="J99" s="131" t="str">
        <f t="shared" si="41"/>
        <v/>
      </c>
      <c r="K99" s="131" t="str">
        <f t="shared" si="41"/>
        <v/>
      </c>
      <c r="L99" s="131" t="str">
        <f t="shared" si="42"/>
        <v>LINCOLN COUNTY</v>
      </c>
      <c r="M99" s="131" t="str">
        <f t="shared" si="42"/>
        <v/>
      </c>
      <c r="N99" s="131" t="str">
        <f t="shared" si="42"/>
        <v/>
      </c>
      <c r="O99" s="131" t="str">
        <f t="shared" si="42"/>
        <v>TAZEWELL COUNTY</v>
      </c>
      <c r="P99" s="131" t="str">
        <f t="shared" si="42"/>
        <v>WELLS COUNTY</v>
      </c>
      <c r="Q99" s="131" t="str">
        <f t="shared" si="42"/>
        <v>WAPELLO COUNTY</v>
      </c>
      <c r="R99" s="131" t="str">
        <f t="shared" si="42"/>
        <v>SHERIDAN COUNTY</v>
      </c>
      <c r="S99" s="131" t="str">
        <f t="shared" si="42"/>
        <v>NELSON COUNTY</v>
      </c>
      <c r="T99" s="131" t="str">
        <f t="shared" si="42"/>
        <v/>
      </c>
      <c r="U99" s="131" t="str">
        <f t="shared" si="42"/>
        <v/>
      </c>
      <c r="V99" s="131" t="str">
        <f t="shared" si="43"/>
        <v/>
      </c>
      <c r="W99" s="131" t="str">
        <f t="shared" si="43"/>
        <v/>
      </c>
      <c r="X99" s="131" t="str">
        <f t="shared" si="43"/>
        <v/>
      </c>
      <c r="Y99" s="131" t="str">
        <f t="shared" si="43"/>
        <v/>
      </c>
      <c r="Z99" s="131" t="str">
        <f t="shared" si="43"/>
        <v/>
      </c>
      <c r="AA99" s="131" t="str">
        <f t="shared" si="43"/>
        <v>REYNOLDS COUNTY</v>
      </c>
      <c r="AB99" s="131" t="str">
        <f t="shared" si="43"/>
        <v/>
      </c>
      <c r="AC99" s="131" t="str">
        <f t="shared" si="43"/>
        <v>WAYNE COUNTY</v>
      </c>
      <c r="AD99" s="131" t="str">
        <f t="shared" si="43"/>
        <v/>
      </c>
      <c r="AE99" s="131" t="str">
        <f t="shared" si="43"/>
        <v/>
      </c>
      <c r="AF99" s="131" t="str">
        <f t="shared" si="44"/>
        <v/>
      </c>
      <c r="AG99" s="131" t="str">
        <f t="shared" si="44"/>
        <v/>
      </c>
      <c r="AH99" s="131" t="str">
        <f t="shared" si="44"/>
        <v/>
      </c>
      <c r="AI99" s="131" t="str">
        <f t="shared" si="44"/>
        <v>UNION COUNTY</v>
      </c>
      <c r="AJ99" s="131" t="str">
        <f t="shared" si="44"/>
        <v/>
      </c>
      <c r="AK99" s="131" t="str">
        <f t="shared" si="44"/>
        <v/>
      </c>
      <c r="AL99" s="131" t="str">
        <f t="shared" si="44"/>
        <v/>
      </c>
      <c r="AM99" s="131" t="str">
        <f t="shared" si="44"/>
        <v/>
      </c>
      <c r="AN99" s="131" t="str">
        <f t="shared" si="44"/>
        <v/>
      </c>
      <c r="AO99" s="131" t="str">
        <f t="shared" si="44"/>
        <v/>
      </c>
      <c r="AP99" s="131" t="str">
        <f t="shared" si="45"/>
        <v/>
      </c>
      <c r="AQ99" s="131" t="str">
        <f t="shared" si="45"/>
        <v/>
      </c>
      <c r="AR99" s="131" t="str">
        <f t="shared" si="45"/>
        <v>WASHINGTON COUNTY</v>
      </c>
      <c r="AS99" s="131" t="str">
        <f t="shared" si="45"/>
        <v>GRAY COUNTY</v>
      </c>
      <c r="AT99" s="131" t="str">
        <f t="shared" si="45"/>
        <v/>
      </c>
      <c r="AU99" s="131" t="str">
        <f t="shared" si="45"/>
        <v/>
      </c>
      <c r="AV99" s="131" t="str">
        <f t="shared" si="45"/>
        <v>WARREN COUNTY</v>
      </c>
      <c r="AW99" s="131" t="str">
        <f t="shared" si="45"/>
        <v/>
      </c>
      <c r="AX99" s="131" t="str">
        <f t="shared" si="45"/>
        <v/>
      </c>
      <c r="AY99" s="131" t="str">
        <f t="shared" si="45"/>
        <v/>
      </c>
      <c r="AZ99" s="131" t="str">
        <f t="shared" si="45"/>
        <v/>
      </c>
    </row>
    <row r="100" spans="1:52" x14ac:dyDescent="0.2">
      <c r="A100" s="135">
        <v>91</v>
      </c>
      <c r="B100" s="131" t="str">
        <f t="shared" ref="B100:K109" si="46">IFERROR(VLOOKUP($B$3&amp;"_"&amp;B$8&amp;$A100,LookUpTable_CountyName_AllYears,3,FALSE),"")</f>
        <v/>
      </c>
      <c r="C100" s="131" t="str">
        <f t="shared" si="46"/>
        <v/>
      </c>
      <c r="D100" s="131" t="str">
        <f t="shared" si="46"/>
        <v/>
      </c>
      <c r="E100" s="131" t="str">
        <f t="shared" si="46"/>
        <v/>
      </c>
      <c r="F100" s="131" t="str">
        <f t="shared" si="46"/>
        <v/>
      </c>
      <c r="G100" s="131" t="str">
        <f t="shared" si="46"/>
        <v/>
      </c>
      <c r="H100" s="131" t="str">
        <f t="shared" si="46"/>
        <v/>
      </c>
      <c r="I100" s="131" t="str">
        <f t="shared" si="46"/>
        <v/>
      </c>
      <c r="J100" s="131" t="str">
        <f t="shared" si="46"/>
        <v/>
      </c>
      <c r="K100" s="131" t="str">
        <f t="shared" si="46"/>
        <v/>
      </c>
      <c r="L100" s="131" t="str">
        <f t="shared" ref="L100:U109" si="47">IFERROR(VLOOKUP($B$3&amp;"_"&amp;L$8&amp;$A100,LookUpTable_CountyName_AllYears,3,FALSE),"")</f>
        <v>LONG COUNTY</v>
      </c>
      <c r="M100" s="131" t="str">
        <f t="shared" si="47"/>
        <v/>
      </c>
      <c r="N100" s="131" t="str">
        <f t="shared" si="47"/>
        <v/>
      </c>
      <c r="O100" s="131" t="str">
        <f t="shared" si="47"/>
        <v>UNION COUNTY</v>
      </c>
      <c r="P100" s="131" t="str">
        <f t="shared" si="47"/>
        <v>WHITE COUNTY</v>
      </c>
      <c r="Q100" s="131" t="str">
        <f t="shared" si="47"/>
        <v>WARREN COUNTY</v>
      </c>
      <c r="R100" s="131" t="str">
        <f t="shared" si="47"/>
        <v>SHERMAN COUNTY</v>
      </c>
      <c r="S100" s="131" t="str">
        <f t="shared" si="47"/>
        <v>NICHOLAS COUNTY</v>
      </c>
      <c r="T100" s="131" t="str">
        <f t="shared" si="47"/>
        <v/>
      </c>
      <c r="U100" s="131" t="str">
        <f t="shared" si="47"/>
        <v/>
      </c>
      <c r="V100" s="131" t="str">
        <f t="shared" ref="V100:AE109" si="48">IFERROR(VLOOKUP($B$3&amp;"_"&amp;V$8&amp;$A100,LookUpTable_CountyName_AllYears,3,FALSE),"")</f>
        <v/>
      </c>
      <c r="W100" s="131" t="str">
        <f t="shared" si="48"/>
        <v/>
      </c>
      <c r="X100" s="131" t="str">
        <f t="shared" si="48"/>
        <v/>
      </c>
      <c r="Y100" s="131" t="str">
        <f t="shared" si="48"/>
        <v/>
      </c>
      <c r="Z100" s="131" t="str">
        <f t="shared" si="48"/>
        <v/>
      </c>
      <c r="AA100" s="131" t="str">
        <f t="shared" si="48"/>
        <v>RIPLEY COUNTY</v>
      </c>
      <c r="AB100" s="131" t="str">
        <f t="shared" si="48"/>
        <v/>
      </c>
      <c r="AC100" s="131" t="str">
        <f t="shared" si="48"/>
        <v>WEBSTER COUNTY</v>
      </c>
      <c r="AD100" s="131" t="str">
        <f t="shared" si="48"/>
        <v/>
      </c>
      <c r="AE100" s="131" t="str">
        <f t="shared" si="48"/>
        <v/>
      </c>
      <c r="AF100" s="131" t="str">
        <f t="shared" ref="AF100:AO109" si="49">IFERROR(VLOOKUP($B$3&amp;"_"&amp;AF$8&amp;$A100,LookUpTable_CountyName_AllYears,3,FALSE),"")</f>
        <v/>
      </c>
      <c r="AG100" s="131" t="str">
        <f t="shared" si="49"/>
        <v/>
      </c>
      <c r="AH100" s="131" t="str">
        <f t="shared" si="49"/>
        <v/>
      </c>
      <c r="AI100" s="131" t="str">
        <f t="shared" si="49"/>
        <v>VANCE COUNTY</v>
      </c>
      <c r="AJ100" s="131" t="str">
        <f t="shared" si="49"/>
        <v/>
      </c>
      <c r="AK100" s="131" t="str">
        <f t="shared" si="49"/>
        <v/>
      </c>
      <c r="AL100" s="131" t="str">
        <f t="shared" si="49"/>
        <v/>
      </c>
      <c r="AM100" s="131" t="str">
        <f t="shared" si="49"/>
        <v/>
      </c>
      <c r="AN100" s="131" t="str">
        <f t="shared" si="49"/>
        <v/>
      </c>
      <c r="AO100" s="131" t="str">
        <f t="shared" si="49"/>
        <v/>
      </c>
      <c r="AP100" s="131" t="str">
        <f t="shared" ref="AP100:AZ109" si="50">IFERROR(VLOOKUP($B$3&amp;"_"&amp;AP$8&amp;$A100,LookUpTable_CountyName_AllYears,3,FALSE),"")</f>
        <v/>
      </c>
      <c r="AQ100" s="131" t="str">
        <f t="shared" si="50"/>
        <v/>
      </c>
      <c r="AR100" s="131" t="str">
        <f t="shared" si="50"/>
        <v>WAYNE COUNTY</v>
      </c>
      <c r="AS100" s="131" t="str">
        <f t="shared" si="50"/>
        <v>GRAYSON COUNTY</v>
      </c>
      <c r="AT100" s="131" t="str">
        <f t="shared" si="50"/>
        <v/>
      </c>
      <c r="AU100" s="131" t="str">
        <f t="shared" si="50"/>
        <v/>
      </c>
      <c r="AV100" s="131" t="str">
        <f t="shared" si="50"/>
        <v>WASHINGTON COUNTY</v>
      </c>
      <c r="AW100" s="131" t="str">
        <f t="shared" si="50"/>
        <v/>
      </c>
      <c r="AX100" s="131" t="str">
        <f t="shared" si="50"/>
        <v/>
      </c>
      <c r="AY100" s="131" t="str">
        <f t="shared" si="50"/>
        <v/>
      </c>
      <c r="AZ100" s="131" t="str">
        <f t="shared" si="50"/>
        <v/>
      </c>
    </row>
    <row r="101" spans="1:52" x14ac:dyDescent="0.2">
      <c r="A101" s="135">
        <v>92</v>
      </c>
      <c r="B101" s="131" t="str">
        <f t="shared" si="46"/>
        <v/>
      </c>
      <c r="C101" s="131" t="str">
        <f t="shared" si="46"/>
        <v/>
      </c>
      <c r="D101" s="131" t="str">
        <f t="shared" si="46"/>
        <v/>
      </c>
      <c r="E101" s="131" t="str">
        <f t="shared" si="46"/>
        <v/>
      </c>
      <c r="F101" s="131" t="str">
        <f t="shared" si="46"/>
        <v/>
      </c>
      <c r="G101" s="131" t="str">
        <f t="shared" si="46"/>
        <v/>
      </c>
      <c r="H101" s="131" t="str">
        <f t="shared" si="46"/>
        <v/>
      </c>
      <c r="I101" s="131" t="str">
        <f t="shared" si="46"/>
        <v/>
      </c>
      <c r="J101" s="131" t="str">
        <f t="shared" si="46"/>
        <v/>
      </c>
      <c r="K101" s="131" t="str">
        <f t="shared" si="46"/>
        <v/>
      </c>
      <c r="L101" s="131" t="str">
        <f t="shared" si="47"/>
        <v>LOWNDES COUNTY</v>
      </c>
      <c r="M101" s="131" t="str">
        <f t="shared" si="47"/>
        <v/>
      </c>
      <c r="N101" s="131" t="str">
        <f t="shared" si="47"/>
        <v/>
      </c>
      <c r="O101" s="131" t="str">
        <f t="shared" si="47"/>
        <v>VERMILION COUNTY</v>
      </c>
      <c r="P101" s="131" t="str">
        <f t="shared" si="47"/>
        <v>WHITLEY COUNTY</v>
      </c>
      <c r="Q101" s="131" t="str">
        <f t="shared" si="47"/>
        <v>WASHINGTON COUNTY</v>
      </c>
      <c r="R101" s="131" t="str">
        <f t="shared" si="47"/>
        <v>SMITH COUNTY</v>
      </c>
      <c r="S101" s="131" t="str">
        <f t="shared" si="47"/>
        <v>OHIO COUNTY</v>
      </c>
      <c r="T101" s="131" t="str">
        <f t="shared" si="47"/>
        <v/>
      </c>
      <c r="U101" s="131" t="str">
        <f t="shared" si="47"/>
        <v/>
      </c>
      <c r="V101" s="131" t="str">
        <f t="shared" si="48"/>
        <v/>
      </c>
      <c r="W101" s="131" t="str">
        <f t="shared" si="48"/>
        <v/>
      </c>
      <c r="X101" s="131" t="str">
        <f t="shared" si="48"/>
        <v/>
      </c>
      <c r="Y101" s="131" t="str">
        <f t="shared" si="48"/>
        <v/>
      </c>
      <c r="Z101" s="131" t="str">
        <f t="shared" si="48"/>
        <v/>
      </c>
      <c r="AA101" s="131" t="str">
        <f t="shared" si="48"/>
        <v>ST. CHARLES COUNTY</v>
      </c>
      <c r="AB101" s="131" t="str">
        <f t="shared" si="48"/>
        <v/>
      </c>
      <c r="AC101" s="131" t="str">
        <f t="shared" si="48"/>
        <v>WHEELER COUNTY</v>
      </c>
      <c r="AD101" s="131" t="str">
        <f t="shared" si="48"/>
        <v/>
      </c>
      <c r="AE101" s="131" t="str">
        <f t="shared" si="48"/>
        <v/>
      </c>
      <c r="AF101" s="131" t="str">
        <f t="shared" si="49"/>
        <v/>
      </c>
      <c r="AG101" s="131" t="str">
        <f t="shared" si="49"/>
        <v/>
      </c>
      <c r="AH101" s="131" t="str">
        <f t="shared" si="49"/>
        <v/>
      </c>
      <c r="AI101" s="131" t="str">
        <f t="shared" si="49"/>
        <v>WAKE COUNTY</v>
      </c>
      <c r="AJ101" s="131" t="str">
        <f t="shared" si="49"/>
        <v/>
      </c>
      <c r="AK101" s="131" t="str">
        <f t="shared" si="49"/>
        <v/>
      </c>
      <c r="AL101" s="131" t="str">
        <f t="shared" si="49"/>
        <v/>
      </c>
      <c r="AM101" s="131" t="str">
        <f t="shared" si="49"/>
        <v/>
      </c>
      <c r="AN101" s="131" t="str">
        <f t="shared" si="49"/>
        <v/>
      </c>
      <c r="AO101" s="131" t="str">
        <f t="shared" si="49"/>
        <v/>
      </c>
      <c r="AP101" s="131" t="str">
        <f t="shared" si="50"/>
        <v/>
      </c>
      <c r="AQ101" s="131" t="str">
        <f t="shared" si="50"/>
        <v/>
      </c>
      <c r="AR101" s="131" t="str">
        <f t="shared" si="50"/>
        <v>WEAKLEY COUNTY</v>
      </c>
      <c r="AS101" s="131" t="str">
        <f t="shared" si="50"/>
        <v>GREGG COUNTY</v>
      </c>
      <c r="AT101" s="131" t="str">
        <f t="shared" si="50"/>
        <v/>
      </c>
      <c r="AU101" s="131" t="str">
        <f t="shared" si="50"/>
        <v/>
      </c>
      <c r="AV101" s="131" t="str">
        <f t="shared" si="50"/>
        <v>WESTMORELAND COUNTY</v>
      </c>
      <c r="AW101" s="131" t="str">
        <f t="shared" si="50"/>
        <v/>
      </c>
      <c r="AX101" s="131" t="str">
        <f t="shared" si="50"/>
        <v/>
      </c>
      <c r="AY101" s="131" t="str">
        <f t="shared" si="50"/>
        <v/>
      </c>
      <c r="AZ101" s="131" t="str">
        <f t="shared" si="50"/>
        <v/>
      </c>
    </row>
    <row r="102" spans="1:52" x14ac:dyDescent="0.2">
      <c r="A102" s="135">
        <v>93</v>
      </c>
      <c r="B102" s="131" t="str">
        <f t="shared" si="46"/>
        <v/>
      </c>
      <c r="C102" s="131" t="str">
        <f t="shared" si="46"/>
        <v/>
      </c>
      <c r="D102" s="131" t="str">
        <f t="shared" si="46"/>
        <v/>
      </c>
      <c r="E102" s="131" t="str">
        <f t="shared" si="46"/>
        <v/>
      </c>
      <c r="F102" s="131" t="str">
        <f t="shared" si="46"/>
        <v/>
      </c>
      <c r="G102" s="131" t="str">
        <f t="shared" si="46"/>
        <v/>
      </c>
      <c r="H102" s="131" t="str">
        <f t="shared" si="46"/>
        <v/>
      </c>
      <c r="I102" s="131" t="str">
        <f t="shared" si="46"/>
        <v/>
      </c>
      <c r="J102" s="131" t="str">
        <f t="shared" si="46"/>
        <v/>
      </c>
      <c r="K102" s="131" t="str">
        <f t="shared" si="46"/>
        <v/>
      </c>
      <c r="L102" s="131" t="str">
        <f t="shared" si="47"/>
        <v>LUMPKIN COUNTY</v>
      </c>
      <c r="M102" s="131" t="str">
        <f t="shared" si="47"/>
        <v/>
      </c>
      <c r="N102" s="131" t="str">
        <f t="shared" si="47"/>
        <v/>
      </c>
      <c r="O102" s="131" t="str">
        <f t="shared" si="47"/>
        <v>WABASH COUNTY</v>
      </c>
      <c r="P102" s="131" t="str">
        <f t="shared" si="47"/>
        <v/>
      </c>
      <c r="Q102" s="131" t="str">
        <f t="shared" si="47"/>
        <v>WAYNE COUNTY</v>
      </c>
      <c r="R102" s="131" t="str">
        <f t="shared" si="47"/>
        <v>STAFFORD COUNTY</v>
      </c>
      <c r="S102" s="131" t="str">
        <f t="shared" si="47"/>
        <v>OLDHAM COUNTY</v>
      </c>
      <c r="T102" s="131" t="str">
        <f t="shared" si="47"/>
        <v/>
      </c>
      <c r="U102" s="131" t="str">
        <f t="shared" si="47"/>
        <v/>
      </c>
      <c r="V102" s="131" t="str">
        <f t="shared" si="48"/>
        <v/>
      </c>
      <c r="W102" s="131" t="str">
        <f t="shared" si="48"/>
        <v/>
      </c>
      <c r="X102" s="131" t="str">
        <f t="shared" si="48"/>
        <v/>
      </c>
      <c r="Y102" s="131" t="str">
        <f t="shared" si="48"/>
        <v/>
      </c>
      <c r="Z102" s="131" t="str">
        <f t="shared" si="48"/>
        <v/>
      </c>
      <c r="AA102" s="131" t="str">
        <f t="shared" si="48"/>
        <v>ST. CLAIR COUNTY</v>
      </c>
      <c r="AB102" s="131" t="str">
        <f t="shared" si="48"/>
        <v/>
      </c>
      <c r="AC102" s="131" t="str">
        <f t="shared" si="48"/>
        <v>YORK COUNTY</v>
      </c>
      <c r="AD102" s="131" t="str">
        <f t="shared" si="48"/>
        <v/>
      </c>
      <c r="AE102" s="131" t="str">
        <f t="shared" si="48"/>
        <v/>
      </c>
      <c r="AF102" s="131" t="str">
        <f t="shared" si="49"/>
        <v/>
      </c>
      <c r="AG102" s="131" t="str">
        <f t="shared" si="49"/>
        <v/>
      </c>
      <c r="AH102" s="131" t="str">
        <f t="shared" si="49"/>
        <v/>
      </c>
      <c r="AI102" s="131" t="str">
        <f t="shared" si="49"/>
        <v>WARREN COUNTY</v>
      </c>
      <c r="AJ102" s="131" t="str">
        <f t="shared" si="49"/>
        <v/>
      </c>
      <c r="AK102" s="131" t="str">
        <f t="shared" si="49"/>
        <v/>
      </c>
      <c r="AL102" s="131" t="str">
        <f t="shared" si="49"/>
        <v/>
      </c>
      <c r="AM102" s="131" t="str">
        <f t="shared" si="49"/>
        <v/>
      </c>
      <c r="AN102" s="131" t="str">
        <f t="shared" si="49"/>
        <v/>
      </c>
      <c r="AO102" s="131" t="str">
        <f t="shared" si="49"/>
        <v/>
      </c>
      <c r="AP102" s="131" t="str">
        <f t="shared" si="50"/>
        <v/>
      </c>
      <c r="AQ102" s="131" t="str">
        <f t="shared" si="50"/>
        <v/>
      </c>
      <c r="AR102" s="131" t="str">
        <f t="shared" si="50"/>
        <v>WHITE COUNTY</v>
      </c>
      <c r="AS102" s="131" t="str">
        <f t="shared" si="50"/>
        <v>GRIMES COUNTY</v>
      </c>
      <c r="AT102" s="131" t="str">
        <f t="shared" si="50"/>
        <v/>
      </c>
      <c r="AU102" s="131" t="str">
        <f t="shared" si="50"/>
        <v/>
      </c>
      <c r="AV102" s="131" t="str">
        <f t="shared" si="50"/>
        <v>WISE COUNTY</v>
      </c>
      <c r="AW102" s="131" t="str">
        <f t="shared" si="50"/>
        <v/>
      </c>
      <c r="AX102" s="131" t="str">
        <f t="shared" si="50"/>
        <v/>
      </c>
      <c r="AY102" s="131" t="str">
        <f t="shared" si="50"/>
        <v/>
      </c>
      <c r="AZ102" s="131" t="str">
        <f t="shared" si="50"/>
        <v/>
      </c>
    </row>
    <row r="103" spans="1:52" x14ac:dyDescent="0.2">
      <c r="A103" s="135">
        <v>94</v>
      </c>
      <c r="B103" s="131" t="str">
        <f t="shared" si="46"/>
        <v/>
      </c>
      <c r="C103" s="131" t="str">
        <f t="shared" si="46"/>
        <v/>
      </c>
      <c r="D103" s="131" t="str">
        <f t="shared" si="46"/>
        <v/>
      </c>
      <c r="E103" s="131" t="str">
        <f t="shared" si="46"/>
        <v/>
      </c>
      <c r="F103" s="131" t="str">
        <f t="shared" si="46"/>
        <v/>
      </c>
      <c r="G103" s="131" t="str">
        <f t="shared" si="46"/>
        <v/>
      </c>
      <c r="H103" s="131" t="str">
        <f t="shared" si="46"/>
        <v/>
      </c>
      <c r="I103" s="131" t="str">
        <f t="shared" si="46"/>
        <v/>
      </c>
      <c r="J103" s="131" t="str">
        <f t="shared" si="46"/>
        <v/>
      </c>
      <c r="K103" s="131" t="str">
        <f t="shared" si="46"/>
        <v/>
      </c>
      <c r="L103" s="131" t="str">
        <f t="shared" si="47"/>
        <v>MCDUFFIE COUNTY</v>
      </c>
      <c r="M103" s="131" t="str">
        <f t="shared" si="47"/>
        <v/>
      </c>
      <c r="N103" s="131" t="str">
        <f t="shared" si="47"/>
        <v/>
      </c>
      <c r="O103" s="131" t="str">
        <f t="shared" si="47"/>
        <v>WARREN COUNTY</v>
      </c>
      <c r="P103" s="131" t="str">
        <f t="shared" si="47"/>
        <v/>
      </c>
      <c r="Q103" s="131" t="str">
        <f t="shared" si="47"/>
        <v>WEBSTER COUNTY</v>
      </c>
      <c r="R103" s="131" t="str">
        <f t="shared" si="47"/>
        <v>STANTON COUNTY</v>
      </c>
      <c r="S103" s="131" t="str">
        <f t="shared" si="47"/>
        <v>OWEN COUNTY</v>
      </c>
      <c r="T103" s="131" t="str">
        <f t="shared" si="47"/>
        <v/>
      </c>
      <c r="U103" s="131" t="str">
        <f t="shared" si="47"/>
        <v/>
      </c>
      <c r="V103" s="131" t="str">
        <f t="shared" si="48"/>
        <v/>
      </c>
      <c r="W103" s="131" t="str">
        <f t="shared" si="48"/>
        <v/>
      </c>
      <c r="X103" s="131" t="str">
        <f t="shared" si="48"/>
        <v/>
      </c>
      <c r="Y103" s="131" t="str">
        <f t="shared" si="48"/>
        <v/>
      </c>
      <c r="Z103" s="131" t="str">
        <f t="shared" si="48"/>
        <v/>
      </c>
      <c r="AA103" s="131" t="str">
        <f t="shared" si="48"/>
        <v>STE. GENEVIEVE COUNTY</v>
      </c>
      <c r="AB103" s="131" t="str">
        <f t="shared" si="48"/>
        <v/>
      </c>
      <c r="AC103" s="131" t="str">
        <f t="shared" si="48"/>
        <v/>
      </c>
      <c r="AD103" s="131" t="str">
        <f t="shared" si="48"/>
        <v/>
      </c>
      <c r="AE103" s="131" t="str">
        <f t="shared" si="48"/>
        <v/>
      </c>
      <c r="AF103" s="131" t="str">
        <f t="shared" si="49"/>
        <v/>
      </c>
      <c r="AG103" s="131" t="str">
        <f t="shared" si="49"/>
        <v/>
      </c>
      <c r="AH103" s="131" t="str">
        <f t="shared" si="49"/>
        <v/>
      </c>
      <c r="AI103" s="131" t="str">
        <f t="shared" si="49"/>
        <v>WASHINGTON COUNTY</v>
      </c>
      <c r="AJ103" s="131" t="str">
        <f t="shared" si="49"/>
        <v/>
      </c>
      <c r="AK103" s="131" t="str">
        <f t="shared" si="49"/>
        <v/>
      </c>
      <c r="AL103" s="131" t="str">
        <f t="shared" si="49"/>
        <v/>
      </c>
      <c r="AM103" s="131" t="str">
        <f t="shared" si="49"/>
        <v/>
      </c>
      <c r="AN103" s="131" t="str">
        <f t="shared" si="49"/>
        <v/>
      </c>
      <c r="AO103" s="131" t="str">
        <f t="shared" si="49"/>
        <v/>
      </c>
      <c r="AP103" s="131" t="str">
        <f t="shared" si="50"/>
        <v/>
      </c>
      <c r="AQ103" s="131" t="str">
        <f t="shared" si="50"/>
        <v/>
      </c>
      <c r="AR103" s="131" t="str">
        <f t="shared" si="50"/>
        <v>WILLIAMSON COUNTY</v>
      </c>
      <c r="AS103" s="131" t="str">
        <f t="shared" si="50"/>
        <v>GUADALUPE COUNTY</v>
      </c>
      <c r="AT103" s="131" t="str">
        <f t="shared" si="50"/>
        <v/>
      </c>
      <c r="AU103" s="131" t="str">
        <f t="shared" si="50"/>
        <v/>
      </c>
      <c r="AV103" s="131" t="str">
        <f t="shared" si="50"/>
        <v>WYTHE COUNTY</v>
      </c>
      <c r="AW103" s="131" t="str">
        <f t="shared" si="50"/>
        <v/>
      </c>
      <c r="AX103" s="131" t="str">
        <f t="shared" si="50"/>
        <v/>
      </c>
      <c r="AY103" s="131" t="str">
        <f t="shared" si="50"/>
        <v/>
      </c>
      <c r="AZ103" s="131" t="str">
        <f t="shared" si="50"/>
        <v/>
      </c>
    </row>
    <row r="104" spans="1:52" x14ac:dyDescent="0.2">
      <c r="A104" s="135">
        <v>95</v>
      </c>
      <c r="B104" s="131" t="str">
        <f t="shared" si="46"/>
        <v/>
      </c>
      <c r="C104" s="131" t="str">
        <f t="shared" si="46"/>
        <v/>
      </c>
      <c r="D104" s="131" t="str">
        <f t="shared" si="46"/>
        <v/>
      </c>
      <c r="E104" s="131" t="str">
        <f t="shared" si="46"/>
        <v/>
      </c>
      <c r="F104" s="131" t="str">
        <f t="shared" si="46"/>
        <v/>
      </c>
      <c r="G104" s="131" t="str">
        <f t="shared" si="46"/>
        <v/>
      </c>
      <c r="H104" s="131" t="str">
        <f t="shared" si="46"/>
        <v/>
      </c>
      <c r="I104" s="131" t="str">
        <f t="shared" si="46"/>
        <v/>
      </c>
      <c r="J104" s="131" t="str">
        <f t="shared" si="46"/>
        <v/>
      </c>
      <c r="K104" s="131" t="str">
        <f t="shared" si="46"/>
        <v/>
      </c>
      <c r="L104" s="131" t="str">
        <f t="shared" si="47"/>
        <v>MCINTOSH COUNTY</v>
      </c>
      <c r="M104" s="131" t="str">
        <f t="shared" si="47"/>
        <v/>
      </c>
      <c r="N104" s="131" t="str">
        <f t="shared" si="47"/>
        <v/>
      </c>
      <c r="O104" s="131" t="str">
        <f t="shared" si="47"/>
        <v>WASHINGTON COUNTY</v>
      </c>
      <c r="P104" s="131" t="str">
        <f t="shared" si="47"/>
        <v/>
      </c>
      <c r="Q104" s="131" t="str">
        <f t="shared" si="47"/>
        <v>WINNEBAGO COUNTY</v>
      </c>
      <c r="R104" s="131" t="str">
        <f t="shared" si="47"/>
        <v>STEVENS COUNTY</v>
      </c>
      <c r="S104" s="131" t="str">
        <f t="shared" si="47"/>
        <v>OWSLEY COUNTY</v>
      </c>
      <c r="T104" s="131" t="str">
        <f t="shared" si="47"/>
        <v/>
      </c>
      <c r="U104" s="131" t="str">
        <f t="shared" si="47"/>
        <v/>
      </c>
      <c r="V104" s="131" t="str">
        <f t="shared" si="48"/>
        <v/>
      </c>
      <c r="W104" s="131" t="str">
        <f t="shared" si="48"/>
        <v/>
      </c>
      <c r="X104" s="131" t="str">
        <f t="shared" si="48"/>
        <v/>
      </c>
      <c r="Y104" s="131" t="str">
        <f t="shared" si="48"/>
        <v/>
      </c>
      <c r="Z104" s="131" t="str">
        <f t="shared" si="48"/>
        <v/>
      </c>
      <c r="AA104" s="131" t="str">
        <f t="shared" si="48"/>
        <v>ST. FRANCOIS COUNTY</v>
      </c>
      <c r="AB104" s="131" t="str">
        <f t="shared" si="48"/>
        <v/>
      </c>
      <c r="AC104" s="131" t="str">
        <f t="shared" si="48"/>
        <v/>
      </c>
      <c r="AD104" s="131" t="str">
        <f t="shared" si="48"/>
        <v/>
      </c>
      <c r="AE104" s="131" t="str">
        <f t="shared" si="48"/>
        <v/>
      </c>
      <c r="AF104" s="131" t="str">
        <f t="shared" si="49"/>
        <v/>
      </c>
      <c r="AG104" s="131" t="str">
        <f t="shared" si="49"/>
        <v/>
      </c>
      <c r="AH104" s="131" t="str">
        <f t="shared" si="49"/>
        <v/>
      </c>
      <c r="AI104" s="131" t="str">
        <f t="shared" si="49"/>
        <v>WATAUGA COUNTY</v>
      </c>
      <c r="AJ104" s="131" t="str">
        <f t="shared" si="49"/>
        <v/>
      </c>
      <c r="AK104" s="131" t="str">
        <f t="shared" si="49"/>
        <v/>
      </c>
      <c r="AL104" s="131" t="str">
        <f t="shared" si="49"/>
        <v/>
      </c>
      <c r="AM104" s="131" t="str">
        <f t="shared" si="49"/>
        <v/>
      </c>
      <c r="AN104" s="131" t="str">
        <f t="shared" si="49"/>
        <v/>
      </c>
      <c r="AO104" s="131" t="str">
        <f t="shared" si="49"/>
        <v/>
      </c>
      <c r="AP104" s="131" t="str">
        <f t="shared" si="50"/>
        <v/>
      </c>
      <c r="AQ104" s="131" t="str">
        <f t="shared" si="50"/>
        <v/>
      </c>
      <c r="AR104" s="131" t="str">
        <f t="shared" si="50"/>
        <v>WILSON COUNTY</v>
      </c>
      <c r="AS104" s="131" t="str">
        <f t="shared" si="50"/>
        <v>HALE COUNTY</v>
      </c>
      <c r="AT104" s="131" t="str">
        <f t="shared" si="50"/>
        <v/>
      </c>
      <c r="AU104" s="131" t="str">
        <f t="shared" si="50"/>
        <v/>
      </c>
      <c r="AV104" s="131" t="str">
        <f t="shared" si="50"/>
        <v>YORK COUNTY</v>
      </c>
      <c r="AW104" s="131" t="str">
        <f t="shared" si="50"/>
        <v/>
      </c>
      <c r="AX104" s="131" t="str">
        <f t="shared" si="50"/>
        <v/>
      </c>
      <c r="AY104" s="131" t="str">
        <f t="shared" si="50"/>
        <v/>
      </c>
      <c r="AZ104" s="131" t="str">
        <f t="shared" si="50"/>
        <v/>
      </c>
    </row>
    <row r="105" spans="1:52" x14ac:dyDescent="0.2">
      <c r="A105" s="135">
        <v>96</v>
      </c>
      <c r="B105" s="131" t="str">
        <f t="shared" si="46"/>
        <v/>
      </c>
      <c r="C105" s="131" t="str">
        <f t="shared" si="46"/>
        <v/>
      </c>
      <c r="D105" s="131" t="str">
        <f t="shared" si="46"/>
        <v/>
      </c>
      <c r="E105" s="131" t="str">
        <f t="shared" si="46"/>
        <v/>
      </c>
      <c r="F105" s="131" t="str">
        <f t="shared" si="46"/>
        <v/>
      </c>
      <c r="G105" s="131" t="str">
        <f t="shared" si="46"/>
        <v/>
      </c>
      <c r="H105" s="131" t="str">
        <f t="shared" si="46"/>
        <v/>
      </c>
      <c r="I105" s="131" t="str">
        <f t="shared" si="46"/>
        <v/>
      </c>
      <c r="J105" s="131" t="str">
        <f t="shared" si="46"/>
        <v/>
      </c>
      <c r="K105" s="131" t="str">
        <f t="shared" si="46"/>
        <v/>
      </c>
      <c r="L105" s="131" t="str">
        <f t="shared" si="47"/>
        <v>MACON COUNTY</v>
      </c>
      <c r="M105" s="131" t="str">
        <f t="shared" si="47"/>
        <v/>
      </c>
      <c r="N105" s="131" t="str">
        <f t="shared" si="47"/>
        <v/>
      </c>
      <c r="O105" s="131" t="str">
        <f t="shared" si="47"/>
        <v>WAYNE COUNTY</v>
      </c>
      <c r="P105" s="131" t="str">
        <f t="shared" si="47"/>
        <v/>
      </c>
      <c r="Q105" s="131" t="str">
        <f t="shared" si="47"/>
        <v>WINNESHIEK COUNTY</v>
      </c>
      <c r="R105" s="131" t="str">
        <f t="shared" si="47"/>
        <v>SUMNER COUNTY</v>
      </c>
      <c r="S105" s="131" t="str">
        <f t="shared" si="47"/>
        <v>PENDLETON COUNTY</v>
      </c>
      <c r="T105" s="131" t="str">
        <f t="shared" si="47"/>
        <v/>
      </c>
      <c r="U105" s="131" t="str">
        <f t="shared" si="47"/>
        <v/>
      </c>
      <c r="V105" s="131" t="str">
        <f t="shared" si="48"/>
        <v/>
      </c>
      <c r="W105" s="131" t="str">
        <f t="shared" si="48"/>
        <v/>
      </c>
      <c r="X105" s="131" t="str">
        <f t="shared" si="48"/>
        <v/>
      </c>
      <c r="Y105" s="131" t="str">
        <f t="shared" si="48"/>
        <v/>
      </c>
      <c r="Z105" s="131" t="str">
        <f t="shared" si="48"/>
        <v/>
      </c>
      <c r="AA105" s="131" t="str">
        <f t="shared" si="48"/>
        <v>ST. LOUIS COUNTY</v>
      </c>
      <c r="AB105" s="131" t="str">
        <f t="shared" si="48"/>
        <v/>
      </c>
      <c r="AC105" s="131" t="str">
        <f t="shared" si="48"/>
        <v/>
      </c>
      <c r="AD105" s="131" t="str">
        <f t="shared" si="48"/>
        <v/>
      </c>
      <c r="AE105" s="131" t="str">
        <f t="shared" si="48"/>
        <v/>
      </c>
      <c r="AF105" s="131" t="str">
        <f t="shared" si="49"/>
        <v/>
      </c>
      <c r="AG105" s="131" t="str">
        <f t="shared" si="49"/>
        <v/>
      </c>
      <c r="AH105" s="131" t="str">
        <f t="shared" si="49"/>
        <v/>
      </c>
      <c r="AI105" s="131" t="str">
        <f t="shared" si="49"/>
        <v>WAYNE COUNTY</v>
      </c>
      <c r="AJ105" s="131" t="str">
        <f t="shared" si="49"/>
        <v/>
      </c>
      <c r="AK105" s="131" t="str">
        <f t="shared" si="49"/>
        <v/>
      </c>
      <c r="AL105" s="131" t="str">
        <f t="shared" si="49"/>
        <v/>
      </c>
      <c r="AM105" s="131" t="str">
        <f t="shared" si="49"/>
        <v/>
      </c>
      <c r="AN105" s="131" t="str">
        <f t="shared" si="49"/>
        <v/>
      </c>
      <c r="AO105" s="131" t="str">
        <f t="shared" si="49"/>
        <v/>
      </c>
      <c r="AP105" s="131" t="str">
        <f t="shared" si="50"/>
        <v/>
      </c>
      <c r="AQ105" s="131" t="str">
        <f t="shared" si="50"/>
        <v/>
      </c>
      <c r="AR105" s="131" t="str">
        <f t="shared" si="50"/>
        <v/>
      </c>
      <c r="AS105" s="131" t="str">
        <f t="shared" si="50"/>
        <v>HALL COUNTY</v>
      </c>
      <c r="AT105" s="131" t="str">
        <f t="shared" si="50"/>
        <v/>
      </c>
      <c r="AU105" s="131" t="str">
        <f t="shared" si="50"/>
        <v/>
      </c>
      <c r="AV105" s="131" t="str">
        <f t="shared" si="50"/>
        <v>ALEXANDRIA CITY</v>
      </c>
      <c r="AW105" s="131" t="str">
        <f t="shared" si="50"/>
        <v/>
      </c>
      <c r="AX105" s="131" t="str">
        <f t="shared" si="50"/>
        <v/>
      </c>
      <c r="AY105" s="131" t="str">
        <f t="shared" si="50"/>
        <v/>
      </c>
      <c r="AZ105" s="131" t="str">
        <f t="shared" si="50"/>
        <v/>
      </c>
    </row>
    <row r="106" spans="1:52" x14ac:dyDescent="0.2">
      <c r="A106" s="135">
        <v>97</v>
      </c>
      <c r="B106" s="131" t="str">
        <f t="shared" si="46"/>
        <v/>
      </c>
      <c r="C106" s="131" t="str">
        <f t="shared" si="46"/>
        <v/>
      </c>
      <c r="D106" s="131" t="str">
        <f t="shared" si="46"/>
        <v/>
      </c>
      <c r="E106" s="131" t="str">
        <f t="shared" si="46"/>
        <v/>
      </c>
      <c r="F106" s="131" t="str">
        <f t="shared" si="46"/>
        <v/>
      </c>
      <c r="G106" s="131" t="str">
        <f t="shared" si="46"/>
        <v/>
      </c>
      <c r="H106" s="131" t="str">
        <f t="shared" si="46"/>
        <v/>
      </c>
      <c r="I106" s="131" t="str">
        <f t="shared" si="46"/>
        <v/>
      </c>
      <c r="J106" s="131" t="str">
        <f t="shared" si="46"/>
        <v/>
      </c>
      <c r="K106" s="131" t="str">
        <f t="shared" si="46"/>
        <v/>
      </c>
      <c r="L106" s="131" t="str">
        <f t="shared" si="47"/>
        <v>MADISON COUNTY</v>
      </c>
      <c r="M106" s="131" t="str">
        <f t="shared" si="47"/>
        <v/>
      </c>
      <c r="N106" s="131" t="str">
        <f t="shared" si="47"/>
        <v/>
      </c>
      <c r="O106" s="131" t="str">
        <f t="shared" si="47"/>
        <v>WHITE COUNTY</v>
      </c>
      <c r="P106" s="131" t="str">
        <f t="shared" si="47"/>
        <v/>
      </c>
      <c r="Q106" s="131" t="str">
        <f t="shared" si="47"/>
        <v>WOODBURY COUNTY</v>
      </c>
      <c r="R106" s="131" t="str">
        <f t="shared" si="47"/>
        <v>THOMAS COUNTY</v>
      </c>
      <c r="S106" s="131" t="str">
        <f t="shared" si="47"/>
        <v>PERRY COUNTY</v>
      </c>
      <c r="T106" s="131" t="str">
        <f t="shared" si="47"/>
        <v/>
      </c>
      <c r="U106" s="131" t="str">
        <f t="shared" si="47"/>
        <v/>
      </c>
      <c r="V106" s="131" t="str">
        <f t="shared" si="48"/>
        <v/>
      </c>
      <c r="W106" s="131" t="str">
        <f t="shared" si="48"/>
        <v/>
      </c>
      <c r="X106" s="131" t="str">
        <f t="shared" si="48"/>
        <v/>
      </c>
      <c r="Y106" s="131" t="str">
        <f t="shared" si="48"/>
        <v/>
      </c>
      <c r="Z106" s="131" t="str">
        <f t="shared" si="48"/>
        <v/>
      </c>
      <c r="AA106" s="131" t="str">
        <f t="shared" si="48"/>
        <v>SALINE COUNTY</v>
      </c>
      <c r="AB106" s="131" t="str">
        <f t="shared" si="48"/>
        <v/>
      </c>
      <c r="AC106" s="131" t="str">
        <f t="shared" si="48"/>
        <v/>
      </c>
      <c r="AD106" s="131" t="str">
        <f t="shared" si="48"/>
        <v/>
      </c>
      <c r="AE106" s="131" t="str">
        <f t="shared" si="48"/>
        <v/>
      </c>
      <c r="AF106" s="131" t="str">
        <f t="shared" si="49"/>
        <v/>
      </c>
      <c r="AG106" s="131" t="str">
        <f t="shared" si="49"/>
        <v/>
      </c>
      <c r="AH106" s="131" t="str">
        <f t="shared" si="49"/>
        <v/>
      </c>
      <c r="AI106" s="131" t="str">
        <f t="shared" si="49"/>
        <v>WILKES COUNTY</v>
      </c>
      <c r="AJ106" s="131" t="str">
        <f t="shared" si="49"/>
        <v/>
      </c>
      <c r="AK106" s="131" t="str">
        <f t="shared" si="49"/>
        <v/>
      </c>
      <c r="AL106" s="131" t="str">
        <f t="shared" si="49"/>
        <v/>
      </c>
      <c r="AM106" s="131" t="str">
        <f t="shared" si="49"/>
        <v/>
      </c>
      <c r="AN106" s="131" t="str">
        <f t="shared" si="49"/>
        <v/>
      </c>
      <c r="AO106" s="131" t="str">
        <f t="shared" si="49"/>
        <v/>
      </c>
      <c r="AP106" s="131" t="str">
        <f t="shared" si="50"/>
        <v/>
      </c>
      <c r="AQ106" s="131" t="str">
        <f t="shared" si="50"/>
        <v/>
      </c>
      <c r="AR106" s="131" t="str">
        <f t="shared" si="50"/>
        <v/>
      </c>
      <c r="AS106" s="131" t="str">
        <f t="shared" si="50"/>
        <v>HAMILTON COUNTY</v>
      </c>
      <c r="AT106" s="131" t="str">
        <f t="shared" si="50"/>
        <v/>
      </c>
      <c r="AU106" s="131" t="str">
        <f t="shared" si="50"/>
        <v/>
      </c>
      <c r="AV106" s="131" t="str">
        <f t="shared" si="50"/>
        <v>BRISTOL CITY</v>
      </c>
      <c r="AW106" s="131" t="str">
        <f t="shared" si="50"/>
        <v/>
      </c>
      <c r="AX106" s="131" t="str">
        <f t="shared" si="50"/>
        <v/>
      </c>
      <c r="AY106" s="131" t="str">
        <f t="shared" si="50"/>
        <v/>
      </c>
      <c r="AZ106" s="131" t="str">
        <f t="shared" si="50"/>
        <v/>
      </c>
    </row>
    <row r="107" spans="1:52" x14ac:dyDescent="0.2">
      <c r="A107" s="135">
        <v>98</v>
      </c>
      <c r="B107" s="131" t="str">
        <f t="shared" si="46"/>
        <v/>
      </c>
      <c r="C107" s="131" t="str">
        <f t="shared" si="46"/>
        <v/>
      </c>
      <c r="D107" s="131" t="str">
        <f t="shared" si="46"/>
        <v/>
      </c>
      <c r="E107" s="131" t="str">
        <f t="shared" si="46"/>
        <v/>
      </c>
      <c r="F107" s="131" t="str">
        <f t="shared" si="46"/>
        <v/>
      </c>
      <c r="G107" s="131" t="str">
        <f t="shared" si="46"/>
        <v/>
      </c>
      <c r="H107" s="131" t="str">
        <f t="shared" si="46"/>
        <v/>
      </c>
      <c r="I107" s="131" t="str">
        <f t="shared" si="46"/>
        <v/>
      </c>
      <c r="J107" s="131" t="str">
        <f t="shared" si="46"/>
        <v/>
      </c>
      <c r="K107" s="131" t="str">
        <f t="shared" si="46"/>
        <v/>
      </c>
      <c r="L107" s="131" t="str">
        <f t="shared" si="47"/>
        <v>MARION COUNTY</v>
      </c>
      <c r="M107" s="131" t="str">
        <f t="shared" si="47"/>
        <v/>
      </c>
      <c r="N107" s="131" t="str">
        <f t="shared" si="47"/>
        <v/>
      </c>
      <c r="O107" s="131" t="str">
        <f t="shared" si="47"/>
        <v>WHITESIDE COUNTY</v>
      </c>
      <c r="P107" s="131" t="str">
        <f t="shared" si="47"/>
        <v/>
      </c>
      <c r="Q107" s="131" t="str">
        <f t="shared" si="47"/>
        <v>WORTH COUNTY</v>
      </c>
      <c r="R107" s="131" t="str">
        <f t="shared" si="47"/>
        <v>TREGO COUNTY</v>
      </c>
      <c r="S107" s="131" t="str">
        <f t="shared" si="47"/>
        <v>PIKE COUNTY</v>
      </c>
      <c r="T107" s="131" t="str">
        <f t="shared" si="47"/>
        <v/>
      </c>
      <c r="U107" s="131" t="str">
        <f t="shared" si="47"/>
        <v/>
      </c>
      <c r="V107" s="131" t="str">
        <f t="shared" si="48"/>
        <v/>
      </c>
      <c r="W107" s="131" t="str">
        <f t="shared" si="48"/>
        <v/>
      </c>
      <c r="X107" s="131" t="str">
        <f t="shared" si="48"/>
        <v/>
      </c>
      <c r="Y107" s="131" t="str">
        <f t="shared" si="48"/>
        <v/>
      </c>
      <c r="Z107" s="131" t="str">
        <f t="shared" si="48"/>
        <v/>
      </c>
      <c r="AA107" s="131" t="str">
        <f t="shared" si="48"/>
        <v>SCHUYLER COUNTY</v>
      </c>
      <c r="AB107" s="131" t="str">
        <f t="shared" si="48"/>
        <v/>
      </c>
      <c r="AC107" s="131" t="str">
        <f t="shared" si="48"/>
        <v/>
      </c>
      <c r="AD107" s="131" t="str">
        <f t="shared" si="48"/>
        <v/>
      </c>
      <c r="AE107" s="131" t="str">
        <f t="shared" si="48"/>
        <v/>
      </c>
      <c r="AF107" s="131" t="str">
        <f t="shared" si="49"/>
        <v/>
      </c>
      <c r="AG107" s="131" t="str">
        <f t="shared" si="49"/>
        <v/>
      </c>
      <c r="AH107" s="131" t="str">
        <f t="shared" si="49"/>
        <v/>
      </c>
      <c r="AI107" s="131" t="str">
        <f t="shared" si="49"/>
        <v>WILSON COUNTY</v>
      </c>
      <c r="AJ107" s="131" t="str">
        <f t="shared" si="49"/>
        <v/>
      </c>
      <c r="AK107" s="131" t="str">
        <f t="shared" si="49"/>
        <v/>
      </c>
      <c r="AL107" s="131" t="str">
        <f t="shared" si="49"/>
        <v/>
      </c>
      <c r="AM107" s="131" t="str">
        <f t="shared" si="49"/>
        <v/>
      </c>
      <c r="AN107" s="131" t="str">
        <f t="shared" si="49"/>
        <v/>
      </c>
      <c r="AO107" s="131" t="str">
        <f t="shared" si="49"/>
        <v/>
      </c>
      <c r="AP107" s="131" t="str">
        <f t="shared" si="50"/>
        <v/>
      </c>
      <c r="AQ107" s="131" t="str">
        <f t="shared" si="50"/>
        <v/>
      </c>
      <c r="AR107" s="131" t="str">
        <f t="shared" si="50"/>
        <v/>
      </c>
      <c r="AS107" s="131" t="str">
        <f t="shared" si="50"/>
        <v>HANSFORD COUNTY</v>
      </c>
      <c r="AT107" s="131" t="str">
        <f t="shared" si="50"/>
        <v/>
      </c>
      <c r="AU107" s="131" t="str">
        <f t="shared" si="50"/>
        <v/>
      </c>
      <c r="AV107" s="131" t="str">
        <f t="shared" si="50"/>
        <v>BUENA VISTA CITY</v>
      </c>
      <c r="AW107" s="131" t="str">
        <f t="shared" si="50"/>
        <v/>
      </c>
      <c r="AX107" s="131" t="str">
        <f t="shared" si="50"/>
        <v/>
      </c>
      <c r="AY107" s="131" t="str">
        <f t="shared" si="50"/>
        <v/>
      </c>
      <c r="AZ107" s="131" t="str">
        <f t="shared" si="50"/>
        <v/>
      </c>
    </row>
    <row r="108" spans="1:52" x14ac:dyDescent="0.2">
      <c r="A108" s="135">
        <v>99</v>
      </c>
      <c r="B108" s="131" t="str">
        <f t="shared" si="46"/>
        <v/>
      </c>
      <c r="C108" s="131" t="str">
        <f t="shared" si="46"/>
        <v/>
      </c>
      <c r="D108" s="131" t="str">
        <f t="shared" si="46"/>
        <v/>
      </c>
      <c r="E108" s="131" t="str">
        <f t="shared" si="46"/>
        <v/>
      </c>
      <c r="F108" s="131" t="str">
        <f t="shared" si="46"/>
        <v/>
      </c>
      <c r="G108" s="131" t="str">
        <f t="shared" si="46"/>
        <v/>
      </c>
      <c r="H108" s="131" t="str">
        <f t="shared" si="46"/>
        <v/>
      </c>
      <c r="I108" s="131" t="str">
        <f t="shared" si="46"/>
        <v/>
      </c>
      <c r="J108" s="131" t="str">
        <f t="shared" si="46"/>
        <v/>
      </c>
      <c r="K108" s="131" t="str">
        <f t="shared" si="46"/>
        <v/>
      </c>
      <c r="L108" s="131" t="str">
        <f t="shared" si="47"/>
        <v>MERIWETHER COUNTY</v>
      </c>
      <c r="M108" s="131" t="str">
        <f t="shared" si="47"/>
        <v/>
      </c>
      <c r="N108" s="131" t="str">
        <f t="shared" si="47"/>
        <v/>
      </c>
      <c r="O108" s="131" t="str">
        <f t="shared" si="47"/>
        <v>WILL COUNTY</v>
      </c>
      <c r="P108" s="131" t="str">
        <f t="shared" si="47"/>
        <v/>
      </c>
      <c r="Q108" s="131" t="str">
        <f t="shared" si="47"/>
        <v>WRIGHT COUNTY</v>
      </c>
      <c r="R108" s="131" t="str">
        <f t="shared" si="47"/>
        <v>WABAUNSEE COUNTY</v>
      </c>
      <c r="S108" s="131" t="str">
        <f t="shared" si="47"/>
        <v>POWELL COUNTY</v>
      </c>
      <c r="T108" s="131" t="str">
        <f t="shared" si="47"/>
        <v/>
      </c>
      <c r="U108" s="131" t="str">
        <f t="shared" si="47"/>
        <v/>
      </c>
      <c r="V108" s="131" t="str">
        <f t="shared" si="48"/>
        <v/>
      </c>
      <c r="W108" s="131" t="str">
        <f t="shared" si="48"/>
        <v/>
      </c>
      <c r="X108" s="131" t="str">
        <f t="shared" si="48"/>
        <v/>
      </c>
      <c r="Y108" s="131" t="str">
        <f t="shared" si="48"/>
        <v/>
      </c>
      <c r="Z108" s="131" t="str">
        <f t="shared" si="48"/>
        <v/>
      </c>
      <c r="AA108" s="131" t="str">
        <f t="shared" si="48"/>
        <v>SCOTLAND COUNTY</v>
      </c>
      <c r="AB108" s="131" t="str">
        <f t="shared" si="48"/>
        <v/>
      </c>
      <c r="AC108" s="131" t="str">
        <f t="shared" si="48"/>
        <v/>
      </c>
      <c r="AD108" s="131" t="str">
        <f t="shared" si="48"/>
        <v/>
      </c>
      <c r="AE108" s="131" t="str">
        <f t="shared" si="48"/>
        <v/>
      </c>
      <c r="AF108" s="131" t="str">
        <f t="shared" si="49"/>
        <v/>
      </c>
      <c r="AG108" s="131" t="str">
        <f t="shared" si="49"/>
        <v/>
      </c>
      <c r="AH108" s="131" t="str">
        <f t="shared" si="49"/>
        <v/>
      </c>
      <c r="AI108" s="131" t="str">
        <f t="shared" si="49"/>
        <v>YADKIN COUNTY</v>
      </c>
      <c r="AJ108" s="131" t="str">
        <f t="shared" si="49"/>
        <v/>
      </c>
      <c r="AK108" s="131" t="str">
        <f t="shared" si="49"/>
        <v/>
      </c>
      <c r="AL108" s="131" t="str">
        <f t="shared" si="49"/>
        <v/>
      </c>
      <c r="AM108" s="131" t="str">
        <f t="shared" si="49"/>
        <v/>
      </c>
      <c r="AN108" s="131" t="str">
        <f t="shared" si="49"/>
        <v/>
      </c>
      <c r="AO108" s="131" t="str">
        <f t="shared" si="49"/>
        <v/>
      </c>
      <c r="AP108" s="131" t="str">
        <f t="shared" si="50"/>
        <v/>
      </c>
      <c r="AQ108" s="131" t="str">
        <f t="shared" si="50"/>
        <v/>
      </c>
      <c r="AR108" s="131" t="str">
        <f t="shared" si="50"/>
        <v/>
      </c>
      <c r="AS108" s="131" t="str">
        <f t="shared" si="50"/>
        <v>HARDEMAN COUNTY</v>
      </c>
      <c r="AT108" s="131" t="str">
        <f t="shared" si="50"/>
        <v/>
      </c>
      <c r="AU108" s="131" t="str">
        <f t="shared" si="50"/>
        <v/>
      </c>
      <c r="AV108" s="131" t="str">
        <f t="shared" si="50"/>
        <v>CHARLOTTESVILLE CITY</v>
      </c>
      <c r="AW108" s="131" t="str">
        <f t="shared" si="50"/>
        <v/>
      </c>
      <c r="AX108" s="131" t="str">
        <f t="shared" si="50"/>
        <v/>
      </c>
      <c r="AY108" s="131" t="str">
        <f t="shared" si="50"/>
        <v/>
      </c>
      <c r="AZ108" s="131" t="str">
        <f t="shared" si="50"/>
        <v/>
      </c>
    </row>
    <row r="109" spans="1:52" x14ac:dyDescent="0.2">
      <c r="A109" s="135">
        <v>100</v>
      </c>
      <c r="B109" s="131" t="str">
        <f t="shared" si="46"/>
        <v/>
      </c>
      <c r="C109" s="131" t="str">
        <f t="shared" si="46"/>
        <v/>
      </c>
      <c r="D109" s="131" t="str">
        <f t="shared" si="46"/>
        <v/>
      </c>
      <c r="E109" s="131" t="str">
        <f t="shared" si="46"/>
        <v/>
      </c>
      <c r="F109" s="131" t="str">
        <f t="shared" si="46"/>
        <v/>
      </c>
      <c r="G109" s="131" t="str">
        <f t="shared" si="46"/>
        <v/>
      </c>
      <c r="H109" s="131" t="str">
        <f t="shared" si="46"/>
        <v/>
      </c>
      <c r="I109" s="131" t="str">
        <f t="shared" si="46"/>
        <v/>
      </c>
      <c r="J109" s="131" t="str">
        <f t="shared" si="46"/>
        <v/>
      </c>
      <c r="K109" s="131" t="str">
        <f t="shared" si="46"/>
        <v/>
      </c>
      <c r="L109" s="131" t="str">
        <f t="shared" si="47"/>
        <v>MILLER COUNTY</v>
      </c>
      <c r="M109" s="131" t="str">
        <f t="shared" si="47"/>
        <v/>
      </c>
      <c r="N109" s="131" t="str">
        <f t="shared" si="47"/>
        <v/>
      </c>
      <c r="O109" s="131" t="str">
        <f t="shared" si="47"/>
        <v>WILLIAMSON COUNTY</v>
      </c>
      <c r="P109" s="131" t="str">
        <f t="shared" si="47"/>
        <v/>
      </c>
      <c r="Q109" s="131" t="str">
        <f t="shared" si="47"/>
        <v/>
      </c>
      <c r="R109" s="131" t="str">
        <f t="shared" si="47"/>
        <v>WALLACE COUNTY</v>
      </c>
      <c r="S109" s="131" t="str">
        <f t="shared" si="47"/>
        <v>PULASKI COUNTY</v>
      </c>
      <c r="T109" s="131" t="str">
        <f t="shared" si="47"/>
        <v/>
      </c>
      <c r="U109" s="131" t="str">
        <f t="shared" si="47"/>
        <v/>
      </c>
      <c r="V109" s="131" t="str">
        <f t="shared" si="48"/>
        <v/>
      </c>
      <c r="W109" s="131" t="str">
        <f t="shared" si="48"/>
        <v/>
      </c>
      <c r="X109" s="131" t="str">
        <f t="shared" si="48"/>
        <v/>
      </c>
      <c r="Y109" s="131" t="str">
        <f t="shared" si="48"/>
        <v/>
      </c>
      <c r="Z109" s="131" t="str">
        <f t="shared" si="48"/>
        <v/>
      </c>
      <c r="AA109" s="131" t="str">
        <f t="shared" si="48"/>
        <v>SCOTT COUNTY</v>
      </c>
      <c r="AB109" s="131" t="str">
        <f t="shared" si="48"/>
        <v/>
      </c>
      <c r="AC109" s="131" t="str">
        <f t="shared" si="48"/>
        <v/>
      </c>
      <c r="AD109" s="131" t="str">
        <f t="shared" si="48"/>
        <v/>
      </c>
      <c r="AE109" s="131" t="str">
        <f t="shared" si="48"/>
        <v/>
      </c>
      <c r="AF109" s="131" t="str">
        <f t="shared" si="49"/>
        <v/>
      </c>
      <c r="AG109" s="131" t="str">
        <f t="shared" si="49"/>
        <v/>
      </c>
      <c r="AH109" s="131" t="str">
        <f t="shared" si="49"/>
        <v/>
      </c>
      <c r="AI109" s="131" t="str">
        <f t="shared" si="49"/>
        <v>YANCEY COUNTY</v>
      </c>
      <c r="AJ109" s="131" t="str">
        <f t="shared" si="49"/>
        <v/>
      </c>
      <c r="AK109" s="131" t="str">
        <f t="shared" si="49"/>
        <v/>
      </c>
      <c r="AL109" s="131" t="str">
        <f t="shared" si="49"/>
        <v/>
      </c>
      <c r="AM109" s="131" t="str">
        <f t="shared" si="49"/>
        <v/>
      </c>
      <c r="AN109" s="131" t="str">
        <f t="shared" si="49"/>
        <v/>
      </c>
      <c r="AO109" s="131" t="str">
        <f t="shared" si="49"/>
        <v/>
      </c>
      <c r="AP109" s="131" t="str">
        <f t="shared" si="50"/>
        <v/>
      </c>
      <c r="AQ109" s="131" t="str">
        <f t="shared" si="50"/>
        <v/>
      </c>
      <c r="AR109" s="131" t="str">
        <f t="shared" si="50"/>
        <v/>
      </c>
      <c r="AS109" s="131" t="str">
        <f t="shared" si="50"/>
        <v>HARDIN COUNTY</v>
      </c>
      <c r="AT109" s="131" t="str">
        <f t="shared" si="50"/>
        <v/>
      </c>
      <c r="AU109" s="131" t="str">
        <f t="shared" si="50"/>
        <v/>
      </c>
      <c r="AV109" s="131" t="str">
        <f t="shared" si="50"/>
        <v>CHESAPEAKE CITY</v>
      </c>
      <c r="AW109" s="131" t="str">
        <f t="shared" si="50"/>
        <v/>
      </c>
      <c r="AX109" s="131" t="str">
        <f t="shared" si="50"/>
        <v/>
      </c>
      <c r="AY109" s="131" t="str">
        <f t="shared" si="50"/>
        <v/>
      </c>
      <c r="AZ109" s="131" t="str">
        <f t="shared" si="50"/>
        <v/>
      </c>
    </row>
    <row r="110" spans="1:52" x14ac:dyDescent="0.2">
      <c r="A110" s="135">
        <v>101</v>
      </c>
      <c r="B110" s="131" t="str">
        <f t="shared" ref="B110:K119" si="51">IFERROR(VLOOKUP($B$3&amp;"_"&amp;B$8&amp;$A110,LookUpTable_CountyName_AllYears,3,FALSE),"")</f>
        <v/>
      </c>
      <c r="C110" s="131" t="str">
        <f t="shared" si="51"/>
        <v/>
      </c>
      <c r="D110" s="131" t="str">
        <f t="shared" si="51"/>
        <v/>
      </c>
      <c r="E110" s="131" t="str">
        <f t="shared" si="51"/>
        <v/>
      </c>
      <c r="F110" s="131" t="str">
        <f t="shared" si="51"/>
        <v/>
      </c>
      <c r="G110" s="131" t="str">
        <f t="shared" si="51"/>
        <v/>
      </c>
      <c r="H110" s="131" t="str">
        <f t="shared" si="51"/>
        <v/>
      </c>
      <c r="I110" s="131" t="str">
        <f t="shared" si="51"/>
        <v/>
      </c>
      <c r="J110" s="131" t="str">
        <f t="shared" si="51"/>
        <v/>
      </c>
      <c r="K110" s="131" t="str">
        <f t="shared" si="51"/>
        <v/>
      </c>
      <c r="L110" s="131" t="str">
        <f t="shared" ref="L110:U119" si="52">IFERROR(VLOOKUP($B$3&amp;"_"&amp;L$8&amp;$A110,LookUpTable_CountyName_AllYears,3,FALSE),"")</f>
        <v>MITCHELL COUNTY</v>
      </c>
      <c r="M110" s="131" t="str">
        <f t="shared" si="52"/>
        <v/>
      </c>
      <c r="N110" s="131" t="str">
        <f t="shared" si="52"/>
        <v/>
      </c>
      <c r="O110" s="131" t="str">
        <f t="shared" si="52"/>
        <v>WINNEBAGO COUNTY</v>
      </c>
      <c r="P110" s="131" t="str">
        <f t="shared" si="52"/>
        <v/>
      </c>
      <c r="Q110" s="131" t="str">
        <f t="shared" si="52"/>
        <v/>
      </c>
      <c r="R110" s="131" t="str">
        <f t="shared" si="52"/>
        <v>WASHINGTON COUNTY</v>
      </c>
      <c r="S110" s="131" t="str">
        <f t="shared" si="52"/>
        <v>ROBERTSON COUNTY</v>
      </c>
      <c r="T110" s="131" t="str">
        <f t="shared" si="52"/>
        <v/>
      </c>
      <c r="U110" s="131" t="str">
        <f t="shared" si="52"/>
        <v/>
      </c>
      <c r="V110" s="131" t="str">
        <f t="shared" ref="V110:AE119" si="53">IFERROR(VLOOKUP($B$3&amp;"_"&amp;V$8&amp;$A110,LookUpTable_CountyName_AllYears,3,FALSE),"")</f>
        <v/>
      </c>
      <c r="W110" s="131" t="str">
        <f t="shared" si="53"/>
        <v/>
      </c>
      <c r="X110" s="131" t="str">
        <f t="shared" si="53"/>
        <v/>
      </c>
      <c r="Y110" s="131" t="str">
        <f t="shared" si="53"/>
        <v/>
      </c>
      <c r="Z110" s="131" t="str">
        <f t="shared" si="53"/>
        <v/>
      </c>
      <c r="AA110" s="131" t="str">
        <f t="shared" si="53"/>
        <v>SHANNON COUNTY</v>
      </c>
      <c r="AB110" s="131" t="str">
        <f t="shared" si="53"/>
        <v/>
      </c>
      <c r="AC110" s="131" t="str">
        <f t="shared" si="53"/>
        <v/>
      </c>
      <c r="AD110" s="131" t="str">
        <f t="shared" si="53"/>
        <v/>
      </c>
      <c r="AE110" s="131" t="str">
        <f t="shared" si="53"/>
        <v/>
      </c>
      <c r="AF110" s="131" t="str">
        <f t="shared" ref="AF110:AO119" si="54">IFERROR(VLOOKUP($B$3&amp;"_"&amp;AF$8&amp;$A110,LookUpTable_CountyName_AllYears,3,FALSE),"")</f>
        <v/>
      </c>
      <c r="AG110" s="131" t="str">
        <f t="shared" si="54"/>
        <v/>
      </c>
      <c r="AH110" s="131" t="str">
        <f t="shared" si="54"/>
        <v/>
      </c>
      <c r="AI110" s="131" t="str">
        <f t="shared" si="54"/>
        <v/>
      </c>
      <c r="AJ110" s="131" t="str">
        <f t="shared" si="54"/>
        <v/>
      </c>
      <c r="AK110" s="131" t="str">
        <f t="shared" si="54"/>
        <v/>
      </c>
      <c r="AL110" s="131" t="str">
        <f t="shared" si="54"/>
        <v/>
      </c>
      <c r="AM110" s="131" t="str">
        <f t="shared" si="54"/>
        <v/>
      </c>
      <c r="AN110" s="131" t="str">
        <f t="shared" si="54"/>
        <v/>
      </c>
      <c r="AO110" s="131" t="str">
        <f t="shared" si="54"/>
        <v/>
      </c>
      <c r="AP110" s="131" t="str">
        <f t="shared" ref="AP110:AZ119" si="55">IFERROR(VLOOKUP($B$3&amp;"_"&amp;AP$8&amp;$A110,LookUpTable_CountyName_AllYears,3,FALSE),"")</f>
        <v/>
      </c>
      <c r="AQ110" s="131" t="str">
        <f t="shared" si="55"/>
        <v/>
      </c>
      <c r="AR110" s="131" t="str">
        <f t="shared" si="55"/>
        <v/>
      </c>
      <c r="AS110" s="131" t="str">
        <f t="shared" si="55"/>
        <v>HARRIS COUNTY</v>
      </c>
      <c r="AT110" s="131" t="str">
        <f t="shared" si="55"/>
        <v/>
      </c>
      <c r="AU110" s="131" t="str">
        <f t="shared" si="55"/>
        <v/>
      </c>
      <c r="AV110" s="131" t="str">
        <f t="shared" si="55"/>
        <v>COLONIAL HEIGHTS CITY</v>
      </c>
      <c r="AW110" s="131" t="str">
        <f t="shared" si="55"/>
        <v/>
      </c>
      <c r="AX110" s="131" t="str">
        <f t="shared" si="55"/>
        <v/>
      </c>
      <c r="AY110" s="131" t="str">
        <f t="shared" si="55"/>
        <v/>
      </c>
      <c r="AZ110" s="131" t="str">
        <f t="shared" si="55"/>
        <v/>
      </c>
    </row>
    <row r="111" spans="1:52" x14ac:dyDescent="0.2">
      <c r="A111" s="135">
        <v>102</v>
      </c>
      <c r="B111" s="131" t="str">
        <f t="shared" si="51"/>
        <v/>
      </c>
      <c r="C111" s="131" t="str">
        <f t="shared" si="51"/>
        <v/>
      </c>
      <c r="D111" s="131" t="str">
        <f t="shared" si="51"/>
        <v/>
      </c>
      <c r="E111" s="131" t="str">
        <f t="shared" si="51"/>
        <v/>
      </c>
      <c r="F111" s="131" t="str">
        <f t="shared" si="51"/>
        <v/>
      </c>
      <c r="G111" s="131" t="str">
        <f t="shared" si="51"/>
        <v/>
      </c>
      <c r="H111" s="131" t="str">
        <f t="shared" si="51"/>
        <v/>
      </c>
      <c r="I111" s="131" t="str">
        <f t="shared" si="51"/>
        <v/>
      </c>
      <c r="J111" s="131" t="str">
        <f t="shared" si="51"/>
        <v/>
      </c>
      <c r="K111" s="131" t="str">
        <f t="shared" si="51"/>
        <v/>
      </c>
      <c r="L111" s="131" t="str">
        <f t="shared" si="52"/>
        <v>MONROE COUNTY</v>
      </c>
      <c r="M111" s="131" t="str">
        <f t="shared" si="52"/>
        <v/>
      </c>
      <c r="N111" s="131" t="str">
        <f t="shared" si="52"/>
        <v/>
      </c>
      <c r="O111" s="131" t="str">
        <f t="shared" si="52"/>
        <v>WOODFORD COUNTY</v>
      </c>
      <c r="P111" s="131" t="str">
        <f t="shared" si="52"/>
        <v/>
      </c>
      <c r="Q111" s="131" t="str">
        <f t="shared" si="52"/>
        <v/>
      </c>
      <c r="R111" s="131" t="str">
        <f t="shared" si="52"/>
        <v>WICHITA COUNTY</v>
      </c>
      <c r="S111" s="131" t="str">
        <f t="shared" si="52"/>
        <v>ROCKCASTLE COUNTY</v>
      </c>
      <c r="T111" s="131" t="str">
        <f t="shared" si="52"/>
        <v/>
      </c>
      <c r="U111" s="131" t="str">
        <f t="shared" si="52"/>
        <v/>
      </c>
      <c r="V111" s="131" t="str">
        <f t="shared" si="53"/>
        <v/>
      </c>
      <c r="W111" s="131" t="str">
        <f t="shared" si="53"/>
        <v/>
      </c>
      <c r="X111" s="131" t="str">
        <f t="shared" si="53"/>
        <v/>
      </c>
      <c r="Y111" s="131" t="str">
        <f t="shared" si="53"/>
        <v/>
      </c>
      <c r="Z111" s="131" t="str">
        <f t="shared" si="53"/>
        <v/>
      </c>
      <c r="AA111" s="131" t="str">
        <f t="shared" si="53"/>
        <v>SHELBY COUNTY</v>
      </c>
      <c r="AB111" s="131" t="str">
        <f t="shared" si="53"/>
        <v/>
      </c>
      <c r="AC111" s="131" t="str">
        <f t="shared" si="53"/>
        <v/>
      </c>
      <c r="AD111" s="131" t="str">
        <f t="shared" si="53"/>
        <v/>
      </c>
      <c r="AE111" s="131" t="str">
        <f t="shared" si="53"/>
        <v/>
      </c>
      <c r="AF111" s="131" t="str">
        <f t="shared" si="54"/>
        <v/>
      </c>
      <c r="AG111" s="131" t="str">
        <f t="shared" si="54"/>
        <v/>
      </c>
      <c r="AH111" s="131" t="str">
        <f t="shared" si="54"/>
        <v/>
      </c>
      <c r="AI111" s="131" t="str">
        <f t="shared" si="54"/>
        <v/>
      </c>
      <c r="AJ111" s="131" t="str">
        <f t="shared" si="54"/>
        <v/>
      </c>
      <c r="AK111" s="131" t="str">
        <f t="shared" si="54"/>
        <v/>
      </c>
      <c r="AL111" s="131" t="str">
        <f t="shared" si="54"/>
        <v/>
      </c>
      <c r="AM111" s="131" t="str">
        <f t="shared" si="54"/>
        <v/>
      </c>
      <c r="AN111" s="131" t="str">
        <f t="shared" si="54"/>
        <v/>
      </c>
      <c r="AO111" s="131" t="str">
        <f t="shared" si="54"/>
        <v/>
      </c>
      <c r="AP111" s="131" t="str">
        <f t="shared" si="55"/>
        <v/>
      </c>
      <c r="AQ111" s="131" t="str">
        <f t="shared" si="55"/>
        <v/>
      </c>
      <c r="AR111" s="131" t="str">
        <f t="shared" si="55"/>
        <v/>
      </c>
      <c r="AS111" s="131" t="str">
        <f t="shared" si="55"/>
        <v>HARRISON COUNTY</v>
      </c>
      <c r="AT111" s="131" t="str">
        <f t="shared" si="55"/>
        <v/>
      </c>
      <c r="AU111" s="131" t="str">
        <f t="shared" si="55"/>
        <v/>
      </c>
      <c r="AV111" s="131" t="str">
        <f t="shared" si="55"/>
        <v>COVINGTON CITY</v>
      </c>
      <c r="AW111" s="131" t="str">
        <f t="shared" si="55"/>
        <v/>
      </c>
      <c r="AX111" s="131" t="str">
        <f t="shared" si="55"/>
        <v/>
      </c>
      <c r="AY111" s="131" t="str">
        <f t="shared" si="55"/>
        <v/>
      </c>
      <c r="AZ111" s="131" t="str">
        <f t="shared" si="55"/>
        <v/>
      </c>
    </row>
    <row r="112" spans="1:52" x14ac:dyDescent="0.2">
      <c r="A112" s="135">
        <v>103</v>
      </c>
      <c r="B112" s="131" t="str">
        <f t="shared" si="51"/>
        <v/>
      </c>
      <c r="C112" s="131" t="str">
        <f t="shared" si="51"/>
        <v/>
      </c>
      <c r="D112" s="131" t="str">
        <f t="shared" si="51"/>
        <v/>
      </c>
      <c r="E112" s="131" t="str">
        <f t="shared" si="51"/>
        <v/>
      </c>
      <c r="F112" s="131" t="str">
        <f t="shared" si="51"/>
        <v/>
      </c>
      <c r="G112" s="131" t="str">
        <f t="shared" si="51"/>
        <v/>
      </c>
      <c r="H112" s="131" t="str">
        <f t="shared" si="51"/>
        <v/>
      </c>
      <c r="I112" s="131" t="str">
        <f t="shared" si="51"/>
        <v/>
      </c>
      <c r="J112" s="131" t="str">
        <f t="shared" si="51"/>
        <v/>
      </c>
      <c r="K112" s="131" t="str">
        <f t="shared" si="51"/>
        <v/>
      </c>
      <c r="L112" s="131" t="str">
        <f t="shared" si="52"/>
        <v>MONTGOMERY COUNTY</v>
      </c>
      <c r="M112" s="131" t="str">
        <f t="shared" si="52"/>
        <v/>
      </c>
      <c r="N112" s="131" t="str">
        <f t="shared" si="52"/>
        <v/>
      </c>
      <c r="O112" s="131" t="str">
        <f t="shared" si="52"/>
        <v/>
      </c>
      <c r="P112" s="131" t="str">
        <f t="shared" si="52"/>
        <v/>
      </c>
      <c r="Q112" s="131" t="str">
        <f t="shared" si="52"/>
        <v/>
      </c>
      <c r="R112" s="131" t="str">
        <f t="shared" si="52"/>
        <v>WILSON COUNTY</v>
      </c>
      <c r="S112" s="131" t="str">
        <f t="shared" si="52"/>
        <v>ROWAN COUNTY</v>
      </c>
      <c r="T112" s="131" t="str">
        <f t="shared" si="52"/>
        <v/>
      </c>
      <c r="U112" s="131" t="str">
        <f t="shared" si="52"/>
        <v/>
      </c>
      <c r="V112" s="131" t="str">
        <f t="shared" si="53"/>
        <v/>
      </c>
      <c r="W112" s="131" t="str">
        <f t="shared" si="53"/>
        <v/>
      </c>
      <c r="X112" s="131" t="str">
        <f t="shared" si="53"/>
        <v/>
      </c>
      <c r="Y112" s="131" t="str">
        <f t="shared" si="53"/>
        <v/>
      </c>
      <c r="Z112" s="131" t="str">
        <f t="shared" si="53"/>
        <v/>
      </c>
      <c r="AA112" s="131" t="str">
        <f t="shared" si="53"/>
        <v>STODDARD COUNTY</v>
      </c>
      <c r="AB112" s="131" t="str">
        <f t="shared" si="53"/>
        <v/>
      </c>
      <c r="AC112" s="131" t="str">
        <f t="shared" si="53"/>
        <v/>
      </c>
      <c r="AD112" s="131" t="str">
        <f t="shared" si="53"/>
        <v/>
      </c>
      <c r="AE112" s="131" t="str">
        <f t="shared" si="53"/>
        <v/>
      </c>
      <c r="AF112" s="131" t="str">
        <f t="shared" si="54"/>
        <v/>
      </c>
      <c r="AG112" s="131" t="str">
        <f t="shared" si="54"/>
        <v/>
      </c>
      <c r="AH112" s="131" t="str">
        <f t="shared" si="54"/>
        <v/>
      </c>
      <c r="AI112" s="131" t="str">
        <f t="shared" si="54"/>
        <v/>
      </c>
      <c r="AJ112" s="131" t="str">
        <f t="shared" si="54"/>
        <v/>
      </c>
      <c r="AK112" s="131" t="str">
        <f t="shared" si="54"/>
        <v/>
      </c>
      <c r="AL112" s="131" t="str">
        <f t="shared" si="54"/>
        <v/>
      </c>
      <c r="AM112" s="131" t="str">
        <f t="shared" si="54"/>
        <v/>
      </c>
      <c r="AN112" s="131" t="str">
        <f t="shared" si="54"/>
        <v/>
      </c>
      <c r="AO112" s="131" t="str">
        <f t="shared" si="54"/>
        <v/>
      </c>
      <c r="AP112" s="131" t="str">
        <f t="shared" si="55"/>
        <v/>
      </c>
      <c r="AQ112" s="131" t="str">
        <f t="shared" si="55"/>
        <v/>
      </c>
      <c r="AR112" s="131" t="str">
        <f t="shared" si="55"/>
        <v/>
      </c>
      <c r="AS112" s="131" t="str">
        <f t="shared" si="55"/>
        <v>HARTLEY COUNTY</v>
      </c>
      <c r="AT112" s="131" t="str">
        <f t="shared" si="55"/>
        <v/>
      </c>
      <c r="AU112" s="131" t="str">
        <f t="shared" si="55"/>
        <v/>
      </c>
      <c r="AV112" s="131" t="str">
        <f t="shared" si="55"/>
        <v>DANVILLE CITY</v>
      </c>
      <c r="AW112" s="131" t="str">
        <f t="shared" si="55"/>
        <v/>
      </c>
      <c r="AX112" s="131" t="str">
        <f t="shared" si="55"/>
        <v/>
      </c>
      <c r="AY112" s="131" t="str">
        <f t="shared" si="55"/>
        <v/>
      </c>
      <c r="AZ112" s="131" t="str">
        <f t="shared" si="55"/>
        <v/>
      </c>
    </row>
    <row r="113" spans="1:52" x14ac:dyDescent="0.2">
      <c r="A113" s="135">
        <v>104</v>
      </c>
      <c r="B113" s="131" t="str">
        <f t="shared" si="51"/>
        <v/>
      </c>
      <c r="C113" s="131" t="str">
        <f t="shared" si="51"/>
        <v/>
      </c>
      <c r="D113" s="131" t="str">
        <f t="shared" si="51"/>
        <v/>
      </c>
      <c r="E113" s="131" t="str">
        <f t="shared" si="51"/>
        <v/>
      </c>
      <c r="F113" s="131" t="str">
        <f t="shared" si="51"/>
        <v/>
      </c>
      <c r="G113" s="131" t="str">
        <f t="shared" si="51"/>
        <v/>
      </c>
      <c r="H113" s="131" t="str">
        <f t="shared" si="51"/>
        <v/>
      </c>
      <c r="I113" s="131" t="str">
        <f t="shared" si="51"/>
        <v/>
      </c>
      <c r="J113" s="131" t="str">
        <f t="shared" si="51"/>
        <v/>
      </c>
      <c r="K113" s="131" t="str">
        <f t="shared" si="51"/>
        <v/>
      </c>
      <c r="L113" s="131" t="str">
        <f t="shared" si="52"/>
        <v>MORGAN COUNTY</v>
      </c>
      <c r="M113" s="131" t="str">
        <f t="shared" si="52"/>
        <v/>
      </c>
      <c r="N113" s="131" t="str">
        <f t="shared" si="52"/>
        <v/>
      </c>
      <c r="O113" s="131" t="str">
        <f t="shared" si="52"/>
        <v/>
      </c>
      <c r="P113" s="131" t="str">
        <f t="shared" si="52"/>
        <v/>
      </c>
      <c r="Q113" s="131" t="str">
        <f t="shared" si="52"/>
        <v/>
      </c>
      <c r="R113" s="131" t="str">
        <f t="shared" si="52"/>
        <v>WOODSON COUNTY</v>
      </c>
      <c r="S113" s="131" t="str">
        <f t="shared" si="52"/>
        <v>RUSSELL COUNTY</v>
      </c>
      <c r="T113" s="131" t="str">
        <f t="shared" si="52"/>
        <v/>
      </c>
      <c r="U113" s="131" t="str">
        <f t="shared" si="52"/>
        <v/>
      </c>
      <c r="V113" s="131" t="str">
        <f t="shared" si="53"/>
        <v/>
      </c>
      <c r="W113" s="131" t="str">
        <f t="shared" si="53"/>
        <v/>
      </c>
      <c r="X113" s="131" t="str">
        <f t="shared" si="53"/>
        <v/>
      </c>
      <c r="Y113" s="131" t="str">
        <f t="shared" si="53"/>
        <v/>
      </c>
      <c r="Z113" s="131" t="str">
        <f t="shared" si="53"/>
        <v/>
      </c>
      <c r="AA113" s="131" t="str">
        <f t="shared" si="53"/>
        <v>STONE COUNTY</v>
      </c>
      <c r="AB113" s="131" t="str">
        <f t="shared" si="53"/>
        <v/>
      </c>
      <c r="AC113" s="131" t="str">
        <f t="shared" si="53"/>
        <v/>
      </c>
      <c r="AD113" s="131" t="str">
        <f t="shared" si="53"/>
        <v/>
      </c>
      <c r="AE113" s="131" t="str">
        <f t="shared" si="53"/>
        <v/>
      </c>
      <c r="AF113" s="131" t="str">
        <f t="shared" si="54"/>
        <v/>
      </c>
      <c r="AG113" s="131" t="str">
        <f t="shared" si="54"/>
        <v/>
      </c>
      <c r="AH113" s="131" t="str">
        <f t="shared" si="54"/>
        <v/>
      </c>
      <c r="AI113" s="131" t="str">
        <f t="shared" si="54"/>
        <v/>
      </c>
      <c r="AJ113" s="131" t="str">
        <f t="shared" si="54"/>
        <v/>
      </c>
      <c r="AK113" s="131" t="str">
        <f t="shared" si="54"/>
        <v/>
      </c>
      <c r="AL113" s="131" t="str">
        <f t="shared" si="54"/>
        <v/>
      </c>
      <c r="AM113" s="131" t="str">
        <f t="shared" si="54"/>
        <v/>
      </c>
      <c r="AN113" s="131" t="str">
        <f t="shared" si="54"/>
        <v/>
      </c>
      <c r="AO113" s="131" t="str">
        <f t="shared" si="54"/>
        <v/>
      </c>
      <c r="AP113" s="131" t="str">
        <f t="shared" si="55"/>
        <v/>
      </c>
      <c r="AQ113" s="131" t="str">
        <f t="shared" si="55"/>
        <v/>
      </c>
      <c r="AR113" s="131" t="str">
        <f t="shared" si="55"/>
        <v/>
      </c>
      <c r="AS113" s="131" t="str">
        <f t="shared" si="55"/>
        <v>HASKELL COUNTY</v>
      </c>
      <c r="AT113" s="131" t="str">
        <f t="shared" si="55"/>
        <v/>
      </c>
      <c r="AU113" s="131" t="str">
        <f t="shared" si="55"/>
        <v/>
      </c>
      <c r="AV113" s="131" t="str">
        <f t="shared" si="55"/>
        <v>EMPORIA CITY</v>
      </c>
      <c r="AW113" s="131" t="str">
        <f t="shared" si="55"/>
        <v/>
      </c>
      <c r="AX113" s="131" t="str">
        <f t="shared" si="55"/>
        <v/>
      </c>
      <c r="AY113" s="131" t="str">
        <f t="shared" si="55"/>
        <v/>
      </c>
      <c r="AZ113" s="131" t="str">
        <f t="shared" si="55"/>
        <v/>
      </c>
    </row>
    <row r="114" spans="1:52" x14ac:dyDescent="0.2">
      <c r="A114" s="135">
        <v>105</v>
      </c>
      <c r="B114" s="131" t="str">
        <f t="shared" si="51"/>
        <v/>
      </c>
      <c r="C114" s="131" t="str">
        <f t="shared" si="51"/>
        <v/>
      </c>
      <c r="D114" s="131" t="str">
        <f t="shared" si="51"/>
        <v/>
      </c>
      <c r="E114" s="131" t="str">
        <f t="shared" si="51"/>
        <v/>
      </c>
      <c r="F114" s="131" t="str">
        <f t="shared" si="51"/>
        <v/>
      </c>
      <c r="G114" s="131" t="str">
        <f t="shared" si="51"/>
        <v/>
      </c>
      <c r="H114" s="131" t="str">
        <f t="shared" si="51"/>
        <v/>
      </c>
      <c r="I114" s="131" t="str">
        <f t="shared" si="51"/>
        <v/>
      </c>
      <c r="J114" s="131" t="str">
        <f t="shared" si="51"/>
        <v/>
      </c>
      <c r="K114" s="131" t="str">
        <f t="shared" si="51"/>
        <v/>
      </c>
      <c r="L114" s="131" t="str">
        <f t="shared" si="52"/>
        <v>MURRAY COUNTY</v>
      </c>
      <c r="M114" s="131" t="str">
        <f t="shared" si="52"/>
        <v/>
      </c>
      <c r="N114" s="131" t="str">
        <f t="shared" si="52"/>
        <v/>
      </c>
      <c r="O114" s="131" t="str">
        <f t="shared" si="52"/>
        <v/>
      </c>
      <c r="P114" s="131" t="str">
        <f t="shared" si="52"/>
        <v/>
      </c>
      <c r="Q114" s="131" t="str">
        <f t="shared" si="52"/>
        <v/>
      </c>
      <c r="R114" s="131" t="str">
        <f t="shared" si="52"/>
        <v>WYANDOTTE COUNTY</v>
      </c>
      <c r="S114" s="131" t="str">
        <f t="shared" si="52"/>
        <v>SCOTT COUNTY</v>
      </c>
      <c r="T114" s="131" t="str">
        <f t="shared" si="52"/>
        <v/>
      </c>
      <c r="U114" s="131" t="str">
        <f t="shared" si="52"/>
        <v/>
      </c>
      <c r="V114" s="131" t="str">
        <f t="shared" si="53"/>
        <v/>
      </c>
      <c r="W114" s="131" t="str">
        <f t="shared" si="53"/>
        <v/>
      </c>
      <c r="X114" s="131" t="str">
        <f t="shared" si="53"/>
        <v/>
      </c>
      <c r="Y114" s="131" t="str">
        <f t="shared" si="53"/>
        <v/>
      </c>
      <c r="Z114" s="131" t="str">
        <f t="shared" si="53"/>
        <v/>
      </c>
      <c r="AA114" s="131" t="str">
        <f t="shared" si="53"/>
        <v>SULLIVAN COUNTY</v>
      </c>
      <c r="AB114" s="131" t="str">
        <f t="shared" si="53"/>
        <v/>
      </c>
      <c r="AC114" s="131" t="str">
        <f t="shared" si="53"/>
        <v/>
      </c>
      <c r="AD114" s="131" t="str">
        <f t="shared" si="53"/>
        <v/>
      </c>
      <c r="AE114" s="131" t="str">
        <f t="shared" si="53"/>
        <v/>
      </c>
      <c r="AF114" s="131" t="str">
        <f t="shared" si="54"/>
        <v/>
      </c>
      <c r="AG114" s="131" t="str">
        <f t="shared" si="54"/>
        <v/>
      </c>
      <c r="AH114" s="131" t="str">
        <f t="shared" si="54"/>
        <v/>
      </c>
      <c r="AI114" s="131" t="str">
        <f t="shared" si="54"/>
        <v/>
      </c>
      <c r="AJ114" s="131" t="str">
        <f t="shared" si="54"/>
        <v/>
      </c>
      <c r="AK114" s="131" t="str">
        <f t="shared" si="54"/>
        <v/>
      </c>
      <c r="AL114" s="131" t="str">
        <f t="shared" si="54"/>
        <v/>
      </c>
      <c r="AM114" s="131" t="str">
        <f t="shared" si="54"/>
        <v/>
      </c>
      <c r="AN114" s="131" t="str">
        <f t="shared" si="54"/>
        <v/>
      </c>
      <c r="AO114" s="131" t="str">
        <f t="shared" si="54"/>
        <v/>
      </c>
      <c r="AP114" s="131" t="str">
        <f t="shared" si="55"/>
        <v/>
      </c>
      <c r="AQ114" s="131" t="str">
        <f t="shared" si="55"/>
        <v/>
      </c>
      <c r="AR114" s="131" t="str">
        <f t="shared" si="55"/>
        <v/>
      </c>
      <c r="AS114" s="131" t="str">
        <f t="shared" si="55"/>
        <v>HAYS COUNTY</v>
      </c>
      <c r="AT114" s="131" t="str">
        <f t="shared" si="55"/>
        <v/>
      </c>
      <c r="AU114" s="131" t="str">
        <f t="shared" si="55"/>
        <v/>
      </c>
      <c r="AV114" s="131" t="str">
        <f t="shared" si="55"/>
        <v>FAIRFAX CITY</v>
      </c>
      <c r="AW114" s="131" t="str">
        <f t="shared" si="55"/>
        <v/>
      </c>
      <c r="AX114" s="131" t="str">
        <f t="shared" si="55"/>
        <v/>
      </c>
      <c r="AY114" s="131" t="str">
        <f t="shared" si="55"/>
        <v/>
      </c>
      <c r="AZ114" s="131" t="str">
        <f t="shared" si="55"/>
        <v/>
      </c>
    </row>
    <row r="115" spans="1:52" x14ac:dyDescent="0.2">
      <c r="A115" s="135">
        <v>106</v>
      </c>
      <c r="B115" s="131" t="str">
        <f t="shared" si="51"/>
        <v/>
      </c>
      <c r="C115" s="131" t="str">
        <f t="shared" si="51"/>
        <v/>
      </c>
      <c r="D115" s="131" t="str">
        <f t="shared" si="51"/>
        <v/>
      </c>
      <c r="E115" s="131" t="str">
        <f t="shared" si="51"/>
        <v/>
      </c>
      <c r="F115" s="131" t="str">
        <f t="shared" si="51"/>
        <v/>
      </c>
      <c r="G115" s="131" t="str">
        <f t="shared" si="51"/>
        <v/>
      </c>
      <c r="H115" s="131" t="str">
        <f t="shared" si="51"/>
        <v/>
      </c>
      <c r="I115" s="131" t="str">
        <f t="shared" si="51"/>
        <v/>
      </c>
      <c r="J115" s="131" t="str">
        <f t="shared" si="51"/>
        <v/>
      </c>
      <c r="K115" s="131" t="str">
        <f t="shared" si="51"/>
        <v/>
      </c>
      <c r="L115" s="131" t="str">
        <f t="shared" si="52"/>
        <v>MUSCOGEE COUNTY</v>
      </c>
      <c r="M115" s="131" t="str">
        <f t="shared" si="52"/>
        <v/>
      </c>
      <c r="N115" s="131" t="str">
        <f t="shared" si="52"/>
        <v/>
      </c>
      <c r="O115" s="131" t="str">
        <f t="shared" si="52"/>
        <v/>
      </c>
      <c r="P115" s="131" t="str">
        <f t="shared" si="52"/>
        <v/>
      </c>
      <c r="Q115" s="131" t="str">
        <f t="shared" si="52"/>
        <v/>
      </c>
      <c r="R115" s="131" t="str">
        <f t="shared" si="52"/>
        <v/>
      </c>
      <c r="S115" s="131" t="str">
        <f t="shared" si="52"/>
        <v>SHELBY COUNTY</v>
      </c>
      <c r="T115" s="131" t="str">
        <f t="shared" si="52"/>
        <v/>
      </c>
      <c r="U115" s="131" t="str">
        <f t="shared" si="52"/>
        <v/>
      </c>
      <c r="V115" s="131" t="str">
        <f t="shared" si="53"/>
        <v/>
      </c>
      <c r="W115" s="131" t="str">
        <f t="shared" si="53"/>
        <v/>
      </c>
      <c r="X115" s="131" t="str">
        <f t="shared" si="53"/>
        <v/>
      </c>
      <c r="Y115" s="131" t="str">
        <f t="shared" si="53"/>
        <v/>
      </c>
      <c r="Z115" s="131" t="str">
        <f t="shared" si="53"/>
        <v/>
      </c>
      <c r="AA115" s="131" t="str">
        <f t="shared" si="53"/>
        <v>TANEY COUNTY</v>
      </c>
      <c r="AB115" s="131" t="str">
        <f t="shared" si="53"/>
        <v/>
      </c>
      <c r="AC115" s="131" t="str">
        <f t="shared" si="53"/>
        <v/>
      </c>
      <c r="AD115" s="131" t="str">
        <f t="shared" si="53"/>
        <v/>
      </c>
      <c r="AE115" s="131" t="str">
        <f t="shared" si="53"/>
        <v/>
      </c>
      <c r="AF115" s="131" t="str">
        <f t="shared" si="54"/>
        <v/>
      </c>
      <c r="AG115" s="131" t="str">
        <f t="shared" si="54"/>
        <v/>
      </c>
      <c r="AH115" s="131" t="str">
        <f t="shared" si="54"/>
        <v/>
      </c>
      <c r="AI115" s="131" t="str">
        <f t="shared" si="54"/>
        <v/>
      </c>
      <c r="AJ115" s="131" t="str">
        <f t="shared" si="54"/>
        <v/>
      </c>
      <c r="AK115" s="131" t="str">
        <f t="shared" si="54"/>
        <v/>
      </c>
      <c r="AL115" s="131" t="str">
        <f t="shared" si="54"/>
        <v/>
      </c>
      <c r="AM115" s="131" t="str">
        <f t="shared" si="54"/>
        <v/>
      </c>
      <c r="AN115" s="131" t="str">
        <f t="shared" si="54"/>
        <v/>
      </c>
      <c r="AO115" s="131" t="str">
        <f t="shared" si="54"/>
        <v/>
      </c>
      <c r="AP115" s="131" t="str">
        <f t="shared" si="55"/>
        <v/>
      </c>
      <c r="AQ115" s="131" t="str">
        <f t="shared" si="55"/>
        <v/>
      </c>
      <c r="AR115" s="131" t="str">
        <f t="shared" si="55"/>
        <v/>
      </c>
      <c r="AS115" s="131" t="str">
        <f t="shared" si="55"/>
        <v>HEMPHILL COUNTY</v>
      </c>
      <c r="AT115" s="131" t="str">
        <f t="shared" si="55"/>
        <v/>
      </c>
      <c r="AU115" s="131" t="str">
        <f t="shared" si="55"/>
        <v/>
      </c>
      <c r="AV115" s="131" t="str">
        <f t="shared" si="55"/>
        <v>FALLS CHURCH CITY</v>
      </c>
      <c r="AW115" s="131" t="str">
        <f t="shared" si="55"/>
        <v/>
      </c>
      <c r="AX115" s="131" t="str">
        <f t="shared" si="55"/>
        <v/>
      </c>
      <c r="AY115" s="131" t="str">
        <f t="shared" si="55"/>
        <v/>
      </c>
      <c r="AZ115" s="131" t="str">
        <f t="shared" si="55"/>
        <v/>
      </c>
    </row>
    <row r="116" spans="1:52" x14ac:dyDescent="0.2">
      <c r="A116" s="135">
        <v>107</v>
      </c>
      <c r="B116" s="131" t="str">
        <f t="shared" si="51"/>
        <v/>
      </c>
      <c r="C116" s="131" t="str">
        <f t="shared" si="51"/>
        <v/>
      </c>
      <c r="D116" s="131" t="str">
        <f t="shared" si="51"/>
        <v/>
      </c>
      <c r="E116" s="131" t="str">
        <f t="shared" si="51"/>
        <v/>
      </c>
      <c r="F116" s="131" t="str">
        <f t="shared" si="51"/>
        <v/>
      </c>
      <c r="G116" s="131" t="str">
        <f t="shared" si="51"/>
        <v/>
      </c>
      <c r="H116" s="131" t="str">
        <f t="shared" si="51"/>
        <v/>
      </c>
      <c r="I116" s="131" t="str">
        <f t="shared" si="51"/>
        <v/>
      </c>
      <c r="J116" s="131" t="str">
        <f t="shared" si="51"/>
        <v/>
      </c>
      <c r="K116" s="131" t="str">
        <f t="shared" si="51"/>
        <v/>
      </c>
      <c r="L116" s="131" t="str">
        <f t="shared" si="52"/>
        <v>NEWTON COUNTY</v>
      </c>
      <c r="M116" s="131" t="str">
        <f t="shared" si="52"/>
        <v/>
      </c>
      <c r="N116" s="131" t="str">
        <f t="shared" si="52"/>
        <v/>
      </c>
      <c r="O116" s="131" t="str">
        <f t="shared" si="52"/>
        <v/>
      </c>
      <c r="P116" s="131" t="str">
        <f t="shared" si="52"/>
        <v/>
      </c>
      <c r="Q116" s="131" t="str">
        <f t="shared" si="52"/>
        <v/>
      </c>
      <c r="R116" s="131" t="str">
        <f t="shared" si="52"/>
        <v/>
      </c>
      <c r="S116" s="131" t="str">
        <f t="shared" si="52"/>
        <v>SIMPSON COUNTY</v>
      </c>
      <c r="T116" s="131" t="str">
        <f t="shared" si="52"/>
        <v/>
      </c>
      <c r="U116" s="131" t="str">
        <f t="shared" si="52"/>
        <v/>
      </c>
      <c r="V116" s="131" t="str">
        <f t="shared" si="53"/>
        <v/>
      </c>
      <c r="W116" s="131" t="str">
        <f t="shared" si="53"/>
        <v/>
      </c>
      <c r="X116" s="131" t="str">
        <f t="shared" si="53"/>
        <v/>
      </c>
      <c r="Y116" s="131" t="str">
        <f t="shared" si="53"/>
        <v/>
      </c>
      <c r="Z116" s="131" t="str">
        <f t="shared" si="53"/>
        <v/>
      </c>
      <c r="AA116" s="131" t="str">
        <f t="shared" si="53"/>
        <v>TEXAS COUNTY</v>
      </c>
      <c r="AB116" s="131" t="str">
        <f t="shared" si="53"/>
        <v/>
      </c>
      <c r="AC116" s="131" t="str">
        <f t="shared" si="53"/>
        <v/>
      </c>
      <c r="AD116" s="131" t="str">
        <f t="shared" si="53"/>
        <v/>
      </c>
      <c r="AE116" s="131" t="str">
        <f t="shared" si="53"/>
        <v/>
      </c>
      <c r="AF116" s="131" t="str">
        <f t="shared" si="54"/>
        <v/>
      </c>
      <c r="AG116" s="131" t="str">
        <f t="shared" si="54"/>
        <v/>
      </c>
      <c r="AH116" s="131" t="str">
        <f t="shared" si="54"/>
        <v/>
      </c>
      <c r="AI116" s="131" t="str">
        <f t="shared" si="54"/>
        <v/>
      </c>
      <c r="AJ116" s="131" t="str">
        <f t="shared" si="54"/>
        <v/>
      </c>
      <c r="AK116" s="131" t="str">
        <f t="shared" si="54"/>
        <v/>
      </c>
      <c r="AL116" s="131" t="str">
        <f t="shared" si="54"/>
        <v/>
      </c>
      <c r="AM116" s="131" t="str">
        <f t="shared" si="54"/>
        <v/>
      </c>
      <c r="AN116" s="131" t="str">
        <f t="shared" si="54"/>
        <v/>
      </c>
      <c r="AO116" s="131" t="str">
        <f t="shared" si="54"/>
        <v/>
      </c>
      <c r="AP116" s="131" t="str">
        <f t="shared" si="55"/>
        <v/>
      </c>
      <c r="AQ116" s="131" t="str">
        <f t="shared" si="55"/>
        <v/>
      </c>
      <c r="AR116" s="131" t="str">
        <f t="shared" si="55"/>
        <v/>
      </c>
      <c r="AS116" s="131" t="str">
        <f t="shared" si="55"/>
        <v>HENDERSON COUNTY</v>
      </c>
      <c r="AT116" s="131" t="str">
        <f t="shared" si="55"/>
        <v/>
      </c>
      <c r="AU116" s="131" t="str">
        <f t="shared" si="55"/>
        <v/>
      </c>
      <c r="AV116" s="131" t="str">
        <f t="shared" si="55"/>
        <v>FRANKLIN CITY</v>
      </c>
      <c r="AW116" s="131" t="str">
        <f t="shared" si="55"/>
        <v/>
      </c>
      <c r="AX116" s="131" t="str">
        <f t="shared" si="55"/>
        <v/>
      </c>
      <c r="AY116" s="131" t="str">
        <f t="shared" si="55"/>
        <v/>
      </c>
      <c r="AZ116" s="131" t="str">
        <f t="shared" si="55"/>
        <v/>
      </c>
    </row>
    <row r="117" spans="1:52" x14ac:dyDescent="0.2">
      <c r="A117" s="135">
        <v>108</v>
      </c>
      <c r="B117" s="131" t="str">
        <f t="shared" si="51"/>
        <v/>
      </c>
      <c r="C117" s="131" t="str">
        <f t="shared" si="51"/>
        <v/>
      </c>
      <c r="D117" s="131" t="str">
        <f t="shared" si="51"/>
        <v/>
      </c>
      <c r="E117" s="131" t="str">
        <f t="shared" si="51"/>
        <v/>
      </c>
      <c r="F117" s="131" t="str">
        <f t="shared" si="51"/>
        <v/>
      </c>
      <c r="G117" s="131" t="str">
        <f t="shared" si="51"/>
        <v/>
      </c>
      <c r="H117" s="131" t="str">
        <f t="shared" si="51"/>
        <v/>
      </c>
      <c r="I117" s="131" t="str">
        <f t="shared" si="51"/>
        <v/>
      </c>
      <c r="J117" s="131" t="str">
        <f t="shared" si="51"/>
        <v/>
      </c>
      <c r="K117" s="131" t="str">
        <f t="shared" si="51"/>
        <v/>
      </c>
      <c r="L117" s="131" t="str">
        <f t="shared" si="52"/>
        <v>OCONEE COUNTY</v>
      </c>
      <c r="M117" s="131" t="str">
        <f t="shared" si="52"/>
        <v/>
      </c>
      <c r="N117" s="131" t="str">
        <f t="shared" si="52"/>
        <v/>
      </c>
      <c r="O117" s="131" t="str">
        <f t="shared" si="52"/>
        <v/>
      </c>
      <c r="P117" s="131" t="str">
        <f t="shared" si="52"/>
        <v/>
      </c>
      <c r="Q117" s="131" t="str">
        <f t="shared" si="52"/>
        <v/>
      </c>
      <c r="R117" s="131" t="str">
        <f t="shared" si="52"/>
        <v/>
      </c>
      <c r="S117" s="131" t="str">
        <f t="shared" si="52"/>
        <v>SPENCER COUNTY</v>
      </c>
      <c r="T117" s="131" t="str">
        <f t="shared" si="52"/>
        <v/>
      </c>
      <c r="U117" s="131" t="str">
        <f t="shared" si="52"/>
        <v/>
      </c>
      <c r="V117" s="131" t="str">
        <f t="shared" si="53"/>
        <v/>
      </c>
      <c r="W117" s="131" t="str">
        <f t="shared" si="53"/>
        <v/>
      </c>
      <c r="X117" s="131" t="str">
        <f t="shared" si="53"/>
        <v/>
      </c>
      <c r="Y117" s="131" t="str">
        <f t="shared" si="53"/>
        <v/>
      </c>
      <c r="Z117" s="131" t="str">
        <f t="shared" si="53"/>
        <v/>
      </c>
      <c r="AA117" s="131" t="str">
        <f t="shared" si="53"/>
        <v>VERNON COUNTY</v>
      </c>
      <c r="AB117" s="131" t="str">
        <f t="shared" si="53"/>
        <v/>
      </c>
      <c r="AC117" s="131" t="str">
        <f t="shared" si="53"/>
        <v/>
      </c>
      <c r="AD117" s="131" t="str">
        <f t="shared" si="53"/>
        <v/>
      </c>
      <c r="AE117" s="131" t="str">
        <f t="shared" si="53"/>
        <v/>
      </c>
      <c r="AF117" s="131" t="str">
        <f t="shared" si="54"/>
        <v/>
      </c>
      <c r="AG117" s="131" t="str">
        <f t="shared" si="54"/>
        <v/>
      </c>
      <c r="AH117" s="131" t="str">
        <f t="shared" si="54"/>
        <v/>
      </c>
      <c r="AI117" s="131" t="str">
        <f t="shared" si="54"/>
        <v/>
      </c>
      <c r="AJ117" s="131" t="str">
        <f t="shared" si="54"/>
        <v/>
      </c>
      <c r="AK117" s="131" t="str">
        <f t="shared" si="54"/>
        <v/>
      </c>
      <c r="AL117" s="131" t="str">
        <f t="shared" si="54"/>
        <v/>
      </c>
      <c r="AM117" s="131" t="str">
        <f t="shared" si="54"/>
        <v/>
      </c>
      <c r="AN117" s="131" t="str">
        <f t="shared" si="54"/>
        <v/>
      </c>
      <c r="AO117" s="131" t="str">
        <f t="shared" si="54"/>
        <v/>
      </c>
      <c r="AP117" s="131" t="str">
        <f t="shared" si="55"/>
        <v/>
      </c>
      <c r="AQ117" s="131" t="str">
        <f t="shared" si="55"/>
        <v/>
      </c>
      <c r="AR117" s="131" t="str">
        <f t="shared" si="55"/>
        <v/>
      </c>
      <c r="AS117" s="131" t="str">
        <f t="shared" si="55"/>
        <v>HIDALGO COUNTY</v>
      </c>
      <c r="AT117" s="131" t="str">
        <f t="shared" si="55"/>
        <v/>
      </c>
      <c r="AU117" s="131" t="str">
        <f t="shared" si="55"/>
        <v/>
      </c>
      <c r="AV117" s="131" t="str">
        <f t="shared" si="55"/>
        <v>FREDERICKSBURG CITY</v>
      </c>
      <c r="AW117" s="131" t="str">
        <f t="shared" si="55"/>
        <v/>
      </c>
      <c r="AX117" s="131" t="str">
        <f t="shared" si="55"/>
        <v/>
      </c>
      <c r="AY117" s="131" t="str">
        <f t="shared" si="55"/>
        <v/>
      </c>
      <c r="AZ117" s="131" t="str">
        <f t="shared" si="55"/>
        <v/>
      </c>
    </row>
    <row r="118" spans="1:52" x14ac:dyDescent="0.2">
      <c r="A118" s="135">
        <v>109</v>
      </c>
      <c r="B118" s="131" t="str">
        <f t="shared" si="51"/>
        <v/>
      </c>
      <c r="C118" s="131" t="str">
        <f t="shared" si="51"/>
        <v/>
      </c>
      <c r="D118" s="131" t="str">
        <f t="shared" si="51"/>
        <v/>
      </c>
      <c r="E118" s="131" t="str">
        <f t="shared" si="51"/>
        <v/>
      </c>
      <c r="F118" s="131" t="str">
        <f t="shared" si="51"/>
        <v/>
      </c>
      <c r="G118" s="131" t="str">
        <f t="shared" si="51"/>
        <v/>
      </c>
      <c r="H118" s="131" t="str">
        <f t="shared" si="51"/>
        <v/>
      </c>
      <c r="I118" s="131" t="str">
        <f t="shared" si="51"/>
        <v/>
      </c>
      <c r="J118" s="131" t="str">
        <f t="shared" si="51"/>
        <v/>
      </c>
      <c r="K118" s="131" t="str">
        <f t="shared" si="51"/>
        <v/>
      </c>
      <c r="L118" s="131" t="str">
        <f t="shared" si="52"/>
        <v>OGLETHORPE COUNTY</v>
      </c>
      <c r="M118" s="131" t="str">
        <f t="shared" si="52"/>
        <v/>
      </c>
      <c r="N118" s="131" t="str">
        <f t="shared" si="52"/>
        <v/>
      </c>
      <c r="O118" s="131" t="str">
        <f t="shared" si="52"/>
        <v/>
      </c>
      <c r="P118" s="131" t="str">
        <f t="shared" si="52"/>
        <v/>
      </c>
      <c r="Q118" s="131" t="str">
        <f t="shared" si="52"/>
        <v/>
      </c>
      <c r="R118" s="131" t="str">
        <f t="shared" si="52"/>
        <v/>
      </c>
      <c r="S118" s="131" t="str">
        <f t="shared" si="52"/>
        <v>TAYLOR COUNTY</v>
      </c>
      <c r="T118" s="131" t="str">
        <f t="shared" si="52"/>
        <v/>
      </c>
      <c r="U118" s="131" t="str">
        <f t="shared" si="52"/>
        <v/>
      </c>
      <c r="V118" s="131" t="str">
        <f t="shared" si="53"/>
        <v/>
      </c>
      <c r="W118" s="131" t="str">
        <f t="shared" si="53"/>
        <v/>
      </c>
      <c r="X118" s="131" t="str">
        <f t="shared" si="53"/>
        <v/>
      </c>
      <c r="Y118" s="131" t="str">
        <f t="shared" si="53"/>
        <v/>
      </c>
      <c r="Z118" s="131" t="str">
        <f t="shared" si="53"/>
        <v/>
      </c>
      <c r="AA118" s="131" t="str">
        <f t="shared" si="53"/>
        <v>WARREN COUNTY</v>
      </c>
      <c r="AB118" s="131" t="str">
        <f t="shared" si="53"/>
        <v/>
      </c>
      <c r="AC118" s="131" t="str">
        <f t="shared" si="53"/>
        <v/>
      </c>
      <c r="AD118" s="131" t="str">
        <f t="shared" si="53"/>
        <v/>
      </c>
      <c r="AE118" s="131" t="str">
        <f t="shared" si="53"/>
        <v/>
      </c>
      <c r="AF118" s="131" t="str">
        <f t="shared" si="54"/>
        <v/>
      </c>
      <c r="AG118" s="131" t="str">
        <f t="shared" si="54"/>
        <v/>
      </c>
      <c r="AH118" s="131" t="str">
        <f t="shared" si="54"/>
        <v/>
      </c>
      <c r="AI118" s="131" t="str">
        <f t="shared" si="54"/>
        <v/>
      </c>
      <c r="AJ118" s="131" t="str">
        <f t="shared" si="54"/>
        <v/>
      </c>
      <c r="AK118" s="131" t="str">
        <f t="shared" si="54"/>
        <v/>
      </c>
      <c r="AL118" s="131" t="str">
        <f t="shared" si="54"/>
        <v/>
      </c>
      <c r="AM118" s="131" t="str">
        <f t="shared" si="54"/>
        <v/>
      </c>
      <c r="AN118" s="131" t="str">
        <f t="shared" si="54"/>
        <v/>
      </c>
      <c r="AO118" s="131" t="str">
        <f t="shared" si="54"/>
        <v/>
      </c>
      <c r="AP118" s="131" t="str">
        <f t="shared" si="55"/>
        <v/>
      </c>
      <c r="AQ118" s="131" t="str">
        <f t="shared" si="55"/>
        <v/>
      </c>
      <c r="AR118" s="131" t="str">
        <f t="shared" si="55"/>
        <v/>
      </c>
      <c r="AS118" s="131" t="str">
        <f t="shared" si="55"/>
        <v>HILL COUNTY</v>
      </c>
      <c r="AT118" s="131" t="str">
        <f t="shared" si="55"/>
        <v/>
      </c>
      <c r="AU118" s="131" t="str">
        <f t="shared" si="55"/>
        <v/>
      </c>
      <c r="AV118" s="131" t="str">
        <f t="shared" si="55"/>
        <v>GALAX CITY</v>
      </c>
      <c r="AW118" s="131" t="str">
        <f t="shared" si="55"/>
        <v/>
      </c>
      <c r="AX118" s="131" t="str">
        <f t="shared" si="55"/>
        <v/>
      </c>
      <c r="AY118" s="131" t="str">
        <f t="shared" si="55"/>
        <v/>
      </c>
      <c r="AZ118" s="131" t="str">
        <f t="shared" si="55"/>
        <v/>
      </c>
    </row>
    <row r="119" spans="1:52" x14ac:dyDescent="0.2">
      <c r="A119" s="135">
        <v>110</v>
      </c>
      <c r="B119" s="131" t="str">
        <f t="shared" si="51"/>
        <v/>
      </c>
      <c r="C119" s="131" t="str">
        <f t="shared" si="51"/>
        <v/>
      </c>
      <c r="D119" s="131" t="str">
        <f t="shared" si="51"/>
        <v/>
      </c>
      <c r="E119" s="131" t="str">
        <f t="shared" si="51"/>
        <v/>
      </c>
      <c r="F119" s="131" t="str">
        <f t="shared" si="51"/>
        <v/>
      </c>
      <c r="G119" s="131" t="str">
        <f t="shared" si="51"/>
        <v/>
      </c>
      <c r="H119" s="131" t="str">
        <f t="shared" si="51"/>
        <v/>
      </c>
      <c r="I119" s="131" t="str">
        <f t="shared" si="51"/>
        <v/>
      </c>
      <c r="J119" s="131" t="str">
        <f t="shared" si="51"/>
        <v/>
      </c>
      <c r="K119" s="131" t="str">
        <f t="shared" si="51"/>
        <v/>
      </c>
      <c r="L119" s="131" t="str">
        <f t="shared" si="52"/>
        <v>PAULDING COUNTY</v>
      </c>
      <c r="M119" s="131" t="str">
        <f t="shared" si="52"/>
        <v/>
      </c>
      <c r="N119" s="131" t="str">
        <f t="shared" si="52"/>
        <v/>
      </c>
      <c r="O119" s="131" t="str">
        <f t="shared" si="52"/>
        <v/>
      </c>
      <c r="P119" s="131" t="str">
        <f t="shared" si="52"/>
        <v/>
      </c>
      <c r="Q119" s="131" t="str">
        <f t="shared" si="52"/>
        <v/>
      </c>
      <c r="R119" s="131" t="str">
        <f t="shared" si="52"/>
        <v/>
      </c>
      <c r="S119" s="131" t="str">
        <f t="shared" si="52"/>
        <v>TODD COUNTY</v>
      </c>
      <c r="T119" s="131" t="str">
        <f t="shared" si="52"/>
        <v/>
      </c>
      <c r="U119" s="131" t="str">
        <f t="shared" si="52"/>
        <v/>
      </c>
      <c r="V119" s="131" t="str">
        <f t="shared" si="53"/>
        <v/>
      </c>
      <c r="W119" s="131" t="str">
        <f t="shared" si="53"/>
        <v/>
      </c>
      <c r="X119" s="131" t="str">
        <f t="shared" si="53"/>
        <v/>
      </c>
      <c r="Y119" s="131" t="str">
        <f t="shared" si="53"/>
        <v/>
      </c>
      <c r="Z119" s="131" t="str">
        <f t="shared" si="53"/>
        <v/>
      </c>
      <c r="AA119" s="131" t="str">
        <f t="shared" si="53"/>
        <v>WASHINGTON COUNTY</v>
      </c>
      <c r="AB119" s="131" t="str">
        <f t="shared" si="53"/>
        <v/>
      </c>
      <c r="AC119" s="131" t="str">
        <f t="shared" si="53"/>
        <v/>
      </c>
      <c r="AD119" s="131" t="str">
        <f t="shared" si="53"/>
        <v/>
      </c>
      <c r="AE119" s="131" t="str">
        <f t="shared" si="53"/>
        <v/>
      </c>
      <c r="AF119" s="131" t="str">
        <f t="shared" si="54"/>
        <v/>
      </c>
      <c r="AG119" s="131" t="str">
        <f t="shared" si="54"/>
        <v/>
      </c>
      <c r="AH119" s="131" t="str">
        <f t="shared" si="54"/>
        <v/>
      </c>
      <c r="AI119" s="131" t="str">
        <f t="shared" si="54"/>
        <v/>
      </c>
      <c r="AJ119" s="131" t="str">
        <f t="shared" si="54"/>
        <v/>
      </c>
      <c r="AK119" s="131" t="str">
        <f t="shared" si="54"/>
        <v/>
      </c>
      <c r="AL119" s="131" t="str">
        <f t="shared" si="54"/>
        <v/>
      </c>
      <c r="AM119" s="131" t="str">
        <f t="shared" si="54"/>
        <v/>
      </c>
      <c r="AN119" s="131" t="str">
        <f t="shared" si="54"/>
        <v/>
      </c>
      <c r="AO119" s="131" t="str">
        <f t="shared" si="54"/>
        <v/>
      </c>
      <c r="AP119" s="131" t="str">
        <f t="shared" si="55"/>
        <v/>
      </c>
      <c r="AQ119" s="131" t="str">
        <f t="shared" si="55"/>
        <v/>
      </c>
      <c r="AR119" s="131" t="str">
        <f t="shared" si="55"/>
        <v/>
      </c>
      <c r="AS119" s="131" t="str">
        <f t="shared" si="55"/>
        <v>HOCKLEY COUNTY</v>
      </c>
      <c r="AT119" s="131" t="str">
        <f t="shared" si="55"/>
        <v/>
      </c>
      <c r="AU119" s="131" t="str">
        <f t="shared" si="55"/>
        <v/>
      </c>
      <c r="AV119" s="131" t="str">
        <f t="shared" si="55"/>
        <v>HAMPTON CITY</v>
      </c>
      <c r="AW119" s="131" t="str">
        <f t="shared" si="55"/>
        <v/>
      </c>
      <c r="AX119" s="131" t="str">
        <f t="shared" si="55"/>
        <v/>
      </c>
      <c r="AY119" s="131" t="str">
        <f t="shared" si="55"/>
        <v/>
      </c>
      <c r="AZ119" s="131" t="str">
        <f t="shared" si="55"/>
        <v/>
      </c>
    </row>
    <row r="120" spans="1:52" x14ac:dyDescent="0.2">
      <c r="A120" s="135">
        <v>111</v>
      </c>
      <c r="B120" s="131" t="str">
        <f t="shared" ref="B120:K129" si="56">IFERROR(VLOOKUP($B$3&amp;"_"&amp;B$8&amp;$A120,LookUpTable_CountyName_AllYears,3,FALSE),"")</f>
        <v/>
      </c>
      <c r="C120" s="131" t="str">
        <f t="shared" si="56"/>
        <v/>
      </c>
      <c r="D120" s="131" t="str">
        <f t="shared" si="56"/>
        <v/>
      </c>
      <c r="E120" s="131" t="str">
        <f t="shared" si="56"/>
        <v/>
      </c>
      <c r="F120" s="131" t="str">
        <f t="shared" si="56"/>
        <v/>
      </c>
      <c r="G120" s="131" t="str">
        <f t="shared" si="56"/>
        <v/>
      </c>
      <c r="H120" s="131" t="str">
        <f t="shared" si="56"/>
        <v/>
      </c>
      <c r="I120" s="131" t="str">
        <f t="shared" si="56"/>
        <v/>
      </c>
      <c r="J120" s="131" t="str">
        <f t="shared" si="56"/>
        <v/>
      </c>
      <c r="K120" s="131" t="str">
        <f t="shared" si="56"/>
        <v/>
      </c>
      <c r="L120" s="131" t="str">
        <f t="shared" ref="L120:U129" si="57">IFERROR(VLOOKUP($B$3&amp;"_"&amp;L$8&amp;$A120,LookUpTable_CountyName_AllYears,3,FALSE),"")</f>
        <v>PEACH COUNTY</v>
      </c>
      <c r="M120" s="131" t="str">
        <f t="shared" si="57"/>
        <v/>
      </c>
      <c r="N120" s="131" t="str">
        <f t="shared" si="57"/>
        <v/>
      </c>
      <c r="O120" s="131" t="str">
        <f t="shared" si="57"/>
        <v/>
      </c>
      <c r="P120" s="131" t="str">
        <f t="shared" si="57"/>
        <v/>
      </c>
      <c r="Q120" s="131" t="str">
        <f t="shared" si="57"/>
        <v/>
      </c>
      <c r="R120" s="131" t="str">
        <f t="shared" si="57"/>
        <v/>
      </c>
      <c r="S120" s="131" t="str">
        <f t="shared" si="57"/>
        <v>TRIGG COUNTY</v>
      </c>
      <c r="T120" s="131" t="str">
        <f t="shared" si="57"/>
        <v/>
      </c>
      <c r="U120" s="131" t="str">
        <f t="shared" si="57"/>
        <v/>
      </c>
      <c r="V120" s="131" t="str">
        <f t="shared" ref="V120:AE129" si="58">IFERROR(VLOOKUP($B$3&amp;"_"&amp;V$8&amp;$A120,LookUpTable_CountyName_AllYears,3,FALSE),"")</f>
        <v/>
      </c>
      <c r="W120" s="131" t="str">
        <f t="shared" si="58"/>
        <v/>
      </c>
      <c r="X120" s="131" t="str">
        <f t="shared" si="58"/>
        <v/>
      </c>
      <c r="Y120" s="131" t="str">
        <f t="shared" si="58"/>
        <v/>
      </c>
      <c r="Z120" s="131" t="str">
        <f t="shared" si="58"/>
        <v/>
      </c>
      <c r="AA120" s="131" t="str">
        <f t="shared" si="58"/>
        <v>WAYNE COUNTY</v>
      </c>
      <c r="AB120" s="131" t="str">
        <f t="shared" si="58"/>
        <v/>
      </c>
      <c r="AC120" s="131" t="str">
        <f t="shared" si="58"/>
        <v/>
      </c>
      <c r="AD120" s="131" t="str">
        <f t="shared" si="58"/>
        <v/>
      </c>
      <c r="AE120" s="131" t="str">
        <f t="shared" si="58"/>
        <v/>
      </c>
      <c r="AF120" s="131" t="str">
        <f t="shared" ref="AF120:AO129" si="59">IFERROR(VLOOKUP($B$3&amp;"_"&amp;AF$8&amp;$A120,LookUpTable_CountyName_AllYears,3,FALSE),"")</f>
        <v/>
      </c>
      <c r="AG120" s="131" t="str">
        <f t="shared" si="59"/>
        <v/>
      </c>
      <c r="AH120" s="131" t="str">
        <f t="shared" si="59"/>
        <v/>
      </c>
      <c r="AI120" s="131" t="str">
        <f t="shared" si="59"/>
        <v/>
      </c>
      <c r="AJ120" s="131" t="str">
        <f t="shared" si="59"/>
        <v/>
      </c>
      <c r="AK120" s="131" t="str">
        <f t="shared" si="59"/>
        <v/>
      </c>
      <c r="AL120" s="131" t="str">
        <f t="shared" si="59"/>
        <v/>
      </c>
      <c r="AM120" s="131" t="str">
        <f t="shared" si="59"/>
        <v/>
      </c>
      <c r="AN120" s="131" t="str">
        <f t="shared" si="59"/>
        <v/>
      </c>
      <c r="AO120" s="131" t="str">
        <f t="shared" si="59"/>
        <v/>
      </c>
      <c r="AP120" s="131" t="str">
        <f t="shared" ref="AP120:AZ129" si="60">IFERROR(VLOOKUP($B$3&amp;"_"&amp;AP$8&amp;$A120,LookUpTable_CountyName_AllYears,3,FALSE),"")</f>
        <v/>
      </c>
      <c r="AQ120" s="131" t="str">
        <f t="shared" si="60"/>
        <v/>
      </c>
      <c r="AR120" s="131" t="str">
        <f t="shared" si="60"/>
        <v/>
      </c>
      <c r="AS120" s="131" t="str">
        <f t="shared" si="60"/>
        <v>HOOD COUNTY</v>
      </c>
      <c r="AT120" s="131" t="str">
        <f t="shared" si="60"/>
        <v/>
      </c>
      <c r="AU120" s="131" t="str">
        <f t="shared" si="60"/>
        <v/>
      </c>
      <c r="AV120" s="131" t="str">
        <f t="shared" si="60"/>
        <v>HARRISONBURG CITY</v>
      </c>
      <c r="AW120" s="131" t="str">
        <f t="shared" si="60"/>
        <v/>
      </c>
      <c r="AX120" s="131" t="str">
        <f t="shared" si="60"/>
        <v/>
      </c>
      <c r="AY120" s="131" t="str">
        <f t="shared" si="60"/>
        <v/>
      </c>
      <c r="AZ120" s="131" t="str">
        <f t="shared" si="60"/>
        <v/>
      </c>
    </row>
    <row r="121" spans="1:52" x14ac:dyDescent="0.2">
      <c r="A121" s="135">
        <v>112</v>
      </c>
      <c r="B121" s="131" t="str">
        <f t="shared" si="56"/>
        <v/>
      </c>
      <c r="C121" s="131" t="str">
        <f t="shared" si="56"/>
        <v/>
      </c>
      <c r="D121" s="131" t="str">
        <f t="shared" si="56"/>
        <v/>
      </c>
      <c r="E121" s="131" t="str">
        <f t="shared" si="56"/>
        <v/>
      </c>
      <c r="F121" s="131" t="str">
        <f t="shared" si="56"/>
        <v/>
      </c>
      <c r="G121" s="131" t="str">
        <f t="shared" si="56"/>
        <v/>
      </c>
      <c r="H121" s="131" t="str">
        <f t="shared" si="56"/>
        <v/>
      </c>
      <c r="I121" s="131" t="str">
        <f t="shared" si="56"/>
        <v/>
      </c>
      <c r="J121" s="131" t="str">
        <f t="shared" si="56"/>
        <v/>
      </c>
      <c r="K121" s="131" t="str">
        <f t="shared" si="56"/>
        <v/>
      </c>
      <c r="L121" s="131" t="str">
        <f t="shared" si="57"/>
        <v>PICKENS COUNTY</v>
      </c>
      <c r="M121" s="131" t="str">
        <f t="shared" si="57"/>
        <v/>
      </c>
      <c r="N121" s="131" t="str">
        <f t="shared" si="57"/>
        <v/>
      </c>
      <c r="O121" s="131" t="str">
        <f t="shared" si="57"/>
        <v/>
      </c>
      <c r="P121" s="131" t="str">
        <f t="shared" si="57"/>
        <v/>
      </c>
      <c r="Q121" s="131" t="str">
        <f t="shared" si="57"/>
        <v/>
      </c>
      <c r="R121" s="131" t="str">
        <f t="shared" si="57"/>
        <v/>
      </c>
      <c r="S121" s="131" t="str">
        <f t="shared" si="57"/>
        <v>TRIMBLE COUNTY</v>
      </c>
      <c r="T121" s="131" t="str">
        <f t="shared" si="57"/>
        <v/>
      </c>
      <c r="U121" s="131" t="str">
        <f t="shared" si="57"/>
        <v/>
      </c>
      <c r="V121" s="131" t="str">
        <f t="shared" si="58"/>
        <v/>
      </c>
      <c r="W121" s="131" t="str">
        <f t="shared" si="58"/>
        <v/>
      </c>
      <c r="X121" s="131" t="str">
        <f t="shared" si="58"/>
        <v/>
      </c>
      <c r="Y121" s="131" t="str">
        <f t="shared" si="58"/>
        <v/>
      </c>
      <c r="Z121" s="131" t="str">
        <f t="shared" si="58"/>
        <v/>
      </c>
      <c r="AA121" s="131" t="str">
        <f t="shared" si="58"/>
        <v>WEBSTER COUNTY</v>
      </c>
      <c r="AB121" s="131" t="str">
        <f t="shared" si="58"/>
        <v/>
      </c>
      <c r="AC121" s="131" t="str">
        <f t="shared" si="58"/>
        <v/>
      </c>
      <c r="AD121" s="131" t="str">
        <f t="shared" si="58"/>
        <v/>
      </c>
      <c r="AE121" s="131" t="str">
        <f t="shared" si="58"/>
        <v/>
      </c>
      <c r="AF121" s="131" t="str">
        <f t="shared" si="59"/>
        <v/>
      </c>
      <c r="AG121" s="131" t="str">
        <f t="shared" si="59"/>
        <v/>
      </c>
      <c r="AH121" s="131" t="str">
        <f t="shared" si="59"/>
        <v/>
      </c>
      <c r="AI121" s="131" t="str">
        <f t="shared" si="59"/>
        <v/>
      </c>
      <c r="AJ121" s="131" t="str">
        <f t="shared" si="59"/>
        <v/>
      </c>
      <c r="AK121" s="131" t="str">
        <f t="shared" si="59"/>
        <v/>
      </c>
      <c r="AL121" s="131" t="str">
        <f t="shared" si="59"/>
        <v/>
      </c>
      <c r="AM121" s="131" t="str">
        <f t="shared" si="59"/>
        <v/>
      </c>
      <c r="AN121" s="131" t="str">
        <f t="shared" si="59"/>
        <v/>
      </c>
      <c r="AO121" s="131" t="str">
        <f t="shared" si="59"/>
        <v/>
      </c>
      <c r="AP121" s="131" t="str">
        <f t="shared" si="60"/>
        <v/>
      </c>
      <c r="AQ121" s="131" t="str">
        <f t="shared" si="60"/>
        <v/>
      </c>
      <c r="AR121" s="131" t="str">
        <f t="shared" si="60"/>
        <v/>
      </c>
      <c r="AS121" s="131" t="str">
        <f t="shared" si="60"/>
        <v>HOPKINS COUNTY</v>
      </c>
      <c r="AT121" s="131" t="str">
        <f t="shared" si="60"/>
        <v/>
      </c>
      <c r="AU121" s="131" t="str">
        <f t="shared" si="60"/>
        <v/>
      </c>
      <c r="AV121" s="131" t="str">
        <f t="shared" si="60"/>
        <v>HOPEWELL CITY</v>
      </c>
      <c r="AW121" s="131" t="str">
        <f t="shared" si="60"/>
        <v/>
      </c>
      <c r="AX121" s="131" t="str">
        <f t="shared" si="60"/>
        <v/>
      </c>
      <c r="AY121" s="131" t="str">
        <f t="shared" si="60"/>
        <v/>
      </c>
      <c r="AZ121" s="131" t="str">
        <f t="shared" si="60"/>
        <v/>
      </c>
    </row>
    <row r="122" spans="1:52" x14ac:dyDescent="0.2">
      <c r="A122" s="135">
        <v>113</v>
      </c>
      <c r="B122" s="131" t="str">
        <f t="shared" si="56"/>
        <v/>
      </c>
      <c r="C122" s="131" t="str">
        <f t="shared" si="56"/>
        <v/>
      </c>
      <c r="D122" s="131" t="str">
        <f t="shared" si="56"/>
        <v/>
      </c>
      <c r="E122" s="131" t="str">
        <f t="shared" si="56"/>
        <v/>
      </c>
      <c r="F122" s="131" t="str">
        <f t="shared" si="56"/>
        <v/>
      </c>
      <c r="G122" s="131" t="str">
        <f t="shared" si="56"/>
        <v/>
      </c>
      <c r="H122" s="131" t="str">
        <f t="shared" si="56"/>
        <v/>
      </c>
      <c r="I122" s="131" t="str">
        <f t="shared" si="56"/>
        <v/>
      </c>
      <c r="J122" s="131" t="str">
        <f t="shared" si="56"/>
        <v/>
      </c>
      <c r="K122" s="131" t="str">
        <f t="shared" si="56"/>
        <v/>
      </c>
      <c r="L122" s="131" t="str">
        <f t="shared" si="57"/>
        <v>PIERCE COUNTY</v>
      </c>
      <c r="M122" s="131" t="str">
        <f t="shared" si="57"/>
        <v/>
      </c>
      <c r="N122" s="131" t="str">
        <f t="shared" si="57"/>
        <v/>
      </c>
      <c r="O122" s="131" t="str">
        <f t="shared" si="57"/>
        <v/>
      </c>
      <c r="P122" s="131" t="str">
        <f t="shared" si="57"/>
        <v/>
      </c>
      <c r="Q122" s="131" t="str">
        <f t="shared" si="57"/>
        <v/>
      </c>
      <c r="R122" s="131" t="str">
        <f t="shared" si="57"/>
        <v/>
      </c>
      <c r="S122" s="131" t="str">
        <f t="shared" si="57"/>
        <v>UNION COUNTY</v>
      </c>
      <c r="T122" s="131" t="str">
        <f t="shared" si="57"/>
        <v/>
      </c>
      <c r="U122" s="131" t="str">
        <f t="shared" si="57"/>
        <v/>
      </c>
      <c r="V122" s="131" t="str">
        <f t="shared" si="58"/>
        <v/>
      </c>
      <c r="W122" s="131" t="str">
        <f t="shared" si="58"/>
        <v/>
      </c>
      <c r="X122" s="131" t="str">
        <f t="shared" si="58"/>
        <v/>
      </c>
      <c r="Y122" s="131" t="str">
        <f t="shared" si="58"/>
        <v/>
      </c>
      <c r="Z122" s="131" t="str">
        <f t="shared" si="58"/>
        <v/>
      </c>
      <c r="AA122" s="131" t="str">
        <f t="shared" si="58"/>
        <v>WORTH COUNTY</v>
      </c>
      <c r="AB122" s="131" t="str">
        <f t="shared" si="58"/>
        <v/>
      </c>
      <c r="AC122" s="131" t="str">
        <f t="shared" si="58"/>
        <v/>
      </c>
      <c r="AD122" s="131" t="str">
        <f t="shared" si="58"/>
        <v/>
      </c>
      <c r="AE122" s="131" t="str">
        <f t="shared" si="58"/>
        <v/>
      </c>
      <c r="AF122" s="131" t="str">
        <f t="shared" si="59"/>
        <v/>
      </c>
      <c r="AG122" s="131" t="str">
        <f t="shared" si="59"/>
        <v/>
      </c>
      <c r="AH122" s="131" t="str">
        <f t="shared" si="59"/>
        <v/>
      </c>
      <c r="AI122" s="131" t="str">
        <f t="shared" si="59"/>
        <v/>
      </c>
      <c r="AJ122" s="131" t="str">
        <f t="shared" si="59"/>
        <v/>
      </c>
      <c r="AK122" s="131" t="str">
        <f t="shared" si="59"/>
        <v/>
      </c>
      <c r="AL122" s="131" t="str">
        <f t="shared" si="59"/>
        <v/>
      </c>
      <c r="AM122" s="131" t="str">
        <f t="shared" si="59"/>
        <v/>
      </c>
      <c r="AN122" s="131" t="str">
        <f t="shared" si="59"/>
        <v/>
      </c>
      <c r="AO122" s="131" t="str">
        <f t="shared" si="59"/>
        <v/>
      </c>
      <c r="AP122" s="131" t="str">
        <f t="shared" si="60"/>
        <v/>
      </c>
      <c r="AQ122" s="131" t="str">
        <f t="shared" si="60"/>
        <v/>
      </c>
      <c r="AR122" s="131" t="str">
        <f t="shared" si="60"/>
        <v/>
      </c>
      <c r="AS122" s="131" t="str">
        <f t="shared" si="60"/>
        <v>HOUSTON COUNTY</v>
      </c>
      <c r="AT122" s="131" t="str">
        <f t="shared" si="60"/>
        <v/>
      </c>
      <c r="AU122" s="131" t="str">
        <f t="shared" si="60"/>
        <v/>
      </c>
      <c r="AV122" s="131" t="str">
        <f t="shared" si="60"/>
        <v>LEXINGTON CITY</v>
      </c>
      <c r="AW122" s="131" t="str">
        <f t="shared" si="60"/>
        <v/>
      </c>
      <c r="AX122" s="131" t="str">
        <f t="shared" si="60"/>
        <v/>
      </c>
      <c r="AY122" s="131" t="str">
        <f t="shared" si="60"/>
        <v/>
      </c>
      <c r="AZ122" s="131" t="str">
        <f t="shared" si="60"/>
        <v/>
      </c>
    </row>
    <row r="123" spans="1:52" x14ac:dyDescent="0.2">
      <c r="A123" s="135">
        <v>114</v>
      </c>
      <c r="B123" s="131" t="str">
        <f t="shared" si="56"/>
        <v/>
      </c>
      <c r="C123" s="131" t="str">
        <f t="shared" si="56"/>
        <v/>
      </c>
      <c r="D123" s="131" t="str">
        <f t="shared" si="56"/>
        <v/>
      </c>
      <c r="E123" s="131" t="str">
        <f t="shared" si="56"/>
        <v/>
      </c>
      <c r="F123" s="131" t="str">
        <f t="shared" si="56"/>
        <v/>
      </c>
      <c r="G123" s="131" t="str">
        <f t="shared" si="56"/>
        <v/>
      </c>
      <c r="H123" s="131" t="str">
        <f t="shared" si="56"/>
        <v/>
      </c>
      <c r="I123" s="131" t="str">
        <f t="shared" si="56"/>
        <v/>
      </c>
      <c r="J123" s="131" t="str">
        <f t="shared" si="56"/>
        <v/>
      </c>
      <c r="K123" s="131" t="str">
        <f t="shared" si="56"/>
        <v/>
      </c>
      <c r="L123" s="131" t="str">
        <f t="shared" si="57"/>
        <v>PIKE COUNTY</v>
      </c>
      <c r="M123" s="131" t="str">
        <f t="shared" si="57"/>
        <v/>
      </c>
      <c r="N123" s="131" t="str">
        <f t="shared" si="57"/>
        <v/>
      </c>
      <c r="O123" s="131" t="str">
        <f t="shared" si="57"/>
        <v/>
      </c>
      <c r="P123" s="131" t="str">
        <f t="shared" si="57"/>
        <v/>
      </c>
      <c r="Q123" s="131" t="str">
        <f t="shared" si="57"/>
        <v/>
      </c>
      <c r="R123" s="131" t="str">
        <f t="shared" si="57"/>
        <v/>
      </c>
      <c r="S123" s="131" t="str">
        <f t="shared" si="57"/>
        <v>WARREN COUNTY</v>
      </c>
      <c r="T123" s="131" t="str">
        <f t="shared" si="57"/>
        <v/>
      </c>
      <c r="U123" s="131" t="str">
        <f t="shared" si="57"/>
        <v/>
      </c>
      <c r="V123" s="131" t="str">
        <f t="shared" si="58"/>
        <v/>
      </c>
      <c r="W123" s="131" t="str">
        <f t="shared" si="58"/>
        <v/>
      </c>
      <c r="X123" s="131" t="str">
        <f t="shared" si="58"/>
        <v/>
      </c>
      <c r="Y123" s="131" t="str">
        <f t="shared" si="58"/>
        <v/>
      </c>
      <c r="Z123" s="131" t="str">
        <f t="shared" si="58"/>
        <v/>
      </c>
      <c r="AA123" s="131" t="str">
        <f t="shared" si="58"/>
        <v>WRIGHT COUNTY</v>
      </c>
      <c r="AB123" s="131" t="str">
        <f t="shared" si="58"/>
        <v/>
      </c>
      <c r="AC123" s="131" t="str">
        <f t="shared" si="58"/>
        <v/>
      </c>
      <c r="AD123" s="131" t="str">
        <f t="shared" si="58"/>
        <v/>
      </c>
      <c r="AE123" s="131" t="str">
        <f t="shared" si="58"/>
        <v/>
      </c>
      <c r="AF123" s="131" t="str">
        <f t="shared" si="59"/>
        <v/>
      </c>
      <c r="AG123" s="131" t="str">
        <f t="shared" si="59"/>
        <v/>
      </c>
      <c r="AH123" s="131" t="str">
        <f t="shared" si="59"/>
        <v/>
      </c>
      <c r="AI123" s="131" t="str">
        <f t="shared" si="59"/>
        <v/>
      </c>
      <c r="AJ123" s="131" t="str">
        <f t="shared" si="59"/>
        <v/>
      </c>
      <c r="AK123" s="131" t="str">
        <f t="shared" si="59"/>
        <v/>
      </c>
      <c r="AL123" s="131" t="str">
        <f t="shared" si="59"/>
        <v/>
      </c>
      <c r="AM123" s="131" t="str">
        <f t="shared" si="59"/>
        <v/>
      </c>
      <c r="AN123" s="131" t="str">
        <f t="shared" si="59"/>
        <v/>
      </c>
      <c r="AO123" s="131" t="str">
        <f t="shared" si="59"/>
        <v/>
      </c>
      <c r="AP123" s="131" t="str">
        <f t="shared" si="60"/>
        <v/>
      </c>
      <c r="AQ123" s="131" t="str">
        <f t="shared" si="60"/>
        <v/>
      </c>
      <c r="AR123" s="131" t="str">
        <f t="shared" si="60"/>
        <v/>
      </c>
      <c r="AS123" s="131" t="str">
        <f t="shared" si="60"/>
        <v>HOWARD COUNTY</v>
      </c>
      <c r="AT123" s="131" t="str">
        <f t="shared" si="60"/>
        <v/>
      </c>
      <c r="AU123" s="131" t="str">
        <f t="shared" si="60"/>
        <v/>
      </c>
      <c r="AV123" s="131" t="str">
        <f t="shared" si="60"/>
        <v>LYNCHBURG CITY</v>
      </c>
      <c r="AW123" s="131" t="str">
        <f t="shared" si="60"/>
        <v/>
      </c>
      <c r="AX123" s="131" t="str">
        <f t="shared" si="60"/>
        <v/>
      </c>
      <c r="AY123" s="131" t="str">
        <f t="shared" si="60"/>
        <v/>
      </c>
      <c r="AZ123" s="131" t="str">
        <f t="shared" si="60"/>
        <v/>
      </c>
    </row>
    <row r="124" spans="1:52" x14ac:dyDescent="0.2">
      <c r="A124" s="135">
        <v>115</v>
      </c>
      <c r="B124" s="131" t="str">
        <f t="shared" si="56"/>
        <v/>
      </c>
      <c r="C124" s="131" t="str">
        <f t="shared" si="56"/>
        <v/>
      </c>
      <c r="D124" s="131" t="str">
        <f t="shared" si="56"/>
        <v/>
      </c>
      <c r="E124" s="131" t="str">
        <f t="shared" si="56"/>
        <v/>
      </c>
      <c r="F124" s="131" t="str">
        <f t="shared" si="56"/>
        <v/>
      </c>
      <c r="G124" s="131" t="str">
        <f t="shared" si="56"/>
        <v/>
      </c>
      <c r="H124" s="131" t="str">
        <f t="shared" si="56"/>
        <v/>
      </c>
      <c r="I124" s="131" t="str">
        <f t="shared" si="56"/>
        <v/>
      </c>
      <c r="J124" s="131" t="str">
        <f t="shared" si="56"/>
        <v/>
      </c>
      <c r="K124" s="131" t="str">
        <f t="shared" si="56"/>
        <v/>
      </c>
      <c r="L124" s="131" t="str">
        <f t="shared" si="57"/>
        <v>POLK COUNTY</v>
      </c>
      <c r="M124" s="131" t="str">
        <f t="shared" si="57"/>
        <v/>
      </c>
      <c r="N124" s="131" t="str">
        <f t="shared" si="57"/>
        <v/>
      </c>
      <c r="O124" s="131" t="str">
        <f t="shared" si="57"/>
        <v/>
      </c>
      <c r="P124" s="131" t="str">
        <f t="shared" si="57"/>
        <v/>
      </c>
      <c r="Q124" s="131" t="str">
        <f t="shared" si="57"/>
        <v/>
      </c>
      <c r="R124" s="131" t="str">
        <f t="shared" si="57"/>
        <v/>
      </c>
      <c r="S124" s="131" t="str">
        <f t="shared" si="57"/>
        <v>WASHINGTON COUNTY</v>
      </c>
      <c r="T124" s="131" t="str">
        <f t="shared" si="57"/>
        <v/>
      </c>
      <c r="U124" s="131" t="str">
        <f t="shared" si="57"/>
        <v/>
      </c>
      <c r="V124" s="131" t="str">
        <f t="shared" si="58"/>
        <v/>
      </c>
      <c r="W124" s="131" t="str">
        <f t="shared" si="58"/>
        <v/>
      </c>
      <c r="X124" s="131" t="str">
        <f t="shared" si="58"/>
        <v/>
      </c>
      <c r="Y124" s="131" t="str">
        <f t="shared" si="58"/>
        <v/>
      </c>
      <c r="Z124" s="131" t="str">
        <f t="shared" si="58"/>
        <v/>
      </c>
      <c r="AA124" s="131" t="str">
        <f t="shared" si="58"/>
        <v>ST. LOUIS CITY</v>
      </c>
      <c r="AB124" s="131" t="str">
        <f t="shared" si="58"/>
        <v/>
      </c>
      <c r="AC124" s="131" t="str">
        <f t="shared" si="58"/>
        <v/>
      </c>
      <c r="AD124" s="131" t="str">
        <f t="shared" si="58"/>
        <v/>
      </c>
      <c r="AE124" s="131" t="str">
        <f t="shared" si="58"/>
        <v/>
      </c>
      <c r="AF124" s="131" t="str">
        <f t="shared" si="59"/>
        <v/>
      </c>
      <c r="AG124" s="131" t="str">
        <f t="shared" si="59"/>
        <v/>
      </c>
      <c r="AH124" s="131" t="str">
        <f t="shared" si="59"/>
        <v/>
      </c>
      <c r="AI124" s="131" t="str">
        <f t="shared" si="59"/>
        <v/>
      </c>
      <c r="AJ124" s="131" t="str">
        <f t="shared" si="59"/>
        <v/>
      </c>
      <c r="AK124" s="131" t="str">
        <f t="shared" si="59"/>
        <v/>
      </c>
      <c r="AL124" s="131" t="str">
        <f t="shared" si="59"/>
        <v/>
      </c>
      <c r="AM124" s="131" t="str">
        <f t="shared" si="59"/>
        <v/>
      </c>
      <c r="AN124" s="131" t="str">
        <f t="shared" si="59"/>
        <v/>
      </c>
      <c r="AO124" s="131" t="str">
        <f t="shared" si="59"/>
        <v/>
      </c>
      <c r="AP124" s="131" t="str">
        <f t="shared" si="60"/>
        <v/>
      </c>
      <c r="AQ124" s="131" t="str">
        <f t="shared" si="60"/>
        <v/>
      </c>
      <c r="AR124" s="131" t="str">
        <f t="shared" si="60"/>
        <v/>
      </c>
      <c r="AS124" s="131" t="str">
        <f t="shared" si="60"/>
        <v>HUDSPETH COUNTY</v>
      </c>
      <c r="AT124" s="131" t="str">
        <f t="shared" si="60"/>
        <v/>
      </c>
      <c r="AU124" s="131" t="str">
        <f t="shared" si="60"/>
        <v/>
      </c>
      <c r="AV124" s="131" t="str">
        <f t="shared" si="60"/>
        <v>MANASSAS CITY</v>
      </c>
      <c r="AW124" s="131" t="str">
        <f t="shared" si="60"/>
        <v/>
      </c>
      <c r="AX124" s="131" t="str">
        <f t="shared" si="60"/>
        <v/>
      </c>
      <c r="AY124" s="131" t="str">
        <f t="shared" si="60"/>
        <v/>
      </c>
      <c r="AZ124" s="131" t="str">
        <f t="shared" si="60"/>
        <v/>
      </c>
    </row>
    <row r="125" spans="1:52" x14ac:dyDescent="0.2">
      <c r="A125" s="135">
        <v>116</v>
      </c>
      <c r="B125" s="131" t="str">
        <f t="shared" si="56"/>
        <v/>
      </c>
      <c r="C125" s="131" t="str">
        <f t="shared" si="56"/>
        <v/>
      </c>
      <c r="D125" s="131" t="str">
        <f t="shared" si="56"/>
        <v/>
      </c>
      <c r="E125" s="131" t="str">
        <f t="shared" si="56"/>
        <v/>
      </c>
      <c r="F125" s="131" t="str">
        <f t="shared" si="56"/>
        <v/>
      </c>
      <c r="G125" s="131" t="str">
        <f t="shared" si="56"/>
        <v/>
      </c>
      <c r="H125" s="131" t="str">
        <f t="shared" si="56"/>
        <v/>
      </c>
      <c r="I125" s="131" t="str">
        <f t="shared" si="56"/>
        <v/>
      </c>
      <c r="J125" s="131" t="str">
        <f t="shared" si="56"/>
        <v/>
      </c>
      <c r="K125" s="131" t="str">
        <f t="shared" si="56"/>
        <v/>
      </c>
      <c r="L125" s="131" t="str">
        <f t="shared" si="57"/>
        <v>PULASKI COUNTY</v>
      </c>
      <c r="M125" s="131" t="str">
        <f t="shared" si="57"/>
        <v/>
      </c>
      <c r="N125" s="131" t="str">
        <f t="shared" si="57"/>
        <v/>
      </c>
      <c r="O125" s="131" t="str">
        <f t="shared" si="57"/>
        <v/>
      </c>
      <c r="P125" s="131" t="str">
        <f t="shared" si="57"/>
        <v/>
      </c>
      <c r="Q125" s="131" t="str">
        <f t="shared" si="57"/>
        <v/>
      </c>
      <c r="R125" s="131" t="str">
        <f t="shared" si="57"/>
        <v/>
      </c>
      <c r="S125" s="131" t="str">
        <f t="shared" si="57"/>
        <v>WAYNE COUNTY</v>
      </c>
      <c r="T125" s="131" t="str">
        <f t="shared" si="57"/>
        <v/>
      </c>
      <c r="U125" s="131" t="str">
        <f t="shared" si="57"/>
        <v/>
      </c>
      <c r="V125" s="131" t="str">
        <f t="shared" si="58"/>
        <v/>
      </c>
      <c r="W125" s="131" t="str">
        <f t="shared" si="58"/>
        <v/>
      </c>
      <c r="X125" s="131" t="str">
        <f t="shared" si="58"/>
        <v/>
      </c>
      <c r="Y125" s="131" t="str">
        <f t="shared" si="58"/>
        <v/>
      </c>
      <c r="Z125" s="131" t="str">
        <f t="shared" si="58"/>
        <v/>
      </c>
      <c r="AA125" s="131" t="str">
        <f t="shared" si="58"/>
        <v/>
      </c>
      <c r="AB125" s="131" t="str">
        <f t="shared" si="58"/>
        <v/>
      </c>
      <c r="AC125" s="131" t="str">
        <f t="shared" si="58"/>
        <v/>
      </c>
      <c r="AD125" s="131" t="str">
        <f t="shared" si="58"/>
        <v/>
      </c>
      <c r="AE125" s="131" t="str">
        <f t="shared" si="58"/>
        <v/>
      </c>
      <c r="AF125" s="131" t="str">
        <f t="shared" si="59"/>
        <v/>
      </c>
      <c r="AG125" s="131" t="str">
        <f t="shared" si="59"/>
        <v/>
      </c>
      <c r="AH125" s="131" t="str">
        <f t="shared" si="59"/>
        <v/>
      </c>
      <c r="AI125" s="131" t="str">
        <f t="shared" si="59"/>
        <v/>
      </c>
      <c r="AJ125" s="131" t="str">
        <f t="shared" si="59"/>
        <v/>
      </c>
      <c r="AK125" s="131" t="str">
        <f t="shared" si="59"/>
        <v/>
      </c>
      <c r="AL125" s="131" t="str">
        <f t="shared" si="59"/>
        <v/>
      </c>
      <c r="AM125" s="131" t="str">
        <f t="shared" si="59"/>
        <v/>
      </c>
      <c r="AN125" s="131" t="str">
        <f t="shared" si="59"/>
        <v/>
      </c>
      <c r="AO125" s="131" t="str">
        <f t="shared" si="59"/>
        <v/>
      </c>
      <c r="AP125" s="131" t="str">
        <f t="shared" si="60"/>
        <v/>
      </c>
      <c r="AQ125" s="131" t="str">
        <f t="shared" si="60"/>
        <v/>
      </c>
      <c r="AR125" s="131" t="str">
        <f t="shared" si="60"/>
        <v/>
      </c>
      <c r="AS125" s="131" t="str">
        <f t="shared" si="60"/>
        <v>HUNT COUNTY</v>
      </c>
      <c r="AT125" s="131" t="str">
        <f t="shared" si="60"/>
        <v/>
      </c>
      <c r="AU125" s="131" t="str">
        <f t="shared" si="60"/>
        <v/>
      </c>
      <c r="AV125" s="131" t="str">
        <f t="shared" si="60"/>
        <v>MANASSAS PARK CITY</v>
      </c>
      <c r="AW125" s="131" t="str">
        <f t="shared" si="60"/>
        <v/>
      </c>
      <c r="AX125" s="131" t="str">
        <f t="shared" si="60"/>
        <v/>
      </c>
      <c r="AY125" s="131" t="str">
        <f t="shared" si="60"/>
        <v/>
      </c>
      <c r="AZ125" s="131" t="str">
        <f t="shared" si="60"/>
        <v/>
      </c>
    </row>
    <row r="126" spans="1:52" x14ac:dyDescent="0.2">
      <c r="A126" s="135">
        <v>117</v>
      </c>
      <c r="B126" s="131" t="str">
        <f t="shared" si="56"/>
        <v/>
      </c>
      <c r="C126" s="131" t="str">
        <f t="shared" si="56"/>
        <v/>
      </c>
      <c r="D126" s="131" t="str">
        <f t="shared" si="56"/>
        <v/>
      </c>
      <c r="E126" s="131" t="str">
        <f t="shared" si="56"/>
        <v/>
      </c>
      <c r="F126" s="131" t="str">
        <f t="shared" si="56"/>
        <v/>
      </c>
      <c r="G126" s="131" t="str">
        <f t="shared" si="56"/>
        <v/>
      </c>
      <c r="H126" s="131" t="str">
        <f t="shared" si="56"/>
        <v/>
      </c>
      <c r="I126" s="131" t="str">
        <f t="shared" si="56"/>
        <v/>
      </c>
      <c r="J126" s="131" t="str">
        <f t="shared" si="56"/>
        <v/>
      </c>
      <c r="K126" s="131" t="str">
        <f t="shared" si="56"/>
        <v/>
      </c>
      <c r="L126" s="131" t="str">
        <f t="shared" si="57"/>
        <v>PUTNAM COUNTY</v>
      </c>
      <c r="M126" s="131" t="str">
        <f t="shared" si="57"/>
        <v/>
      </c>
      <c r="N126" s="131" t="str">
        <f t="shared" si="57"/>
        <v/>
      </c>
      <c r="O126" s="131" t="str">
        <f t="shared" si="57"/>
        <v/>
      </c>
      <c r="P126" s="131" t="str">
        <f t="shared" si="57"/>
        <v/>
      </c>
      <c r="Q126" s="131" t="str">
        <f t="shared" si="57"/>
        <v/>
      </c>
      <c r="R126" s="131" t="str">
        <f t="shared" si="57"/>
        <v/>
      </c>
      <c r="S126" s="131" t="str">
        <f t="shared" si="57"/>
        <v>WEBSTER COUNTY</v>
      </c>
      <c r="T126" s="131" t="str">
        <f t="shared" si="57"/>
        <v/>
      </c>
      <c r="U126" s="131" t="str">
        <f t="shared" si="57"/>
        <v/>
      </c>
      <c r="V126" s="131" t="str">
        <f t="shared" si="58"/>
        <v/>
      </c>
      <c r="W126" s="131" t="str">
        <f t="shared" si="58"/>
        <v/>
      </c>
      <c r="X126" s="131" t="str">
        <f t="shared" si="58"/>
        <v/>
      </c>
      <c r="Y126" s="131" t="str">
        <f t="shared" si="58"/>
        <v/>
      </c>
      <c r="Z126" s="131" t="str">
        <f t="shared" si="58"/>
        <v/>
      </c>
      <c r="AA126" s="131" t="str">
        <f t="shared" si="58"/>
        <v/>
      </c>
      <c r="AB126" s="131" t="str">
        <f t="shared" si="58"/>
        <v/>
      </c>
      <c r="AC126" s="131" t="str">
        <f t="shared" si="58"/>
        <v/>
      </c>
      <c r="AD126" s="131" t="str">
        <f t="shared" si="58"/>
        <v/>
      </c>
      <c r="AE126" s="131" t="str">
        <f t="shared" si="58"/>
        <v/>
      </c>
      <c r="AF126" s="131" t="str">
        <f t="shared" si="59"/>
        <v/>
      </c>
      <c r="AG126" s="131" t="str">
        <f t="shared" si="59"/>
        <v/>
      </c>
      <c r="AH126" s="131" t="str">
        <f t="shared" si="59"/>
        <v/>
      </c>
      <c r="AI126" s="131" t="str">
        <f t="shared" si="59"/>
        <v/>
      </c>
      <c r="AJ126" s="131" t="str">
        <f t="shared" si="59"/>
        <v/>
      </c>
      <c r="AK126" s="131" t="str">
        <f t="shared" si="59"/>
        <v/>
      </c>
      <c r="AL126" s="131" t="str">
        <f t="shared" si="59"/>
        <v/>
      </c>
      <c r="AM126" s="131" t="str">
        <f t="shared" si="59"/>
        <v/>
      </c>
      <c r="AN126" s="131" t="str">
        <f t="shared" si="59"/>
        <v/>
      </c>
      <c r="AO126" s="131" t="str">
        <f t="shared" si="59"/>
        <v/>
      </c>
      <c r="AP126" s="131" t="str">
        <f t="shared" si="60"/>
        <v/>
      </c>
      <c r="AQ126" s="131" t="str">
        <f t="shared" si="60"/>
        <v/>
      </c>
      <c r="AR126" s="131" t="str">
        <f t="shared" si="60"/>
        <v/>
      </c>
      <c r="AS126" s="131" t="str">
        <f t="shared" si="60"/>
        <v>HUTCHINSON COUNTY</v>
      </c>
      <c r="AT126" s="131" t="str">
        <f t="shared" si="60"/>
        <v/>
      </c>
      <c r="AU126" s="131" t="str">
        <f t="shared" si="60"/>
        <v/>
      </c>
      <c r="AV126" s="131" t="str">
        <f t="shared" si="60"/>
        <v>MARTINSVILLE CITY</v>
      </c>
      <c r="AW126" s="131" t="str">
        <f t="shared" si="60"/>
        <v/>
      </c>
      <c r="AX126" s="131" t="str">
        <f t="shared" si="60"/>
        <v/>
      </c>
      <c r="AY126" s="131" t="str">
        <f t="shared" si="60"/>
        <v/>
      </c>
      <c r="AZ126" s="131" t="str">
        <f t="shared" si="60"/>
        <v/>
      </c>
    </row>
    <row r="127" spans="1:52" x14ac:dyDescent="0.2">
      <c r="A127" s="135">
        <v>118</v>
      </c>
      <c r="B127" s="131" t="str">
        <f t="shared" si="56"/>
        <v/>
      </c>
      <c r="C127" s="131" t="str">
        <f t="shared" si="56"/>
        <v/>
      </c>
      <c r="D127" s="131" t="str">
        <f t="shared" si="56"/>
        <v/>
      </c>
      <c r="E127" s="131" t="str">
        <f t="shared" si="56"/>
        <v/>
      </c>
      <c r="F127" s="131" t="str">
        <f t="shared" si="56"/>
        <v/>
      </c>
      <c r="G127" s="131" t="str">
        <f t="shared" si="56"/>
        <v/>
      </c>
      <c r="H127" s="131" t="str">
        <f t="shared" si="56"/>
        <v/>
      </c>
      <c r="I127" s="131" t="str">
        <f t="shared" si="56"/>
        <v/>
      </c>
      <c r="J127" s="131" t="str">
        <f t="shared" si="56"/>
        <v/>
      </c>
      <c r="K127" s="131" t="str">
        <f t="shared" si="56"/>
        <v/>
      </c>
      <c r="L127" s="131" t="str">
        <f t="shared" si="57"/>
        <v>QUITMAN COUNTY</v>
      </c>
      <c r="M127" s="131" t="str">
        <f t="shared" si="57"/>
        <v/>
      </c>
      <c r="N127" s="131" t="str">
        <f t="shared" si="57"/>
        <v/>
      </c>
      <c r="O127" s="131" t="str">
        <f t="shared" si="57"/>
        <v/>
      </c>
      <c r="P127" s="131" t="str">
        <f t="shared" si="57"/>
        <v/>
      </c>
      <c r="Q127" s="131" t="str">
        <f t="shared" si="57"/>
        <v/>
      </c>
      <c r="R127" s="131" t="str">
        <f t="shared" si="57"/>
        <v/>
      </c>
      <c r="S127" s="131" t="str">
        <f t="shared" si="57"/>
        <v>WHITLEY COUNTY</v>
      </c>
      <c r="T127" s="131" t="str">
        <f t="shared" si="57"/>
        <v/>
      </c>
      <c r="U127" s="131" t="str">
        <f t="shared" si="57"/>
        <v/>
      </c>
      <c r="V127" s="131" t="str">
        <f t="shared" si="58"/>
        <v/>
      </c>
      <c r="W127" s="131" t="str">
        <f t="shared" si="58"/>
        <v/>
      </c>
      <c r="X127" s="131" t="str">
        <f t="shared" si="58"/>
        <v/>
      </c>
      <c r="Y127" s="131" t="str">
        <f t="shared" si="58"/>
        <v/>
      </c>
      <c r="Z127" s="131" t="str">
        <f t="shared" si="58"/>
        <v/>
      </c>
      <c r="AA127" s="131" t="str">
        <f t="shared" si="58"/>
        <v/>
      </c>
      <c r="AB127" s="131" t="str">
        <f t="shared" si="58"/>
        <v/>
      </c>
      <c r="AC127" s="131" t="str">
        <f t="shared" si="58"/>
        <v/>
      </c>
      <c r="AD127" s="131" t="str">
        <f t="shared" si="58"/>
        <v/>
      </c>
      <c r="AE127" s="131" t="str">
        <f t="shared" si="58"/>
        <v/>
      </c>
      <c r="AF127" s="131" t="str">
        <f t="shared" si="59"/>
        <v/>
      </c>
      <c r="AG127" s="131" t="str">
        <f t="shared" si="59"/>
        <v/>
      </c>
      <c r="AH127" s="131" t="str">
        <f t="shared" si="59"/>
        <v/>
      </c>
      <c r="AI127" s="131" t="str">
        <f t="shared" si="59"/>
        <v/>
      </c>
      <c r="AJ127" s="131" t="str">
        <f t="shared" si="59"/>
        <v/>
      </c>
      <c r="AK127" s="131" t="str">
        <f t="shared" si="59"/>
        <v/>
      </c>
      <c r="AL127" s="131" t="str">
        <f t="shared" si="59"/>
        <v/>
      </c>
      <c r="AM127" s="131" t="str">
        <f t="shared" si="59"/>
        <v/>
      </c>
      <c r="AN127" s="131" t="str">
        <f t="shared" si="59"/>
        <v/>
      </c>
      <c r="AO127" s="131" t="str">
        <f t="shared" si="59"/>
        <v/>
      </c>
      <c r="AP127" s="131" t="str">
        <f t="shared" si="60"/>
        <v/>
      </c>
      <c r="AQ127" s="131" t="str">
        <f t="shared" si="60"/>
        <v/>
      </c>
      <c r="AR127" s="131" t="str">
        <f t="shared" si="60"/>
        <v/>
      </c>
      <c r="AS127" s="131" t="str">
        <f t="shared" si="60"/>
        <v>IRION COUNTY</v>
      </c>
      <c r="AT127" s="131" t="str">
        <f t="shared" si="60"/>
        <v/>
      </c>
      <c r="AU127" s="131" t="str">
        <f t="shared" si="60"/>
        <v/>
      </c>
      <c r="AV127" s="131" t="str">
        <f t="shared" si="60"/>
        <v>NEWPORT NEWS CITY</v>
      </c>
      <c r="AW127" s="131" t="str">
        <f t="shared" si="60"/>
        <v/>
      </c>
      <c r="AX127" s="131" t="str">
        <f t="shared" si="60"/>
        <v/>
      </c>
      <c r="AY127" s="131" t="str">
        <f t="shared" si="60"/>
        <v/>
      </c>
      <c r="AZ127" s="131" t="str">
        <f t="shared" si="60"/>
        <v/>
      </c>
    </row>
    <row r="128" spans="1:52" x14ac:dyDescent="0.2">
      <c r="A128" s="135">
        <v>119</v>
      </c>
      <c r="B128" s="131" t="str">
        <f t="shared" si="56"/>
        <v/>
      </c>
      <c r="C128" s="131" t="str">
        <f t="shared" si="56"/>
        <v/>
      </c>
      <c r="D128" s="131" t="str">
        <f t="shared" si="56"/>
        <v/>
      </c>
      <c r="E128" s="131" t="str">
        <f t="shared" si="56"/>
        <v/>
      </c>
      <c r="F128" s="131" t="str">
        <f t="shared" si="56"/>
        <v/>
      </c>
      <c r="G128" s="131" t="str">
        <f t="shared" si="56"/>
        <v/>
      </c>
      <c r="H128" s="131" t="str">
        <f t="shared" si="56"/>
        <v/>
      </c>
      <c r="I128" s="131" t="str">
        <f t="shared" si="56"/>
        <v/>
      </c>
      <c r="J128" s="131" t="str">
        <f t="shared" si="56"/>
        <v/>
      </c>
      <c r="K128" s="131" t="str">
        <f t="shared" si="56"/>
        <v/>
      </c>
      <c r="L128" s="131" t="str">
        <f t="shared" si="57"/>
        <v>RABUN COUNTY</v>
      </c>
      <c r="M128" s="131" t="str">
        <f t="shared" si="57"/>
        <v/>
      </c>
      <c r="N128" s="131" t="str">
        <f t="shared" si="57"/>
        <v/>
      </c>
      <c r="O128" s="131" t="str">
        <f t="shared" si="57"/>
        <v/>
      </c>
      <c r="P128" s="131" t="str">
        <f t="shared" si="57"/>
        <v/>
      </c>
      <c r="Q128" s="131" t="str">
        <f t="shared" si="57"/>
        <v/>
      </c>
      <c r="R128" s="131" t="str">
        <f t="shared" si="57"/>
        <v/>
      </c>
      <c r="S128" s="131" t="str">
        <f t="shared" si="57"/>
        <v>WOLFE COUNTY</v>
      </c>
      <c r="T128" s="131" t="str">
        <f t="shared" si="57"/>
        <v/>
      </c>
      <c r="U128" s="131" t="str">
        <f t="shared" si="57"/>
        <v/>
      </c>
      <c r="V128" s="131" t="str">
        <f t="shared" si="58"/>
        <v/>
      </c>
      <c r="W128" s="131" t="str">
        <f t="shared" si="58"/>
        <v/>
      </c>
      <c r="X128" s="131" t="str">
        <f t="shared" si="58"/>
        <v/>
      </c>
      <c r="Y128" s="131" t="str">
        <f t="shared" si="58"/>
        <v/>
      </c>
      <c r="Z128" s="131" t="str">
        <f t="shared" si="58"/>
        <v/>
      </c>
      <c r="AA128" s="131" t="str">
        <f t="shared" si="58"/>
        <v/>
      </c>
      <c r="AB128" s="131" t="str">
        <f t="shared" si="58"/>
        <v/>
      </c>
      <c r="AC128" s="131" t="str">
        <f t="shared" si="58"/>
        <v/>
      </c>
      <c r="AD128" s="131" t="str">
        <f t="shared" si="58"/>
        <v/>
      </c>
      <c r="AE128" s="131" t="str">
        <f t="shared" si="58"/>
        <v/>
      </c>
      <c r="AF128" s="131" t="str">
        <f t="shared" si="59"/>
        <v/>
      </c>
      <c r="AG128" s="131" t="str">
        <f t="shared" si="59"/>
        <v/>
      </c>
      <c r="AH128" s="131" t="str">
        <f t="shared" si="59"/>
        <v/>
      </c>
      <c r="AI128" s="131" t="str">
        <f t="shared" si="59"/>
        <v/>
      </c>
      <c r="AJ128" s="131" t="str">
        <f t="shared" si="59"/>
        <v/>
      </c>
      <c r="AK128" s="131" t="str">
        <f t="shared" si="59"/>
        <v/>
      </c>
      <c r="AL128" s="131" t="str">
        <f t="shared" si="59"/>
        <v/>
      </c>
      <c r="AM128" s="131" t="str">
        <f t="shared" si="59"/>
        <v/>
      </c>
      <c r="AN128" s="131" t="str">
        <f t="shared" si="59"/>
        <v/>
      </c>
      <c r="AO128" s="131" t="str">
        <f t="shared" si="59"/>
        <v/>
      </c>
      <c r="AP128" s="131" t="str">
        <f t="shared" si="60"/>
        <v/>
      </c>
      <c r="AQ128" s="131" t="str">
        <f t="shared" si="60"/>
        <v/>
      </c>
      <c r="AR128" s="131" t="str">
        <f t="shared" si="60"/>
        <v/>
      </c>
      <c r="AS128" s="131" t="str">
        <f t="shared" si="60"/>
        <v>JACK COUNTY</v>
      </c>
      <c r="AT128" s="131" t="str">
        <f t="shared" si="60"/>
        <v/>
      </c>
      <c r="AU128" s="131" t="str">
        <f t="shared" si="60"/>
        <v/>
      </c>
      <c r="AV128" s="131" t="str">
        <f t="shared" si="60"/>
        <v>NORFOLK CITY</v>
      </c>
      <c r="AW128" s="131" t="str">
        <f t="shared" si="60"/>
        <v/>
      </c>
      <c r="AX128" s="131" t="str">
        <f t="shared" si="60"/>
        <v/>
      </c>
      <c r="AY128" s="131" t="str">
        <f t="shared" si="60"/>
        <v/>
      </c>
      <c r="AZ128" s="131" t="str">
        <f t="shared" si="60"/>
        <v/>
      </c>
    </row>
    <row r="129" spans="1:52" x14ac:dyDescent="0.2">
      <c r="A129" s="135">
        <v>120</v>
      </c>
      <c r="B129" s="131" t="str">
        <f t="shared" si="56"/>
        <v/>
      </c>
      <c r="C129" s="131" t="str">
        <f t="shared" si="56"/>
        <v/>
      </c>
      <c r="D129" s="131" t="str">
        <f t="shared" si="56"/>
        <v/>
      </c>
      <c r="E129" s="131" t="str">
        <f t="shared" si="56"/>
        <v/>
      </c>
      <c r="F129" s="131" t="str">
        <f t="shared" si="56"/>
        <v/>
      </c>
      <c r="G129" s="131" t="str">
        <f t="shared" si="56"/>
        <v/>
      </c>
      <c r="H129" s="131" t="str">
        <f t="shared" si="56"/>
        <v/>
      </c>
      <c r="I129" s="131" t="str">
        <f t="shared" si="56"/>
        <v/>
      </c>
      <c r="J129" s="131" t="str">
        <f t="shared" si="56"/>
        <v/>
      </c>
      <c r="K129" s="131" t="str">
        <f t="shared" si="56"/>
        <v/>
      </c>
      <c r="L129" s="131" t="str">
        <f t="shared" si="57"/>
        <v>RANDOLPH COUNTY</v>
      </c>
      <c r="M129" s="131" t="str">
        <f t="shared" si="57"/>
        <v/>
      </c>
      <c r="N129" s="131" t="str">
        <f t="shared" si="57"/>
        <v/>
      </c>
      <c r="O129" s="131" t="str">
        <f t="shared" si="57"/>
        <v/>
      </c>
      <c r="P129" s="131" t="str">
        <f t="shared" si="57"/>
        <v/>
      </c>
      <c r="Q129" s="131" t="str">
        <f t="shared" si="57"/>
        <v/>
      </c>
      <c r="R129" s="131" t="str">
        <f t="shared" si="57"/>
        <v/>
      </c>
      <c r="S129" s="131" t="str">
        <f t="shared" si="57"/>
        <v>WOODFORD COUNTY</v>
      </c>
      <c r="T129" s="131" t="str">
        <f t="shared" si="57"/>
        <v/>
      </c>
      <c r="U129" s="131" t="str">
        <f t="shared" si="57"/>
        <v/>
      </c>
      <c r="V129" s="131" t="str">
        <f t="shared" si="58"/>
        <v/>
      </c>
      <c r="W129" s="131" t="str">
        <f t="shared" si="58"/>
        <v/>
      </c>
      <c r="X129" s="131" t="str">
        <f t="shared" si="58"/>
        <v/>
      </c>
      <c r="Y129" s="131" t="str">
        <f t="shared" si="58"/>
        <v/>
      </c>
      <c r="Z129" s="131" t="str">
        <f t="shared" si="58"/>
        <v/>
      </c>
      <c r="AA129" s="131" t="str">
        <f t="shared" si="58"/>
        <v/>
      </c>
      <c r="AB129" s="131" t="str">
        <f t="shared" si="58"/>
        <v/>
      </c>
      <c r="AC129" s="131" t="str">
        <f t="shared" si="58"/>
        <v/>
      </c>
      <c r="AD129" s="131" t="str">
        <f t="shared" si="58"/>
        <v/>
      </c>
      <c r="AE129" s="131" t="str">
        <f t="shared" si="58"/>
        <v/>
      </c>
      <c r="AF129" s="131" t="str">
        <f t="shared" si="59"/>
        <v/>
      </c>
      <c r="AG129" s="131" t="str">
        <f t="shared" si="59"/>
        <v/>
      </c>
      <c r="AH129" s="131" t="str">
        <f t="shared" si="59"/>
        <v/>
      </c>
      <c r="AI129" s="131" t="str">
        <f t="shared" si="59"/>
        <v/>
      </c>
      <c r="AJ129" s="131" t="str">
        <f t="shared" si="59"/>
        <v/>
      </c>
      <c r="AK129" s="131" t="str">
        <f t="shared" si="59"/>
        <v/>
      </c>
      <c r="AL129" s="131" t="str">
        <f t="shared" si="59"/>
        <v/>
      </c>
      <c r="AM129" s="131" t="str">
        <f t="shared" si="59"/>
        <v/>
      </c>
      <c r="AN129" s="131" t="str">
        <f t="shared" si="59"/>
        <v/>
      </c>
      <c r="AO129" s="131" t="str">
        <f t="shared" si="59"/>
        <v/>
      </c>
      <c r="AP129" s="131" t="str">
        <f t="shared" si="60"/>
        <v/>
      </c>
      <c r="AQ129" s="131" t="str">
        <f t="shared" si="60"/>
        <v/>
      </c>
      <c r="AR129" s="131" t="str">
        <f t="shared" si="60"/>
        <v/>
      </c>
      <c r="AS129" s="131" t="str">
        <f t="shared" si="60"/>
        <v>JACKSON COUNTY</v>
      </c>
      <c r="AT129" s="131" t="str">
        <f t="shared" si="60"/>
        <v/>
      </c>
      <c r="AU129" s="131" t="str">
        <f t="shared" si="60"/>
        <v/>
      </c>
      <c r="AV129" s="131" t="str">
        <f t="shared" si="60"/>
        <v>NORTON CITY</v>
      </c>
      <c r="AW129" s="131" t="str">
        <f t="shared" si="60"/>
        <v/>
      </c>
      <c r="AX129" s="131" t="str">
        <f t="shared" si="60"/>
        <v/>
      </c>
      <c r="AY129" s="131" t="str">
        <f t="shared" si="60"/>
        <v/>
      </c>
      <c r="AZ129" s="131" t="str">
        <f t="shared" si="60"/>
        <v/>
      </c>
    </row>
    <row r="130" spans="1:52" x14ac:dyDescent="0.2">
      <c r="A130" s="135">
        <v>121</v>
      </c>
      <c r="B130" s="131" t="str">
        <f t="shared" ref="B130:K139" si="61">IFERROR(VLOOKUP($B$3&amp;"_"&amp;B$8&amp;$A130,LookUpTable_CountyName_AllYears,3,FALSE),"")</f>
        <v/>
      </c>
      <c r="C130" s="131" t="str">
        <f t="shared" si="61"/>
        <v/>
      </c>
      <c r="D130" s="131" t="str">
        <f t="shared" si="61"/>
        <v/>
      </c>
      <c r="E130" s="131" t="str">
        <f t="shared" si="61"/>
        <v/>
      </c>
      <c r="F130" s="131" t="str">
        <f t="shared" si="61"/>
        <v/>
      </c>
      <c r="G130" s="131" t="str">
        <f t="shared" si="61"/>
        <v/>
      </c>
      <c r="H130" s="131" t="str">
        <f t="shared" si="61"/>
        <v/>
      </c>
      <c r="I130" s="131" t="str">
        <f t="shared" si="61"/>
        <v/>
      </c>
      <c r="J130" s="131" t="str">
        <f t="shared" si="61"/>
        <v/>
      </c>
      <c r="K130" s="131" t="str">
        <f t="shared" si="61"/>
        <v/>
      </c>
      <c r="L130" s="131" t="str">
        <f t="shared" ref="L130:U139" si="62">IFERROR(VLOOKUP($B$3&amp;"_"&amp;L$8&amp;$A130,LookUpTable_CountyName_AllYears,3,FALSE),"")</f>
        <v>RICHMOND COUNTY</v>
      </c>
      <c r="M130" s="131" t="str">
        <f t="shared" si="62"/>
        <v/>
      </c>
      <c r="N130" s="131" t="str">
        <f t="shared" si="62"/>
        <v/>
      </c>
      <c r="O130" s="131" t="str">
        <f t="shared" si="62"/>
        <v/>
      </c>
      <c r="P130" s="131" t="str">
        <f t="shared" si="62"/>
        <v/>
      </c>
      <c r="Q130" s="131" t="str">
        <f t="shared" si="62"/>
        <v/>
      </c>
      <c r="R130" s="131" t="str">
        <f t="shared" si="62"/>
        <v/>
      </c>
      <c r="S130" s="131" t="str">
        <f t="shared" si="62"/>
        <v/>
      </c>
      <c r="T130" s="131" t="str">
        <f t="shared" si="62"/>
        <v/>
      </c>
      <c r="U130" s="131" t="str">
        <f t="shared" si="62"/>
        <v/>
      </c>
      <c r="V130" s="131" t="str">
        <f t="shared" ref="V130:AE139" si="63">IFERROR(VLOOKUP($B$3&amp;"_"&amp;V$8&amp;$A130,LookUpTable_CountyName_AllYears,3,FALSE),"")</f>
        <v/>
      </c>
      <c r="W130" s="131" t="str">
        <f t="shared" si="63"/>
        <v/>
      </c>
      <c r="X130" s="131" t="str">
        <f t="shared" si="63"/>
        <v/>
      </c>
      <c r="Y130" s="131" t="str">
        <f t="shared" si="63"/>
        <v/>
      </c>
      <c r="Z130" s="131" t="str">
        <f t="shared" si="63"/>
        <v/>
      </c>
      <c r="AA130" s="131" t="str">
        <f t="shared" si="63"/>
        <v/>
      </c>
      <c r="AB130" s="131" t="str">
        <f t="shared" si="63"/>
        <v/>
      </c>
      <c r="AC130" s="131" t="str">
        <f t="shared" si="63"/>
        <v/>
      </c>
      <c r="AD130" s="131" t="str">
        <f t="shared" si="63"/>
        <v/>
      </c>
      <c r="AE130" s="131" t="str">
        <f t="shared" si="63"/>
        <v/>
      </c>
      <c r="AF130" s="131" t="str">
        <f t="shared" ref="AF130:AO139" si="64">IFERROR(VLOOKUP($B$3&amp;"_"&amp;AF$8&amp;$A130,LookUpTable_CountyName_AllYears,3,FALSE),"")</f>
        <v/>
      </c>
      <c r="AG130" s="131" t="str">
        <f t="shared" si="64"/>
        <v/>
      </c>
      <c r="AH130" s="131" t="str">
        <f t="shared" si="64"/>
        <v/>
      </c>
      <c r="AI130" s="131" t="str">
        <f t="shared" si="64"/>
        <v/>
      </c>
      <c r="AJ130" s="131" t="str">
        <f t="shared" si="64"/>
        <v/>
      </c>
      <c r="AK130" s="131" t="str">
        <f t="shared" si="64"/>
        <v/>
      </c>
      <c r="AL130" s="131" t="str">
        <f t="shared" si="64"/>
        <v/>
      </c>
      <c r="AM130" s="131" t="str">
        <f t="shared" si="64"/>
        <v/>
      </c>
      <c r="AN130" s="131" t="str">
        <f t="shared" si="64"/>
        <v/>
      </c>
      <c r="AO130" s="131" t="str">
        <f t="shared" si="64"/>
        <v/>
      </c>
      <c r="AP130" s="131" t="str">
        <f t="shared" ref="AP130:AZ139" si="65">IFERROR(VLOOKUP($B$3&amp;"_"&amp;AP$8&amp;$A130,LookUpTable_CountyName_AllYears,3,FALSE),"")</f>
        <v/>
      </c>
      <c r="AQ130" s="131" t="str">
        <f t="shared" si="65"/>
        <v/>
      </c>
      <c r="AR130" s="131" t="str">
        <f t="shared" si="65"/>
        <v/>
      </c>
      <c r="AS130" s="131" t="str">
        <f t="shared" si="65"/>
        <v>JASPER COUNTY</v>
      </c>
      <c r="AT130" s="131" t="str">
        <f t="shared" si="65"/>
        <v/>
      </c>
      <c r="AU130" s="131" t="str">
        <f t="shared" si="65"/>
        <v/>
      </c>
      <c r="AV130" s="131" t="str">
        <f t="shared" si="65"/>
        <v>PETERSBURG CITY</v>
      </c>
      <c r="AW130" s="131" t="str">
        <f t="shared" si="65"/>
        <v/>
      </c>
      <c r="AX130" s="131" t="str">
        <f t="shared" si="65"/>
        <v/>
      </c>
      <c r="AY130" s="131" t="str">
        <f t="shared" si="65"/>
        <v/>
      </c>
      <c r="AZ130" s="131" t="str">
        <f t="shared" si="65"/>
        <v/>
      </c>
    </row>
    <row r="131" spans="1:52" x14ac:dyDescent="0.2">
      <c r="A131" s="135">
        <v>122</v>
      </c>
      <c r="B131" s="131" t="str">
        <f t="shared" si="61"/>
        <v/>
      </c>
      <c r="C131" s="131" t="str">
        <f t="shared" si="61"/>
        <v/>
      </c>
      <c r="D131" s="131" t="str">
        <f t="shared" si="61"/>
        <v/>
      </c>
      <c r="E131" s="131" t="str">
        <f t="shared" si="61"/>
        <v/>
      </c>
      <c r="F131" s="131" t="str">
        <f t="shared" si="61"/>
        <v/>
      </c>
      <c r="G131" s="131" t="str">
        <f t="shared" si="61"/>
        <v/>
      </c>
      <c r="H131" s="131" t="str">
        <f t="shared" si="61"/>
        <v/>
      </c>
      <c r="I131" s="131" t="str">
        <f t="shared" si="61"/>
        <v/>
      </c>
      <c r="J131" s="131" t="str">
        <f t="shared" si="61"/>
        <v/>
      </c>
      <c r="K131" s="131" t="str">
        <f t="shared" si="61"/>
        <v/>
      </c>
      <c r="L131" s="131" t="str">
        <f t="shared" si="62"/>
        <v>ROCKDALE COUNTY</v>
      </c>
      <c r="M131" s="131" t="str">
        <f t="shared" si="62"/>
        <v/>
      </c>
      <c r="N131" s="131" t="str">
        <f t="shared" si="62"/>
        <v/>
      </c>
      <c r="O131" s="131" t="str">
        <f t="shared" si="62"/>
        <v/>
      </c>
      <c r="P131" s="131" t="str">
        <f t="shared" si="62"/>
        <v/>
      </c>
      <c r="Q131" s="131" t="str">
        <f t="shared" si="62"/>
        <v/>
      </c>
      <c r="R131" s="131" t="str">
        <f t="shared" si="62"/>
        <v/>
      </c>
      <c r="S131" s="131" t="str">
        <f t="shared" si="62"/>
        <v/>
      </c>
      <c r="T131" s="131" t="str">
        <f t="shared" si="62"/>
        <v/>
      </c>
      <c r="U131" s="131" t="str">
        <f t="shared" si="62"/>
        <v/>
      </c>
      <c r="V131" s="131" t="str">
        <f t="shared" si="63"/>
        <v/>
      </c>
      <c r="W131" s="131" t="str">
        <f t="shared" si="63"/>
        <v/>
      </c>
      <c r="X131" s="131" t="str">
        <f t="shared" si="63"/>
        <v/>
      </c>
      <c r="Y131" s="131" t="str">
        <f t="shared" si="63"/>
        <v/>
      </c>
      <c r="Z131" s="131" t="str">
        <f t="shared" si="63"/>
        <v/>
      </c>
      <c r="AA131" s="131" t="str">
        <f t="shared" si="63"/>
        <v/>
      </c>
      <c r="AB131" s="131" t="str">
        <f t="shared" si="63"/>
        <v/>
      </c>
      <c r="AC131" s="131" t="str">
        <f t="shared" si="63"/>
        <v/>
      </c>
      <c r="AD131" s="131" t="str">
        <f t="shared" si="63"/>
        <v/>
      </c>
      <c r="AE131" s="131" t="str">
        <f t="shared" si="63"/>
        <v/>
      </c>
      <c r="AF131" s="131" t="str">
        <f t="shared" si="64"/>
        <v/>
      </c>
      <c r="AG131" s="131" t="str">
        <f t="shared" si="64"/>
        <v/>
      </c>
      <c r="AH131" s="131" t="str">
        <f t="shared" si="64"/>
        <v/>
      </c>
      <c r="AI131" s="131" t="str">
        <f t="shared" si="64"/>
        <v/>
      </c>
      <c r="AJ131" s="131" t="str">
        <f t="shared" si="64"/>
        <v/>
      </c>
      <c r="AK131" s="131" t="str">
        <f t="shared" si="64"/>
        <v/>
      </c>
      <c r="AL131" s="131" t="str">
        <f t="shared" si="64"/>
        <v/>
      </c>
      <c r="AM131" s="131" t="str">
        <f t="shared" si="64"/>
        <v/>
      </c>
      <c r="AN131" s="131" t="str">
        <f t="shared" si="64"/>
        <v/>
      </c>
      <c r="AO131" s="131" t="str">
        <f t="shared" si="64"/>
        <v/>
      </c>
      <c r="AP131" s="131" t="str">
        <f t="shared" si="65"/>
        <v/>
      </c>
      <c r="AQ131" s="131" t="str">
        <f t="shared" si="65"/>
        <v/>
      </c>
      <c r="AR131" s="131" t="str">
        <f t="shared" si="65"/>
        <v/>
      </c>
      <c r="AS131" s="131" t="str">
        <f t="shared" si="65"/>
        <v>JEFF DAVIS COUNTY</v>
      </c>
      <c r="AT131" s="131" t="str">
        <f t="shared" si="65"/>
        <v/>
      </c>
      <c r="AU131" s="131" t="str">
        <f t="shared" si="65"/>
        <v/>
      </c>
      <c r="AV131" s="131" t="str">
        <f t="shared" si="65"/>
        <v>POQUOSON CITY</v>
      </c>
      <c r="AW131" s="131" t="str">
        <f t="shared" si="65"/>
        <v/>
      </c>
      <c r="AX131" s="131" t="str">
        <f t="shared" si="65"/>
        <v/>
      </c>
      <c r="AY131" s="131" t="str">
        <f t="shared" si="65"/>
        <v/>
      </c>
      <c r="AZ131" s="131" t="str">
        <f t="shared" si="65"/>
        <v/>
      </c>
    </row>
    <row r="132" spans="1:52" x14ac:dyDescent="0.2">
      <c r="A132" s="135">
        <v>123</v>
      </c>
      <c r="B132" s="131" t="str">
        <f t="shared" si="61"/>
        <v/>
      </c>
      <c r="C132" s="131" t="str">
        <f t="shared" si="61"/>
        <v/>
      </c>
      <c r="D132" s="131" t="str">
        <f t="shared" si="61"/>
        <v/>
      </c>
      <c r="E132" s="131" t="str">
        <f t="shared" si="61"/>
        <v/>
      </c>
      <c r="F132" s="131" t="str">
        <f t="shared" si="61"/>
        <v/>
      </c>
      <c r="G132" s="131" t="str">
        <f t="shared" si="61"/>
        <v/>
      </c>
      <c r="H132" s="131" t="str">
        <f t="shared" si="61"/>
        <v/>
      </c>
      <c r="I132" s="131" t="str">
        <f t="shared" si="61"/>
        <v/>
      </c>
      <c r="J132" s="131" t="str">
        <f t="shared" si="61"/>
        <v/>
      </c>
      <c r="K132" s="131" t="str">
        <f t="shared" si="61"/>
        <v/>
      </c>
      <c r="L132" s="131" t="str">
        <f t="shared" si="62"/>
        <v>SCHLEY COUNTY</v>
      </c>
      <c r="M132" s="131" t="str">
        <f t="shared" si="62"/>
        <v/>
      </c>
      <c r="N132" s="131" t="str">
        <f t="shared" si="62"/>
        <v/>
      </c>
      <c r="O132" s="131" t="str">
        <f t="shared" si="62"/>
        <v/>
      </c>
      <c r="P132" s="131" t="str">
        <f t="shared" si="62"/>
        <v/>
      </c>
      <c r="Q132" s="131" t="str">
        <f t="shared" si="62"/>
        <v/>
      </c>
      <c r="R132" s="131" t="str">
        <f t="shared" si="62"/>
        <v/>
      </c>
      <c r="S132" s="131" t="str">
        <f t="shared" si="62"/>
        <v/>
      </c>
      <c r="T132" s="131" t="str">
        <f t="shared" si="62"/>
        <v/>
      </c>
      <c r="U132" s="131" t="str">
        <f t="shared" si="62"/>
        <v/>
      </c>
      <c r="V132" s="131" t="str">
        <f t="shared" si="63"/>
        <v/>
      </c>
      <c r="W132" s="131" t="str">
        <f t="shared" si="63"/>
        <v/>
      </c>
      <c r="X132" s="131" t="str">
        <f t="shared" si="63"/>
        <v/>
      </c>
      <c r="Y132" s="131" t="str">
        <f t="shared" si="63"/>
        <v/>
      </c>
      <c r="Z132" s="131" t="str">
        <f t="shared" si="63"/>
        <v/>
      </c>
      <c r="AA132" s="131" t="str">
        <f t="shared" si="63"/>
        <v/>
      </c>
      <c r="AB132" s="131" t="str">
        <f t="shared" si="63"/>
        <v/>
      </c>
      <c r="AC132" s="131" t="str">
        <f t="shared" si="63"/>
        <v/>
      </c>
      <c r="AD132" s="131" t="str">
        <f t="shared" si="63"/>
        <v/>
      </c>
      <c r="AE132" s="131" t="str">
        <f t="shared" si="63"/>
        <v/>
      </c>
      <c r="AF132" s="131" t="str">
        <f t="shared" si="64"/>
        <v/>
      </c>
      <c r="AG132" s="131" t="str">
        <f t="shared" si="64"/>
        <v/>
      </c>
      <c r="AH132" s="131" t="str">
        <f t="shared" si="64"/>
        <v/>
      </c>
      <c r="AI132" s="131" t="str">
        <f t="shared" si="64"/>
        <v/>
      </c>
      <c r="AJ132" s="131" t="str">
        <f t="shared" si="64"/>
        <v/>
      </c>
      <c r="AK132" s="131" t="str">
        <f t="shared" si="64"/>
        <v/>
      </c>
      <c r="AL132" s="131" t="str">
        <f t="shared" si="64"/>
        <v/>
      </c>
      <c r="AM132" s="131" t="str">
        <f t="shared" si="64"/>
        <v/>
      </c>
      <c r="AN132" s="131" t="str">
        <f t="shared" si="64"/>
        <v/>
      </c>
      <c r="AO132" s="131" t="str">
        <f t="shared" si="64"/>
        <v/>
      </c>
      <c r="AP132" s="131" t="str">
        <f t="shared" si="65"/>
        <v/>
      </c>
      <c r="AQ132" s="131" t="str">
        <f t="shared" si="65"/>
        <v/>
      </c>
      <c r="AR132" s="131" t="str">
        <f t="shared" si="65"/>
        <v/>
      </c>
      <c r="AS132" s="131" t="str">
        <f t="shared" si="65"/>
        <v>JEFFERSON COUNTY</v>
      </c>
      <c r="AT132" s="131" t="str">
        <f t="shared" si="65"/>
        <v/>
      </c>
      <c r="AU132" s="131" t="str">
        <f t="shared" si="65"/>
        <v/>
      </c>
      <c r="AV132" s="131" t="str">
        <f t="shared" si="65"/>
        <v>PORTSMOUTH CITY</v>
      </c>
      <c r="AW132" s="131" t="str">
        <f t="shared" si="65"/>
        <v/>
      </c>
      <c r="AX132" s="131" t="str">
        <f t="shared" si="65"/>
        <v/>
      </c>
      <c r="AY132" s="131" t="str">
        <f t="shared" si="65"/>
        <v/>
      </c>
      <c r="AZ132" s="131" t="str">
        <f t="shared" si="65"/>
        <v/>
      </c>
    </row>
    <row r="133" spans="1:52" x14ac:dyDescent="0.2">
      <c r="A133" s="135">
        <v>124</v>
      </c>
      <c r="B133" s="131" t="str">
        <f t="shared" si="61"/>
        <v/>
      </c>
      <c r="C133" s="131" t="str">
        <f t="shared" si="61"/>
        <v/>
      </c>
      <c r="D133" s="131" t="str">
        <f t="shared" si="61"/>
        <v/>
      </c>
      <c r="E133" s="131" t="str">
        <f t="shared" si="61"/>
        <v/>
      </c>
      <c r="F133" s="131" t="str">
        <f t="shared" si="61"/>
        <v/>
      </c>
      <c r="G133" s="131" t="str">
        <f t="shared" si="61"/>
        <v/>
      </c>
      <c r="H133" s="131" t="str">
        <f t="shared" si="61"/>
        <v/>
      </c>
      <c r="I133" s="131" t="str">
        <f t="shared" si="61"/>
        <v/>
      </c>
      <c r="J133" s="131" t="str">
        <f t="shared" si="61"/>
        <v/>
      </c>
      <c r="K133" s="131" t="str">
        <f t="shared" si="61"/>
        <v/>
      </c>
      <c r="L133" s="131" t="str">
        <f t="shared" si="62"/>
        <v>SCREVEN COUNTY</v>
      </c>
      <c r="M133" s="131" t="str">
        <f t="shared" si="62"/>
        <v/>
      </c>
      <c r="N133" s="131" t="str">
        <f t="shared" si="62"/>
        <v/>
      </c>
      <c r="O133" s="131" t="str">
        <f t="shared" si="62"/>
        <v/>
      </c>
      <c r="P133" s="131" t="str">
        <f t="shared" si="62"/>
        <v/>
      </c>
      <c r="Q133" s="131" t="str">
        <f t="shared" si="62"/>
        <v/>
      </c>
      <c r="R133" s="131" t="str">
        <f t="shared" si="62"/>
        <v/>
      </c>
      <c r="S133" s="131" t="str">
        <f t="shared" si="62"/>
        <v/>
      </c>
      <c r="T133" s="131" t="str">
        <f t="shared" si="62"/>
        <v/>
      </c>
      <c r="U133" s="131" t="str">
        <f t="shared" si="62"/>
        <v/>
      </c>
      <c r="V133" s="131" t="str">
        <f t="shared" si="63"/>
        <v/>
      </c>
      <c r="W133" s="131" t="str">
        <f t="shared" si="63"/>
        <v/>
      </c>
      <c r="X133" s="131" t="str">
        <f t="shared" si="63"/>
        <v/>
      </c>
      <c r="Y133" s="131" t="str">
        <f t="shared" si="63"/>
        <v/>
      </c>
      <c r="Z133" s="131" t="str">
        <f t="shared" si="63"/>
        <v/>
      </c>
      <c r="AA133" s="131" t="str">
        <f t="shared" si="63"/>
        <v/>
      </c>
      <c r="AB133" s="131" t="str">
        <f t="shared" si="63"/>
        <v/>
      </c>
      <c r="AC133" s="131" t="str">
        <f t="shared" si="63"/>
        <v/>
      </c>
      <c r="AD133" s="131" t="str">
        <f t="shared" si="63"/>
        <v/>
      </c>
      <c r="AE133" s="131" t="str">
        <f t="shared" si="63"/>
        <v/>
      </c>
      <c r="AF133" s="131" t="str">
        <f t="shared" si="64"/>
        <v/>
      </c>
      <c r="AG133" s="131" t="str">
        <f t="shared" si="64"/>
        <v/>
      </c>
      <c r="AH133" s="131" t="str">
        <f t="shared" si="64"/>
        <v/>
      </c>
      <c r="AI133" s="131" t="str">
        <f t="shared" si="64"/>
        <v/>
      </c>
      <c r="AJ133" s="131" t="str">
        <f t="shared" si="64"/>
        <v/>
      </c>
      <c r="AK133" s="131" t="str">
        <f t="shared" si="64"/>
        <v/>
      </c>
      <c r="AL133" s="131" t="str">
        <f t="shared" si="64"/>
        <v/>
      </c>
      <c r="AM133" s="131" t="str">
        <f t="shared" si="64"/>
        <v/>
      </c>
      <c r="AN133" s="131" t="str">
        <f t="shared" si="64"/>
        <v/>
      </c>
      <c r="AO133" s="131" t="str">
        <f t="shared" si="64"/>
        <v/>
      </c>
      <c r="AP133" s="131" t="str">
        <f t="shared" si="65"/>
        <v/>
      </c>
      <c r="AQ133" s="131" t="str">
        <f t="shared" si="65"/>
        <v/>
      </c>
      <c r="AR133" s="131" t="str">
        <f t="shared" si="65"/>
        <v/>
      </c>
      <c r="AS133" s="131" t="str">
        <f t="shared" si="65"/>
        <v>JIM HOGG COUNTY</v>
      </c>
      <c r="AT133" s="131" t="str">
        <f t="shared" si="65"/>
        <v/>
      </c>
      <c r="AU133" s="131" t="str">
        <f t="shared" si="65"/>
        <v/>
      </c>
      <c r="AV133" s="131" t="str">
        <f t="shared" si="65"/>
        <v>RADFORD CITY</v>
      </c>
      <c r="AW133" s="131" t="str">
        <f t="shared" si="65"/>
        <v/>
      </c>
      <c r="AX133" s="131" t="str">
        <f t="shared" si="65"/>
        <v/>
      </c>
      <c r="AY133" s="131" t="str">
        <f t="shared" si="65"/>
        <v/>
      </c>
      <c r="AZ133" s="131" t="str">
        <f t="shared" si="65"/>
        <v/>
      </c>
    </row>
    <row r="134" spans="1:52" x14ac:dyDescent="0.2">
      <c r="A134" s="135">
        <v>125</v>
      </c>
      <c r="B134" s="131" t="str">
        <f t="shared" si="61"/>
        <v/>
      </c>
      <c r="C134" s="131" t="str">
        <f t="shared" si="61"/>
        <v/>
      </c>
      <c r="D134" s="131" t="str">
        <f t="shared" si="61"/>
        <v/>
      </c>
      <c r="E134" s="131" t="str">
        <f t="shared" si="61"/>
        <v/>
      </c>
      <c r="F134" s="131" t="str">
        <f t="shared" si="61"/>
        <v/>
      </c>
      <c r="G134" s="131" t="str">
        <f t="shared" si="61"/>
        <v/>
      </c>
      <c r="H134" s="131" t="str">
        <f t="shared" si="61"/>
        <v/>
      </c>
      <c r="I134" s="131" t="str">
        <f t="shared" si="61"/>
        <v/>
      </c>
      <c r="J134" s="131" t="str">
        <f t="shared" si="61"/>
        <v/>
      </c>
      <c r="K134" s="131" t="str">
        <f t="shared" si="61"/>
        <v/>
      </c>
      <c r="L134" s="131" t="str">
        <f t="shared" si="62"/>
        <v>SEMINOLE COUNTY</v>
      </c>
      <c r="M134" s="131" t="str">
        <f t="shared" si="62"/>
        <v/>
      </c>
      <c r="N134" s="131" t="str">
        <f t="shared" si="62"/>
        <v/>
      </c>
      <c r="O134" s="131" t="str">
        <f t="shared" si="62"/>
        <v/>
      </c>
      <c r="P134" s="131" t="str">
        <f t="shared" si="62"/>
        <v/>
      </c>
      <c r="Q134" s="131" t="str">
        <f t="shared" si="62"/>
        <v/>
      </c>
      <c r="R134" s="131" t="str">
        <f t="shared" si="62"/>
        <v/>
      </c>
      <c r="S134" s="131" t="str">
        <f t="shared" si="62"/>
        <v/>
      </c>
      <c r="T134" s="131" t="str">
        <f t="shared" si="62"/>
        <v/>
      </c>
      <c r="U134" s="131" t="str">
        <f t="shared" si="62"/>
        <v/>
      </c>
      <c r="V134" s="131" t="str">
        <f t="shared" si="63"/>
        <v/>
      </c>
      <c r="W134" s="131" t="str">
        <f t="shared" si="63"/>
        <v/>
      </c>
      <c r="X134" s="131" t="str">
        <f t="shared" si="63"/>
        <v/>
      </c>
      <c r="Y134" s="131" t="str">
        <f t="shared" si="63"/>
        <v/>
      </c>
      <c r="Z134" s="131" t="str">
        <f t="shared" si="63"/>
        <v/>
      </c>
      <c r="AA134" s="131" t="str">
        <f t="shared" si="63"/>
        <v/>
      </c>
      <c r="AB134" s="131" t="str">
        <f t="shared" si="63"/>
        <v/>
      </c>
      <c r="AC134" s="131" t="str">
        <f t="shared" si="63"/>
        <v/>
      </c>
      <c r="AD134" s="131" t="str">
        <f t="shared" si="63"/>
        <v/>
      </c>
      <c r="AE134" s="131" t="str">
        <f t="shared" si="63"/>
        <v/>
      </c>
      <c r="AF134" s="131" t="str">
        <f t="shared" si="64"/>
        <v/>
      </c>
      <c r="AG134" s="131" t="str">
        <f t="shared" si="64"/>
        <v/>
      </c>
      <c r="AH134" s="131" t="str">
        <f t="shared" si="64"/>
        <v/>
      </c>
      <c r="AI134" s="131" t="str">
        <f t="shared" si="64"/>
        <v/>
      </c>
      <c r="AJ134" s="131" t="str">
        <f t="shared" si="64"/>
        <v/>
      </c>
      <c r="AK134" s="131" t="str">
        <f t="shared" si="64"/>
        <v/>
      </c>
      <c r="AL134" s="131" t="str">
        <f t="shared" si="64"/>
        <v/>
      </c>
      <c r="AM134" s="131" t="str">
        <f t="shared" si="64"/>
        <v/>
      </c>
      <c r="AN134" s="131" t="str">
        <f t="shared" si="64"/>
        <v/>
      </c>
      <c r="AO134" s="131" t="str">
        <f t="shared" si="64"/>
        <v/>
      </c>
      <c r="AP134" s="131" t="str">
        <f t="shared" si="65"/>
        <v/>
      </c>
      <c r="AQ134" s="131" t="str">
        <f t="shared" si="65"/>
        <v/>
      </c>
      <c r="AR134" s="131" t="str">
        <f t="shared" si="65"/>
        <v/>
      </c>
      <c r="AS134" s="131" t="str">
        <f t="shared" si="65"/>
        <v>JIM WELLS COUNTY</v>
      </c>
      <c r="AT134" s="131" t="str">
        <f t="shared" si="65"/>
        <v/>
      </c>
      <c r="AU134" s="131" t="str">
        <f t="shared" si="65"/>
        <v/>
      </c>
      <c r="AV134" s="131" t="str">
        <f t="shared" si="65"/>
        <v>RICHMOND CITY</v>
      </c>
      <c r="AW134" s="131" t="str">
        <f t="shared" si="65"/>
        <v/>
      </c>
      <c r="AX134" s="131" t="str">
        <f t="shared" si="65"/>
        <v/>
      </c>
      <c r="AY134" s="131" t="str">
        <f t="shared" si="65"/>
        <v/>
      </c>
      <c r="AZ134" s="131" t="str">
        <f t="shared" si="65"/>
        <v/>
      </c>
    </row>
    <row r="135" spans="1:52" x14ac:dyDescent="0.2">
      <c r="A135" s="135">
        <v>126</v>
      </c>
      <c r="B135" s="131" t="str">
        <f t="shared" si="61"/>
        <v/>
      </c>
      <c r="C135" s="131" t="str">
        <f t="shared" si="61"/>
        <v/>
      </c>
      <c r="D135" s="131" t="str">
        <f t="shared" si="61"/>
        <v/>
      </c>
      <c r="E135" s="131" t="str">
        <f t="shared" si="61"/>
        <v/>
      </c>
      <c r="F135" s="131" t="str">
        <f t="shared" si="61"/>
        <v/>
      </c>
      <c r="G135" s="131" t="str">
        <f t="shared" si="61"/>
        <v/>
      </c>
      <c r="H135" s="131" t="str">
        <f t="shared" si="61"/>
        <v/>
      </c>
      <c r="I135" s="131" t="str">
        <f t="shared" si="61"/>
        <v/>
      </c>
      <c r="J135" s="131" t="str">
        <f t="shared" si="61"/>
        <v/>
      </c>
      <c r="K135" s="131" t="str">
        <f t="shared" si="61"/>
        <v/>
      </c>
      <c r="L135" s="131" t="str">
        <f t="shared" si="62"/>
        <v>SPALDING COUNTY</v>
      </c>
      <c r="M135" s="131" t="str">
        <f t="shared" si="62"/>
        <v/>
      </c>
      <c r="N135" s="131" t="str">
        <f t="shared" si="62"/>
        <v/>
      </c>
      <c r="O135" s="131" t="str">
        <f t="shared" si="62"/>
        <v/>
      </c>
      <c r="P135" s="131" t="str">
        <f t="shared" si="62"/>
        <v/>
      </c>
      <c r="Q135" s="131" t="str">
        <f t="shared" si="62"/>
        <v/>
      </c>
      <c r="R135" s="131" t="str">
        <f t="shared" si="62"/>
        <v/>
      </c>
      <c r="S135" s="131" t="str">
        <f t="shared" si="62"/>
        <v/>
      </c>
      <c r="T135" s="131" t="str">
        <f t="shared" si="62"/>
        <v/>
      </c>
      <c r="U135" s="131" t="str">
        <f t="shared" si="62"/>
        <v/>
      </c>
      <c r="V135" s="131" t="str">
        <f t="shared" si="63"/>
        <v/>
      </c>
      <c r="W135" s="131" t="str">
        <f t="shared" si="63"/>
        <v/>
      </c>
      <c r="X135" s="131" t="str">
        <f t="shared" si="63"/>
        <v/>
      </c>
      <c r="Y135" s="131" t="str">
        <f t="shared" si="63"/>
        <v/>
      </c>
      <c r="Z135" s="131" t="str">
        <f t="shared" si="63"/>
        <v/>
      </c>
      <c r="AA135" s="131" t="str">
        <f t="shared" si="63"/>
        <v/>
      </c>
      <c r="AB135" s="131" t="str">
        <f t="shared" si="63"/>
        <v/>
      </c>
      <c r="AC135" s="131" t="str">
        <f t="shared" si="63"/>
        <v/>
      </c>
      <c r="AD135" s="131" t="str">
        <f t="shared" si="63"/>
        <v/>
      </c>
      <c r="AE135" s="131" t="str">
        <f t="shared" si="63"/>
        <v/>
      </c>
      <c r="AF135" s="131" t="str">
        <f t="shared" si="64"/>
        <v/>
      </c>
      <c r="AG135" s="131" t="str">
        <f t="shared" si="64"/>
        <v/>
      </c>
      <c r="AH135" s="131" t="str">
        <f t="shared" si="64"/>
        <v/>
      </c>
      <c r="AI135" s="131" t="str">
        <f t="shared" si="64"/>
        <v/>
      </c>
      <c r="AJ135" s="131" t="str">
        <f t="shared" si="64"/>
        <v/>
      </c>
      <c r="AK135" s="131" t="str">
        <f t="shared" si="64"/>
        <v/>
      </c>
      <c r="AL135" s="131" t="str">
        <f t="shared" si="64"/>
        <v/>
      </c>
      <c r="AM135" s="131" t="str">
        <f t="shared" si="64"/>
        <v/>
      </c>
      <c r="AN135" s="131" t="str">
        <f t="shared" si="64"/>
        <v/>
      </c>
      <c r="AO135" s="131" t="str">
        <f t="shared" si="64"/>
        <v/>
      </c>
      <c r="AP135" s="131" t="str">
        <f t="shared" si="65"/>
        <v/>
      </c>
      <c r="AQ135" s="131" t="str">
        <f t="shared" si="65"/>
        <v/>
      </c>
      <c r="AR135" s="131" t="str">
        <f t="shared" si="65"/>
        <v/>
      </c>
      <c r="AS135" s="131" t="str">
        <f t="shared" si="65"/>
        <v>JOHNSON COUNTY</v>
      </c>
      <c r="AT135" s="131" t="str">
        <f t="shared" si="65"/>
        <v/>
      </c>
      <c r="AU135" s="131" t="str">
        <f t="shared" si="65"/>
        <v/>
      </c>
      <c r="AV135" s="131" t="str">
        <f t="shared" si="65"/>
        <v>ROANOKE CITY</v>
      </c>
      <c r="AW135" s="131" t="str">
        <f t="shared" si="65"/>
        <v/>
      </c>
      <c r="AX135" s="131" t="str">
        <f t="shared" si="65"/>
        <v/>
      </c>
      <c r="AY135" s="131" t="str">
        <f t="shared" si="65"/>
        <v/>
      </c>
      <c r="AZ135" s="131" t="str">
        <f t="shared" si="65"/>
        <v/>
      </c>
    </row>
    <row r="136" spans="1:52" x14ac:dyDescent="0.2">
      <c r="A136" s="135">
        <v>127</v>
      </c>
      <c r="B136" s="131" t="str">
        <f t="shared" si="61"/>
        <v/>
      </c>
      <c r="C136" s="131" t="str">
        <f t="shared" si="61"/>
        <v/>
      </c>
      <c r="D136" s="131" t="str">
        <f t="shared" si="61"/>
        <v/>
      </c>
      <c r="E136" s="131" t="str">
        <f t="shared" si="61"/>
        <v/>
      </c>
      <c r="F136" s="131" t="str">
        <f t="shared" si="61"/>
        <v/>
      </c>
      <c r="G136" s="131" t="str">
        <f t="shared" si="61"/>
        <v/>
      </c>
      <c r="H136" s="131" t="str">
        <f t="shared" si="61"/>
        <v/>
      </c>
      <c r="I136" s="131" t="str">
        <f t="shared" si="61"/>
        <v/>
      </c>
      <c r="J136" s="131" t="str">
        <f t="shared" si="61"/>
        <v/>
      </c>
      <c r="K136" s="131" t="str">
        <f t="shared" si="61"/>
        <v/>
      </c>
      <c r="L136" s="131" t="str">
        <f t="shared" si="62"/>
        <v>STEPHENS COUNTY</v>
      </c>
      <c r="M136" s="131" t="str">
        <f t="shared" si="62"/>
        <v/>
      </c>
      <c r="N136" s="131" t="str">
        <f t="shared" si="62"/>
        <v/>
      </c>
      <c r="O136" s="131" t="str">
        <f t="shared" si="62"/>
        <v/>
      </c>
      <c r="P136" s="131" t="str">
        <f t="shared" si="62"/>
        <v/>
      </c>
      <c r="Q136" s="131" t="str">
        <f t="shared" si="62"/>
        <v/>
      </c>
      <c r="R136" s="131" t="str">
        <f t="shared" si="62"/>
        <v/>
      </c>
      <c r="S136" s="131" t="str">
        <f t="shared" si="62"/>
        <v/>
      </c>
      <c r="T136" s="131" t="str">
        <f t="shared" si="62"/>
        <v/>
      </c>
      <c r="U136" s="131" t="str">
        <f t="shared" si="62"/>
        <v/>
      </c>
      <c r="V136" s="131" t="str">
        <f t="shared" si="63"/>
        <v/>
      </c>
      <c r="W136" s="131" t="str">
        <f t="shared" si="63"/>
        <v/>
      </c>
      <c r="X136" s="131" t="str">
        <f t="shared" si="63"/>
        <v/>
      </c>
      <c r="Y136" s="131" t="str">
        <f t="shared" si="63"/>
        <v/>
      </c>
      <c r="Z136" s="131" t="str">
        <f t="shared" si="63"/>
        <v/>
      </c>
      <c r="AA136" s="131" t="str">
        <f t="shared" si="63"/>
        <v/>
      </c>
      <c r="AB136" s="131" t="str">
        <f t="shared" si="63"/>
        <v/>
      </c>
      <c r="AC136" s="131" t="str">
        <f t="shared" si="63"/>
        <v/>
      </c>
      <c r="AD136" s="131" t="str">
        <f t="shared" si="63"/>
        <v/>
      </c>
      <c r="AE136" s="131" t="str">
        <f t="shared" si="63"/>
        <v/>
      </c>
      <c r="AF136" s="131" t="str">
        <f t="shared" si="64"/>
        <v/>
      </c>
      <c r="AG136" s="131" t="str">
        <f t="shared" si="64"/>
        <v/>
      </c>
      <c r="AH136" s="131" t="str">
        <f t="shared" si="64"/>
        <v/>
      </c>
      <c r="AI136" s="131" t="str">
        <f t="shared" si="64"/>
        <v/>
      </c>
      <c r="AJ136" s="131" t="str">
        <f t="shared" si="64"/>
        <v/>
      </c>
      <c r="AK136" s="131" t="str">
        <f t="shared" si="64"/>
        <v/>
      </c>
      <c r="AL136" s="131" t="str">
        <f t="shared" si="64"/>
        <v/>
      </c>
      <c r="AM136" s="131" t="str">
        <f t="shared" si="64"/>
        <v/>
      </c>
      <c r="AN136" s="131" t="str">
        <f t="shared" si="64"/>
        <v/>
      </c>
      <c r="AO136" s="131" t="str">
        <f t="shared" si="64"/>
        <v/>
      </c>
      <c r="AP136" s="131" t="str">
        <f t="shared" si="65"/>
        <v/>
      </c>
      <c r="AQ136" s="131" t="str">
        <f t="shared" si="65"/>
        <v/>
      </c>
      <c r="AR136" s="131" t="str">
        <f t="shared" si="65"/>
        <v/>
      </c>
      <c r="AS136" s="131" t="str">
        <f t="shared" si="65"/>
        <v>JONES COUNTY</v>
      </c>
      <c r="AT136" s="131" t="str">
        <f t="shared" si="65"/>
        <v/>
      </c>
      <c r="AU136" s="131" t="str">
        <f t="shared" si="65"/>
        <v/>
      </c>
      <c r="AV136" s="131" t="str">
        <f t="shared" si="65"/>
        <v>SALEM CITY</v>
      </c>
      <c r="AW136" s="131" t="str">
        <f t="shared" si="65"/>
        <v/>
      </c>
      <c r="AX136" s="131" t="str">
        <f t="shared" si="65"/>
        <v/>
      </c>
      <c r="AY136" s="131" t="str">
        <f t="shared" si="65"/>
        <v/>
      </c>
      <c r="AZ136" s="131" t="str">
        <f t="shared" si="65"/>
        <v/>
      </c>
    </row>
    <row r="137" spans="1:52" x14ac:dyDescent="0.2">
      <c r="A137" s="135">
        <v>128</v>
      </c>
      <c r="B137" s="131" t="str">
        <f t="shared" si="61"/>
        <v/>
      </c>
      <c r="C137" s="131" t="str">
        <f t="shared" si="61"/>
        <v/>
      </c>
      <c r="D137" s="131" t="str">
        <f t="shared" si="61"/>
        <v/>
      </c>
      <c r="E137" s="131" t="str">
        <f t="shared" si="61"/>
        <v/>
      </c>
      <c r="F137" s="131" t="str">
        <f t="shared" si="61"/>
        <v/>
      </c>
      <c r="G137" s="131" t="str">
        <f t="shared" si="61"/>
        <v/>
      </c>
      <c r="H137" s="131" t="str">
        <f t="shared" si="61"/>
        <v/>
      </c>
      <c r="I137" s="131" t="str">
        <f t="shared" si="61"/>
        <v/>
      </c>
      <c r="J137" s="131" t="str">
        <f t="shared" si="61"/>
        <v/>
      </c>
      <c r="K137" s="131" t="str">
        <f t="shared" si="61"/>
        <v/>
      </c>
      <c r="L137" s="131" t="str">
        <f t="shared" si="62"/>
        <v>STEWART COUNTY</v>
      </c>
      <c r="M137" s="131" t="str">
        <f t="shared" si="62"/>
        <v/>
      </c>
      <c r="N137" s="131" t="str">
        <f t="shared" si="62"/>
        <v/>
      </c>
      <c r="O137" s="131" t="str">
        <f t="shared" si="62"/>
        <v/>
      </c>
      <c r="P137" s="131" t="str">
        <f t="shared" si="62"/>
        <v/>
      </c>
      <c r="Q137" s="131" t="str">
        <f t="shared" si="62"/>
        <v/>
      </c>
      <c r="R137" s="131" t="str">
        <f t="shared" si="62"/>
        <v/>
      </c>
      <c r="S137" s="131" t="str">
        <f t="shared" si="62"/>
        <v/>
      </c>
      <c r="T137" s="131" t="str">
        <f t="shared" si="62"/>
        <v/>
      </c>
      <c r="U137" s="131" t="str">
        <f t="shared" si="62"/>
        <v/>
      </c>
      <c r="V137" s="131" t="str">
        <f t="shared" si="63"/>
        <v/>
      </c>
      <c r="W137" s="131" t="str">
        <f t="shared" si="63"/>
        <v/>
      </c>
      <c r="X137" s="131" t="str">
        <f t="shared" si="63"/>
        <v/>
      </c>
      <c r="Y137" s="131" t="str">
        <f t="shared" si="63"/>
        <v/>
      </c>
      <c r="Z137" s="131" t="str">
        <f t="shared" si="63"/>
        <v/>
      </c>
      <c r="AA137" s="131" t="str">
        <f t="shared" si="63"/>
        <v/>
      </c>
      <c r="AB137" s="131" t="str">
        <f t="shared" si="63"/>
        <v/>
      </c>
      <c r="AC137" s="131" t="str">
        <f t="shared" si="63"/>
        <v/>
      </c>
      <c r="AD137" s="131" t="str">
        <f t="shared" si="63"/>
        <v/>
      </c>
      <c r="AE137" s="131" t="str">
        <f t="shared" si="63"/>
        <v/>
      </c>
      <c r="AF137" s="131" t="str">
        <f t="shared" si="64"/>
        <v/>
      </c>
      <c r="AG137" s="131" t="str">
        <f t="shared" si="64"/>
        <v/>
      </c>
      <c r="AH137" s="131" t="str">
        <f t="shared" si="64"/>
        <v/>
      </c>
      <c r="AI137" s="131" t="str">
        <f t="shared" si="64"/>
        <v/>
      </c>
      <c r="AJ137" s="131" t="str">
        <f t="shared" si="64"/>
        <v/>
      </c>
      <c r="AK137" s="131" t="str">
        <f t="shared" si="64"/>
        <v/>
      </c>
      <c r="AL137" s="131" t="str">
        <f t="shared" si="64"/>
        <v/>
      </c>
      <c r="AM137" s="131" t="str">
        <f t="shared" si="64"/>
        <v/>
      </c>
      <c r="AN137" s="131" t="str">
        <f t="shared" si="64"/>
        <v/>
      </c>
      <c r="AO137" s="131" t="str">
        <f t="shared" si="64"/>
        <v/>
      </c>
      <c r="AP137" s="131" t="str">
        <f t="shared" si="65"/>
        <v/>
      </c>
      <c r="AQ137" s="131" t="str">
        <f t="shared" si="65"/>
        <v/>
      </c>
      <c r="AR137" s="131" t="str">
        <f t="shared" si="65"/>
        <v/>
      </c>
      <c r="AS137" s="131" t="str">
        <f t="shared" si="65"/>
        <v>KARNES COUNTY</v>
      </c>
      <c r="AT137" s="131" t="str">
        <f t="shared" si="65"/>
        <v/>
      </c>
      <c r="AU137" s="131" t="str">
        <f t="shared" si="65"/>
        <v/>
      </c>
      <c r="AV137" s="131" t="str">
        <f t="shared" si="65"/>
        <v>STAUNTON CITY</v>
      </c>
      <c r="AW137" s="131" t="str">
        <f t="shared" si="65"/>
        <v/>
      </c>
      <c r="AX137" s="131" t="str">
        <f t="shared" si="65"/>
        <v/>
      </c>
      <c r="AY137" s="131" t="str">
        <f t="shared" si="65"/>
        <v/>
      </c>
      <c r="AZ137" s="131" t="str">
        <f t="shared" si="65"/>
        <v/>
      </c>
    </row>
    <row r="138" spans="1:52" x14ac:dyDescent="0.2">
      <c r="A138" s="135">
        <v>129</v>
      </c>
      <c r="B138" s="131" t="str">
        <f t="shared" si="61"/>
        <v/>
      </c>
      <c r="C138" s="131" t="str">
        <f t="shared" si="61"/>
        <v/>
      </c>
      <c r="D138" s="131" t="str">
        <f t="shared" si="61"/>
        <v/>
      </c>
      <c r="E138" s="131" t="str">
        <f t="shared" si="61"/>
        <v/>
      </c>
      <c r="F138" s="131" t="str">
        <f t="shared" si="61"/>
        <v/>
      </c>
      <c r="G138" s="131" t="str">
        <f t="shared" si="61"/>
        <v/>
      </c>
      <c r="H138" s="131" t="str">
        <f t="shared" si="61"/>
        <v/>
      </c>
      <c r="I138" s="131" t="str">
        <f t="shared" si="61"/>
        <v/>
      </c>
      <c r="J138" s="131" t="str">
        <f t="shared" si="61"/>
        <v/>
      </c>
      <c r="K138" s="131" t="str">
        <f t="shared" si="61"/>
        <v/>
      </c>
      <c r="L138" s="131" t="str">
        <f t="shared" si="62"/>
        <v>SUMTER COUNTY</v>
      </c>
      <c r="M138" s="131" t="str">
        <f t="shared" si="62"/>
        <v/>
      </c>
      <c r="N138" s="131" t="str">
        <f t="shared" si="62"/>
        <v/>
      </c>
      <c r="O138" s="131" t="str">
        <f t="shared" si="62"/>
        <v/>
      </c>
      <c r="P138" s="131" t="str">
        <f t="shared" si="62"/>
        <v/>
      </c>
      <c r="Q138" s="131" t="str">
        <f t="shared" si="62"/>
        <v/>
      </c>
      <c r="R138" s="131" t="str">
        <f t="shared" si="62"/>
        <v/>
      </c>
      <c r="S138" s="131" t="str">
        <f t="shared" si="62"/>
        <v/>
      </c>
      <c r="T138" s="131" t="str">
        <f t="shared" si="62"/>
        <v/>
      </c>
      <c r="U138" s="131" t="str">
        <f t="shared" si="62"/>
        <v/>
      </c>
      <c r="V138" s="131" t="str">
        <f t="shared" si="63"/>
        <v/>
      </c>
      <c r="W138" s="131" t="str">
        <f t="shared" si="63"/>
        <v/>
      </c>
      <c r="X138" s="131" t="str">
        <f t="shared" si="63"/>
        <v/>
      </c>
      <c r="Y138" s="131" t="str">
        <f t="shared" si="63"/>
        <v/>
      </c>
      <c r="Z138" s="131" t="str">
        <f t="shared" si="63"/>
        <v/>
      </c>
      <c r="AA138" s="131" t="str">
        <f t="shared" si="63"/>
        <v/>
      </c>
      <c r="AB138" s="131" t="str">
        <f t="shared" si="63"/>
        <v/>
      </c>
      <c r="AC138" s="131" t="str">
        <f t="shared" si="63"/>
        <v/>
      </c>
      <c r="AD138" s="131" t="str">
        <f t="shared" si="63"/>
        <v/>
      </c>
      <c r="AE138" s="131" t="str">
        <f t="shared" si="63"/>
        <v/>
      </c>
      <c r="AF138" s="131" t="str">
        <f t="shared" si="64"/>
        <v/>
      </c>
      <c r="AG138" s="131" t="str">
        <f t="shared" si="64"/>
        <v/>
      </c>
      <c r="AH138" s="131" t="str">
        <f t="shared" si="64"/>
        <v/>
      </c>
      <c r="AI138" s="131" t="str">
        <f t="shared" si="64"/>
        <v/>
      </c>
      <c r="AJ138" s="131" t="str">
        <f t="shared" si="64"/>
        <v/>
      </c>
      <c r="AK138" s="131" t="str">
        <f t="shared" si="64"/>
        <v/>
      </c>
      <c r="AL138" s="131" t="str">
        <f t="shared" si="64"/>
        <v/>
      </c>
      <c r="AM138" s="131" t="str">
        <f t="shared" si="64"/>
        <v/>
      </c>
      <c r="AN138" s="131" t="str">
        <f t="shared" si="64"/>
        <v/>
      </c>
      <c r="AO138" s="131" t="str">
        <f t="shared" si="64"/>
        <v/>
      </c>
      <c r="AP138" s="131" t="str">
        <f t="shared" si="65"/>
        <v/>
      </c>
      <c r="AQ138" s="131" t="str">
        <f t="shared" si="65"/>
        <v/>
      </c>
      <c r="AR138" s="131" t="str">
        <f t="shared" si="65"/>
        <v/>
      </c>
      <c r="AS138" s="131" t="str">
        <f t="shared" si="65"/>
        <v>KAUFMAN COUNTY</v>
      </c>
      <c r="AT138" s="131" t="str">
        <f t="shared" si="65"/>
        <v/>
      </c>
      <c r="AU138" s="131" t="str">
        <f t="shared" si="65"/>
        <v/>
      </c>
      <c r="AV138" s="131" t="str">
        <f t="shared" si="65"/>
        <v>SUFFOLK CITY</v>
      </c>
      <c r="AW138" s="131" t="str">
        <f t="shared" si="65"/>
        <v/>
      </c>
      <c r="AX138" s="131" t="str">
        <f t="shared" si="65"/>
        <v/>
      </c>
      <c r="AY138" s="131" t="str">
        <f t="shared" si="65"/>
        <v/>
      </c>
      <c r="AZ138" s="131" t="str">
        <f t="shared" si="65"/>
        <v/>
      </c>
    </row>
    <row r="139" spans="1:52" x14ac:dyDescent="0.2">
      <c r="A139" s="135">
        <v>130</v>
      </c>
      <c r="B139" s="131" t="str">
        <f t="shared" si="61"/>
        <v/>
      </c>
      <c r="C139" s="131" t="str">
        <f t="shared" si="61"/>
        <v/>
      </c>
      <c r="D139" s="131" t="str">
        <f t="shared" si="61"/>
        <v/>
      </c>
      <c r="E139" s="131" t="str">
        <f t="shared" si="61"/>
        <v/>
      </c>
      <c r="F139" s="131" t="str">
        <f t="shared" si="61"/>
        <v/>
      </c>
      <c r="G139" s="131" t="str">
        <f t="shared" si="61"/>
        <v/>
      </c>
      <c r="H139" s="131" t="str">
        <f t="shared" si="61"/>
        <v/>
      </c>
      <c r="I139" s="131" t="str">
        <f t="shared" si="61"/>
        <v/>
      </c>
      <c r="J139" s="131" t="str">
        <f t="shared" si="61"/>
        <v/>
      </c>
      <c r="K139" s="131" t="str">
        <f t="shared" si="61"/>
        <v/>
      </c>
      <c r="L139" s="131" t="str">
        <f t="shared" si="62"/>
        <v>TALBOT COUNTY</v>
      </c>
      <c r="M139" s="131" t="str">
        <f t="shared" si="62"/>
        <v/>
      </c>
      <c r="N139" s="131" t="str">
        <f t="shared" si="62"/>
        <v/>
      </c>
      <c r="O139" s="131" t="str">
        <f t="shared" si="62"/>
        <v/>
      </c>
      <c r="P139" s="131" t="str">
        <f t="shared" si="62"/>
        <v/>
      </c>
      <c r="Q139" s="131" t="str">
        <f t="shared" si="62"/>
        <v/>
      </c>
      <c r="R139" s="131" t="str">
        <f t="shared" si="62"/>
        <v/>
      </c>
      <c r="S139" s="131" t="str">
        <f t="shared" si="62"/>
        <v/>
      </c>
      <c r="T139" s="131" t="str">
        <f t="shared" si="62"/>
        <v/>
      </c>
      <c r="U139" s="131" t="str">
        <f t="shared" si="62"/>
        <v/>
      </c>
      <c r="V139" s="131" t="str">
        <f t="shared" si="63"/>
        <v/>
      </c>
      <c r="W139" s="131" t="str">
        <f t="shared" si="63"/>
        <v/>
      </c>
      <c r="X139" s="131" t="str">
        <f t="shared" si="63"/>
        <v/>
      </c>
      <c r="Y139" s="131" t="str">
        <f t="shared" si="63"/>
        <v/>
      </c>
      <c r="Z139" s="131" t="str">
        <f t="shared" si="63"/>
        <v/>
      </c>
      <c r="AA139" s="131" t="str">
        <f t="shared" si="63"/>
        <v/>
      </c>
      <c r="AB139" s="131" t="str">
        <f t="shared" si="63"/>
        <v/>
      </c>
      <c r="AC139" s="131" t="str">
        <f t="shared" si="63"/>
        <v/>
      </c>
      <c r="AD139" s="131" t="str">
        <f t="shared" si="63"/>
        <v/>
      </c>
      <c r="AE139" s="131" t="str">
        <f t="shared" si="63"/>
        <v/>
      </c>
      <c r="AF139" s="131" t="str">
        <f t="shared" si="64"/>
        <v/>
      </c>
      <c r="AG139" s="131" t="str">
        <f t="shared" si="64"/>
        <v/>
      </c>
      <c r="AH139" s="131" t="str">
        <f t="shared" si="64"/>
        <v/>
      </c>
      <c r="AI139" s="131" t="str">
        <f t="shared" si="64"/>
        <v/>
      </c>
      <c r="AJ139" s="131" t="str">
        <f t="shared" si="64"/>
        <v/>
      </c>
      <c r="AK139" s="131" t="str">
        <f t="shared" si="64"/>
        <v/>
      </c>
      <c r="AL139" s="131" t="str">
        <f t="shared" si="64"/>
        <v/>
      </c>
      <c r="AM139" s="131" t="str">
        <f t="shared" si="64"/>
        <v/>
      </c>
      <c r="AN139" s="131" t="str">
        <f t="shared" si="64"/>
        <v/>
      </c>
      <c r="AO139" s="131" t="str">
        <f t="shared" si="64"/>
        <v/>
      </c>
      <c r="AP139" s="131" t="str">
        <f t="shared" si="65"/>
        <v/>
      </c>
      <c r="AQ139" s="131" t="str">
        <f t="shared" si="65"/>
        <v/>
      </c>
      <c r="AR139" s="131" t="str">
        <f t="shared" si="65"/>
        <v/>
      </c>
      <c r="AS139" s="131" t="str">
        <f t="shared" si="65"/>
        <v>KENDALL COUNTY</v>
      </c>
      <c r="AT139" s="131" t="str">
        <f t="shared" si="65"/>
        <v/>
      </c>
      <c r="AU139" s="131" t="str">
        <f t="shared" si="65"/>
        <v/>
      </c>
      <c r="AV139" s="131" t="str">
        <f t="shared" si="65"/>
        <v>VIRGINIA BEACH CITY</v>
      </c>
      <c r="AW139" s="131" t="str">
        <f t="shared" si="65"/>
        <v/>
      </c>
      <c r="AX139" s="131" t="str">
        <f t="shared" si="65"/>
        <v/>
      </c>
      <c r="AY139" s="131" t="str">
        <f t="shared" si="65"/>
        <v/>
      </c>
      <c r="AZ139" s="131" t="str">
        <f t="shared" si="65"/>
        <v/>
      </c>
    </row>
    <row r="140" spans="1:52" x14ac:dyDescent="0.2">
      <c r="A140" s="135">
        <v>131</v>
      </c>
      <c r="B140" s="131" t="str">
        <f t="shared" ref="B140:K149" si="66">IFERROR(VLOOKUP($B$3&amp;"_"&amp;B$8&amp;$A140,LookUpTable_CountyName_AllYears,3,FALSE),"")</f>
        <v/>
      </c>
      <c r="C140" s="131" t="str">
        <f t="shared" si="66"/>
        <v/>
      </c>
      <c r="D140" s="131" t="str">
        <f t="shared" si="66"/>
        <v/>
      </c>
      <c r="E140" s="131" t="str">
        <f t="shared" si="66"/>
        <v/>
      </c>
      <c r="F140" s="131" t="str">
        <f t="shared" si="66"/>
        <v/>
      </c>
      <c r="G140" s="131" t="str">
        <f t="shared" si="66"/>
        <v/>
      </c>
      <c r="H140" s="131" t="str">
        <f t="shared" si="66"/>
        <v/>
      </c>
      <c r="I140" s="131" t="str">
        <f t="shared" si="66"/>
        <v/>
      </c>
      <c r="J140" s="131" t="str">
        <f t="shared" si="66"/>
        <v/>
      </c>
      <c r="K140" s="131" t="str">
        <f t="shared" si="66"/>
        <v/>
      </c>
      <c r="L140" s="131" t="str">
        <f t="shared" ref="L140:U149" si="67">IFERROR(VLOOKUP($B$3&amp;"_"&amp;L$8&amp;$A140,LookUpTable_CountyName_AllYears,3,FALSE),"")</f>
        <v>TALIAFERRO COUNTY</v>
      </c>
      <c r="M140" s="131" t="str">
        <f t="shared" si="67"/>
        <v/>
      </c>
      <c r="N140" s="131" t="str">
        <f t="shared" si="67"/>
        <v/>
      </c>
      <c r="O140" s="131" t="str">
        <f t="shared" si="67"/>
        <v/>
      </c>
      <c r="P140" s="131" t="str">
        <f t="shared" si="67"/>
        <v/>
      </c>
      <c r="Q140" s="131" t="str">
        <f t="shared" si="67"/>
        <v/>
      </c>
      <c r="R140" s="131" t="str">
        <f t="shared" si="67"/>
        <v/>
      </c>
      <c r="S140" s="131" t="str">
        <f t="shared" si="67"/>
        <v/>
      </c>
      <c r="T140" s="131" t="str">
        <f t="shared" si="67"/>
        <v/>
      </c>
      <c r="U140" s="131" t="str">
        <f t="shared" si="67"/>
        <v/>
      </c>
      <c r="V140" s="131" t="str">
        <f t="shared" ref="V140:AE149" si="68">IFERROR(VLOOKUP($B$3&amp;"_"&amp;V$8&amp;$A140,LookUpTable_CountyName_AllYears,3,FALSE),"")</f>
        <v/>
      </c>
      <c r="W140" s="131" t="str">
        <f t="shared" si="68"/>
        <v/>
      </c>
      <c r="X140" s="131" t="str">
        <f t="shared" si="68"/>
        <v/>
      </c>
      <c r="Y140" s="131" t="str">
        <f t="shared" si="68"/>
        <v/>
      </c>
      <c r="Z140" s="131" t="str">
        <f t="shared" si="68"/>
        <v/>
      </c>
      <c r="AA140" s="131" t="str">
        <f t="shared" si="68"/>
        <v/>
      </c>
      <c r="AB140" s="131" t="str">
        <f t="shared" si="68"/>
        <v/>
      </c>
      <c r="AC140" s="131" t="str">
        <f t="shared" si="68"/>
        <v/>
      </c>
      <c r="AD140" s="131" t="str">
        <f t="shared" si="68"/>
        <v/>
      </c>
      <c r="AE140" s="131" t="str">
        <f t="shared" si="68"/>
        <v/>
      </c>
      <c r="AF140" s="131" t="str">
        <f t="shared" ref="AF140:AO149" si="69">IFERROR(VLOOKUP($B$3&amp;"_"&amp;AF$8&amp;$A140,LookUpTable_CountyName_AllYears,3,FALSE),"")</f>
        <v/>
      </c>
      <c r="AG140" s="131" t="str">
        <f t="shared" si="69"/>
        <v/>
      </c>
      <c r="AH140" s="131" t="str">
        <f t="shared" si="69"/>
        <v/>
      </c>
      <c r="AI140" s="131" t="str">
        <f t="shared" si="69"/>
        <v/>
      </c>
      <c r="AJ140" s="131" t="str">
        <f t="shared" si="69"/>
        <v/>
      </c>
      <c r="AK140" s="131" t="str">
        <f t="shared" si="69"/>
        <v/>
      </c>
      <c r="AL140" s="131" t="str">
        <f t="shared" si="69"/>
        <v/>
      </c>
      <c r="AM140" s="131" t="str">
        <f t="shared" si="69"/>
        <v/>
      </c>
      <c r="AN140" s="131" t="str">
        <f t="shared" si="69"/>
        <v/>
      </c>
      <c r="AO140" s="131" t="str">
        <f t="shared" si="69"/>
        <v/>
      </c>
      <c r="AP140" s="131" t="str">
        <f t="shared" ref="AP140:AZ149" si="70">IFERROR(VLOOKUP($B$3&amp;"_"&amp;AP$8&amp;$A140,LookUpTable_CountyName_AllYears,3,FALSE),"")</f>
        <v/>
      </c>
      <c r="AQ140" s="131" t="str">
        <f t="shared" si="70"/>
        <v/>
      </c>
      <c r="AR140" s="131" t="str">
        <f t="shared" si="70"/>
        <v/>
      </c>
      <c r="AS140" s="131" t="str">
        <f t="shared" si="70"/>
        <v>KENEDY COUNTY</v>
      </c>
      <c r="AT140" s="131" t="str">
        <f t="shared" si="70"/>
        <v/>
      </c>
      <c r="AU140" s="131" t="str">
        <f t="shared" si="70"/>
        <v/>
      </c>
      <c r="AV140" s="131" t="str">
        <f t="shared" si="70"/>
        <v>WAYNESBORO CITY</v>
      </c>
      <c r="AW140" s="131" t="str">
        <f t="shared" si="70"/>
        <v/>
      </c>
      <c r="AX140" s="131" t="str">
        <f t="shared" si="70"/>
        <v/>
      </c>
      <c r="AY140" s="131" t="str">
        <f t="shared" si="70"/>
        <v/>
      </c>
      <c r="AZ140" s="131" t="str">
        <f t="shared" si="70"/>
        <v/>
      </c>
    </row>
    <row r="141" spans="1:52" x14ac:dyDescent="0.2">
      <c r="A141" s="135">
        <v>132</v>
      </c>
      <c r="B141" s="131" t="str">
        <f t="shared" si="66"/>
        <v/>
      </c>
      <c r="C141" s="131" t="str">
        <f t="shared" si="66"/>
        <v/>
      </c>
      <c r="D141" s="131" t="str">
        <f t="shared" si="66"/>
        <v/>
      </c>
      <c r="E141" s="131" t="str">
        <f t="shared" si="66"/>
        <v/>
      </c>
      <c r="F141" s="131" t="str">
        <f t="shared" si="66"/>
        <v/>
      </c>
      <c r="G141" s="131" t="str">
        <f t="shared" si="66"/>
        <v/>
      </c>
      <c r="H141" s="131" t="str">
        <f t="shared" si="66"/>
        <v/>
      </c>
      <c r="I141" s="131" t="str">
        <f t="shared" si="66"/>
        <v/>
      </c>
      <c r="J141" s="131" t="str">
        <f t="shared" si="66"/>
        <v/>
      </c>
      <c r="K141" s="131" t="str">
        <f t="shared" si="66"/>
        <v/>
      </c>
      <c r="L141" s="131" t="str">
        <f t="shared" si="67"/>
        <v>TATTNALL COUNTY</v>
      </c>
      <c r="M141" s="131" t="str">
        <f t="shared" si="67"/>
        <v/>
      </c>
      <c r="N141" s="131" t="str">
        <f t="shared" si="67"/>
        <v/>
      </c>
      <c r="O141" s="131" t="str">
        <f t="shared" si="67"/>
        <v/>
      </c>
      <c r="P141" s="131" t="str">
        <f t="shared" si="67"/>
        <v/>
      </c>
      <c r="Q141" s="131" t="str">
        <f t="shared" si="67"/>
        <v/>
      </c>
      <c r="R141" s="131" t="str">
        <f t="shared" si="67"/>
        <v/>
      </c>
      <c r="S141" s="131" t="str">
        <f t="shared" si="67"/>
        <v/>
      </c>
      <c r="T141" s="131" t="str">
        <f t="shared" si="67"/>
        <v/>
      </c>
      <c r="U141" s="131" t="str">
        <f t="shared" si="67"/>
        <v/>
      </c>
      <c r="V141" s="131" t="str">
        <f t="shared" si="68"/>
        <v/>
      </c>
      <c r="W141" s="131" t="str">
        <f t="shared" si="68"/>
        <v/>
      </c>
      <c r="X141" s="131" t="str">
        <f t="shared" si="68"/>
        <v/>
      </c>
      <c r="Y141" s="131" t="str">
        <f t="shared" si="68"/>
        <v/>
      </c>
      <c r="Z141" s="131" t="str">
        <f t="shared" si="68"/>
        <v/>
      </c>
      <c r="AA141" s="131" t="str">
        <f t="shared" si="68"/>
        <v/>
      </c>
      <c r="AB141" s="131" t="str">
        <f t="shared" si="68"/>
        <v/>
      </c>
      <c r="AC141" s="131" t="str">
        <f t="shared" si="68"/>
        <v/>
      </c>
      <c r="AD141" s="131" t="str">
        <f t="shared" si="68"/>
        <v/>
      </c>
      <c r="AE141" s="131" t="str">
        <f t="shared" si="68"/>
        <v/>
      </c>
      <c r="AF141" s="131" t="str">
        <f t="shared" si="69"/>
        <v/>
      </c>
      <c r="AG141" s="131" t="str">
        <f t="shared" si="69"/>
        <v/>
      </c>
      <c r="AH141" s="131" t="str">
        <f t="shared" si="69"/>
        <v/>
      </c>
      <c r="AI141" s="131" t="str">
        <f t="shared" si="69"/>
        <v/>
      </c>
      <c r="AJ141" s="131" t="str">
        <f t="shared" si="69"/>
        <v/>
      </c>
      <c r="AK141" s="131" t="str">
        <f t="shared" si="69"/>
        <v/>
      </c>
      <c r="AL141" s="131" t="str">
        <f t="shared" si="69"/>
        <v/>
      </c>
      <c r="AM141" s="131" t="str">
        <f t="shared" si="69"/>
        <v/>
      </c>
      <c r="AN141" s="131" t="str">
        <f t="shared" si="69"/>
        <v/>
      </c>
      <c r="AO141" s="131" t="str">
        <f t="shared" si="69"/>
        <v/>
      </c>
      <c r="AP141" s="131" t="str">
        <f t="shared" si="70"/>
        <v/>
      </c>
      <c r="AQ141" s="131" t="str">
        <f t="shared" si="70"/>
        <v/>
      </c>
      <c r="AR141" s="131" t="str">
        <f t="shared" si="70"/>
        <v/>
      </c>
      <c r="AS141" s="131" t="str">
        <f t="shared" si="70"/>
        <v>KENT COUNTY</v>
      </c>
      <c r="AT141" s="131" t="str">
        <f t="shared" si="70"/>
        <v/>
      </c>
      <c r="AU141" s="131" t="str">
        <f t="shared" si="70"/>
        <v/>
      </c>
      <c r="AV141" s="131" t="str">
        <f t="shared" si="70"/>
        <v>WILLIAMSBURG CITY</v>
      </c>
      <c r="AW141" s="131" t="str">
        <f t="shared" si="70"/>
        <v/>
      </c>
      <c r="AX141" s="131" t="str">
        <f t="shared" si="70"/>
        <v/>
      </c>
      <c r="AY141" s="131" t="str">
        <f t="shared" si="70"/>
        <v/>
      </c>
      <c r="AZ141" s="131" t="str">
        <f t="shared" si="70"/>
        <v/>
      </c>
    </row>
    <row r="142" spans="1:52" x14ac:dyDescent="0.2">
      <c r="A142" s="135">
        <v>133</v>
      </c>
      <c r="B142" s="131" t="str">
        <f t="shared" si="66"/>
        <v/>
      </c>
      <c r="C142" s="131" t="str">
        <f t="shared" si="66"/>
        <v/>
      </c>
      <c r="D142" s="131" t="str">
        <f t="shared" si="66"/>
        <v/>
      </c>
      <c r="E142" s="131" t="str">
        <f t="shared" si="66"/>
        <v/>
      </c>
      <c r="F142" s="131" t="str">
        <f t="shared" si="66"/>
        <v/>
      </c>
      <c r="G142" s="131" t="str">
        <f t="shared" si="66"/>
        <v/>
      </c>
      <c r="H142" s="131" t="str">
        <f t="shared" si="66"/>
        <v/>
      </c>
      <c r="I142" s="131" t="str">
        <f t="shared" si="66"/>
        <v/>
      </c>
      <c r="J142" s="131" t="str">
        <f t="shared" si="66"/>
        <v/>
      </c>
      <c r="K142" s="131" t="str">
        <f t="shared" si="66"/>
        <v/>
      </c>
      <c r="L142" s="131" t="str">
        <f t="shared" si="67"/>
        <v>TAYLOR COUNTY</v>
      </c>
      <c r="M142" s="131" t="str">
        <f t="shared" si="67"/>
        <v/>
      </c>
      <c r="N142" s="131" t="str">
        <f t="shared" si="67"/>
        <v/>
      </c>
      <c r="O142" s="131" t="str">
        <f t="shared" si="67"/>
        <v/>
      </c>
      <c r="P142" s="131" t="str">
        <f t="shared" si="67"/>
        <v/>
      </c>
      <c r="Q142" s="131" t="str">
        <f t="shared" si="67"/>
        <v/>
      </c>
      <c r="R142" s="131" t="str">
        <f t="shared" si="67"/>
        <v/>
      </c>
      <c r="S142" s="131" t="str">
        <f t="shared" si="67"/>
        <v/>
      </c>
      <c r="T142" s="131" t="str">
        <f t="shared" si="67"/>
        <v/>
      </c>
      <c r="U142" s="131" t="str">
        <f t="shared" si="67"/>
        <v/>
      </c>
      <c r="V142" s="131" t="str">
        <f t="shared" si="68"/>
        <v/>
      </c>
      <c r="W142" s="131" t="str">
        <f t="shared" si="68"/>
        <v/>
      </c>
      <c r="X142" s="131" t="str">
        <f t="shared" si="68"/>
        <v/>
      </c>
      <c r="Y142" s="131" t="str">
        <f t="shared" si="68"/>
        <v/>
      </c>
      <c r="Z142" s="131" t="str">
        <f t="shared" si="68"/>
        <v/>
      </c>
      <c r="AA142" s="131" t="str">
        <f t="shared" si="68"/>
        <v/>
      </c>
      <c r="AB142" s="131" t="str">
        <f t="shared" si="68"/>
        <v/>
      </c>
      <c r="AC142" s="131" t="str">
        <f t="shared" si="68"/>
        <v/>
      </c>
      <c r="AD142" s="131" t="str">
        <f t="shared" si="68"/>
        <v/>
      </c>
      <c r="AE142" s="131" t="str">
        <f t="shared" si="68"/>
        <v/>
      </c>
      <c r="AF142" s="131" t="str">
        <f t="shared" si="69"/>
        <v/>
      </c>
      <c r="AG142" s="131" t="str">
        <f t="shared" si="69"/>
        <v/>
      </c>
      <c r="AH142" s="131" t="str">
        <f t="shared" si="69"/>
        <v/>
      </c>
      <c r="AI142" s="131" t="str">
        <f t="shared" si="69"/>
        <v/>
      </c>
      <c r="AJ142" s="131" t="str">
        <f t="shared" si="69"/>
        <v/>
      </c>
      <c r="AK142" s="131" t="str">
        <f t="shared" si="69"/>
        <v/>
      </c>
      <c r="AL142" s="131" t="str">
        <f t="shared" si="69"/>
        <v/>
      </c>
      <c r="AM142" s="131" t="str">
        <f t="shared" si="69"/>
        <v/>
      </c>
      <c r="AN142" s="131" t="str">
        <f t="shared" si="69"/>
        <v/>
      </c>
      <c r="AO142" s="131" t="str">
        <f t="shared" si="69"/>
        <v/>
      </c>
      <c r="AP142" s="131" t="str">
        <f t="shared" si="70"/>
        <v/>
      </c>
      <c r="AQ142" s="131" t="str">
        <f t="shared" si="70"/>
        <v/>
      </c>
      <c r="AR142" s="131" t="str">
        <f t="shared" si="70"/>
        <v/>
      </c>
      <c r="AS142" s="131" t="str">
        <f t="shared" si="70"/>
        <v>KERR COUNTY</v>
      </c>
      <c r="AT142" s="131" t="str">
        <f t="shared" si="70"/>
        <v/>
      </c>
      <c r="AU142" s="131" t="str">
        <f t="shared" si="70"/>
        <v/>
      </c>
      <c r="AV142" s="131" t="str">
        <f t="shared" si="70"/>
        <v>WINCHESTER CITY</v>
      </c>
      <c r="AW142" s="131" t="str">
        <f t="shared" si="70"/>
        <v/>
      </c>
      <c r="AX142" s="131" t="str">
        <f t="shared" si="70"/>
        <v/>
      </c>
      <c r="AY142" s="131" t="str">
        <f t="shared" si="70"/>
        <v/>
      </c>
      <c r="AZ142" s="131" t="str">
        <f t="shared" si="70"/>
        <v/>
      </c>
    </row>
    <row r="143" spans="1:52" x14ac:dyDescent="0.2">
      <c r="A143" s="135">
        <v>134</v>
      </c>
      <c r="B143" s="131" t="str">
        <f t="shared" si="66"/>
        <v/>
      </c>
      <c r="C143" s="131" t="str">
        <f t="shared" si="66"/>
        <v/>
      </c>
      <c r="D143" s="131" t="str">
        <f t="shared" si="66"/>
        <v/>
      </c>
      <c r="E143" s="131" t="str">
        <f t="shared" si="66"/>
        <v/>
      </c>
      <c r="F143" s="131" t="str">
        <f t="shared" si="66"/>
        <v/>
      </c>
      <c r="G143" s="131" t="str">
        <f t="shared" si="66"/>
        <v/>
      </c>
      <c r="H143" s="131" t="str">
        <f t="shared" si="66"/>
        <v/>
      </c>
      <c r="I143" s="131" t="str">
        <f t="shared" si="66"/>
        <v/>
      </c>
      <c r="J143" s="131" t="str">
        <f t="shared" si="66"/>
        <v/>
      </c>
      <c r="K143" s="131" t="str">
        <f t="shared" si="66"/>
        <v/>
      </c>
      <c r="L143" s="131" t="str">
        <f t="shared" si="67"/>
        <v>TELFAIR COUNTY</v>
      </c>
      <c r="M143" s="131" t="str">
        <f t="shared" si="67"/>
        <v/>
      </c>
      <c r="N143" s="131" t="str">
        <f t="shared" si="67"/>
        <v/>
      </c>
      <c r="O143" s="131" t="str">
        <f t="shared" si="67"/>
        <v/>
      </c>
      <c r="P143" s="131" t="str">
        <f t="shared" si="67"/>
        <v/>
      </c>
      <c r="Q143" s="131" t="str">
        <f t="shared" si="67"/>
        <v/>
      </c>
      <c r="R143" s="131" t="str">
        <f t="shared" si="67"/>
        <v/>
      </c>
      <c r="S143" s="131" t="str">
        <f t="shared" si="67"/>
        <v/>
      </c>
      <c r="T143" s="131" t="str">
        <f t="shared" si="67"/>
        <v/>
      </c>
      <c r="U143" s="131" t="str">
        <f t="shared" si="67"/>
        <v/>
      </c>
      <c r="V143" s="131" t="str">
        <f t="shared" si="68"/>
        <v/>
      </c>
      <c r="W143" s="131" t="str">
        <f t="shared" si="68"/>
        <v/>
      </c>
      <c r="X143" s="131" t="str">
        <f t="shared" si="68"/>
        <v/>
      </c>
      <c r="Y143" s="131" t="str">
        <f t="shared" si="68"/>
        <v/>
      </c>
      <c r="Z143" s="131" t="str">
        <f t="shared" si="68"/>
        <v/>
      </c>
      <c r="AA143" s="131" t="str">
        <f t="shared" si="68"/>
        <v/>
      </c>
      <c r="AB143" s="131" t="str">
        <f t="shared" si="68"/>
        <v/>
      </c>
      <c r="AC143" s="131" t="str">
        <f t="shared" si="68"/>
        <v/>
      </c>
      <c r="AD143" s="131" t="str">
        <f t="shared" si="68"/>
        <v/>
      </c>
      <c r="AE143" s="131" t="str">
        <f t="shared" si="68"/>
        <v/>
      </c>
      <c r="AF143" s="131" t="str">
        <f t="shared" si="69"/>
        <v/>
      </c>
      <c r="AG143" s="131" t="str">
        <f t="shared" si="69"/>
        <v/>
      </c>
      <c r="AH143" s="131" t="str">
        <f t="shared" si="69"/>
        <v/>
      </c>
      <c r="AI143" s="131" t="str">
        <f t="shared" si="69"/>
        <v/>
      </c>
      <c r="AJ143" s="131" t="str">
        <f t="shared" si="69"/>
        <v/>
      </c>
      <c r="AK143" s="131" t="str">
        <f t="shared" si="69"/>
        <v/>
      </c>
      <c r="AL143" s="131" t="str">
        <f t="shared" si="69"/>
        <v/>
      </c>
      <c r="AM143" s="131" t="str">
        <f t="shared" si="69"/>
        <v/>
      </c>
      <c r="AN143" s="131" t="str">
        <f t="shared" si="69"/>
        <v/>
      </c>
      <c r="AO143" s="131" t="str">
        <f t="shared" si="69"/>
        <v/>
      </c>
      <c r="AP143" s="131" t="str">
        <f t="shared" si="70"/>
        <v/>
      </c>
      <c r="AQ143" s="131" t="str">
        <f t="shared" si="70"/>
        <v/>
      </c>
      <c r="AR143" s="131" t="str">
        <f t="shared" si="70"/>
        <v/>
      </c>
      <c r="AS143" s="131" t="str">
        <f t="shared" si="70"/>
        <v>KIMBLE COUNTY</v>
      </c>
      <c r="AT143" s="131" t="str">
        <f t="shared" si="70"/>
        <v/>
      </c>
      <c r="AU143" s="131" t="str">
        <f t="shared" si="70"/>
        <v/>
      </c>
      <c r="AV143" s="131" t="str">
        <f t="shared" si="70"/>
        <v/>
      </c>
      <c r="AW143" s="131" t="str">
        <f t="shared" si="70"/>
        <v/>
      </c>
      <c r="AX143" s="131" t="str">
        <f t="shared" si="70"/>
        <v/>
      </c>
      <c r="AY143" s="131" t="str">
        <f t="shared" si="70"/>
        <v/>
      </c>
      <c r="AZ143" s="131" t="str">
        <f t="shared" si="70"/>
        <v/>
      </c>
    </row>
    <row r="144" spans="1:52" x14ac:dyDescent="0.2">
      <c r="A144" s="135">
        <v>135</v>
      </c>
      <c r="B144" s="131" t="str">
        <f t="shared" si="66"/>
        <v/>
      </c>
      <c r="C144" s="131" t="str">
        <f t="shared" si="66"/>
        <v/>
      </c>
      <c r="D144" s="131" t="str">
        <f t="shared" si="66"/>
        <v/>
      </c>
      <c r="E144" s="131" t="str">
        <f t="shared" si="66"/>
        <v/>
      </c>
      <c r="F144" s="131" t="str">
        <f t="shared" si="66"/>
        <v/>
      </c>
      <c r="G144" s="131" t="str">
        <f t="shared" si="66"/>
        <v/>
      </c>
      <c r="H144" s="131" t="str">
        <f t="shared" si="66"/>
        <v/>
      </c>
      <c r="I144" s="131" t="str">
        <f t="shared" si="66"/>
        <v/>
      </c>
      <c r="J144" s="131" t="str">
        <f t="shared" si="66"/>
        <v/>
      </c>
      <c r="K144" s="131" t="str">
        <f t="shared" si="66"/>
        <v/>
      </c>
      <c r="L144" s="131" t="str">
        <f t="shared" si="67"/>
        <v>TERRELL COUNTY</v>
      </c>
      <c r="M144" s="131" t="str">
        <f t="shared" si="67"/>
        <v/>
      </c>
      <c r="N144" s="131" t="str">
        <f t="shared" si="67"/>
        <v/>
      </c>
      <c r="O144" s="131" t="str">
        <f t="shared" si="67"/>
        <v/>
      </c>
      <c r="P144" s="131" t="str">
        <f t="shared" si="67"/>
        <v/>
      </c>
      <c r="Q144" s="131" t="str">
        <f t="shared" si="67"/>
        <v/>
      </c>
      <c r="R144" s="131" t="str">
        <f t="shared" si="67"/>
        <v/>
      </c>
      <c r="S144" s="131" t="str">
        <f t="shared" si="67"/>
        <v/>
      </c>
      <c r="T144" s="131" t="str">
        <f t="shared" si="67"/>
        <v/>
      </c>
      <c r="U144" s="131" t="str">
        <f t="shared" si="67"/>
        <v/>
      </c>
      <c r="V144" s="131" t="str">
        <f t="shared" si="68"/>
        <v/>
      </c>
      <c r="W144" s="131" t="str">
        <f t="shared" si="68"/>
        <v/>
      </c>
      <c r="X144" s="131" t="str">
        <f t="shared" si="68"/>
        <v/>
      </c>
      <c r="Y144" s="131" t="str">
        <f t="shared" si="68"/>
        <v/>
      </c>
      <c r="Z144" s="131" t="str">
        <f t="shared" si="68"/>
        <v/>
      </c>
      <c r="AA144" s="131" t="str">
        <f t="shared" si="68"/>
        <v/>
      </c>
      <c r="AB144" s="131" t="str">
        <f t="shared" si="68"/>
        <v/>
      </c>
      <c r="AC144" s="131" t="str">
        <f t="shared" si="68"/>
        <v/>
      </c>
      <c r="AD144" s="131" t="str">
        <f t="shared" si="68"/>
        <v/>
      </c>
      <c r="AE144" s="131" t="str">
        <f t="shared" si="68"/>
        <v/>
      </c>
      <c r="AF144" s="131" t="str">
        <f t="shared" si="69"/>
        <v/>
      </c>
      <c r="AG144" s="131" t="str">
        <f t="shared" si="69"/>
        <v/>
      </c>
      <c r="AH144" s="131" t="str">
        <f t="shared" si="69"/>
        <v/>
      </c>
      <c r="AI144" s="131" t="str">
        <f t="shared" si="69"/>
        <v/>
      </c>
      <c r="AJ144" s="131" t="str">
        <f t="shared" si="69"/>
        <v/>
      </c>
      <c r="AK144" s="131" t="str">
        <f t="shared" si="69"/>
        <v/>
      </c>
      <c r="AL144" s="131" t="str">
        <f t="shared" si="69"/>
        <v/>
      </c>
      <c r="AM144" s="131" t="str">
        <f t="shared" si="69"/>
        <v/>
      </c>
      <c r="AN144" s="131" t="str">
        <f t="shared" si="69"/>
        <v/>
      </c>
      <c r="AO144" s="131" t="str">
        <f t="shared" si="69"/>
        <v/>
      </c>
      <c r="AP144" s="131" t="str">
        <f t="shared" si="70"/>
        <v/>
      </c>
      <c r="AQ144" s="131" t="str">
        <f t="shared" si="70"/>
        <v/>
      </c>
      <c r="AR144" s="131" t="str">
        <f t="shared" si="70"/>
        <v/>
      </c>
      <c r="AS144" s="131" t="str">
        <f t="shared" si="70"/>
        <v>KING COUNTY</v>
      </c>
      <c r="AT144" s="131" t="str">
        <f t="shared" si="70"/>
        <v/>
      </c>
      <c r="AU144" s="131" t="str">
        <f t="shared" si="70"/>
        <v/>
      </c>
      <c r="AV144" s="131" t="str">
        <f t="shared" si="70"/>
        <v/>
      </c>
      <c r="AW144" s="131" t="str">
        <f t="shared" si="70"/>
        <v/>
      </c>
      <c r="AX144" s="131" t="str">
        <f t="shared" si="70"/>
        <v/>
      </c>
      <c r="AY144" s="131" t="str">
        <f t="shared" si="70"/>
        <v/>
      </c>
      <c r="AZ144" s="131" t="str">
        <f t="shared" si="70"/>
        <v/>
      </c>
    </row>
    <row r="145" spans="1:52" x14ac:dyDescent="0.2">
      <c r="A145" s="135">
        <v>136</v>
      </c>
      <c r="B145" s="131" t="str">
        <f t="shared" si="66"/>
        <v/>
      </c>
      <c r="C145" s="131" t="str">
        <f t="shared" si="66"/>
        <v/>
      </c>
      <c r="D145" s="131" t="str">
        <f t="shared" si="66"/>
        <v/>
      </c>
      <c r="E145" s="131" t="str">
        <f t="shared" si="66"/>
        <v/>
      </c>
      <c r="F145" s="131" t="str">
        <f t="shared" si="66"/>
        <v/>
      </c>
      <c r="G145" s="131" t="str">
        <f t="shared" si="66"/>
        <v/>
      </c>
      <c r="H145" s="131" t="str">
        <f t="shared" si="66"/>
        <v/>
      </c>
      <c r="I145" s="131" t="str">
        <f t="shared" si="66"/>
        <v/>
      </c>
      <c r="J145" s="131" t="str">
        <f t="shared" si="66"/>
        <v/>
      </c>
      <c r="K145" s="131" t="str">
        <f t="shared" si="66"/>
        <v/>
      </c>
      <c r="L145" s="131" t="str">
        <f t="shared" si="67"/>
        <v>THOMAS COUNTY</v>
      </c>
      <c r="M145" s="131" t="str">
        <f t="shared" si="67"/>
        <v/>
      </c>
      <c r="N145" s="131" t="str">
        <f t="shared" si="67"/>
        <v/>
      </c>
      <c r="O145" s="131" t="str">
        <f t="shared" si="67"/>
        <v/>
      </c>
      <c r="P145" s="131" t="str">
        <f t="shared" si="67"/>
        <v/>
      </c>
      <c r="Q145" s="131" t="str">
        <f t="shared" si="67"/>
        <v/>
      </c>
      <c r="R145" s="131" t="str">
        <f t="shared" si="67"/>
        <v/>
      </c>
      <c r="S145" s="131" t="str">
        <f t="shared" si="67"/>
        <v/>
      </c>
      <c r="T145" s="131" t="str">
        <f t="shared" si="67"/>
        <v/>
      </c>
      <c r="U145" s="131" t="str">
        <f t="shared" si="67"/>
        <v/>
      </c>
      <c r="V145" s="131" t="str">
        <f t="shared" si="68"/>
        <v/>
      </c>
      <c r="W145" s="131" t="str">
        <f t="shared" si="68"/>
        <v/>
      </c>
      <c r="X145" s="131" t="str">
        <f t="shared" si="68"/>
        <v/>
      </c>
      <c r="Y145" s="131" t="str">
        <f t="shared" si="68"/>
        <v/>
      </c>
      <c r="Z145" s="131" t="str">
        <f t="shared" si="68"/>
        <v/>
      </c>
      <c r="AA145" s="131" t="str">
        <f t="shared" si="68"/>
        <v/>
      </c>
      <c r="AB145" s="131" t="str">
        <f t="shared" si="68"/>
        <v/>
      </c>
      <c r="AC145" s="131" t="str">
        <f t="shared" si="68"/>
        <v/>
      </c>
      <c r="AD145" s="131" t="str">
        <f t="shared" si="68"/>
        <v/>
      </c>
      <c r="AE145" s="131" t="str">
        <f t="shared" si="68"/>
        <v/>
      </c>
      <c r="AF145" s="131" t="str">
        <f t="shared" si="69"/>
        <v/>
      </c>
      <c r="AG145" s="131" t="str">
        <f t="shared" si="69"/>
        <v/>
      </c>
      <c r="AH145" s="131" t="str">
        <f t="shared" si="69"/>
        <v/>
      </c>
      <c r="AI145" s="131" t="str">
        <f t="shared" si="69"/>
        <v/>
      </c>
      <c r="AJ145" s="131" t="str">
        <f t="shared" si="69"/>
        <v/>
      </c>
      <c r="AK145" s="131" t="str">
        <f t="shared" si="69"/>
        <v/>
      </c>
      <c r="AL145" s="131" t="str">
        <f t="shared" si="69"/>
        <v/>
      </c>
      <c r="AM145" s="131" t="str">
        <f t="shared" si="69"/>
        <v/>
      </c>
      <c r="AN145" s="131" t="str">
        <f t="shared" si="69"/>
        <v/>
      </c>
      <c r="AO145" s="131" t="str">
        <f t="shared" si="69"/>
        <v/>
      </c>
      <c r="AP145" s="131" t="str">
        <f t="shared" si="70"/>
        <v/>
      </c>
      <c r="AQ145" s="131" t="str">
        <f t="shared" si="70"/>
        <v/>
      </c>
      <c r="AR145" s="131" t="str">
        <f t="shared" si="70"/>
        <v/>
      </c>
      <c r="AS145" s="131" t="str">
        <f t="shared" si="70"/>
        <v>KINNEY COUNTY</v>
      </c>
      <c r="AT145" s="131" t="str">
        <f t="shared" si="70"/>
        <v/>
      </c>
      <c r="AU145" s="131" t="str">
        <f t="shared" si="70"/>
        <v/>
      </c>
      <c r="AV145" s="131" t="str">
        <f t="shared" si="70"/>
        <v/>
      </c>
      <c r="AW145" s="131" t="str">
        <f t="shared" si="70"/>
        <v/>
      </c>
      <c r="AX145" s="131" t="str">
        <f t="shared" si="70"/>
        <v/>
      </c>
      <c r="AY145" s="131" t="str">
        <f t="shared" si="70"/>
        <v/>
      </c>
      <c r="AZ145" s="131" t="str">
        <f t="shared" si="70"/>
        <v/>
      </c>
    </row>
    <row r="146" spans="1:52" x14ac:dyDescent="0.2">
      <c r="A146" s="135">
        <v>137</v>
      </c>
      <c r="B146" s="131" t="str">
        <f t="shared" si="66"/>
        <v/>
      </c>
      <c r="C146" s="131" t="str">
        <f t="shared" si="66"/>
        <v/>
      </c>
      <c r="D146" s="131" t="str">
        <f t="shared" si="66"/>
        <v/>
      </c>
      <c r="E146" s="131" t="str">
        <f t="shared" si="66"/>
        <v/>
      </c>
      <c r="F146" s="131" t="str">
        <f t="shared" si="66"/>
        <v/>
      </c>
      <c r="G146" s="131" t="str">
        <f t="shared" si="66"/>
        <v/>
      </c>
      <c r="H146" s="131" t="str">
        <f t="shared" si="66"/>
        <v/>
      </c>
      <c r="I146" s="131" t="str">
        <f t="shared" si="66"/>
        <v/>
      </c>
      <c r="J146" s="131" t="str">
        <f t="shared" si="66"/>
        <v/>
      </c>
      <c r="K146" s="131" t="str">
        <f t="shared" si="66"/>
        <v/>
      </c>
      <c r="L146" s="131" t="str">
        <f t="shared" si="67"/>
        <v>TIFT COUNTY</v>
      </c>
      <c r="M146" s="131" t="str">
        <f t="shared" si="67"/>
        <v/>
      </c>
      <c r="N146" s="131" t="str">
        <f t="shared" si="67"/>
        <v/>
      </c>
      <c r="O146" s="131" t="str">
        <f t="shared" si="67"/>
        <v/>
      </c>
      <c r="P146" s="131" t="str">
        <f t="shared" si="67"/>
        <v/>
      </c>
      <c r="Q146" s="131" t="str">
        <f t="shared" si="67"/>
        <v/>
      </c>
      <c r="R146" s="131" t="str">
        <f t="shared" si="67"/>
        <v/>
      </c>
      <c r="S146" s="131" t="str">
        <f t="shared" si="67"/>
        <v/>
      </c>
      <c r="T146" s="131" t="str">
        <f t="shared" si="67"/>
        <v/>
      </c>
      <c r="U146" s="131" t="str">
        <f t="shared" si="67"/>
        <v/>
      </c>
      <c r="V146" s="131" t="str">
        <f t="shared" si="68"/>
        <v/>
      </c>
      <c r="W146" s="131" t="str">
        <f t="shared" si="68"/>
        <v/>
      </c>
      <c r="X146" s="131" t="str">
        <f t="shared" si="68"/>
        <v/>
      </c>
      <c r="Y146" s="131" t="str">
        <f t="shared" si="68"/>
        <v/>
      </c>
      <c r="Z146" s="131" t="str">
        <f t="shared" si="68"/>
        <v/>
      </c>
      <c r="AA146" s="131" t="str">
        <f t="shared" si="68"/>
        <v/>
      </c>
      <c r="AB146" s="131" t="str">
        <f t="shared" si="68"/>
        <v/>
      </c>
      <c r="AC146" s="131" t="str">
        <f t="shared" si="68"/>
        <v/>
      </c>
      <c r="AD146" s="131" t="str">
        <f t="shared" si="68"/>
        <v/>
      </c>
      <c r="AE146" s="131" t="str">
        <f t="shared" si="68"/>
        <v/>
      </c>
      <c r="AF146" s="131" t="str">
        <f t="shared" si="69"/>
        <v/>
      </c>
      <c r="AG146" s="131" t="str">
        <f t="shared" si="69"/>
        <v/>
      </c>
      <c r="AH146" s="131" t="str">
        <f t="shared" si="69"/>
        <v/>
      </c>
      <c r="AI146" s="131" t="str">
        <f t="shared" si="69"/>
        <v/>
      </c>
      <c r="AJ146" s="131" t="str">
        <f t="shared" si="69"/>
        <v/>
      </c>
      <c r="AK146" s="131" t="str">
        <f t="shared" si="69"/>
        <v/>
      </c>
      <c r="AL146" s="131" t="str">
        <f t="shared" si="69"/>
        <v/>
      </c>
      <c r="AM146" s="131" t="str">
        <f t="shared" si="69"/>
        <v/>
      </c>
      <c r="AN146" s="131" t="str">
        <f t="shared" si="69"/>
        <v/>
      </c>
      <c r="AO146" s="131" t="str">
        <f t="shared" si="69"/>
        <v/>
      </c>
      <c r="AP146" s="131" t="str">
        <f t="shared" si="70"/>
        <v/>
      </c>
      <c r="AQ146" s="131" t="str">
        <f t="shared" si="70"/>
        <v/>
      </c>
      <c r="AR146" s="131" t="str">
        <f t="shared" si="70"/>
        <v/>
      </c>
      <c r="AS146" s="131" t="str">
        <f t="shared" si="70"/>
        <v>KLEBERG COUNTY</v>
      </c>
      <c r="AT146" s="131" t="str">
        <f t="shared" si="70"/>
        <v/>
      </c>
      <c r="AU146" s="131" t="str">
        <f t="shared" si="70"/>
        <v/>
      </c>
      <c r="AV146" s="131" t="str">
        <f t="shared" si="70"/>
        <v/>
      </c>
      <c r="AW146" s="131" t="str">
        <f t="shared" si="70"/>
        <v/>
      </c>
      <c r="AX146" s="131" t="str">
        <f t="shared" si="70"/>
        <v/>
      </c>
      <c r="AY146" s="131" t="str">
        <f t="shared" si="70"/>
        <v/>
      </c>
      <c r="AZ146" s="131" t="str">
        <f t="shared" si="70"/>
        <v/>
      </c>
    </row>
    <row r="147" spans="1:52" x14ac:dyDescent="0.2">
      <c r="A147" s="135">
        <v>138</v>
      </c>
      <c r="B147" s="131" t="str">
        <f t="shared" si="66"/>
        <v/>
      </c>
      <c r="C147" s="131" t="str">
        <f t="shared" si="66"/>
        <v/>
      </c>
      <c r="D147" s="131" t="str">
        <f t="shared" si="66"/>
        <v/>
      </c>
      <c r="E147" s="131" t="str">
        <f t="shared" si="66"/>
        <v/>
      </c>
      <c r="F147" s="131" t="str">
        <f t="shared" si="66"/>
        <v/>
      </c>
      <c r="G147" s="131" t="str">
        <f t="shared" si="66"/>
        <v/>
      </c>
      <c r="H147" s="131" t="str">
        <f t="shared" si="66"/>
        <v/>
      </c>
      <c r="I147" s="131" t="str">
        <f t="shared" si="66"/>
        <v/>
      </c>
      <c r="J147" s="131" t="str">
        <f t="shared" si="66"/>
        <v/>
      </c>
      <c r="K147" s="131" t="str">
        <f t="shared" si="66"/>
        <v/>
      </c>
      <c r="L147" s="131" t="str">
        <f t="shared" si="67"/>
        <v>TOOMBS COUNTY</v>
      </c>
      <c r="M147" s="131" t="str">
        <f t="shared" si="67"/>
        <v/>
      </c>
      <c r="N147" s="131" t="str">
        <f t="shared" si="67"/>
        <v/>
      </c>
      <c r="O147" s="131" t="str">
        <f t="shared" si="67"/>
        <v/>
      </c>
      <c r="P147" s="131" t="str">
        <f t="shared" si="67"/>
        <v/>
      </c>
      <c r="Q147" s="131" t="str">
        <f t="shared" si="67"/>
        <v/>
      </c>
      <c r="R147" s="131" t="str">
        <f t="shared" si="67"/>
        <v/>
      </c>
      <c r="S147" s="131" t="str">
        <f t="shared" si="67"/>
        <v/>
      </c>
      <c r="T147" s="131" t="str">
        <f t="shared" si="67"/>
        <v/>
      </c>
      <c r="U147" s="131" t="str">
        <f t="shared" si="67"/>
        <v/>
      </c>
      <c r="V147" s="131" t="str">
        <f t="shared" si="68"/>
        <v/>
      </c>
      <c r="W147" s="131" t="str">
        <f t="shared" si="68"/>
        <v/>
      </c>
      <c r="X147" s="131" t="str">
        <f t="shared" si="68"/>
        <v/>
      </c>
      <c r="Y147" s="131" t="str">
        <f t="shared" si="68"/>
        <v/>
      </c>
      <c r="Z147" s="131" t="str">
        <f t="shared" si="68"/>
        <v/>
      </c>
      <c r="AA147" s="131" t="str">
        <f t="shared" si="68"/>
        <v/>
      </c>
      <c r="AB147" s="131" t="str">
        <f t="shared" si="68"/>
        <v/>
      </c>
      <c r="AC147" s="131" t="str">
        <f t="shared" si="68"/>
        <v/>
      </c>
      <c r="AD147" s="131" t="str">
        <f t="shared" si="68"/>
        <v/>
      </c>
      <c r="AE147" s="131" t="str">
        <f t="shared" si="68"/>
        <v/>
      </c>
      <c r="AF147" s="131" t="str">
        <f t="shared" si="69"/>
        <v/>
      </c>
      <c r="AG147" s="131" t="str">
        <f t="shared" si="69"/>
        <v/>
      </c>
      <c r="AH147" s="131" t="str">
        <f t="shared" si="69"/>
        <v/>
      </c>
      <c r="AI147" s="131" t="str">
        <f t="shared" si="69"/>
        <v/>
      </c>
      <c r="AJ147" s="131" t="str">
        <f t="shared" si="69"/>
        <v/>
      </c>
      <c r="AK147" s="131" t="str">
        <f t="shared" si="69"/>
        <v/>
      </c>
      <c r="AL147" s="131" t="str">
        <f t="shared" si="69"/>
        <v/>
      </c>
      <c r="AM147" s="131" t="str">
        <f t="shared" si="69"/>
        <v/>
      </c>
      <c r="AN147" s="131" t="str">
        <f t="shared" si="69"/>
        <v/>
      </c>
      <c r="AO147" s="131" t="str">
        <f t="shared" si="69"/>
        <v/>
      </c>
      <c r="AP147" s="131" t="str">
        <f t="shared" si="70"/>
        <v/>
      </c>
      <c r="AQ147" s="131" t="str">
        <f t="shared" si="70"/>
        <v/>
      </c>
      <c r="AR147" s="131" t="str">
        <f t="shared" si="70"/>
        <v/>
      </c>
      <c r="AS147" s="131" t="str">
        <f t="shared" si="70"/>
        <v>KNOX COUNTY</v>
      </c>
      <c r="AT147" s="131" t="str">
        <f t="shared" si="70"/>
        <v/>
      </c>
      <c r="AU147" s="131" t="str">
        <f t="shared" si="70"/>
        <v/>
      </c>
      <c r="AV147" s="131" t="str">
        <f t="shared" si="70"/>
        <v/>
      </c>
      <c r="AW147" s="131" t="str">
        <f t="shared" si="70"/>
        <v/>
      </c>
      <c r="AX147" s="131" t="str">
        <f t="shared" si="70"/>
        <v/>
      </c>
      <c r="AY147" s="131" t="str">
        <f t="shared" si="70"/>
        <v/>
      </c>
      <c r="AZ147" s="131" t="str">
        <f t="shared" si="70"/>
        <v/>
      </c>
    </row>
    <row r="148" spans="1:52" x14ac:dyDescent="0.2">
      <c r="A148" s="135">
        <v>139</v>
      </c>
      <c r="B148" s="131" t="str">
        <f t="shared" si="66"/>
        <v/>
      </c>
      <c r="C148" s="131" t="str">
        <f t="shared" si="66"/>
        <v/>
      </c>
      <c r="D148" s="131" t="str">
        <f t="shared" si="66"/>
        <v/>
      </c>
      <c r="E148" s="131" t="str">
        <f t="shared" si="66"/>
        <v/>
      </c>
      <c r="F148" s="131" t="str">
        <f t="shared" si="66"/>
        <v/>
      </c>
      <c r="G148" s="131" t="str">
        <f t="shared" si="66"/>
        <v/>
      </c>
      <c r="H148" s="131" t="str">
        <f t="shared" si="66"/>
        <v/>
      </c>
      <c r="I148" s="131" t="str">
        <f t="shared" si="66"/>
        <v/>
      </c>
      <c r="J148" s="131" t="str">
        <f t="shared" si="66"/>
        <v/>
      </c>
      <c r="K148" s="131" t="str">
        <f t="shared" si="66"/>
        <v/>
      </c>
      <c r="L148" s="131" t="str">
        <f t="shared" si="67"/>
        <v>TOWNS COUNTY</v>
      </c>
      <c r="M148" s="131" t="str">
        <f t="shared" si="67"/>
        <v/>
      </c>
      <c r="N148" s="131" t="str">
        <f t="shared" si="67"/>
        <v/>
      </c>
      <c r="O148" s="131" t="str">
        <f t="shared" si="67"/>
        <v/>
      </c>
      <c r="P148" s="131" t="str">
        <f t="shared" si="67"/>
        <v/>
      </c>
      <c r="Q148" s="131" t="str">
        <f t="shared" si="67"/>
        <v/>
      </c>
      <c r="R148" s="131" t="str">
        <f t="shared" si="67"/>
        <v/>
      </c>
      <c r="S148" s="131" t="str">
        <f t="shared" si="67"/>
        <v/>
      </c>
      <c r="T148" s="131" t="str">
        <f t="shared" si="67"/>
        <v/>
      </c>
      <c r="U148" s="131" t="str">
        <f t="shared" si="67"/>
        <v/>
      </c>
      <c r="V148" s="131" t="str">
        <f t="shared" si="68"/>
        <v/>
      </c>
      <c r="W148" s="131" t="str">
        <f t="shared" si="68"/>
        <v/>
      </c>
      <c r="X148" s="131" t="str">
        <f t="shared" si="68"/>
        <v/>
      </c>
      <c r="Y148" s="131" t="str">
        <f t="shared" si="68"/>
        <v/>
      </c>
      <c r="Z148" s="131" t="str">
        <f t="shared" si="68"/>
        <v/>
      </c>
      <c r="AA148" s="131" t="str">
        <f t="shared" si="68"/>
        <v/>
      </c>
      <c r="AB148" s="131" t="str">
        <f t="shared" si="68"/>
        <v/>
      </c>
      <c r="AC148" s="131" t="str">
        <f t="shared" si="68"/>
        <v/>
      </c>
      <c r="AD148" s="131" t="str">
        <f t="shared" si="68"/>
        <v/>
      </c>
      <c r="AE148" s="131" t="str">
        <f t="shared" si="68"/>
        <v/>
      </c>
      <c r="AF148" s="131" t="str">
        <f t="shared" si="69"/>
        <v/>
      </c>
      <c r="AG148" s="131" t="str">
        <f t="shared" si="69"/>
        <v/>
      </c>
      <c r="AH148" s="131" t="str">
        <f t="shared" si="69"/>
        <v/>
      </c>
      <c r="AI148" s="131" t="str">
        <f t="shared" si="69"/>
        <v/>
      </c>
      <c r="AJ148" s="131" t="str">
        <f t="shared" si="69"/>
        <v/>
      </c>
      <c r="AK148" s="131" t="str">
        <f t="shared" si="69"/>
        <v/>
      </c>
      <c r="AL148" s="131" t="str">
        <f t="shared" si="69"/>
        <v/>
      </c>
      <c r="AM148" s="131" t="str">
        <f t="shared" si="69"/>
        <v/>
      </c>
      <c r="AN148" s="131" t="str">
        <f t="shared" si="69"/>
        <v/>
      </c>
      <c r="AO148" s="131" t="str">
        <f t="shared" si="69"/>
        <v/>
      </c>
      <c r="AP148" s="131" t="str">
        <f t="shared" si="70"/>
        <v/>
      </c>
      <c r="AQ148" s="131" t="str">
        <f t="shared" si="70"/>
        <v/>
      </c>
      <c r="AR148" s="131" t="str">
        <f t="shared" si="70"/>
        <v/>
      </c>
      <c r="AS148" s="131" t="str">
        <f t="shared" si="70"/>
        <v>LAMAR COUNTY</v>
      </c>
      <c r="AT148" s="131" t="str">
        <f t="shared" si="70"/>
        <v/>
      </c>
      <c r="AU148" s="131" t="str">
        <f t="shared" si="70"/>
        <v/>
      </c>
      <c r="AV148" s="131" t="str">
        <f t="shared" si="70"/>
        <v/>
      </c>
      <c r="AW148" s="131" t="str">
        <f t="shared" si="70"/>
        <v/>
      </c>
      <c r="AX148" s="131" t="str">
        <f t="shared" si="70"/>
        <v/>
      </c>
      <c r="AY148" s="131" t="str">
        <f t="shared" si="70"/>
        <v/>
      </c>
      <c r="AZ148" s="131" t="str">
        <f t="shared" si="70"/>
        <v/>
      </c>
    </row>
    <row r="149" spans="1:52" x14ac:dyDescent="0.2">
      <c r="A149" s="135">
        <v>140</v>
      </c>
      <c r="B149" s="131" t="str">
        <f t="shared" si="66"/>
        <v/>
      </c>
      <c r="C149" s="131" t="str">
        <f t="shared" si="66"/>
        <v/>
      </c>
      <c r="D149" s="131" t="str">
        <f t="shared" si="66"/>
        <v/>
      </c>
      <c r="E149" s="131" t="str">
        <f t="shared" si="66"/>
        <v/>
      </c>
      <c r="F149" s="131" t="str">
        <f t="shared" si="66"/>
        <v/>
      </c>
      <c r="G149" s="131" t="str">
        <f t="shared" si="66"/>
        <v/>
      </c>
      <c r="H149" s="131" t="str">
        <f t="shared" si="66"/>
        <v/>
      </c>
      <c r="I149" s="131" t="str">
        <f t="shared" si="66"/>
        <v/>
      </c>
      <c r="J149" s="131" t="str">
        <f t="shared" si="66"/>
        <v/>
      </c>
      <c r="K149" s="131" t="str">
        <f t="shared" si="66"/>
        <v/>
      </c>
      <c r="L149" s="131" t="str">
        <f t="shared" si="67"/>
        <v>TREUTLEN COUNTY</v>
      </c>
      <c r="M149" s="131" t="str">
        <f t="shared" si="67"/>
        <v/>
      </c>
      <c r="N149" s="131" t="str">
        <f t="shared" si="67"/>
        <v/>
      </c>
      <c r="O149" s="131" t="str">
        <f t="shared" si="67"/>
        <v/>
      </c>
      <c r="P149" s="131" t="str">
        <f t="shared" si="67"/>
        <v/>
      </c>
      <c r="Q149" s="131" t="str">
        <f t="shared" si="67"/>
        <v/>
      </c>
      <c r="R149" s="131" t="str">
        <f t="shared" si="67"/>
        <v/>
      </c>
      <c r="S149" s="131" t="str">
        <f t="shared" si="67"/>
        <v/>
      </c>
      <c r="T149" s="131" t="str">
        <f t="shared" si="67"/>
        <v/>
      </c>
      <c r="U149" s="131" t="str">
        <f t="shared" si="67"/>
        <v/>
      </c>
      <c r="V149" s="131" t="str">
        <f t="shared" si="68"/>
        <v/>
      </c>
      <c r="W149" s="131" t="str">
        <f t="shared" si="68"/>
        <v/>
      </c>
      <c r="X149" s="131" t="str">
        <f t="shared" si="68"/>
        <v/>
      </c>
      <c r="Y149" s="131" t="str">
        <f t="shared" si="68"/>
        <v/>
      </c>
      <c r="Z149" s="131" t="str">
        <f t="shared" si="68"/>
        <v/>
      </c>
      <c r="AA149" s="131" t="str">
        <f t="shared" si="68"/>
        <v/>
      </c>
      <c r="AB149" s="131" t="str">
        <f t="shared" si="68"/>
        <v/>
      </c>
      <c r="AC149" s="131" t="str">
        <f t="shared" si="68"/>
        <v/>
      </c>
      <c r="AD149" s="131" t="str">
        <f t="shared" si="68"/>
        <v/>
      </c>
      <c r="AE149" s="131" t="str">
        <f t="shared" si="68"/>
        <v/>
      </c>
      <c r="AF149" s="131" t="str">
        <f t="shared" si="69"/>
        <v/>
      </c>
      <c r="AG149" s="131" t="str">
        <f t="shared" si="69"/>
        <v/>
      </c>
      <c r="AH149" s="131" t="str">
        <f t="shared" si="69"/>
        <v/>
      </c>
      <c r="AI149" s="131" t="str">
        <f t="shared" si="69"/>
        <v/>
      </c>
      <c r="AJ149" s="131" t="str">
        <f t="shared" si="69"/>
        <v/>
      </c>
      <c r="AK149" s="131" t="str">
        <f t="shared" si="69"/>
        <v/>
      </c>
      <c r="AL149" s="131" t="str">
        <f t="shared" si="69"/>
        <v/>
      </c>
      <c r="AM149" s="131" t="str">
        <f t="shared" si="69"/>
        <v/>
      </c>
      <c r="AN149" s="131" t="str">
        <f t="shared" si="69"/>
        <v/>
      </c>
      <c r="AO149" s="131" t="str">
        <f t="shared" si="69"/>
        <v/>
      </c>
      <c r="AP149" s="131" t="str">
        <f t="shared" si="70"/>
        <v/>
      </c>
      <c r="AQ149" s="131" t="str">
        <f t="shared" si="70"/>
        <v/>
      </c>
      <c r="AR149" s="131" t="str">
        <f t="shared" si="70"/>
        <v/>
      </c>
      <c r="AS149" s="131" t="str">
        <f t="shared" si="70"/>
        <v>LAMB COUNTY</v>
      </c>
      <c r="AT149" s="131" t="str">
        <f t="shared" si="70"/>
        <v/>
      </c>
      <c r="AU149" s="131" t="str">
        <f t="shared" si="70"/>
        <v/>
      </c>
      <c r="AV149" s="131" t="str">
        <f t="shared" si="70"/>
        <v/>
      </c>
      <c r="AW149" s="131" t="str">
        <f t="shared" si="70"/>
        <v/>
      </c>
      <c r="AX149" s="131" t="str">
        <f t="shared" si="70"/>
        <v/>
      </c>
      <c r="AY149" s="131" t="str">
        <f t="shared" si="70"/>
        <v/>
      </c>
      <c r="AZ149" s="131" t="str">
        <f t="shared" si="70"/>
        <v/>
      </c>
    </row>
    <row r="150" spans="1:52" x14ac:dyDescent="0.2">
      <c r="A150" s="135">
        <v>141</v>
      </c>
      <c r="B150" s="131" t="str">
        <f t="shared" ref="B150:K159" si="71">IFERROR(VLOOKUP($B$3&amp;"_"&amp;B$8&amp;$A150,LookUpTable_CountyName_AllYears,3,FALSE),"")</f>
        <v/>
      </c>
      <c r="C150" s="131" t="str">
        <f t="shared" si="71"/>
        <v/>
      </c>
      <c r="D150" s="131" t="str">
        <f t="shared" si="71"/>
        <v/>
      </c>
      <c r="E150" s="131" t="str">
        <f t="shared" si="71"/>
        <v/>
      </c>
      <c r="F150" s="131" t="str">
        <f t="shared" si="71"/>
        <v/>
      </c>
      <c r="G150" s="131" t="str">
        <f t="shared" si="71"/>
        <v/>
      </c>
      <c r="H150" s="131" t="str">
        <f t="shared" si="71"/>
        <v/>
      </c>
      <c r="I150" s="131" t="str">
        <f t="shared" si="71"/>
        <v/>
      </c>
      <c r="J150" s="131" t="str">
        <f t="shared" si="71"/>
        <v/>
      </c>
      <c r="K150" s="131" t="str">
        <f t="shared" si="71"/>
        <v/>
      </c>
      <c r="L150" s="131" t="str">
        <f t="shared" ref="L150:U159" si="72">IFERROR(VLOOKUP($B$3&amp;"_"&amp;L$8&amp;$A150,LookUpTable_CountyName_AllYears,3,FALSE),"")</f>
        <v>TROUP COUNTY</v>
      </c>
      <c r="M150" s="131" t="str">
        <f t="shared" si="72"/>
        <v/>
      </c>
      <c r="N150" s="131" t="str">
        <f t="shared" si="72"/>
        <v/>
      </c>
      <c r="O150" s="131" t="str">
        <f t="shared" si="72"/>
        <v/>
      </c>
      <c r="P150" s="131" t="str">
        <f t="shared" si="72"/>
        <v/>
      </c>
      <c r="Q150" s="131" t="str">
        <f t="shared" si="72"/>
        <v/>
      </c>
      <c r="R150" s="131" t="str">
        <f t="shared" si="72"/>
        <v/>
      </c>
      <c r="S150" s="131" t="str">
        <f t="shared" si="72"/>
        <v/>
      </c>
      <c r="T150" s="131" t="str">
        <f t="shared" si="72"/>
        <v/>
      </c>
      <c r="U150" s="131" t="str">
        <f t="shared" si="72"/>
        <v/>
      </c>
      <c r="V150" s="131" t="str">
        <f t="shared" ref="V150:AE159" si="73">IFERROR(VLOOKUP($B$3&amp;"_"&amp;V$8&amp;$A150,LookUpTable_CountyName_AllYears,3,FALSE),"")</f>
        <v/>
      </c>
      <c r="W150" s="131" t="str">
        <f t="shared" si="73"/>
        <v/>
      </c>
      <c r="X150" s="131" t="str">
        <f t="shared" si="73"/>
        <v/>
      </c>
      <c r="Y150" s="131" t="str">
        <f t="shared" si="73"/>
        <v/>
      </c>
      <c r="Z150" s="131" t="str">
        <f t="shared" si="73"/>
        <v/>
      </c>
      <c r="AA150" s="131" t="str">
        <f t="shared" si="73"/>
        <v/>
      </c>
      <c r="AB150" s="131" t="str">
        <f t="shared" si="73"/>
        <v/>
      </c>
      <c r="AC150" s="131" t="str">
        <f t="shared" si="73"/>
        <v/>
      </c>
      <c r="AD150" s="131" t="str">
        <f t="shared" si="73"/>
        <v/>
      </c>
      <c r="AE150" s="131" t="str">
        <f t="shared" si="73"/>
        <v/>
      </c>
      <c r="AF150" s="131" t="str">
        <f t="shared" ref="AF150:AO159" si="74">IFERROR(VLOOKUP($B$3&amp;"_"&amp;AF$8&amp;$A150,LookUpTable_CountyName_AllYears,3,FALSE),"")</f>
        <v/>
      </c>
      <c r="AG150" s="131" t="str">
        <f t="shared" si="74"/>
        <v/>
      </c>
      <c r="AH150" s="131" t="str">
        <f t="shared" si="74"/>
        <v/>
      </c>
      <c r="AI150" s="131" t="str">
        <f t="shared" si="74"/>
        <v/>
      </c>
      <c r="AJ150" s="131" t="str">
        <f t="shared" si="74"/>
        <v/>
      </c>
      <c r="AK150" s="131" t="str">
        <f t="shared" si="74"/>
        <v/>
      </c>
      <c r="AL150" s="131" t="str">
        <f t="shared" si="74"/>
        <v/>
      </c>
      <c r="AM150" s="131" t="str">
        <f t="shared" si="74"/>
        <v/>
      </c>
      <c r="AN150" s="131" t="str">
        <f t="shared" si="74"/>
        <v/>
      </c>
      <c r="AO150" s="131" t="str">
        <f t="shared" si="74"/>
        <v/>
      </c>
      <c r="AP150" s="131" t="str">
        <f t="shared" ref="AP150:AZ159" si="75">IFERROR(VLOOKUP($B$3&amp;"_"&amp;AP$8&amp;$A150,LookUpTable_CountyName_AllYears,3,FALSE),"")</f>
        <v/>
      </c>
      <c r="AQ150" s="131" t="str">
        <f t="shared" si="75"/>
        <v/>
      </c>
      <c r="AR150" s="131" t="str">
        <f t="shared" si="75"/>
        <v/>
      </c>
      <c r="AS150" s="131" t="str">
        <f t="shared" si="75"/>
        <v>LAMPASAS COUNTY</v>
      </c>
      <c r="AT150" s="131" t="str">
        <f t="shared" si="75"/>
        <v/>
      </c>
      <c r="AU150" s="131" t="str">
        <f t="shared" si="75"/>
        <v/>
      </c>
      <c r="AV150" s="131" t="str">
        <f t="shared" si="75"/>
        <v/>
      </c>
      <c r="AW150" s="131" t="str">
        <f t="shared" si="75"/>
        <v/>
      </c>
      <c r="AX150" s="131" t="str">
        <f t="shared" si="75"/>
        <v/>
      </c>
      <c r="AY150" s="131" t="str">
        <f t="shared" si="75"/>
        <v/>
      </c>
      <c r="AZ150" s="131" t="str">
        <f t="shared" si="75"/>
        <v/>
      </c>
    </row>
    <row r="151" spans="1:52" x14ac:dyDescent="0.2">
      <c r="A151" s="135">
        <v>142</v>
      </c>
      <c r="B151" s="131" t="str">
        <f t="shared" si="71"/>
        <v/>
      </c>
      <c r="C151" s="131" t="str">
        <f t="shared" si="71"/>
        <v/>
      </c>
      <c r="D151" s="131" t="str">
        <f t="shared" si="71"/>
        <v/>
      </c>
      <c r="E151" s="131" t="str">
        <f t="shared" si="71"/>
        <v/>
      </c>
      <c r="F151" s="131" t="str">
        <f t="shared" si="71"/>
        <v/>
      </c>
      <c r="G151" s="131" t="str">
        <f t="shared" si="71"/>
        <v/>
      </c>
      <c r="H151" s="131" t="str">
        <f t="shared" si="71"/>
        <v/>
      </c>
      <c r="I151" s="131" t="str">
        <f t="shared" si="71"/>
        <v/>
      </c>
      <c r="J151" s="131" t="str">
        <f t="shared" si="71"/>
        <v/>
      </c>
      <c r="K151" s="131" t="str">
        <f t="shared" si="71"/>
        <v/>
      </c>
      <c r="L151" s="131" t="str">
        <f t="shared" si="72"/>
        <v>TURNER COUNTY</v>
      </c>
      <c r="M151" s="131" t="str">
        <f t="shared" si="72"/>
        <v/>
      </c>
      <c r="N151" s="131" t="str">
        <f t="shared" si="72"/>
        <v/>
      </c>
      <c r="O151" s="131" t="str">
        <f t="shared" si="72"/>
        <v/>
      </c>
      <c r="P151" s="131" t="str">
        <f t="shared" si="72"/>
        <v/>
      </c>
      <c r="Q151" s="131" t="str">
        <f t="shared" si="72"/>
        <v/>
      </c>
      <c r="R151" s="131" t="str">
        <f t="shared" si="72"/>
        <v/>
      </c>
      <c r="S151" s="131" t="str">
        <f t="shared" si="72"/>
        <v/>
      </c>
      <c r="T151" s="131" t="str">
        <f t="shared" si="72"/>
        <v/>
      </c>
      <c r="U151" s="131" t="str">
        <f t="shared" si="72"/>
        <v/>
      </c>
      <c r="V151" s="131" t="str">
        <f t="shared" si="73"/>
        <v/>
      </c>
      <c r="W151" s="131" t="str">
        <f t="shared" si="73"/>
        <v/>
      </c>
      <c r="X151" s="131" t="str">
        <f t="shared" si="73"/>
        <v/>
      </c>
      <c r="Y151" s="131" t="str">
        <f t="shared" si="73"/>
        <v/>
      </c>
      <c r="Z151" s="131" t="str">
        <f t="shared" si="73"/>
        <v/>
      </c>
      <c r="AA151" s="131" t="str">
        <f t="shared" si="73"/>
        <v/>
      </c>
      <c r="AB151" s="131" t="str">
        <f t="shared" si="73"/>
        <v/>
      </c>
      <c r="AC151" s="131" t="str">
        <f t="shared" si="73"/>
        <v/>
      </c>
      <c r="AD151" s="131" t="str">
        <f t="shared" si="73"/>
        <v/>
      </c>
      <c r="AE151" s="131" t="str">
        <f t="shared" si="73"/>
        <v/>
      </c>
      <c r="AF151" s="131" t="str">
        <f t="shared" si="74"/>
        <v/>
      </c>
      <c r="AG151" s="131" t="str">
        <f t="shared" si="74"/>
        <v/>
      </c>
      <c r="AH151" s="131" t="str">
        <f t="shared" si="74"/>
        <v/>
      </c>
      <c r="AI151" s="131" t="str">
        <f t="shared" si="74"/>
        <v/>
      </c>
      <c r="AJ151" s="131" t="str">
        <f t="shared" si="74"/>
        <v/>
      </c>
      <c r="AK151" s="131" t="str">
        <f t="shared" si="74"/>
        <v/>
      </c>
      <c r="AL151" s="131" t="str">
        <f t="shared" si="74"/>
        <v/>
      </c>
      <c r="AM151" s="131" t="str">
        <f t="shared" si="74"/>
        <v/>
      </c>
      <c r="AN151" s="131" t="str">
        <f t="shared" si="74"/>
        <v/>
      </c>
      <c r="AO151" s="131" t="str">
        <f t="shared" si="74"/>
        <v/>
      </c>
      <c r="AP151" s="131" t="str">
        <f t="shared" si="75"/>
        <v/>
      </c>
      <c r="AQ151" s="131" t="str">
        <f t="shared" si="75"/>
        <v/>
      </c>
      <c r="AR151" s="131" t="str">
        <f t="shared" si="75"/>
        <v/>
      </c>
      <c r="AS151" s="131" t="str">
        <f t="shared" si="75"/>
        <v>LA SALLE COUNTY</v>
      </c>
      <c r="AT151" s="131" t="str">
        <f t="shared" si="75"/>
        <v/>
      </c>
      <c r="AU151" s="131" t="str">
        <f t="shared" si="75"/>
        <v/>
      </c>
      <c r="AV151" s="131" t="str">
        <f t="shared" si="75"/>
        <v/>
      </c>
      <c r="AW151" s="131" t="str">
        <f t="shared" si="75"/>
        <v/>
      </c>
      <c r="AX151" s="131" t="str">
        <f t="shared" si="75"/>
        <v/>
      </c>
      <c r="AY151" s="131" t="str">
        <f t="shared" si="75"/>
        <v/>
      </c>
      <c r="AZ151" s="131" t="str">
        <f t="shared" si="75"/>
        <v/>
      </c>
    </row>
    <row r="152" spans="1:52" x14ac:dyDescent="0.2">
      <c r="A152" s="135">
        <v>143</v>
      </c>
      <c r="B152" s="131" t="str">
        <f t="shared" si="71"/>
        <v/>
      </c>
      <c r="C152" s="131" t="str">
        <f t="shared" si="71"/>
        <v/>
      </c>
      <c r="D152" s="131" t="str">
        <f t="shared" si="71"/>
        <v/>
      </c>
      <c r="E152" s="131" t="str">
        <f t="shared" si="71"/>
        <v/>
      </c>
      <c r="F152" s="131" t="str">
        <f t="shared" si="71"/>
        <v/>
      </c>
      <c r="G152" s="131" t="str">
        <f t="shared" si="71"/>
        <v/>
      </c>
      <c r="H152" s="131" t="str">
        <f t="shared" si="71"/>
        <v/>
      </c>
      <c r="I152" s="131" t="str">
        <f t="shared" si="71"/>
        <v/>
      </c>
      <c r="J152" s="131" t="str">
        <f t="shared" si="71"/>
        <v/>
      </c>
      <c r="K152" s="131" t="str">
        <f t="shared" si="71"/>
        <v/>
      </c>
      <c r="L152" s="131" t="str">
        <f t="shared" si="72"/>
        <v>TWIGGS COUNTY</v>
      </c>
      <c r="M152" s="131" t="str">
        <f t="shared" si="72"/>
        <v/>
      </c>
      <c r="N152" s="131" t="str">
        <f t="shared" si="72"/>
        <v/>
      </c>
      <c r="O152" s="131" t="str">
        <f t="shared" si="72"/>
        <v/>
      </c>
      <c r="P152" s="131" t="str">
        <f t="shared" si="72"/>
        <v/>
      </c>
      <c r="Q152" s="131" t="str">
        <f t="shared" si="72"/>
        <v/>
      </c>
      <c r="R152" s="131" t="str">
        <f t="shared" si="72"/>
        <v/>
      </c>
      <c r="S152" s="131" t="str">
        <f t="shared" si="72"/>
        <v/>
      </c>
      <c r="T152" s="131" t="str">
        <f t="shared" si="72"/>
        <v/>
      </c>
      <c r="U152" s="131" t="str">
        <f t="shared" si="72"/>
        <v/>
      </c>
      <c r="V152" s="131" t="str">
        <f t="shared" si="73"/>
        <v/>
      </c>
      <c r="W152" s="131" t="str">
        <f t="shared" si="73"/>
        <v/>
      </c>
      <c r="X152" s="131" t="str">
        <f t="shared" si="73"/>
        <v/>
      </c>
      <c r="Y152" s="131" t="str">
        <f t="shared" si="73"/>
        <v/>
      </c>
      <c r="Z152" s="131" t="str">
        <f t="shared" si="73"/>
        <v/>
      </c>
      <c r="AA152" s="131" t="str">
        <f t="shared" si="73"/>
        <v/>
      </c>
      <c r="AB152" s="131" t="str">
        <f t="shared" si="73"/>
        <v/>
      </c>
      <c r="AC152" s="131" t="str">
        <f t="shared" si="73"/>
        <v/>
      </c>
      <c r="AD152" s="131" t="str">
        <f t="shared" si="73"/>
        <v/>
      </c>
      <c r="AE152" s="131" t="str">
        <f t="shared" si="73"/>
        <v/>
      </c>
      <c r="AF152" s="131" t="str">
        <f t="shared" si="74"/>
        <v/>
      </c>
      <c r="AG152" s="131" t="str">
        <f t="shared" si="74"/>
        <v/>
      </c>
      <c r="AH152" s="131" t="str">
        <f t="shared" si="74"/>
        <v/>
      </c>
      <c r="AI152" s="131" t="str">
        <f t="shared" si="74"/>
        <v/>
      </c>
      <c r="AJ152" s="131" t="str">
        <f t="shared" si="74"/>
        <v/>
      </c>
      <c r="AK152" s="131" t="str">
        <f t="shared" si="74"/>
        <v/>
      </c>
      <c r="AL152" s="131" t="str">
        <f t="shared" si="74"/>
        <v/>
      </c>
      <c r="AM152" s="131" t="str">
        <f t="shared" si="74"/>
        <v/>
      </c>
      <c r="AN152" s="131" t="str">
        <f t="shared" si="74"/>
        <v/>
      </c>
      <c r="AO152" s="131" t="str">
        <f t="shared" si="74"/>
        <v/>
      </c>
      <c r="AP152" s="131" t="str">
        <f t="shared" si="75"/>
        <v/>
      </c>
      <c r="AQ152" s="131" t="str">
        <f t="shared" si="75"/>
        <v/>
      </c>
      <c r="AR152" s="131" t="str">
        <f t="shared" si="75"/>
        <v/>
      </c>
      <c r="AS152" s="131" t="str">
        <f t="shared" si="75"/>
        <v>LAVACA COUNTY</v>
      </c>
      <c r="AT152" s="131" t="str">
        <f t="shared" si="75"/>
        <v/>
      </c>
      <c r="AU152" s="131" t="str">
        <f t="shared" si="75"/>
        <v/>
      </c>
      <c r="AV152" s="131" t="str">
        <f t="shared" si="75"/>
        <v/>
      </c>
      <c r="AW152" s="131" t="str">
        <f t="shared" si="75"/>
        <v/>
      </c>
      <c r="AX152" s="131" t="str">
        <f t="shared" si="75"/>
        <v/>
      </c>
      <c r="AY152" s="131" t="str">
        <f t="shared" si="75"/>
        <v/>
      </c>
      <c r="AZ152" s="131" t="str">
        <f t="shared" si="75"/>
        <v/>
      </c>
    </row>
    <row r="153" spans="1:52" x14ac:dyDescent="0.2">
      <c r="A153" s="135">
        <v>144</v>
      </c>
      <c r="B153" s="131" t="str">
        <f t="shared" si="71"/>
        <v/>
      </c>
      <c r="C153" s="131" t="str">
        <f t="shared" si="71"/>
        <v/>
      </c>
      <c r="D153" s="131" t="str">
        <f t="shared" si="71"/>
        <v/>
      </c>
      <c r="E153" s="131" t="str">
        <f t="shared" si="71"/>
        <v/>
      </c>
      <c r="F153" s="131" t="str">
        <f t="shared" si="71"/>
        <v/>
      </c>
      <c r="G153" s="131" t="str">
        <f t="shared" si="71"/>
        <v/>
      </c>
      <c r="H153" s="131" t="str">
        <f t="shared" si="71"/>
        <v/>
      </c>
      <c r="I153" s="131" t="str">
        <f t="shared" si="71"/>
        <v/>
      </c>
      <c r="J153" s="131" t="str">
        <f t="shared" si="71"/>
        <v/>
      </c>
      <c r="K153" s="131" t="str">
        <f t="shared" si="71"/>
        <v/>
      </c>
      <c r="L153" s="131" t="str">
        <f t="shared" si="72"/>
        <v>UNION COUNTY</v>
      </c>
      <c r="M153" s="131" t="str">
        <f t="shared" si="72"/>
        <v/>
      </c>
      <c r="N153" s="131" t="str">
        <f t="shared" si="72"/>
        <v/>
      </c>
      <c r="O153" s="131" t="str">
        <f t="shared" si="72"/>
        <v/>
      </c>
      <c r="P153" s="131" t="str">
        <f t="shared" si="72"/>
        <v/>
      </c>
      <c r="Q153" s="131" t="str">
        <f t="shared" si="72"/>
        <v/>
      </c>
      <c r="R153" s="131" t="str">
        <f t="shared" si="72"/>
        <v/>
      </c>
      <c r="S153" s="131" t="str">
        <f t="shared" si="72"/>
        <v/>
      </c>
      <c r="T153" s="131" t="str">
        <f t="shared" si="72"/>
        <v/>
      </c>
      <c r="U153" s="131" t="str">
        <f t="shared" si="72"/>
        <v/>
      </c>
      <c r="V153" s="131" t="str">
        <f t="shared" si="73"/>
        <v/>
      </c>
      <c r="W153" s="131" t="str">
        <f t="shared" si="73"/>
        <v/>
      </c>
      <c r="X153" s="131" t="str">
        <f t="shared" si="73"/>
        <v/>
      </c>
      <c r="Y153" s="131" t="str">
        <f t="shared" si="73"/>
        <v/>
      </c>
      <c r="Z153" s="131" t="str">
        <f t="shared" si="73"/>
        <v/>
      </c>
      <c r="AA153" s="131" t="str">
        <f t="shared" si="73"/>
        <v/>
      </c>
      <c r="AB153" s="131" t="str">
        <f t="shared" si="73"/>
        <v/>
      </c>
      <c r="AC153" s="131" t="str">
        <f t="shared" si="73"/>
        <v/>
      </c>
      <c r="AD153" s="131" t="str">
        <f t="shared" si="73"/>
        <v/>
      </c>
      <c r="AE153" s="131" t="str">
        <f t="shared" si="73"/>
        <v/>
      </c>
      <c r="AF153" s="131" t="str">
        <f t="shared" si="74"/>
        <v/>
      </c>
      <c r="AG153" s="131" t="str">
        <f t="shared" si="74"/>
        <v/>
      </c>
      <c r="AH153" s="131" t="str">
        <f t="shared" si="74"/>
        <v/>
      </c>
      <c r="AI153" s="131" t="str">
        <f t="shared" si="74"/>
        <v/>
      </c>
      <c r="AJ153" s="131" t="str">
        <f t="shared" si="74"/>
        <v/>
      </c>
      <c r="AK153" s="131" t="str">
        <f t="shared" si="74"/>
        <v/>
      </c>
      <c r="AL153" s="131" t="str">
        <f t="shared" si="74"/>
        <v/>
      </c>
      <c r="AM153" s="131" t="str">
        <f t="shared" si="74"/>
        <v/>
      </c>
      <c r="AN153" s="131" t="str">
        <f t="shared" si="74"/>
        <v/>
      </c>
      <c r="AO153" s="131" t="str">
        <f t="shared" si="74"/>
        <v/>
      </c>
      <c r="AP153" s="131" t="str">
        <f t="shared" si="75"/>
        <v/>
      </c>
      <c r="AQ153" s="131" t="str">
        <f t="shared" si="75"/>
        <v/>
      </c>
      <c r="AR153" s="131" t="str">
        <f t="shared" si="75"/>
        <v/>
      </c>
      <c r="AS153" s="131" t="str">
        <f t="shared" si="75"/>
        <v>LEE COUNTY</v>
      </c>
      <c r="AT153" s="131" t="str">
        <f t="shared" si="75"/>
        <v/>
      </c>
      <c r="AU153" s="131" t="str">
        <f t="shared" si="75"/>
        <v/>
      </c>
      <c r="AV153" s="131" t="str">
        <f t="shared" si="75"/>
        <v/>
      </c>
      <c r="AW153" s="131" t="str">
        <f t="shared" si="75"/>
        <v/>
      </c>
      <c r="AX153" s="131" t="str">
        <f t="shared" si="75"/>
        <v/>
      </c>
      <c r="AY153" s="131" t="str">
        <f t="shared" si="75"/>
        <v/>
      </c>
      <c r="AZ153" s="131" t="str">
        <f t="shared" si="75"/>
        <v/>
      </c>
    </row>
    <row r="154" spans="1:52" x14ac:dyDescent="0.2">
      <c r="A154" s="135">
        <v>145</v>
      </c>
      <c r="B154" s="131" t="str">
        <f t="shared" si="71"/>
        <v/>
      </c>
      <c r="C154" s="131" t="str">
        <f t="shared" si="71"/>
        <v/>
      </c>
      <c r="D154" s="131" t="str">
        <f t="shared" si="71"/>
        <v/>
      </c>
      <c r="E154" s="131" t="str">
        <f t="shared" si="71"/>
        <v/>
      </c>
      <c r="F154" s="131" t="str">
        <f t="shared" si="71"/>
        <v/>
      </c>
      <c r="G154" s="131" t="str">
        <f t="shared" si="71"/>
        <v/>
      </c>
      <c r="H154" s="131" t="str">
        <f t="shared" si="71"/>
        <v/>
      </c>
      <c r="I154" s="131" t="str">
        <f t="shared" si="71"/>
        <v/>
      </c>
      <c r="J154" s="131" t="str">
        <f t="shared" si="71"/>
        <v/>
      </c>
      <c r="K154" s="131" t="str">
        <f t="shared" si="71"/>
        <v/>
      </c>
      <c r="L154" s="131" t="str">
        <f t="shared" si="72"/>
        <v>UPSON COUNTY</v>
      </c>
      <c r="M154" s="131" t="str">
        <f t="shared" si="72"/>
        <v/>
      </c>
      <c r="N154" s="131" t="str">
        <f t="shared" si="72"/>
        <v/>
      </c>
      <c r="O154" s="131" t="str">
        <f t="shared" si="72"/>
        <v/>
      </c>
      <c r="P154" s="131" t="str">
        <f t="shared" si="72"/>
        <v/>
      </c>
      <c r="Q154" s="131" t="str">
        <f t="shared" si="72"/>
        <v/>
      </c>
      <c r="R154" s="131" t="str">
        <f t="shared" si="72"/>
        <v/>
      </c>
      <c r="S154" s="131" t="str">
        <f t="shared" si="72"/>
        <v/>
      </c>
      <c r="T154" s="131" t="str">
        <f t="shared" si="72"/>
        <v/>
      </c>
      <c r="U154" s="131" t="str">
        <f t="shared" si="72"/>
        <v/>
      </c>
      <c r="V154" s="131" t="str">
        <f t="shared" si="73"/>
        <v/>
      </c>
      <c r="W154" s="131" t="str">
        <f t="shared" si="73"/>
        <v/>
      </c>
      <c r="X154" s="131" t="str">
        <f t="shared" si="73"/>
        <v/>
      </c>
      <c r="Y154" s="131" t="str">
        <f t="shared" si="73"/>
        <v/>
      </c>
      <c r="Z154" s="131" t="str">
        <f t="shared" si="73"/>
        <v/>
      </c>
      <c r="AA154" s="131" t="str">
        <f t="shared" si="73"/>
        <v/>
      </c>
      <c r="AB154" s="131" t="str">
        <f t="shared" si="73"/>
        <v/>
      </c>
      <c r="AC154" s="131" t="str">
        <f t="shared" si="73"/>
        <v/>
      </c>
      <c r="AD154" s="131" t="str">
        <f t="shared" si="73"/>
        <v/>
      </c>
      <c r="AE154" s="131" t="str">
        <f t="shared" si="73"/>
        <v/>
      </c>
      <c r="AF154" s="131" t="str">
        <f t="shared" si="74"/>
        <v/>
      </c>
      <c r="AG154" s="131" t="str">
        <f t="shared" si="74"/>
        <v/>
      </c>
      <c r="AH154" s="131" t="str">
        <f t="shared" si="74"/>
        <v/>
      </c>
      <c r="AI154" s="131" t="str">
        <f t="shared" si="74"/>
        <v/>
      </c>
      <c r="AJ154" s="131" t="str">
        <f t="shared" si="74"/>
        <v/>
      </c>
      <c r="AK154" s="131" t="str">
        <f t="shared" si="74"/>
        <v/>
      </c>
      <c r="AL154" s="131" t="str">
        <f t="shared" si="74"/>
        <v/>
      </c>
      <c r="AM154" s="131" t="str">
        <f t="shared" si="74"/>
        <v/>
      </c>
      <c r="AN154" s="131" t="str">
        <f t="shared" si="74"/>
        <v/>
      </c>
      <c r="AO154" s="131" t="str">
        <f t="shared" si="74"/>
        <v/>
      </c>
      <c r="AP154" s="131" t="str">
        <f t="shared" si="75"/>
        <v/>
      </c>
      <c r="AQ154" s="131" t="str">
        <f t="shared" si="75"/>
        <v/>
      </c>
      <c r="AR154" s="131" t="str">
        <f t="shared" si="75"/>
        <v/>
      </c>
      <c r="AS154" s="131" t="str">
        <f t="shared" si="75"/>
        <v>LEON COUNTY</v>
      </c>
      <c r="AT154" s="131" t="str">
        <f t="shared" si="75"/>
        <v/>
      </c>
      <c r="AU154" s="131" t="str">
        <f t="shared" si="75"/>
        <v/>
      </c>
      <c r="AV154" s="131" t="str">
        <f t="shared" si="75"/>
        <v/>
      </c>
      <c r="AW154" s="131" t="str">
        <f t="shared" si="75"/>
        <v/>
      </c>
      <c r="AX154" s="131" t="str">
        <f t="shared" si="75"/>
        <v/>
      </c>
      <c r="AY154" s="131" t="str">
        <f t="shared" si="75"/>
        <v/>
      </c>
      <c r="AZ154" s="131" t="str">
        <f t="shared" si="75"/>
        <v/>
      </c>
    </row>
    <row r="155" spans="1:52" x14ac:dyDescent="0.2">
      <c r="A155" s="135">
        <v>146</v>
      </c>
      <c r="B155" s="131" t="str">
        <f t="shared" si="71"/>
        <v/>
      </c>
      <c r="C155" s="131" t="str">
        <f t="shared" si="71"/>
        <v/>
      </c>
      <c r="D155" s="131" t="str">
        <f t="shared" si="71"/>
        <v/>
      </c>
      <c r="E155" s="131" t="str">
        <f t="shared" si="71"/>
        <v/>
      </c>
      <c r="F155" s="131" t="str">
        <f t="shared" si="71"/>
        <v/>
      </c>
      <c r="G155" s="131" t="str">
        <f t="shared" si="71"/>
        <v/>
      </c>
      <c r="H155" s="131" t="str">
        <f t="shared" si="71"/>
        <v/>
      </c>
      <c r="I155" s="131" t="str">
        <f t="shared" si="71"/>
        <v/>
      </c>
      <c r="J155" s="131" t="str">
        <f t="shared" si="71"/>
        <v/>
      </c>
      <c r="K155" s="131" t="str">
        <f t="shared" si="71"/>
        <v/>
      </c>
      <c r="L155" s="131" t="str">
        <f t="shared" si="72"/>
        <v>WALKER COUNTY</v>
      </c>
      <c r="M155" s="131" t="str">
        <f t="shared" si="72"/>
        <v/>
      </c>
      <c r="N155" s="131" t="str">
        <f t="shared" si="72"/>
        <v/>
      </c>
      <c r="O155" s="131" t="str">
        <f t="shared" si="72"/>
        <v/>
      </c>
      <c r="P155" s="131" t="str">
        <f t="shared" si="72"/>
        <v/>
      </c>
      <c r="Q155" s="131" t="str">
        <f t="shared" si="72"/>
        <v/>
      </c>
      <c r="R155" s="131" t="str">
        <f t="shared" si="72"/>
        <v/>
      </c>
      <c r="S155" s="131" t="str">
        <f t="shared" si="72"/>
        <v/>
      </c>
      <c r="T155" s="131" t="str">
        <f t="shared" si="72"/>
        <v/>
      </c>
      <c r="U155" s="131" t="str">
        <f t="shared" si="72"/>
        <v/>
      </c>
      <c r="V155" s="131" t="str">
        <f t="shared" si="73"/>
        <v/>
      </c>
      <c r="W155" s="131" t="str">
        <f t="shared" si="73"/>
        <v/>
      </c>
      <c r="X155" s="131" t="str">
        <f t="shared" si="73"/>
        <v/>
      </c>
      <c r="Y155" s="131" t="str">
        <f t="shared" si="73"/>
        <v/>
      </c>
      <c r="Z155" s="131" t="str">
        <f t="shared" si="73"/>
        <v/>
      </c>
      <c r="AA155" s="131" t="str">
        <f t="shared" si="73"/>
        <v/>
      </c>
      <c r="AB155" s="131" t="str">
        <f t="shared" si="73"/>
        <v/>
      </c>
      <c r="AC155" s="131" t="str">
        <f t="shared" si="73"/>
        <v/>
      </c>
      <c r="AD155" s="131" t="str">
        <f t="shared" si="73"/>
        <v/>
      </c>
      <c r="AE155" s="131" t="str">
        <f t="shared" si="73"/>
        <v/>
      </c>
      <c r="AF155" s="131" t="str">
        <f t="shared" si="74"/>
        <v/>
      </c>
      <c r="AG155" s="131" t="str">
        <f t="shared" si="74"/>
        <v/>
      </c>
      <c r="AH155" s="131" t="str">
        <f t="shared" si="74"/>
        <v/>
      </c>
      <c r="AI155" s="131" t="str">
        <f t="shared" si="74"/>
        <v/>
      </c>
      <c r="AJ155" s="131" t="str">
        <f t="shared" si="74"/>
        <v/>
      </c>
      <c r="AK155" s="131" t="str">
        <f t="shared" si="74"/>
        <v/>
      </c>
      <c r="AL155" s="131" t="str">
        <f t="shared" si="74"/>
        <v/>
      </c>
      <c r="AM155" s="131" t="str">
        <f t="shared" si="74"/>
        <v/>
      </c>
      <c r="AN155" s="131" t="str">
        <f t="shared" si="74"/>
        <v/>
      </c>
      <c r="AO155" s="131" t="str">
        <f t="shared" si="74"/>
        <v/>
      </c>
      <c r="AP155" s="131" t="str">
        <f t="shared" si="75"/>
        <v/>
      </c>
      <c r="AQ155" s="131" t="str">
        <f t="shared" si="75"/>
        <v/>
      </c>
      <c r="AR155" s="131" t="str">
        <f t="shared" si="75"/>
        <v/>
      </c>
      <c r="AS155" s="131" t="str">
        <f t="shared" si="75"/>
        <v>LIBERTY COUNTY</v>
      </c>
      <c r="AT155" s="131" t="str">
        <f t="shared" si="75"/>
        <v/>
      </c>
      <c r="AU155" s="131" t="str">
        <f t="shared" si="75"/>
        <v/>
      </c>
      <c r="AV155" s="131" t="str">
        <f t="shared" si="75"/>
        <v/>
      </c>
      <c r="AW155" s="131" t="str">
        <f t="shared" si="75"/>
        <v/>
      </c>
      <c r="AX155" s="131" t="str">
        <f t="shared" si="75"/>
        <v/>
      </c>
      <c r="AY155" s="131" t="str">
        <f t="shared" si="75"/>
        <v/>
      </c>
      <c r="AZ155" s="131" t="str">
        <f t="shared" si="75"/>
        <v/>
      </c>
    </row>
    <row r="156" spans="1:52" x14ac:dyDescent="0.2">
      <c r="A156" s="135">
        <v>147</v>
      </c>
      <c r="B156" s="131" t="str">
        <f t="shared" si="71"/>
        <v/>
      </c>
      <c r="C156" s="131" t="str">
        <f t="shared" si="71"/>
        <v/>
      </c>
      <c r="D156" s="131" t="str">
        <f t="shared" si="71"/>
        <v/>
      </c>
      <c r="E156" s="131" t="str">
        <f t="shared" si="71"/>
        <v/>
      </c>
      <c r="F156" s="131" t="str">
        <f t="shared" si="71"/>
        <v/>
      </c>
      <c r="G156" s="131" t="str">
        <f t="shared" si="71"/>
        <v/>
      </c>
      <c r="H156" s="131" t="str">
        <f t="shared" si="71"/>
        <v/>
      </c>
      <c r="I156" s="131" t="str">
        <f t="shared" si="71"/>
        <v/>
      </c>
      <c r="J156" s="131" t="str">
        <f t="shared" si="71"/>
        <v/>
      </c>
      <c r="K156" s="131" t="str">
        <f t="shared" si="71"/>
        <v/>
      </c>
      <c r="L156" s="131" t="str">
        <f t="shared" si="72"/>
        <v>WALTON COUNTY</v>
      </c>
      <c r="M156" s="131" t="str">
        <f t="shared" si="72"/>
        <v/>
      </c>
      <c r="N156" s="131" t="str">
        <f t="shared" si="72"/>
        <v/>
      </c>
      <c r="O156" s="131" t="str">
        <f t="shared" si="72"/>
        <v/>
      </c>
      <c r="P156" s="131" t="str">
        <f t="shared" si="72"/>
        <v/>
      </c>
      <c r="Q156" s="131" t="str">
        <f t="shared" si="72"/>
        <v/>
      </c>
      <c r="R156" s="131" t="str">
        <f t="shared" si="72"/>
        <v/>
      </c>
      <c r="S156" s="131" t="str">
        <f t="shared" si="72"/>
        <v/>
      </c>
      <c r="T156" s="131" t="str">
        <f t="shared" si="72"/>
        <v/>
      </c>
      <c r="U156" s="131" t="str">
        <f t="shared" si="72"/>
        <v/>
      </c>
      <c r="V156" s="131" t="str">
        <f t="shared" si="73"/>
        <v/>
      </c>
      <c r="W156" s="131" t="str">
        <f t="shared" si="73"/>
        <v/>
      </c>
      <c r="X156" s="131" t="str">
        <f t="shared" si="73"/>
        <v/>
      </c>
      <c r="Y156" s="131" t="str">
        <f t="shared" si="73"/>
        <v/>
      </c>
      <c r="Z156" s="131" t="str">
        <f t="shared" si="73"/>
        <v/>
      </c>
      <c r="AA156" s="131" t="str">
        <f t="shared" si="73"/>
        <v/>
      </c>
      <c r="AB156" s="131" t="str">
        <f t="shared" si="73"/>
        <v/>
      </c>
      <c r="AC156" s="131" t="str">
        <f t="shared" si="73"/>
        <v/>
      </c>
      <c r="AD156" s="131" t="str">
        <f t="shared" si="73"/>
        <v/>
      </c>
      <c r="AE156" s="131" t="str">
        <f t="shared" si="73"/>
        <v/>
      </c>
      <c r="AF156" s="131" t="str">
        <f t="shared" si="74"/>
        <v/>
      </c>
      <c r="AG156" s="131" t="str">
        <f t="shared" si="74"/>
        <v/>
      </c>
      <c r="AH156" s="131" t="str">
        <f t="shared" si="74"/>
        <v/>
      </c>
      <c r="AI156" s="131" t="str">
        <f t="shared" si="74"/>
        <v/>
      </c>
      <c r="AJ156" s="131" t="str">
        <f t="shared" si="74"/>
        <v/>
      </c>
      <c r="AK156" s="131" t="str">
        <f t="shared" si="74"/>
        <v/>
      </c>
      <c r="AL156" s="131" t="str">
        <f t="shared" si="74"/>
        <v/>
      </c>
      <c r="AM156" s="131" t="str">
        <f t="shared" si="74"/>
        <v/>
      </c>
      <c r="AN156" s="131" t="str">
        <f t="shared" si="74"/>
        <v/>
      </c>
      <c r="AO156" s="131" t="str">
        <f t="shared" si="74"/>
        <v/>
      </c>
      <c r="AP156" s="131" t="str">
        <f t="shared" si="75"/>
        <v/>
      </c>
      <c r="AQ156" s="131" t="str">
        <f t="shared" si="75"/>
        <v/>
      </c>
      <c r="AR156" s="131" t="str">
        <f t="shared" si="75"/>
        <v/>
      </c>
      <c r="AS156" s="131" t="str">
        <f t="shared" si="75"/>
        <v>LIMESTONE COUNTY</v>
      </c>
      <c r="AT156" s="131" t="str">
        <f t="shared" si="75"/>
        <v/>
      </c>
      <c r="AU156" s="131" t="str">
        <f t="shared" si="75"/>
        <v/>
      </c>
      <c r="AV156" s="131" t="str">
        <f t="shared" si="75"/>
        <v/>
      </c>
      <c r="AW156" s="131" t="str">
        <f t="shared" si="75"/>
        <v/>
      </c>
      <c r="AX156" s="131" t="str">
        <f t="shared" si="75"/>
        <v/>
      </c>
      <c r="AY156" s="131" t="str">
        <f t="shared" si="75"/>
        <v/>
      </c>
      <c r="AZ156" s="131" t="str">
        <f t="shared" si="75"/>
        <v/>
      </c>
    </row>
    <row r="157" spans="1:52" x14ac:dyDescent="0.2">
      <c r="A157" s="135">
        <v>148</v>
      </c>
      <c r="B157" s="131" t="str">
        <f t="shared" si="71"/>
        <v/>
      </c>
      <c r="C157" s="131" t="str">
        <f t="shared" si="71"/>
        <v/>
      </c>
      <c r="D157" s="131" t="str">
        <f t="shared" si="71"/>
        <v/>
      </c>
      <c r="E157" s="131" t="str">
        <f t="shared" si="71"/>
        <v/>
      </c>
      <c r="F157" s="131" t="str">
        <f t="shared" si="71"/>
        <v/>
      </c>
      <c r="G157" s="131" t="str">
        <f t="shared" si="71"/>
        <v/>
      </c>
      <c r="H157" s="131" t="str">
        <f t="shared" si="71"/>
        <v/>
      </c>
      <c r="I157" s="131" t="str">
        <f t="shared" si="71"/>
        <v/>
      </c>
      <c r="J157" s="131" t="str">
        <f t="shared" si="71"/>
        <v/>
      </c>
      <c r="K157" s="131" t="str">
        <f t="shared" si="71"/>
        <v/>
      </c>
      <c r="L157" s="131" t="str">
        <f t="shared" si="72"/>
        <v>WARE COUNTY</v>
      </c>
      <c r="M157" s="131" t="str">
        <f t="shared" si="72"/>
        <v/>
      </c>
      <c r="N157" s="131" t="str">
        <f t="shared" si="72"/>
        <v/>
      </c>
      <c r="O157" s="131" t="str">
        <f t="shared" si="72"/>
        <v/>
      </c>
      <c r="P157" s="131" t="str">
        <f t="shared" si="72"/>
        <v/>
      </c>
      <c r="Q157" s="131" t="str">
        <f t="shared" si="72"/>
        <v/>
      </c>
      <c r="R157" s="131" t="str">
        <f t="shared" si="72"/>
        <v/>
      </c>
      <c r="S157" s="131" t="str">
        <f t="shared" si="72"/>
        <v/>
      </c>
      <c r="T157" s="131" t="str">
        <f t="shared" si="72"/>
        <v/>
      </c>
      <c r="U157" s="131" t="str">
        <f t="shared" si="72"/>
        <v/>
      </c>
      <c r="V157" s="131" t="str">
        <f t="shared" si="73"/>
        <v/>
      </c>
      <c r="W157" s="131" t="str">
        <f t="shared" si="73"/>
        <v/>
      </c>
      <c r="X157" s="131" t="str">
        <f t="shared" si="73"/>
        <v/>
      </c>
      <c r="Y157" s="131" t="str">
        <f t="shared" si="73"/>
        <v/>
      </c>
      <c r="Z157" s="131" t="str">
        <f t="shared" si="73"/>
        <v/>
      </c>
      <c r="AA157" s="131" t="str">
        <f t="shared" si="73"/>
        <v/>
      </c>
      <c r="AB157" s="131" t="str">
        <f t="shared" si="73"/>
        <v/>
      </c>
      <c r="AC157" s="131" t="str">
        <f t="shared" si="73"/>
        <v/>
      </c>
      <c r="AD157" s="131" t="str">
        <f t="shared" si="73"/>
        <v/>
      </c>
      <c r="AE157" s="131" t="str">
        <f t="shared" si="73"/>
        <v/>
      </c>
      <c r="AF157" s="131" t="str">
        <f t="shared" si="74"/>
        <v/>
      </c>
      <c r="AG157" s="131" t="str">
        <f t="shared" si="74"/>
        <v/>
      </c>
      <c r="AH157" s="131" t="str">
        <f t="shared" si="74"/>
        <v/>
      </c>
      <c r="AI157" s="131" t="str">
        <f t="shared" si="74"/>
        <v/>
      </c>
      <c r="AJ157" s="131" t="str">
        <f t="shared" si="74"/>
        <v/>
      </c>
      <c r="AK157" s="131" t="str">
        <f t="shared" si="74"/>
        <v/>
      </c>
      <c r="AL157" s="131" t="str">
        <f t="shared" si="74"/>
        <v/>
      </c>
      <c r="AM157" s="131" t="str">
        <f t="shared" si="74"/>
        <v/>
      </c>
      <c r="AN157" s="131" t="str">
        <f t="shared" si="74"/>
        <v/>
      </c>
      <c r="AO157" s="131" t="str">
        <f t="shared" si="74"/>
        <v/>
      </c>
      <c r="AP157" s="131" t="str">
        <f t="shared" si="75"/>
        <v/>
      </c>
      <c r="AQ157" s="131" t="str">
        <f t="shared" si="75"/>
        <v/>
      </c>
      <c r="AR157" s="131" t="str">
        <f t="shared" si="75"/>
        <v/>
      </c>
      <c r="AS157" s="131" t="str">
        <f t="shared" si="75"/>
        <v>LIPSCOMB COUNTY</v>
      </c>
      <c r="AT157" s="131" t="str">
        <f t="shared" si="75"/>
        <v/>
      </c>
      <c r="AU157" s="131" t="str">
        <f t="shared" si="75"/>
        <v/>
      </c>
      <c r="AV157" s="131" t="str">
        <f t="shared" si="75"/>
        <v/>
      </c>
      <c r="AW157" s="131" t="str">
        <f t="shared" si="75"/>
        <v/>
      </c>
      <c r="AX157" s="131" t="str">
        <f t="shared" si="75"/>
        <v/>
      </c>
      <c r="AY157" s="131" t="str">
        <f t="shared" si="75"/>
        <v/>
      </c>
      <c r="AZ157" s="131" t="str">
        <f t="shared" si="75"/>
        <v/>
      </c>
    </row>
    <row r="158" spans="1:52" x14ac:dyDescent="0.2">
      <c r="A158" s="135">
        <v>149</v>
      </c>
      <c r="B158" s="131" t="str">
        <f t="shared" si="71"/>
        <v/>
      </c>
      <c r="C158" s="131" t="str">
        <f t="shared" si="71"/>
        <v/>
      </c>
      <c r="D158" s="131" t="str">
        <f t="shared" si="71"/>
        <v/>
      </c>
      <c r="E158" s="131" t="str">
        <f t="shared" si="71"/>
        <v/>
      </c>
      <c r="F158" s="131" t="str">
        <f t="shared" si="71"/>
        <v/>
      </c>
      <c r="G158" s="131" t="str">
        <f t="shared" si="71"/>
        <v/>
      </c>
      <c r="H158" s="131" t="str">
        <f t="shared" si="71"/>
        <v/>
      </c>
      <c r="I158" s="131" t="str">
        <f t="shared" si="71"/>
        <v/>
      </c>
      <c r="J158" s="131" t="str">
        <f t="shared" si="71"/>
        <v/>
      </c>
      <c r="K158" s="131" t="str">
        <f t="shared" si="71"/>
        <v/>
      </c>
      <c r="L158" s="131" t="str">
        <f t="shared" si="72"/>
        <v>WARREN COUNTY</v>
      </c>
      <c r="M158" s="131" t="str">
        <f t="shared" si="72"/>
        <v/>
      </c>
      <c r="N158" s="131" t="str">
        <f t="shared" si="72"/>
        <v/>
      </c>
      <c r="O158" s="131" t="str">
        <f t="shared" si="72"/>
        <v/>
      </c>
      <c r="P158" s="131" t="str">
        <f t="shared" si="72"/>
        <v/>
      </c>
      <c r="Q158" s="131" t="str">
        <f t="shared" si="72"/>
        <v/>
      </c>
      <c r="R158" s="131" t="str">
        <f t="shared" si="72"/>
        <v/>
      </c>
      <c r="S158" s="131" t="str">
        <f t="shared" si="72"/>
        <v/>
      </c>
      <c r="T158" s="131" t="str">
        <f t="shared" si="72"/>
        <v/>
      </c>
      <c r="U158" s="131" t="str">
        <f t="shared" si="72"/>
        <v/>
      </c>
      <c r="V158" s="131" t="str">
        <f t="shared" si="73"/>
        <v/>
      </c>
      <c r="W158" s="131" t="str">
        <f t="shared" si="73"/>
        <v/>
      </c>
      <c r="X158" s="131" t="str">
        <f t="shared" si="73"/>
        <v/>
      </c>
      <c r="Y158" s="131" t="str">
        <f t="shared" si="73"/>
        <v/>
      </c>
      <c r="Z158" s="131" t="str">
        <f t="shared" si="73"/>
        <v/>
      </c>
      <c r="AA158" s="131" t="str">
        <f t="shared" si="73"/>
        <v/>
      </c>
      <c r="AB158" s="131" t="str">
        <f t="shared" si="73"/>
        <v/>
      </c>
      <c r="AC158" s="131" t="str">
        <f t="shared" si="73"/>
        <v/>
      </c>
      <c r="AD158" s="131" t="str">
        <f t="shared" si="73"/>
        <v/>
      </c>
      <c r="AE158" s="131" t="str">
        <f t="shared" si="73"/>
        <v/>
      </c>
      <c r="AF158" s="131" t="str">
        <f t="shared" si="74"/>
        <v/>
      </c>
      <c r="AG158" s="131" t="str">
        <f t="shared" si="74"/>
        <v/>
      </c>
      <c r="AH158" s="131" t="str">
        <f t="shared" si="74"/>
        <v/>
      </c>
      <c r="AI158" s="131" t="str">
        <f t="shared" si="74"/>
        <v/>
      </c>
      <c r="AJ158" s="131" t="str">
        <f t="shared" si="74"/>
        <v/>
      </c>
      <c r="AK158" s="131" t="str">
        <f t="shared" si="74"/>
        <v/>
      </c>
      <c r="AL158" s="131" t="str">
        <f t="shared" si="74"/>
        <v/>
      </c>
      <c r="AM158" s="131" t="str">
        <f t="shared" si="74"/>
        <v/>
      </c>
      <c r="AN158" s="131" t="str">
        <f t="shared" si="74"/>
        <v/>
      </c>
      <c r="AO158" s="131" t="str">
        <f t="shared" si="74"/>
        <v/>
      </c>
      <c r="AP158" s="131" t="str">
        <f t="shared" si="75"/>
        <v/>
      </c>
      <c r="AQ158" s="131" t="str">
        <f t="shared" si="75"/>
        <v/>
      </c>
      <c r="AR158" s="131" t="str">
        <f t="shared" si="75"/>
        <v/>
      </c>
      <c r="AS158" s="131" t="str">
        <f t="shared" si="75"/>
        <v>LIVE OAK COUNTY</v>
      </c>
      <c r="AT158" s="131" t="str">
        <f t="shared" si="75"/>
        <v/>
      </c>
      <c r="AU158" s="131" t="str">
        <f t="shared" si="75"/>
        <v/>
      </c>
      <c r="AV158" s="131" t="str">
        <f t="shared" si="75"/>
        <v/>
      </c>
      <c r="AW158" s="131" t="str">
        <f t="shared" si="75"/>
        <v/>
      </c>
      <c r="AX158" s="131" t="str">
        <f t="shared" si="75"/>
        <v/>
      </c>
      <c r="AY158" s="131" t="str">
        <f t="shared" si="75"/>
        <v/>
      </c>
      <c r="AZ158" s="131" t="str">
        <f t="shared" si="75"/>
        <v/>
      </c>
    </row>
    <row r="159" spans="1:52" x14ac:dyDescent="0.2">
      <c r="A159" s="135">
        <v>150</v>
      </c>
      <c r="B159" s="131" t="str">
        <f t="shared" si="71"/>
        <v/>
      </c>
      <c r="C159" s="131" t="str">
        <f t="shared" si="71"/>
        <v/>
      </c>
      <c r="D159" s="131" t="str">
        <f t="shared" si="71"/>
        <v/>
      </c>
      <c r="E159" s="131" t="str">
        <f t="shared" si="71"/>
        <v/>
      </c>
      <c r="F159" s="131" t="str">
        <f t="shared" si="71"/>
        <v/>
      </c>
      <c r="G159" s="131" t="str">
        <f t="shared" si="71"/>
        <v/>
      </c>
      <c r="H159" s="131" t="str">
        <f t="shared" si="71"/>
        <v/>
      </c>
      <c r="I159" s="131" t="str">
        <f t="shared" si="71"/>
        <v/>
      </c>
      <c r="J159" s="131" t="str">
        <f t="shared" si="71"/>
        <v/>
      </c>
      <c r="K159" s="131" t="str">
        <f t="shared" si="71"/>
        <v/>
      </c>
      <c r="L159" s="131" t="str">
        <f t="shared" si="72"/>
        <v>WASHINGTON COUNTY</v>
      </c>
      <c r="M159" s="131" t="str">
        <f t="shared" si="72"/>
        <v/>
      </c>
      <c r="N159" s="131" t="str">
        <f t="shared" si="72"/>
        <v/>
      </c>
      <c r="O159" s="131" t="str">
        <f t="shared" si="72"/>
        <v/>
      </c>
      <c r="P159" s="131" t="str">
        <f t="shared" si="72"/>
        <v/>
      </c>
      <c r="Q159" s="131" t="str">
        <f t="shared" si="72"/>
        <v/>
      </c>
      <c r="R159" s="131" t="str">
        <f t="shared" si="72"/>
        <v/>
      </c>
      <c r="S159" s="131" t="str">
        <f t="shared" si="72"/>
        <v/>
      </c>
      <c r="T159" s="131" t="str">
        <f t="shared" si="72"/>
        <v/>
      </c>
      <c r="U159" s="131" t="str">
        <f t="shared" si="72"/>
        <v/>
      </c>
      <c r="V159" s="131" t="str">
        <f t="shared" si="73"/>
        <v/>
      </c>
      <c r="W159" s="131" t="str">
        <f t="shared" si="73"/>
        <v/>
      </c>
      <c r="X159" s="131" t="str">
        <f t="shared" si="73"/>
        <v/>
      </c>
      <c r="Y159" s="131" t="str">
        <f t="shared" si="73"/>
        <v/>
      </c>
      <c r="Z159" s="131" t="str">
        <f t="shared" si="73"/>
        <v/>
      </c>
      <c r="AA159" s="131" t="str">
        <f t="shared" si="73"/>
        <v/>
      </c>
      <c r="AB159" s="131" t="str">
        <f t="shared" si="73"/>
        <v/>
      </c>
      <c r="AC159" s="131" t="str">
        <f t="shared" si="73"/>
        <v/>
      </c>
      <c r="AD159" s="131" t="str">
        <f t="shared" si="73"/>
        <v/>
      </c>
      <c r="AE159" s="131" t="str">
        <f t="shared" si="73"/>
        <v/>
      </c>
      <c r="AF159" s="131" t="str">
        <f t="shared" si="74"/>
        <v/>
      </c>
      <c r="AG159" s="131" t="str">
        <f t="shared" si="74"/>
        <v/>
      </c>
      <c r="AH159" s="131" t="str">
        <f t="shared" si="74"/>
        <v/>
      </c>
      <c r="AI159" s="131" t="str">
        <f t="shared" si="74"/>
        <v/>
      </c>
      <c r="AJ159" s="131" t="str">
        <f t="shared" si="74"/>
        <v/>
      </c>
      <c r="AK159" s="131" t="str">
        <f t="shared" si="74"/>
        <v/>
      </c>
      <c r="AL159" s="131" t="str">
        <f t="shared" si="74"/>
        <v/>
      </c>
      <c r="AM159" s="131" t="str">
        <f t="shared" si="74"/>
        <v/>
      </c>
      <c r="AN159" s="131" t="str">
        <f t="shared" si="74"/>
        <v/>
      </c>
      <c r="AO159" s="131" t="str">
        <f t="shared" si="74"/>
        <v/>
      </c>
      <c r="AP159" s="131" t="str">
        <f t="shared" si="75"/>
        <v/>
      </c>
      <c r="AQ159" s="131" t="str">
        <f t="shared" si="75"/>
        <v/>
      </c>
      <c r="AR159" s="131" t="str">
        <f t="shared" si="75"/>
        <v/>
      </c>
      <c r="AS159" s="131" t="str">
        <f t="shared" si="75"/>
        <v>LLANO COUNTY</v>
      </c>
      <c r="AT159" s="131" t="str">
        <f t="shared" si="75"/>
        <v/>
      </c>
      <c r="AU159" s="131" t="str">
        <f t="shared" si="75"/>
        <v/>
      </c>
      <c r="AV159" s="131" t="str">
        <f t="shared" si="75"/>
        <v/>
      </c>
      <c r="AW159" s="131" t="str">
        <f t="shared" si="75"/>
        <v/>
      </c>
      <c r="AX159" s="131" t="str">
        <f t="shared" si="75"/>
        <v/>
      </c>
      <c r="AY159" s="131" t="str">
        <f t="shared" si="75"/>
        <v/>
      </c>
      <c r="AZ159" s="131" t="str">
        <f t="shared" si="75"/>
        <v/>
      </c>
    </row>
    <row r="160" spans="1:52" x14ac:dyDescent="0.2">
      <c r="A160" s="135">
        <v>151</v>
      </c>
      <c r="B160" s="131" t="str">
        <f t="shared" ref="B160:K169" si="76">IFERROR(VLOOKUP($B$3&amp;"_"&amp;B$8&amp;$A160,LookUpTable_CountyName_AllYears,3,FALSE),"")</f>
        <v/>
      </c>
      <c r="C160" s="131" t="str">
        <f t="shared" si="76"/>
        <v/>
      </c>
      <c r="D160" s="131" t="str">
        <f t="shared" si="76"/>
        <v/>
      </c>
      <c r="E160" s="131" t="str">
        <f t="shared" si="76"/>
        <v/>
      </c>
      <c r="F160" s="131" t="str">
        <f t="shared" si="76"/>
        <v/>
      </c>
      <c r="G160" s="131" t="str">
        <f t="shared" si="76"/>
        <v/>
      </c>
      <c r="H160" s="131" t="str">
        <f t="shared" si="76"/>
        <v/>
      </c>
      <c r="I160" s="131" t="str">
        <f t="shared" si="76"/>
        <v/>
      </c>
      <c r="J160" s="131" t="str">
        <f t="shared" si="76"/>
        <v/>
      </c>
      <c r="K160" s="131" t="str">
        <f t="shared" si="76"/>
        <v/>
      </c>
      <c r="L160" s="131" t="str">
        <f t="shared" ref="L160:U169" si="77">IFERROR(VLOOKUP($B$3&amp;"_"&amp;L$8&amp;$A160,LookUpTable_CountyName_AllYears,3,FALSE),"")</f>
        <v>WAYNE COUNTY</v>
      </c>
      <c r="M160" s="131" t="str">
        <f t="shared" si="77"/>
        <v/>
      </c>
      <c r="N160" s="131" t="str">
        <f t="shared" si="77"/>
        <v/>
      </c>
      <c r="O160" s="131" t="str">
        <f t="shared" si="77"/>
        <v/>
      </c>
      <c r="P160" s="131" t="str">
        <f t="shared" si="77"/>
        <v/>
      </c>
      <c r="Q160" s="131" t="str">
        <f t="shared" si="77"/>
        <v/>
      </c>
      <c r="R160" s="131" t="str">
        <f t="shared" si="77"/>
        <v/>
      </c>
      <c r="S160" s="131" t="str">
        <f t="shared" si="77"/>
        <v/>
      </c>
      <c r="T160" s="131" t="str">
        <f t="shared" si="77"/>
        <v/>
      </c>
      <c r="U160" s="131" t="str">
        <f t="shared" si="77"/>
        <v/>
      </c>
      <c r="V160" s="131" t="str">
        <f t="shared" ref="V160:AE169" si="78">IFERROR(VLOOKUP($B$3&amp;"_"&amp;V$8&amp;$A160,LookUpTable_CountyName_AllYears,3,FALSE),"")</f>
        <v/>
      </c>
      <c r="W160" s="131" t="str">
        <f t="shared" si="78"/>
        <v/>
      </c>
      <c r="X160" s="131" t="str">
        <f t="shared" si="78"/>
        <v/>
      </c>
      <c r="Y160" s="131" t="str">
        <f t="shared" si="78"/>
        <v/>
      </c>
      <c r="Z160" s="131" t="str">
        <f t="shared" si="78"/>
        <v/>
      </c>
      <c r="AA160" s="131" t="str">
        <f t="shared" si="78"/>
        <v/>
      </c>
      <c r="AB160" s="131" t="str">
        <f t="shared" si="78"/>
        <v/>
      </c>
      <c r="AC160" s="131" t="str">
        <f t="shared" si="78"/>
        <v/>
      </c>
      <c r="AD160" s="131" t="str">
        <f t="shared" si="78"/>
        <v/>
      </c>
      <c r="AE160" s="131" t="str">
        <f t="shared" si="78"/>
        <v/>
      </c>
      <c r="AF160" s="131" t="str">
        <f t="shared" ref="AF160:AO169" si="79">IFERROR(VLOOKUP($B$3&amp;"_"&amp;AF$8&amp;$A160,LookUpTable_CountyName_AllYears,3,FALSE),"")</f>
        <v/>
      </c>
      <c r="AG160" s="131" t="str">
        <f t="shared" si="79"/>
        <v/>
      </c>
      <c r="AH160" s="131" t="str">
        <f t="shared" si="79"/>
        <v/>
      </c>
      <c r="AI160" s="131" t="str">
        <f t="shared" si="79"/>
        <v/>
      </c>
      <c r="AJ160" s="131" t="str">
        <f t="shared" si="79"/>
        <v/>
      </c>
      <c r="AK160" s="131" t="str">
        <f t="shared" si="79"/>
        <v/>
      </c>
      <c r="AL160" s="131" t="str">
        <f t="shared" si="79"/>
        <v/>
      </c>
      <c r="AM160" s="131" t="str">
        <f t="shared" si="79"/>
        <v/>
      </c>
      <c r="AN160" s="131" t="str">
        <f t="shared" si="79"/>
        <v/>
      </c>
      <c r="AO160" s="131" t="str">
        <f t="shared" si="79"/>
        <v/>
      </c>
      <c r="AP160" s="131" t="str">
        <f t="shared" ref="AP160:AZ169" si="80">IFERROR(VLOOKUP($B$3&amp;"_"&amp;AP$8&amp;$A160,LookUpTable_CountyName_AllYears,3,FALSE),"")</f>
        <v/>
      </c>
      <c r="AQ160" s="131" t="str">
        <f t="shared" si="80"/>
        <v/>
      </c>
      <c r="AR160" s="131" t="str">
        <f t="shared" si="80"/>
        <v/>
      </c>
      <c r="AS160" s="131" t="str">
        <f t="shared" si="80"/>
        <v>LOVING COUNTY</v>
      </c>
      <c r="AT160" s="131" t="str">
        <f t="shared" si="80"/>
        <v/>
      </c>
      <c r="AU160" s="131" t="str">
        <f t="shared" si="80"/>
        <v/>
      </c>
      <c r="AV160" s="131" t="str">
        <f t="shared" si="80"/>
        <v/>
      </c>
      <c r="AW160" s="131" t="str">
        <f t="shared" si="80"/>
        <v/>
      </c>
      <c r="AX160" s="131" t="str">
        <f t="shared" si="80"/>
        <v/>
      </c>
      <c r="AY160" s="131" t="str">
        <f t="shared" si="80"/>
        <v/>
      </c>
      <c r="AZ160" s="131" t="str">
        <f t="shared" si="80"/>
        <v/>
      </c>
    </row>
    <row r="161" spans="1:52" x14ac:dyDescent="0.2">
      <c r="A161" s="135">
        <v>152</v>
      </c>
      <c r="B161" s="131" t="str">
        <f t="shared" si="76"/>
        <v/>
      </c>
      <c r="C161" s="131" t="str">
        <f t="shared" si="76"/>
        <v/>
      </c>
      <c r="D161" s="131" t="str">
        <f t="shared" si="76"/>
        <v/>
      </c>
      <c r="E161" s="131" t="str">
        <f t="shared" si="76"/>
        <v/>
      </c>
      <c r="F161" s="131" t="str">
        <f t="shared" si="76"/>
        <v/>
      </c>
      <c r="G161" s="131" t="str">
        <f t="shared" si="76"/>
        <v/>
      </c>
      <c r="H161" s="131" t="str">
        <f t="shared" si="76"/>
        <v/>
      </c>
      <c r="I161" s="131" t="str">
        <f t="shared" si="76"/>
        <v/>
      </c>
      <c r="J161" s="131" t="str">
        <f t="shared" si="76"/>
        <v/>
      </c>
      <c r="K161" s="131" t="str">
        <f t="shared" si="76"/>
        <v/>
      </c>
      <c r="L161" s="131" t="str">
        <f t="shared" si="77"/>
        <v>WEBSTER COUNTY</v>
      </c>
      <c r="M161" s="131" t="str">
        <f t="shared" si="77"/>
        <v/>
      </c>
      <c r="N161" s="131" t="str">
        <f t="shared" si="77"/>
        <v/>
      </c>
      <c r="O161" s="131" t="str">
        <f t="shared" si="77"/>
        <v/>
      </c>
      <c r="P161" s="131" t="str">
        <f t="shared" si="77"/>
        <v/>
      </c>
      <c r="Q161" s="131" t="str">
        <f t="shared" si="77"/>
        <v/>
      </c>
      <c r="R161" s="131" t="str">
        <f t="shared" si="77"/>
        <v/>
      </c>
      <c r="S161" s="131" t="str">
        <f t="shared" si="77"/>
        <v/>
      </c>
      <c r="T161" s="131" t="str">
        <f t="shared" si="77"/>
        <v/>
      </c>
      <c r="U161" s="131" t="str">
        <f t="shared" si="77"/>
        <v/>
      </c>
      <c r="V161" s="131" t="str">
        <f t="shared" si="78"/>
        <v/>
      </c>
      <c r="W161" s="131" t="str">
        <f t="shared" si="78"/>
        <v/>
      </c>
      <c r="X161" s="131" t="str">
        <f t="shared" si="78"/>
        <v/>
      </c>
      <c r="Y161" s="131" t="str">
        <f t="shared" si="78"/>
        <v/>
      </c>
      <c r="Z161" s="131" t="str">
        <f t="shared" si="78"/>
        <v/>
      </c>
      <c r="AA161" s="131" t="str">
        <f t="shared" si="78"/>
        <v/>
      </c>
      <c r="AB161" s="131" t="str">
        <f t="shared" si="78"/>
        <v/>
      </c>
      <c r="AC161" s="131" t="str">
        <f t="shared" si="78"/>
        <v/>
      </c>
      <c r="AD161" s="131" t="str">
        <f t="shared" si="78"/>
        <v/>
      </c>
      <c r="AE161" s="131" t="str">
        <f t="shared" si="78"/>
        <v/>
      </c>
      <c r="AF161" s="131" t="str">
        <f t="shared" si="79"/>
        <v/>
      </c>
      <c r="AG161" s="131" t="str">
        <f t="shared" si="79"/>
        <v/>
      </c>
      <c r="AH161" s="131" t="str">
        <f t="shared" si="79"/>
        <v/>
      </c>
      <c r="AI161" s="131" t="str">
        <f t="shared" si="79"/>
        <v/>
      </c>
      <c r="AJ161" s="131" t="str">
        <f t="shared" si="79"/>
        <v/>
      </c>
      <c r="AK161" s="131" t="str">
        <f t="shared" si="79"/>
        <v/>
      </c>
      <c r="AL161" s="131" t="str">
        <f t="shared" si="79"/>
        <v/>
      </c>
      <c r="AM161" s="131" t="str">
        <f t="shared" si="79"/>
        <v/>
      </c>
      <c r="AN161" s="131" t="str">
        <f t="shared" si="79"/>
        <v/>
      </c>
      <c r="AO161" s="131" t="str">
        <f t="shared" si="79"/>
        <v/>
      </c>
      <c r="AP161" s="131" t="str">
        <f t="shared" si="80"/>
        <v/>
      </c>
      <c r="AQ161" s="131" t="str">
        <f t="shared" si="80"/>
        <v/>
      </c>
      <c r="AR161" s="131" t="str">
        <f t="shared" si="80"/>
        <v/>
      </c>
      <c r="AS161" s="131" t="str">
        <f t="shared" si="80"/>
        <v>LUBBOCK COUNTY</v>
      </c>
      <c r="AT161" s="131" t="str">
        <f t="shared" si="80"/>
        <v/>
      </c>
      <c r="AU161" s="131" t="str">
        <f t="shared" si="80"/>
        <v/>
      </c>
      <c r="AV161" s="131" t="str">
        <f t="shared" si="80"/>
        <v/>
      </c>
      <c r="AW161" s="131" t="str">
        <f t="shared" si="80"/>
        <v/>
      </c>
      <c r="AX161" s="131" t="str">
        <f t="shared" si="80"/>
        <v/>
      </c>
      <c r="AY161" s="131" t="str">
        <f t="shared" si="80"/>
        <v/>
      </c>
      <c r="AZ161" s="131" t="str">
        <f t="shared" si="80"/>
        <v/>
      </c>
    </row>
    <row r="162" spans="1:52" x14ac:dyDescent="0.2">
      <c r="A162" s="135">
        <v>153</v>
      </c>
      <c r="B162" s="131" t="str">
        <f t="shared" si="76"/>
        <v/>
      </c>
      <c r="C162" s="131" t="str">
        <f t="shared" si="76"/>
        <v/>
      </c>
      <c r="D162" s="131" t="str">
        <f t="shared" si="76"/>
        <v/>
      </c>
      <c r="E162" s="131" t="str">
        <f t="shared" si="76"/>
        <v/>
      </c>
      <c r="F162" s="131" t="str">
        <f t="shared" si="76"/>
        <v/>
      </c>
      <c r="G162" s="131" t="str">
        <f t="shared" si="76"/>
        <v/>
      </c>
      <c r="H162" s="131" t="str">
        <f t="shared" si="76"/>
        <v/>
      </c>
      <c r="I162" s="131" t="str">
        <f t="shared" si="76"/>
        <v/>
      </c>
      <c r="J162" s="131" t="str">
        <f t="shared" si="76"/>
        <v/>
      </c>
      <c r="K162" s="131" t="str">
        <f t="shared" si="76"/>
        <v/>
      </c>
      <c r="L162" s="131" t="str">
        <f t="shared" si="77"/>
        <v>WHEELER COUNTY</v>
      </c>
      <c r="M162" s="131" t="str">
        <f t="shared" si="77"/>
        <v/>
      </c>
      <c r="N162" s="131" t="str">
        <f t="shared" si="77"/>
        <v/>
      </c>
      <c r="O162" s="131" t="str">
        <f t="shared" si="77"/>
        <v/>
      </c>
      <c r="P162" s="131" t="str">
        <f t="shared" si="77"/>
        <v/>
      </c>
      <c r="Q162" s="131" t="str">
        <f t="shared" si="77"/>
        <v/>
      </c>
      <c r="R162" s="131" t="str">
        <f t="shared" si="77"/>
        <v/>
      </c>
      <c r="S162" s="131" t="str">
        <f t="shared" si="77"/>
        <v/>
      </c>
      <c r="T162" s="131" t="str">
        <f t="shared" si="77"/>
        <v/>
      </c>
      <c r="U162" s="131" t="str">
        <f t="shared" si="77"/>
        <v/>
      </c>
      <c r="V162" s="131" t="str">
        <f t="shared" si="78"/>
        <v/>
      </c>
      <c r="W162" s="131" t="str">
        <f t="shared" si="78"/>
        <v/>
      </c>
      <c r="X162" s="131" t="str">
        <f t="shared" si="78"/>
        <v/>
      </c>
      <c r="Y162" s="131" t="str">
        <f t="shared" si="78"/>
        <v/>
      </c>
      <c r="Z162" s="131" t="str">
        <f t="shared" si="78"/>
        <v/>
      </c>
      <c r="AA162" s="131" t="str">
        <f t="shared" si="78"/>
        <v/>
      </c>
      <c r="AB162" s="131" t="str">
        <f t="shared" si="78"/>
        <v/>
      </c>
      <c r="AC162" s="131" t="str">
        <f t="shared" si="78"/>
        <v/>
      </c>
      <c r="AD162" s="131" t="str">
        <f t="shared" si="78"/>
        <v/>
      </c>
      <c r="AE162" s="131" t="str">
        <f t="shared" si="78"/>
        <v/>
      </c>
      <c r="AF162" s="131" t="str">
        <f t="shared" si="79"/>
        <v/>
      </c>
      <c r="AG162" s="131" t="str">
        <f t="shared" si="79"/>
        <v/>
      </c>
      <c r="AH162" s="131" t="str">
        <f t="shared" si="79"/>
        <v/>
      </c>
      <c r="AI162" s="131" t="str">
        <f t="shared" si="79"/>
        <v/>
      </c>
      <c r="AJ162" s="131" t="str">
        <f t="shared" si="79"/>
        <v/>
      </c>
      <c r="AK162" s="131" t="str">
        <f t="shared" si="79"/>
        <v/>
      </c>
      <c r="AL162" s="131" t="str">
        <f t="shared" si="79"/>
        <v/>
      </c>
      <c r="AM162" s="131" t="str">
        <f t="shared" si="79"/>
        <v/>
      </c>
      <c r="AN162" s="131" t="str">
        <f t="shared" si="79"/>
        <v/>
      </c>
      <c r="AO162" s="131" t="str">
        <f t="shared" si="79"/>
        <v/>
      </c>
      <c r="AP162" s="131" t="str">
        <f t="shared" si="80"/>
        <v/>
      </c>
      <c r="AQ162" s="131" t="str">
        <f t="shared" si="80"/>
        <v/>
      </c>
      <c r="AR162" s="131" t="str">
        <f t="shared" si="80"/>
        <v/>
      </c>
      <c r="AS162" s="131" t="str">
        <f t="shared" si="80"/>
        <v>LYNN COUNTY</v>
      </c>
      <c r="AT162" s="131" t="str">
        <f t="shared" si="80"/>
        <v/>
      </c>
      <c r="AU162" s="131" t="str">
        <f t="shared" si="80"/>
        <v/>
      </c>
      <c r="AV162" s="131" t="str">
        <f t="shared" si="80"/>
        <v/>
      </c>
      <c r="AW162" s="131" t="str">
        <f t="shared" si="80"/>
        <v/>
      </c>
      <c r="AX162" s="131" t="str">
        <f t="shared" si="80"/>
        <v/>
      </c>
      <c r="AY162" s="131" t="str">
        <f t="shared" si="80"/>
        <v/>
      </c>
      <c r="AZ162" s="131" t="str">
        <f t="shared" si="80"/>
        <v/>
      </c>
    </row>
    <row r="163" spans="1:52" x14ac:dyDescent="0.2">
      <c r="A163" s="135">
        <v>154</v>
      </c>
      <c r="B163" s="131" t="str">
        <f t="shared" si="76"/>
        <v/>
      </c>
      <c r="C163" s="131" t="str">
        <f t="shared" si="76"/>
        <v/>
      </c>
      <c r="D163" s="131" t="str">
        <f t="shared" si="76"/>
        <v/>
      </c>
      <c r="E163" s="131" t="str">
        <f t="shared" si="76"/>
        <v/>
      </c>
      <c r="F163" s="131" t="str">
        <f t="shared" si="76"/>
        <v/>
      </c>
      <c r="G163" s="131" t="str">
        <f t="shared" si="76"/>
        <v/>
      </c>
      <c r="H163" s="131" t="str">
        <f t="shared" si="76"/>
        <v/>
      </c>
      <c r="I163" s="131" t="str">
        <f t="shared" si="76"/>
        <v/>
      </c>
      <c r="J163" s="131" t="str">
        <f t="shared" si="76"/>
        <v/>
      </c>
      <c r="K163" s="131" t="str">
        <f t="shared" si="76"/>
        <v/>
      </c>
      <c r="L163" s="131" t="str">
        <f t="shared" si="77"/>
        <v>WHITE COUNTY</v>
      </c>
      <c r="M163" s="131" t="str">
        <f t="shared" si="77"/>
        <v/>
      </c>
      <c r="N163" s="131" t="str">
        <f t="shared" si="77"/>
        <v/>
      </c>
      <c r="O163" s="131" t="str">
        <f t="shared" si="77"/>
        <v/>
      </c>
      <c r="P163" s="131" t="str">
        <f t="shared" si="77"/>
        <v/>
      </c>
      <c r="Q163" s="131" t="str">
        <f t="shared" si="77"/>
        <v/>
      </c>
      <c r="R163" s="131" t="str">
        <f t="shared" si="77"/>
        <v/>
      </c>
      <c r="S163" s="131" t="str">
        <f t="shared" si="77"/>
        <v/>
      </c>
      <c r="T163" s="131" t="str">
        <f t="shared" si="77"/>
        <v/>
      </c>
      <c r="U163" s="131" t="str">
        <f t="shared" si="77"/>
        <v/>
      </c>
      <c r="V163" s="131" t="str">
        <f t="shared" si="78"/>
        <v/>
      </c>
      <c r="W163" s="131" t="str">
        <f t="shared" si="78"/>
        <v/>
      </c>
      <c r="X163" s="131" t="str">
        <f t="shared" si="78"/>
        <v/>
      </c>
      <c r="Y163" s="131" t="str">
        <f t="shared" si="78"/>
        <v/>
      </c>
      <c r="Z163" s="131" t="str">
        <f t="shared" si="78"/>
        <v/>
      </c>
      <c r="AA163" s="131" t="str">
        <f t="shared" si="78"/>
        <v/>
      </c>
      <c r="AB163" s="131" t="str">
        <f t="shared" si="78"/>
        <v/>
      </c>
      <c r="AC163" s="131" t="str">
        <f t="shared" si="78"/>
        <v/>
      </c>
      <c r="AD163" s="131" t="str">
        <f t="shared" si="78"/>
        <v/>
      </c>
      <c r="AE163" s="131" t="str">
        <f t="shared" si="78"/>
        <v/>
      </c>
      <c r="AF163" s="131" t="str">
        <f t="shared" si="79"/>
        <v/>
      </c>
      <c r="AG163" s="131" t="str">
        <f t="shared" si="79"/>
        <v/>
      </c>
      <c r="AH163" s="131" t="str">
        <f t="shared" si="79"/>
        <v/>
      </c>
      <c r="AI163" s="131" t="str">
        <f t="shared" si="79"/>
        <v/>
      </c>
      <c r="AJ163" s="131" t="str">
        <f t="shared" si="79"/>
        <v/>
      </c>
      <c r="AK163" s="131" t="str">
        <f t="shared" si="79"/>
        <v/>
      </c>
      <c r="AL163" s="131" t="str">
        <f t="shared" si="79"/>
        <v/>
      </c>
      <c r="AM163" s="131" t="str">
        <f t="shared" si="79"/>
        <v/>
      </c>
      <c r="AN163" s="131" t="str">
        <f t="shared" si="79"/>
        <v/>
      </c>
      <c r="AO163" s="131" t="str">
        <f t="shared" si="79"/>
        <v/>
      </c>
      <c r="AP163" s="131" t="str">
        <f t="shared" si="80"/>
        <v/>
      </c>
      <c r="AQ163" s="131" t="str">
        <f t="shared" si="80"/>
        <v/>
      </c>
      <c r="AR163" s="131" t="str">
        <f t="shared" si="80"/>
        <v/>
      </c>
      <c r="AS163" s="131" t="str">
        <f t="shared" si="80"/>
        <v>MCCULLOCH COUNTY</v>
      </c>
      <c r="AT163" s="131" t="str">
        <f t="shared" si="80"/>
        <v/>
      </c>
      <c r="AU163" s="131" t="str">
        <f t="shared" si="80"/>
        <v/>
      </c>
      <c r="AV163" s="131" t="str">
        <f t="shared" si="80"/>
        <v/>
      </c>
      <c r="AW163" s="131" t="str">
        <f t="shared" si="80"/>
        <v/>
      </c>
      <c r="AX163" s="131" t="str">
        <f t="shared" si="80"/>
        <v/>
      </c>
      <c r="AY163" s="131" t="str">
        <f t="shared" si="80"/>
        <v/>
      </c>
      <c r="AZ163" s="131" t="str">
        <f t="shared" si="80"/>
        <v/>
      </c>
    </row>
    <row r="164" spans="1:52" x14ac:dyDescent="0.2">
      <c r="A164" s="135">
        <v>155</v>
      </c>
      <c r="B164" s="131" t="str">
        <f t="shared" si="76"/>
        <v/>
      </c>
      <c r="C164" s="131" t="str">
        <f t="shared" si="76"/>
        <v/>
      </c>
      <c r="D164" s="131" t="str">
        <f t="shared" si="76"/>
        <v/>
      </c>
      <c r="E164" s="131" t="str">
        <f t="shared" si="76"/>
        <v/>
      </c>
      <c r="F164" s="131" t="str">
        <f t="shared" si="76"/>
        <v/>
      </c>
      <c r="G164" s="131" t="str">
        <f t="shared" si="76"/>
        <v/>
      </c>
      <c r="H164" s="131" t="str">
        <f t="shared" si="76"/>
        <v/>
      </c>
      <c r="I164" s="131" t="str">
        <f t="shared" si="76"/>
        <v/>
      </c>
      <c r="J164" s="131" t="str">
        <f t="shared" si="76"/>
        <v/>
      </c>
      <c r="K164" s="131" t="str">
        <f t="shared" si="76"/>
        <v/>
      </c>
      <c r="L164" s="131" t="str">
        <f t="shared" si="77"/>
        <v>WHITFIELD COUNTY</v>
      </c>
      <c r="M164" s="131" t="str">
        <f t="shared" si="77"/>
        <v/>
      </c>
      <c r="N164" s="131" t="str">
        <f t="shared" si="77"/>
        <v/>
      </c>
      <c r="O164" s="131" t="str">
        <f t="shared" si="77"/>
        <v/>
      </c>
      <c r="P164" s="131" t="str">
        <f t="shared" si="77"/>
        <v/>
      </c>
      <c r="Q164" s="131" t="str">
        <f t="shared" si="77"/>
        <v/>
      </c>
      <c r="R164" s="131" t="str">
        <f t="shared" si="77"/>
        <v/>
      </c>
      <c r="S164" s="131" t="str">
        <f t="shared" si="77"/>
        <v/>
      </c>
      <c r="T164" s="131" t="str">
        <f t="shared" si="77"/>
        <v/>
      </c>
      <c r="U164" s="131" t="str">
        <f t="shared" si="77"/>
        <v/>
      </c>
      <c r="V164" s="131" t="str">
        <f t="shared" si="78"/>
        <v/>
      </c>
      <c r="W164" s="131" t="str">
        <f t="shared" si="78"/>
        <v/>
      </c>
      <c r="X164" s="131" t="str">
        <f t="shared" si="78"/>
        <v/>
      </c>
      <c r="Y164" s="131" t="str">
        <f t="shared" si="78"/>
        <v/>
      </c>
      <c r="Z164" s="131" t="str">
        <f t="shared" si="78"/>
        <v/>
      </c>
      <c r="AA164" s="131" t="str">
        <f t="shared" si="78"/>
        <v/>
      </c>
      <c r="AB164" s="131" t="str">
        <f t="shared" si="78"/>
        <v/>
      </c>
      <c r="AC164" s="131" t="str">
        <f t="shared" si="78"/>
        <v/>
      </c>
      <c r="AD164" s="131" t="str">
        <f t="shared" si="78"/>
        <v/>
      </c>
      <c r="AE164" s="131" t="str">
        <f t="shared" si="78"/>
        <v/>
      </c>
      <c r="AF164" s="131" t="str">
        <f t="shared" si="79"/>
        <v/>
      </c>
      <c r="AG164" s="131" t="str">
        <f t="shared" si="79"/>
        <v/>
      </c>
      <c r="AH164" s="131" t="str">
        <f t="shared" si="79"/>
        <v/>
      </c>
      <c r="AI164" s="131" t="str">
        <f t="shared" si="79"/>
        <v/>
      </c>
      <c r="AJ164" s="131" t="str">
        <f t="shared" si="79"/>
        <v/>
      </c>
      <c r="AK164" s="131" t="str">
        <f t="shared" si="79"/>
        <v/>
      </c>
      <c r="AL164" s="131" t="str">
        <f t="shared" si="79"/>
        <v/>
      </c>
      <c r="AM164" s="131" t="str">
        <f t="shared" si="79"/>
        <v/>
      </c>
      <c r="AN164" s="131" t="str">
        <f t="shared" si="79"/>
        <v/>
      </c>
      <c r="AO164" s="131" t="str">
        <f t="shared" si="79"/>
        <v/>
      </c>
      <c r="AP164" s="131" t="str">
        <f t="shared" si="80"/>
        <v/>
      </c>
      <c r="AQ164" s="131" t="str">
        <f t="shared" si="80"/>
        <v/>
      </c>
      <c r="AR164" s="131" t="str">
        <f t="shared" si="80"/>
        <v/>
      </c>
      <c r="AS164" s="131" t="str">
        <f t="shared" si="80"/>
        <v>MCLENNAN COUNTY</v>
      </c>
      <c r="AT164" s="131" t="str">
        <f t="shared" si="80"/>
        <v/>
      </c>
      <c r="AU164" s="131" t="str">
        <f t="shared" si="80"/>
        <v/>
      </c>
      <c r="AV164" s="131" t="str">
        <f t="shared" si="80"/>
        <v/>
      </c>
      <c r="AW164" s="131" t="str">
        <f t="shared" si="80"/>
        <v/>
      </c>
      <c r="AX164" s="131" t="str">
        <f t="shared" si="80"/>
        <v/>
      </c>
      <c r="AY164" s="131" t="str">
        <f t="shared" si="80"/>
        <v/>
      </c>
      <c r="AZ164" s="131" t="str">
        <f t="shared" si="80"/>
        <v/>
      </c>
    </row>
    <row r="165" spans="1:52" x14ac:dyDescent="0.2">
      <c r="A165" s="135">
        <v>156</v>
      </c>
      <c r="B165" s="131" t="str">
        <f t="shared" si="76"/>
        <v/>
      </c>
      <c r="C165" s="131" t="str">
        <f t="shared" si="76"/>
        <v/>
      </c>
      <c r="D165" s="131" t="str">
        <f t="shared" si="76"/>
        <v/>
      </c>
      <c r="E165" s="131" t="str">
        <f t="shared" si="76"/>
        <v/>
      </c>
      <c r="F165" s="131" t="str">
        <f t="shared" si="76"/>
        <v/>
      </c>
      <c r="G165" s="131" t="str">
        <f t="shared" si="76"/>
        <v/>
      </c>
      <c r="H165" s="131" t="str">
        <f t="shared" si="76"/>
        <v/>
      </c>
      <c r="I165" s="131" t="str">
        <f t="shared" si="76"/>
        <v/>
      </c>
      <c r="J165" s="131" t="str">
        <f t="shared" si="76"/>
        <v/>
      </c>
      <c r="K165" s="131" t="str">
        <f t="shared" si="76"/>
        <v/>
      </c>
      <c r="L165" s="131" t="str">
        <f t="shared" si="77"/>
        <v>WILCOX COUNTY</v>
      </c>
      <c r="M165" s="131" t="str">
        <f t="shared" si="77"/>
        <v/>
      </c>
      <c r="N165" s="131" t="str">
        <f t="shared" si="77"/>
        <v/>
      </c>
      <c r="O165" s="131" t="str">
        <f t="shared" si="77"/>
        <v/>
      </c>
      <c r="P165" s="131" t="str">
        <f t="shared" si="77"/>
        <v/>
      </c>
      <c r="Q165" s="131" t="str">
        <f t="shared" si="77"/>
        <v/>
      </c>
      <c r="R165" s="131" t="str">
        <f t="shared" si="77"/>
        <v/>
      </c>
      <c r="S165" s="131" t="str">
        <f t="shared" si="77"/>
        <v/>
      </c>
      <c r="T165" s="131" t="str">
        <f t="shared" si="77"/>
        <v/>
      </c>
      <c r="U165" s="131" t="str">
        <f t="shared" si="77"/>
        <v/>
      </c>
      <c r="V165" s="131" t="str">
        <f t="shared" si="78"/>
        <v/>
      </c>
      <c r="W165" s="131" t="str">
        <f t="shared" si="78"/>
        <v/>
      </c>
      <c r="X165" s="131" t="str">
        <f t="shared" si="78"/>
        <v/>
      </c>
      <c r="Y165" s="131" t="str">
        <f t="shared" si="78"/>
        <v/>
      </c>
      <c r="Z165" s="131" t="str">
        <f t="shared" si="78"/>
        <v/>
      </c>
      <c r="AA165" s="131" t="str">
        <f t="shared" si="78"/>
        <v/>
      </c>
      <c r="AB165" s="131" t="str">
        <f t="shared" si="78"/>
        <v/>
      </c>
      <c r="AC165" s="131" t="str">
        <f t="shared" si="78"/>
        <v/>
      </c>
      <c r="AD165" s="131" t="str">
        <f t="shared" si="78"/>
        <v/>
      </c>
      <c r="AE165" s="131" t="str">
        <f t="shared" si="78"/>
        <v/>
      </c>
      <c r="AF165" s="131" t="str">
        <f t="shared" si="79"/>
        <v/>
      </c>
      <c r="AG165" s="131" t="str">
        <f t="shared" si="79"/>
        <v/>
      </c>
      <c r="AH165" s="131" t="str">
        <f t="shared" si="79"/>
        <v/>
      </c>
      <c r="AI165" s="131" t="str">
        <f t="shared" si="79"/>
        <v/>
      </c>
      <c r="AJ165" s="131" t="str">
        <f t="shared" si="79"/>
        <v/>
      </c>
      <c r="AK165" s="131" t="str">
        <f t="shared" si="79"/>
        <v/>
      </c>
      <c r="AL165" s="131" t="str">
        <f t="shared" si="79"/>
        <v/>
      </c>
      <c r="AM165" s="131" t="str">
        <f t="shared" si="79"/>
        <v/>
      </c>
      <c r="AN165" s="131" t="str">
        <f t="shared" si="79"/>
        <v/>
      </c>
      <c r="AO165" s="131" t="str">
        <f t="shared" si="79"/>
        <v/>
      </c>
      <c r="AP165" s="131" t="str">
        <f t="shared" si="80"/>
        <v/>
      </c>
      <c r="AQ165" s="131" t="str">
        <f t="shared" si="80"/>
        <v/>
      </c>
      <c r="AR165" s="131" t="str">
        <f t="shared" si="80"/>
        <v/>
      </c>
      <c r="AS165" s="131" t="str">
        <f t="shared" si="80"/>
        <v>MCMULLEN COUNTY</v>
      </c>
      <c r="AT165" s="131" t="str">
        <f t="shared" si="80"/>
        <v/>
      </c>
      <c r="AU165" s="131" t="str">
        <f t="shared" si="80"/>
        <v/>
      </c>
      <c r="AV165" s="131" t="str">
        <f t="shared" si="80"/>
        <v/>
      </c>
      <c r="AW165" s="131" t="str">
        <f t="shared" si="80"/>
        <v/>
      </c>
      <c r="AX165" s="131" t="str">
        <f t="shared" si="80"/>
        <v/>
      </c>
      <c r="AY165" s="131" t="str">
        <f t="shared" si="80"/>
        <v/>
      </c>
      <c r="AZ165" s="131" t="str">
        <f t="shared" si="80"/>
        <v/>
      </c>
    </row>
    <row r="166" spans="1:52" x14ac:dyDescent="0.2">
      <c r="A166" s="135">
        <v>157</v>
      </c>
      <c r="B166" s="131" t="str">
        <f t="shared" si="76"/>
        <v/>
      </c>
      <c r="C166" s="131" t="str">
        <f t="shared" si="76"/>
        <v/>
      </c>
      <c r="D166" s="131" t="str">
        <f t="shared" si="76"/>
        <v/>
      </c>
      <c r="E166" s="131" t="str">
        <f t="shared" si="76"/>
        <v/>
      </c>
      <c r="F166" s="131" t="str">
        <f t="shared" si="76"/>
        <v/>
      </c>
      <c r="G166" s="131" t="str">
        <f t="shared" si="76"/>
        <v/>
      </c>
      <c r="H166" s="131" t="str">
        <f t="shared" si="76"/>
        <v/>
      </c>
      <c r="I166" s="131" t="str">
        <f t="shared" si="76"/>
        <v/>
      </c>
      <c r="J166" s="131" t="str">
        <f t="shared" si="76"/>
        <v/>
      </c>
      <c r="K166" s="131" t="str">
        <f t="shared" si="76"/>
        <v/>
      </c>
      <c r="L166" s="131" t="str">
        <f t="shared" si="77"/>
        <v>WILKES COUNTY</v>
      </c>
      <c r="M166" s="131" t="str">
        <f t="shared" si="77"/>
        <v/>
      </c>
      <c r="N166" s="131" t="str">
        <f t="shared" si="77"/>
        <v/>
      </c>
      <c r="O166" s="131" t="str">
        <f t="shared" si="77"/>
        <v/>
      </c>
      <c r="P166" s="131" t="str">
        <f t="shared" si="77"/>
        <v/>
      </c>
      <c r="Q166" s="131" t="str">
        <f t="shared" si="77"/>
        <v/>
      </c>
      <c r="R166" s="131" t="str">
        <f t="shared" si="77"/>
        <v/>
      </c>
      <c r="S166" s="131" t="str">
        <f t="shared" si="77"/>
        <v/>
      </c>
      <c r="T166" s="131" t="str">
        <f t="shared" si="77"/>
        <v/>
      </c>
      <c r="U166" s="131" t="str">
        <f t="shared" si="77"/>
        <v/>
      </c>
      <c r="V166" s="131" t="str">
        <f t="shared" si="78"/>
        <v/>
      </c>
      <c r="W166" s="131" t="str">
        <f t="shared" si="78"/>
        <v/>
      </c>
      <c r="X166" s="131" t="str">
        <f t="shared" si="78"/>
        <v/>
      </c>
      <c r="Y166" s="131" t="str">
        <f t="shared" si="78"/>
        <v/>
      </c>
      <c r="Z166" s="131" t="str">
        <f t="shared" si="78"/>
        <v/>
      </c>
      <c r="AA166" s="131" t="str">
        <f t="shared" si="78"/>
        <v/>
      </c>
      <c r="AB166" s="131" t="str">
        <f t="shared" si="78"/>
        <v/>
      </c>
      <c r="AC166" s="131" t="str">
        <f t="shared" si="78"/>
        <v/>
      </c>
      <c r="AD166" s="131" t="str">
        <f t="shared" si="78"/>
        <v/>
      </c>
      <c r="AE166" s="131" t="str">
        <f t="shared" si="78"/>
        <v/>
      </c>
      <c r="AF166" s="131" t="str">
        <f t="shared" si="79"/>
        <v/>
      </c>
      <c r="AG166" s="131" t="str">
        <f t="shared" si="79"/>
        <v/>
      </c>
      <c r="AH166" s="131" t="str">
        <f t="shared" si="79"/>
        <v/>
      </c>
      <c r="AI166" s="131" t="str">
        <f t="shared" si="79"/>
        <v/>
      </c>
      <c r="AJ166" s="131" t="str">
        <f t="shared" si="79"/>
        <v/>
      </c>
      <c r="AK166" s="131" t="str">
        <f t="shared" si="79"/>
        <v/>
      </c>
      <c r="AL166" s="131" t="str">
        <f t="shared" si="79"/>
        <v/>
      </c>
      <c r="AM166" s="131" t="str">
        <f t="shared" si="79"/>
        <v/>
      </c>
      <c r="AN166" s="131" t="str">
        <f t="shared" si="79"/>
        <v/>
      </c>
      <c r="AO166" s="131" t="str">
        <f t="shared" si="79"/>
        <v/>
      </c>
      <c r="AP166" s="131" t="str">
        <f t="shared" si="80"/>
        <v/>
      </c>
      <c r="AQ166" s="131" t="str">
        <f t="shared" si="80"/>
        <v/>
      </c>
      <c r="AR166" s="131" t="str">
        <f t="shared" si="80"/>
        <v/>
      </c>
      <c r="AS166" s="131" t="str">
        <f t="shared" si="80"/>
        <v>MADISON COUNTY</v>
      </c>
      <c r="AT166" s="131" t="str">
        <f t="shared" si="80"/>
        <v/>
      </c>
      <c r="AU166" s="131" t="str">
        <f t="shared" si="80"/>
        <v/>
      </c>
      <c r="AV166" s="131" t="str">
        <f t="shared" si="80"/>
        <v/>
      </c>
      <c r="AW166" s="131" t="str">
        <f t="shared" si="80"/>
        <v/>
      </c>
      <c r="AX166" s="131" t="str">
        <f t="shared" si="80"/>
        <v/>
      </c>
      <c r="AY166" s="131" t="str">
        <f t="shared" si="80"/>
        <v/>
      </c>
      <c r="AZ166" s="131" t="str">
        <f t="shared" si="80"/>
        <v/>
      </c>
    </row>
    <row r="167" spans="1:52" x14ac:dyDescent="0.2">
      <c r="A167" s="135">
        <v>158</v>
      </c>
      <c r="B167" s="131" t="str">
        <f t="shared" si="76"/>
        <v/>
      </c>
      <c r="C167" s="131" t="str">
        <f t="shared" si="76"/>
        <v/>
      </c>
      <c r="D167" s="131" t="str">
        <f t="shared" si="76"/>
        <v/>
      </c>
      <c r="E167" s="131" t="str">
        <f t="shared" si="76"/>
        <v/>
      </c>
      <c r="F167" s="131" t="str">
        <f t="shared" si="76"/>
        <v/>
      </c>
      <c r="G167" s="131" t="str">
        <f t="shared" si="76"/>
        <v/>
      </c>
      <c r="H167" s="131" t="str">
        <f t="shared" si="76"/>
        <v/>
      </c>
      <c r="I167" s="131" t="str">
        <f t="shared" si="76"/>
        <v/>
      </c>
      <c r="J167" s="131" t="str">
        <f t="shared" si="76"/>
        <v/>
      </c>
      <c r="K167" s="131" t="str">
        <f t="shared" si="76"/>
        <v/>
      </c>
      <c r="L167" s="131" t="str">
        <f t="shared" si="77"/>
        <v>WILKINSON COUNTY</v>
      </c>
      <c r="M167" s="131" t="str">
        <f t="shared" si="77"/>
        <v/>
      </c>
      <c r="N167" s="131" t="str">
        <f t="shared" si="77"/>
        <v/>
      </c>
      <c r="O167" s="131" t="str">
        <f t="shared" si="77"/>
        <v/>
      </c>
      <c r="P167" s="131" t="str">
        <f t="shared" si="77"/>
        <v/>
      </c>
      <c r="Q167" s="131" t="str">
        <f t="shared" si="77"/>
        <v/>
      </c>
      <c r="R167" s="131" t="str">
        <f t="shared" si="77"/>
        <v/>
      </c>
      <c r="S167" s="131" t="str">
        <f t="shared" si="77"/>
        <v/>
      </c>
      <c r="T167" s="131" t="str">
        <f t="shared" si="77"/>
        <v/>
      </c>
      <c r="U167" s="131" t="str">
        <f t="shared" si="77"/>
        <v/>
      </c>
      <c r="V167" s="131" t="str">
        <f t="shared" si="78"/>
        <v/>
      </c>
      <c r="W167" s="131" t="str">
        <f t="shared" si="78"/>
        <v/>
      </c>
      <c r="X167" s="131" t="str">
        <f t="shared" si="78"/>
        <v/>
      </c>
      <c r="Y167" s="131" t="str">
        <f t="shared" si="78"/>
        <v/>
      </c>
      <c r="Z167" s="131" t="str">
        <f t="shared" si="78"/>
        <v/>
      </c>
      <c r="AA167" s="131" t="str">
        <f t="shared" si="78"/>
        <v/>
      </c>
      <c r="AB167" s="131" t="str">
        <f t="shared" si="78"/>
        <v/>
      </c>
      <c r="AC167" s="131" t="str">
        <f t="shared" si="78"/>
        <v/>
      </c>
      <c r="AD167" s="131" t="str">
        <f t="shared" si="78"/>
        <v/>
      </c>
      <c r="AE167" s="131" t="str">
        <f t="shared" si="78"/>
        <v/>
      </c>
      <c r="AF167" s="131" t="str">
        <f t="shared" si="79"/>
        <v/>
      </c>
      <c r="AG167" s="131" t="str">
        <f t="shared" si="79"/>
        <v/>
      </c>
      <c r="AH167" s="131" t="str">
        <f t="shared" si="79"/>
        <v/>
      </c>
      <c r="AI167" s="131" t="str">
        <f t="shared" si="79"/>
        <v/>
      </c>
      <c r="AJ167" s="131" t="str">
        <f t="shared" si="79"/>
        <v/>
      </c>
      <c r="AK167" s="131" t="str">
        <f t="shared" si="79"/>
        <v/>
      </c>
      <c r="AL167" s="131" t="str">
        <f t="shared" si="79"/>
        <v/>
      </c>
      <c r="AM167" s="131" t="str">
        <f t="shared" si="79"/>
        <v/>
      </c>
      <c r="AN167" s="131" t="str">
        <f t="shared" si="79"/>
        <v/>
      </c>
      <c r="AO167" s="131" t="str">
        <f t="shared" si="79"/>
        <v/>
      </c>
      <c r="AP167" s="131" t="str">
        <f t="shared" si="80"/>
        <v/>
      </c>
      <c r="AQ167" s="131" t="str">
        <f t="shared" si="80"/>
        <v/>
      </c>
      <c r="AR167" s="131" t="str">
        <f t="shared" si="80"/>
        <v/>
      </c>
      <c r="AS167" s="131" t="str">
        <f t="shared" si="80"/>
        <v>MARION COUNTY</v>
      </c>
      <c r="AT167" s="131" t="str">
        <f t="shared" si="80"/>
        <v/>
      </c>
      <c r="AU167" s="131" t="str">
        <f t="shared" si="80"/>
        <v/>
      </c>
      <c r="AV167" s="131" t="str">
        <f t="shared" si="80"/>
        <v/>
      </c>
      <c r="AW167" s="131" t="str">
        <f t="shared" si="80"/>
        <v/>
      </c>
      <c r="AX167" s="131" t="str">
        <f t="shared" si="80"/>
        <v/>
      </c>
      <c r="AY167" s="131" t="str">
        <f t="shared" si="80"/>
        <v/>
      </c>
      <c r="AZ167" s="131" t="str">
        <f t="shared" si="80"/>
        <v/>
      </c>
    </row>
    <row r="168" spans="1:52" x14ac:dyDescent="0.2">
      <c r="A168" s="135">
        <v>159</v>
      </c>
      <c r="B168" s="131" t="str">
        <f t="shared" si="76"/>
        <v/>
      </c>
      <c r="C168" s="131" t="str">
        <f t="shared" si="76"/>
        <v/>
      </c>
      <c r="D168" s="131" t="str">
        <f t="shared" si="76"/>
        <v/>
      </c>
      <c r="E168" s="131" t="str">
        <f t="shared" si="76"/>
        <v/>
      </c>
      <c r="F168" s="131" t="str">
        <f t="shared" si="76"/>
        <v/>
      </c>
      <c r="G168" s="131" t="str">
        <f t="shared" si="76"/>
        <v/>
      </c>
      <c r="H168" s="131" t="str">
        <f t="shared" si="76"/>
        <v/>
      </c>
      <c r="I168" s="131" t="str">
        <f t="shared" si="76"/>
        <v/>
      </c>
      <c r="J168" s="131" t="str">
        <f t="shared" si="76"/>
        <v/>
      </c>
      <c r="K168" s="131" t="str">
        <f t="shared" si="76"/>
        <v/>
      </c>
      <c r="L168" s="131" t="str">
        <f t="shared" si="77"/>
        <v>WORTH COUNTY</v>
      </c>
      <c r="M168" s="131" t="str">
        <f t="shared" si="77"/>
        <v/>
      </c>
      <c r="N168" s="131" t="str">
        <f t="shared" si="77"/>
        <v/>
      </c>
      <c r="O168" s="131" t="str">
        <f t="shared" si="77"/>
        <v/>
      </c>
      <c r="P168" s="131" t="str">
        <f t="shared" si="77"/>
        <v/>
      </c>
      <c r="Q168" s="131" t="str">
        <f t="shared" si="77"/>
        <v/>
      </c>
      <c r="R168" s="131" t="str">
        <f t="shared" si="77"/>
        <v/>
      </c>
      <c r="S168" s="131" t="str">
        <f t="shared" si="77"/>
        <v/>
      </c>
      <c r="T168" s="131" t="str">
        <f t="shared" si="77"/>
        <v/>
      </c>
      <c r="U168" s="131" t="str">
        <f t="shared" si="77"/>
        <v/>
      </c>
      <c r="V168" s="131" t="str">
        <f t="shared" si="78"/>
        <v/>
      </c>
      <c r="W168" s="131" t="str">
        <f t="shared" si="78"/>
        <v/>
      </c>
      <c r="X168" s="131" t="str">
        <f t="shared" si="78"/>
        <v/>
      </c>
      <c r="Y168" s="131" t="str">
        <f t="shared" si="78"/>
        <v/>
      </c>
      <c r="Z168" s="131" t="str">
        <f t="shared" si="78"/>
        <v/>
      </c>
      <c r="AA168" s="131" t="str">
        <f t="shared" si="78"/>
        <v/>
      </c>
      <c r="AB168" s="131" t="str">
        <f t="shared" si="78"/>
        <v/>
      </c>
      <c r="AC168" s="131" t="str">
        <f t="shared" si="78"/>
        <v/>
      </c>
      <c r="AD168" s="131" t="str">
        <f t="shared" si="78"/>
        <v/>
      </c>
      <c r="AE168" s="131" t="str">
        <f t="shared" si="78"/>
        <v/>
      </c>
      <c r="AF168" s="131" t="str">
        <f t="shared" si="79"/>
        <v/>
      </c>
      <c r="AG168" s="131" t="str">
        <f t="shared" si="79"/>
        <v/>
      </c>
      <c r="AH168" s="131" t="str">
        <f t="shared" si="79"/>
        <v/>
      </c>
      <c r="AI168" s="131" t="str">
        <f t="shared" si="79"/>
        <v/>
      </c>
      <c r="AJ168" s="131" t="str">
        <f t="shared" si="79"/>
        <v/>
      </c>
      <c r="AK168" s="131" t="str">
        <f t="shared" si="79"/>
        <v/>
      </c>
      <c r="AL168" s="131" t="str">
        <f t="shared" si="79"/>
        <v/>
      </c>
      <c r="AM168" s="131" t="str">
        <f t="shared" si="79"/>
        <v/>
      </c>
      <c r="AN168" s="131" t="str">
        <f t="shared" si="79"/>
        <v/>
      </c>
      <c r="AO168" s="131" t="str">
        <f t="shared" si="79"/>
        <v/>
      </c>
      <c r="AP168" s="131" t="str">
        <f t="shared" si="80"/>
        <v/>
      </c>
      <c r="AQ168" s="131" t="str">
        <f t="shared" si="80"/>
        <v/>
      </c>
      <c r="AR168" s="131" t="str">
        <f t="shared" si="80"/>
        <v/>
      </c>
      <c r="AS168" s="131" t="str">
        <f t="shared" si="80"/>
        <v>MARTIN COUNTY</v>
      </c>
      <c r="AT168" s="131" t="str">
        <f t="shared" si="80"/>
        <v/>
      </c>
      <c r="AU168" s="131" t="str">
        <f t="shared" si="80"/>
        <v/>
      </c>
      <c r="AV168" s="131" t="str">
        <f t="shared" si="80"/>
        <v/>
      </c>
      <c r="AW168" s="131" t="str">
        <f t="shared" si="80"/>
        <v/>
      </c>
      <c r="AX168" s="131" t="str">
        <f t="shared" si="80"/>
        <v/>
      </c>
      <c r="AY168" s="131" t="str">
        <f t="shared" si="80"/>
        <v/>
      </c>
      <c r="AZ168" s="131" t="str">
        <f t="shared" si="80"/>
        <v/>
      </c>
    </row>
    <row r="169" spans="1:52" x14ac:dyDescent="0.2">
      <c r="A169" s="135">
        <v>160</v>
      </c>
      <c r="B169" s="131" t="str">
        <f t="shared" si="76"/>
        <v/>
      </c>
      <c r="C169" s="131" t="str">
        <f t="shared" si="76"/>
        <v/>
      </c>
      <c r="D169" s="131" t="str">
        <f t="shared" si="76"/>
        <v/>
      </c>
      <c r="E169" s="131" t="str">
        <f t="shared" si="76"/>
        <v/>
      </c>
      <c r="F169" s="131" t="str">
        <f t="shared" si="76"/>
        <v/>
      </c>
      <c r="G169" s="131" t="str">
        <f t="shared" si="76"/>
        <v/>
      </c>
      <c r="H169" s="131" t="str">
        <f t="shared" si="76"/>
        <v/>
      </c>
      <c r="I169" s="131" t="str">
        <f t="shared" si="76"/>
        <v/>
      </c>
      <c r="J169" s="131" t="str">
        <f t="shared" si="76"/>
        <v/>
      </c>
      <c r="K169" s="131" t="str">
        <f t="shared" si="76"/>
        <v/>
      </c>
      <c r="L169" s="131" t="str">
        <f t="shared" si="77"/>
        <v/>
      </c>
      <c r="M169" s="131" t="str">
        <f t="shared" si="77"/>
        <v/>
      </c>
      <c r="N169" s="131" t="str">
        <f t="shared" si="77"/>
        <v/>
      </c>
      <c r="O169" s="131" t="str">
        <f t="shared" si="77"/>
        <v/>
      </c>
      <c r="P169" s="131" t="str">
        <f t="shared" si="77"/>
        <v/>
      </c>
      <c r="Q169" s="131" t="str">
        <f t="shared" si="77"/>
        <v/>
      </c>
      <c r="R169" s="131" t="str">
        <f t="shared" si="77"/>
        <v/>
      </c>
      <c r="S169" s="131" t="str">
        <f t="shared" si="77"/>
        <v/>
      </c>
      <c r="T169" s="131" t="str">
        <f t="shared" si="77"/>
        <v/>
      </c>
      <c r="U169" s="131" t="str">
        <f t="shared" si="77"/>
        <v/>
      </c>
      <c r="V169" s="131" t="str">
        <f t="shared" si="78"/>
        <v/>
      </c>
      <c r="W169" s="131" t="str">
        <f t="shared" si="78"/>
        <v/>
      </c>
      <c r="X169" s="131" t="str">
        <f t="shared" si="78"/>
        <v/>
      </c>
      <c r="Y169" s="131" t="str">
        <f t="shared" si="78"/>
        <v/>
      </c>
      <c r="Z169" s="131" t="str">
        <f t="shared" si="78"/>
        <v/>
      </c>
      <c r="AA169" s="131" t="str">
        <f t="shared" si="78"/>
        <v/>
      </c>
      <c r="AB169" s="131" t="str">
        <f t="shared" si="78"/>
        <v/>
      </c>
      <c r="AC169" s="131" t="str">
        <f t="shared" si="78"/>
        <v/>
      </c>
      <c r="AD169" s="131" t="str">
        <f t="shared" si="78"/>
        <v/>
      </c>
      <c r="AE169" s="131" t="str">
        <f t="shared" si="78"/>
        <v/>
      </c>
      <c r="AF169" s="131" t="str">
        <f t="shared" si="79"/>
        <v/>
      </c>
      <c r="AG169" s="131" t="str">
        <f t="shared" si="79"/>
        <v/>
      </c>
      <c r="AH169" s="131" t="str">
        <f t="shared" si="79"/>
        <v/>
      </c>
      <c r="AI169" s="131" t="str">
        <f t="shared" si="79"/>
        <v/>
      </c>
      <c r="AJ169" s="131" t="str">
        <f t="shared" si="79"/>
        <v/>
      </c>
      <c r="AK169" s="131" t="str">
        <f t="shared" si="79"/>
        <v/>
      </c>
      <c r="AL169" s="131" t="str">
        <f t="shared" si="79"/>
        <v/>
      </c>
      <c r="AM169" s="131" t="str">
        <f t="shared" si="79"/>
        <v/>
      </c>
      <c r="AN169" s="131" t="str">
        <f t="shared" si="79"/>
        <v/>
      </c>
      <c r="AO169" s="131" t="str">
        <f t="shared" si="79"/>
        <v/>
      </c>
      <c r="AP169" s="131" t="str">
        <f t="shared" si="80"/>
        <v/>
      </c>
      <c r="AQ169" s="131" t="str">
        <f t="shared" si="80"/>
        <v/>
      </c>
      <c r="AR169" s="131" t="str">
        <f t="shared" si="80"/>
        <v/>
      </c>
      <c r="AS169" s="131" t="str">
        <f t="shared" si="80"/>
        <v>MASON COUNTY</v>
      </c>
      <c r="AT169" s="131" t="str">
        <f t="shared" si="80"/>
        <v/>
      </c>
      <c r="AU169" s="131" t="str">
        <f t="shared" si="80"/>
        <v/>
      </c>
      <c r="AV169" s="131" t="str">
        <f t="shared" si="80"/>
        <v/>
      </c>
      <c r="AW169" s="131" t="str">
        <f t="shared" si="80"/>
        <v/>
      </c>
      <c r="AX169" s="131" t="str">
        <f t="shared" si="80"/>
        <v/>
      </c>
      <c r="AY169" s="131" t="str">
        <f t="shared" si="80"/>
        <v/>
      </c>
      <c r="AZ169" s="131" t="str">
        <f t="shared" si="80"/>
        <v/>
      </c>
    </row>
    <row r="170" spans="1:52" x14ac:dyDescent="0.2">
      <c r="A170" s="135">
        <v>161</v>
      </c>
      <c r="B170" s="131" t="str">
        <f t="shared" ref="B170:K179" si="81">IFERROR(VLOOKUP($B$3&amp;"_"&amp;B$8&amp;$A170,LookUpTable_CountyName_AllYears,3,FALSE),"")</f>
        <v/>
      </c>
      <c r="C170" s="131" t="str">
        <f t="shared" si="81"/>
        <v/>
      </c>
      <c r="D170" s="131" t="str">
        <f t="shared" si="81"/>
        <v/>
      </c>
      <c r="E170" s="131" t="str">
        <f t="shared" si="81"/>
        <v/>
      </c>
      <c r="F170" s="131" t="str">
        <f t="shared" si="81"/>
        <v/>
      </c>
      <c r="G170" s="131" t="str">
        <f t="shared" si="81"/>
        <v/>
      </c>
      <c r="H170" s="131" t="str">
        <f t="shared" si="81"/>
        <v/>
      </c>
      <c r="I170" s="131" t="str">
        <f t="shared" si="81"/>
        <v/>
      </c>
      <c r="J170" s="131" t="str">
        <f t="shared" si="81"/>
        <v/>
      </c>
      <c r="K170" s="131" t="str">
        <f t="shared" si="81"/>
        <v/>
      </c>
      <c r="L170" s="131" t="str">
        <f t="shared" ref="L170:U179" si="82">IFERROR(VLOOKUP($B$3&amp;"_"&amp;L$8&amp;$A170,LookUpTable_CountyName_AllYears,3,FALSE),"")</f>
        <v/>
      </c>
      <c r="M170" s="131" t="str">
        <f t="shared" si="82"/>
        <v/>
      </c>
      <c r="N170" s="131" t="str">
        <f t="shared" si="82"/>
        <v/>
      </c>
      <c r="O170" s="131" t="str">
        <f t="shared" si="82"/>
        <v/>
      </c>
      <c r="P170" s="131" t="str">
        <f t="shared" si="82"/>
        <v/>
      </c>
      <c r="Q170" s="131" t="str">
        <f t="shared" si="82"/>
        <v/>
      </c>
      <c r="R170" s="131" t="str">
        <f t="shared" si="82"/>
        <v/>
      </c>
      <c r="S170" s="131" t="str">
        <f t="shared" si="82"/>
        <v/>
      </c>
      <c r="T170" s="131" t="str">
        <f t="shared" si="82"/>
        <v/>
      </c>
      <c r="U170" s="131" t="str">
        <f t="shared" si="82"/>
        <v/>
      </c>
      <c r="V170" s="131" t="str">
        <f t="shared" ref="V170:AE179" si="83">IFERROR(VLOOKUP($B$3&amp;"_"&amp;V$8&amp;$A170,LookUpTable_CountyName_AllYears,3,FALSE),"")</f>
        <v/>
      </c>
      <c r="W170" s="131" t="str">
        <f t="shared" si="83"/>
        <v/>
      </c>
      <c r="X170" s="131" t="str">
        <f t="shared" si="83"/>
        <v/>
      </c>
      <c r="Y170" s="131" t="str">
        <f t="shared" si="83"/>
        <v/>
      </c>
      <c r="Z170" s="131" t="str">
        <f t="shared" si="83"/>
        <v/>
      </c>
      <c r="AA170" s="131" t="str">
        <f t="shared" si="83"/>
        <v/>
      </c>
      <c r="AB170" s="131" t="str">
        <f t="shared" si="83"/>
        <v/>
      </c>
      <c r="AC170" s="131" t="str">
        <f t="shared" si="83"/>
        <v/>
      </c>
      <c r="AD170" s="131" t="str">
        <f t="shared" si="83"/>
        <v/>
      </c>
      <c r="AE170" s="131" t="str">
        <f t="shared" si="83"/>
        <v/>
      </c>
      <c r="AF170" s="131" t="str">
        <f t="shared" ref="AF170:AO179" si="84">IFERROR(VLOOKUP($B$3&amp;"_"&amp;AF$8&amp;$A170,LookUpTable_CountyName_AllYears,3,FALSE),"")</f>
        <v/>
      </c>
      <c r="AG170" s="131" t="str">
        <f t="shared" si="84"/>
        <v/>
      </c>
      <c r="AH170" s="131" t="str">
        <f t="shared" si="84"/>
        <v/>
      </c>
      <c r="AI170" s="131" t="str">
        <f t="shared" si="84"/>
        <v/>
      </c>
      <c r="AJ170" s="131" t="str">
        <f t="shared" si="84"/>
        <v/>
      </c>
      <c r="AK170" s="131" t="str">
        <f t="shared" si="84"/>
        <v/>
      </c>
      <c r="AL170" s="131" t="str">
        <f t="shared" si="84"/>
        <v/>
      </c>
      <c r="AM170" s="131" t="str">
        <f t="shared" si="84"/>
        <v/>
      </c>
      <c r="AN170" s="131" t="str">
        <f t="shared" si="84"/>
        <v/>
      </c>
      <c r="AO170" s="131" t="str">
        <f t="shared" si="84"/>
        <v/>
      </c>
      <c r="AP170" s="131" t="str">
        <f t="shared" ref="AP170:AZ179" si="85">IFERROR(VLOOKUP($B$3&amp;"_"&amp;AP$8&amp;$A170,LookUpTable_CountyName_AllYears,3,FALSE),"")</f>
        <v/>
      </c>
      <c r="AQ170" s="131" t="str">
        <f t="shared" si="85"/>
        <v/>
      </c>
      <c r="AR170" s="131" t="str">
        <f t="shared" si="85"/>
        <v/>
      </c>
      <c r="AS170" s="131" t="str">
        <f t="shared" si="85"/>
        <v>MATAGORDA COUNTY</v>
      </c>
      <c r="AT170" s="131" t="str">
        <f t="shared" si="85"/>
        <v/>
      </c>
      <c r="AU170" s="131" t="str">
        <f t="shared" si="85"/>
        <v/>
      </c>
      <c r="AV170" s="131" t="str">
        <f t="shared" si="85"/>
        <v/>
      </c>
      <c r="AW170" s="131" t="str">
        <f t="shared" si="85"/>
        <v/>
      </c>
      <c r="AX170" s="131" t="str">
        <f t="shared" si="85"/>
        <v/>
      </c>
      <c r="AY170" s="131" t="str">
        <f t="shared" si="85"/>
        <v/>
      </c>
      <c r="AZ170" s="131" t="str">
        <f t="shared" si="85"/>
        <v/>
      </c>
    </row>
    <row r="171" spans="1:52" x14ac:dyDescent="0.2">
      <c r="A171" s="135">
        <v>162</v>
      </c>
      <c r="B171" s="131" t="str">
        <f t="shared" si="81"/>
        <v/>
      </c>
      <c r="C171" s="131" t="str">
        <f t="shared" si="81"/>
        <v/>
      </c>
      <c r="D171" s="131" t="str">
        <f t="shared" si="81"/>
        <v/>
      </c>
      <c r="E171" s="131" t="str">
        <f t="shared" si="81"/>
        <v/>
      </c>
      <c r="F171" s="131" t="str">
        <f t="shared" si="81"/>
        <v/>
      </c>
      <c r="G171" s="131" t="str">
        <f t="shared" si="81"/>
        <v/>
      </c>
      <c r="H171" s="131" t="str">
        <f t="shared" si="81"/>
        <v/>
      </c>
      <c r="I171" s="131" t="str">
        <f t="shared" si="81"/>
        <v/>
      </c>
      <c r="J171" s="131" t="str">
        <f t="shared" si="81"/>
        <v/>
      </c>
      <c r="K171" s="131" t="str">
        <f t="shared" si="81"/>
        <v/>
      </c>
      <c r="L171" s="131" t="str">
        <f t="shared" si="82"/>
        <v/>
      </c>
      <c r="M171" s="131" t="str">
        <f t="shared" si="82"/>
        <v/>
      </c>
      <c r="N171" s="131" t="str">
        <f t="shared" si="82"/>
        <v/>
      </c>
      <c r="O171" s="131" t="str">
        <f t="shared" si="82"/>
        <v/>
      </c>
      <c r="P171" s="131" t="str">
        <f t="shared" si="82"/>
        <v/>
      </c>
      <c r="Q171" s="131" t="str">
        <f t="shared" si="82"/>
        <v/>
      </c>
      <c r="R171" s="131" t="str">
        <f t="shared" si="82"/>
        <v/>
      </c>
      <c r="S171" s="131" t="str">
        <f t="shared" si="82"/>
        <v/>
      </c>
      <c r="T171" s="131" t="str">
        <f t="shared" si="82"/>
        <v/>
      </c>
      <c r="U171" s="131" t="str">
        <f t="shared" si="82"/>
        <v/>
      </c>
      <c r="V171" s="131" t="str">
        <f t="shared" si="83"/>
        <v/>
      </c>
      <c r="W171" s="131" t="str">
        <f t="shared" si="83"/>
        <v/>
      </c>
      <c r="X171" s="131" t="str">
        <f t="shared" si="83"/>
        <v/>
      </c>
      <c r="Y171" s="131" t="str">
        <f t="shared" si="83"/>
        <v/>
      </c>
      <c r="Z171" s="131" t="str">
        <f t="shared" si="83"/>
        <v/>
      </c>
      <c r="AA171" s="131" t="str">
        <f t="shared" si="83"/>
        <v/>
      </c>
      <c r="AB171" s="131" t="str">
        <f t="shared" si="83"/>
        <v/>
      </c>
      <c r="AC171" s="131" t="str">
        <f t="shared" si="83"/>
        <v/>
      </c>
      <c r="AD171" s="131" t="str">
        <f t="shared" si="83"/>
        <v/>
      </c>
      <c r="AE171" s="131" t="str">
        <f t="shared" si="83"/>
        <v/>
      </c>
      <c r="AF171" s="131" t="str">
        <f t="shared" si="84"/>
        <v/>
      </c>
      <c r="AG171" s="131" t="str">
        <f t="shared" si="84"/>
        <v/>
      </c>
      <c r="AH171" s="131" t="str">
        <f t="shared" si="84"/>
        <v/>
      </c>
      <c r="AI171" s="131" t="str">
        <f t="shared" si="84"/>
        <v/>
      </c>
      <c r="AJ171" s="131" t="str">
        <f t="shared" si="84"/>
        <v/>
      </c>
      <c r="AK171" s="131" t="str">
        <f t="shared" si="84"/>
        <v/>
      </c>
      <c r="AL171" s="131" t="str">
        <f t="shared" si="84"/>
        <v/>
      </c>
      <c r="AM171" s="131" t="str">
        <f t="shared" si="84"/>
        <v/>
      </c>
      <c r="AN171" s="131" t="str">
        <f t="shared" si="84"/>
        <v/>
      </c>
      <c r="AO171" s="131" t="str">
        <f t="shared" si="84"/>
        <v/>
      </c>
      <c r="AP171" s="131" t="str">
        <f t="shared" si="85"/>
        <v/>
      </c>
      <c r="AQ171" s="131" t="str">
        <f t="shared" si="85"/>
        <v/>
      </c>
      <c r="AR171" s="131" t="str">
        <f t="shared" si="85"/>
        <v/>
      </c>
      <c r="AS171" s="131" t="str">
        <f t="shared" si="85"/>
        <v>MAVERICK COUNTY</v>
      </c>
      <c r="AT171" s="131" t="str">
        <f t="shared" si="85"/>
        <v/>
      </c>
      <c r="AU171" s="131" t="str">
        <f t="shared" si="85"/>
        <v/>
      </c>
      <c r="AV171" s="131" t="str">
        <f t="shared" si="85"/>
        <v/>
      </c>
      <c r="AW171" s="131" t="str">
        <f t="shared" si="85"/>
        <v/>
      </c>
      <c r="AX171" s="131" t="str">
        <f t="shared" si="85"/>
        <v/>
      </c>
      <c r="AY171" s="131" t="str">
        <f t="shared" si="85"/>
        <v/>
      </c>
      <c r="AZ171" s="131" t="str">
        <f t="shared" si="85"/>
        <v/>
      </c>
    </row>
    <row r="172" spans="1:52" x14ac:dyDescent="0.2">
      <c r="A172" s="135">
        <v>163</v>
      </c>
      <c r="B172" s="131" t="str">
        <f t="shared" si="81"/>
        <v/>
      </c>
      <c r="C172" s="131" t="str">
        <f t="shared" si="81"/>
        <v/>
      </c>
      <c r="D172" s="131" t="str">
        <f t="shared" si="81"/>
        <v/>
      </c>
      <c r="E172" s="131" t="str">
        <f t="shared" si="81"/>
        <v/>
      </c>
      <c r="F172" s="131" t="str">
        <f t="shared" si="81"/>
        <v/>
      </c>
      <c r="G172" s="131" t="str">
        <f t="shared" si="81"/>
        <v/>
      </c>
      <c r="H172" s="131" t="str">
        <f t="shared" si="81"/>
        <v/>
      </c>
      <c r="I172" s="131" t="str">
        <f t="shared" si="81"/>
        <v/>
      </c>
      <c r="J172" s="131" t="str">
        <f t="shared" si="81"/>
        <v/>
      </c>
      <c r="K172" s="131" t="str">
        <f t="shared" si="81"/>
        <v/>
      </c>
      <c r="L172" s="131" t="str">
        <f t="shared" si="82"/>
        <v/>
      </c>
      <c r="M172" s="131" t="str">
        <f t="shared" si="82"/>
        <v/>
      </c>
      <c r="N172" s="131" t="str">
        <f t="shared" si="82"/>
        <v/>
      </c>
      <c r="O172" s="131" t="str">
        <f t="shared" si="82"/>
        <v/>
      </c>
      <c r="P172" s="131" t="str">
        <f t="shared" si="82"/>
        <v/>
      </c>
      <c r="Q172" s="131" t="str">
        <f t="shared" si="82"/>
        <v/>
      </c>
      <c r="R172" s="131" t="str">
        <f t="shared" si="82"/>
        <v/>
      </c>
      <c r="S172" s="131" t="str">
        <f t="shared" si="82"/>
        <v/>
      </c>
      <c r="T172" s="131" t="str">
        <f t="shared" si="82"/>
        <v/>
      </c>
      <c r="U172" s="131" t="str">
        <f t="shared" si="82"/>
        <v/>
      </c>
      <c r="V172" s="131" t="str">
        <f t="shared" si="83"/>
        <v/>
      </c>
      <c r="W172" s="131" t="str">
        <f t="shared" si="83"/>
        <v/>
      </c>
      <c r="X172" s="131" t="str">
        <f t="shared" si="83"/>
        <v/>
      </c>
      <c r="Y172" s="131" t="str">
        <f t="shared" si="83"/>
        <v/>
      </c>
      <c r="Z172" s="131" t="str">
        <f t="shared" si="83"/>
        <v/>
      </c>
      <c r="AA172" s="131" t="str">
        <f t="shared" si="83"/>
        <v/>
      </c>
      <c r="AB172" s="131" t="str">
        <f t="shared" si="83"/>
        <v/>
      </c>
      <c r="AC172" s="131" t="str">
        <f t="shared" si="83"/>
        <v/>
      </c>
      <c r="AD172" s="131" t="str">
        <f t="shared" si="83"/>
        <v/>
      </c>
      <c r="AE172" s="131" t="str">
        <f t="shared" si="83"/>
        <v/>
      </c>
      <c r="AF172" s="131" t="str">
        <f t="shared" si="84"/>
        <v/>
      </c>
      <c r="AG172" s="131" t="str">
        <f t="shared" si="84"/>
        <v/>
      </c>
      <c r="AH172" s="131" t="str">
        <f t="shared" si="84"/>
        <v/>
      </c>
      <c r="AI172" s="131" t="str">
        <f t="shared" si="84"/>
        <v/>
      </c>
      <c r="AJ172" s="131" t="str">
        <f t="shared" si="84"/>
        <v/>
      </c>
      <c r="AK172" s="131" t="str">
        <f t="shared" si="84"/>
        <v/>
      </c>
      <c r="AL172" s="131" t="str">
        <f t="shared" si="84"/>
        <v/>
      </c>
      <c r="AM172" s="131" t="str">
        <f t="shared" si="84"/>
        <v/>
      </c>
      <c r="AN172" s="131" t="str">
        <f t="shared" si="84"/>
        <v/>
      </c>
      <c r="AO172" s="131" t="str">
        <f t="shared" si="84"/>
        <v/>
      </c>
      <c r="AP172" s="131" t="str">
        <f t="shared" si="85"/>
        <v/>
      </c>
      <c r="AQ172" s="131" t="str">
        <f t="shared" si="85"/>
        <v/>
      </c>
      <c r="AR172" s="131" t="str">
        <f t="shared" si="85"/>
        <v/>
      </c>
      <c r="AS172" s="131" t="str">
        <f t="shared" si="85"/>
        <v>MEDINA COUNTY</v>
      </c>
      <c r="AT172" s="131" t="str">
        <f t="shared" si="85"/>
        <v/>
      </c>
      <c r="AU172" s="131" t="str">
        <f t="shared" si="85"/>
        <v/>
      </c>
      <c r="AV172" s="131" t="str">
        <f t="shared" si="85"/>
        <v/>
      </c>
      <c r="AW172" s="131" t="str">
        <f t="shared" si="85"/>
        <v/>
      </c>
      <c r="AX172" s="131" t="str">
        <f t="shared" si="85"/>
        <v/>
      </c>
      <c r="AY172" s="131" t="str">
        <f t="shared" si="85"/>
        <v/>
      </c>
      <c r="AZ172" s="131" t="str">
        <f t="shared" si="85"/>
        <v/>
      </c>
    </row>
    <row r="173" spans="1:52" x14ac:dyDescent="0.2">
      <c r="A173" s="135">
        <v>164</v>
      </c>
      <c r="B173" s="131" t="str">
        <f t="shared" si="81"/>
        <v/>
      </c>
      <c r="C173" s="131" t="str">
        <f t="shared" si="81"/>
        <v/>
      </c>
      <c r="D173" s="131" t="str">
        <f t="shared" si="81"/>
        <v/>
      </c>
      <c r="E173" s="131" t="str">
        <f t="shared" si="81"/>
        <v/>
      </c>
      <c r="F173" s="131" t="str">
        <f t="shared" si="81"/>
        <v/>
      </c>
      <c r="G173" s="131" t="str">
        <f t="shared" si="81"/>
        <v/>
      </c>
      <c r="H173" s="131" t="str">
        <f t="shared" si="81"/>
        <v/>
      </c>
      <c r="I173" s="131" t="str">
        <f t="shared" si="81"/>
        <v/>
      </c>
      <c r="J173" s="131" t="str">
        <f t="shared" si="81"/>
        <v/>
      </c>
      <c r="K173" s="131" t="str">
        <f t="shared" si="81"/>
        <v/>
      </c>
      <c r="L173" s="131" t="str">
        <f t="shared" si="82"/>
        <v/>
      </c>
      <c r="M173" s="131" t="str">
        <f t="shared" si="82"/>
        <v/>
      </c>
      <c r="N173" s="131" t="str">
        <f t="shared" si="82"/>
        <v/>
      </c>
      <c r="O173" s="131" t="str">
        <f t="shared" si="82"/>
        <v/>
      </c>
      <c r="P173" s="131" t="str">
        <f t="shared" si="82"/>
        <v/>
      </c>
      <c r="Q173" s="131" t="str">
        <f t="shared" si="82"/>
        <v/>
      </c>
      <c r="R173" s="131" t="str">
        <f t="shared" si="82"/>
        <v/>
      </c>
      <c r="S173" s="131" t="str">
        <f t="shared" si="82"/>
        <v/>
      </c>
      <c r="T173" s="131" t="str">
        <f t="shared" si="82"/>
        <v/>
      </c>
      <c r="U173" s="131" t="str">
        <f t="shared" si="82"/>
        <v/>
      </c>
      <c r="V173" s="131" t="str">
        <f t="shared" si="83"/>
        <v/>
      </c>
      <c r="W173" s="131" t="str">
        <f t="shared" si="83"/>
        <v/>
      </c>
      <c r="X173" s="131" t="str">
        <f t="shared" si="83"/>
        <v/>
      </c>
      <c r="Y173" s="131" t="str">
        <f t="shared" si="83"/>
        <v/>
      </c>
      <c r="Z173" s="131" t="str">
        <f t="shared" si="83"/>
        <v/>
      </c>
      <c r="AA173" s="131" t="str">
        <f t="shared" si="83"/>
        <v/>
      </c>
      <c r="AB173" s="131" t="str">
        <f t="shared" si="83"/>
        <v/>
      </c>
      <c r="AC173" s="131" t="str">
        <f t="shared" si="83"/>
        <v/>
      </c>
      <c r="AD173" s="131" t="str">
        <f t="shared" si="83"/>
        <v/>
      </c>
      <c r="AE173" s="131" t="str">
        <f t="shared" si="83"/>
        <v/>
      </c>
      <c r="AF173" s="131" t="str">
        <f t="shared" si="84"/>
        <v/>
      </c>
      <c r="AG173" s="131" t="str">
        <f t="shared" si="84"/>
        <v/>
      </c>
      <c r="AH173" s="131" t="str">
        <f t="shared" si="84"/>
        <v/>
      </c>
      <c r="AI173" s="131" t="str">
        <f t="shared" si="84"/>
        <v/>
      </c>
      <c r="AJ173" s="131" t="str">
        <f t="shared" si="84"/>
        <v/>
      </c>
      <c r="AK173" s="131" t="str">
        <f t="shared" si="84"/>
        <v/>
      </c>
      <c r="AL173" s="131" t="str">
        <f t="shared" si="84"/>
        <v/>
      </c>
      <c r="AM173" s="131" t="str">
        <f t="shared" si="84"/>
        <v/>
      </c>
      <c r="AN173" s="131" t="str">
        <f t="shared" si="84"/>
        <v/>
      </c>
      <c r="AO173" s="131" t="str">
        <f t="shared" si="84"/>
        <v/>
      </c>
      <c r="AP173" s="131" t="str">
        <f t="shared" si="85"/>
        <v/>
      </c>
      <c r="AQ173" s="131" t="str">
        <f t="shared" si="85"/>
        <v/>
      </c>
      <c r="AR173" s="131" t="str">
        <f t="shared" si="85"/>
        <v/>
      </c>
      <c r="AS173" s="131" t="str">
        <f t="shared" si="85"/>
        <v>MENARD COUNTY</v>
      </c>
      <c r="AT173" s="131" t="str">
        <f t="shared" si="85"/>
        <v/>
      </c>
      <c r="AU173" s="131" t="str">
        <f t="shared" si="85"/>
        <v/>
      </c>
      <c r="AV173" s="131" t="str">
        <f t="shared" si="85"/>
        <v/>
      </c>
      <c r="AW173" s="131" t="str">
        <f t="shared" si="85"/>
        <v/>
      </c>
      <c r="AX173" s="131" t="str">
        <f t="shared" si="85"/>
        <v/>
      </c>
      <c r="AY173" s="131" t="str">
        <f t="shared" si="85"/>
        <v/>
      </c>
      <c r="AZ173" s="131" t="str">
        <f t="shared" si="85"/>
        <v/>
      </c>
    </row>
    <row r="174" spans="1:52" x14ac:dyDescent="0.2">
      <c r="A174" s="135">
        <v>165</v>
      </c>
      <c r="B174" s="131" t="str">
        <f t="shared" si="81"/>
        <v/>
      </c>
      <c r="C174" s="131" t="str">
        <f t="shared" si="81"/>
        <v/>
      </c>
      <c r="D174" s="131" t="str">
        <f t="shared" si="81"/>
        <v/>
      </c>
      <c r="E174" s="131" t="str">
        <f t="shared" si="81"/>
        <v/>
      </c>
      <c r="F174" s="131" t="str">
        <f t="shared" si="81"/>
        <v/>
      </c>
      <c r="G174" s="131" t="str">
        <f t="shared" si="81"/>
        <v/>
      </c>
      <c r="H174" s="131" t="str">
        <f t="shared" si="81"/>
        <v/>
      </c>
      <c r="I174" s="131" t="str">
        <f t="shared" si="81"/>
        <v/>
      </c>
      <c r="J174" s="131" t="str">
        <f t="shared" si="81"/>
        <v/>
      </c>
      <c r="K174" s="131" t="str">
        <f t="shared" si="81"/>
        <v/>
      </c>
      <c r="L174" s="131" t="str">
        <f t="shared" si="82"/>
        <v/>
      </c>
      <c r="M174" s="131" t="str">
        <f t="shared" si="82"/>
        <v/>
      </c>
      <c r="N174" s="131" t="str">
        <f t="shared" si="82"/>
        <v/>
      </c>
      <c r="O174" s="131" t="str">
        <f t="shared" si="82"/>
        <v/>
      </c>
      <c r="P174" s="131" t="str">
        <f t="shared" si="82"/>
        <v/>
      </c>
      <c r="Q174" s="131" t="str">
        <f t="shared" si="82"/>
        <v/>
      </c>
      <c r="R174" s="131" t="str">
        <f t="shared" si="82"/>
        <v/>
      </c>
      <c r="S174" s="131" t="str">
        <f t="shared" si="82"/>
        <v/>
      </c>
      <c r="T174" s="131" t="str">
        <f t="shared" si="82"/>
        <v/>
      </c>
      <c r="U174" s="131" t="str">
        <f t="shared" si="82"/>
        <v/>
      </c>
      <c r="V174" s="131" t="str">
        <f t="shared" si="83"/>
        <v/>
      </c>
      <c r="W174" s="131" t="str">
        <f t="shared" si="83"/>
        <v/>
      </c>
      <c r="X174" s="131" t="str">
        <f t="shared" si="83"/>
        <v/>
      </c>
      <c r="Y174" s="131" t="str">
        <f t="shared" si="83"/>
        <v/>
      </c>
      <c r="Z174" s="131" t="str">
        <f t="shared" si="83"/>
        <v/>
      </c>
      <c r="AA174" s="131" t="str">
        <f t="shared" si="83"/>
        <v/>
      </c>
      <c r="AB174" s="131" t="str">
        <f t="shared" si="83"/>
        <v/>
      </c>
      <c r="AC174" s="131" t="str">
        <f t="shared" si="83"/>
        <v/>
      </c>
      <c r="AD174" s="131" t="str">
        <f t="shared" si="83"/>
        <v/>
      </c>
      <c r="AE174" s="131" t="str">
        <f t="shared" si="83"/>
        <v/>
      </c>
      <c r="AF174" s="131" t="str">
        <f t="shared" si="84"/>
        <v/>
      </c>
      <c r="AG174" s="131" t="str">
        <f t="shared" si="84"/>
        <v/>
      </c>
      <c r="AH174" s="131" t="str">
        <f t="shared" si="84"/>
        <v/>
      </c>
      <c r="AI174" s="131" t="str">
        <f t="shared" si="84"/>
        <v/>
      </c>
      <c r="AJ174" s="131" t="str">
        <f t="shared" si="84"/>
        <v/>
      </c>
      <c r="AK174" s="131" t="str">
        <f t="shared" si="84"/>
        <v/>
      </c>
      <c r="AL174" s="131" t="str">
        <f t="shared" si="84"/>
        <v/>
      </c>
      <c r="AM174" s="131" t="str">
        <f t="shared" si="84"/>
        <v/>
      </c>
      <c r="AN174" s="131" t="str">
        <f t="shared" si="84"/>
        <v/>
      </c>
      <c r="AO174" s="131" t="str">
        <f t="shared" si="84"/>
        <v/>
      </c>
      <c r="AP174" s="131" t="str">
        <f t="shared" si="85"/>
        <v/>
      </c>
      <c r="AQ174" s="131" t="str">
        <f t="shared" si="85"/>
        <v/>
      </c>
      <c r="AR174" s="131" t="str">
        <f t="shared" si="85"/>
        <v/>
      </c>
      <c r="AS174" s="131" t="str">
        <f t="shared" si="85"/>
        <v>MIDLAND COUNTY</v>
      </c>
      <c r="AT174" s="131" t="str">
        <f t="shared" si="85"/>
        <v/>
      </c>
      <c r="AU174" s="131" t="str">
        <f t="shared" si="85"/>
        <v/>
      </c>
      <c r="AV174" s="131" t="str">
        <f t="shared" si="85"/>
        <v/>
      </c>
      <c r="AW174" s="131" t="str">
        <f t="shared" si="85"/>
        <v/>
      </c>
      <c r="AX174" s="131" t="str">
        <f t="shared" si="85"/>
        <v/>
      </c>
      <c r="AY174" s="131" t="str">
        <f t="shared" si="85"/>
        <v/>
      </c>
      <c r="AZ174" s="131" t="str">
        <f t="shared" si="85"/>
        <v/>
      </c>
    </row>
    <row r="175" spans="1:52" x14ac:dyDescent="0.2">
      <c r="A175" s="135">
        <v>166</v>
      </c>
      <c r="B175" s="131" t="str">
        <f t="shared" si="81"/>
        <v/>
      </c>
      <c r="C175" s="131" t="str">
        <f t="shared" si="81"/>
        <v/>
      </c>
      <c r="D175" s="131" t="str">
        <f t="shared" si="81"/>
        <v/>
      </c>
      <c r="E175" s="131" t="str">
        <f t="shared" si="81"/>
        <v/>
      </c>
      <c r="F175" s="131" t="str">
        <f t="shared" si="81"/>
        <v/>
      </c>
      <c r="G175" s="131" t="str">
        <f t="shared" si="81"/>
        <v/>
      </c>
      <c r="H175" s="131" t="str">
        <f t="shared" si="81"/>
        <v/>
      </c>
      <c r="I175" s="131" t="str">
        <f t="shared" si="81"/>
        <v/>
      </c>
      <c r="J175" s="131" t="str">
        <f t="shared" si="81"/>
        <v/>
      </c>
      <c r="K175" s="131" t="str">
        <f t="shared" si="81"/>
        <v/>
      </c>
      <c r="L175" s="131" t="str">
        <f t="shared" si="82"/>
        <v/>
      </c>
      <c r="M175" s="131" t="str">
        <f t="shared" si="82"/>
        <v/>
      </c>
      <c r="N175" s="131" t="str">
        <f t="shared" si="82"/>
        <v/>
      </c>
      <c r="O175" s="131" t="str">
        <f t="shared" si="82"/>
        <v/>
      </c>
      <c r="P175" s="131" t="str">
        <f t="shared" si="82"/>
        <v/>
      </c>
      <c r="Q175" s="131" t="str">
        <f t="shared" si="82"/>
        <v/>
      </c>
      <c r="R175" s="131" t="str">
        <f t="shared" si="82"/>
        <v/>
      </c>
      <c r="S175" s="131" t="str">
        <f t="shared" si="82"/>
        <v/>
      </c>
      <c r="T175" s="131" t="str">
        <f t="shared" si="82"/>
        <v/>
      </c>
      <c r="U175" s="131" t="str">
        <f t="shared" si="82"/>
        <v/>
      </c>
      <c r="V175" s="131" t="str">
        <f t="shared" si="83"/>
        <v/>
      </c>
      <c r="W175" s="131" t="str">
        <f t="shared" si="83"/>
        <v/>
      </c>
      <c r="X175" s="131" t="str">
        <f t="shared" si="83"/>
        <v/>
      </c>
      <c r="Y175" s="131" t="str">
        <f t="shared" si="83"/>
        <v/>
      </c>
      <c r="Z175" s="131" t="str">
        <f t="shared" si="83"/>
        <v/>
      </c>
      <c r="AA175" s="131" t="str">
        <f t="shared" si="83"/>
        <v/>
      </c>
      <c r="AB175" s="131" t="str">
        <f t="shared" si="83"/>
        <v/>
      </c>
      <c r="AC175" s="131" t="str">
        <f t="shared" si="83"/>
        <v/>
      </c>
      <c r="AD175" s="131" t="str">
        <f t="shared" si="83"/>
        <v/>
      </c>
      <c r="AE175" s="131" t="str">
        <f t="shared" si="83"/>
        <v/>
      </c>
      <c r="AF175" s="131" t="str">
        <f t="shared" si="84"/>
        <v/>
      </c>
      <c r="AG175" s="131" t="str">
        <f t="shared" si="84"/>
        <v/>
      </c>
      <c r="AH175" s="131" t="str">
        <f t="shared" si="84"/>
        <v/>
      </c>
      <c r="AI175" s="131" t="str">
        <f t="shared" si="84"/>
        <v/>
      </c>
      <c r="AJ175" s="131" t="str">
        <f t="shared" si="84"/>
        <v/>
      </c>
      <c r="AK175" s="131" t="str">
        <f t="shared" si="84"/>
        <v/>
      </c>
      <c r="AL175" s="131" t="str">
        <f t="shared" si="84"/>
        <v/>
      </c>
      <c r="AM175" s="131" t="str">
        <f t="shared" si="84"/>
        <v/>
      </c>
      <c r="AN175" s="131" t="str">
        <f t="shared" si="84"/>
        <v/>
      </c>
      <c r="AO175" s="131" t="str">
        <f t="shared" si="84"/>
        <v/>
      </c>
      <c r="AP175" s="131" t="str">
        <f t="shared" si="85"/>
        <v/>
      </c>
      <c r="AQ175" s="131" t="str">
        <f t="shared" si="85"/>
        <v/>
      </c>
      <c r="AR175" s="131" t="str">
        <f t="shared" si="85"/>
        <v/>
      </c>
      <c r="AS175" s="131" t="str">
        <f t="shared" si="85"/>
        <v>MILAM COUNTY</v>
      </c>
      <c r="AT175" s="131" t="str">
        <f t="shared" si="85"/>
        <v/>
      </c>
      <c r="AU175" s="131" t="str">
        <f t="shared" si="85"/>
        <v/>
      </c>
      <c r="AV175" s="131" t="str">
        <f t="shared" si="85"/>
        <v/>
      </c>
      <c r="AW175" s="131" t="str">
        <f t="shared" si="85"/>
        <v/>
      </c>
      <c r="AX175" s="131" t="str">
        <f t="shared" si="85"/>
        <v/>
      </c>
      <c r="AY175" s="131" t="str">
        <f t="shared" si="85"/>
        <v/>
      </c>
      <c r="AZ175" s="131" t="str">
        <f t="shared" si="85"/>
        <v/>
      </c>
    </row>
    <row r="176" spans="1:52" x14ac:dyDescent="0.2">
      <c r="A176" s="135">
        <v>167</v>
      </c>
      <c r="B176" s="131" t="str">
        <f t="shared" si="81"/>
        <v/>
      </c>
      <c r="C176" s="131" t="str">
        <f t="shared" si="81"/>
        <v/>
      </c>
      <c r="D176" s="131" t="str">
        <f t="shared" si="81"/>
        <v/>
      </c>
      <c r="E176" s="131" t="str">
        <f t="shared" si="81"/>
        <v/>
      </c>
      <c r="F176" s="131" t="str">
        <f t="shared" si="81"/>
        <v/>
      </c>
      <c r="G176" s="131" t="str">
        <f t="shared" si="81"/>
        <v/>
      </c>
      <c r="H176" s="131" t="str">
        <f t="shared" si="81"/>
        <v/>
      </c>
      <c r="I176" s="131" t="str">
        <f t="shared" si="81"/>
        <v/>
      </c>
      <c r="J176" s="131" t="str">
        <f t="shared" si="81"/>
        <v/>
      </c>
      <c r="K176" s="131" t="str">
        <f t="shared" si="81"/>
        <v/>
      </c>
      <c r="L176" s="131" t="str">
        <f t="shared" si="82"/>
        <v/>
      </c>
      <c r="M176" s="131" t="str">
        <f t="shared" si="82"/>
        <v/>
      </c>
      <c r="N176" s="131" t="str">
        <f t="shared" si="82"/>
        <v/>
      </c>
      <c r="O176" s="131" t="str">
        <f t="shared" si="82"/>
        <v/>
      </c>
      <c r="P176" s="131" t="str">
        <f t="shared" si="82"/>
        <v/>
      </c>
      <c r="Q176" s="131" t="str">
        <f t="shared" si="82"/>
        <v/>
      </c>
      <c r="R176" s="131" t="str">
        <f t="shared" si="82"/>
        <v/>
      </c>
      <c r="S176" s="131" t="str">
        <f t="shared" si="82"/>
        <v/>
      </c>
      <c r="T176" s="131" t="str">
        <f t="shared" si="82"/>
        <v/>
      </c>
      <c r="U176" s="131" t="str">
        <f t="shared" si="82"/>
        <v/>
      </c>
      <c r="V176" s="131" t="str">
        <f t="shared" si="83"/>
        <v/>
      </c>
      <c r="W176" s="131" t="str">
        <f t="shared" si="83"/>
        <v/>
      </c>
      <c r="X176" s="131" t="str">
        <f t="shared" si="83"/>
        <v/>
      </c>
      <c r="Y176" s="131" t="str">
        <f t="shared" si="83"/>
        <v/>
      </c>
      <c r="Z176" s="131" t="str">
        <f t="shared" si="83"/>
        <v/>
      </c>
      <c r="AA176" s="131" t="str">
        <f t="shared" si="83"/>
        <v/>
      </c>
      <c r="AB176" s="131" t="str">
        <f t="shared" si="83"/>
        <v/>
      </c>
      <c r="AC176" s="131" t="str">
        <f t="shared" si="83"/>
        <v/>
      </c>
      <c r="AD176" s="131" t="str">
        <f t="shared" si="83"/>
        <v/>
      </c>
      <c r="AE176" s="131" t="str">
        <f t="shared" si="83"/>
        <v/>
      </c>
      <c r="AF176" s="131" t="str">
        <f t="shared" si="84"/>
        <v/>
      </c>
      <c r="AG176" s="131" t="str">
        <f t="shared" si="84"/>
        <v/>
      </c>
      <c r="AH176" s="131" t="str">
        <f t="shared" si="84"/>
        <v/>
      </c>
      <c r="AI176" s="131" t="str">
        <f t="shared" si="84"/>
        <v/>
      </c>
      <c r="AJ176" s="131" t="str">
        <f t="shared" si="84"/>
        <v/>
      </c>
      <c r="AK176" s="131" t="str">
        <f t="shared" si="84"/>
        <v/>
      </c>
      <c r="AL176" s="131" t="str">
        <f t="shared" si="84"/>
        <v/>
      </c>
      <c r="AM176" s="131" t="str">
        <f t="shared" si="84"/>
        <v/>
      </c>
      <c r="AN176" s="131" t="str">
        <f t="shared" si="84"/>
        <v/>
      </c>
      <c r="AO176" s="131" t="str">
        <f t="shared" si="84"/>
        <v/>
      </c>
      <c r="AP176" s="131" t="str">
        <f t="shared" si="85"/>
        <v/>
      </c>
      <c r="AQ176" s="131" t="str">
        <f t="shared" si="85"/>
        <v/>
      </c>
      <c r="AR176" s="131" t="str">
        <f t="shared" si="85"/>
        <v/>
      </c>
      <c r="AS176" s="131" t="str">
        <f t="shared" si="85"/>
        <v>MILLS COUNTY</v>
      </c>
      <c r="AT176" s="131" t="str">
        <f t="shared" si="85"/>
        <v/>
      </c>
      <c r="AU176" s="131" t="str">
        <f t="shared" si="85"/>
        <v/>
      </c>
      <c r="AV176" s="131" t="str">
        <f t="shared" si="85"/>
        <v/>
      </c>
      <c r="AW176" s="131" t="str">
        <f t="shared" si="85"/>
        <v/>
      </c>
      <c r="AX176" s="131" t="str">
        <f t="shared" si="85"/>
        <v/>
      </c>
      <c r="AY176" s="131" t="str">
        <f t="shared" si="85"/>
        <v/>
      </c>
      <c r="AZ176" s="131" t="str">
        <f t="shared" si="85"/>
        <v/>
      </c>
    </row>
    <row r="177" spans="1:52" x14ac:dyDescent="0.2">
      <c r="A177" s="135">
        <v>168</v>
      </c>
      <c r="B177" s="131" t="str">
        <f t="shared" si="81"/>
        <v/>
      </c>
      <c r="C177" s="131" t="str">
        <f t="shared" si="81"/>
        <v/>
      </c>
      <c r="D177" s="131" t="str">
        <f t="shared" si="81"/>
        <v/>
      </c>
      <c r="E177" s="131" t="str">
        <f t="shared" si="81"/>
        <v/>
      </c>
      <c r="F177" s="131" t="str">
        <f t="shared" si="81"/>
        <v/>
      </c>
      <c r="G177" s="131" t="str">
        <f t="shared" si="81"/>
        <v/>
      </c>
      <c r="H177" s="131" t="str">
        <f t="shared" si="81"/>
        <v/>
      </c>
      <c r="I177" s="131" t="str">
        <f t="shared" si="81"/>
        <v/>
      </c>
      <c r="J177" s="131" t="str">
        <f t="shared" si="81"/>
        <v/>
      </c>
      <c r="K177" s="131" t="str">
        <f t="shared" si="81"/>
        <v/>
      </c>
      <c r="L177" s="131" t="str">
        <f t="shared" si="82"/>
        <v/>
      </c>
      <c r="M177" s="131" t="str">
        <f t="shared" si="82"/>
        <v/>
      </c>
      <c r="N177" s="131" t="str">
        <f t="shared" si="82"/>
        <v/>
      </c>
      <c r="O177" s="131" t="str">
        <f t="shared" si="82"/>
        <v/>
      </c>
      <c r="P177" s="131" t="str">
        <f t="shared" si="82"/>
        <v/>
      </c>
      <c r="Q177" s="131" t="str">
        <f t="shared" si="82"/>
        <v/>
      </c>
      <c r="R177" s="131" t="str">
        <f t="shared" si="82"/>
        <v/>
      </c>
      <c r="S177" s="131" t="str">
        <f t="shared" si="82"/>
        <v/>
      </c>
      <c r="T177" s="131" t="str">
        <f t="shared" si="82"/>
        <v/>
      </c>
      <c r="U177" s="131" t="str">
        <f t="shared" si="82"/>
        <v/>
      </c>
      <c r="V177" s="131" t="str">
        <f t="shared" si="83"/>
        <v/>
      </c>
      <c r="W177" s="131" t="str">
        <f t="shared" si="83"/>
        <v/>
      </c>
      <c r="X177" s="131" t="str">
        <f t="shared" si="83"/>
        <v/>
      </c>
      <c r="Y177" s="131" t="str">
        <f t="shared" si="83"/>
        <v/>
      </c>
      <c r="Z177" s="131" t="str">
        <f t="shared" si="83"/>
        <v/>
      </c>
      <c r="AA177" s="131" t="str">
        <f t="shared" si="83"/>
        <v/>
      </c>
      <c r="AB177" s="131" t="str">
        <f t="shared" si="83"/>
        <v/>
      </c>
      <c r="AC177" s="131" t="str">
        <f t="shared" si="83"/>
        <v/>
      </c>
      <c r="AD177" s="131" t="str">
        <f t="shared" si="83"/>
        <v/>
      </c>
      <c r="AE177" s="131" t="str">
        <f t="shared" si="83"/>
        <v/>
      </c>
      <c r="AF177" s="131" t="str">
        <f t="shared" si="84"/>
        <v/>
      </c>
      <c r="AG177" s="131" t="str">
        <f t="shared" si="84"/>
        <v/>
      </c>
      <c r="AH177" s="131" t="str">
        <f t="shared" si="84"/>
        <v/>
      </c>
      <c r="AI177" s="131" t="str">
        <f t="shared" si="84"/>
        <v/>
      </c>
      <c r="AJ177" s="131" t="str">
        <f t="shared" si="84"/>
        <v/>
      </c>
      <c r="AK177" s="131" t="str">
        <f t="shared" si="84"/>
        <v/>
      </c>
      <c r="AL177" s="131" t="str">
        <f t="shared" si="84"/>
        <v/>
      </c>
      <c r="AM177" s="131" t="str">
        <f t="shared" si="84"/>
        <v/>
      </c>
      <c r="AN177" s="131" t="str">
        <f t="shared" si="84"/>
        <v/>
      </c>
      <c r="AO177" s="131" t="str">
        <f t="shared" si="84"/>
        <v/>
      </c>
      <c r="AP177" s="131" t="str">
        <f t="shared" si="85"/>
        <v/>
      </c>
      <c r="AQ177" s="131" t="str">
        <f t="shared" si="85"/>
        <v/>
      </c>
      <c r="AR177" s="131" t="str">
        <f t="shared" si="85"/>
        <v/>
      </c>
      <c r="AS177" s="131" t="str">
        <f t="shared" si="85"/>
        <v>MITCHELL COUNTY</v>
      </c>
      <c r="AT177" s="131" t="str">
        <f t="shared" si="85"/>
        <v/>
      </c>
      <c r="AU177" s="131" t="str">
        <f t="shared" si="85"/>
        <v/>
      </c>
      <c r="AV177" s="131" t="str">
        <f t="shared" si="85"/>
        <v/>
      </c>
      <c r="AW177" s="131" t="str">
        <f t="shared" si="85"/>
        <v/>
      </c>
      <c r="AX177" s="131" t="str">
        <f t="shared" si="85"/>
        <v/>
      </c>
      <c r="AY177" s="131" t="str">
        <f t="shared" si="85"/>
        <v/>
      </c>
      <c r="AZ177" s="131" t="str">
        <f t="shared" si="85"/>
        <v/>
      </c>
    </row>
    <row r="178" spans="1:52" x14ac:dyDescent="0.2">
      <c r="A178" s="135">
        <v>169</v>
      </c>
      <c r="B178" s="131" t="str">
        <f t="shared" si="81"/>
        <v/>
      </c>
      <c r="C178" s="131" t="str">
        <f t="shared" si="81"/>
        <v/>
      </c>
      <c r="D178" s="131" t="str">
        <f t="shared" si="81"/>
        <v/>
      </c>
      <c r="E178" s="131" t="str">
        <f t="shared" si="81"/>
        <v/>
      </c>
      <c r="F178" s="131" t="str">
        <f t="shared" si="81"/>
        <v/>
      </c>
      <c r="G178" s="131" t="str">
        <f t="shared" si="81"/>
        <v/>
      </c>
      <c r="H178" s="131" t="str">
        <f t="shared" si="81"/>
        <v/>
      </c>
      <c r="I178" s="131" t="str">
        <f t="shared" si="81"/>
        <v/>
      </c>
      <c r="J178" s="131" t="str">
        <f t="shared" si="81"/>
        <v/>
      </c>
      <c r="K178" s="131" t="str">
        <f t="shared" si="81"/>
        <v/>
      </c>
      <c r="L178" s="131" t="str">
        <f t="shared" si="82"/>
        <v/>
      </c>
      <c r="M178" s="131" t="str">
        <f t="shared" si="82"/>
        <v/>
      </c>
      <c r="N178" s="131" t="str">
        <f t="shared" si="82"/>
        <v/>
      </c>
      <c r="O178" s="131" t="str">
        <f t="shared" si="82"/>
        <v/>
      </c>
      <c r="P178" s="131" t="str">
        <f t="shared" si="82"/>
        <v/>
      </c>
      <c r="Q178" s="131" t="str">
        <f t="shared" si="82"/>
        <v/>
      </c>
      <c r="R178" s="131" t="str">
        <f t="shared" si="82"/>
        <v/>
      </c>
      <c r="S178" s="131" t="str">
        <f t="shared" si="82"/>
        <v/>
      </c>
      <c r="T178" s="131" t="str">
        <f t="shared" si="82"/>
        <v/>
      </c>
      <c r="U178" s="131" t="str">
        <f t="shared" si="82"/>
        <v/>
      </c>
      <c r="V178" s="131" t="str">
        <f t="shared" si="83"/>
        <v/>
      </c>
      <c r="W178" s="131" t="str">
        <f t="shared" si="83"/>
        <v/>
      </c>
      <c r="X178" s="131" t="str">
        <f t="shared" si="83"/>
        <v/>
      </c>
      <c r="Y178" s="131" t="str">
        <f t="shared" si="83"/>
        <v/>
      </c>
      <c r="Z178" s="131" t="str">
        <f t="shared" si="83"/>
        <v/>
      </c>
      <c r="AA178" s="131" t="str">
        <f t="shared" si="83"/>
        <v/>
      </c>
      <c r="AB178" s="131" t="str">
        <f t="shared" si="83"/>
        <v/>
      </c>
      <c r="AC178" s="131" t="str">
        <f t="shared" si="83"/>
        <v/>
      </c>
      <c r="AD178" s="131" t="str">
        <f t="shared" si="83"/>
        <v/>
      </c>
      <c r="AE178" s="131" t="str">
        <f t="shared" si="83"/>
        <v/>
      </c>
      <c r="AF178" s="131" t="str">
        <f t="shared" si="84"/>
        <v/>
      </c>
      <c r="AG178" s="131" t="str">
        <f t="shared" si="84"/>
        <v/>
      </c>
      <c r="AH178" s="131" t="str">
        <f t="shared" si="84"/>
        <v/>
      </c>
      <c r="AI178" s="131" t="str">
        <f t="shared" si="84"/>
        <v/>
      </c>
      <c r="AJ178" s="131" t="str">
        <f t="shared" si="84"/>
        <v/>
      </c>
      <c r="AK178" s="131" t="str">
        <f t="shared" si="84"/>
        <v/>
      </c>
      <c r="AL178" s="131" t="str">
        <f t="shared" si="84"/>
        <v/>
      </c>
      <c r="AM178" s="131" t="str">
        <f t="shared" si="84"/>
        <v/>
      </c>
      <c r="AN178" s="131" t="str">
        <f t="shared" si="84"/>
        <v/>
      </c>
      <c r="AO178" s="131" t="str">
        <f t="shared" si="84"/>
        <v/>
      </c>
      <c r="AP178" s="131" t="str">
        <f t="shared" si="85"/>
        <v/>
      </c>
      <c r="AQ178" s="131" t="str">
        <f t="shared" si="85"/>
        <v/>
      </c>
      <c r="AR178" s="131" t="str">
        <f t="shared" si="85"/>
        <v/>
      </c>
      <c r="AS178" s="131" t="str">
        <f t="shared" si="85"/>
        <v>MONTAGUE COUNTY</v>
      </c>
      <c r="AT178" s="131" t="str">
        <f t="shared" si="85"/>
        <v/>
      </c>
      <c r="AU178" s="131" t="str">
        <f t="shared" si="85"/>
        <v/>
      </c>
      <c r="AV178" s="131" t="str">
        <f t="shared" si="85"/>
        <v/>
      </c>
      <c r="AW178" s="131" t="str">
        <f t="shared" si="85"/>
        <v/>
      </c>
      <c r="AX178" s="131" t="str">
        <f t="shared" si="85"/>
        <v/>
      </c>
      <c r="AY178" s="131" t="str">
        <f t="shared" si="85"/>
        <v/>
      </c>
      <c r="AZ178" s="131" t="str">
        <f t="shared" si="85"/>
        <v/>
      </c>
    </row>
    <row r="179" spans="1:52" x14ac:dyDescent="0.2">
      <c r="A179" s="135">
        <v>170</v>
      </c>
      <c r="B179" s="131" t="str">
        <f t="shared" si="81"/>
        <v/>
      </c>
      <c r="C179" s="131" t="str">
        <f t="shared" si="81"/>
        <v/>
      </c>
      <c r="D179" s="131" t="str">
        <f t="shared" si="81"/>
        <v/>
      </c>
      <c r="E179" s="131" t="str">
        <f t="shared" si="81"/>
        <v/>
      </c>
      <c r="F179" s="131" t="str">
        <f t="shared" si="81"/>
        <v/>
      </c>
      <c r="G179" s="131" t="str">
        <f t="shared" si="81"/>
        <v/>
      </c>
      <c r="H179" s="131" t="str">
        <f t="shared" si="81"/>
        <v/>
      </c>
      <c r="I179" s="131" t="str">
        <f t="shared" si="81"/>
        <v/>
      </c>
      <c r="J179" s="131" t="str">
        <f t="shared" si="81"/>
        <v/>
      </c>
      <c r="K179" s="131" t="str">
        <f t="shared" si="81"/>
        <v/>
      </c>
      <c r="L179" s="131" t="str">
        <f t="shared" si="82"/>
        <v/>
      </c>
      <c r="M179" s="131" t="str">
        <f t="shared" si="82"/>
        <v/>
      </c>
      <c r="N179" s="131" t="str">
        <f t="shared" si="82"/>
        <v/>
      </c>
      <c r="O179" s="131" t="str">
        <f t="shared" si="82"/>
        <v/>
      </c>
      <c r="P179" s="131" t="str">
        <f t="shared" si="82"/>
        <v/>
      </c>
      <c r="Q179" s="131" t="str">
        <f t="shared" si="82"/>
        <v/>
      </c>
      <c r="R179" s="131" t="str">
        <f t="shared" si="82"/>
        <v/>
      </c>
      <c r="S179" s="131" t="str">
        <f t="shared" si="82"/>
        <v/>
      </c>
      <c r="T179" s="131" t="str">
        <f t="shared" si="82"/>
        <v/>
      </c>
      <c r="U179" s="131" t="str">
        <f t="shared" si="82"/>
        <v/>
      </c>
      <c r="V179" s="131" t="str">
        <f t="shared" si="83"/>
        <v/>
      </c>
      <c r="W179" s="131" t="str">
        <f t="shared" si="83"/>
        <v/>
      </c>
      <c r="X179" s="131" t="str">
        <f t="shared" si="83"/>
        <v/>
      </c>
      <c r="Y179" s="131" t="str">
        <f t="shared" si="83"/>
        <v/>
      </c>
      <c r="Z179" s="131" t="str">
        <f t="shared" si="83"/>
        <v/>
      </c>
      <c r="AA179" s="131" t="str">
        <f t="shared" si="83"/>
        <v/>
      </c>
      <c r="AB179" s="131" t="str">
        <f t="shared" si="83"/>
        <v/>
      </c>
      <c r="AC179" s="131" t="str">
        <f t="shared" si="83"/>
        <v/>
      </c>
      <c r="AD179" s="131" t="str">
        <f t="shared" si="83"/>
        <v/>
      </c>
      <c r="AE179" s="131" t="str">
        <f t="shared" si="83"/>
        <v/>
      </c>
      <c r="AF179" s="131" t="str">
        <f t="shared" si="84"/>
        <v/>
      </c>
      <c r="AG179" s="131" t="str">
        <f t="shared" si="84"/>
        <v/>
      </c>
      <c r="AH179" s="131" t="str">
        <f t="shared" si="84"/>
        <v/>
      </c>
      <c r="AI179" s="131" t="str">
        <f t="shared" si="84"/>
        <v/>
      </c>
      <c r="AJ179" s="131" t="str">
        <f t="shared" si="84"/>
        <v/>
      </c>
      <c r="AK179" s="131" t="str">
        <f t="shared" si="84"/>
        <v/>
      </c>
      <c r="AL179" s="131" t="str">
        <f t="shared" si="84"/>
        <v/>
      </c>
      <c r="AM179" s="131" t="str">
        <f t="shared" si="84"/>
        <v/>
      </c>
      <c r="AN179" s="131" t="str">
        <f t="shared" si="84"/>
        <v/>
      </c>
      <c r="AO179" s="131" t="str">
        <f t="shared" si="84"/>
        <v/>
      </c>
      <c r="AP179" s="131" t="str">
        <f t="shared" si="85"/>
        <v/>
      </c>
      <c r="AQ179" s="131" t="str">
        <f t="shared" si="85"/>
        <v/>
      </c>
      <c r="AR179" s="131" t="str">
        <f t="shared" si="85"/>
        <v/>
      </c>
      <c r="AS179" s="131" t="str">
        <f t="shared" si="85"/>
        <v>MONTGOMERY COUNTY</v>
      </c>
      <c r="AT179" s="131" t="str">
        <f t="shared" si="85"/>
        <v/>
      </c>
      <c r="AU179" s="131" t="str">
        <f t="shared" si="85"/>
        <v/>
      </c>
      <c r="AV179" s="131" t="str">
        <f t="shared" si="85"/>
        <v/>
      </c>
      <c r="AW179" s="131" t="str">
        <f t="shared" si="85"/>
        <v/>
      </c>
      <c r="AX179" s="131" t="str">
        <f t="shared" si="85"/>
        <v/>
      </c>
      <c r="AY179" s="131" t="str">
        <f t="shared" si="85"/>
        <v/>
      </c>
      <c r="AZ179" s="131" t="str">
        <f t="shared" si="85"/>
        <v/>
      </c>
    </row>
    <row r="180" spans="1:52" x14ac:dyDescent="0.2">
      <c r="A180" s="135">
        <v>171</v>
      </c>
      <c r="B180" s="131" t="str">
        <f t="shared" ref="B180:K189" si="86">IFERROR(VLOOKUP($B$3&amp;"_"&amp;B$8&amp;$A180,LookUpTable_CountyName_AllYears,3,FALSE),"")</f>
        <v/>
      </c>
      <c r="C180" s="131" t="str">
        <f t="shared" si="86"/>
        <v/>
      </c>
      <c r="D180" s="131" t="str">
        <f t="shared" si="86"/>
        <v/>
      </c>
      <c r="E180" s="131" t="str">
        <f t="shared" si="86"/>
        <v/>
      </c>
      <c r="F180" s="131" t="str">
        <f t="shared" si="86"/>
        <v/>
      </c>
      <c r="G180" s="131" t="str">
        <f t="shared" si="86"/>
        <v/>
      </c>
      <c r="H180" s="131" t="str">
        <f t="shared" si="86"/>
        <v/>
      </c>
      <c r="I180" s="131" t="str">
        <f t="shared" si="86"/>
        <v/>
      </c>
      <c r="J180" s="131" t="str">
        <f t="shared" si="86"/>
        <v/>
      </c>
      <c r="K180" s="131" t="str">
        <f t="shared" si="86"/>
        <v/>
      </c>
      <c r="L180" s="131" t="str">
        <f t="shared" ref="L180:U189" si="87">IFERROR(VLOOKUP($B$3&amp;"_"&amp;L$8&amp;$A180,LookUpTable_CountyName_AllYears,3,FALSE),"")</f>
        <v/>
      </c>
      <c r="M180" s="131" t="str">
        <f t="shared" si="87"/>
        <v/>
      </c>
      <c r="N180" s="131" t="str">
        <f t="shared" si="87"/>
        <v/>
      </c>
      <c r="O180" s="131" t="str">
        <f t="shared" si="87"/>
        <v/>
      </c>
      <c r="P180" s="131" t="str">
        <f t="shared" si="87"/>
        <v/>
      </c>
      <c r="Q180" s="131" t="str">
        <f t="shared" si="87"/>
        <v/>
      </c>
      <c r="R180" s="131" t="str">
        <f t="shared" si="87"/>
        <v/>
      </c>
      <c r="S180" s="131" t="str">
        <f t="shared" si="87"/>
        <v/>
      </c>
      <c r="T180" s="131" t="str">
        <f t="shared" si="87"/>
        <v/>
      </c>
      <c r="U180" s="131" t="str">
        <f t="shared" si="87"/>
        <v/>
      </c>
      <c r="V180" s="131" t="str">
        <f t="shared" ref="V180:AE189" si="88">IFERROR(VLOOKUP($B$3&amp;"_"&amp;V$8&amp;$A180,LookUpTable_CountyName_AllYears,3,FALSE),"")</f>
        <v/>
      </c>
      <c r="W180" s="131" t="str">
        <f t="shared" si="88"/>
        <v/>
      </c>
      <c r="X180" s="131" t="str">
        <f t="shared" si="88"/>
        <v/>
      </c>
      <c r="Y180" s="131" t="str">
        <f t="shared" si="88"/>
        <v/>
      </c>
      <c r="Z180" s="131" t="str">
        <f t="shared" si="88"/>
        <v/>
      </c>
      <c r="AA180" s="131" t="str">
        <f t="shared" si="88"/>
        <v/>
      </c>
      <c r="AB180" s="131" t="str">
        <f t="shared" si="88"/>
        <v/>
      </c>
      <c r="AC180" s="131" t="str">
        <f t="shared" si="88"/>
        <v/>
      </c>
      <c r="AD180" s="131" t="str">
        <f t="shared" si="88"/>
        <v/>
      </c>
      <c r="AE180" s="131" t="str">
        <f t="shared" si="88"/>
        <v/>
      </c>
      <c r="AF180" s="131" t="str">
        <f t="shared" ref="AF180:AO189" si="89">IFERROR(VLOOKUP($B$3&amp;"_"&amp;AF$8&amp;$A180,LookUpTable_CountyName_AllYears,3,FALSE),"")</f>
        <v/>
      </c>
      <c r="AG180" s="131" t="str">
        <f t="shared" si="89"/>
        <v/>
      </c>
      <c r="AH180" s="131" t="str">
        <f t="shared" si="89"/>
        <v/>
      </c>
      <c r="AI180" s="131" t="str">
        <f t="shared" si="89"/>
        <v/>
      </c>
      <c r="AJ180" s="131" t="str">
        <f t="shared" si="89"/>
        <v/>
      </c>
      <c r="AK180" s="131" t="str">
        <f t="shared" si="89"/>
        <v/>
      </c>
      <c r="AL180" s="131" t="str">
        <f t="shared" si="89"/>
        <v/>
      </c>
      <c r="AM180" s="131" t="str">
        <f t="shared" si="89"/>
        <v/>
      </c>
      <c r="AN180" s="131" t="str">
        <f t="shared" si="89"/>
        <v/>
      </c>
      <c r="AO180" s="131" t="str">
        <f t="shared" si="89"/>
        <v/>
      </c>
      <c r="AP180" s="131" t="str">
        <f t="shared" ref="AP180:AZ189" si="90">IFERROR(VLOOKUP($B$3&amp;"_"&amp;AP$8&amp;$A180,LookUpTable_CountyName_AllYears,3,FALSE),"")</f>
        <v/>
      </c>
      <c r="AQ180" s="131" t="str">
        <f t="shared" si="90"/>
        <v/>
      </c>
      <c r="AR180" s="131" t="str">
        <f t="shared" si="90"/>
        <v/>
      </c>
      <c r="AS180" s="131" t="str">
        <f t="shared" si="90"/>
        <v>MOORE COUNTY</v>
      </c>
      <c r="AT180" s="131" t="str">
        <f t="shared" si="90"/>
        <v/>
      </c>
      <c r="AU180" s="131" t="str">
        <f t="shared" si="90"/>
        <v/>
      </c>
      <c r="AV180" s="131" t="str">
        <f t="shared" si="90"/>
        <v/>
      </c>
      <c r="AW180" s="131" t="str">
        <f t="shared" si="90"/>
        <v/>
      </c>
      <c r="AX180" s="131" t="str">
        <f t="shared" si="90"/>
        <v/>
      </c>
      <c r="AY180" s="131" t="str">
        <f t="shared" si="90"/>
        <v/>
      </c>
      <c r="AZ180" s="131" t="str">
        <f t="shared" si="90"/>
        <v/>
      </c>
    </row>
    <row r="181" spans="1:52" x14ac:dyDescent="0.2">
      <c r="A181" s="135">
        <v>172</v>
      </c>
      <c r="B181" s="131" t="str">
        <f t="shared" si="86"/>
        <v/>
      </c>
      <c r="C181" s="131" t="str">
        <f t="shared" si="86"/>
        <v/>
      </c>
      <c r="D181" s="131" t="str">
        <f t="shared" si="86"/>
        <v/>
      </c>
      <c r="E181" s="131" t="str">
        <f t="shared" si="86"/>
        <v/>
      </c>
      <c r="F181" s="131" t="str">
        <f t="shared" si="86"/>
        <v/>
      </c>
      <c r="G181" s="131" t="str">
        <f t="shared" si="86"/>
        <v/>
      </c>
      <c r="H181" s="131" t="str">
        <f t="shared" si="86"/>
        <v/>
      </c>
      <c r="I181" s="131" t="str">
        <f t="shared" si="86"/>
        <v/>
      </c>
      <c r="J181" s="131" t="str">
        <f t="shared" si="86"/>
        <v/>
      </c>
      <c r="K181" s="131" t="str">
        <f t="shared" si="86"/>
        <v/>
      </c>
      <c r="L181" s="131" t="str">
        <f t="shared" si="87"/>
        <v/>
      </c>
      <c r="M181" s="131" t="str">
        <f t="shared" si="87"/>
        <v/>
      </c>
      <c r="N181" s="131" t="str">
        <f t="shared" si="87"/>
        <v/>
      </c>
      <c r="O181" s="131" t="str">
        <f t="shared" si="87"/>
        <v/>
      </c>
      <c r="P181" s="131" t="str">
        <f t="shared" si="87"/>
        <v/>
      </c>
      <c r="Q181" s="131" t="str">
        <f t="shared" si="87"/>
        <v/>
      </c>
      <c r="R181" s="131" t="str">
        <f t="shared" si="87"/>
        <v/>
      </c>
      <c r="S181" s="131" t="str">
        <f t="shared" si="87"/>
        <v/>
      </c>
      <c r="T181" s="131" t="str">
        <f t="shared" si="87"/>
        <v/>
      </c>
      <c r="U181" s="131" t="str">
        <f t="shared" si="87"/>
        <v/>
      </c>
      <c r="V181" s="131" t="str">
        <f t="shared" si="88"/>
        <v/>
      </c>
      <c r="W181" s="131" t="str">
        <f t="shared" si="88"/>
        <v/>
      </c>
      <c r="X181" s="131" t="str">
        <f t="shared" si="88"/>
        <v/>
      </c>
      <c r="Y181" s="131" t="str">
        <f t="shared" si="88"/>
        <v/>
      </c>
      <c r="Z181" s="131" t="str">
        <f t="shared" si="88"/>
        <v/>
      </c>
      <c r="AA181" s="131" t="str">
        <f t="shared" si="88"/>
        <v/>
      </c>
      <c r="AB181" s="131" t="str">
        <f t="shared" si="88"/>
        <v/>
      </c>
      <c r="AC181" s="131" t="str">
        <f t="shared" si="88"/>
        <v/>
      </c>
      <c r="AD181" s="131" t="str">
        <f t="shared" si="88"/>
        <v/>
      </c>
      <c r="AE181" s="131" t="str">
        <f t="shared" si="88"/>
        <v/>
      </c>
      <c r="AF181" s="131" t="str">
        <f t="shared" si="89"/>
        <v/>
      </c>
      <c r="AG181" s="131" t="str">
        <f t="shared" si="89"/>
        <v/>
      </c>
      <c r="AH181" s="131" t="str">
        <f t="shared" si="89"/>
        <v/>
      </c>
      <c r="AI181" s="131" t="str">
        <f t="shared" si="89"/>
        <v/>
      </c>
      <c r="AJ181" s="131" t="str">
        <f t="shared" si="89"/>
        <v/>
      </c>
      <c r="AK181" s="131" t="str">
        <f t="shared" si="89"/>
        <v/>
      </c>
      <c r="AL181" s="131" t="str">
        <f t="shared" si="89"/>
        <v/>
      </c>
      <c r="AM181" s="131" t="str">
        <f t="shared" si="89"/>
        <v/>
      </c>
      <c r="AN181" s="131" t="str">
        <f t="shared" si="89"/>
        <v/>
      </c>
      <c r="AO181" s="131" t="str">
        <f t="shared" si="89"/>
        <v/>
      </c>
      <c r="AP181" s="131" t="str">
        <f t="shared" si="90"/>
        <v/>
      </c>
      <c r="AQ181" s="131" t="str">
        <f t="shared" si="90"/>
        <v/>
      </c>
      <c r="AR181" s="131" t="str">
        <f t="shared" si="90"/>
        <v/>
      </c>
      <c r="AS181" s="131" t="str">
        <f t="shared" si="90"/>
        <v>MORRIS COUNTY</v>
      </c>
      <c r="AT181" s="131" t="str">
        <f t="shared" si="90"/>
        <v/>
      </c>
      <c r="AU181" s="131" t="str">
        <f t="shared" si="90"/>
        <v/>
      </c>
      <c r="AV181" s="131" t="str">
        <f t="shared" si="90"/>
        <v/>
      </c>
      <c r="AW181" s="131" t="str">
        <f t="shared" si="90"/>
        <v/>
      </c>
      <c r="AX181" s="131" t="str">
        <f t="shared" si="90"/>
        <v/>
      </c>
      <c r="AY181" s="131" t="str">
        <f t="shared" si="90"/>
        <v/>
      </c>
      <c r="AZ181" s="131" t="str">
        <f t="shared" si="90"/>
        <v/>
      </c>
    </row>
    <row r="182" spans="1:52" x14ac:dyDescent="0.2">
      <c r="A182" s="135">
        <v>173</v>
      </c>
      <c r="B182" s="131" t="str">
        <f t="shared" si="86"/>
        <v/>
      </c>
      <c r="C182" s="131" t="str">
        <f t="shared" si="86"/>
        <v/>
      </c>
      <c r="D182" s="131" t="str">
        <f t="shared" si="86"/>
        <v/>
      </c>
      <c r="E182" s="131" t="str">
        <f t="shared" si="86"/>
        <v/>
      </c>
      <c r="F182" s="131" t="str">
        <f t="shared" si="86"/>
        <v/>
      </c>
      <c r="G182" s="131" t="str">
        <f t="shared" si="86"/>
        <v/>
      </c>
      <c r="H182" s="131" t="str">
        <f t="shared" si="86"/>
        <v/>
      </c>
      <c r="I182" s="131" t="str">
        <f t="shared" si="86"/>
        <v/>
      </c>
      <c r="J182" s="131" t="str">
        <f t="shared" si="86"/>
        <v/>
      </c>
      <c r="K182" s="131" t="str">
        <f t="shared" si="86"/>
        <v/>
      </c>
      <c r="L182" s="131" t="str">
        <f t="shared" si="87"/>
        <v/>
      </c>
      <c r="M182" s="131" t="str">
        <f t="shared" si="87"/>
        <v/>
      </c>
      <c r="N182" s="131" t="str">
        <f t="shared" si="87"/>
        <v/>
      </c>
      <c r="O182" s="131" t="str">
        <f t="shared" si="87"/>
        <v/>
      </c>
      <c r="P182" s="131" t="str">
        <f t="shared" si="87"/>
        <v/>
      </c>
      <c r="Q182" s="131" t="str">
        <f t="shared" si="87"/>
        <v/>
      </c>
      <c r="R182" s="131" t="str">
        <f t="shared" si="87"/>
        <v/>
      </c>
      <c r="S182" s="131" t="str">
        <f t="shared" si="87"/>
        <v/>
      </c>
      <c r="T182" s="131" t="str">
        <f t="shared" si="87"/>
        <v/>
      </c>
      <c r="U182" s="131" t="str">
        <f t="shared" si="87"/>
        <v/>
      </c>
      <c r="V182" s="131" t="str">
        <f t="shared" si="88"/>
        <v/>
      </c>
      <c r="W182" s="131" t="str">
        <f t="shared" si="88"/>
        <v/>
      </c>
      <c r="X182" s="131" t="str">
        <f t="shared" si="88"/>
        <v/>
      </c>
      <c r="Y182" s="131" t="str">
        <f t="shared" si="88"/>
        <v/>
      </c>
      <c r="Z182" s="131" t="str">
        <f t="shared" si="88"/>
        <v/>
      </c>
      <c r="AA182" s="131" t="str">
        <f t="shared" si="88"/>
        <v/>
      </c>
      <c r="AB182" s="131" t="str">
        <f t="shared" si="88"/>
        <v/>
      </c>
      <c r="AC182" s="131" t="str">
        <f t="shared" si="88"/>
        <v/>
      </c>
      <c r="AD182" s="131" t="str">
        <f t="shared" si="88"/>
        <v/>
      </c>
      <c r="AE182" s="131" t="str">
        <f t="shared" si="88"/>
        <v/>
      </c>
      <c r="AF182" s="131" t="str">
        <f t="shared" si="89"/>
        <v/>
      </c>
      <c r="AG182" s="131" t="str">
        <f t="shared" si="89"/>
        <v/>
      </c>
      <c r="AH182" s="131" t="str">
        <f t="shared" si="89"/>
        <v/>
      </c>
      <c r="AI182" s="131" t="str">
        <f t="shared" si="89"/>
        <v/>
      </c>
      <c r="AJ182" s="131" t="str">
        <f t="shared" si="89"/>
        <v/>
      </c>
      <c r="AK182" s="131" t="str">
        <f t="shared" si="89"/>
        <v/>
      </c>
      <c r="AL182" s="131" t="str">
        <f t="shared" si="89"/>
        <v/>
      </c>
      <c r="AM182" s="131" t="str">
        <f t="shared" si="89"/>
        <v/>
      </c>
      <c r="AN182" s="131" t="str">
        <f t="shared" si="89"/>
        <v/>
      </c>
      <c r="AO182" s="131" t="str">
        <f t="shared" si="89"/>
        <v/>
      </c>
      <c r="AP182" s="131" t="str">
        <f t="shared" si="90"/>
        <v/>
      </c>
      <c r="AQ182" s="131" t="str">
        <f t="shared" si="90"/>
        <v/>
      </c>
      <c r="AR182" s="131" t="str">
        <f t="shared" si="90"/>
        <v/>
      </c>
      <c r="AS182" s="131" t="str">
        <f t="shared" si="90"/>
        <v>MOTLEY COUNTY</v>
      </c>
      <c r="AT182" s="131" t="str">
        <f t="shared" si="90"/>
        <v/>
      </c>
      <c r="AU182" s="131" t="str">
        <f t="shared" si="90"/>
        <v/>
      </c>
      <c r="AV182" s="131" t="str">
        <f t="shared" si="90"/>
        <v/>
      </c>
      <c r="AW182" s="131" t="str">
        <f t="shared" si="90"/>
        <v/>
      </c>
      <c r="AX182" s="131" t="str">
        <f t="shared" si="90"/>
        <v/>
      </c>
      <c r="AY182" s="131" t="str">
        <f t="shared" si="90"/>
        <v/>
      </c>
      <c r="AZ182" s="131" t="str">
        <f t="shared" si="90"/>
        <v/>
      </c>
    </row>
    <row r="183" spans="1:52" x14ac:dyDescent="0.2">
      <c r="A183" s="135">
        <v>174</v>
      </c>
      <c r="B183" s="131" t="str">
        <f t="shared" si="86"/>
        <v/>
      </c>
      <c r="C183" s="131" t="str">
        <f t="shared" si="86"/>
        <v/>
      </c>
      <c r="D183" s="131" t="str">
        <f t="shared" si="86"/>
        <v/>
      </c>
      <c r="E183" s="131" t="str">
        <f t="shared" si="86"/>
        <v/>
      </c>
      <c r="F183" s="131" t="str">
        <f t="shared" si="86"/>
        <v/>
      </c>
      <c r="G183" s="131" t="str">
        <f t="shared" si="86"/>
        <v/>
      </c>
      <c r="H183" s="131" t="str">
        <f t="shared" si="86"/>
        <v/>
      </c>
      <c r="I183" s="131" t="str">
        <f t="shared" si="86"/>
        <v/>
      </c>
      <c r="J183" s="131" t="str">
        <f t="shared" si="86"/>
        <v/>
      </c>
      <c r="K183" s="131" t="str">
        <f t="shared" si="86"/>
        <v/>
      </c>
      <c r="L183" s="131" t="str">
        <f t="shared" si="87"/>
        <v/>
      </c>
      <c r="M183" s="131" t="str">
        <f t="shared" si="87"/>
        <v/>
      </c>
      <c r="N183" s="131" t="str">
        <f t="shared" si="87"/>
        <v/>
      </c>
      <c r="O183" s="131" t="str">
        <f t="shared" si="87"/>
        <v/>
      </c>
      <c r="P183" s="131" t="str">
        <f t="shared" si="87"/>
        <v/>
      </c>
      <c r="Q183" s="131" t="str">
        <f t="shared" si="87"/>
        <v/>
      </c>
      <c r="R183" s="131" t="str">
        <f t="shared" si="87"/>
        <v/>
      </c>
      <c r="S183" s="131" t="str">
        <f t="shared" si="87"/>
        <v/>
      </c>
      <c r="T183" s="131" t="str">
        <f t="shared" si="87"/>
        <v/>
      </c>
      <c r="U183" s="131" t="str">
        <f t="shared" si="87"/>
        <v/>
      </c>
      <c r="V183" s="131" t="str">
        <f t="shared" si="88"/>
        <v/>
      </c>
      <c r="W183" s="131" t="str">
        <f t="shared" si="88"/>
        <v/>
      </c>
      <c r="X183" s="131" t="str">
        <f t="shared" si="88"/>
        <v/>
      </c>
      <c r="Y183" s="131" t="str">
        <f t="shared" si="88"/>
        <v/>
      </c>
      <c r="Z183" s="131" t="str">
        <f t="shared" si="88"/>
        <v/>
      </c>
      <c r="AA183" s="131" t="str">
        <f t="shared" si="88"/>
        <v/>
      </c>
      <c r="AB183" s="131" t="str">
        <f t="shared" si="88"/>
        <v/>
      </c>
      <c r="AC183" s="131" t="str">
        <f t="shared" si="88"/>
        <v/>
      </c>
      <c r="AD183" s="131" t="str">
        <f t="shared" si="88"/>
        <v/>
      </c>
      <c r="AE183" s="131" t="str">
        <f t="shared" si="88"/>
        <v/>
      </c>
      <c r="AF183" s="131" t="str">
        <f t="shared" si="89"/>
        <v/>
      </c>
      <c r="AG183" s="131" t="str">
        <f t="shared" si="89"/>
        <v/>
      </c>
      <c r="AH183" s="131" t="str">
        <f t="shared" si="89"/>
        <v/>
      </c>
      <c r="AI183" s="131" t="str">
        <f t="shared" si="89"/>
        <v/>
      </c>
      <c r="AJ183" s="131" t="str">
        <f t="shared" si="89"/>
        <v/>
      </c>
      <c r="AK183" s="131" t="str">
        <f t="shared" si="89"/>
        <v/>
      </c>
      <c r="AL183" s="131" t="str">
        <f t="shared" si="89"/>
        <v/>
      </c>
      <c r="AM183" s="131" t="str">
        <f t="shared" si="89"/>
        <v/>
      </c>
      <c r="AN183" s="131" t="str">
        <f t="shared" si="89"/>
        <v/>
      </c>
      <c r="AO183" s="131" t="str">
        <f t="shared" si="89"/>
        <v/>
      </c>
      <c r="AP183" s="131" t="str">
        <f t="shared" si="90"/>
        <v/>
      </c>
      <c r="AQ183" s="131" t="str">
        <f t="shared" si="90"/>
        <v/>
      </c>
      <c r="AR183" s="131" t="str">
        <f t="shared" si="90"/>
        <v/>
      </c>
      <c r="AS183" s="131" t="str">
        <f t="shared" si="90"/>
        <v>NACOGDOCHES COUNTY</v>
      </c>
      <c r="AT183" s="131" t="str">
        <f t="shared" si="90"/>
        <v/>
      </c>
      <c r="AU183" s="131" t="str">
        <f t="shared" si="90"/>
        <v/>
      </c>
      <c r="AV183" s="131" t="str">
        <f t="shared" si="90"/>
        <v/>
      </c>
      <c r="AW183" s="131" t="str">
        <f t="shared" si="90"/>
        <v/>
      </c>
      <c r="AX183" s="131" t="str">
        <f t="shared" si="90"/>
        <v/>
      </c>
      <c r="AY183" s="131" t="str">
        <f t="shared" si="90"/>
        <v/>
      </c>
      <c r="AZ183" s="131" t="str">
        <f t="shared" si="90"/>
        <v/>
      </c>
    </row>
    <row r="184" spans="1:52" x14ac:dyDescent="0.2">
      <c r="A184" s="135">
        <v>175</v>
      </c>
      <c r="B184" s="131" t="str">
        <f t="shared" si="86"/>
        <v/>
      </c>
      <c r="C184" s="131" t="str">
        <f t="shared" si="86"/>
        <v/>
      </c>
      <c r="D184" s="131" t="str">
        <f t="shared" si="86"/>
        <v/>
      </c>
      <c r="E184" s="131" t="str">
        <f t="shared" si="86"/>
        <v/>
      </c>
      <c r="F184" s="131" t="str">
        <f t="shared" si="86"/>
        <v/>
      </c>
      <c r="G184" s="131" t="str">
        <f t="shared" si="86"/>
        <v/>
      </c>
      <c r="H184" s="131" t="str">
        <f t="shared" si="86"/>
        <v/>
      </c>
      <c r="I184" s="131" t="str">
        <f t="shared" si="86"/>
        <v/>
      </c>
      <c r="J184" s="131" t="str">
        <f t="shared" si="86"/>
        <v/>
      </c>
      <c r="K184" s="131" t="str">
        <f t="shared" si="86"/>
        <v/>
      </c>
      <c r="L184" s="131" t="str">
        <f t="shared" si="87"/>
        <v/>
      </c>
      <c r="M184" s="131" t="str">
        <f t="shared" si="87"/>
        <v/>
      </c>
      <c r="N184" s="131" t="str">
        <f t="shared" si="87"/>
        <v/>
      </c>
      <c r="O184" s="131" t="str">
        <f t="shared" si="87"/>
        <v/>
      </c>
      <c r="P184" s="131" t="str">
        <f t="shared" si="87"/>
        <v/>
      </c>
      <c r="Q184" s="131" t="str">
        <f t="shared" si="87"/>
        <v/>
      </c>
      <c r="R184" s="131" t="str">
        <f t="shared" si="87"/>
        <v/>
      </c>
      <c r="S184" s="131" t="str">
        <f t="shared" si="87"/>
        <v/>
      </c>
      <c r="T184" s="131" t="str">
        <f t="shared" si="87"/>
        <v/>
      </c>
      <c r="U184" s="131" t="str">
        <f t="shared" si="87"/>
        <v/>
      </c>
      <c r="V184" s="131" t="str">
        <f t="shared" si="88"/>
        <v/>
      </c>
      <c r="W184" s="131" t="str">
        <f t="shared" si="88"/>
        <v/>
      </c>
      <c r="X184" s="131" t="str">
        <f t="shared" si="88"/>
        <v/>
      </c>
      <c r="Y184" s="131" t="str">
        <f t="shared" si="88"/>
        <v/>
      </c>
      <c r="Z184" s="131" t="str">
        <f t="shared" si="88"/>
        <v/>
      </c>
      <c r="AA184" s="131" t="str">
        <f t="shared" si="88"/>
        <v/>
      </c>
      <c r="AB184" s="131" t="str">
        <f t="shared" si="88"/>
        <v/>
      </c>
      <c r="AC184" s="131" t="str">
        <f t="shared" si="88"/>
        <v/>
      </c>
      <c r="AD184" s="131" t="str">
        <f t="shared" si="88"/>
        <v/>
      </c>
      <c r="AE184" s="131" t="str">
        <f t="shared" si="88"/>
        <v/>
      </c>
      <c r="AF184" s="131" t="str">
        <f t="shared" si="89"/>
        <v/>
      </c>
      <c r="AG184" s="131" t="str">
        <f t="shared" si="89"/>
        <v/>
      </c>
      <c r="AH184" s="131" t="str">
        <f t="shared" si="89"/>
        <v/>
      </c>
      <c r="AI184" s="131" t="str">
        <f t="shared" si="89"/>
        <v/>
      </c>
      <c r="AJ184" s="131" t="str">
        <f t="shared" si="89"/>
        <v/>
      </c>
      <c r="AK184" s="131" t="str">
        <f t="shared" si="89"/>
        <v/>
      </c>
      <c r="AL184" s="131" t="str">
        <f t="shared" si="89"/>
        <v/>
      </c>
      <c r="AM184" s="131" t="str">
        <f t="shared" si="89"/>
        <v/>
      </c>
      <c r="AN184" s="131" t="str">
        <f t="shared" si="89"/>
        <v/>
      </c>
      <c r="AO184" s="131" t="str">
        <f t="shared" si="89"/>
        <v/>
      </c>
      <c r="AP184" s="131" t="str">
        <f t="shared" si="90"/>
        <v/>
      </c>
      <c r="AQ184" s="131" t="str">
        <f t="shared" si="90"/>
        <v/>
      </c>
      <c r="AR184" s="131" t="str">
        <f t="shared" si="90"/>
        <v/>
      </c>
      <c r="AS184" s="131" t="str">
        <f t="shared" si="90"/>
        <v>NAVARRO COUNTY</v>
      </c>
      <c r="AT184" s="131" t="str">
        <f t="shared" si="90"/>
        <v/>
      </c>
      <c r="AU184" s="131" t="str">
        <f t="shared" si="90"/>
        <v/>
      </c>
      <c r="AV184" s="131" t="str">
        <f t="shared" si="90"/>
        <v/>
      </c>
      <c r="AW184" s="131" t="str">
        <f t="shared" si="90"/>
        <v/>
      </c>
      <c r="AX184" s="131" t="str">
        <f t="shared" si="90"/>
        <v/>
      </c>
      <c r="AY184" s="131" t="str">
        <f t="shared" si="90"/>
        <v/>
      </c>
      <c r="AZ184" s="131" t="str">
        <f t="shared" si="90"/>
        <v/>
      </c>
    </row>
    <row r="185" spans="1:52" x14ac:dyDescent="0.2">
      <c r="A185" s="135">
        <v>176</v>
      </c>
      <c r="B185" s="131" t="str">
        <f t="shared" si="86"/>
        <v/>
      </c>
      <c r="C185" s="131" t="str">
        <f t="shared" si="86"/>
        <v/>
      </c>
      <c r="D185" s="131" t="str">
        <f t="shared" si="86"/>
        <v/>
      </c>
      <c r="E185" s="131" t="str">
        <f t="shared" si="86"/>
        <v/>
      </c>
      <c r="F185" s="131" t="str">
        <f t="shared" si="86"/>
        <v/>
      </c>
      <c r="G185" s="131" t="str">
        <f t="shared" si="86"/>
        <v/>
      </c>
      <c r="H185" s="131" t="str">
        <f t="shared" si="86"/>
        <v/>
      </c>
      <c r="I185" s="131" t="str">
        <f t="shared" si="86"/>
        <v/>
      </c>
      <c r="J185" s="131" t="str">
        <f t="shared" si="86"/>
        <v/>
      </c>
      <c r="K185" s="131" t="str">
        <f t="shared" si="86"/>
        <v/>
      </c>
      <c r="L185" s="131" t="str">
        <f t="shared" si="87"/>
        <v/>
      </c>
      <c r="M185" s="131" t="str">
        <f t="shared" si="87"/>
        <v/>
      </c>
      <c r="N185" s="131" t="str">
        <f t="shared" si="87"/>
        <v/>
      </c>
      <c r="O185" s="131" t="str">
        <f t="shared" si="87"/>
        <v/>
      </c>
      <c r="P185" s="131" t="str">
        <f t="shared" si="87"/>
        <v/>
      </c>
      <c r="Q185" s="131" t="str">
        <f t="shared" si="87"/>
        <v/>
      </c>
      <c r="R185" s="131" t="str">
        <f t="shared" si="87"/>
        <v/>
      </c>
      <c r="S185" s="131" t="str">
        <f t="shared" si="87"/>
        <v/>
      </c>
      <c r="T185" s="131" t="str">
        <f t="shared" si="87"/>
        <v/>
      </c>
      <c r="U185" s="131" t="str">
        <f t="shared" si="87"/>
        <v/>
      </c>
      <c r="V185" s="131" t="str">
        <f t="shared" si="88"/>
        <v/>
      </c>
      <c r="W185" s="131" t="str">
        <f t="shared" si="88"/>
        <v/>
      </c>
      <c r="X185" s="131" t="str">
        <f t="shared" si="88"/>
        <v/>
      </c>
      <c r="Y185" s="131" t="str">
        <f t="shared" si="88"/>
        <v/>
      </c>
      <c r="Z185" s="131" t="str">
        <f t="shared" si="88"/>
        <v/>
      </c>
      <c r="AA185" s="131" t="str">
        <f t="shared" si="88"/>
        <v/>
      </c>
      <c r="AB185" s="131" t="str">
        <f t="shared" si="88"/>
        <v/>
      </c>
      <c r="AC185" s="131" t="str">
        <f t="shared" si="88"/>
        <v/>
      </c>
      <c r="AD185" s="131" t="str">
        <f t="shared" si="88"/>
        <v/>
      </c>
      <c r="AE185" s="131" t="str">
        <f t="shared" si="88"/>
        <v/>
      </c>
      <c r="AF185" s="131" t="str">
        <f t="shared" si="89"/>
        <v/>
      </c>
      <c r="AG185" s="131" t="str">
        <f t="shared" si="89"/>
        <v/>
      </c>
      <c r="AH185" s="131" t="str">
        <f t="shared" si="89"/>
        <v/>
      </c>
      <c r="AI185" s="131" t="str">
        <f t="shared" si="89"/>
        <v/>
      </c>
      <c r="AJ185" s="131" t="str">
        <f t="shared" si="89"/>
        <v/>
      </c>
      <c r="AK185" s="131" t="str">
        <f t="shared" si="89"/>
        <v/>
      </c>
      <c r="AL185" s="131" t="str">
        <f t="shared" si="89"/>
        <v/>
      </c>
      <c r="AM185" s="131" t="str">
        <f t="shared" si="89"/>
        <v/>
      </c>
      <c r="AN185" s="131" t="str">
        <f t="shared" si="89"/>
        <v/>
      </c>
      <c r="AO185" s="131" t="str">
        <f t="shared" si="89"/>
        <v/>
      </c>
      <c r="AP185" s="131" t="str">
        <f t="shared" si="90"/>
        <v/>
      </c>
      <c r="AQ185" s="131" t="str">
        <f t="shared" si="90"/>
        <v/>
      </c>
      <c r="AR185" s="131" t="str">
        <f t="shared" si="90"/>
        <v/>
      </c>
      <c r="AS185" s="131" t="str">
        <f t="shared" si="90"/>
        <v>NEWTON COUNTY</v>
      </c>
      <c r="AT185" s="131" t="str">
        <f t="shared" si="90"/>
        <v/>
      </c>
      <c r="AU185" s="131" t="str">
        <f t="shared" si="90"/>
        <v/>
      </c>
      <c r="AV185" s="131" t="str">
        <f t="shared" si="90"/>
        <v/>
      </c>
      <c r="AW185" s="131" t="str">
        <f t="shared" si="90"/>
        <v/>
      </c>
      <c r="AX185" s="131" t="str">
        <f t="shared" si="90"/>
        <v/>
      </c>
      <c r="AY185" s="131" t="str">
        <f t="shared" si="90"/>
        <v/>
      </c>
      <c r="AZ185" s="131" t="str">
        <f t="shared" si="90"/>
        <v/>
      </c>
    </row>
    <row r="186" spans="1:52" x14ac:dyDescent="0.2">
      <c r="A186" s="135">
        <v>177</v>
      </c>
      <c r="B186" s="131" t="str">
        <f t="shared" si="86"/>
        <v/>
      </c>
      <c r="C186" s="131" t="str">
        <f t="shared" si="86"/>
        <v/>
      </c>
      <c r="D186" s="131" t="str">
        <f t="shared" si="86"/>
        <v/>
      </c>
      <c r="E186" s="131" t="str">
        <f t="shared" si="86"/>
        <v/>
      </c>
      <c r="F186" s="131" t="str">
        <f t="shared" si="86"/>
        <v/>
      </c>
      <c r="G186" s="131" t="str">
        <f t="shared" si="86"/>
        <v/>
      </c>
      <c r="H186" s="131" t="str">
        <f t="shared" si="86"/>
        <v/>
      </c>
      <c r="I186" s="131" t="str">
        <f t="shared" si="86"/>
        <v/>
      </c>
      <c r="J186" s="131" t="str">
        <f t="shared" si="86"/>
        <v/>
      </c>
      <c r="K186" s="131" t="str">
        <f t="shared" si="86"/>
        <v/>
      </c>
      <c r="L186" s="131" t="str">
        <f t="shared" si="87"/>
        <v/>
      </c>
      <c r="M186" s="131" t="str">
        <f t="shared" si="87"/>
        <v/>
      </c>
      <c r="N186" s="131" t="str">
        <f t="shared" si="87"/>
        <v/>
      </c>
      <c r="O186" s="131" t="str">
        <f t="shared" si="87"/>
        <v/>
      </c>
      <c r="P186" s="131" t="str">
        <f t="shared" si="87"/>
        <v/>
      </c>
      <c r="Q186" s="131" t="str">
        <f t="shared" si="87"/>
        <v/>
      </c>
      <c r="R186" s="131" t="str">
        <f t="shared" si="87"/>
        <v/>
      </c>
      <c r="S186" s="131" t="str">
        <f t="shared" si="87"/>
        <v/>
      </c>
      <c r="T186" s="131" t="str">
        <f t="shared" si="87"/>
        <v/>
      </c>
      <c r="U186" s="131" t="str">
        <f t="shared" si="87"/>
        <v/>
      </c>
      <c r="V186" s="131" t="str">
        <f t="shared" si="88"/>
        <v/>
      </c>
      <c r="W186" s="131" t="str">
        <f t="shared" si="88"/>
        <v/>
      </c>
      <c r="X186" s="131" t="str">
        <f t="shared" si="88"/>
        <v/>
      </c>
      <c r="Y186" s="131" t="str">
        <f t="shared" si="88"/>
        <v/>
      </c>
      <c r="Z186" s="131" t="str">
        <f t="shared" si="88"/>
        <v/>
      </c>
      <c r="AA186" s="131" t="str">
        <f t="shared" si="88"/>
        <v/>
      </c>
      <c r="AB186" s="131" t="str">
        <f t="shared" si="88"/>
        <v/>
      </c>
      <c r="AC186" s="131" t="str">
        <f t="shared" si="88"/>
        <v/>
      </c>
      <c r="AD186" s="131" t="str">
        <f t="shared" si="88"/>
        <v/>
      </c>
      <c r="AE186" s="131" t="str">
        <f t="shared" si="88"/>
        <v/>
      </c>
      <c r="AF186" s="131" t="str">
        <f t="shared" si="89"/>
        <v/>
      </c>
      <c r="AG186" s="131" t="str">
        <f t="shared" si="89"/>
        <v/>
      </c>
      <c r="AH186" s="131" t="str">
        <f t="shared" si="89"/>
        <v/>
      </c>
      <c r="AI186" s="131" t="str">
        <f t="shared" si="89"/>
        <v/>
      </c>
      <c r="AJ186" s="131" t="str">
        <f t="shared" si="89"/>
        <v/>
      </c>
      <c r="AK186" s="131" t="str">
        <f t="shared" si="89"/>
        <v/>
      </c>
      <c r="AL186" s="131" t="str">
        <f t="shared" si="89"/>
        <v/>
      </c>
      <c r="AM186" s="131" t="str">
        <f t="shared" si="89"/>
        <v/>
      </c>
      <c r="AN186" s="131" t="str">
        <f t="shared" si="89"/>
        <v/>
      </c>
      <c r="AO186" s="131" t="str">
        <f t="shared" si="89"/>
        <v/>
      </c>
      <c r="AP186" s="131" t="str">
        <f t="shared" si="90"/>
        <v/>
      </c>
      <c r="AQ186" s="131" t="str">
        <f t="shared" si="90"/>
        <v/>
      </c>
      <c r="AR186" s="131" t="str">
        <f t="shared" si="90"/>
        <v/>
      </c>
      <c r="AS186" s="131" t="str">
        <f t="shared" si="90"/>
        <v>NOLAN COUNTY</v>
      </c>
      <c r="AT186" s="131" t="str">
        <f t="shared" si="90"/>
        <v/>
      </c>
      <c r="AU186" s="131" t="str">
        <f t="shared" si="90"/>
        <v/>
      </c>
      <c r="AV186" s="131" t="str">
        <f t="shared" si="90"/>
        <v/>
      </c>
      <c r="AW186" s="131" t="str">
        <f t="shared" si="90"/>
        <v/>
      </c>
      <c r="AX186" s="131" t="str">
        <f t="shared" si="90"/>
        <v/>
      </c>
      <c r="AY186" s="131" t="str">
        <f t="shared" si="90"/>
        <v/>
      </c>
      <c r="AZ186" s="131" t="str">
        <f t="shared" si="90"/>
        <v/>
      </c>
    </row>
    <row r="187" spans="1:52" x14ac:dyDescent="0.2">
      <c r="A187" s="135">
        <v>178</v>
      </c>
      <c r="B187" s="131" t="str">
        <f t="shared" si="86"/>
        <v/>
      </c>
      <c r="C187" s="131" t="str">
        <f t="shared" si="86"/>
        <v/>
      </c>
      <c r="D187" s="131" t="str">
        <f t="shared" si="86"/>
        <v/>
      </c>
      <c r="E187" s="131" t="str">
        <f t="shared" si="86"/>
        <v/>
      </c>
      <c r="F187" s="131" t="str">
        <f t="shared" si="86"/>
        <v/>
      </c>
      <c r="G187" s="131" t="str">
        <f t="shared" si="86"/>
        <v/>
      </c>
      <c r="H187" s="131" t="str">
        <f t="shared" si="86"/>
        <v/>
      </c>
      <c r="I187" s="131" t="str">
        <f t="shared" si="86"/>
        <v/>
      </c>
      <c r="J187" s="131" t="str">
        <f t="shared" si="86"/>
        <v/>
      </c>
      <c r="K187" s="131" t="str">
        <f t="shared" si="86"/>
        <v/>
      </c>
      <c r="L187" s="131" t="str">
        <f t="shared" si="87"/>
        <v/>
      </c>
      <c r="M187" s="131" t="str">
        <f t="shared" si="87"/>
        <v/>
      </c>
      <c r="N187" s="131" t="str">
        <f t="shared" si="87"/>
        <v/>
      </c>
      <c r="O187" s="131" t="str">
        <f t="shared" si="87"/>
        <v/>
      </c>
      <c r="P187" s="131" t="str">
        <f t="shared" si="87"/>
        <v/>
      </c>
      <c r="Q187" s="131" t="str">
        <f t="shared" si="87"/>
        <v/>
      </c>
      <c r="R187" s="131" t="str">
        <f t="shared" si="87"/>
        <v/>
      </c>
      <c r="S187" s="131" t="str">
        <f t="shared" si="87"/>
        <v/>
      </c>
      <c r="T187" s="131" t="str">
        <f t="shared" si="87"/>
        <v/>
      </c>
      <c r="U187" s="131" t="str">
        <f t="shared" si="87"/>
        <v/>
      </c>
      <c r="V187" s="131" t="str">
        <f t="shared" si="88"/>
        <v/>
      </c>
      <c r="W187" s="131" t="str">
        <f t="shared" si="88"/>
        <v/>
      </c>
      <c r="X187" s="131" t="str">
        <f t="shared" si="88"/>
        <v/>
      </c>
      <c r="Y187" s="131" t="str">
        <f t="shared" si="88"/>
        <v/>
      </c>
      <c r="Z187" s="131" t="str">
        <f t="shared" si="88"/>
        <v/>
      </c>
      <c r="AA187" s="131" t="str">
        <f t="shared" si="88"/>
        <v/>
      </c>
      <c r="AB187" s="131" t="str">
        <f t="shared" si="88"/>
        <v/>
      </c>
      <c r="AC187" s="131" t="str">
        <f t="shared" si="88"/>
        <v/>
      </c>
      <c r="AD187" s="131" t="str">
        <f t="shared" si="88"/>
        <v/>
      </c>
      <c r="AE187" s="131" t="str">
        <f t="shared" si="88"/>
        <v/>
      </c>
      <c r="AF187" s="131" t="str">
        <f t="shared" si="89"/>
        <v/>
      </c>
      <c r="AG187" s="131" t="str">
        <f t="shared" si="89"/>
        <v/>
      </c>
      <c r="AH187" s="131" t="str">
        <f t="shared" si="89"/>
        <v/>
      </c>
      <c r="AI187" s="131" t="str">
        <f t="shared" si="89"/>
        <v/>
      </c>
      <c r="AJ187" s="131" t="str">
        <f t="shared" si="89"/>
        <v/>
      </c>
      <c r="AK187" s="131" t="str">
        <f t="shared" si="89"/>
        <v/>
      </c>
      <c r="AL187" s="131" t="str">
        <f t="shared" si="89"/>
        <v/>
      </c>
      <c r="AM187" s="131" t="str">
        <f t="shared" si="89"/>
        <v/>
      </c>
      <c r="AN187" s="131" t="str">
        <f t="shared" si="89"/>
        <v/>
      </c>
      <c r="AO187" s="131" t="str">
        <f t="shared" si="89"/>
        <v/>
      </c>
      <c r="AP187" s="131" t="str">
        <f t="shared" si="90"/>
        <v/>
      </c>
      <c r="AQ187" s="131" t="str">
        <f t="shared" si="90"/>
        <v/>
      </c>
      <c r="AR187" s="131" t="str">
        <f t="shared" si="90"/>
        <v/>
      </c>
      <c r="AS187" s="131" t="str">
        <f t="shared" si="90"/>
        <v>NUECES COUNTY</v>
      </c>
      <c r="AT187" s="131" t="str">
        <f t="shared" si="90"/>
        <v/>
      </c>
      <c r="AU187" s="131" t="str">
        <f t="shared" si="90"/>
        <v/>
      </c>
      <c r="AV187" s="131" t="str">
        <f t="shared" si="90"/>
        <v/>
      </c>
      <c r="AW187" s="131" t="str">
        <f t="shared" si="90"/>
        <v/>
      </c>
      <c r="AX187" s="131" t="str">
        <f t="shared" si="90"/>
        <v/>
      </c>
      <c r="AY187" s="131" t="str">
        <f t="shared" si="90"/>
        <v/>
      </c>
      <c r="AZ187" s="131" t="str">
        <f t="shared" si="90"/>
        <v/>
      </c>
    </row>
    <row r="188" spans="1:52" x14ac:dyDescent="0.2">
      <c r="A188" s="135">
        <v>179</v>
      </c>
      <c r="B188" s="131" t="str">
        <f t="shared" si="86"/>
        <v/>
      </c>
      <c r="C188" s="131" t="str">
        <f t="shared" si="86"/>
        <v/>
      </c>
      <c r="D188" s="131" t="str">
        <f t="shared" si="86"/>
        <v/>
      </c>
      <c r="E188" s="131" t="str">
        <f t="shared" si="86"/>
        <v/>
      </c>
      <c r="F188" s="131" t="str">
        <f t="shared" si="86"/>
        <v/>
      </c>
      <c r="G188" s="131" t="str">
        <f t="shared" si="86"/>
        <v/>
      </c>
      <c r="H188" s="131" t="str">
        <f t="shared" si="86"/>
        <v/>
      </c>
      <c r="I188" s="131" t="str">
        <f t="shared" si="86"/>
        <v/>
      </c>
      <c r="J188" s="131" t="str">
        <f t="shared" si="86"/>
        <v/>
      </c>
      <c r="K188" s="131" t="str">
        <f t="shared" si="86"/>
        <v/>
      </c>
      <c r="L188" s="131" t="str">
        <f t="shared" si="87"/>
        <v/>
      </c>
      <c r="M188" s="131" t="str">
        <f t="shared" si="87"/>
        <v/>
      </c>
      <c r="N188" s="131" t="str">
        <f t="shared" si="87"/>
        <v/>
      </c>
      <c r="O188" s="131" t="str">
        <f t="shared" si="87"/>
        <v/>
      </c>
      <c r="P188" s="131" t="str">
        <f t="shared" si="87"/>
        <v/>
      </c>
      <c r="Q188" s="131" t="str">
        <f t="shared" si="87"/>
        <v/>
      </c>
      <c r="R188" s="131" t="str">
        <f t="shared" si="87"/>
        <v/>
      </c>
      <c r="S188" s="131" t="str">
        <f t="shared" si="87"/>
        <v/>
      </c>
      <c r="T188" s="131" t="str">
        <f t="shared" si="87"/>
        <v/>
      </c>
      <c r="U188" s="131" t="str">
        <f t="shared" si="87"/>
        <v/>
      </c>
      <c r="V188" s="131" t="str">
        <f t="shared" si="88"/>
        <v/>
      </c>
      <c r="W188" s="131" t="str">
        <f t="shared" si="88"/>
        <v/>
      </c>
      <c r="X188" s="131" t="str">
        <f t="shared" si="88"/>
        <v/>
      </c>
      <c r="Y188" s="131" t="str">
        <f t="shared" si="88"/>
        <v/>
      </c>
      <c r="Z188" s="131" t="str">
        <f t="shared" si="88"/>
        <v/>
      </c>
      <c r="AA188" s="131" t="str">
        <f t="shared" si="88"/>
        <v/>
      </c>
      <c r="AB188" s="131" t="str">
        <f t="shared" si="88"/>
        <v/>
      </c>
      <c r="AC188" s="131" t="str">
        <f t="shared" si="88"/>
        <v/>
      </c>
      <c r="AD188" s="131" t="str">
        <f t="shared" si="88"/>
        <v/>
      </c>
      <c r="AE188" s="131" t="str">
        <f t="shared" si="88"/>
        <v/>
      </c>
      <c r="AF188" s="131" t="str">
        <f t="shared" si="89"/>
        <v/>
      </c>
      <c r="AG188" s="131" t="str">
        <f t="shared" si="89"/>
        <v/>
      </c>
      <c r="AH188" s="131" t="str">
        <f t="shared" si="89"/>
        <v/>
      </c>
      <c r="AI188" s="131" t="str">
        <f t="shared" si="89"/>
        <v/>
      </c>
      <c r="AJ188" s="131" t="str">
        <f t="shared" si="89"/>
        <v/>
      </c>
      <c r="AK188" s="131" t="str">
        <f t="shared" si="89"/>
        <v/>
      </c>
      <c r="AL188" s="131" t="str">
        <f t="shared" si="89"/>
        <v/>
      </c>
      <c r="AM188" s="131" t="str">
        <f t="shared" si="89"/>
        <v/>
      </c>
      <c r="AN188" s="131" t="str">
        <f t="shared" si="89"/>
        <v/>
      </c>
      <c r="AO188" s="131" t="str">
        <f t="shared" si="89"/>
        <v/>
      </c>
      <c r="AP188" s="131" t="str">
        <f t="shared" si="90"/>
        <v/>
      </c>
      <c r="AQ188" s="131" t="str">
        <f t="shared" si="90"/>
        <v/>
      </c>
      <c r="AR188" s="131" t="str">
        <f t="shared" si="90"/>
        <v/>
      </c>
      <c r="AS188" s="131" t="str">
        <f t="shared" si="90"/>
        <v>OCHILTREE COUNTY</v>
      </c>
      <c r="AT188" s="131" t="str">
        <f t="shared" si="90"/>
        <v/>
      </c>
      <c r="AU188" s="131" t="str">
        <f t="shared" si="90"/>
        <v/>
      </c>
      <c r="AV188" s="131" t="str">
        <f t="shared" si="90"/>
        <v/>
      </c>
      <c r="AW188" s="131" t="str">
        <f t="shared" si="90"/>
        <v/>
      </c>
      <c r="AX188" s="131" t="str">
        <f t="shared" si="90"/>
        <v/>
      </c>
      <c r="AY188" s="131" t="str">
        <f t="shared" si="90"/>
        <v/>
      </c>
      <c r="AZ188" s="131" t="str">
        <f t="shared" si="90"/>
        <v/>
      </c>
    </row>
    <row r="189" spans="1:52" x14ac:dyDescent="0.2">
      <c r="A189" s="135">
        <v>180</v>
      </c>
      <c r="B189" s="131" t="str">
        <f t="shared" si="86"/>
        <v/>
      </c>
      <c r="C189" s="131" t="str">
        <f t="shared" si="86"/>
        <v/>
      </c>
      <c r="D189" s="131" t="str">
        <f t="shared" si="86"/>
        <v/>
      </c>
      <c r="E189" s="131" t="str">
        <f t="shared" si="86"/>
        <v/>
      </c>
      <c r="F189" s="131" t="str">
        <f t="shared" si="86"/>
        <v/>
      </c>
      <c r="G189" s="131" t="str">
        <f t="shared" si="86"/>
        <v/>
      </c>
      <c r="H189" s="131" t="str">
        <f t="shared" si="86"/>
        <v/>
      </c>
      <c r="I189" s="131" t="str">
        <f t="shared" si="86"/>
        <v/>
      </c>
      <c r="J189" s="131" t="str">
        <f t="shared" si="86"/>
        <v/>
      </c>
      <c r="K189" s="131" t="str">
        <f t="shared" si="86"/>
        <v/>
      </c>
      <c r="L189" s="131" t="str">
        <f t="shared" si="87"/>
        <v/>
      </c>
      <c r="M189" s="131" t="str">
        <f t="shared" si="87"/>
        <v/>
      </c>
      <c r="N189" s="131" t="str">
        <f t="shared" si="87"/>
        <v/>
      </c>
      <c r="O189" s="131" t="str">
        <f t="shared" si="87"/>
        <v/>
      </c>
      <c r="P189" s="131" t="str">
        <f t="shared" si="87"/>
        <v/>
      </c>
      <c r="Q189" s="131" t="str">
        <f t="shared" si="87"/>
        <v/>
      </c>
      <c r="R189" s="131" t="str">
        <f t="shared" si="87"/>
        <v/>
      </c>
      <c r="S189" s="131" t="str">
        <f t="shared" si="87"/>
        <v/>
      </c>
      <c r="T189" s="131" t="str">
        <f t="shared" si="87"/>
        <v/>
      </c>
      <c r="U189" s="131" t="str">
        <f t="shared" si="87"/>
        <v/>
      </c>
      <c r="V189" s="131" t="str">
        <f t="shared" si="88"/>
        <v/>
      </c>
      <c r="W189" s="131" t="str">
        <f t="shared" si="88"/>
        <v/>
      </c>
      <c r="X189" s="131" t="str">
        <f t="shared" si="88"/>
        <v/>
      </c>
      <c r="Y189" s="131" t="str">
        <f t="shared" si="88"/>
        <v/>
      </c>
      <c r="Z189" s="131" t="str">
        <f t="shared" si="88"/>
        <v/>
      </c>
      <c r="AA189" s="131" t="str">
        <f t="shared" si="88"/>
        <v/>
      </c>
      <c r="AB189" s="131" t="str">
        <f t="shared" si="88"/>
        <v/>
      </c>
      <c r="AC189" s="131" t="str">
        <f t="shared" si="88"/>
        <v/>
      </c>
      <c r="AD189" s="131" t="str">
        <f t="shared" si="88"/>
        <v/>
      </c>
      <c r="AE189" s="131" t="str">
        <f t="shared" si="88"/>
        <v/>
      </c>
      <c r="AF189" s="131" t="str">
        <f t="shared" si="89"/>
        <v/>
      </c>
      <c r="AG189" s="131" t="str">
        <f t="shared" si="89"/>
        <v/>
      </c>
      <c r="AH189" s="131" t="str">
        <f t="shared" si="89"/>
        <v/>
      </c>
      <c r="AI189" s="131" t="str">
        <f t="shared" si="89"/>
        <v/>
      </c>
      <c r="AJ189" s="131" t="str">
        <f t="shared" si="89"/>
        <v/>
      </c>
      <c r="AK189" s="131" t="str">
        <f t="shared" si="89"/>
        <v/>
      </c>
      <c r="AL189" s="131" t="str">
        <f t="shared" si="89"/>
        <v/>
      </c>
      <c r="AM189" s="131" t="str">
        <f t="shared" si="89"/>
        <v/>
      </c>
      <c r="AN189" s="131" t="str">
        <f t="shared" si="89"/>
        <v/>
      </c>
      <c r="AO189" s="131" t="str">
        <f t="shared" si="89"/>
        <v/>
      </c>
      <c r="AP189" s="131" t="str">
        <f t="shared" si="90"/>
        <v/>
      </c>
      <c r="AQ189" s="131" t="str">
        <f t="shared" si="90"/>
        <v/>
      </c>
      <c r="AR189" s="131" t="str">
        <f t="shared" si="90"/>
        <v/>
      </c>
      <c r="AS189" s="131" t="str">
        <f t="shared" si="90"/>
        <v>OLDHAM COUNTY</v>
      </c>
      <c r="AT189" s="131" t="str">
        <f t="shared" si="90"/>
        <v/>
      </c>
      <c r="AU189" s="131" t="str">
        <f t="shared" si="90"/>
        <v/>
      </c>
      <c r="AV189" s="131" t="str">
        <f t="shared" si="90"/>
        <v/>
      </c>
      <c r="AW189" s="131" t="str">
        <f t="shared" si="90"/>
        <v/>
      </c>
      <c r="AX189" s="131" t="str">
        <f t="shared" si="90"/>
        <v/>
      </c>
      <c r="AY189" s="131" t="str">
        <f t="shared" si="90"/>
        <v/>
      </c>
      <c r="AZ189" s="131" t="str">
        <f t="shared" si="90"/>
        <v/>
      </c>
    </row>
    <row r="190" spans="1:52" x14ac:dyDescent="0.2">
      <c r="A190" s="135">
        <v>181</v>
      </c>
      <c r="B190" s="131" t="str">
        <f t="shared" ref="B190:K199" si="91">IFERROR(VLOOKUP($B$3&amp;"_"&amp;B$8&amp;$A190,LookUpTable_CountyName_AllYears,3,FALSE),"")</f>
        <v/>
      </c>
      <c r="C190" s="131" t="str">
        <f t="shared" si="91"/>
        <v/>
      </c>
      <c r="D190" s="131" t="str">
        <f t="shared" si="91"/>
        <v/>
      </c>
      <c r="E190" s="131" t="str">
        <f t="shared" si="91"/>
        <v/>
      </c>
      <c r="F190" s="131" t="str">
        <f t="shared" si="91"/>
        <v/>
      </c>
      <c r="G190" s="131" t="str">
        <f t="shared" si="91"/>
        <v/>
      </c>
      <c r="H190" s="131" t="str">
        <f t="shared" si="91"/>
        <v/>
      </c>
      <c r="I190" s="131" t="str">
        <f t="shared" si="91"/>
        <v/>
      </c>
      <c r="J190" s="131" t="str">
        <f t="shared" si="91"/>
        <v/>
      </c>
      <c r="K190" s="131" t="str">
        <f t="shared" si="91"/>
        <v/>
      </c>
      <c r="L190" s="131" t="str">
        <f t="shared" ref="L190:U199" si="92">IFERROR(VLOOKUP($B$3&amp;"_"&amp;L$8&amp;$A190,LookUpTable_CountyName_AllYears,3,FALSE),"")</f>
        <v/>
      </c>
      <c r="M190" s="131" t="str">
        <f t="shared" si="92"/>
        <v/>
      </c>
      <c r="N190" s="131" t="str">
        <f t="shared" si="92"/>
        <v/>
      </c>
      <c r="O190" s="131" t="str">
        <f t="shared" si="92"/>
        <v/>
      </c>
      <c r="P190" s="131" t="str">
        <f t="shared" si="92"/>
        <v/>
      </c>
      <c r="Q190" s="131" t="str">
        <f t="shared" si="92"/>
        <v/>
      </c>
      <c r="R190" s="131" t="str">
        <f t="shared" si="92"/>
        <v/>
      </c>
      <c r="S190" s="131" t="str">
        <f t="shared" si="92"/>
        <v/>
      </c>
      <c r="T190" s="131" t="str">
        <f t="shared" si="92"/>
        <v/>
      </c>
      <c r="U190" s="131" t="str">
        <f t="shared" si="92"/>
        <v/>
      </c>
      <c r="V190" s="131" t="str">
        <f t="shared" ref="V190:AE199" si="93">IFERROR(VLOOKUP($B$3&amp;"_"&amp;V$8&amp;$A190,LookUpTable_CountyName_AllYears,3,FALSE),"")</f>
        <v/>
      </c>
      <c r="W190" s="131" t="str">
        <f t="shared" si="93"/>
        <v/>
      </c>
      <c r="X190" s="131" t="str">
        <f t="shared" si="93"/>
        <v/>
      </c>
      <c r="Y190" s="131" t="str">
        <f t="shared" si="93"/>
        <v/>
      </c>
      <c r="Z190" s="131" t="str">
        <f t="shared" si="93"/>
        <v/>
      </c>
      <c r="AA190" s="131" t="str">
        <f t="shared" si="93"/>
        <v/>
      </c>
      <c r="AB190" s="131" t="str">
        <f t="shared" si="93"/>
        <v/>
      </c>
      <c r="AC190" s="131" t="str">
        <f t="shared" si="93"/>
        <v/>
      </c>
      <c r="AD190" s="131" t="str">
        <f t="shared" si="93"/>
        <v/>
      </c>
      <c r="AE190" s="131" t="str">
        <f t="shared" si="93"/>
        <v/>
      </c>
      <c r="AF190" s="131" t="str">
        <f t="shared" ref="AF190:AO199" si="94">IFERROR(VLOOKUP($B$3&amp;"_"&amp;AF$8&amp;$A190,LookUpTable_CountyName_AllYears,3,FALSE),"")</f>
        <v/>
      </c>
      <c r="AG190" s="131" t="str">
        <f t="shared" si="94"/>
        <v/>
      </c>
      <c r="AH190" s="131" t="str">
        <f t="shared" si="94"/>
        <v/>
      </c>
      <c r="AI190" s="131" t="str">
        <f t="shared" si="94"/>
        <v/>
      </c>
      <c r="AJ190" s="131" t="str">
        <f t="shared" si="94"/>
        <v/>
      </c>
      <c r="AK190" s="131" t="str">
        <f t="shared" si="94"/>
        <v/>
      </c>
      <c r="AL190" s="131" t="str">
        <f t="shared" si="94"/>
        <v/>
      </c>
      <c r="AM190" s="131" t="str">
        <f t="shared" si="94"/>
        <v/>
      </c>
      <c r="AN190" s="131" t="str">
        <f t="shared" si="94"/>
        <v/>
      </c>
      <c r="AO190" s="131" t="str">
        <f t="shared" si="94"/>
        <v/>
      </c>
      <c r="AP190" s="131" t="str">
        <f t="shared" ref="AP190:AZ199" si="95">IFERROR(VLOOKUP($B$3&amp;"_"&amp;AP$8&amp;$A190,LookUpTable_CountyName_AllYears,3,FALSE),"")</f>
        <v/>
      </c>
      <c r="AQ190" s="131" t="str">
        <f t="shared" si="95"/>
        <v/>
      </c>
      <c r="AR190" s="131" t="str">
        <f t="shared" si="95"/>
        <v/>
      </c>
      <c r="AS190" s="131" t="str">
        <f t="shared" si="95"/>
        <v>ORANGE COUNTY</v>
      </c>
      <c r="AT190" s="131" t="str">
        <f t="shared" si="95"/>
        <v/>
      </c>
      <c r="AU190" s="131" t="str">
        <f t="shared" si="95"/>
        <v/>
      </c>
      <c r="AV190" s="131" t="str">
        <f t="shared" si="95"/>
        <v/>
      </c>
      <c r="AW190" s="131" t="str">
        <f t="shared" si="95"/>
        <v/>
      </c>
      <c r="AX190" s="131" t="str">
        <f t="shared" si="95"/>
        <v/>
      </c>
      <c r="AY190" s="131" t="str">
        <f t="shared" si="95"/>
        <v/>
      </c>
      <c r="AZ190" s="131" t="str">
        <f t="shared" si="95"/>
        <v/>
      </c>
    </row>
    <row r="191" spans="1:52" x14ac:dyDescent="0.2">
      <c r="A191" s="135">
        <v>182</v>
      </c>
      <c r="B191" s="131" t="str">
        <f t="shared" si="91"/>
        <v/>
      </c>
      <c r="C191" s="131" t="str">
        <f t="shared" si="91"/>
        <v/>
      </c>
      <c r="D191" s="131" t="str">
        <f t="shared" si="91"/>
        <v/>
      </c>
      <c r="E191" s="131" t="str">
        <f t="shared" si="91"/>
        <v/>
      </c>
      <c r="F191" s="131" t="str">
        <f t="shared" si="91"/>
        <v/>
      </c>
      <c r="G191" s="131" t="str">
        <f t="shared" si="91"/>
        <v/>
      </c>
      <c r="H191" s="131" t="str">
        <f t="shared" si="91"/>
        <v/>
      </c>
      <c r="I191" s="131" t="str">
        <f t="shared" si="91"/>
        <v/>
      </c>
      <c r="J191" s="131" t="str">
        <f t="shared" si="91"/>
        <v/>
      </c>
      <c r="K191" s="131" t="str">
        <f t="shared" si="91"/>
        <v/>
      </c>
      <c r="L191" s="131" t="str">
        <f t="shared" si="92"/>
        <v/>
      </c>
      <c r="M191" s="131" t="str">
        <f t="shared" si="92"/>
        <v/>
      </c>
      <c r="N191" s="131" t="str">
        <f t="shared" si="92"/>
        <v/>
      </c>
      <c r="O191" s="131" t="str">
        <f t="shared" si="92"/>
        <v/>
      </c>
      <c r="P191" s="131" t="str">
        <f t="shared" si="92"/>
        <v/>
      </c>
      <c r="Q191" s="131" t="str">
        <f t="shared" si="92"/>
        <v/>
      </c>
      <c r="R191" s="131" t="str">
        <f t="shared" si="92"/>
        <v/>
      </c>
      <c r="S191" s="131" t="str">
        <f t="shared" si="92"/>
        <v/>
      </c>
      <c r="T191" s="131" t="str">
        <f t="shared" si="92"/>
        <v/>
      </c>
      <c r="U191" s="131" t="str">
        <f t="shared" si="92"/>
        <v/>
      </c>
      <c r="V191" s="131" t="str">
        <f t="shared" si="93"/>
        <v/>
      </c>
      <c r="W191" s="131" t="str">
        <f t="shared" si="93"/>
        <v/>
      </c>
      <c r="X191" s="131" t="str">
        <f t="shared" si="93"/>
        <v/>
      </c>
      <c r="Y191" s="131" t="str">
        <f t="shared" si="93"/>
        <v/>
      </c>
      <c r="Z191" s="131" t="str">
        <f t="shared" si="93"/>
        <v/>
      </c>
      <c r="AA191" s="131" t="str">
        <f t="shared" si="93"/>
        <v/>
      </c>
      <c r="AB191" s="131" t="str">
        <f t="shared" si="93"/>
        <v/>
      </c>
      <c r="AC191" s="131" t="str">
        <f t="shared" si="93"/>
        <v/>
      </c>
      <c r="AD191" s="131" t="str">
        <f t="shared" si="93"/>
        <v/>
      </c>
      <c r="AE191" s="131" t="str">
        <f t="shared" si="93"/>
        <v/>
      </c>
      <c r="AF191" s="131" t="str">
        <f t="shared" si="94"/>
        <v/>
      </c>
      <c r="AG191" s="131" t="str">
        <f t="shared" si="94"/>
        <v/>
      </c>
      <c r="AH191" s="131" t="str">
        <f t="shared" si="94"/>
        <v/>
      </c>
      <c r="AI191" s="131" t="str">
        <f t="shared" si="94"/>
        <v/>
      </c>
      <c r="AJ191" s="131" t="str">
        <f t="shared" si="94"/>
        <v/>
      </c>
      <c r="AK191" s="131" t="str">
        <f t="shared" si="94"/>
        <v/>
      </c>
      <c r="AL191" s="131" t="str">
        <f t="shared" si="94"/>
        <v/>
      </c>
      <c r="AM191" s="131" t="str">
        <f t="shared" si="94"/>
        <v/>
      </c>
      <c r="AN191" s="131" t="str">
        <f t="shared" si="94"/>
        <v/>
      </c>
      <c r="AO191" s="131" t="str">
        <f t="shared" si="94"/>
        <v/>
      </c>
      <c r="AP191" s="131" t="str">
        <f t="shared" si="95"/>
        <v/>
      </c>
      <c r="AQ191" s="131" t="str">
        <f t="shared" si="95"/>
        <v/>
      </c>
      <c r="AR191" s="131" t="str">
        <f t="shared" si="95"/>
        <v/>
      </c>
      <c r="AS191" s="131" t="str">
        <f t="shared" si="95"/>
        <v>PALO PINTO COUNTY</v>
      </c>
      <c r="AT191" s="131" t="str">
        <f t="shared" si="95"/>
        <v/>
      </c>
      <c r="AU191" s="131" t="str">
        <f t="shared" si="95"/>
        <v/>
      </c>
      <c r="AV191" s="131" t="str">
        <f t="shared" si="95"/>
        <v/>
      </c>
      <c r="AW191" s="131" t="str">
        <f t="shared" si="95"/>
        <v/>
      </c>
      <c r="AX191" s="131" t="str">
        <f t="shared" si="95"/>
        <v/>
      </c>
      <c r="AY191" s="131" t="str">
        <f t="shared" si="95"/>
        <v/>
      </c>
      <c r="AZ191" s="131" t="str">
        <f t="shared" si="95"/>
        <v/>
      </c>
    </row>
    <row r="192" spans="1:52" x14ac:dyDescent="0.2">
      <c r="A192" s="135">
        <v>183</v>
      </c>
      <c r="B192" s="131" t="str">
        <f t="shared" si="91"/>
        <v/>
      </c>
      <c r="C192" s="131" t="str">
        <f t="shared" si="91"/>
        <v/>
      </c>
      <c r="D192" s="131" t="str">
        <f t="shared" si="91"/>
        <v/>
      </c>
      <c r="E192" s="131" t="str">
        <f t="shared" si="91"/>
        <v/>
      </c>
      <c r="F192" s="131" t="str">
        <f t="shared" si="91"/>
        <v/>
      </c>
      <c r="G192" s="131" t="str">
        <f t="shared" si="91"/>
        <v/>
      </c>
      <c r="H192" s="131" t="str">
        <f t="shared" si="91"/>
        <v/>
      </c>
      <c r="I192" s="131" t="str">
        <f t="shared" si="91"/>
        <v/>
      </c>
      <c r="J192" s="131" t="str">
        <f t="shared" si="91"/>
        <v/>
      </c>
      <c r="K192" s="131" t="str">
        <f t="shared" si="91"/>
        <v/>
      </c>
      <c r="L192" s="131" t="str">
        <f t="shared" si="92"/>
        <v/>
      </c>
      <c r="M192" s="131" t="str">
        <f t="shared" si="92"/>
        <v/>
      </c>
      <c r="N192" s="131" t="str">
        <f t="shared" si="92"/>
        <v/>
      </c>
      <c r="O192" s="131" t="str">
        <f t="shared" si="92"/>
        <v/>
      </c>
      <c r="P192" s="131" t="str">
        <f t="shared" si="92"/>
        <v/>
      </c>
      <c r="Q192" s="131" t="str">
        <f t="shared" si="92"/>
        <v/>
      </c>
      <c r="R192" s="131" t="str">
        <f t="shared" si="92"/>
        <v/>
      </c>
      <c r="S192" s="131" t="str">
        <f t="shared" si="92"/>
        <v/>
      </c>
      <c r="T192" s="131" t="str">
        <f t="shared" si="92"/>
        <v/>
      </c>
      <c r="U192" s="131" t="str">
        <f t="shared" si="92"/>
        <v/>
      </c>
      <c r="V192" s="131" t="str">
        <f t="shared" si="93"/>
        <v/>
      </c>
      <c r="W192" s="131" t="str">
        <f t="shared" si="93"/>
        <v/>
      </c>
      <c r="X192" s="131" t="str">
        <f t="shared" si="93"/>
        <v/>
      </c>
      <c r="Y192" s="131" t="str">
        <f t="shared" si="93"/>
        <v/>
      </c>
      <c r="Z192" s="131" t="str">
        <f t="shared" si="93"/>
        <v/>
      </c>
      <c r="AA192" s="131" t="str">
        <f t="shared" si="93"/>
        <v/>
      </c>
      <c r="AB192" s="131" t="str">
        <f t="shared" si="93"/>
        <v/>
      </c>
      <c r="AC192" s="131" t="str">
        <f t="shared" si="93"/>
        <v/>
      </c>
      <c r="AD192" s="131" t="str">
        <f t="shared" si="93"/>
        <v/>
      </c>
      <c r="AE192" s="131" t="str">
        <f t="shared" si="93"/>
        <v/>
      </c>
      <c r="AF192" s="131" t="str">
        <f t="shared" si="94"/>
        <v/>
      </c>
      <c r="AG192" s="131" t="str">
        <f t="shared" si="94"/>
        <v/>
      </c>
      <c r="AH192" s="131" t="str">
        <f t="shared" si="94"/>
        <v/>
      </c>
      <c r="AI192" s="131" t="str">
        <f t="shared" si="94"/>
        <v/>
      </c>
      <c r="AJ192" s="131" t="str">
        <f t="shared" si="94"/>
        <v/>
      </c>
      <c r="AK192" s="131" t="str">
        <f t="shared" si="94"/>
        <v/>
      </c>
      <c r="AL192" s="131" t="str">
        <f t="shared" si="94"/>
        <v/>
      </c>
      <c r="AM192" s="131" t="str">
        <f t="shared" si="94"/>
        <v/>
      </c>
      <c r="AN192" s="131" t="str">
        <f t="shared" si="94"/>
        <v/>
      </c>
      <c r="AO192" s="131" t="str">
        <f t="shared" si="94"/>
        <v/>
      </c>
      <c r="AP192" s="131" t="str">
        <f t="shared" si="95"/>
        <v/>
      </c>
      <c r="AQ192" s="131" t="str">
        <f t="shared" si="95"/>
        <v/>
      </c>
      <c r="AR192" s="131" t="str">
        <f t="shared" si="95"/>
        <v/>
      </c>
      <c r="AS192" s="131" t="str">
        <f t="shared" si="95"/>
        <v>PANOLA COUNTY</v>
      </c>
      <c r="AT192" s="131" t="str">
        <f t="shared" si="95"/>
        <v/>
      </c>
      <c r="AU192" s="131" t="str">
        <f t="shared" si="95"/>
        <v/>
      </c>
      <c r="AV192" s="131" t="str">
        <f t="shared" si="95"/>
        <v/>
      </c>
      <c r="AW192" s="131" t="str">
        <f t="shared" si="95"/>
        <v/>
      </c>
      <c r="AX192" s="131" t="str">
        <f t="shared" si="95"/>
        <v/>
      </c>
      <c r="AY192" s="131" t="str">
        <f t="shared" si="95"/>
        <v/>
      </c>
      <c r="AZ192" s="131" t="str">
        <f t="shared" si="95"/>
        <v/>
      </c>
    </row>
    <row r="193" spans="1:52" x14ac:dyDescent="0.2">
      <c r="A193" s="135">
        <v>184</v>
      </c>
      <c r="B193" s="131" t="str">
        <f t="shared" si="91"/>
        <v/>
      </c>
      <c r="C193" s="131" t="str">
        <f t="shared" si="91"/>
        <v/>
      </c>
      <c r="D193" s="131" t="str">
        <f t="shared" si="91"/>
        <v/>
      </c>
      <c r="E193" s="131" t="str">
        <f t="shared" si="91"/>
        <v/>
      </c>
      <c r="F193" s="131" t="str">
        <f t="shared" si="91"/>
        <v/>
      </c>
      <c r="G193" s="131" t="str">
        <f t="shared" si="91"/>
        <v/>
      </c>
      <c r="H193" s="131" t="str">
        <f t="shared" si="91"/>
        <v/>
      </c>
      <c r="I193" s="131" t="str">
        <f t="shared" si="91"/>
        <v/>
      </c>
      <c r="J193" s="131" t="str">
        <f t="shared" si="91"/>
        <v/>
      </c>
      <c r="K193" s="131" t="str">
        <f t="shared" si="91"/>
        <v/>
      </c>
      <c r="L193" s="131" t="str">
        <f t="shared" si="92"/>
        <v/>
      </c>
      <c r="M193" s="131" t="str">
        <f t="shared" si="92"/>
        <v/>
      </c>
      <c r="N193" s="131" t="str">
        <f t="shared" si="92"/>
        <v/>
      </c>
      <c r="O193" s="131" t="str">
        <f t="shared" si="92"/>
        <v/>
      </c>
      <c r="P193" s="131" t="str">
        <f t="shared" si="92"/>
        <v/>
      </c>
      <c r="Q193" s="131" t="str">
        <f t="shared" si="92"/>
        <v/>
      </c>
      <c r="R193" s="131" t="str">
        <f t="shared" si="92"/>
        <v/>
      </c>
      <c r="S193" s="131" t="str">
        <f t="shared" si="92"/>
        <v/>
      </c>
      <c r="T193" s="131" t="str">
        <f t="shared" si="92"/>
        <v/>
      </c>
      <c r="U193" s="131" t="str">
        <f t="shared" si="92"/>
        <v/>
      </c>
      <c r="V193" s="131" t="str">
        <f t="shared" si="93"/>
        <v/>
      </c>
      <c r="W193" s="131" t="str">
        <f t="shared" si="93"/>
        <v/>
      </c>
      <c r="X193" s="131" t="str">
        <f t="shared" si="93"/>
        <v/>
      </c>
      <c r="Y193" s="131" t="str">
        <f t="shared" si="93"/>
        <v/>
      </c>
      <c r="Z193" s="131" t="str">
        <f t="shared" si="93"/>
        <v/>
      </c>
      <c r="AA193" s="131" t="str">
        <f t="shared" si="93"/>
        <v/>
      </c>
      <c r="AB193" s="131" t="str">
        <f t="shared" si="93"/>
        <v/>
      </c>
      <c r="AC193" s="131" t="str">
        <f t="shared" si="93"/>
        <v/>
      </c>
      <c r="AD193" s="131" t="str">
        <f t="shared" si="93"/>
        <v/>
      </c>
      <c r="AE193" s="131" t="str">
        <f t="shared" si="93"/>
        <v/>
      </c>
      <c r="AF193" s="131" t="str">
        <f t="shared" si="94"/>
        <v/>
      </c>
      <c r="AG193" s="131" t="str">
        <f t="shared" si="94"/>
        <v/>
      </c>
      <c r="AH193" s="131" t="str">
        <f t="shared" si="94"/>
        <v/>
      </c>
      <c r="AI193" s="131" t="str">
        <f t="shared" si="94"/>
        <v/>
      </c>
      <c r="AJ193" s="131" t="str">
        <f t="shared" si="94"/>
        <v/>
      </c>
      <c r="AK193" s="131" t="str">
        <f t="shared" si="94"/>
        <v/>
      </c>
      <c r="AL193" s="131" t="str">
        <f t="shared" si="94"/>
        <v/>
      </c>
      <c r="AM193" s="131" t="str">
        <f t="shared" si="94"/>
        <v/>
      </c>
      <c r="AN193" s="131" t="str">
        <f t="shared" si="94"/>
        <v/>
      </c>
      <c r="AO193" s="131" t="str">
        <f t="shared" si="94"/>
        <v/>
      </c>
      <c r="AP193" s="131" t="str">
        <f t="shared" si="95"/>
        <v/>
      </c>
      <c r="AQ193" s="131" t="str">
        <f t="shared" si="95"/>
        <v/>
      </c>
      <c r="AR193" s="131" t="str">
        <f t="shared" si="95"/>
        <v/>
      </c>
      <c r="AS193" s="131" t="str">
        <f t="shared" si="95"/>
        <v>PARKER COUNTY</v>
      </c>
      <c r="AT193" s="131" t="str">
        <f t="shared" si="95"/>
        <v/>
      </c>
      <c r="AU193" s="131" t="str">
        <f t="shared" si="95"/>
        <v/>
      </c>
      <c r="AV193" s="131" t="str">
        <f t="shared" si="95"/>
        <v/>
      </c>
      <c r="AW193" s="131" t="str">
        <f t="shared" si="95"/>
        <v/>
      </c>
      <c r="AX193" s="131" t="str">
        <f t="shared" si="95"/>
        <v/>
      </c>
      <c r="AY193" s="131" t="str">
        <f t="shared" si="95"/>
        <v/>
      </c>
      <c r="AZ193" s="131" t="str">
        <f t="shared" si="95"/>
        <v/>
      </c>
    </row>
    <row r="194" spans="1:52" x14ac:dyDescent="0.2">
      <c r="A194" s="135">
        <v>185</v>
      </c>
      <c r="B194" s="131" t="str">
        <f t="shared" si="91"/>
        <v/>
      </c>
      <c r="C194" s="131" t="str">
        <f t="shared" si="91"/>
        <v/>
      </c>
      <c r="D194" s="131" t="str">
        <f t="shared" si="91"/>
        <v/>
      </c>
      <c r="E194" s="131" t="str">
        <f t="shared" si="91"/>
        <v/>
      </c>
      <c r="F194" s="131" t="str">
        <f t="shared" si="91"/>
        <v/>
      </c>
      <c r="G194" s="131" t="str">
        <f t="shared" si="91"/>
        <v/>
      </c>
      <c r="H194" s="131" t="str">
        <f t="shared" si="91"/>
        <v/>
      </c>
      <c r="I194" s="131" t="str">
        <f t="shared" si="91"/>
        <v/>
      </c>
      <c r="J194" s="131" t="str">
        <f t="shared" si="91"/>
        <v/>
      </c>
      <c r="K194" s="131" t="str">
        <f t="shared" si="91"/>
        <v/>
      </c>
      <c r="L194" s="131" t="str">
        <f t="shared" si="92"/>
        <v/>
      </c>
      <c r="M194" s="131" t="str">
        <f t="shared" si="92"/>
        <v/>
      </c>
      <c r="N194" s="131" t="str">
        <f t="shared" si="92"/>
        <v/>
      </c>
      <c r="O194" s="131" t="str">
        <f t="shared" si="92"/>
        <v/>
      </c>
      <c r="P194" s="131" t="str">
        <f t="shared" si="92"/>
        <v/>
      </c>
      <c r="Q194" s="131" t="str">
        <f t="shared" si="92"/>
        <v/>
      </c>
      <c r="R194" s="131" t="str">
        <f t="shared" si="92"/>
        <v/>
      </c>
      <c r="S194" s="131" t="str">
        <f t="shared" si="92"/>
        <v/>
      </c>
      <c r="T194" s="131" t="str">
        <f t="shared" si="92"/>
        <v/>
      </c>
      <c r="U194" s="131" t="str">
        <f t="shared" si="92"/>
        <v/>
      </c>
      <c r="V194" s="131" t="str">
        <f t="shared" si="93"/>
        <v/>
      </c>
      <c r="W194" s="131" t="str">
        <f t="shared" si="93"/>
        <v/>
      </c>
      <c r="X194" s="131" t="str">
        <f t="shared" si="93"/>
        <v/>
      </c>
      <c r="Y194" s="131" t="str">
        <f t="shared" si="93"/>
        <v/>
      </c>
      <c r="Z194" s="131" t="str">
        <f t="shared" si="93"/>
        <v/>
      </c>
      <c r="AA194" s="131" t="str">
        <f t="shared" si="93"/>
        <v/>
      </c>
      <c r="AB194" s="131" t="str">
        <f t="shared" si="93"/>
        <v/>
      </c>
      <c r="AC194" s="131" t="str">
        <f t="shared" si="93"/>
        <v/>
      </c>
      <c r="AD194" s="131" t="str">
        <f t="shared" si="93"/>
        <v/>
      </c>
      <c r="AE194" s="131" t="str">
        <f t="shared" si="93"/>
        <v/>
      </c>
      <c r="AF194" s="131" t="str">
        <f t="shared" si="94"/>
        <v/>
      </c>
      <c r="AG194" s="131" t="str">
        <f t="shared" si="94"/>
        <v/>
      </c>
      <c r="AH194" s="131" t="str">
        <f t="shared" si="94"/>
        <v/>
      </c>
      <c r="AI194" s="131" t="str">
        <f t="shared" si="94"/>
        <v/>
      </c>
      <c r="AJ194" s="131" t="str">
        <f t="shared" si="94"/>
        <v/>
      </c>
      <c r="AK194" s="131" t="str">
        <f t="shared" si="94"/>
        <v/>
      </c>
      <c r="AL194" s="131" t="str">
        <f t="shared" si="94"/>
        <v/>
      </c>
      <c r="AM194" s="131" t="str">
        <f t="shared" si="94"/>
        <v/>
      </c>
      <c r="AN194" s="131" t="str">
        <f t="shared" si="94"/>
        <v/>
      </c>
      <c r="AO194" s="131" t="str">
        <f t="shared" si="94"/>
        <v/>
      </c>
      <c r="AP194" s="131" t="str">
        <f t="shared" si="95"/>
        <v/>
      </c>
      <c r="AQ194" s="131" t="str">
        <f t="shared" si="95"/>
        <v/>
      </c>
      <c r="AR194" s="131" t="str">
        <f t="shared" si="95"/>
        <v/>
      </c>
      <c r="AS194" s="131" t="str">
        <f t="shared" si="95"/>
        <v>PARMER COUNTY</v>
      </c>
      <c r="AT194" s="131" t="str">
        <f t="shared" si="95"/>
        <v/>
      </c>
      <c r="AU194" s="131" t="str">
        <f t="shared" si="95"/>
        <v/>
      </c>
      <c r="AV194" s="131" t="str">
        <f t="shared" si="95"/>
        <v/>
      </c>
      <c r="AW194" s="131" t="str">
        <f t="shared" si="95"/>
        <v/>
      </c>
      <c r="AX194" s="131" t="str">
        <f t="shared" si="95"/>
        <v/>
      </c>
      <c r="AY194" s="131" t="str">
        <f t="shared" si="95"/>
        <v/>
      </c>
      <c r="AZ194" s="131" t="str">
        <f t="shared" si="95"/>
        <v/>
      </c>
    </row>
    <row r="195" spans="1:52" x14ac:dyDescent="0.2">
      <c r="A195" s="135">
        <v>186</v>
      </c>
      <c r="B195" s="131" t="str">
        <f t="shared" si="91"/>
        <v/>
      </c>
      <c r="C195" s="131" t="str">
        <f t="shared" si="91"/>
        <v/>
      </c>
      <c r="D195" s="131" t="str">
        <f t="shared" si="91"/>
        <v/>
      </c>
      <c r="E195" s="131" t="str">
        <f t="shared" si="91"/>
        <v/>
      </c>
      <c r="F195" s="131" t="str">
        <f t="shared" si="91"/>
        <v/>
      </c>
      <c r="G195" s="131" t="str">
        <f t="shared" si="91"/>
        <v/>
      </c>
      <c r="H195" s="131" t="str">
        <f t="shared" si="91"/>
        <v/>
      </c>
      <c r="I195" s="131" t="str">
        <f t="shared" si="91"/>
        <v/>
      </c>
      <c r="J195" s="131" t="str">
        <f t="shared" si="91"/>
        <v/>
      </c>
      <c r="K195" s="131" t="str">
        <f t="shared" si="91"/>
        <v/>
      </c>
      <c r="L195" s="131" t="str">
        <f t="shared" si="92"/>
        <v/>
      </c>
      <c r="M195" s="131" t="str">
        <f t="shared" si="92"/>
        <v/>
      </c>
      <c r="N195" s="131" t="str">
        <f t="shared" si="92"/>
        <v/>
      </c>
      <c r="O195" s="131" t="str">
        <f t="shared" si="92"/>
        <v/>
      </c>
      <c r="P195" s="131" t="str">
        <f t="shared" si="92"/>
        <v/>
      </c>
      <c r="Q195" s="131" t="str">
        <f t="shared" si="92"/>
        <v/>
      </c>
      <c r="R195" s="131" t="str">
        <f t="shared" si="92"/>
        <v/>
      </c>
      <c r="S195" s="131" t="str">
        <f t="shared" si="92"/>
        <v/>
      </c>
      <c r="T195" s="131" t="str">
        <f t="shared" si="92"/>
        <v/>
      </c>
      <c r="U195" s="131" t="str">
        <f t="shared" si="92"/>
        <v/>
      </c>
      <c r="V195" s="131" t="str">
        <f t="shared" si="93"/>
        <v/>
      </c>
      <c r="W195" s="131" t="str">
        <f t="shared" si="93"/>
        <v/>
      </c>
      <c r="X195" s="131" t="str">
        <f t="shared" si="93"/>
        <v/>
      </c>
      <c r="Y195" s="131" t="str">
        <f t="shared" si="93"/>
        <v/>
      </c>
      <c r="Z195" s="131" t="str">
        <f t="shared" si="93"/>
        <v/>
      </c>
      <c r="AA195" s="131" t="str">
        <f t="shared" si="93"/>
        <v/>
      </c>
      <c r="AB195" s="131" t="str">
        <f t="shared" si="93"/>
        <v/>
      </c>
      <c r="AC195" s="131" t="str">
        <f t="shared" si="93"/>
        <v/>
      </c>
      <c r="AD195" s="131" t="str">
        <f t="shared" si="93"/>
        <v/>
      </c>
      <c r="AE195" s="131" t="str">
        <f t="shared" si="93"/>
        <v/>
      </c>
      <c r="AF195" s="131" t="str">
        <f t="shared" si="94"/>
        <v/>
      </c>
      <c r="AG195" s="131" t="str">
        <f t="shared" si="94"/>
        <v/>
      </c>
      <c r="AH195" s="131" t="str">
        <f t="shared" si="94"/>
        <v/>
      </c>
      <c r="AI195" s="131" t="str">
        <f t="shared" si="94"/>
        <v/>
      </c>
      <c r="AJ195" s="131" t="str">
        <f t="shared" si="94"/>
        <v/>
      </c>
      <c r="AK195" s="131" t="str">
        <f t="shared" si="94"/>
        <v/>
      </c>
      <c r="AL195" s="131" t="str">
        <f t="shared" si="94"/>
        <v/>
      </c>
      <c r="AM195" s="131" t="str">
        <f t="shared" si="94"/>
        <v/>
      </c>
      <c r="AN195" s="131" t="str">
        <f t="shared" si="94"/>
        <v/>
      </c>
      <c r="AO195" s="131" t="str">
        <f t="shared" si="94"/>
        <v/>
      </c>
      <c r="AP195" s="131" t="str">
        <f t="shared" si="95"/>
        <v/>
      </c>
      <c r="AQ195" s="131" t="str">
        <f t="shared" si="95"/>
        <v/>
      </c>
      <c r="AR195" s="131" t="str">
        <f t="shared" si="95"/>
        <v/>
      </c>
      <c r="AS195" s="131" t="str">
        <f t="shared" si="95"/>
        <v>PECOS COUNTY</v>
      </c>
      <c r="AT195" s="131" t="str">
        <f t="shared" si="95"/>
        <v/>
      </c>
      <c r="AU195" s="131" t="str">
        <f t="shared" si="95"/>
        <v/>
      </c>
      <c r="AV195" s="131" t="str">
        <f t="shared" si="95"/>
        <v/>
      </c>
      <c r="AW195" s="131" t="str">
        <f t="shared" si="95"/>
        <v/>
      </c>
      <c r="AX195" s="131" t="str">
        <f t="shared" si="95"/>
        <v/>
      </c>
      <c r="AY195" s="131" t="str">
        <f t="shared" si="95"/>
        <v/>
      </c>
      <c r="AZ195" s="131" t="str">
        <f t="shared" si="95"/>
        <v/>
      </c>
    </row>
    <row r="196" spans="1:52" x14ac:dyDescent="0.2">
      <c r="A196" s="135">
        <v>187</v>
      </c>
      <c r="B196" s="131" t="str">
        <f t="shared" si="91"/>
        <v/>
      </c>
      <c r="C196" s="131" t="str">
        <f t="shared" si="91"/>
        <v/>
      </c>
      <c r="D196" s="131" t="str">
        <f t="shared" si="91"/>
        <v/>
      </c>
      <c r="E196" s="131" t="str">
        <f t="shared" si="91"/>
        <v/>
      </c>
      <c r="F196" s="131" t="str">
        <f t="shared" si="91"/>
        <v/>
      </c>
      <c r="G196" s="131" t="str">
        <f t="shared" si="91"/>
        <v/>
      </c>
      <c r="H196" s="131" t="str">
        <f t="shared" si="91"/>
        <v/>
      </c>
      <c r="I196" s="131" t="str">
        <f t="shared" si="91"/>
        <v/>
      </c>
      <c r="J196" s="131" t="str">
        <f t="shared" si="91"/>
        <v/>
      </c>
      <c r="K196" s="131" t="str">
        <f t="shared" si="91"/>
        <v/>
      </c>
      <c r="L196" s="131" t="str">
        <f t="shared" si="92"/>
        <v/>
      </c>
      <c r="M196" s="131" t="str">
        <f t="shared" si="92"/>
        <v/>
      </c>
      <c r="N196" s="131" t="str">
        <f t="shared" si="92"/>
        <v/>
      </c>
      <c r="O196" s="131" t="str">
        <f t="shared" si="92"/>
        <v/>
      </c>
      <c r="P196" s="131" t="str">
        <f t="shared" si="92"/>
        <v/>
      </c>
      <c r="Q196" s="131" t="str">
        <f t="shared" si="92"/>
        <v/>
      </c>
      <c r="R196" s="131" t="str">
        <f t="shared" si="92"/>
        <v/>
      </c>
      <c r="S196" s="131" t="str">
        <f t="shared" si="92"/>
        <v/>
      </c>
      <c r="T196" s="131" t="str">
        <f t="shared" si="92"/>
        <v/>
      </c>
      <c r="U196" s="131" t="str">
        <f t="shared" si="92"/>
        <v/>
      </c>
      <c r="V196" s="131" t="str">
        <f t="shared" si="93"/>
        <v/>
      </c>
      <c r="W196" s="131" t="str">
        <f t="shared" si="93"/>
        <v/>
      </c>
      <c r="X196" s="131" t="str">
        <f t="shared" si="93"/>
        <v/>
      </c>
      <c r="Y196" s="131" t="str">
        <f t="shared" si="93"/>
        <v/>
      </c>
      <c r="Z196" s="131" t="str">
        <f t="shared" si="93"/>
        <v/>
      </c>
      <c r="AA196" s="131" t="str">
        <f t="shared" si="93"/>
        <v/>
      </c>
      <c r="AB196" s="131" t="str">
        <f t="shared" si="93"/>
        <v/>
      </c>
      <c r="AC196" s="131" t="str">
        <f t="shared" si="93"/>
        <v/>
      </c>
      <c r="AD196" s="131" t="str">
        <f t="shared" si="93"/>
        <v/>
      </c>
      <c r="AE196" s="131" t="str">
        <f t="shared" si="93"/>
        <v/>
      </c>
      <c r="AF196" s="131" t="str">
        <f t="shared" si="94"/>
        <v/>
      </c>
      <c r="AG196" s="131" t="str">
        <f t="shared" si="94"/>
        <v/>
      </c>
      <c r="AH196" s="131" t="str">
        <f t="shared" si="94"/>
        <v/>
      </c>
      <c r="AI196" s="131" t="str">
        <f t="shared" si="94"/>
        <v/>
      </c>
      <c r="AJ196" s="131" t="str">
        <f t="shared" si="94"/>
        <v/>
      </c>
      <c r="AK196" s="131" t="str">
        <f t="shared" si="94"/>
        <v/>
      </c>
      <c r="AL196" s="131" t="str">
        <f t="shared" si="94"/>
        <v/>
      </c>
      <c r="AM196" s="131" t="str">
        <f t="shared" si="94"/>
        <v/>
      </c>
      <c r="AN196" s="131" t="str">
        <f t="shared" si="94"/>
        <v/>
      </c>
      <c r="AO196" s="131" t="str">
        <f t="shared" si="94"/>
        <v/>
      </c>
      <c r="AP196" s="131" t="str">
        <f t="shared" si="95"/>
        <v/>
      </c>
      <c r="AQ196" s="131" t="str">
        <f t="shared" si="95"/>
        <v/>
      </c>
      <c r="AR196" s="131" t="str">
        <f t="shared" si="95"/>
        <v/>
      </c>
      <c r="AS196" s="131" t="str">
        <f t="shared" si="95"/>
        <v>POLK COUNTY</v>
      </c>
      <c r="AT196" s="131" t="str">
        <f t="shared" si="95"/>
        <v/>
      </c>
      <c r="AU196" s="131" t="str">
        <f t="shared" si="95"/>
        <v/>
      </c>
      <c r="AV196" s="131" t="str">
        <f t="shared" si="95"/>
        <v/>
      </c>
      <c r="AW196" s="131" t="str">
        <f t="shared" si="95"/>
        <v/>
      </c>
      <c r="AX196" s="131" t="str">
        <f t="shared" si="95"/>
        <v/>
      </c>
      <c r="AY196" s="131" t="str">
        <f t="shared" si="95"/>
        <v/>
      </c>
      <c r="AZ196" s="131" t="str">
        <f t="shared" si="95"/>
        <v/>
      </c>
    </row>
    <row r="197" spans="1:52" x14ac:dyDescent="0.2">
      <c r="A197" s="135">
        <v>188</v>
      </c>
      <c r="B197" s="131" t="str">
        <f t="shared" si="91"/>
        <v/>
      </c>
      <c r="C197" s="131" t="str">
        <f t="shared" si="91"/>
        <v/>
      </c>
      <c r="D197" s="131" t="str">
        <f t="shared" si="91"/>
        <v/>
      </c>
      <c r="E197" s="131" t="str">
        <f t="shared" si="91"/>
        <v/>
      </c>
      <c r="F197" s="131" t="str">
        <f t="shared" si="91"/>
        <v/>
      </c>
      <c r="G197" s="131" t="str">
        <f t="shared" si="91"/>
        <v/>
      </c>
      <c r="H197" s="131" t="str">
        <f t="shared" si="91"/>
        <v/>
      </c>
      <c r="I197" s="131" t="str">
        <f t="shared" si="91"/>
        <v/>
      </c>
      <c r="J197" s="131" t="str">
        <f t="shared" si="91"/>
        <v/>
      </c>
      <c r="K197" s="131" t="str">
        <f t="shared" si="91"/>
        <v/>
      </c>
      <c r="L197" s="131" t="str">
        <f t="shared" si="92"/>
        <v/>
      </c>
      <c r="M197" s="131" t="str">
        <f t="shared" si="92"/>
        <v/>
      </c>
      <c r="N197" s="131" t="str">
        <f t="shared" si="92"/>
        <v/>
      </c>
      <c r="O197" s="131" t="str">
        <f t="shared" si="92"/>
        <v/>
      </c>
      <c r="P197" s="131" t="str">
        <f t="shared" si="92"/>
        <v/>
      </c>
      <c r="Q197" s="131" t="str">
        <f t="shared" si="92"/>
        <v/>
      </c>
      <c r="R197" s="131" t="str">
        <f t="shared" si="92"/>
        <v/>
      </c>
      <c r="S197" s="131" t="str">
        <f t="shared" si="92"/>
        <v/>
      </c>
      <c r="T197" s="131" t="str">
        <f t="shared" si="92"/>
        <v/>
      </c>
      <c r="U197" s="131" t="str">
        <f t="shared" si="92"/>
        <v/>
      </c>
      <c r="V197" s="131" t="str">
        <f t="shared" si="93"/>
        <v/>
      </c>
      <c r="W197" s="131" t="str">
        <f t="shared" si="93"/>
        <v/>
      </c>
      <c r="X197" s="131" t="str">
        <f t="shared" si="93"/>
        <v/>
      </c>
      <c r="Y197" s="131" t="str">
        <f t="shared" si="93"/>
        <v/>
      </c>
      <c r="Z197" s="131" t="str">
        <f t="shared" si="93"/>
        <v/>
      </c>
      <c r="AA197" s="131" t="str">
        <f t="shared" si="93"/>
        <v/>
      </c>
      <c r="AB197" s="131" t="str">
        <f t="shared" si="93"/>
        <v/>
      </c>
      <c r="AC197" s="131" t="str">
        <f t="shared" si="93"/>
        <v/>
      </c>
      <c r="AD197" s="131" t="str">
        <f t="shared" si="93"/>
        <v/>
      </c>
      <c r="AE197" s="131" t="str">
        <f t="shared" si="93"/>
        <v/>
      </c>
      <c r="AF197" s="131" t="str">
        <f t="shared" si="94"/>
        <v/>
      </c>
      <c r="AG197" s="131" t="str">
        <f t="shared" si="94"/>
        <v/>
      </c>
      <c r="AH197" s="131" t="str">
        <f t="shared" si="94"/>
        <v/>
      </c>
      <c r="AI197" s="131" t="str">
        <f t="shared" si="94"/>
        <v/>
      </c>
      <c r="AJ197" s="131" t="str">
        <f t="shared" si="94"/>
        <v/>
      </c>
      <c r="AK197" s="131" t="str">
        <f t="shared" si="94"/>
        <v/>
      </c>
      <c r="AL197" s="131" t="str">
        <f t="shared" si="94"/>
        <v/>
      </c>
      <c r="AM197" s="131" t="str">
        <f t="shared" si="94"/>
        <v/>
      </c>
      <c r="AN197" s="131" t="str">
        <f t="shared" si="94"/>
        <v/>
      </c>
      <c r="AO197" s="131" t="str">
        <f t="shared" si="94"/>
        <v/>
      </c>
      <c r="AP197" s="131" t="str">
        <f t="shared" si="95"/>
        <v/>
      </c>
      <c r="AQ197" s="131" t="str">
        <f t="shared" si="95"/>
        <v/>
      </c>
      <c r="AR197" s="131" t="str">
        <f t="shared" si="95"/>
        <v/>
      </c>
      <c r="AS197" s="131" t="str">
        <f t="shared" si="95"/>
        <v>POTTER COUNTY</v>
      </c>
      <c r="AT197" s="131" t="str">
        <f t="shared" si="95"/>
        <v/>
      </c>
      <c r="AU197" s="131" t="str">
        <f t="shared" si="95"/>
        <v/>
      </c>
      <c r="AV197" s="131" t="str">
        <f t="shared" si="95"/>
        <v/>
      </c>
      <c r="AW197" s="131" t="str">
        <f t="shared" si="95"/>
        <v/>
      </c>
      <c r="AX197" s="131" t="str">
        <f t="shared" si="95"/>
        <v/>
      </c>
      <c r="AY197" s="131" t="str">
        <f t="shared" si="95"/>
        <v/>
      </c>
      <c r="AZ197" s="131" t="str">
        <f t="shared" si="95"/>
        <v/>
      </c>
    </row>
    <row r="198" spans="1:52" x14ac:dyDescent="0.2">
      <c r="A198" s="135">
        <v>189</v>
      </c>
      <c r="B198" s="131" t="str">
        <f t="shared" si="91"/>
        <v/>
      </c>
      <c r="C198" s="131" t="str">
        <f t="shared" si="91"/>
        <v/>
      </c>
      <c r="D198" s="131" t="str">
        <f t="shared" si="91"/>
        <v/>
      </c>
      <c r="E198" s="131" t="str">
        <f t="shared" si="91"/>
        <v/>
      </c>
      <c r="F198" s="131" t="str">
        <f t="shared" si="91"/>
        <v/>
      </c>
      <c r="G198" s="131" t="str">
        <f t="shared" si="91"/>
        <v/>
      </c>
      <c r="H198" s="131" t="str">
        <f t="shared" si="91"/>
        <v/>
      </c>
      <c r="I198" s="131" t="str">
        <f t="shared" si="91"/>
        <v/>
      </c>
      <c r="J198" s="131" t="str">
        <f t="shared" si="91"/>
        <v/>
      </c>
      <c r="K198" s="131" t="str">
        <f t="shared" si="91"/>
        <v/>
      </c>
      <c r="L198" s="131" t="str">
        <f t="shared" si="92"/>
        <v/>
      </c>
      <c r="M198" s="131" t="str">
        <f t="shared" si="92"/>
        <v/>
      </c>
      <c r="N198" s="131" t="str">
        <f t="shared" si="92"/>
        <v/>
      </c>
      <c r="O198" s="131" t="str">
        <f t="shared" si="92"/>
        <v/>
      </c>
      <c r="P198" s="131" t="str">
        <f t="shared" si="92"/>
        <v/>
      </c>
      <c r="Q198" s="131" t="str">
        <f t="shared" si="92"/>
        <v/>
      </c>
      <c r="R198" s="131" t="str">
        <f t="shared" si="92"/>
        <v/>
      </c>
      <c r="S198" s="131" t="str">
        <f t="shared" si="92"/>
        <v/>
      </c>
      <c r="T198" s="131" t="str">
        <f t="shared" si="92"/>
        <v/>
      </c>
      <c r="U198" s="131" t="str">
        <f t="shared" si="92"/>
        <v/>
      </c>
      <c r="V198" s="131" t="str">
        <f t="shared" si="93"/>
        <v/>
      </c>
      <c r="W198" s="131" t="str">
        <f t="shared" si="93"/>
        <v/>
      </c>
      <c r="X198" s="131" t="str">
        <f t="shared" si="93"/>
        <v/>
      </c>
      <c r="Y198" s="131" t="str">
        <f t="shared" si="93"/>
        <v/>
      </c>
      <c r="Z198" s="131" t="str">
        <f t="shared" si="93"/>
        <v/>
      </c>
      <c r="AA198" s="131" t="str">
        <f t="shared" si="93"/>
        <v/>
      </c>
      <c r="AB198" s="131" t="str">
        <f t="shared" si="93"/>
        <v/>
      </c>
      <c r="AC198" s="131" t="str">
        <f t="shared" si="93"/>
        <v/>
      </c>
      <c r="AD198" s="131" t="str">
        <f t="shared" si="93"/>
        <v/>
      </c>
      <c r="AE198" s="131" t="str">
        <f t="shared" si="93"/>
        <v/>
      </c>
      <c r="AF198" s="131" t="str">
        <f t="shared" si="94"/>
        <v/>
      </c>
      <c r="AG198" s="131" t="str">
        <f t="shared" si="94"/>
        <v/>
      </c>
      <c r="AH198" s="131" t="str">
        <f t="shared" si="94"/>
        <v/>
      </c>
      <c r="AI198" s="131" t="str">
        <f t="shared" si="94"/>
        <v/>
      </c>
      <c r="AJ198" s="131" t="str">
        <f t="shared" si="94"/>
        <v/>
      </c>
      <c r="AK198" s="131" t="str">
        <f t="shared" si="94"/>
        <v/>
      </c>
      <c r="AL198" s="131" t="str">
        <f t="shared" si="94"/>
        <v/>
      </c>
      <c r="AM198" s="131" t="str">
        <f t="shared" si="94"/>
        <v/>
      </c>
      <c r="AN198" s="131" t="str">
        <f t="shared" si="94"/>
        <v/>
      </c>
      <c r="AO198" s="131" t="str">
        <f t="shared" si="94"/>
        <v/>
      </c>
      <c r="AP198" s="131" t="str">
        <f t="shared" si="95"/>
        <v/>
      </c>
      <c r="AQ198" s="131" t="str">
        <f t="shared" si="95"/>
        <v/>
      </c>
      <c r="AR198" s="131" t="str">
        <f t="shared" si="95"/>
        <v/>
      </c>
      <c r="AS198" s="131" t="str">
        <f t="shared" si="95"/>
        <v>PRESIDIO COUNTY</v>
      </c>
      <c r="AT198" s="131" t="str">
        <f t="shared" si="95"/>
        <v/>
      </c>
      <c r="AU198" s="131" t="str">
        <f t="shared" si="95"/>
        <v/>
      </c>
      <c r="AV198" s="131" t="str">
        <f t="shared" si="95"/>
        <v/>
      </c>
      <c r="AW198" s="131" t="str">
        <f t="shared" si="95"/>
        <v/>
      </c>
      <c r="AX198" s="131" t="str">
        <f t="shared" si="95"/>
        <v/>
      </c>
      <c r="AY198" s="131" t="str">
        <f t="shared" si="95"/>
        <v/>
      </c>
      <c r="AZ198" s="131" t="str">
        <f t="shared" si="95"/>
        <v/>
      </c>
    </row>
    <row r="199" spans="1:52" x14ac:dyDescent="0.2">
      <c r="A199" s="135">
        <v>190</v>
      </c>
      <c r="B199" s="131" t="str">
        <f t="shared" si="91"/>
        <v/>
      </c>
      <c r="C199" s="131" t="str">
        <f t="shared" si="91"/>
        <v/>
      </c>
      <c r="D199" s="131" t="str">
        <f t="shared" si="91"/>
        <v/>
      </c>
      <c r="E199" s="131" t="str">
        <f t="shared" si="91"/>
        <v/>
      </c>
      <c r="F199" s="131" t="str">
        <f t="shared" si="91"/>
        <v/>
      </c>
      <c r="G199" s="131" t="str">
        <f t="shared" si="91"/>
        <v/>
      </c>
      <c r="H199" s="131" t="str">
        <f t="shared" si="91"/>
        <v/>
      </c>
      <c r="I199" s="131" t="str">
        <f t="shared" si="91"/>
        <v/>
      </c>
      <c r="J199" s="131" t="str">
        <f t="shared" si="91"/>
        <v/>
      </c>
      <c r="K199" s="131" t="str">
        <f t="shared" si="91"/>
        <v/>
      </c>
      <c r="L199" s="131" t="str">
        <f t="shared" si="92"/>
        <v/>
      </c>
      <c r="M199" s="131" t="str">
        <f t="shared" si="92"/>
        <v/>
      </c>
      <c r="N199" s="131" t="str">
        <f t="shared" si="92"/>
        <v/>
      </c>
      <c r="O199" s="131" t="str">
        <f t="shared" si="92"/>
        <v/>
      </c>
      <c r="P199" s="131" t="str">
        <f t="shared" si="92"/>
        <v/>
      </c>
      <c r="Q199" s="131" t="str">
        <f t="shared" si="92"/>
        <v/>
      </c>
      <c r="R199" s="131" t="str">
        <f t="shared" si="92"/>
        <v/>
      </c>
      <c r="S199" s="131" t="str">
        <f t="shared" si="92"/>
        <v/>
      </c>
      <c r="T199" s="131" t="str">
        <f t="shared" si="92"/>
        <v/>
      </c>
      <c r="U199" s="131" t="str">
        <f t="shared" si="92"/>
        <v/>
      </c>
      <c r="V199" s="131" t="str">
        <f t="shared" si="93"/>
        <v/>
      </c>
      <c r="W199" s="131" t="str">
        <f t="shared" si="93"/>
        <v/>
      </c>
      <c r="X199" s="131" t="str">
        <f t="shared" si="93"/>
        <v/>
      </c>
      <c r="Y199" s="131" t="str">
        <f t="shared" si="93"/>
        <v/>
      </c>
      <c r="Z199" s="131" t="str">
        <f t="shared" si="93"/>
        <v/>
      </c>
      <c r="AA199" s="131" t="str">
        <f t="shared" si="93"/>
        <v/>
      </c>
      <c r="AB199" s="131" t="str">
        <f t="shared" si="93"/>
        <v/>
      </c>
      <c r="AC199" s="131" t="str">
        <f t="shared" si="93"/>
        <v/>
      </c>
      <c r="AD199" s="131" t="str">
        <f t="shared" si="93"/>
        <v/>
      </c>
      <c r="AE199" s="131" t="str">
        <f t="shared" si="93"/>
        <v/>
      </c>
      <c r="AF199" s="131" t="str">
        <f t="shared" si="94"/>
        <v/>
      </c>
      <c r="AG199" s="131" t="str">
        <f t="shared" si="94"/>
        <v/>
      </c>
      <c r="AH199" s="131" t="str">
        <f t="shared" si="94"/>
        <v/>
      </c>
      <c r="AI199" s="131" t="str">
        <f t="shared" si="94"/>
        <v/>
      </c>
      <c r="AJ199" s="131" t="str">
        <f t="shared" si="94"/>
        <v/>
      </c>
      <c r="AK199" s="131" t="str">
        <f t="shared" si="94"/>
        <v/>
      </c>
      <c r="AL199" s="131" t="str">
        <f t="shared" si="94"/>
        <v/>
      </c>
      <c r="AM199" s="131" t="str">
        <f t="shared" si="94"/>
        <v/>
      </c>
      <c r="AN199" s="131" t="str">
        <f t="shared" si="94"/>
        <v/>
      </c>
      <c r="AO199" s="131" t="str">
        <f t="shared" si="94"/>
        <v/>
      </c>
      <c r="AP199" s="131" t="str">
        <f t="shared" si="95"/>
        <v/>
      </c>
      <c r="AQ199" s="131" t="str">
        <f t="shared" si="95"/>
        <v/>
      </c>
      <c r="AR199" s="131" t="str">
        <f t="shared" si="95"/>
        <v/>
      </c>
      <c r="AS199" s="131" t="str">
        <f t="shared" si="95"/>
        <v>RAINS COUNTY</v>
      </c>
      <c r="AT199" s="131" t="str">
        <f t="shared" si="95"/>
        <v/>
      </c>
      <c r="AU199" s="131" t="str">
        <f t="shared" si="95"/>
        <v/>
      </c>
      <c r="AV199" s="131" t="str">
        <f t="shared" si="95"/>
        <v/>
      </c>
      <c r="AW199" s="131" t="str">
        <f t="shared" si="95"/>
        <v/>
      </c>
      <c r="AX199" s="131" t="str">
        <f t="shared" si="95"/>
        <v/>
      </c>
      <c r="AY199" s="131" t="str">
        <f t="shared" si="95"/>
        <v/>
      </c>
      <c r="AZ199" s="131" t="str">
        <f t="shared" si="95"/>
        <v/>
      </c>
    </row>
    <row r="200" spans="1:52" x14ac:dyDescent="0.2">
      <c r="A200" s="135">
        <v>191</v>
      </c>
      <c r="B200" s="131" t="str">
        <f t="shared" ref="B200:K209" si="96">IFERROR(VLOOKUP($B$3&amp;"_"&amp;B$8&amp;$A200,LookUpTable_CountyName_AllYears,3,FALSE),"")</f>
        <v/>
      </c>
      <c r="C200" s="131" t="str">
        <f t="shared" si="96"/>
        <v/>
      </c>
      <c r="D200" s="131" t="str">
        <f t="shared" si="96"/>
        <v/>
      </c>
      <c r="E200" s="131" t="str">
        <f t="shared" si="96"/>
        <v/>
      </c>
      <c r="F200" s="131" t="str">
        <f t="shared" si="96"/>
        <v/>
      </c>
      <c r="G200" s="131" t="str">
        <f t="shared" si="96"/>
        <v/>
      </c>
      <c r="H200" s="131" t="str">
        <f t="shared" si="96"/>
        <v/>
      </c>
      <c r="I200" s="131" t="str">
        <f t="shared" si="96"/>
        <v/>
      </c>
      <c r="J200" s="131" t="str">
        <f t="shared" si="96"/>
        <v/>
      </c>
      <c r="K200" s="131" t="str">
        <f t="shared" si="96"/>
        <v/>
      </c>
      <c r="L200" s="131" t="str">
        <f t="shared" ref="L200:U209" si="97">IFERROR(VLOOKUP($B$3&amp;"_"&amp;L$8&amp;$A200,LookUpTable_CountyName_AllYears,3,FALSE),"")</f>
        <v/>
      </c>
      <c r="M200" s="131" t="str">
        <f t="shared" si="97"/>
        <v/>
      </c>
      <c r="N200" s="131" t="str">
        <f t="shared" si="97"/>
        <v/>
      </c>
      <c r="O200" s="131" t="str">
        <f t="shared" si="97"/>
        <v/>
      </c>
      <c r="P200" s="131" t="str">
        <f t="shared" si="97"/>
        <v/>
      </c>
      <c r="Q200" s="131" t="str">
        <f t="shared" si="97"/>
        <v/>
      </c>
      <c r="R200" s="131" t="str">
        <f t="shared" si="97"/>
        <v/>
      </c>
      <c r="S200" s="131" t="str">
        <f t="shared" si="97"/>
        <v/>
      </c>
      <c r="T200" s="131" t="str">
        <f t="shared" si="97"/>
        <v/>
      </c>
      <c r="U200" s="131" t="str">
        <f t="shared" si="97"/>
        <v/>
      </c>
      <c r="V200" s="131" t="str">
        <f t="shared" ref="V200:AE209" si="98">IFERROR(VLOOKUP($B$3&amp;"_"&amp;V$8&amp;$A200,LookUpTable_CountyName_AllYears,3,FALSE),"")</f>
        <v/>
      </c>
      <c r="W200" s="131" t="str">
        <f t="shared" si="98"/>
        <v/>
      </c>
      <c r="X200" s="131" t="str">
        <f t="shared" si="98"/>
        <v/>
      </c>
      <c r="Y200" s="131" t="str">
        <f t="shared" si="98"/>
        <v/>
      </c>
      <c r="Z200" s="131" t="str">
        <f t="shared" si="98"/>
        <v/>
      </c>
      <c r="AA200" s="131" t="str">
        <f t="shared" si="98"/>
        <v/>
      </c>
      <c r="AB200" s="131" t="str">
        <f t="shared" si="98"/>
        <v/>
      </c>
      <c r="AC200" s="131" t="str">
        <f t="shared" si="98"/>
        <v/>
      </c>
      <c r="AD200" s="131" t="str">
        <f t="shared" si="98"/>
        <v/>
      </c>
      <c r="AE200" s="131" t="str">
        <f t="shared" si="98"/>
        <v/>
      </c>
      <c r="AF200" s="131" t="str">
        <f t="shared" ref="AF200:AO209" si="99">IFERROR(VLOOKUP($B$3&amp;"_"&amp;AF$8&amp;$A200,LookUpTable_CountyName_AllYears,3,FALSE),"")</f>
        <v/>
      </c>
      <c r="AG200" s="131" t="str">
        <f t="shared" si="99"/>
        <v/>
      </c>
      <c r="AH200" s="131" t="str">
        <f t="shared" si="99"/>
        <v/>
      </c>
      <c r="AI200" s="131" t="str">
        <f t="shared" si="99"/>
        <v/>
      </c>
      <c r="AJ200" s="131" t="str">
        <f t="shared" si="99"/>
        <v/>
      </c>
      <c r="AK200" s="131" t="str">
        <f t="shared" si="99"/>
        <v/>
      </c>
      <c r="AL200" s="131" t="str">
        <f t="shared" si="99"/>
        <v/>
      </c>
      <c r="AM200" s="131" t="str">
        <f t="shared" si="99"/>
        <v/>
      </c>
      <c r="AN200" s="131" t="str">
        <f t="shared" si="99"/>
        <v/>
      </c>
      <c r="AO200" s="131" t="str">
        <f t="shared" si="99"/>
        <v/>
      </c>
      <c r="AP200" s="131" t="str">
        <f t="shared" ref="AP200:AZ209" si="100">IFERROR(VLOOKUP($B$3&amp;"_"&amp;AP$8&amp;$A200,LookUpTable_CountyName_AllYears,3,FALSE),"")</f>
        <v/>
      </c>
      <c r="AQ200" s="131" t="str">
        <f t="shared" si="100"/>
        <v/>
      </c>
      <c r="AR200" s="131" t="str">
        <f t="shared" si="100"/>
        <v/>
      </c>
      <c r="AS200" s="131" t="str">
        <f t="shared" si="100"/>
        <v>RANDALL COUNTY</v>
      </c>
      <c r="AT200" s="131" t="str">
        <f t="shared" si="100"/>
        <v/>
      </c>
      <c r="AU200" s="131" t="str">
        <f t="shared" si="100"/>
        <v/>
      </c>
      <c r="AV200" s="131" t="str">
        <f t="shared" si="100"/>
        <v/>
      </c>
      <c r="AW200" s="131" t="str">
        <f t="shared" si="100"/>
        <v/>
      </c>
      <c r="AX200" s="131" t="str">
        <f t="shared" si="100"/>
        <v/>
      </c>
      <c r="AY200" s="131" t="str">
        <f t="shared" si="100"/>
        <v/>
      </c>
      <c r="AZ200" s="131" t="str">
        <f t="shared" si="100"/>
        <v/>
      </c>
    </row>
    <row r="201" spans="1:52" x14ac:dyDescent="0.2">
      <c r="A201" s="135">
        <v>192</v>
      </c>
      <c r="B201" s="131" t="str">
        <f t="shared" si="96"/>
        <v/>
      </c>
      <c r="C201" s="131" t="str">
        <f t="shared" si="96"/>
        <v/>
      </c>
      <c r="D201" s="131" t="str">
        <f t="shared" si="96"/>
        <v/>
      </c>
      <c r="E201" s="131" t="str">
        <f t="shared" si="96"/>
        <v/>
      </c>
      <c r="F201" s="131" t="str">
        <f t="shared" si="96"/>
        <v/>
      </c>
      <c r="G201" s="131" t="str">
        <f t="shared" si="96"/>
        <v/>
      </c>
      <c r="H201" s="131" t="str">
        <f t="shared" si="96"/>
        <v/>
      </c>
      <c r="I201" s="131" t="str">
        <f t="shared" si="96"/>
        <v/>
      </c>
      <c r="J201" s="131" t="str">
        <f t="shared" si="96"/>
        <v/>
      </c>
      <c r="K201" s="131" t="str">
        <f t="shared" si="96"/>
        <v/>
      </c>
      <c r="L201" s="131" t="str">
        <f t="shared" si="97"/>
        <v/>
      </c>
      <c r="M201" s="131" t="str">
        <f t="shared" si="97"/>
        <v/>
      </c>
      <c r="N201" s="131" t="str">
        <f t="shared" si="97"/>
        <v/>
      </c>
      <c r="O201" s="131" t="str">
        <f t="shared" si="97"/>
        <v/>
      </c>
      <c r="P201" s="131" t="str">
        <f t="shared" si="97"/>
        <v/>
      </c>
      <c r="Q201" s="131" t="str">
        <f t="shared" si="97"/>
        <v/>
      </c>
      <c r="R201" s="131" t="str">
        <f t="shared" si="97"/>
        <v/>
      </c>
      <c r="S201" s="131" t="str">
        <f t="shared" si="97"/>
        <v/>
      </c>
      <c r="T201" s="131" t="str">
        <f t="shared" si="97"/>
        <v/>
      </c>
      <c r="U201" s="131" t="str">
        <f t="shared" si="97"/>
        <v/>
      </c>
      <c r="V201" s="131" t="str">
        <f t="shared" si="98"/>
        <v/>
      </c>
      <c r="W201" s="131" t="str">
        <f t="shared" si="98"/>
        <v/>
      </c>
      <c r="X201" s="131" t="str">
        <f t="shared" si="98"/>
        <v/>
      </c>
      <c r="Y201" s="131" t="str">
        <f t="shared" si="98"/>
        <v/>
      </c>
      <c r="Z201" s="131" t="str">
        <f t="shared" si="98"/>
        <v/>
      </c>
      <c r="AA201" s="131" t="str">
        <f t="shared" si="98"/>
        <v/>
      </c>
      <c r="AB201" s="131" t="str">
        <f t="shared" si="98"/>
        <v/>
      </c>
      <c r="AC201" s="131" t="str">
        <f t="shared" si="98"/>
        <v/>
      </c>
      <c r="AD201" s="131" t="str">
        <f t="shared" si="98"/>
        <v/>
      </c>
      <c r="AE201" s="131" t="str">
        <f t="shared" si="98"/>
        <v/>
      </c>
      <c r="AF201" s="131" t="str">
        <f t="shared" si="99"/>
        <v/>
      </c>
      <c r="AG201" s="131" t="str">
        <f t="shared" si="99"/>
        <v/>
      </c>
      <c r="AH201" s="131" t="str">
        <f t="shared" si="99"/>
        <v/>
      </c>
      <c r="AI201" s="131" t="str">
        <f t="shared" si="99"/>
        <v/>
      </c>
      <c r="AJ201" s="131" t="str">
        <f t="shared" si="99"/>
        <v/>
      </c>
      <c r="AK201" s="131" t="str">
        <f t="shared" si="99"/>
        <v/>
      </c>
      <c r="AL201" s="131" t="str">
        <f t="shared" si="99"/>
        <v/>
      </c>
      <c r="AM201" s="131" t="str">
        <f t="shared" si="99"/>
        <v/>
      </c>
      <c r="AN201" s="131" t="str">
        <f t="shared" si="99"/>
        <v/>
      </c>
      <c r="AO201" s="131" t="str">
        <f t="shared" si="99"/>
        <v/>
      </c>
      <c r="AP201" s="131" t="str">
        <f t="shared" si="100"/>
        <v/>
      </c>
      <c r="AQ201" s="131" t="str">
        <f t="shared" si="100"/>
        <v/>
      </c>
      <c r="AR201" s="131" t="str">
        <f t="shared" si="100"/>
        <v/>
      </c>
      <c r="AS201" s="131" t="str">
        <f t="shared" si="100"/>
        <v>REAGAN COUNTY</v>
      </c>
      <c r="AT201" s="131" t="str">
        <f t="shared" si="100"/>
        <v/>
      </c>
      <c r="AU201" s="131" t="str">
        <f t="shared" si="100"/>
        <v/>
      </c>
      <c r="AV201" s="131" t="str">
        <f t="shared" si="100"/>
        <v/>
      </c>
      <c r="AW201" s="131" t="str">
        <f t="shared" si="100"/>
        <v/>
      </c>
      <c r="AX201" s="131" t="str">
        <f t="shared" si="100"/>
        <v/>
      </c>
      <c r="AY201" s="131" t="str">
        <f t="shared" si="100"/>
        <v/>
      </c>
      <c r="AZ201" s="131" t="str">
        <f t="shared" si="100"/>
        <v/>
      </c>
    </row>
    <row r="202" spans="1:52" x14ac:dyDescent="0.2">
      <c r="A202" s="135">
        <v>193</v>
      </c>
      <c r="B202" s="131" t="str">
        <f t="shared" si="96"/>
        <v/>
      </c>
      <c r="C202" s="131" t="str">
        <f t="shared" si="96"/>
        <v/>
      </c>
      <c r="D202" s="131" t="str">
        <f t="shared" si="96"/>
        <v/>
      </c>
      <c r="E202" s="131" t="str">
        <f t="shared" si="96"/>
        <v/>
      </c>
      <c r="F202" s="131" t="str">
        <f t="shared" si="96"/>
        <v/>
      </c>
      <c r="G202" s="131" t="str">
        <f t="shared" si="96"/>
        <v/>
      </c>
      <c r="H202" s="131" t="str">
        <f t="shared" si="96"/>
        <v/>
      </c>
      <c r="I202" s="131" t="str">
        <f t="shared" si="96"/>
        <v/>
      </c>
      <c r="J202" s="131" t="str">
        <f t="shared" si="96"/>
        <v/>
      </c>
      <c r="K202" s="131" t="str">
        <f t="shared" si="96"/>
        <v/>
      </c>
      <c r="L202" s="131" t="str">
        <f t="shared" si="97"/>
        <v/>
      </c>
      <c r="M202" s="131" t="str">
        <f t="shared" si="97"/>
        <v/>
      </c>
      <c r="N202" s="131" t="str">
        <f t="shared" si="97"/>
        <v/>
      </c>
      <c r="O202" s="131" t="str">
        <f t="shared" si="97"/>
        <v/>
      </c>
      <c r="P202" s="131" t="str">
        <f t="shared" si="97"/>
        <v/>
      </c>
      <c r="Q202" s="131" t="str">
        <f t="shared" si="97"/>
        <v/>
      </c>
      <c r="R202" s="131" t="str">
        <f t="shared" si="97"/>
        <v/>
      </c>
      <c r="S202" s="131" t="str">
        <f t="shared" si="97"/>
        <v/>
      </c>
      <c r="T202" s="131" t="str">
        <f t="shared" si="97"/>
        <v/>
      </c>
      <c r="U202" s="131" t="str">
        <f t="shared" si="97"/>
        <v/>
      </c>
      <c r="V202" s="131" t="str">
        <f t="shared" si="98"/>
        <v/>
      </c>
      <c r="W202" s="131" t="str">
        <f t="shared" si="98"/>
        <v/>
      </c>
      <c r="X202" s="131" t="str">
        <f t="shared" si="98"/>
        <v/>
      </c>
      <c r="Y202" s="131" t="str">
        <f t="shared" si="98"/>
        <v/>
      </c>
      <c r="Z202" s="131" t="str">
        <f t="shared" si="98"/>
        <v/>
      </c>
      <c r="AA202" s="131" t="str">
        <f t="shared" si="98"/>
        <v/>
      </c>
      <c r="AB202" s="131" t="str">
        <f t="shared" si="98"/>
        <v/>
      </c>
      <c r="AC202" s="131" t="str">
        <f t="shared" si="98"/>
        <v/>
      </c>
      <c r="AD202" s="131" t="str">
        <f t="shared" si="98"/>
        <v/>
      </c>
      <c r="AE202" s="131" t="str">
        <f t="shared" si="98"/>
        <v/>
      </c>
      <c r="AF202" s="131" t="str">
        <f t="shared" si="99"/>
        <v/>
      </c>
      <c r="AG202" s="131" t="str">
        <f t="shared" si="99"/>
        <v/>
      </c>
      <c r="AH202" s="131" t="str">
        <f t="shared" si="99"/>
        <v/>
      </c>
      <c r="AI202" s="131" t="str">
        <f t="shared" si="99"/>
        <v/>
      </c>
      <c r="AJ202" s="131" t="str">
        <f t="shared" si="99"/>
        <v/>
      </c>
      <c r="AK202" s="131" t="str">
        <f t="shared" si="99"/>
        <v/>
      </c>
      <c r="AL202" s="131" t="str">
        <f t="shared" si="99"/>
        <v/>
      </c>
      <c r="AM202" s="131" t="str">
        <f t="shared" si="99"/>
        <v/>
      </c>
      <c r="AN202" s="131" t="str">
        <f t="shared" si="99"/>
        <v/>
      </c>
      <c r="AO202" s="131" t="str">
        <f t="shared" si="99"/>
        <v/>
      </c>
      <c r="AP202" s="131" t="str">
        <f t="shared" si="100"/>
        <v/>
      </c>
      <c r="AQ202" s="131" t="str">
        <f t="shared" si="100"/>
        <v/>
      </c>
      <c r="AR202" s="131" t="str">
        <f t="shared" si="100"/>
        <v/>
      </c>
      <c r="AS202" s="131" t="str">
        <f t="shared" si="100"/>
        <v>REAL COUNTY</v>
      </c>
      <c r="AT202" s="131" t="str">
        <f t="shared" si="100"/>
        <v/>
      </c>
      <c r="AU202" s="131" t="str">
        <f t="shared" si="100"/>
        <v/>
      </c>
      <c r="AV202" s="131" t="str">
        <f t="shared" si="100"/>
        <v/>
      </c>
      <c r="AW202" s="131" t="str">
        <f t="shared" si="100"/>
        <v/>
      </c>
      <c r="AX202" s="131" t="str">
        <f t="shared" si="100"/>
        <v/>
      </c>
      <c r="AY202" s="131" t="str">
        <f t="shared" si="100"/>
        <v/>
      </c>
      <c r="AZ202" s="131" t="str">
        <f t="shared" si="100"/>
        <v/>
      </c>
    </row>
    <row r="203" spans="1:52" x14ac:dyDescent="0.2">
      <c r="A203" s="135">
        <v>194</v>
      </c>
      <c r="B203" s="131" t="str">
        <f t="shared" si="96"/>
        <v/>
      </c>
      <c r="C203" s="131" t="str">
        <f t="shared" si="96"/>
        <v/>
      </c>
      <c r="D203" s="131" t="str">
        <f t="shared" si="96"/>
        <v/>
      </c>
      <c r="E203" s="131" t="str">
        <f t="shared" si="96"/>
        <v/>
      </c>
      <c r="F203" s="131" t="str">
        <f t="shared" si="96"/>
        <v/>
      </c>
      <c r="G203" s="131" t="str">
        <f t="shared" si="96"/>
        <v/>
      </c>
      <c r="H203" s="131" t="str">
        <f t="shared" si="96"/>
        <v/>
      </c>
      <c r="I203" s="131" t="str">
        <f t="shared" si="96"/>
        <v/>
      </c>
      <c r="J203" s="131" t="str">
        <f t="shared" si="96"/>
        <v/>
      </c>
      <c r="K203" s="131" t="str">
        <f t="shared" si="96"/>
        <v/>
      </c>
      <c r="L203" s="131" t="str">
        <f t="shared" si="97"/>
        <v/>
      </c>
      <c r="M203" s="131" t="str">
        <f t="shared" si="97"/>
        <v/>
      </c>
      <c r="N203" s="131" t="str">
        <f t="shared" si="97"/>
        <v/>
      </c>
      <c r="O203" s="131" t="str">
        <f t="shared" si="97"/>
        <v/>
      </c>
      <c r="P203" s="131" t="str">
        <f t="shared" si="97"/>
        <v/>
      </c>
      <c r="Q203" s="131" t="str">
        <f t="shared" si="97"/>
        <v/>
      </c>
      <c r="R203" s="131" t="str">
        <f t="shared" si="97"/>
        <v/>
      </c>
      <c r="S203" s="131" t="str">
        <f t="shared" si="97"/>
        <v/>
      </c>
      <c r="T203" s="131" t="str">
        <f t="shared" si="97"/>
        <v/>
      </c>
      <c r="U203" s="131" t="str">
        <f t="shared" si="97"/>
        <v/>
      </c>
      <c r="V203" s="131" t="str">
        <f t="shared" si="98"/>
        <v/>
      </c>
      <c r="W203" s="131" t="str">
        <f t="shared" si="98"/>
        <v/>
      </c>
      <c r="X203" s="131" t="str">
        <f t="shared" si="98"/>
        <v/>
      </c>
      <c r="Y203" s="131" t="str">
        <f t="shared" si="98"/>
        <v/>
      </c>
      <c r="Z203" s="131" t="str">
        <f t="shared" si="98"/>
        <v/>
      </c>
      <c r="AA203" s="131" t="str">
        <f t="shared" si="98"/>
        <v/>
      </c>
      <c r="AB203" s="131" t="str">
        <f t="shared" si="98"/>
        <v/>
      </c>
      <c r="AC203" s="131" t="str">
        <f t="shared" si="98"/>
        <v/>
      </c>
      <c r="AD203" s="131" t="str">
        <f t="shared" si="98"/>
        <v/>
      </c>
      <c r="AE203" s="131" t="str">
        <f t="shared" si="98"/>
        <v/>
      </c>
      <c r="AF203" s="131" t="str">
        <f t="shared" si="99"/>
        <v/>
      </c>
      <c r="AG203" s="131" t="str">
        <f t="shared" si="99"/>
        <v/>
      </c>
      <c r="AH203" s="131" t="str">
        <f t="shared" si="99"/>
        <v/>
      </c>
      <c r="AI203" s="131" t="str">
        <f t="shared" si="99"/>
        <v/>
      </c>
      <c r="AJ203" s="131" t="str">
        <f t="shared" si="99"/>
        <v/>
      </c>
      <c r="AK203" s="131" t="str">
        <f t="shared" si="99"/>
        <v/>
      </c>
      <c r="AL203" s="131" t="str">
        <f t="shared" si="99"/>
        <v/>
      </c>
      <c r="AM203" s="131" t="str">
        <f t="shared" si="99"/>
        <v/>
      </c>
      <c r="AN203" s="131" t="str">
        <f t="shared" si="99"/>
        <v/>
      </c>
      <c r="AO203" s="131" t="str">
        <f t="shared" si="99"/>
        <v/>
      </c>
      <c r="AP203" s="131" t="str">
        <f t="shared" si="100"/>
        <v/>
      </c>
      <c r="AQ203" s="131" t="str">
        <f t="shared" si="100"/>
        <v/>
      </c>
      <c r="AR203" s="131" t="str">
        <f t="shared" si="100"/>
        <v/>
      </c>
      <c r="AS203" s="131" t="str">
        <f t="shared" si="100"/>
        <v>RED RIVER COUNTY</v>
      </c>
      <c r="AT203" s="131" t="str">
        <f t="shared" si="100"/>
        <v/>
      </c>
      <c r="AU203" s="131" t="str">
        <f t="shared" si="100"/>
        <v/>
      </c>
      <c r="AV203" s="131" t="str">
        <f t="shared" si="100"/>
        <v/>
      </c>
      <c r="AW203" s="131" t="str">
        <f t="shared" si="100"/>
        <v/>
      </c>
      <c r="AX203" s="131" t="str">
        <f t="shared" si="100"/>
        <v/>
      </c>
      <c r="AY203" s="131" t="str">
        <f t="shared" si="100"/>
        <v/>
      </c>
      <c r="AZ203" s="131" t="str">
        <f t="shared" si="100"/>
        <v/>
      </c>
    </row>
    <row r="204" spans="1:52" x14ac:dyDescent="0.2">
      <c r="A204" s="135">
        <v>195</v>
      </c>
      <c r="B204" s="131" t="str">
        <f t="shared" si="96"/>
        <v/>
      </c>
      <c r="C204" s="131" t="str">
        <f t="shared" si="96"/>
        <v/>
      </c>
      <c r="D204" s="131" t="str">
        <f t="shared" si="96"/>
        <v/>
      </c>
      <c r="E204" s="131" t="str">
        <f t="shared" si="96"/>
        <v/>
      </c>
      <c r="F204" s="131" t="str">
        <f t="shared" si="96"/>
        <v/>
      </c>
      <c r="G204" s="131" t="str">
        <f t="shared" si="96"/>
        <v/>
      </c>
      <c r="H204" s="131" t="str">
        <f t="shared" si="96"/>
        <v/>
      </c>
      <c r="I204" s="131" t="str">
        <f t="shared" si="96"/>
        <v/>
      </c>
      <c r="J204" s="131" t="str">
        <f t="shared" si="96"/>
        <v/>
      </c>
      <c r="K204" s="131" t="str">
        <f t="shared" si="96"/>
        <v/>
      </c>
      <c r="L204" s="131" t="str">
        <f t="shared" si="97"/>
        <v/>
      </c>
      <c r="M204" s="131" t="str">
        <f t="shared" si="97"/>
        <v/>
      </c>
      <c r="N204" s="131" t="str">
        <f t="shared" si="97"/>
        <v/>
      </c>
      <c r="O204" s="131" t="str">
        <f t="shared" si="97"/>
        <v/>
      </c>
      <c r="P204" s="131" t="str">
        <f t="shared" si="97"/>
        <v/>
      </c>
      <c r="Q204" s="131" t="str">
        <f t="shared" si="97"/>
        <v/>
      </c>
      <c r="R204" s="131" t="str">
        <f t="shared" si="97"/>
        <v/>
      </c>
      <c r="S204" s="131" t="str">
        <f t="shared" si="97"/>
        <v/>
      </c>
      <c r="T204" s="131" t="str">
        <f t="shared" si="97"/>
        <v/>
      </c>
      <c r="U204" s="131" t="str">
        <f t="shared" si="97"/>
        <v/>
      </c>
      <c r="V204" s="131" t="str">
        <f t="shared" si="98"/>
        <v/>
      </c>
      <c r="W204" s="131" t="str">
        <f t="shared" si="98"/>
        <v/>
      </c>
      <c r="X204" s="131" t="str">
        <f t="shared" si="98"/>
        <v/>
      </c>
      <c r="Y204" s="131" t="str">
        <f t="shared" si="98"/>
        <v/>
      </c>
      <c r="Z204" s="131" t="str">
        <f t="shared" si="98"/>
        <v/>
      </c>
      <c r="AA204" s="131" t="str">
        <f t="shared" si="98"/>
        <v/>
      </c>
      <c r="AB204" s="131" t="str">
        <f t="shared" si="98"/>
        <v/>
      </c>
      <c r="AC204" s="131" t="str">
        <f t="shared" si="98"/>
        <v/>
      </c>
      <c r="AD204" s="131" t="str">
        <f t="shared" si="98"/>
        <v/>
      </c>
      <c r="AE204" s="131" t="str">
        <f t="shared" si="98"/>
        <v/>
      </c>
      <c r="AF204" s="131" t="str">
        <f t="shared" si="99"/>
        <v/>
      </c>
      <c r="AG204" s="131" t="str">
        <f t="shared" si="99"/>
        <v/>
      </c>
      <c r="AH204" s="131" t="str">
        <f t="shared" si="99"/>
        <v/>
      </c>
      <c r="AI204" s="131" t="str">
        <f t="shared" si="99"/>
        <v/>
      </c>
      <c r="AJ204" s="131" t="str">
        <f t="shared" si="99"/>
        <v/>
      </c>
      <c r="AK204" s="131" t="str">
        <f t="shared" si="99"/>
        <v/>
      </c>
      <c r="AL204" s="131" t="str">
        <f t="shared" si="99"/>
        <v/>
      </c>
      <c r="AM204" s="131" t="str">
        <f t="shared" si="99"/>
        <v/>
      </c>
      <c r="AN204" s="131" t="str">
        <f t="shared" si="99"/>
        <v/>
      </c>
      <c r="AO204" s="131" t="str">
        <f t="shared" si="99"/>
        <v/>
      </c>
      <c r="AP204" s="131" t="str">
        <f t="shared" si="100"/>
        <v/>
      </c>
      <c r="AQ204" s="131" t="str">
        <f t="shared" si="100"/>
        <v/>
      </c>
      <c r="AR204" s="131" t="str">
        <f t="shared" si="100"/>
        <v/>
      </c>
      <c r="AS204" s="131" t="str">
        <f t="shared" si="100"/>
        <v>REEVES COUNTY</v>
      </c>
      <c r="AT204" s="131" t="str">
        <f t="shared" si="100"/>
        <v/>
      </c>
      <c r="AU204" s="131" t="str">
        <f t="shared" si="100"/>
        <v/>
      </c>
      <c r="AV204" s="131" t="str">
        <f t="shared" si="100"/>
        <v/>
      </c>
      <c r="AW204" s="131" t="str">
        <f t="shared" si="100"/>
        <v/>
      </c>
      <c r="AX204" s="131" t="str">
        <f t="shared" si="100"/>
        <v/>
      </c>
      <c r="AY204" s="131" t="str">
        <f t="shared" si="100"/>
        <v/>
      </c>
      <c r="AZ204" s="131" t="str">
        <f t="shared" si="100"/>
        <v/>
      </c>
    </row>
    <row r="205" spans="1:52" x14ac:dyDescent="0.2">
      <c r="A205" s="135">
        <v>196</v>
      </c>
      <c r="B205" s="131" t="str">
        <f t="shared" si="96"/>
        <v/>
      </c>
      <c r="C205" s="131" t="str">
        <f t="shared" si="96"/>
        <v/>
      </c>
      <c r="D205" s="131" t="str">
        <f t="shared" si="96"/>
        <v/>
      </c>
      <c r="E205" s="131" t="str">
        <f t="shared" si="96"/>
        <v/>
      </c>
      <c r="F205" s="131" t="str">
        <f t="shared" si="96"/>
        <v/>
      </c>
      <c r="G205" s="131" t="str">
        <f t="shared" si="96"/>
        <v/>
      </c>
      <c r="H205" s="131" t="str">
        <f t="shared" si="96"/>
        <v/>
      </c>
      <c r="I205" s="131" t="str">
        <f t="shared" si="96"/>
        <v/>
      </c>
      <c r="J205" s="131" t="str">
        <f t="shared" si="96"/>
        <v/>
      </c>
      <c r="K205" s="131" t="str">
        <f t="shared" si="96"/>
        <v/>
      </c>
      <c r="L205" s="131" t="str">
        <f t="shared" si="97"/>
        <v/>
      </c>
      <c r="M205" s="131" t="str">
        <f t="shared" si="97"/>
        <v/>
      </c>
      <c r="N205" s="131" t="str">
        <f t="shared" si="97"/>
        <v/>
      </c>
      <c r="O205" s="131" t="str">
        <f t="shared" si="97"/>
        <v/>
      </c>
      <c r="P205" s="131" t="str">
        <f t="shared" si="97"/>
        <v/>
      </c>
      <c r="Q205" s="131" t="str">
        <f t="shared" si="97"/>
        <v/>
      </c>
      <c r="R205" s="131" t="str">
        <f t="shared" si="97"/>
        <v/>
      </c>
      <c r="S205" s="131" t="str">
        <f t="shared" si="97"/>
        <v/>
      </c>
      <c r="T205" s="131" t="str">
        <f t="shared" si="97"/>
        <v/>
      </c>
      <c r="U205" s="131" t="str">
        <f t="shared" si="97"/>
        <v/>
      </c>
      <c r="V205" s="131" t="str">
        <f t="shared" si="98"/>
        <v/>
      </c>
      <c r="W205" s="131" t="str">
        <f t="shared" si="98"/>
        <v/>
      </c>
      <c r="X205" s="131" t="str">
        <f t="shared" si="98"/>
        <v/>
      </c>
      <c r="Y205" s="131" t="str">
        <f t="shared" si="98"/>
        <v/>
      </c>
      <c r="Z205" s="131" t="str">
        <f t="shared" si="98"/>
        <v/>
      </c>
      <c r="AA205" s="131" t="str">
        <f t="shared" si="98"/>
        <v/>
      </c>
      <c r="AB205" s="131" t="str">
        <f t="shared" si="98"/>
        <v/>
      </c>
      <c r="AC205" s="131" t="str">
        <f t="shared" si="98"/>
        <v/>
      </c>
      <c r="AD205" s="131" t="str">
        <f t="shared" si="98"/>
        <v/>
      </c>
      <c r="AE205" s="131" t="str">
        <f t="shared" si="98"/>
        <v/>
      </c>
      <c r="AF205" s="131" t="str">
        <f t="shared" si="99"/>
        <v/>
      </c>
      <c r="AG205" s="131" t="str">
        <f t="shared" si="99"/>
        <v/>
      </c>
      <c r="AH205" s="131" t="str">
        <f t="shared" si="99"/>
        <v/>
      </c>
      <c r="AI205" s="131" t="str">
        <f t="shared" si="99"/>
        <v/>
      </c>
      <c r="AJ205" s="131" t="str">
        <f t="shared" si="99"/>
        <v/>
      </c>
      <c r="AK205" s="131" t="str">
        <f t="shared" si="99"/>
        <v/>
      </c>
      <c r="AL205" s="131" t="str">
        <f t="shared" si="99"/>
        <v/>
      </c>
      <c r="AM205" s="131" t="str">
        <f t="shared" si="99"/>
        <v/>
      </c>
      <c r="AN205" s="131" t="str">
        <f t="shared" si="99"/>
        <v/>
      </c>
      <c r="AO205" s="131" t="str">
        <f t="shared" si="99"/>
        <v/>
      </c>
      <c r="AP205" s="131" t="str">
        <f t="shared" si="100"/>
        <v/>
      </c>
      <c r="AQ205" s="131" t="str">
        <f t="shared" si="100"/>
        <v/>
      </c>
      <c r="AR205" s="131" t="str">
        <f t="shared" si="100"/>
        <v/>
      </c>
      <c r="AS205" s="131" t="str">
        <f t="shared" si="100"/>
        <v>REFUGIO COUNTY</v>
      </c>
      <c r="AT205" s="131" t="str">
        <f t="shared" si="100"/>
        <v/>
      </c>
      <c r="AU205" s="131" t="str">
        <f t="shared" si="100"/>
        <v/>
      </c>
      <c r="AV205" s="131" t="str">
        <f t="shared" si="100"/>
        <v/>
      </c>
      <c r="AW205" s="131" t="str">
        <f t="shared" si="100"/>
        <v/>
      </c>
      <c r="AX205" s="131" t="str">
        <f t="shared" si="100"/>
        <v/>
      </c>
      <c r="AY205" s="131" t="str">
        <f t="shared" si="100"/>
        <v/>
      </c>
      <c r="AZ205" s="131" t="str">
        <f t="shared" si="100"/>
        <v/>
      </c>
    </row>
    <row r="206" spans="1:52" x14ac:dyDescent="0.2">
      <c r="A206" s="135">
        <v>197</v>
      </c>
      <c r="B206" s="131" t="str">
        <f t="shared" si="96"/>
        <v/>
      </c>
      <c r="C206" s="131" t="str">
        <f t="shared" si="96"/>
        <v/>
      </c>
      <c r="D206" s="131" t="str">
        <f t="shared" si="96"/>
        <v/>
      </c>
      <c r="E206" s="131" t="str">
        <f t="shared" si="96"/>
        <v/>
      </c>
      <c r="F206" s="131" t="str">
        <f t="shared" si="96"/>
        <v/>
      </c>
      <c r="G206" s="131" t="str">
        <f t="shared" si="96"/>
        <v/>
      </c>
      <c r="H206" s="131" t="str">
        <f t="shared" si="96"/>
        <v/>
      </c>
      <c r="I206" s="131" t="str">
        <f t="shared" si="96"/>
        <v/>
      </c>
      <c r="J206" s="131" t="str">
        <f t="shared" si="96"/>
        <v/>
      </c>
      <c r="K206" s="131" t="str">
        <f t="shared" si="96"/>
        <v/>
      </c>
      <c r="L206" s="131" t="str">
        <f t="shared" si="97"/>
        <v/>
      </c>
      <c r="M206" s="131" t="str">
        <f t="shared" si="97"/>
        <v/>
      </c>
      <c r="N206" s="131" t="str">
        <f t="shared" si="97"/>
        <v/>
      </c>
      <c r="O206" s="131" t="str">
        <f t="shared" si="97"/>
        <v/>
      </c>
      <c r="P206" s="131" t="str">
        <f t="shared" si="97"/>
        <v/>
      </c>
      <c r="Q206" s="131" t="str">
        <f t="shared" si="97"/>
        <v/>
      </c>
      <c r="R206" s="131" t="str">
        <f t="shared" si="97"/>
        <v/>
      </c>
      <c r="S206" s="131" t="str">
        <f t="shared" si="97"/>
        <v/>
      </c>
      <c r="T206" s="131" t="str">
        <f t="shared" si="97"/>
        <v/>
      </c>
      <c r="U206" s="131" t="str">
        <f t="shared" si="97"/>
        <v/>
      </c>
      <c r="V206" s="131" t="str">
        <f t="shared" si="98"/>
        <v/>
      </c>
      <c r="W206" s="131" t="str">
        <f t="shared" si="98"/>
        <v/>
      </c>
      <c r="X206" s="131" t="str">
        <f t="shared" si="98"/>
        <v/>
      </c>
      <c r="Y206" s="131" t="str">
        <f t="shared" si="98"/>
        <v/>
      </c>
      <c r="Z206" s="131" t="str">
        <f t="shared" si="98"/>
        <v/>
      </c>
      <c r="AA206" s="131" t="str">
        <f t="shared" si="98"/>
        <v/>
      </c>
      <c r="AB206" s="131" t="str">
        <f t="shared" si="98"/>
        <v/>
      </c>
      <c r="AC206" s="131" t="str">
        <f t="shared" si="98"/>
        <v/>
      </c>
      <c r="AD206" s="131" t="str">
        <f t="shared" si="98"/>
        <v/>
      </c>
      <c r="AE206" s="131" t="str">
        <f t="shared" si="98"/>
        <v/>
      </c>
      <c r="AF206" s="131" t="str">
        <f t="shared" si="99"/>
        <v/>
      </c>
      <c r="AG206" s="131" t="str">
        <f t="shared" si="99"/>
        <v/>
      </c>
      <c r="AH206" s="131" t="str">
        <f t="shared" si="99"/>
        <v/>
      </c>
      <c r="AI206" s="131" t="str">
        <f t="shared" si="99"/>
        <v/>
      </c>
      <c r="AJ206" s="131" t="str">
        <f t="shared" si="99"/>
        <v/>
      </c>
      <c r="AK206" s="131" t="str">
        <f t="shared" si="99"/>
        <v/>
      </c>
      <c r="AL206" s="131" t="str">
        <f t="shared" si="99"/>
        <v/>
      </c>
      <c r="AM206" s="131" t="str">
        <f t="shared" si="99"/>
        <v/>
      </c>
      <c r="AN206" s="131" t="str">
        <f t="shared" si="99"/>
        <v/>
      </c>
      <c r="AO206" s="131" t="str">
        <f t="shared" si="99"/>
        <v/>
      </c>
      <c r="AP206" s="131" t="str">
        <f t="shared" si="100"/>
        <v/>
      </c>
      <c r="AQ206" s="131" t="str">
        <f t="shared" si="100"/>
        <v/>
      </c>
      <c r="AR206" s="131" t="str">
        <f t="shared" si="100"/>
        <v/>
      </c>
      <c r="AS206" s="131" t="str">
        <f t="shared" si="100"/>
        <v>ROBERTS COUNTY</v>
      </c>
      <c r="AT206" s="131" t="str">
        <f t="shared" si="100"/>
        <v/>
      </c>
      <c r="AU206" s="131" t="str">
        <f t="shared" si="100"/>
        <v/>
      </c>
      <c r="AV206" s="131" t="str">
        <f t="shared" si="100"/>
        <v/>
      </c>
      <c r="AW206" s="131" t="str">
        <f t="shared" si="100"/>
        <v/>
      </c>
      <c r="AX206" s="131" t="str">
        <f t="shared" si="100"/>
        <v/>
      </c>
      <c r="AY206" s="131" t="str">
        <f t="shared" si="100"/>
        <v/>
      </c>
      <c r="AZ206" s="131" t="str">
        <f t="shared" si="100"/>
        <v/>
      </c>
    </row>
    <row r="207" spans="1:52" x14ac:dyDescent="0.2">
      <c r="A207" s="135">
        <v>198</v>
      </c>
      <c r="B207" s="131" t="str">
        <f t="shared" si="96"/>
        <v/>
      </c>
      <c r="C207" s="131" t="str">
        <f t="shared" si="96"/>
        <v/>
      </c>
      <c r="D207" s="131" t="str">
        <f t="shared" si="96"/>
        <v/>
      </c>
      <c r="E207" s="131" t="str">
        <f t="shared" si="96"/>
        <v/>
      </c>
      <c r="F207" s="131" t="str">
        <f t="shared" si="96"/>
        <v/>
      </c>
      <c r="G207" s="131" t="str">
        <f t="shared" si="96"/>
        <v/>
      </c>
      <c r="H207" s="131" t="str">
        <f t="shared" si="96"/>
        <v/>
      </c>
      <c r="I207" s="131" t="str">
        <f t="shared" si="96"/>
        <v/>
      </c>
      <c r="J207" s="131" t="str">
        <f t="shared" si="96"/>
        <v/>
      </c>
      <c r="K207" s="131" t="str">
        <f t="shared" si="96"/>
        <v/>
      </c>
      <c r="L207" s="131" t="str">
        <f t="shared" si="97"/>
        <v/>
      </c>
      <c r="M207" s="131" t="str">
        <f t="shared" si="97"/>
        <v/>
      </c>
      <c r="N207" s="131" t="str">
        <f t="shared" si="97"/>
        <v/>
      </c>
      <c r="O207" s="131" t="str">
        <f t="shared" si="97"/>
        <v/>
      </c>
      <c r="P207" s="131" t="str">
        <f t="shared" si="97"/>
        <v/>
      </c>
      <c r="Q207" s="131" t="str">
        <f t="shared" si="97"/>
        <v/>
      </c>
      <c r="R207" s="131" t="str">
        <f t="shared" si="97"/>
        <v/>
      </c>
      <c r="S207" s="131" t="str">
        <f t="shared" si="97"/>
        <v/>
      </c>
      <c r="T207" s="131" t="str">
        <f t="shared" si="97"/>
        <v/>
      </c>
      <c r="U207" s="131" t="str">
        <f t="shared" si="97"/>
        <v/>
      </c>
      <c r="V207" s="131" t="str">
        <f t="shared" si="98"/>
        <v/>
      </c>
      <c r="W207" s="131" t="str">
        <f t="shared" si="98"/>
        <v/>
      </c>
      <c r="X207" s="131" t="str">
        <f t="shared" si="98"/>
        <v/>
      </c>
      <c r="Y207" s="131" t="str">
        <f t="shared" si="98"/>
        <v/>
      </c>
      <c r="Z207" s="131" t="str">
        <f t="shared" si="98"/>
        <v/>
      </c>
      <c r="AA207" s="131" t="str">
        <f t="shared" si="98"/>
        <v/>
      </c>
      <c r="AB207" s="131" t="str">
        <f t="shared" si="98"/>
        <v/>
      </c>
      <c r="AC207" s="131" t="str">
        <f t="shared" si="98"/>
        <v/>
      </c>
      <c r="AD207" s="131" t="str">
        <f t="shared" si="98"/>
        <v/>
      </c>
      <c r="AE207" s="131" t="str">
        <f t="shared" si="98"/>
        <v/>
      </c>
      <c r="AF207" s="131" t="str">
        <f t="shared" si="99"/>
        <v/>
      </c>
      <c r="AG207" s="131" t="str">
        <f t="shared" si="99"/>
        <v/>
      </c>
      <c r="AH207" s="131" t="str">
        <f t="shared" si="99"/>
        <v/>
      </c>
      <c r="AI207" s="131" t="str">
        <f t="shared" si="99"/>
        <v/>
      </c>
      <c r="AJ207" s="131" t="str">
        <f t="shared" si="99"/>
        <v/>
      </c>
      <c r="AK207" s="131" t="str">
        <f t="shared" si="99"/>
        <v/>
      </c>
      <c r="AL207" s="131" t="str">
        <f t="shared" si="99"/>
        <v/>
      </c>
      <c r="AM207" s="131" t="str">
        <f t="shared" si="99"/>
        <v/>
      </c>
      <c r="AN207" s="131" t="str">
        <f t="shared" si="99"/>
        <v/>
      </c>
      <c r="AO207" s="131" t="str">
        <f t="shared" si="99"/>
        <v/>
      </c>
      <c r="AP207" s="131" t="str">
        <f t="shared" si="100"/>
        <v/>
      </c>
      <c r="AQ207" s="131" t="str">
        <f t="shared" si="100"/>
        <v/>
      </c>
      <c r="AR207" s="131" t="str">
        <f t="shared" si="100"/>
        <v/>
      </c>
      <c r="AS207" s="131" t="str">
        <f t="shared" si="100"/>
        <v>ROBERTSON COUNTY</v>
      </c>
      <c r="AT207" s="131" t="str">
        <f t="shared" si="100"/>
        <v/>
      </c>
      <c r="AU207" s="131" t="str">
        <f t="shared" si="100"/>
        <v/>
      </c>
      <c r="AV207" s="131" t="str">
        <f t="shared" si="100"/>
        <v/>
      </c>
      <c r="AW207" s="131" t="str">
        <f t="shared" si="100"/>
        <v/>
      </c>
      <c r="AX207" s="131" t="str">
        <f t="shared" si="100"/>
        <v/>
      </c>
      <c r="AY207" s="131" t="str">
        <f t="shared" si="100"/>
        <v/>
      </c>
      <c r="AZ207" s="131" t="str">
        <f t="shared" si="100"/>
        <v/>
      </c>
    </row>
    <row r="208" spans="1:52" x14ac:dyDescent="0.2">
      <c r="A208" s="135">
        <v>199</v>
      </c>
      <c r="B208" s="131" t="str">
        <f t="shared" si="96"/>
        <v/>
      </c>
      <c r="C208" s="131" t="str">
        <f t="shared" si="96"/>
        <v/>
      </c>
      <c r="D208" s="131" t="str">
        <f t="shared" si="96"/>
        <v/>
      </c>
      <c r="E208" s="131" t="str">
        <f t="shared" si="96"/>
        <v/>
      </c>
      <c r="F208" s="131" t="str">
        <f t="shared" si="96"/>
        <v/>
      </c>
      <c r="G208" s="131" t="str">
        <f t="shared" si="96"/>
        <v/>
      </c>
      <c r="H208" s="131" t="str">
        <f t="shared" si="96"/>
        <v/>
      </c>
      <c r="I208" s="131" t="str">
        <f t="shared" si="96"/>
        <v/>
      </c>
      <c r="J208" s="131" t="str">
        <f t="shared" si="96"/>
        <v/>
      </c>
      <c r="K208" s="131" t="str">
        <f t="shared" si="96"/>
        <v/>
      </c>
      <c r="L208" s="131" t="str">
        <f t="shared" si="97"/>
        <v/>
      </c>
      <c r="M208" s="131" t="str">
        <f t="shared" si="97"/>
        <v/>
      </c>
      <c r="N208" s="131" t="str">
        <f t="shared" si="97"/>
        <v/>
      </c>
      <c r="O208" s="131" t="str">
        <f t="shared" si="97"/>
        <v/>
      </c>
      <c r="P208" s="131" t="str">
        <f t="shared" si="97"/>
        <v/>
      </c>
      <c r="Q208" s="131" t="str">
        <f t="shared" si="97"/>
        <v/>
      </c>
      <c r="R208" s="131" t="str">
        <f t="shared" si="97"/>
        <v/>
      </c>
      <c r="S208" s="131" t="str">
        <f t="shared" si="97"/>
        <v/>
      </c>
      <c r="T208" s="131" t="str">
        <f t="shared" si="97"/>
        <v/>
      </c>
      <c r="U208" s="131" t="str">
        <f t="shared" si="97"/>
        <v/>
      </c>
      <c r="V208" s="131" t="str">
        <f t="shared" si="98"/>
        <v/>
      </c>
      <c r="W208" s="131" t="str">
        <f t="shared" si="98"/>
        <v/>
      </c>
      <c r="X208" s="131" t="str">
        <f t="shared" si="98"/>
        <v/>
      </c>
      <c r="Y208" s="131" t="str">
        <f t="shared" si="98"/>
        <v/>
      </c>
      <c r="Z208" s="131" t="str">
        <f t="shared" si="98"/>
        <v/>
      </c>
      <c r="AA208" s="131" t="str">
        <f t="shared" si="98"/>
        <v/>
      </c>
      <c r="AB208" s="131" t="str">
        <f t="shared" si="98"/>
        <v/>
      </c>
      <c r="AC208" s="131" t="str">
        <f t="shared" si="98"/>
        <v/>
      </c>
      <c r="AD208" s="131" t="str">
        <f t="shared" si="98"/>
        <v/>
      </c>
      <c r="AE208" s="131" t="str">
        <f t="shared" si="98"/>
        <v/>
      </c>
      <c r="AF208" s="131" t="str">
        <f t="shared" si="99"/>
        <v/>
      </c>
      <c r="AG208" s="131" t="str">
        <f t="shared" si="99"/>
        <v/>
      </c>
      <c r="AH208" s="131" t="str">
        <f t="shared" si="99"/>
        <v/>
      </c>
      <c r="AI208" s="131" t="str">
        <f t="shared" si="99"/>
        <v/>
      </c>
      <c r="AJ208" s="131" t="str">
        <f t="shared" si="99"/>
        <v/>
      </c>
      <c r="AK208" s="131" t="str">
        <f t="shared" si="99"/>
        <v/>
      </c>
      <c r="AL208" s="131" t="str">
        <f t="shared" si="99"/>
        <v/>
      </c>
      <c r="AM208" s="131" t="str">
        <f t="shared" si="99"/>
        <v/>
      </c>
      <c r="AN208" s="131" t="str">
        <f t="shared" si="99"/>
        <v/>
      </c>
      <c r="AO208" s="131" t="str">
        <f t="shared" si="99"/>
        <v/>
      </c>
      <c r="AP208" s="131" t="str">
        <f t="shared" si="100"/>
        <v/>
      </c>
      <c r="AQ208" s="131" t="str">
        <f t="shared" si="100"/>
        <v/>
      </c>
      <c r="AR208" s="131" t="str">
        <f t="shared" si="100"/>
        <v/>
      </c>
      <c r="AS208" s="131" t="str">
        <f t="shared" si="100"/>
        <v>ROCKWALL COUNTY</v>
      </c>
      <c r="AT208" s="131" t="str">
        <f t="shared" si="100"/>
        <v/>
      </c>
      <c r="AU208" s="131" t="str">
        <f t="shared" si="100"/>
        <v/>
      </c>
      <c r="AV208" s="131" t="str">
        <f t="shared" si="100"/>
        <v/>
      </c>
      <c r="AW208" s="131" t="str">
        <f t="shared" si="100"/>
        <v/>
      </c>
      <c r="AX208" s="131" t="str">
        <f t="shared" si="100"/>
        <v/>
      </c>
      <c r="AY208" s="131" t="str">
        <f t="shared" si="100"/>
        <v/>
      </c>
      <c r="AZ208" s="131" t="str">
        <f t="shared" si="100"/>
        <v/>
      </c>
    </row>
    <row r="209" spans="1:52" x14ac:dyDescent="0.2">
      <c r="A209" s="135">
        <v>200</v>
      </c>
      <c r="B209" s="131" t="str">
        <f t="shared" si="96"/>
        <v/>
      </c>
      <c r="C209" s="131" t="str">
        <f t="shared" si="96"/>
        <v/>
      </c>
      <c r="D209" s="131" t="str">
        <f t="shared" si="96"/>
        <v/>
      </c>
      <c r="E209" s="131" t="str">
        <f t="shared" si="96"/>
        <v/>
      </c>
      <c r="F209" s="131" t="str">
        <f t="shared" si="96"/>
        <v/>
      </c>
      <c r="G209" s="131" t="str">
        <f t="shared" si="96"/>
        <v/>
      </c>
      <c r="H209" s="131" t="str">
        <f t="shared" si="96"/>
        <v/>
      </c>
      <c r="I209" s="131" t="str">
        <f t="shared" si="96"/>
        <v/>
      </c>
      <c r="J209" s="131" t="str">
        <f t="shared" si="96"/>
        <v/>
      </c>
      <c r="K209" s="131" t="str">
        <f t="shared" si="96"/>
        <v/>
      </c>
      <c r="L209" s="131" t="str">
        <f t="shared" si="97"/>
        <v/>
      </c>
      <c r="M209" s="131" t="str">
        <f t="shared" si="97"/>
        <v/>
      </c>
      <c r="N209" s="131" t="str">
        <f t="shared" si="97"/>
        <v/>
      </c>
      <c r="O209" s="131" t="str">
        <f t="shared" si="97"/>
        <v/>
      </c>
      <c r="P209" s="131" t="str">
        <f t="shared" si="97"/>
        <v/>
      </c>
      <c r="Q209" s="131" t="str">
        <f t="shared" si="97"/>
        <v/>
      </c>
      <c r="R209" s="131" t="str">
        <f t="shared" si="97"/>
        <v/>
      </c>
      <c r="S209" s="131" t="str">
        <f t="shared" si="97"/>
        <v/>
      </c>
      <c r="T209" s="131" t="str">
        <f t="shared" si="97"/>
        <v/>
      </c>
      <c r="U209" s="131" t="str">
        <f t="shared" si="97"/>
        <v/>
      </c>
      <c r="V209" s="131" t="str">
        <f t="shared" si="98"/>
        <v/>
      </c>
      <c r="W209" s="131" t="str">
        <f t="shared" si="98"/>
        <v/>
      </c>
      <c r="X209" s="131" t="str">
        <f t="shared" si="98"/>
        <v/>
      </c>
      <c r="Y209" s="131" t="str">
        <f t="shared" si="98"/>
        <v/>
      </c>
      <c r="Z209" s="131" t="str">
        <f t="shared" si="98"/>
        <v/>
      </c>
      <c r="AA209" s="131" t="str">
        <f t="shared" si="98"/>
        <v/>
      </c>
      <c r="AB209" s="131" t="str">
        <f t="shared" si="98"/>
        <v/>
      </c>
      <c r="AC209" s="131" t="str">
        <f t="shared" si="98"/>
        <v/>
      </c>
      <c r="AD209" s="131" t="str">
        <f t="shared" si="98"/>
        <v/>
      </c>
      <c r="AE209" s="131" t="str">
        <f t="shared" si="98"/>
        <v/>
      </c>
      <c r="AF209" s="131" t="str">
        <f t="shared" si="99"/>
        <v/>
      </c>
      <c r="AG209" s="131" t="str">
        <f t="shared" si="99"/>
        <v/>
      </c>
      <c r="AH209" s="131" t="str">
        <f t="shared" si="99"/>
        <v/>
      </c>
      <c r="AI209" s="131" t="str">
        <f t="shared" si="99"/>
        <v/>
      </c>
      <c r="AJ209" s="131" t="str">
        <f t="shared" si="99"/>
        <v/>
      </c>
      <c r="AK209" s="131" t="str">
        <f t="shared" si="99"/>
        <v/>
      </c>
      <c r="AL209" s="131" t="str">
        <f t="shared" si="99"/>
        <v/>
      </c>
      <c r="AM209" s="131" t="str">
        <f t="shared" si="99"/>
        <v/>
      </c>
      <c r="AN209" s="131" t="str">
        <f t="shared" si="99"/>
        <v/>
      </c>
      <c r="AO209" s="131" t="str">
        <f t="shared" si="99"/>
        <v/>
      </c>
      <c r="AP209" s="131" t="str">
        <f t="shared" si="100"/>
        <v/>
      </c>
      <c r="AQ209" s="131" t="str">
        <f t="shared" si="100"/>
        <v/>
      </c>
      <c r="AR209" s="131" t="str">
        <f t="shared" si="100"/>
        <v/>
      </c>
      <c r="AS209" s="131" t="str">
        <f t="shared" si="100"/>
        <v>RUNNELS COUNTY</v>
      </c>
      <c r="AT209" s="131" t="str">
        <f t="shared" si="100"/>
        <v/>
      </c>
      <c r="AU209" s="131" t="str">
        <f t="shared" si="100"/>
        <v/>
      </c>
      <c r="AV209" s="131" t="str">
        <f t="shared" si="100"/>
        <v/>
      </c>
      <c r="AW209" s="131" t="str">
        <f t="shared" si="100"/>
        <v/>
      </c>
      <c r="AX209" s="131" t="str">
        <f t="shared" si="100"/>
        <v/>
      </c>
      <c r="AY209" s="131" t="str">
        <f t="shared" si="100"/>
        <v/>
      </c>
      <c r="AZ209" s="131" t="str">
        <f t="shared" si="100"/>
        <v/>
      </c>
    </row>
    <row r="210" spans="1:52" x14ac:dyDescent="0.2">
      <c r="A210" s="135">
        <v>201</v>
      </c>
      <c r="B210" s="131" t="str">
        <f t="shared" ref="B210:K219" si="101">IFERROR(VLOOKUP($B$3&amp;"_"&amp;B$8&amp;$A210,LookUpTable_CountyName_AllYears,3,FALSE),"")</f>
        <v/>
      </c>
      <c r="C210" s="131" t="str">
        <f t="shared" si="101"/>
        <v/>
      </c>
      <c r="D210" s="131" t="str">
        <f t="shared" si="101"/>
        <v/>
      </c>
      <c r="E210" s="131" t="str">
        <f t="shared" si="101"/>
        <v/>
      </c>
      <c r="F210" s="131" t="str">
        <f t="shared" si="101"/>
        <v/>
      </c>
      <c r="G210" s="131" t="str">
        <f t="shared" si="101"/>
        <v/>
      </c>
      <c r="H210" s="131" t="str">
        <f t="shared" si="101"/>
        <v/>
      </c>
      <c r="I210" s="131" t="str">
        <f t="shared" si="101"/>
        <v/>
      </c>
      <c r="J210" s="131" t="str">
        <f t="shared" si="101"/>
        <v/>
      </c>
      <c r="K210" s="131" t="str">
        <f t="shared" si="101"/>
        <v/>
      </c>
      <c r="L210" s="131" t="str">
        <f t="shared" ref="L210:U219" si="102">IFERROR(VLOOKUP($B$3&amp;"_"&amp;L$8&amp;$A210,LookUpTable_CountyName_AllYears,3,FALSE),"")</f>
        <v/>
      </c>
      <c r="M210" s="131" t="str">
        <f t="shared" si="102"/>
        <v/>
      </c>
      <c r="N210" s="131" t="str">
        <f t="shared" si="102"/>
        <v/>
      </c>
      <c r="O210" s="131" t="str">
        <f t="shared" si="102"/>
        <v/>
      </c>
      <c r="P210" s="131" t="str">
        <f t="shared" si="102"/>
        <v/>
      </c>
      <c r="Q210" s="131" t="str">
        <f t="shared" si="102"/>
        <v/>
      </c>
      <c r="R210" s="131" t="str">
        <f t="shared" si="102"/>
        <v/>
      </c>
      <c r="S210" s="131" t="str">
        <f t="shared" si="102"/>
        <v/>
      </c>
      <c r="T210" s="131" t="str">
        <f t="shared" si="102"/>
        <v/>
      </c>
      <c r="U210" s="131" t="str">
        <f t="shared" si="102"/>
        <v/>
      </c>
      <c r="V210" s="131" t="str">
        <f t="shared" ref="V210:AE219" si="103">IFERROR(VLOOKUP($B$3&amp;"_"&amp;V$8&amp;$A210,LookUpTable_CountyName_AllYears,3,FALSE),"")</f>
        <v/>
      </c>
      <c r="W210" s="131" t="str">
        <f t="shared" si="103"/>
        <v/>
      </c>
      <c r="X210" s="131" t="str">
        <f t="shared" si="103"/>
        <v/>
      </c>
      <c r="Y210" s="131" t="str">
        <f t="shared" si="103"/>
        <v/>
      </c>
      <c r="Z210" s="131" t="str">
        <f t="shared" si="103"/>
        <v/>
      </c>
      <c r="AA210" s="131" t="str">
        <f t="shared" si="103"/>
        <v/>
      </c>
      <c r="AB210" s="131" t="str">
        <f t="shared" si="103"/>
        <v/>
      </c>
      <c r="AC210" s="131" t="str">
        <f t="shared" si="103"/>
        <v/>
      </c>
      <c r="AD210" s="131" t="str">
        <f t="shared" si="103"/>
        <v/>
      </c>
      <c r="AE210" s="131" t="str">
        <f t="shared" si="103"/>
        <v/>
      </c>
      <c r="AF210" s="131" t="str">
        <f t="shared" ref="AF210:AO219" si="104">IFERROR(VLOOKUP($B$3&amp;"_"&amp;AF$8&amp;$A210,LookUpTable_CountyName_AllYears,3,FALSE),"")</f>
        <v/>
      </c>
      <c r="AG210" s="131" t="str">
        <f t="shared" si="104"/>
        <v/>
      </c>
      <c r="AH210" s="131" t="str">
        <f t="shared" si="104"/>
        <v/>
      </c>
      <c r="AI210" s="131" t="str">
        <f t="shared" si="104"/>
        <v/>
      </c>
      <c r="AJ210" s="131" t="str">
        <f t="shared" si="104"/>
        <v/>
      </c>
      <c r="AK210" s="131" t="str">
        <f t="shared" si="104"/>
        <v/>
      </c>
      <c r="AL210" s="131" t="str">
        <f t="shared" si="104"/>
        <v/>
      </c>
      <c r="AM210" s="131" t="str">
        <f t="shared" si="104"/>
        <v/>
      </c>
      <c r="AN210" s="131" t="str">
        <f t="shared" si="104"/>
        <v/>
      </c>
      <c r="AO210" s="131" t="str">
        <f t="shared" si="104"/>
        <v/>
      </c>
      <c r="AP210" s="131" t="str">
        <f t="shared" ref="AP210:AZ219" si="105">IFERROR(VLOOKUP($B$3&amp;"_"&amp;AP$8&amp;$A210,LookUpTable_CountyName_AllYears,3,FALSE),"")</f>
        <v/>
      </c>
      <c r="AQ210" s="131" t="str">
        <f t="shared" si="105"/>
        <v/>
      </c>
      <c r="AR210" s="131" t="str">
        <f t="shared" si="105"/>
        <v/>
      </c>
      <c r="AS210" s="131" t="str">
        <f t="shared" si="105"/>
        <v>RUSK COUNTY</v>
      </c>
      <c r="AT210" s="131" t="str">
        <f t="shared" si="105"/>
        <v/>
      </c>
      <c r="AU210" s="131" t="str">
        <f t="shared" si="105"/>
        <v/>
      </c>
      <c r="AV210" s="131" t="str">
        <f t="shared" si="105"/>
        <v/>
      </c>
      <c r="AW210" s="131" t="str">
        <f t="shared" si="105"/>
        <v/>
      </c>
      <c r="AX210" s="131" t="str">
        <f t="shared" si="105"/>
        <v/>
      </c>
      <c r="AY210" s="131" t="str">
        <f t="shared" si="105"/>
        <v/>
      </c>
      <c r="AZ210" s="131" t="str">
        <f t="shared" si="105"/>
        <v/>
      </c>
    </row>
    <row r="211" spans="1:52" x14ac:dyDescent="0.2">
      <c r="A211" s="135">
        <v>202</v>
      </c>
      <c r="B211" s="131" t="str">
        <f t="shared" si="101"/>
        <v/>
      </c>
      <c r="C211" s="131" t="str">
        <f t="shared" si="101"/>
        <v/>
      </c>
      <c r="D211" s="131" t="str">
        <f t="shared" si="101"/>
        <v/>
      </c>
      <c r="E211" s="131" t="str">
        <f t="shared" si="101"/>
        <v/>
      </c>
      <c r="F211" s="131" t="str">
        <f t="shared" si="101"/>
        <v/>
      </c>
      <c r="G211" s="131" t="str">
        <f t="shared" si="101"/>
        <v/>
      </c>
      <c r="H211" s="131" t="str">
        <f t="shared" si="101"/>
        <v/>
      </c>
      <c r="I211" s="131" t="str">
        <f t="shared" si="101"/>
        <v/>
      </c>
      <c r="J211" s="131" t="str">
        <f t="shared" si="101"/>
        <v/>
      </c>
      <c r="K211" s="131" t="str">
        <f t="shared" si="101"/>
        <v/>
      </c>
      <c r="L211" s="131" t="str">
        <f t="shared" si="102"/>
        <v/>
      </c>
      <c r="M211" s="131" t="str">
        <f t="shared" si="102"/>
        <v/>
      </c>
      <c r="N211" s="131" t="str">
        <f t="shared" si="102"/>
        <v/>
      </c>
      <c r="O211" s="131" t="str">
        <f t="shared" si="102"/>
        <v/>
      </c>
      <c r="P211" s="131" t="str">
        <f t="shared" si="102"/>
        <v/>
      </c>
      <c r="Q211" s="131" t="str">
        <f t="shared" si="102"/>
        <v/>
      </c>
      <c r="R211" s="131" t="str">
        <f t="shared" si="102"/>
        <v/>
      </c>
      <c r="S211" s="131" t="str">
        <f t="shared" si="102"/>
        <v/>
      </c>
      <c r="T211" s="131" t="str">
        <f t="shared" si="102"/>
        <v/>
      </c>
      <c r="U211" s="131" t="str">
        <f t="shared" si="102"/>
        <v/>
      </c>
      <c r="V211" s="131" t="str">
        <f t="shared" si="103"/>
        <v/>
      </c>
      <c r="W211" s="131" t="str">
        <f t="shared" si="103"/>
        <v/>
      </c>
      <c r="X211" s="131" t="str">
        <f t="shared" si="103"/>
        <v/>
      </c>
      <c r="Y211" s="131" t="str">
        <f t="shared" si="103"/>
        <v/>
      </c>
      <c r="Z211" s="131" t="str">
        <f t="shared" si="103"/>
        <v/>
      </c>
      <c r="AA211" s="131" t="str">
        <f t="shared" si="103"/>
        <v/>
      </c>
      <c r="AB211" s="131" t="str">
        <f t="shared" si="103"/>
        <v/>
      </c>
      <c r="AC211" s="131" t="str">
        <f t="shared" si="103"/>
        <v/>
      </c>
      <c r="AD211" s="131" t="str">
        <f t="shared" si="103"/>
        <v/>
      </c>
      <c r="AE211" s="131" t="str">
        <f t="shared" si="103"/>
        <v/>
      </c>
      <c r="AF211" s="131" t="str">
        <f t="shared" si="104"/>
        <v/>
      </c>
      <c r="AG211" s="131" t="str">
        <f t="shared" si="104"/>
        <v/>
      </c>
      <c r="AH211" s="131" t="str">
        <f t="shared" si="104"/>
        <v/>
      </c>
      <c r="AI211" s="131" t="str">
        <f t="shared" si="104"/>
        <v/>
      </c>
      <c r="AJ211" s="131" t="str">
        <f t="shared" si="104"/>
        <v/>
      </c>
      <c r="AK211" s="131" t="str">
        <f t="shared" si="104"/>
        <v/>
      </c>
      <c r="AL211" s="131" t="str">
        <f t="shared" si="104"/>
        <v/>
      </c>
      <c r="AM211" s="131" t="str">
        <f t="shared" si="104"/>
        <v/>
      </c>
      <c r="AN211" s="131" t="str">
        <f t="shared" si="104"/>
        <v/>
      </c>
      <c r="AO211" s="131" t="str">
        <f t="shared" si="104"/>
        <v/>
      </c>
      <c r="AP211" s="131" t="str">
        <f t="shared" si="105"/>
        <v/>
      </c>
      <c r="AQ211" s="131" t="str">
        <f t="shared" si="105"/>
        <v/>
      </c>
      <c r="AR211" s="131" t="str">
        <f t="shared" si="105"/>
        <v/>
      </c>
      <c r="AS211" s="131" t="str">
        <f t="shared" si="105"/>
        <v>SABINE COUNTY</v>
      </c>
      <c r="AT211" s="131" t="str">
        <f t="shared" si="105"/>
        <v/>
      </c>
      <c r="AU211" s="131" t="str">
        <f t="shared" si="105"/>
        <v/>
      </c>
      <c r="AV211" s="131" t="str">
        <f t="shared" si="105"/>
        <v/>
      </c>
      <c r="AW211" s="131" t="str">
        <f t="shared" si="105"/>
        <v/>
      </c>
      <c r="AX211" s="131" t="str">
        <f t="shared" si="105"/>
        <v/>
      </c>
      <c r="AY211" s="131" t="str">
        <f t="shared" si="105"/>
        <v/>
      </c>
      <c r="AZ211" s="131" t="str">
        <f t="shared" si="105"/>
        <v/>
      </c>
    </row>
    <row r="212" spans="1:52" x14ac:dyDescent="0.2">
      <c r="A212" s="135">
        <v>203</v>
      </c>
      <c r="B212" s="131" t="str">
        <f t="shared" si="101"/>
        <v/>
      </c>
      <c r="C212" s="131" t="str">
        <f t="shared" si="101"/>
        <v/>
      </c>
      <c r="D212" s="131" t="str">
        <f t="shared" si="101"/>
        <v/>
      </c>
      <c r="E212" s="131" t="str">
        <f t="shared" si="101"/>
        <v/>
      </c>
      <c r="F212" s="131" t="str">
        <f t="shared" si="101"/>
        <v/>
      </c>
      <c r="G212" s="131" t="str">
        <f t="shared" si="101"/>
        <v/>
      </c>
      <c r="H212" s="131" t="str">
        <f t="shared" si="101"/>
        <v/>
      </c>
      <c r="I212" s="131" t="str">
        <f t="shared" si="101"/>
        <v/>
      </c>
      <c r="J212" s="131" t="str">
        <f t="shared" si="101"/>
        <v/>
      </c>
      <c r="K212" s="131" t="str">
        <f t="shared" si="101"/>
        <v/>
      </c>
      <c r="L212" s="131" t="str">
        <f t="shared" si="102"/>
        <v/>
      </c>
      <c r="M212" s="131" t="str">
        <f t="shared" si="102"/>
        <v/>
      </c>
      <c r="N212" s="131" t="str">
        <f t="shared" si="102"/>
        <v/>
      </c>
      <c r="O212" s="131" t="str">
        <f t="shared" si="102"/>
        <v/>
      </c>
      <c r="P212" s="131" t="str">
        <f t="shared" si="102"/>
        <v/>
      </c>
      <c r="Q212" s="131" t="str">
        <f t="shared" si="102"/>
        <v/>
      </c>
      <c r="R212" s="131" t="str">
        <f t="shared" si="102"/>
        <v/>
      </c>
      <c r="S212" s="131" t="str">
        <f t="shared" si="102"/>
        <v/>
      </c>
      <c r="T212" s="131" t="str">
        <f t="shared" si="102"/>
        <v/>
      </c>
      <c r="U212" s="131" t="str">
        <f t="shared" si="102"/>
        <v/>
      </c>
      <c r="V212" s="131" t="str">
        <f t="shared" si="103"/>
        <v/>
      </c>
      <c r="W212" s="131" t="str">
        <f t="shared" si="103"/>
        <v/>
      </c>
      <c r="X212" s="131" t="str">
        <f t="shared" si="103"/>
        <v/>
      </c>
      <c r="Y212" s="131" t="str">
        <f t="shared" si="103"/>
        <v/>
      </c>
      <c r="Z212" s="131" t="str">
        <f t="shared" si="103"/>
        <v/>
      </c>
      <c r="AA212" s="131" t="str">
        <f t="shared" si="103"/>
        <v/>
      </c>
      <c r="AB212" s="131" t="str">
        <f t="shared" si="103"/>
        <v/>
      </c>
      <c r="AC212" s="131" t="str">
        <f t="shared" si="103"/>
        <v/>
      </c>
      <c r="AD212" s="131" t="str">
        <f t="shared" si="103"/>
        <v/>
      </c>
      <c r="AE212" s="131" t="str">
        <f t="shared" si="103"/>
        <v/>
      </c>
      <c r="AF212" s="131" t="str">
        <f t="shared" si="104"/>
        <v/>
      </c>
      <c r="AG212" s="131" t="str">
        <f t="shared" si="104"/>
        <v/>
      </c>
      <c r="AH212" s="131" t="str">
        <f t="shared" si="104"/>
        <v/>
      </c>
      <c r="AI212" s="131" t="str">
        <f t="shared" si="104"/>
        <v/>
      </c>
      <c r="AJ212" s="131" t="str">
        <f t="shared" si="104"/>
        <v/>
      </c>
      <c r="AK212" s="131" t="str">
        <f t="shared" si="104"/>
        <v/>
      </c>
      <c r="AL212" s="131" t="str">
        <f t="shared" si="104"/>
        <v/>
      </c>
      <c r="AM212" s="131" t="str">
        <f t="shared" si="104"/>
        <v/>
      </c>
      <c r="AN212" s="131" t="str">
        <f t="shared" si="104"/>
        <v/>
      </c>
      <c r="AO212" s="131" t="str">
        <f t="shared" si="104"/>
        <v/>
      </c>
      <c r="AP212" s="131" t="str">
        <f t="shared" si="105"/>
        <v/>
      </c>
      <c r="AQ212" s="131" t="str">
        <f t="shared" si="105"/>
        <v/>
      </c>
      <c r="AR212" s="131" t="str">
        <f t="shared" si="105"/>
        <v/>
      </c>
      <c r="AS212" s="131" t="str">
        <f t="shared" si="105"/>
        <v>SAN AUGUSTINE COUNTY</v>
      </c>
      <c r="AT212" s="131" t="str">
        <f t="shared" si="105"/>
        <v/>
      </c>
      <c r="AU212" s="131" t="str">
        <f t="shared" si="105"/>
        <v/>
      </c>
      <c r="AV212" s="131" t="str">
        <f t="shared" si="105"/>
        <v/>
      </c>
      <c r="AW212" s="131" t="str">
        <f t="shared" si="105"/>
        <v/>
      </c>
      <c r="AX212" s="131" t="str">
        <f t="shared" si="105"/>
        <v/>
      </c>
      <c r="AY212" s="131" t="str">
        <f t="shared" si="105"/>
        <v/>
      </c>
      <c r="AZ212" s="131" t="str">
        <f t="shared" si="105"/>
        <v/>
      </c>
    </row>
    <row r="213" spans="1:52" x14ac:dyDescent="0.2">
      <c r="A213" s="135">
        <v>204</v>
      </c>
      <c r="B213" s="131" t="str">
        <f t="shared" si="101"/>
        <v/>
      </c>
      <c r="C213" s="131" t="str">
        <f t="shared" si="101"/>
        <v/>
      </c>
      <c r="D213" s="131" t="str">
        <f t="shared" si="101"/>
        <v/>
      </c>
      <c r="E213" s="131" t="str">
        <f t="shared" si="101"/>
        <v/>
      </c>
      <c r="F213" s="131" t="str">
        <f t="shared" si="101"/>
        <v/>
      </c>
      <c r="G213" s="131" t="str">
        <f t="shared" si="101"/>
        <v/>
      </c>
      <c r="H213" s="131" t="str">
        <f t="shared" si="101"/>
        <v/>
      </c>
      <c r="I213" s="131" t="str">
        <f t="shared" si="101"/>
        <v/>
      </c>
      <c r="J213" s="131" t="str">
        <f t="shared" si="101"/>
        <v/>
      </c>
      <c r="K213" s="131" t="str">
        <f t="shared" si="101"/>
        <v/>
      </c>
      <c r="L213" s="131" t="str">
        <f t="shared" si="102"/>
        <v/>
      </c>
      <c r="M213" s="131" t="str">
        <f t="shared" si="102"/>
        <v/>
      </c>
      <c r="N213" s="131" t="str">
        <f t="shared" si="102"/>
        <v/>
      </c>
      <c r="O213" s="131" t="str">
        <f t="shared" si="102"/>
        <v/>
      </c>
      <c r="P213" s="131" t="str">
        <f t="shared" si="102"/>
        <v/>
      </c>
      <c r="Q213" s="131" t="str">
        <f t="shared" si="102"/>
        <v/>
      </c>
      <c r="R213" s="131" t="str">
        <f t="shared" si="102"/>
        <v/>
      </c>
      <c r="S213" s="131" t="str">
        <f t="shared" si="102"/>
        <v/>
      </c>
      <c r="T213" s="131" t="str">
        <f t="shared" si="102"/>
        <v/>
      </c>
      <c r="U213" s="131" t="str">
        <f t="shared" si="102"/>
        <v/>
      </c>
      <c r="V213" s="131" t="str">
        <f t="shared" si="103"/>
        <v/>
      </c>
      <c r="W213" s="131" t="str">
        <f t="shared" si="103"/>
        <v/>
      </c>
      <c r="X213" s="131" t="str">
        <f t="shared" si="103"/>
        <v/>
      </c>
      <c r="Y213" s="131" t="str">
        <f t="shared" si="103"/>
        <v/>
      </c>
      <c r="Z213" s="131" t="str">
        <f t="shared" si="103"/>
        <v/>
      </c>
      <c r="AA213" s="131" t="str">
        <f t="shared" si="103"/>
        <v/>
      </c>
      <c r="AB213" s="131" t="str">
        <f t="shared" si="103"/>
        <v/>
      </c>
      <c r="AC213" s="131" t="str">
        <f t="shared" si="103"/>
        <v/>
      </c>
      <c r="AD213" s="131" t="str">
        <f t="shared" si="103"/>
        <v/>
      </c>
      <c r="AE213" s="131" t="str">
        <f t="shared" si="103"/>
        <v/>
      </c>
      <c r="AF213" s="131" t="str">
        <f t="shared" si="104"/>
        <v/>
      </c>
      <c r="AG213" s="131" t="str">
        <f t="shared" si="104"/>
        <v/>
      </c>
      <c r="AH213" s="131" t="str">
        <f t="shared" si="104"/>
        <v/>
      </c>
      <c r="AI213" s="131" t="str">
        <f t="shared" si="104"/>
        <v/>
      </c>
      <c r="AJ213" s="131" t="str">
        <f t="shared" si="104"/>
        <v/>
      </c>
      <c r="AK213" s="131" t="str">
        <f t="shared" si="104"/>
        <v/>
      </c>
      <c r="AL213" s="131" t="str">
        <f t="shared" si="104"/>
        <v/>
      </c>
      <c r="AM213" s="131" t="str">
        <f t="shared" si="104"/>
        <v/>
      </c>
      <c r="AN213" s="131" t="str">
        <f t="shared" si="104"/>
        <v/>
      </c>
      <c r="AO213" s="131" t="str">
        <f t="shared" si="104"/>
        <v/>
      </c>
      <c r="AP213" s="131" t="str">
        <f t="shared" si="105"/>
        <v/>
      </c>
      <c r="AQ213" s="131" t="str">
        <f t="shared" si="105"/>
        <v/>
      </c>
      <c r="AR213" s="131" t="str">
        <f t="shared" si="105"/>
        <v/>
      </c>
      <c r="AS213" s="131" t="str">
        <f t="shared" si="105"/>
        <v>SAN JACINTO COUNTY</v>
      </c>
      <c r="AT213" s="131" t="str">
        <f t="shared" si="105"/>
        <v/>
      </c>
      <c r="AU213" s="131" t="str">
        <f t="shared" si="105"/>
        <v/>
      </c>
      <c r="AV213" s="131" t="str">
        <f t="shared" si="105"/>
        <v/>
      </c>
      <c r="AW213" s="131" t="str">
        <f t="shared" si="105"/>
        <v/>
      </c>
      <c r="AX213" s="131" t="str">
        <f t="shared" si="105"/>
        <v/>
      </c>
      <c r="AY213" s="131" t="str">
        <f t="shared" si="105"/>
        <v/>
      </c>
      <c r="AZ213" s="131" t="str">
        <f t="shared" si="105"/>
        <v/>
      </c>
    </row>
    <row r="214" spans="1:52" x14ac:dyDescent="0.2">
      <c r="A214" s="135">
        <v>205</v>
      </c>
      <c r="B214" s="131" t="str">
        <f t="shared" si="101"/>
        <v/>
      </c>
      <c r="C214" s="131" t="str">
        <f t="shared" si="101"/>
        <v/>
      </c>
      <c r="D214" s="131" t="str">
        <f t="shared" si="101"/>
        <v/>
      </c>
      <c r="E214" s="131" t="str">
        <f t="shared" si="101"/>
        <v/>
      </c>
      <c r="F214" s="131" t="str">
        <f t="shared" si="101"/>
        <v/>
      </c>
      <c r="G214" s="131" t="str">
        <f t="shared" si="101"/>
        <v/>
      </c>
      <c r="H214" s="131" t="str">
        <f t="shared" si="101"/>
        <v/>
      </c>
      <c r="I214" s="131" t="str">
        <f t="shared" si="101"/>
        <v/>
      </c>
      <c r="J214" s="131" t="str">
        <f t="shared" si="101"/>
        <v/>
      </c>
      <c r="K214" s="131" t="str">
        <f t="shared" si="101"/>
        <v/>
      </c>
      <c r="L214" s="131" t="str">
        <f t="shared" si="102"/>
        <v/>
      </c>
      <c r="M214" s="131" t="str">
        <f t="shared" si="102"/>
        <v/>
      </c>
      <c r="N214" s="131" t="str">
        <f t="shared" si="102"/>
        <v/>
      </c>
      <c r="O214" s="131" t="str">
        <f t="shared" si="102"/>
        <v/>
      </c>
      <c r="P214" s="131" t="str">
        <f t="shared" si="102"/>
        <v/>
      </c>
      <c r="Q214" s="131" t="str">
        <f t="shared" si="102"/>
        <v/>
      </c>
      <c r="R214" s="131" t="str">
        <f t="shared" si="102"/>
        <v/>
      </c>
      <c r="S214" s="131" t="str">
        <f t="shared" si="102"/>
        <v/>
      </c>
      <c r="T214" s="131" t="str">
        <f t="shared" si="102"/>
        <v/>
      </c>
      <c r="U214" s="131" t="str">
        <f t="shared" si="102"/>
        <v/>
      </c>
      <c r="V214" s="131" t="str">
        <f t="shared" si="103"/>
        <v/>
      </c>
      <c r="W214" s="131" t="str">
        <f t="shared" si="103"/>
        <v/>
      </c>
      <c r="X214" s="131" t="str">
        <f t="shared" si="103"/>
        <v/>
      </c>
      <c r="Y214" s="131" t="str">
        <f t="shared" si="103"/>
        <v/>
      </c>
      <c r="Z214" s="131" t="str">
        <f t="shared" si="103"/>
        <v/>
      </c>
      <c r="AA214" s="131" t="str">
        <f t="shared" si="103"/>
        <v/>
      </c>
      <c r="AB214" s="131" t="str">
        <f t="shared" si="103"/>
        <v/>
      </c>
      <c r="AC214" s="131" t="str">
        <f t="shared" si="103"/>
        <v/>
      </c>
      <c r="AD214" s="131" t="str">
        <f t="shared" si="103"/>
        <v/>
      </c>
      <c r="AE214" s="131" t="str">
        <f t="shared" si="103"/>
        <v/>
      </c>
      <c r="AF214" s="131" t="str">
        <f t="shared" si="104"/>
        <v/>
      </c>
      <c r="AG214" s="131" t="str">
        <f t="shared" si="104"/>
        <v/>
      </c>
      <c r="AH214" s="131" t="str">
        <f t="shared" si="104"/>
        <v/>
      </c>
      <c r="AI214" s="131" t="str">
        <f t="shared" si="104"/>
        <v/>
      </c>
      <c r="AJ214" s="131" t="str">
        <f t="shared" si="104"/>
        <v/>
      </c>
      <c r="AK214" s="131" t="str">
        <f t="shared" si="104"/>
        <v/>
      </c>
      <c r="AL214" s="131" t="str">
        <f t="shared" si="104"/>
        <v/>
      </c>
      <c r="AM214" s="131" t="str">
        <f t="shared" si="104"/>
        <v/>
      </c>
      <c r="AN214" s="131" t="str">
        <f t="shared" si="104"/>
        <v/>
      </c>
      <c r="AO214" s="131" t="str">
        <f t="shared" si="104"/>
        <v/>
      </c>
      <c r="AP214" s="131" t="str">
        <f t="shared" si="105"/>
        <v/>
      </c>
      <c r="AQ214" s="131" t="str">
        <f t="shared" si="105"/>
        <v/>
      </c>
      <c r="AR214" s="131" t="str">
        <f t="shared" si="105"/>
        <v/>
      </c>
      <c r="AS214" s="131" t="str">
        <f t="shared" si="105"/>
        <v>SAN PATRICIO COUNTY</v>
      </c>
      <c r="AT214" s="131" t="str">
        <f t="shared" si="105"/>
        <v/>
      </c>
      <c r="AU214" s="131" t="str">
        <f t="shared" si="105"/>
        <v/>
      </c>
      <c r="AV214" s="131" t="str">
        <f t="shared" si="105"/>
        <v/>
      </c>
      <c r="AW214" s="131" t="str">
        <f t="shared" si="105"/>
        <v/>
      </c>
      <c r="AX214" s="131" t="str">
        <f t="shared" si="105"/>
        <v/>
      </c>
      <c r="AY214" s="131" t="str">
        <f t="shared" si="105"/>
        <v/>
      </c>
      <c r="AZ214" s="131" t="str">
        <f t="shared" si="105"/>
        <v/>
      </c>
    </row>
    <row r="215" spans="1:52" x14ac:dyDescent="0.2">
      <c r="A215" s="135">
        <v>206</v>
      </c>
      <c r="B215" s="131" t="str">
        <f t="shared" si="101"/>
        <v/>
      </c>
      <c r="C215" s="131" t="str">
        <f t="shared" si="101"/>
        <v/>
      </c>
      <c r="D215" s="131" t="str">
        <f t="shared" si="101"/>
        <v/>
      </c>
      <c r="E215" s="131" t="str">
        <f t="shared" si="101"/>
        <v/>
      </c>
      <c r="F215" s="131" t="str">
        <f t="shared" si="101"/>
        <v/>
      </c>
      <c r="G215" s="131" t="str">
        <f t="shared" si="101"/>
        <v/>
      </c>
      <c r="H215" s="131" t="str">
        <f t="shared" si="101"/>
        <v/>
      </c>
      <c r="I215" s="131" t="str">
        <f t="shared" si="101"/>
        <v/>
      </c>
      <c r="J215" s="131" t="str">
        <f t="shared" si="101"/>
        <v/>
      </c>
      <c r="K215" s="131" t="str">
        <f t="shared" si="101"/>
        <v/>
      </c>
      <c r="L215" s="131" t="str">
        <f t="shared" si="102"/>
        <v/>
      </c>
      <c r="M215" s="131" t="str">
        <f t="shared" si="102"/>
        <v/>
      </c>
      <c r="N215" s="131" t="str">
        <f t="shared" si="102"/>
        <v/>
      </c>
      <c r="O215" s="131" t="str">
        <f t="shared" si="102"/>
        <v/>
      </c>
      <c r="P215" s="131" t="str">
        <f t="shared" si="102"/>
        <v/>
      </c>
      <c r="Q215" s="131" t="str">
        <f t="shared" si="102"/>
        <v/>
      </c>
      <c r="R215" s="131" t="str">
        <f t="shared" si="102"/>
        <v/>
      </c>
      <c r="S215" s="131" t="str">
        <f t="shared" si="102"/>
        <v/>
      </c>
      <c r="T215" s="131" t="str">
        <f t="shared" si="102"/>
        <v/>
      </c>
      <c r="U215" s="131" t="str">
        <f t="shared" si="102"/>
        <v/>
      </c>
      <c r="V215" s="131" t="str">
        <f t="shared" si="103"/>
        <v/>
      </c>
      <c r="W215" s="131" t="str">
        <f t="shared" si="103"/>
        <v/>
      </c>
      <c r="X215" s="131" t="str">
        <f t="shared" si="103"/>
        <v/>
      </c>
      <c r="Y215" s="131" t="str">
        <f t="shared" si="103"/>
        <v/>
      </c>
      <c r="Z215" s="131" t="str">
        <f t="shared" si="103"/>
        <v/>
      </c>
      <c r="AA215" s="131" t="str">
        <f t="shared" si="103"/>
        <v/>
      </c>
      <c r="AB215" s="131" t="str">
        <f t="shared" si="103"/>
        <v/>
      </c>
      <c r="AC215" s="131" t="str">
        <f t="shared" si="103"/>
        <v/>
      </c>
      <c r="AD215" s="131" t="str">
        <f t="shared" si="103"/>
        <v/>
      </c>
      <c r="AE215" s="131" t="str">
        <f t="shared" si="103"/>
        <v/>
      </c>
      <c r="AF215" s="131" t="str">
        <f t="shared" si="104"/>
        <v/>
      </c>
      <c r="AG215" s="131" t="str">
        <f t="shared" si="104"/>
        <v/>
      </c>
      <c r="AH215" s="131" t="str">
        <f t="shared" si="104"/>
        <v/>
      </c>
      <c r="AI215" s="131" t="str">
        <f t="shared" si="104"/>
        <v/>
      </c>
      <c r="AJ215" s="131" t="str">
        <f t="shared" si="104"/>
        <v/>
      </c>
      <c r="AK215" s="131" t="str">
        <f t="shared" si="104"/>
        <v/>
      </c>
      <c r="AL215" s="131" t="str">
        <f t="shared" si="104"/>
        <v/>
      </c>
      <c r="AM215" s="131" t="str">
        <f t="shared" si="104"/>
        <v/>
      </c>
      <c r="AN215" s="131" t="str">
        <f t="shared" si="104"/>
        <v/>
      </c>
      <c r="AO215" s="131" t="str">
        <f t="shared" si="104"/>
        <v/>
      </c>
      <c r="AP215" s="131" t="str">
        <f t="shared" si="105"/>
        <v/>
      </c>
      <c r="AQ215" s="131" t="str">
        <f t="shared" si="105"/>
        <v/>
      </c>
      <c r="AR215" s="131" t="str">
        <f t="shared" si="105"/>
        <v/>
      </c>
      <c r="AS215" s="131" t="str">
        <f t="shared" si="105"/>
        <v>SAN SABA COUNTY</v>
      </c>
      <c r="AT215" s="131" t="str">
        <f t="shared" si="105"/>
        <v/>
      </c>
      <c r="AU215" s="131" t="str">
        <f t="shared" si="105"/>
        <v/>
      </c>
      <c r="AV215" s="131" t="str">
        <f t="shared" si="105"/>
        <v/>
      </c>
      <c r="AW215" s="131" t="str">
        <f t="shared" si="105"/>
        <v/>
      </c>
      <c r="AX215" s="131" t="str">
        <f t="shared" si="105"/>
        <v/>
      </c>
      <c r="AY215" s="131" t="str">
        <f t="shared" si="105"/>
        <v/>
      </c>
      <c r="AZ215" s="131" t="str">
        <f t="shared" si="105"/>
        <v/>
      </c>
    </row>
    <row r="216" spans="1:52" x14ac:dyDescent="0.2">
      <c r="A216" s="135">
        <v>207</v>
      </c>
      <c r="B216" s="131" t="str">
        <f t="shared" si="101"/>
        <v/>
      </c>
      <c r="C216" s="131" t="str">
        <f t="shared" si="101"/>
        <v/>
      </c>
      <c r="D216" s="131" t="str">
        <f t="shared" si="101"/>
        <v/>
      </c>
      <c r="E216" s="131" t="str">
        <f t="shared" si="101"/>
        <v/>
      </c>
      <c r="F216" s="131" t="str">
        <f t="shared" si="101"/>
        <v/>
      </c>
      <c r="G216" s="131" t="str">
        <f t="shared" si="101"/>
        <v/>
      </c>
      <c r="H216" s="131" t="str">
        <f t="shared" si="101"/>
        <v/>
      </c>
      <c r="I216" s="131" t="str">
        <f t="shared" si="101"/>
        <v/>
      </c>
      <c r="J216" s="131" t="str">
        <f t="shared" si="101"/>
        <v/>
      </c>
      <c r="K216" s="131" t="str">
        <f t="shared" si="101"/>
        <v/>
      </c>
      <c r="L216" s="131" t="str">
        <f t="shared" si="102"/>
        <v/>
      </c>
      <c r="M216" s="131" t="str">
        <f t="shared" si="102"/>
        <v/>
      </c>
      <c r="N216" s="131" t="str">
        <f t="shared" si="102"/>
        <v/>
      </c>
      <c r="O216" s="131" t="str">
        <f t="shared" si="102"/>
        <v/>
      </c>
      <c r="P216" s="131" t="str">
        <f t="shared" si="102"/>
        <v/>
      </c>
      <c r="Q216" s="131" t="str">
        <f t="shared" si="102"/>
        <v/>
      </c>
      <c r="R216" s="131" t="str">
        <f t="shared" si="102"/>
        <v/>
      </c>
      <c r="S216" s="131" t="str">
        <f t="shared" si="102"/>
        <v/>
      </c>
      <c r="T216" s="131" t="str">
        <f t="shared" si="102"/>
        <v/>
      </c>
      <c r="U216" s="131" t="str">
        <f t="shared" si="102"/>
        <v/>
      </c>
      <c r="V216" s="131" t="str">
        <f t="shared" si="103"/>
        <v/>
      </c>
      <c r="W216" s="131" t="str">
        <f t="shared" si="103"/>
        <v/>
      </c>
      <c r="X216" s="131" t="str">
        <f t="shared" si="103"/>
        <v/>
      </c>
      <c r="Y216" s="131" t="str">
        <f t="shared" si="103"/>
        <v/>
      </c>
      <c r="Z216" s="131" t="str">
        <f t="shared" si="103"/>
        <v/>
      </c>
      <c r="AA216" s="131" t="str">
        <f t="shared" si="103"/>
        <v/>
      </c>
      <c r="AB216" s="131" t="str">
        <f t="shared" si="103"/>
        <v/>
      </c>
      <c r="AC216" s="131" t="str">
        <f t="shared" si="103"/>
        <v/>
      </c>
      <c r="AD216" s="131" t="str">
        <f t="shared" si="103"/>
        <v/>
      </c>
      <c r="AE216" s="131" t="str">
        <f t="shared" si="103"/>
        <v/>
      </c>
      <c r="AF216" s="131" t="str">
        <f t="shared" si="104"/>
        <v/>
      </c>
      <c r="AG216" s="131" t="str">
        <f t="shared" si="104"/>
        <v/>
      </c>
      <c r="AH216" s="131" t="str">
        <f t="shared" si="104"/>
        <v/>
      </c>
      <c r="AI216" s="131" t="str">
        <f t="shared" si="104"/>
        <v/>
      </c>
      <c r="AJ216" s="131" t="str">
        <f t="shared" si="104"/>
        <v/>
      </c>
      <c r="AK216" s="131" t="str">
        <f t="shared" si="104"/>
        <v/>
      </c>
      <c r="AL216" s="131" t="str">
        <f t="shared" si="104"/>
        <v/>
      </c>
      <c r="AM216" s="131" t="str">
        <f t="shared" si="104"/>
        <v/>
      </c>
      <c r="AN216" s="131" t="str">
        <f t="shared" si="104"/>
        <v/>
      </c>
      <c r="AO216" s="131" t="str">
        <f t="shared" si="104"/>
        <v/>
      </c>
      <c r="AP216" s="131" t="str">
        <f t="shared" si="105"/>
        <v/>
      </c>
      <c r="AQ216" s="131" t="str">
        <f t="shared" si="105"/>
        <v/>
      </c>
      <c r="AR216" s="131" t="str">
        <f t="shared" si="105"/>
        <v/>
      </c>
      <c r="AS216" s="131" t="str">
        <f t="shared" si="105"/>
        <v>SCHLEICHER COUNTY</v>
      </c>
      <c r="AT216" s="131" t="str">
        <f t="shared" si="105"/>
        <v/>
      </c>
      <c r="AU216" s="131" t="str">
        <f t="shared" si="105"/>
        <v/>
      </c>
      <c r="AV216" s="131" t="str">
        <f t="shared" si="105"/>
        <v/>
      </c>
      <c r="AW216" s="131" t="str">
        <f t="shared" si="105"/>
        <v/>
      </c>
      <c r="AX216" s="131" t="str">
        <f t="shared" si="105"/>
        <v/>
      </c>
      <c r="AY216" s="131" t="str">
        <f t="shared" si="105"/>
        <v/>
      </c>
      <c r="AZ216" s="131" t="str">
        <f t="shared" si="105"/>
        <v/>
      </c>
    </row>
    <row r="217" spans="1:52" x14ac:dyDescent="0.2">
      <c r="A217" s="135">
        <v>208</v>
      </c>
      <c r="B217" s="131" t="str">
        <f t="shared" si="101"/>
        <v/>
      </c>
      <c r="C217" s="131" t="str">
        <f t="shared" si="101"/>
        <v/>
      </c>
      <c r="D217" s="131" t="str">
        <f t="shared" si="101"/>
        <v/>
      </c>
      <c r="E217" s="131" t="str">
        <f t="shared" si="101"/>
        <v/>
      </c>
      <c r="F217" s="131" t="str">
        <f t="shared" si="101"/>
        <v/>
      </c>
      <c r="G217" s="131" t="str">
        <f t="shared" si="101"/>
        <v/>
      </c>
      <c r="H217" s="131" t="str">
        <f t="shared" si="101"/>
        <v/>
      </c>
      <c r="I217" s="131" t="str">
        <f t="shared" si="101"/>
        <v/>
      </c>
      <c r="J217" s="131" t="str">
        <f t="shared" si="101"/>
        <v/>
      </c>
      <c r="K217" s="131" t="str">
        <f t="shared" si="101"/>
        <v/>
      </c>
      <c r="L217" s="131" t="str">
        <f t="shared" si="102"/>
        <v/>
      </c>
      <c r="M217" s="131" t="str">
        <f t="shared" si="102"/>
        <v/>
      </c>
      <c r="N217" s="131" t="str">
        <f t="shared" si="102"/>
        <v/>
      </c>
      <c r="O217" s="131" t="str">
        <f t="shared" si="102"/>
        <v/>
      </c>
      <c r="P217" s="131" t="str">
        <f t="shared" si="102"/>
        <v/>
      </c>
      <c r="Q217" s="131" t="str">
        <f t="shared" si="102"/>
        <v/>
      </c>
      <c r="R217" s="131" t="str">
        <f t="shared" si="102"/>
        <v/>
      </c>
      <c r="S217" s="131" t="str">
        <f t="shared" si="102"/>
        <v/>
      </c>
      <c r="T217" s="131" t="str">
        <f t="shared" si="102"/>
        <v/>
      </c>
      <c r="U217" s="131" t="str">
        <f t="shared" si="102"/>
        <v/>
      </c>
      <c r="V217" s="131" t="str">
        <f t="shared" si="103"/>
        <v/>
      </c>
      <c r="W217" s="131" t="str">
        <f t="shared" si="103"/>
        <v/>
      </c>
      <c r="X217" s="131" t="str">
        <f t="shared" si="103"/>
        <v/>
      </c>
      <c r="Y217" s="131" t="str">
        <f t="shared" si="103"/>
        <v/>
      </c>
      <c r="Z217" s="131" t="str">
        <f t="shared" si="103"/>
        <v/>
      </c>
      <c r="AA217" s="131" t="str">
        <f t="shared" si="103"/>
        <v/>
      </c>
      <c r="AB217" s="131" t="str">
        <f t="shared" si="103"/>
        <v/>
      </c>
      <c r="AC217" s="131" t="str">
        <f t="shared" si="103"/>
        <v/>
      </c>
      <c r="AD217" s="131" t="str">
        <f t="shared" si="103"/>
        <v/>
      </c>
      <c r="AE217" s="131" t="str">
        <f t="shared" si="103"/>
        <v/>
      </c>
      <c r="AF217" s="131" t="str">
        <f t="shared" si="104"/>
        <v/>
      </c>
      <c r="AG217" s="131" t="str">
        <f t="shared" si="104"/>
        <v/>
      </c>
      <c r="AH217" s="131" t="str">
        <f t="shared" si="104"/>
        <v/>
      </c>
      <c r="AI217" s="131" t="str">
        <f t="shared" si="104"/>
        <v/>
      </c>
      <c r="AJ217" s="131" t="str">
        <f t="shared" si="104"/>
        <v/>
      </c>
      <c r="AK217" s="131" t="str">
        <f t="shared" si="104"/>
        <v/>
      </c>
      <c r="AL217" s="131" t="str">
        <f t="shared" si="104"/>
        <v/>
      </c>
      <c r="AM217" s="131" t="str">
        <f t="shared" si="104"/>
        <v/>
      </c>
      <c r="AN217" s="131" t="str">
        <f t="shared" si="104"/>
        <v/>
      </c>
      <c r="AO217" s="131" t="str">
        <f t="shared" si="104"/>
        <v/>
      </c>
      <c r="AP217" s="131" t="str">
        <f t="shared" si="105"/>
        <v/>
      </c>
      <c r="AQ217" s="131" t="str">
        <f t="shared" si="105"/>
        <v/>
      </c>
      <c r="AR217" s="131" t="str">
        <f t="shared" si="105"/>
        <v/>
      </c>
      <c r="AS217" s="131" t="str">
        <f t="shared" si="105"/>
        <v>SCURRY COUNTY</v>
      </c>
      <c r="AT217" s="131" t="str">
        <f t="shared" si="105"/>
        <v/>
      </c>
      <c r="AU217" s="131" t="str">
        <f t="shared" si="105"/>
        <v/>
      </c>
      <c r="AV217" s="131" t="str">
        <f t="shared" si="105"/>
        <v/>
      </c>
      <c r="AW217" s="131" t="str">
        <f t="shared" si="105"/>
        <v/>
      </c>
      <c r="AX217" s="131" t="str">
        <f t="shared" si="105"/>
        <v/>
      </c>
      <c r="AY217" s="131" t="str">
        <f t="shared" si="105"/>
        <v/>
      </c>
      <c r="AZ217" s="131" t="str">
        <f t="shared" si="105"/>
        <v/>
      </c>
    </row>
    <row r="218" spans="1:52" x14ac:dyDescent="0.2">
      <c r="A218" s="135">
        <v>209</v>
      </c>
      <c r="B218" s="131" t="str">
        <f t="shared" si="101"/>
        <v/>
      </c>
      <c r="C218" s="131" t="str">
        <f t="shared" si="101"/>
        <v/>
      </c>
      <c r="D218" s="131" t="str">
        <f t="shared" si="101"/>
        <v/>
      </c>
      <c r="E218" s="131" t="str">
        <f t="shared" si="101"/>
        <v/>
      </c>
      <c r="F218" s="131" t="str">
        <f t="shared" si="101"/>
        <v/>
      </c>
      <c r="G218" s="131" t="str">
        <f t="shared" si="101"/>
        <v/>
      </c>
      <c r="H218" s="131" t="str">
        <f t="shared" si="101"/>
        <v/>
      </c>
      <c r="I218" s="131" t="str">
        <f t="shared" si="101"/>
        <v/>
      </c>
      <c r="J218" s="131" t="str">
        <f t="shared" si="101"/>
        <v/>
      </c>
      <c r="K218" s="131" t="str">
        <f t="shared" si="101"/>
        <v/>
      </c>
      <c r="L218" s="131" t="str">
        <f t="shared" si="102"/>
        <v/>
      </c>
      <c r="M218" s="131" t="str">
        <f t="shared" si="102"/>
        <v/>
      </c>
      <c r="N218" s="131" t="str">
        <f t="shared" si="102"/>
        <v/>
      </c>
      <c r="O218" s="131" t="str">
        <f t="shared" si="102"/>
        <v/>
      </c>
      <c r="P218" s="131" t="str">
        <f t="shared" si="102"/>
        <v/>
      </c>
      <c r="Q218" s="131" t="str">
        <f t="shared" si="102"/>
        <v/>
      </c>
      <c r="R218" s="131" t="str">
        <f t="shared" si="102"/>
        <v/>
      </c>
      <c r="S218" s="131" t="str">
        <f t="shared" si="102"/>
        <v/>
      </c>
      <c r="T218" s="131" t="str">
        <f t="shared" si="102"/>
        <v/>
      </c>
      <c r="U218" s="131" t="str">
        <f t="shared" si="102"/>
        <v/>
      </c>
      <c r="V218" s="131" t="str">
        <f t="shared" si="103"/>
        <v/>
      </c>
      <c r="W218" s="131" t="str">
        <f t="shared" si="103"/>
        <v/>
      </c>
      <c r="X218" s="131" t="str">
        <f t="shared" si="103"/>
        <v/>
      </c>
      <c r="Y218" s="131" t="str">
        <f t="shared" si="103"/>
        <v/>
      </c>
      <c r="Z218" s="131" t="str">
        <f t="shared" si="103"/>
        <v/>
      </c>
      <c r="AA218" s="131" t="str">
        <f t="shared" si="103"/>
        <v/>
      </c>
      <c r="AB218" s="131" t="str">
        <f t="shared" si="103"/>
        <v/>
      </c>
      <c r="AC218" s="131" t="str">
        <f t="shared" si="103"/>
        <v/>
      </c>
      <c r="AD218" s="131" t="str">
        <f t="shared" si="103"/>
        <v/>
      </c>
      <c r="AE218" s="131" t="str">
        <f t="shared" si="103"/>
        <v/>
      </c>
      <c r="AF218" s="131" t="str">
        <f t="shared" si="104"/>
        <v/>
      </c>
      <c r="AG218" s="131" t="str">
        <f t="shared" si="104"/>
        <v/>
      </c>
      <c r="AH218" s="131" t="str">
        <f t="shared" si="104"/>
        <v/>
      </c>
      <c r="AI218" s="131" t="str">
        <f t="shared" si="104"/>
        <v/>
      </c>
      <c r="AJ218" s="131" t="str">
        <f t="shared" si="104"/>
        <v/>
      </c>
      <c r="AK218" s="131" t="str">
        <f t="shared" si="104"/>
        <v/>
      </c>
      <c r="AL218" s="131" t="str">
        <f t="shared" si="104"/>
        <v/>
      </c>
      <c r="AM218" s="131" t="str">
        <f t="shared" si="104"/>
        <v/>
      </c>
      <c r="AN218" s="131" t="str">
        <f t="shared" si="104"/>
        <v/>
      </c>
      <c r="AO218" s="131" t="str">
        <f t="shared" si="104"/>
        <v/>
      </c>
      <c r="AP218" s="131" t="str">
        <f t="shared" si="105"/>
        <v/>
      </c>
      <c r="AQ218" s="131" t="str">
        <f t="shared" si="105"/>
        <v/>
      </c>
      <c r="AR218" s="131" t="str">
        <f t="shared" si="105"/>
        <v/>
      </c>
      <c r="AS218" s="131" t="str">
        <f t="shared" si="105"/>
        <v>SHACKELFORD COUNTY</v>
      </c>
      <c r="AT218" s="131" t="str">
        <f t="shared" si="105"/>
        <v/>
      </c>
      <c r="AU218" s="131" t="str">
        <f t="shared" si="105"/>
        <v/>
      </c>
      <c r="AV218" s="131" t="str">
        <f t="shared" si="105"/>
        <v/>
      </c>
      <c r="AW218" s="131" t="str">
        <f t="shared" si="105"/>
        <v/>
      </c>
      <c r="AX218" s="131" t="str">
        <f t="shared" si="105"/>
        <v/>
      </c>
      <c r="AY218" s="131" t="str">
        <f t="shared" si="105"/>
        <v/>
      </c>
      <c r="AZ218" s="131" t="str">
        <f t="shared" si="105"/>
        <v/>
      </c>
    </row>
    <row r="219" spans="1:52" x14ac:dyDescent="0.2">
      <c r="A219" s="135">
        <v>210</v>
      </c>
      <c r="B219" s="131" t="str">
        <f t="shared" si="101"/>
        <v/>
      </c>
      <c r="C219" s="131" t="str">
        <f t="shared" si="101"/>
        <v/>
      </c>
      <c r="D219" s="131" t="str">
        <f t="shared" si="101"/>
        <v/>
      </c>
      <c r="E219" s="131" t="str">
        <f t="shared" si="101"/>
        <v/>
      </c>
      <c r="F219" s="131" t="str">
        <f t="shared" si="101"/>
        <v/>
      </c>
      <c r="G219" s="131" t="str">
        <f t="shared" si="101"/>
        <v/>
      </c>
      <c r="H219" s="131" t="str">
        <f t="shared" si="101"/>
        <v/>
      </c>
      <c r="I219" s="131" t="str">
        <f t="shared" si="101"/>
        <v/>
      </c>
      <c r="J219" s="131" t="str">
        <f t="shared" si="101"/>
        <v/>
      </c>
      <c r="K219" s="131" t="str">
        <f t="shared" si="101"/>
        <v/>
      </c>
      <c r="L219" s="131" t="str">
        <f t="shared" si="102"/>
        <v/>
      </c>
      <c r="M219" s="131" t="str">
        <f t="shared" si="102"/>
        <v/>
      </c>
      <c r="N219" s="131" t="str">
        <f t="shared" si="102"/>
        <v/>
      </c>
      <c r="O219" s="131" t="str">
        <f t="shared" si="102"/>
        <v/>
      </c>
      <c r="P219" s="131" t="str">
        <f t="shared" si="102"/>
        <v/>
      </c>
      <c r="Q219" s="131" t="str">
        <f t="shared" si="102"/>
        <v/>
      </c>
      <c r="R219" s="131" t="str">
        <f t="shared" si="102"/>
        <v/>
      </c>
      <c r="S219" s="131" t="str">
        <f t="shared" si="102"/>
        <v/>
      </c>
      <c r="T219" s="131" t="str">
        <f t="shared" si="102"/>
        <v/>
      </c>
      <c r="U219" s="131" t="str">
        <f t="shared" si="102"/>
        <v/>
      </c>
      <c r="V219" s="131" t="str">
        <f t="shared" si="103"/>
        <v/>
      </c>
      <c r="W219" s="131" t="str">
        <f t="shared" si="103"/>
        <v/>
      </c>
      <c r="X219" s="131" t="str">
        <f t="shared" si="103"/>
        <v/>
      </c>
      <c r="Y219" s="131" t="str">
        <f t="shared" si="103"/>
        <v/>
      </c>
      <c r="Z219" s="131" t="str">
        <f t="shared" si="103"/>
        <v/>
      </c>
      <c r="AA219" s="131" t="str">
        <f t="shared" si="103"/>
        <v/>
      </c>
      <c r="AB219" s="131" t="str">
        <f t="shared" si="103"/>
        <v/>
      </c>
      <c r="AC219" s="131" t="str">
        <f t="shared" si="103"/>
        <v/>
      </c>
      <c r="AD219" s="131" t="str">
        <f t="shared" si="103"/>
        <v/>
      </c>
      <c r="AE219" s="131" t="str">
        <f t="shared" si="103"/>
        <v/>
      </c>
      <c r="AF219" s="131" t="str">
        <f t="shared" si="104"/>
        <v/>
      </c>
      <c r="AG219" s="131" t="str">
        <f t="shared" si="104"/>
        <v/>
      </c>
      <c r="AH219" s="131" t="str">
        <f t="shared" si="104"/>
        <v/>
      </c>
      <c r="AI219" s="131" t="str">
        <f t="shared" si="104"/>
        <v/>
      </c>
      <c r="AJ219" s="131" t="str">
        <f t="shared" si="104"/>
        <v/>
      </c>
      <c r="AK219" s="131" t="str">
        <f t="shared" si="104"/>
        <v/>
      </c>
      <c r="AL219" s="131" t="str">
        <f t="shared" si="104"/>
        <v/>
      </c>
      <c r="AM219" s="131" t="str">
        <f t="shared" si="104"/>
        <v/>
      </c>
      <c r="AN219" s="131" t="str">
        <f t="shared" si="104"/>
        <v/>
      </c>
      <c r="AO219" s="131" t="str">
        <f t="shared" si="104"/>
        <v/>
      </c>
      <c r="AP219" s="131" t="str">
        <f t="shared" si="105"/>
        <v/>
      </c>
      <c r="AQ219" s="131" t="str">
        <f t="shared" si="105"/>
        <v/>
      </c>
      <c r="AR219" s="131" t="str">
        <f t="shared" si="105"/>
        <v/>
      </c>
      <c r="AS219" s="131" t="str">
        <f t="shared" si="105"/>
        <v>SHELBY COUNTY</v>
      </c>
      <c r="AT219" s="131" t="str">
        <f t="shared" si="105"/>
        <v/>
      </c>
      <c r="AU219" s="131" t="str">
        <f t="shared" si="105"/>
        <v/>
      </c>
      <c r="AV219" s="131" t="str">
        <f t="shared" si="105"/>
        <v/>
      </c>
      <c r="AW219" s="131" t="str">
        <f t="shared" si="105"/>
        <v/>
      </c>
      <c r="AX219" s="131" t="str">
        <f t="shared" si="105"/>
        <v/>
      </c>
      <c r="AY219" s="131" t="str">
        <f t="shared" si="105"/>
        <v/>
      </c>
      <c r="AZ219" s="131" t="str">
        <f t="shared" si="105"/>
        <v/>
      </c>
    </row>
    <row r="220" spans="1:52" x14ac:dyDescent="0.2">
      <c r="A220" s="135">
        <v>211</v>
      </c>
      <c r="B220" s="131" t="str">
        <f t="shared" ref="B220:K229" si="106">IFERROR(VLOOKUP($B$3&amp;"_"&amp;B$8&amp;$A220,LookUpTable_CountyName_AllYears,3,FALSE),"")</f>
        <v/>
      </c>
      <c r="C220" s="131" t="str">
        <f t="shared" si="106"/>
        <v/>
      </c>
      <c r="D220" s="131" t="str">
        <f t="shared" si="106"/>
        <v/>
      </c>
      <c r="E220" s="131" t="str">
        <f t="shared" si="106"/>
        <v/>
      </c>
      <c r="F220" s="131" t="str">
        <f t="shared" si="106"/>
        <v/>
      </c>
      <c r="G220" s="131" t="str">
        <f t="shared" si="106"/>
        <v/>
      </c>
      <c r="H220" s="131" t="str">
        <f t="shared" si="106"/>
        <v/>
      </c>
      <c r="I220" s="131" t="str">
        <f t="shared" si="106"/>
        <v/>
      </c>
      <c r="J220" s="131" t="str">
        <f t="shared" si="106"/>
        <v/>
      </c>
      <c r="K220" s="131" t="str">
        <f t="shared" si="106"/>
        <v/>
      </c>
      <c r="L220" s="131" t="str">
        <f t="shared" ref="L220:U229" si="107">IFERROR(VLOOKUP($B$3&amp;"_"&amp;L$8&amp;$A220,LookUpTable_CountyName_AllYears,3,FALSE),"")</f>
        <v/>
      </c>
      <c r="M220" s="131" t="str">
        <f t="shared" si="107"/>
        <v/>
      </c>
      <c r="N220" s="131" t="str">
        <f t="shared" si="107"/>
        <v/>
      </c>
      <c r="O220" s="131" t="str">
        <f t="shared" si="107"/>
        <v/>
      </c>
      <c r="P220" s="131" t="str">
        <f t="shared" si="107"/>
        <v/>
      </c>
      <c r="Q220" s="131" t="str">
        <f t="shared" si="107"/>
        <v/>
      </c>
      <c r="R220" s="131" t="str">
        <f t="shared" si="107"/>
        <v/>
      </c>
      <c r="S220" s="131" t="str">
        <f t="shared" si="107"/>
        <v/>
      </c>
      <c r="T220" s="131" t="str">
        <f t="shared" si="107"/>
        <v/>
      </c>
      <c r="U220" s="131" t="str">
        <f t="shared" si="107"/>
        <v/>
      </c>
      <c r="V220" s="131" t="str">
        <f t="shared" ref="V220:AE229" si="108">IFERROR(VLOOKUP($B$3&amp;"_"&amp;V$8&amp;$A220,LookUpTable_CountyName_AllYears,3,FALSE),"")</f>
        <v/>
      </c>
      <c r="W220" s="131" t="str">
        <f t="shared" si="108"/>
        <v/>
      </c>
      <c r="X220" s="131" t="str">
        <f t="shared" si="108"/>
        <v/>
      </c>
      <c r="Y220" s="131" t="str">
        <f t="shared" si="108"/>
        <v/>
      </c>
      <c r="Z220" s="131" t="str">
        <f t="shared" si="108"/>
        <v/>
      </c>
      <c r="AA220" s="131" t="str">
        <f t="shared" si="108"/>
        <v/>
      </c>
      <c r="AB220" s="131" t="str">
        <f t="shared" si="108"/>
        <v/>
      </c>
      <c r="AC220" s="131" t="str">
        <f t="shared" si="108"/>
        <v/>
      </c>
      <c r="AD220" s="131" t="str">
        <f t="shared" si="108"/>
        <v/>
      </c>
      <c r="AE220" s="131" t="str">
        <f t="shared" si="108"/>
        <v/>
      </c>
      <c r="AF220" s="131" t="str">
        <f t="shared" ref="AF220:AO229" si="109">IFERROR(VLOOKUP($B$3&amp;"_"&amp;AF$8&amp;$A220,LookUpTable_CountyName_AllYears,3,FALSE),"")</f>
        <v/>
      </c>
      <c r="AG220" s="131" t="str">
        <f t="shared" si="109"/>
        <v/>
      </c>
      <c r="AH220" s="131" t="str">
        <f t="shared" si="109"/>
        <v/>
      </c>
      <c r="AI220" s="131" t="str">
        <f t="shared" si="109"/>
        <v/>
      </c>
      <c r="AJ220" s="131" t="str">
        <f t="shared" si="109"/>
        <v/>
      </c>
      <c r="AK220" s="131" t="str">
        <f t="shared" si="109"/>
        <v/>
      </c>
      <c r="AL220" s="131" t="str">
        <f t="shared" si="109"/>
        <v/>
      </c>
      <c r="AM220" s="131" t="str">
        <f t="shared" si="109"/>
        <v/>
      </c>
      <c r="AN220" s="131" t="str">
        <f t="shared" si="109"/>
        <v/>
      </c>
      <c r="AO220" s="131" t="str">
        <f t="shared" si="109"/>
        <v/>
      </c>
      <c r="AP220" s="131" t="str">
        <f t="shared" ref="AP220:AZ229" si="110">IFERROR(VLOOKUP($B$3&amp;"_"&amp;AP$8&amp;$A220,LookUpTable_CountyName_AllYears,3,FALSE),"")</f>
        <v/>
      </c>
      <c r="AQ220" s="131" t="str">
        <f t="shared" si="110"/>
        <v/>
      </c>
      <c r="AR220" s="131" t="str">
        <f t="shared" si="110"/>
        <v/>
      </c>
      <c r="AS220" s="131" t="str">
        <f t="shared" si="110"/>
        <v>SHERMAN COUNTY</v>
      </c>
      <c r="AT220" s="131" t="str">
        <f t="shared" si="110"/>
        <v/>
      </c>
      <c r="AU220" s="131" t="str">
        <f t="shared" si="110"/>
        <v/>
      </c>
      <c r="AV220" s="131" t="str">
        <f t="shared" si="110"/>
        <v/>
      </c>
      <c r="AW220" s="131" t="str">
        <f t="shared" si="110"/>
        <v/>
      </c>
      <c r="AX220" s="131" t="str">
        <f t="shared" si="110"/>
        <v/>
      </c>
      <c r="AY220" s="131" t="str">
        <f t="shared" si="110"/>
        <v/>
      </c>
      <c r="AZ220" s="131" t="str">
        <f t="shared" si="110"/>
        <v/>
      </c>
    </row>
    <row r="221" spans="1:52" x14ac:dyDescent="0.2">
      <c r="A221" s="135">
        <v>212</v>
      </c>
      <c r="B221" s="131" t="str">
        <f t="shared" si="106"/>
        <v/>
      </c>
      <c r="C221" s="131" t="str">
        <f t="shared" si="106"/>
        <v/>
      </c>
      <c r="D221" s="131" t="str">
        <f t="shared" si="106"/>
        <v/>
      </c>
      <c r="E221" s="131" t="str">
        <f t="shared" si="106"/>
        <v/>
      </c>
      <c r="F221" s="131" t="str">
        <f t="shared" si="106"/>
        <v/>
      </c>
      <c r="G221" s="131" t="str">
        <f t="shared" si="106"/>
        <v/>
      </c>
      <c r="H221" s="131" t="str">
        <f t="shared" si="106"/>
        <v/>
      </c>
      <c r="I221" s="131" t="str">
        <f t="shared" si="106"/>
        <v/>
      </c>
      <c r="J221" s="131" t="str">
        <f t="shared" si="106"/>
        <v/>
      </c>
      <c r="K221" s="131" t="str">
        <f t="shared" si="106"/>
        <v/>
      </c>
      <c r="L221" s="131" t="str">
        <f t="shared" si="107"/>
        <v/>
      </c>
      <c r="M221" s="131" t="str">
        <f t="shared" si="107"/>
        <v/>
      </c>
      <c r="N221" s="131" t="str">
        <f t="shared" si="107"/>
        <v/>
      </c>
      <c r="O221" s="131" t="str">
        <f t="shared" si="107"/>
        <v/>
      </c>
      <c r="P221" s="131" t="str">
        <f t="shared" si="107"/>
        <v/>
      </c>
      <c r="Q221" s="131" t="str">
        <f t="shared" si="107"/>
        <v/>
      </c>
      <c r="R221" s="131" t="str">
        <f t="shared" si="107"/>
        <v/>
      </c>
      <c r="S221" s="131" t="str">
        <f t="shared" si="107"/>
        <v/>
      </c>
      <c r="T221" s="131" t="str">
        <f t="shared" si="107"/>
        <v/>
      </c>
      <c r="U221" s="131" t="str">
        <f t="shared" si="107"/>
        <v/>
      </c>
      <c r="V221" s="131" t="str">
        <f t="shared" si="108"/>
        <v/>
      </c>
      <c r="W221" s="131" t="str">
        <f t="shared" si="108"/>
        <v/>
      </c>
      <c r="X221" s="131" t="str">
        <f t="shared" si="108"/>
        <v/>
      </c>
      <c r="Y221" s="131" t="str">
        <f t="shared" si="108"/>
        <v/>
      </c>
      <c r="Z221" s="131" t="str">
        <f t="shared" si="108"/>
        <v/>
      </c>
      <c r="AA221" s="131" t="str">
        <f t="shared" si="108"/>
        <v/>
      </c>
      <c r="AB221" s="131" t="str">
        <f t="shared" si="108"/>
        <v/>
      </c>
      <c r="AC221" s="131" t="str">
        <f t="shared" si="108"/>
        <v/>
      </c>
      <c r="AD221" s="131" t="str">
        <f t="shared" si="108"/>
        <v/>
      </c>
      <c r="AE221" s="131" t="str">
        <f t="shared" si="108"/>
        <v/>
      </c>
      <c r="AF221" s="131" t="str">
        <f t="shared" si="109"/>
        <v/>
      </c>
      <c r="AG221" s="131" t="str">
        <f t="shared" si="109"/>
        <v/>
      </c>
      <c r="AH221" s="131" t="str">
        <f t="shared" si="109"/>
        <v/>
      </c>
      <c r="AI221" s="131" t="str">
        <f t="shared" si="109"/>
        <v/>
      </c>
      <c r="AJ221" s="131" t="str">
        <f t="shared" si="109"/>
        <v/>
      </c>
      <c r="AK221" s="131" t="str">
        <f t="shared" si="109"/>
        <v/>
      </c>
      <c r="AL221" s="131" t="str">
        <f t="shared" si="109"/>
        <v/>
      </c>
      <c r="AM221" s="131" t="str">
        <f t="shared" si="109"/>
        <v/>
      </c>
      <c r="AN221" s="131" t="str">
        <f t="shared" si="109"/>
        <v/>
      </c>
      <c r="AO221" s="131" t="str">
        <f t="shared" si="109"/>
        <v/>
      </c>
      <c r="AP221" s="131" t="str">
        <f t="shared" si="110"/>
        <v/>
      </c>
      <c r="AQ221" s="131" t="str">
        <f t="shared" si="110"/>
        <v/>
      </c>
      <c r="AR221" s="131" t="str">
        <f t="shared" si="110"/>
        <v/>
      </c>
      <c r="AS221" s="131" t="str">
        <f t="shared" si="110"/>
        <v>SMITH COUNTY</v>
      </c>
      <c r="AT221" s="131" t="str">
        <f t="shared" si="110"/>
        <v/>
      </c>
      <c r="AU221" s="131" t="str">
        <f t="shared" si="110"/>
        <v/>
      </c>
      <c r="AV221" s="131" t="str">
        <f t="shared" si="110"/>
        <v/>
      </c>
      <c r="AW221" s="131" t="str">
        <f t="shared" si="110"/>
        <v/>
      </c>
      <c r="AX221" s="131" t="str">
        <f t="shared" si="110"/>
        <v/>
      </c>
      <c r="AY221" s="131" t="str">
        <f t="shared" si="110"/>
        <v/>
      </c>
      <c r="AZ221" s="131" t="str">
        <f t="shared" si="110"/>
        <v/>
      </c>
    </row>
    <row r="222" spans="1:52" x14ac:dyDescent="0.2">
      <c r="A222" s="135">
        <v>213</v>
      </c>
      <c r="B222" s="131" t="str">
        <f t="shared" si="106"/>
        <v/>
      </c>
      <c r="C222" s="131" t="str">
        <f t="shared" si="106"/>
        <v/>
      </c>
      <c r="D222" s="131" t="str">
        <f t="shared" si="106"/>
        <v/>
      </c>
      <c r="E222" s="131" t="str">
        <f t="shared" si="106"/>
        <v/>
      </c>
      <c r="F222" s="131" t="str">
        <f t="shared" si="106"/>
        <v/>
      </c>
      <c r="G222" s="131" t="str">
        <f t="shared" si="106"/>
        <v/>
      </c>
      <c r="H222" s="131" t="str">
        <f t="shared" si="106"/>
        <v/>
      </c>
      <c r="I222" s="131" t="str">
        <f t="shared" si="106"/>
        <v/>
      </c>
      <c r="J222" s="131" t="str">
        <f t="shared" si="106"/>
        <v/>
      </c>
      <c r="K222" s="131" t="str">
        <f t="shared" si="106"/>
        <v/>
      </c>
      <c r="L222" s="131" t="str">
        <f t="shared" si="107"/>
        <v/>
      </c>
      <c r="M222" s="131" t="str">
        <f t="shared" si="107"/>
        <v/>
      </c>
      <c r="N222" s="131" t="str">
        <f t="shared" si="107"/>
        <v/>
      </c>
      <c r="O222" s="131" t="str">
        <f t="shared" si="107"/>
        <v/>
      </c>
      <c r="P222" s="131" t="str">
        <f t="shared" si="107"/>
        <v/>
      </c>
      <c r="Q222" s="131" t="str">
        <f t="shared" si="107"/>
        <v/>
      </c>
      <c r="R222" s="131" t="str">
        <f t="shared" si="107"/>
        <v/>
      </c>
      <c r="S222" s="131" t="str">
        <f t="shared" si="107"/>
        <v/>
      </c>
      <c r="T222" s="131" t="str">
        <f t="shared" si="107"/>
        <v/>
      </c>
      <c r="U222" s="131" t="str">
        <f t="shared" si="107"/>
        <v/>
      </c>
      <c r="V222" s="131" t="str">
        <f t="shared" si="108"/>
        <v/>
      </c>
      <c r="W222" s="131" t="str">
        <f t="shared" si="108"/>
        <v/>
      </c>
      <c r="X222" s="131" t="str">
        <f t="shared" si="108"/>
        <v/>
      </c>
      <c r="Y222" s="131" t="str">
        <f t="shared" si="108"/>
        <v/>
      </c>
      <c r="Z222" s="131" t="str">
        <f t="shared" si="108"/>
        <v/>
      </c>
      <c r="AA222" s="131" t="str">
        <f t="shared" si="108"/>
        <v/>
      </c>
      <c r="AB222" s="131" t="str">
        <f t="shared" si="108"/>
        <v/>
      </c>
      <c r="AC222" s="131" t="str">
        <f t="shared" si="108"/>
        <v/>
      </c>
      <c r="AD222" s="131" t="str">
        <f t="shared" si="108"/>
        <v/>
      </c>
      <c r="AE222" s="131" t="str">
        <f t="shared" si="108"/>
        <v/>
      </c>
      <c r="AF222" s="131" t="str">
        <f t="shared" si="109"/>
        <v/>
      </c>
      <c r="AG222" s="131" t="str">
        <f t="shared" si="109"/>
        <v/>
      </c>
      <c r="AH222" s="131" t="str">
        <f t="shared" si="109"/>
        <v/>
      </c>
      <c r="AI222" s="131" t="str">
        <f t="shared" si="109"/>
        <v/>
      </c>
      <c r="AJ222" s="131" t="str">
        <f t="shared" si="109"/>
        <v/>
      </c>
      <c r="AK222" s="131" t="str">
        <f t="shared" si="109"/>
        <v/>
      </c>
      <c r="AL222" s="131" t="str">
        <f t="shared" si="109"/>
        <v/>
      </c>
      <c r="AM222" s="131" t="str">
        <f t="shared" si="109"/>
        <v/>
      </c>
      <c r="AN222" s="131" t="str">
        <f t="shared" si="109"/>
        <v/>
      </c>
      <c r="AO222" s="131" t="str">
        <f t="shared" si="109"/>
        <v/>
      </c>
      <c r="AP222" s="131" t="str">
        <f t="shared" si="110"/>
        <v/>
      </c>
      <c r="AQ222" s="131" t="str">
        <f t="shared" si="110"/>
        <v/>
      </c>
      <c r="AR222" s="131" t="str">
        <f t="shared" si="110"/>
        <v/>
      </c>
      <c r="AS222" s="131" t="str">
        <f t="shared" si="110"/>
        <v>SOMERVELL COUNTY</v>
      </c>
      <c r="AT222" s="131" t="str">
        <f t="shared" si="110"/>
        <v/>
      </c>
      <c r="AU222" s="131" t="str">
        <f t="shared" si="110"/>
        <v/>
      </c>
      <c r="AV222" s="131" t="str">
        <f t="shared" si="110"/>
        <v/>
      </c>
      <c r="AW222" s="131" t="str">
        <f t="shared" si="110"/>
        <v/>
      </c>
      <c r="AX222" s="131" t="str">
        <f t="shared" si="110"/>
        <v/>
      </c>
      <c r="AY222" s="131" t="str">
        <f t="shared" si="110"/>
        <v/>
      </c>
      <c r="AZ222" s="131" t="str">
        <f t="shared" si="110"/>
        <v/>
      </c>
    </row>
    <row r="223" spans="1:52" x14ac:dyDescent="0.2">
      <c r="A223" s="135">
        <v>214</v>
      </c>
      <c r="B223" s="131" t="str">
        <f t="shared" si="106"/>
        <v/>
      </c>
      <c r="C223" s="131" t="str">
        <f t="shared" si="106"/>
        <v/>
      </c>
      <c r="D223" s="131" t="str">
        <f t="shared" si="106"/>
        <v/>
      </c>
      <c r="E223" s="131" t="str">
        <f t="shared" si="106"/>
        <v/>
      </c>
      <c r="F223" s="131" t="str">
        <f t="shared" si="106"/>
        <v/>
      </c>
      <c r="G223" s="131" t="str">
        <f t="shared" si="106"/>
        <v/>
      </c>
      <c r="H223" s="131" t="str">
        <f t="shared" si="106"/>
        <v/>
      </c>
      <c r="I223" s="131" t="str">
        <f t="shared" si="106"/>
        <v/>
      </c>
      <c r="J223" s="131" t="str">
        <f t="shared" si="106"/>
        <v/>
      </c>
      <c r="K223" s="131" t="str">
        <f t="shared" si="106"/>
        <v/>
      </c>
      <c r="L223" s="131" t="str">
        <f t="shared" si="107"/>
        <v/>
      </c>
      <c r="M223" s="131" t="str">
        <f t="shared" si="107"/>
        <v/>
      </c>
      <c r="N223" s="131" t="str">
        <f t="shared" si="107"/>
        <v/>
      </c>
      <c r="O223" s="131" t="str">
        <f t="shared" si="107"/>
        <v/>
      </c>
      <c r="P223" s="131" t="str">
        <f t="shared" si="107"/>
        <v/>
      </c>
      <c r="Q223" s="131" t="str">
        <f t="shared" si="107"/>
        <v/>
      </c>
      <c r="R223" s="131" t="str">
        <f t="shared" si="107"/>
        <v/>
      </c>
      <c r="S223" s="131" t="str">
        <f t="shared" si="107"/>
        <v/>
      </c>
      <c r="T223" s="131" t="str">
        <f t="shared" si="107"/>
        <v/>
      </c>
      <c r="U223" s="131" t="str">
        <f t="shared" si="107"/>
        <v/>
      </c>
      <c r="V223" s="131" t="str">
        <f t="shared" si="108"/>
        <v/>
      </c>
      <c r="W223" s="131" t="str">
        <f t="shared" si="108"/>
        <v/>
      </c>
      <c r="X223" s="131" t="str">
        <f t="shared" si="108"/>
        <v/>
      </c>
      <c r="Y223" s="131" t="str">
        <f t="shared" si="108"/>
        <v/>
      </c>
      <c r="Z223" s="131" t="str">
        <f t="shared" si="108"/>
        <v/>
      </c>
      <c r="AA223" s="131" t="str">
        <f t="shared" si="108"/>
        <v/>
      </c>
      <c r="AB223" s="131" t="str">
        <f t="shared" si="108"/>
        <v/>
      </c>
      <c r="AC223" s="131" t="str">
        <f t="shared" si="108"/>
        <v/>
      </c>
      <c r="AD223" s="131" t="str">
        <f t="shared" si="108"/>
        <v/>
      </c>
      <c r="AE223" s="131" t="str">
        <f t="shared" si="108"/>
        <v/>
      </c>
      <c r="AF223" s="131" t="str">
        <f t="shared" si="109"/>
        <v/>
      </c>
      <c r="AG223" s="131" t="str">
        <f t="shared" si="109"/>
        <v/>
      </c>
      <c r="AH223" s="131" t="str">
        <f t="shared" si="109"/>
        <v/>
      </c>
      <c r="AI223" s="131" t="str">
        <f t="shared" si="109"/>
        <v/>
      </c>
      <c r="AJ223" s="131" t="str">
        <f t="shared" si="109"/>
        <v/>
      </c>
      <c r="AK223" s="131" t="str">
        <f t="shared" si="109"/>
        <v/>
      </c>
      <c r="AL223" s="131" t="str">
        <f t="shared" si="109"/>
        <v/>
      </c>
      <c r="AM223" s="131" t="str">
        <f t="shared" si="109"/>
        <v/>
      </c>
      <c r="AN223" s="131" t="str">
        <f t="shared" si="109"/>
        <v/>
      </c>
      <c r="AO223" s="131" t="str">
        <f t="shared" si="109"/>
        <v/>
      </c>
      <c r="AP223" s="131" t="str">
        <f t="shared" si="110"/>
        <v/>
      </c>
      <c r="AQ223" s="131" t="str">
        <f t="shared" si="110"/>
        <v/>
      </c>
      <c r="AR223" s="131" t="str">
        <f t="shared" si="110"/>
        <v/>
      </c>
      <c r="AS223" s="131" t="str">
        <f t="shared" si="110"/>
        <v>STARR COUNTY</v>
      </c>
      <c r="AT223" s="131" t="str">
        <f t="shared" si="110"/>
        <v/>
      </c>
      <c r="AU223" s="131" t="str">
        <f t="shared" si="110"/>
        <v/>
      </c>
      <c r="AV223" s="131" t="str">
        <f t="shared" si="110"/>
        <v/>
      </c>
      <c r="AW223" s="131" t="str">
        <f t="shared" si="110"/>
        <v/>
      </c>
      <c r="AX223" s="131" t="str">
        <f t="shared" si="110"/>
        <v/>
      </c>
      <c r="AY223" s="131" t="str">
        <f t="shared" si="110"/>
        <v/>
      </c>
      <c r="AZ223" s="131" t="str">
        <f t="shared" si="110"/>
        <v/>
      </c>
    </row>
    <row r="224" spans="1:52" x14ac:dyDescent="0.2">
      <c r="A224" s="135">
        <v>215</v>
      </c>
      <c r="B224" s="131" t="str">
        <f t="shared" si="106"/>
        <v/>
      </c>
      <c r="C224" s="131" t="str">
        <f t="shared" si="106"/>
        <v/>
      </c>
      <c r="D224" s="131" t="str">
        <f t="shared" si="106"/>
        <v/>
      </c>
      <c r="E224" s="131" t="str">
        <f t="shared" si="106"/>
        <v/>
      </c>
      <c r="F224" s="131" t="str">
        <f t="shared" si="106"/>
        <v/>
      </c>
      <c r="G224" s="131" t="str">
        <f t="shared" si="106"/>
        <v/>
      </c>
      <c r="H224" s="131" t="str">
        <f t="shared" si="106"/>
        <v/>
      </c>
      <c r="I224" s="131" t="str">
        <f t="shared" si="106"/>
        <v/>
      </c>
      <c r="J224" s="131" t="str">
        <f t="shared" si="106"/>
        <v/>
      </c>
      <c r="K224" s="131" t="str">
        <f t="shared" si="106"/>
        <v/>
      </c>
      <c r="L224" s="131" t="str">
        <f t="shared" si="107"/>
        <v/>
      </c>
      <c r="M224" s="131" t="str">
        <f t="shared" si="107"/>
        <v/>
      </c>
      <c r="N224" s="131" t="str">
        <f t="shared" si="107"/>
        <v/>
      </c>
      <c r="O224" s="131" t="str">
        <f t="shared" si="107"/>
        <v/>
      </c>
      <c r="P224" s="131" t="str">
        <f t="shared" si="107"/>
        <v/>
      </c>
      <c r="Q224" s="131" t="str">
        <f t="shared" si="107"/>
        <v/>
      </c>
      <c r="R224" s="131" t="str">
        <f t="shared" si="107"/>
        <v/>
      </c>
      <c r="S224" s="131" t="str">
        <f t="shared" si="107"/>
        <v/>
      </c>
      <c r="T224" s="131" t="str">
        <f t="shared" si="107"/>
        <v/>
      </c>
      <c r="U224" s="131" t="str">
        <f t="shared" si="107"/>
        <v/>
      </c>
      <c r="V224" s="131" t="str">
        <f t="shared" si="108"/>
        <v/>
      </c>
      <c r="W224" s="131" t="str">
        <f t="shared" si="108"/>
        <v/>
      </c>
      <c r="X224" s="131" t="str">
        <f t="shared" si="108"/>
        <v/>
      </c>
      <c r="Y224" s="131" t="str">
        <f t="shared" si="108"/>
        <v/>
      </c>
      <c r="Z224" s="131" t="str">
        <f t="shared" si="108"/>
        <v/>
      </c>
      <c r="AA224" s="131" t="str">
        <f t="shared" si="108"/>
        <v/>
      </c>
      <c r="AB224" s="131" t="str">
        <f t="shared" si="108"/>
        <v/>
      </c>
      <c r="AC224" s="131" t="str">
        <f t="shared" si="108"/>
        <v/>
      </c>
      <c r="AD224" s="131" t="str">
        <f t="shared" si="108"/>
        <v/>
      </c>
      <c r="AE224" s="131" t="str">
        <f t="shared" si="108"/>
        <v/>
      </c>
      <c r="AF224" s="131" t="str">
        <f t="shared" si="109"/>
        <v/>
      </c>
      <c r="AG224" s="131" t="str">
        <f t="shared" si="109"/>
        <v/>
      </c>
      <c r="AH224" s="131" t="str">
        <f t="shared" si="109"/>
        <v/>
      </c>
      <c r="AI224" s="131" t="str">
        <f t="shared" si="109"/>
        <v/>
      </c>
      <c r="AJ224" s="131" t="str">
        <f t="shared" si="109"/>
        <v/>
      </c>
      <c r="AK224" s="131" t="str">
        <f t="shared" si="109"/>
        <v/>
      </c>
      <c r="AL224" s="131" t="str">
        <f t="shared" si="109"/>
        <v/>
      </c>
      <c r="AM224" s="131" t="str">
        <f t="shared" si="109"/>
        <v/>
      </c>
      <c r="AN224" s="131" t="str">
        <f t="shared" si="109"/>
        <v/>
      </c>
      <c r="AO224" s="131" t="str">
        <f t="shared" si="109"/>
        <v/>
      </c>
      <c r="AP224" s="131" t="str">
        <f t="shared" si="110"/>
        <v/>
      </c>
      <c r="AQ224" s="131" t="str">
        <f t="shared" si="110"/>
        <v/>
      </c>
      <c r="AR224" s="131" t="str">
        <f t="shared" si="110"/>
        <v/>
      </c>
      <c r="AS224" s="131" t="str">
        <f t="shared" si="110"/>
        <v>STEPHENS COUNTY</v>
      </c>
      <c r="AT224" s="131" t="str">
        <f t="shared" si="110"/>
        <v/>
      </c>
      <c r="AU224" s="131" t="str">
        <f t="shared" si="110"/>
        <v/>
      </c>
      <c r="AV224" s="131" t="str">
        <f t="shared" si="110"/>
        <v/>
      </c>
      <c r="AW224" s="131" t="str">
        <f t="shared" si="110"/>
        <v/>
      </c>
      <c r="AX224" s="131" t="str">
        <f t="shared" si="110"/>
        <v/>
      </c>
      <c r="AY224" s="131" t="str">
        <f t="shared" si="110"/>
        <v/>
      </c>
      <c r="AZ224" s="131" t="str">
        <f t="shared" si="110"/>
        <v/>
      </c>
    </row>
    <row r="225" spans="1:52" x14ac:dyDescent="0.2">
      <c r="A225" s="135">
        <v>216</v>
      </c>
      <c r="B225" s="131" t="str">
        <f t="shared" si="106"/>
        <v/>
      </c>
      <c r="C225" s="131" t="str">
        <f t="shared" si="106"/>
        <v/>
      </c>
      <c r="D225" s="131" t="str">
        <f t="shared" si="106"/>
        <v/>
      </c>
      <c r="E225" s="131" t="str">
        <f t="shared" si="106"/>
        <v/>
      </c>
      <c r="F225" s="131" t="str">
        <f t="shared" si="106"/>
        <v/>
      </c>
      <c r="G225" s="131" t="str">
        <f t="shared" si="106"/>
        <v/>
      </c>
      <c r="H225" s="131" t="str">
        <f t="shared" si="106"/>
        <v/>
      </c>
      <c r="I225" s="131" t="str">
        <f t="shared" si="106"/>
        <v/>
      </c>
      <c r="J225" s="131" t="str">
        <f t="shared" si="106"/>
        <v/>
      </c>
      <c r="K225" s="131" t="str">
        <f t="shared" si="106"/>
        <v/>
      </c>
      <c r="L225" s="131" t="str">
        <f t="shared" si="107"/>
        <v/>
      </c>
      <c r="M225" s="131" t="str">
        <f t="shared" si="107"/>
        <v/>
      </c>
      <c r="N225" s="131" t="str">
        <f t="shared" si="107"/>
        <v/>
      </c>
      <c r="O225" s="131" t="str">
        <f t="shared" si="107"/>
        <v/>
      </c>
      <c r="P225" s="131" t="str">
        <f t="shared" si="107"/>
        <v/>
      </c>
      <c r="Q225" s="131" t="str">
        <f t="shared" si="107"/>
        <v/>
      </c>
      <c r="R225" s="131" t="str">
        <f t="shared" si="107"/>
        <v/>
      </c>
      <c r="S225" s="131" t="str">
        <f t="shared" si="107"/>
        <v/>
      </c>
      <c r="T225" s="131" t="str">
        <f t="shared" si="107"/>
        <v/>
      </c>
      <c r="U225" s="131" t="str">
        <f t="shared" si="107"/>
        <v/>
      </c>
      <c r="V225" s="131" t="str">
        <f t="shared" si="108"/>
        <v/>
      </c>
      <c r="W225" s="131" t="str">
        <f t="shared" si="108"/>
        <v/>
      </c>
      <c r="X225" s="131" t="str">
        <f t="shared" si="108"/>
        <v/>
      </c>
      <c r="Y225" s="131" t="str">
        <f t="shared" si="108"/>
        <v/>
      </c>
      <c r="Z225" s="131" t="str">
        <f t="shared" si="108"/>
        <v/>
      </c>
      <c r="AA225" s="131" t="str">
        <f t="shared" si="108"/>
        <v/>
      </c>
      <c r="AB225" s="131" t="str">
        <f t="shared" si="108"/>
        <v/>
      </c>
      <c r="AC225" s="131" t="str">
        <f t="shared" si="108"/>
        <v/>
      </c>
      <c r="AD225" s="131" t="str">
        <f t="shared" si="108"/>
        <v/>
      </c>
      <c r="AE225" s="131" t="str">
        <f t="shared" si="108"/>
        <v/>
      </c>
      <c r="AF225" s="131" t="str">
        <f t="shared" si="109"/>
        <v/>
      </c>
      <c r="AG225" s="131" t="str">
        <f t="shared" si="109"/>
        <v/>
      </c>
      <c r="AH225" s="131" t="str">
        <f t="shared" si="109"/>
        <v/>
      </c>
      <c r="AI225" s="131" t="str">
        <f t="shared" si="109"/>
        <v/>
      </c>
      <c r="AJ225" s="131" t="str">
        <f t="shared" si="109"/>
        <v/>
      </c>
      <c r="AK225" s="131" t="str">
        <f t="shared" si="109"/>
        <v/>
      </c>
      <c r="AL225" s="131" t="str">
        <f t="shared" si="109"/>
        <v/>
      </c>
      <c r="AM225" s="131" t="str">
        <f t="shared" si="109"/>
        <v/>
      </c>
      <c r="AN225" s="131" t="str">
        <f t="shared" si="109"/>
        <v/>
      </c>
      <c r="AO225" s="131" t="str">
        <f t="shared" si="109"/>
        <v/>
      </c>
      <c r="AP225" s="131" t="str">
        <f t="shared" si="110"/>
        <v/>
      </c>
      <c r="AQ225" s="131" t="str">
        <f t="shared" si="110"/>
        <v/>
      </c>
      <c r="AR225" s="131" t="str">
        <f t="shared" si="110"/>
        <v/>
      </c>
      <c r="AS225" s="131" t="str">
        <f t="shared" si="110"/>
        <v>STERLING COUNTY</v>
      </c>
      <c r="AT225" s="131" t="str">
        <f t="shared" si="110"/>
        <v/>
      </c>
      <c r="AU225" s="131" t="str">
        <f t="shared" si="110"/>
        <v/>
      </c>
      <c r="AV225" s="131" t="str">
        <f t="shared" si="110"/>
        <v/>
      </c>
      <c r="AW225" s="131" t="str">
        <f t="shared" si="110"/>
        <v/>
      </c>
      <c r="AX225" s="131" t="str">
        <f t="shared" si="110"/>
        <v/>
      </c>
      <c r="AY225" s="131" t="str">
        <f t="shared" si="110"/>
        <v/>
      </c>
      <c r="AZ225" s="131" t="str">
        <f t="shared" si="110"/>
        <v/>
      </c>
    </row>
    <row r="226" spans="1:52" x14ac:dyDescent="0.2">
      <c r="A226" s="135">
        <v>217</v>
      </c>
      <c r="B226" s="131" t="str">
        <f t="shared" si="106"/>
        <v/>
      </c>
      <c r="C226" s="131" t="str">
        <f t="shared" si="106"/>
        <v/>
      </c>
      <c r="D226" s="131" t="str">
        <f t="shared" si="106"/>
        <v/>
      </c>
      <c r="E226" s="131" t="str">
        <f t="shared" si="106"/>
        <v/>
      </c>
      <c r="F226" s="131" t="str">
        <f t="shared" si="106"/>
        <v/>
      </c>
      <c r="G226" s="131" t="str">
        <f t="shared" si="106"/>
        <v/>
      </c>
      <c r="H226" s="131" t="str">
        <f t="shared" si="106"/>
        <v/>
      </c>
      <c r="I226" s="131" t="str">
        <f t="shared" si="106"/>
        <v/>
      </c>
      <c r="J226" s="131" t="str">
        <f t="shared" si="106"/>
        <v/>
      </c>
      <c r="K226" s="131" t="str">
        <f t="shared" si="106"/>
        <v/>
      </c>
      <c r="L226" s="131" t="str">
        <f t="shared" si="107"/>
        <v/>
      </c>
      <c r="M226" s="131" t="str">
        <f t="shared" si="107"/>
        <v/>
      </c>
      <c r="N226" s="131" t="str">
        <f t="shared" si="107"/>
        <v/>
      </c>
      <c r="O226" s="131" t="str">
        <f t="shared" si="107"/>
        <v/>
      </c>
      <c r="P226" s="131" t="str">
        <f t="shared" si="107"/>
        <v/>
      </c>
      <c r="Q226" s="131" t="str">
        <f t="shared" si="107"/>
        <v/>
      </c>
      <c r="R226" s="131" t="str">
        <f t="shared" si="107"/>
        <v/>
      </c>
      <c r="S226" s="131" t="str">
        <f t="shared" si="107"/>
        <v/>
      </c>
      <c r="T226" s="131" t="str">
        <f t="shared" si="107"/>
        <v/>
      </c>
      <c r="U226" s="131" t="str">
        <f t="shared" si="107"/>
        <v/>
      </c>
      <c r="V226" s="131" t="str">
        <f t="shared" si="108"/>
        <v/>
      </c>
      <c r="W226" s="131" t="str">
        <f t="shared" si="108"/>
        <v/>
      </c>
      <c r="X226" s="131" t="str">
        <f t="shared" si="108"/>
        <v/>
      </c>
      <c r="Y226" s="131" t="str">
        <f t="shared" si="108"/>
        <v/>
      </c>
      <c r="Z226" s="131" t="str">
        <f t="shared" si="108"/>
        <v/>
      </c>
      <c r="AA226" s="131" t="str">
        <f t="shared" si="108"/>
        <v/>
      </c>
      <c r="AB226" s="131" t="str">
        <f t="shared" si="108"/>
        <v/>
      </c>
      <c r="AC226" s="131" t="str">
        <f t="shared" si="108"/>
        <v/>
      </c>
      <c r="AD226" s="131" t="str">
        <f t="shared" si="108"/>
        <v/>
      </c>
      <c r="AE226" s="131" t="str">
        <f t="shared" si="108"/>
        <v/>
      </c>
      <c r="AF226" s="131" t="str">
        <f t="shared" si="109"/>
        <v/>
      </c>
      <c r="AG226" s="131" t="str">
        <f t="shared" si="109"/>
        <v/>
      </c>
      <c r="AH226" s="131" t="str">
        <f t="shared" si="109"/>
        <v/>
      </c>
      <c r="AI226" s="131" t="str">
        <f t="shared" si="109"/>
        <v/>
      </c>
      <c r="AJ226" s="131" t="str">
        <f t="shared" si="109"/>
        <v/>
      </c>
      <c r="AK226" s="131" t="str">
        <f t="shared" si="109"/>
        <v/>
      </c>
      <c r="AL226" s="131" t="str">
        <f t="shared" si="109"/>
        <v/>
      </c>
      <c r="AM226" s="131" t="str">
        <f t="shared" si="109"/>
        <v/>
      </c>
      <c r="AN226" s="131" t="str">
        <f t="shared" si="109"/>
        <v/>
      </c>
      <c r="AO226" s="131" t="str">
        <f t="shared" si="109"/>
        <v/>
      </c>
      <c r="AP226" s="131" t="str">
        <f t="shared" si="110"/>
        <v/>
      </c>
      <c r="AQ226" s="131" t="str">
        <f t="shared" si="110"/>
        <v/>
      </c>
      <c r="AR226" s="131" t="str">
        <f t="shared" si="110"/>
        <v/>
      </c>
      <c r="AS226" s="131" t="str">
        <f t="shared" si="110"/>
        <v>STONEWALL COUNTY</v>
      </c>
      <c r="AT226" s="131" t="str">
        <f t="shared" si="110"/>
        <v/>
      </c>
      <c r="AU226" s="131" t="str">
        <f t="shared" si="110"/>
        <v/>
      </c>
      <c r="AV226" s="131" t="str">
        <f t="shared" si="110"/>
        <v/>
      </c>
      <c r="AW226" s="131" t="str">
        <f t="shared" si="110"/>
        <v/>
      </c>
      <c r="AX226" s="131" t="str">
        <f t="shared" si="110"/>
        <v/>
      </c>
      <c r="AY226" s="131" t="str">
        <f t="shared" si="110"/>
        <v/>
      </c>
      <c r="AZ226" s="131" t="str">
        <f t="shared" si="110"/>
        <v/>
      </c>
    </row>
    <row r="227" spans="1:52" x14ac:dyDescent="0.2">
      <c r="A227" s="135">
        <v>218</v>
      </c>
      <c r="B227" s="131" t="str">
        <f t="shared" si="106"/>
        <v/>
      </c>
      <c r="C227" s="131" t="str">
        <f t="shared" si="106"/>
        <v/>
      </c>
      <c r="D227" s="131" t="str">
        <f t="shared" si="106"/>
        <v/>
      </c>
      <c r="E227" s="131" t="str">
        <f t="shared" si="106"/>
        <v/>
      </c>
      <c r="F227" s="131" t="str">
        <f t="shared" si="106"/>
        <v/>
      </c>
      <c r="G227" s="131" t="str">
        <f t="shared" si="106"/>
        <v/>
      </c>
      <c r="H227" s="131" t="str">
        <f t="shared" si="106"/>
        <v/>
      </c>
      <c r="I227" s="131" t="str">
        <f t="shared" si="106"/>
        <v/>
      </c>
      <c r="J227" s="131" t="str">
        <f t="shared" si="106"/>
        <v/>
      </c>
      <c r="K227" s="131" t="str">
        <f t="shared" si="106"/>
        <v/>
      </c>
      <c r="L227" s="131" t="str">
        <f t="shared" si="107"/>
        <v/>
      </c>
      <c r="M227" s="131" t="str">
        <f t="shared" si="107"/>
        <v/>
      </c>
      <c r="N227" s="131" t="str">
        <f t="shared" si="107"/>
        <v/>
      </c>
      <c r="O227" s="131" t="str">
        <f t="shared" si="107"/>
        <v/>
      </c>
      <c r="P227" s="131" t="str">
        <f t="shared" si="107"/>
        <v/>
      </c>
      <c r="Q227" s="131" t="str">
        <f t="shared" si="107"/>
        <v/>
      </c>
      <c r="R227" s="131" t="str">
        <f t="shared" si="107"/>
        <v/>
      </c>
      <c r="S227" s="131" t="str">
        <f t="shared" si="107"/>
        <v/>
      </c>
      <c r="T227" s="131" t="str">
        <f t="shared" si="107"/>
        <v/>
      </c>
      <c r="U227" s="131" t="str">
        <f t="shared" si="107"/>
        <v/>
      </c>
      <c r="V227" s="131" t="str">
        <f t="shared" si="108"/>
        <v/>
      </c>
      <c r="W227" s="131" t="str">
        <f t="shared" si="108"/>
        <v/>
      </c>
      <c r="X227" s="131" t="str">
        <f t="shared" si="108"/>
        <v/>
      </c>
      <c r="Y227" s="131" t="str">
        <f t="shared" si="108"/>
        <v/>
      </c>
      <c r="Z227" s="131" t="str">
        <f t="shared" si="108"/>
        <v/>
      </c>
      <c r="AA227" s="131" t="str">
        <f t="shared" si="108"/>
        <v/>
      </c>
      <c r="AB227" s="131" t="str">
        <f t="shared" si="108"/>
        <v/>
      </c>
      <c r="AC227" s="131" t="str">
        <f t="shared" si="108"/>
        <v/>
      </c>
      <c r="AD227" s="131" t="str">
        <f t="shared" si="108"/>
        <v/>
      </c>
      <c r="AE227" s="131" t="str">
        <f t="shared" si="108"/>
        <v/>
      </c>
      <c r="AF227" s="131" t="str">
        <f t="shared" si="109"/>
        <v/>
      </c>
      <c r="AG227" s="131" t="str">
        <f t="shared" si="109"/>
        <v/>
      </c>
      <c r="AH227" s="131" t="str">
        <f t="shared" si="109"/>
        <v/>
      </c>
      <c r="AI227" s="131" t="str">
        <f t="shared" si="109"/>
        <v/>
      </c>
      <c r="AJ227" s="131" t="str">
        <f t="shared" si="109"/>
        <v/>
      </c>
      <c r="AK227" s="131" t="str">
        <f t="shared" si="109"/>
        <v/>
      </c>
      <c r="AL227" s="131" t="str">
        <f t="shared" si="109"/>
        <v/>
      </c>
      <c r="AM227" s="131" t="str">
        <f t="shared" si="109"/>
        <v/>
      </c>
      <c r="AN227" s="131" t="str">
        <f t="shared" si="109"/>
        <v/>
      </c>
      <c r="AO227" s="131" t="str">
        <f t="shared" si="109"/>
        <v/>
      </c>
      <c r="AP227" s="131" t="str">
        <f t="shared" si="110"/>
        <v/>
      </c>
      <c r="AQ227" s="131" t="str">
        <f t="shared" si="110"/>
        <v/>
      </c>
      <c r="AR227" s="131" t="str">
        <f t="shared" si="110"/>
        <v/>
      </c>
      <c r="AS227" s="131" t="str">
        <f t="shared" si="110"/>
        <v>SUTTON COUNTY</v>
      </c>
      <c r="AT227" s="131" t="str">
        <f t="shared" si="110"/>
        <v/>
      </c>
      <c r="AU227" s="131" t="str">
        <f t="shared" si="110"/>
        <v/>
      </c>
      <c r="AV227" s="131" t="str">
        <f t="shared" si="110"/>
        <v/>
      </c>
      <c r="AW227" s="131" t="str">
        <f t="shared" si="110"/>
        <v/>
      </c>
      <c r="AX227" s="131" t="str">
        <f t="shared" si="110"/>
        <v/>
      </c>
      <c r="AY227" s="131" t="str">
        <f t="shared" si="110"/>
        <v/>
      </c>
      <c r="AZ227" s="131" t="str">
        <f t="shared" si="110"/>
        <v/>
      </c>
    </row>
    <row r="228" spans="1:52" x14ac:dyDescent="0.2">
      <c r="A228" s="135">
        <v>219</v>
      </c>
      <c r="B228" s="131" t="str">
        <f t="shared" si="106"/>
        <v/>
      </c>
      <c r="C228" s="131" t="str">
        <f t="shared" si="106"/>
        <v/>
      </c>
      <c r="D228" s="131" t="str">
        <f t="shared" si="106"/>
        <v/>
      </c>
      <c r="E228" s="131" t="str">
        <f t="shared" si="106"/>
        <v/>
      </c>
      <c r="F228" s="131" t="str">
        <f t="shared" si="106"/>
        <v/>
      </c>
      <c r="G228" s="131" t="str">
        <f t="shared" si="106"/>
        <v/>
      </c>
      <c r="H228" s="131" t="str">
        <f t="shared" si="106"/>
        <v/>
      </c>
      <c r="I228" s="131" t="str">
        <f t="shared" si="106"/>
        <v/>
      </c>
      <c r="J228" s="131" t="str">
        <f t="shared" si="106"/>
        <v/>
      </c>
      <c r="K228" s="131" t="str">
        <f t="shared" si="106"/>
        <v/>
      </c>
      <c r="L228" s="131" t="str">
        <f t="shared" si="107"/>
        <v/>
      </c>
      <c r="M228" s="131" t="str">
        <f t="shared" si="107"/>
        <v/>
      </c>
      <c r="N228" s="131" t="str">
        <f t="shared" si="107"/>
        <v/>
      </c>
      <c r="O228" s="131" t="str">
        <f t="shared" si="107"/>
        <v/>
      </c>
      <c r="P228" s="131" t="str">
        <f t="shared" si="107"/>
        <v/>
      </c>
      <c r="Q228" s="131" t="str">
        <f t="shared" si="107"/>
        <v/>
      </c>
      <c r="R228" s="131" t="str">
        <f t="shared" si="107"/>
        <v/>
      </c>
      <c r="S228" s="131" t="str">
        <f t="shared" si="107"/>
        <v/>
      </c>
      <c r="T228" s="131" t="str">
        <f t="shared" si="107"/>
        <v/>
      </c>
      <c r="U228" s="131" t="str">
        <f t="shared" si="107"/>
        <v/>
      </c>
      <c r="V228" s="131" t="str">
        <f t="shared" si="108"/>
        <v/>
      </c>
      <c r="W228" s="131" t="str">
        <f t="shared" si="108"/>
        <v/>
      </c>
      <c r="X228" s="131" t="str">
        <f t="shared" si="108"/>
        <v/>
      </c>
      <c r="Y228" s="131" t="str">
        <f t="shared" si="108"/>
        <v/>
      </c>
      <c r="Z228" s="131" t="str">
        <f t="shared" si="108"/>
        <v/>
      </c>
      <c r="AA228" s="131" t="str">
        <f t="shared" si="108"/>
        <v/>
      </c>
      <c r="AB228" s="131" t="str">
        <f t="shared" si="108"/>
        <v/>
      </c>
      <c r="AC228" s="131" t="str">
        <f t="shared" si="108"/>
        <v/>
      </c>
      <c r="AD228" s="131" t="str">
        <f t="shared" si="108"/>
        <v/>
      </c>
      <c r="AE228" s="131" t="str">
        <f t="shared" si="108"/>
        <v/>
      </c>
      <c r="AF228" s="131" t="str">
        <f t="shared" si="109"/>
        <v/>
      </c>
      <c r="AG228" s="131" t="str">
        <f t="shared" si="109"/>
        <v/>
      </c>
      <c r="AH228" s="131" t="str">
        <f t="shared" si="109"/>
        <v/>
      </c>
      <c r="AI228" s="131" t="str">
        <f t="shared" si="109"/>
        <v/>
      </c>
      <c r="AJ228" s="131" t="str">
        <f t="shared" si="109"/>
        <v/>
      </c>
      <c r="AK228" s="131" t="str">
        <f t="shared" si="109"/>
        <v/>
      </c>
      <c r="AL228" s="131" t="str">
        <f t="shared" si="109"/>
        <v/>
      </c>
      <c r="AM228" s="131" t="str">
        <f t="shared" si="109"/>
        <v/>
      </c>
      <c r="AN228" s="131" t="str">
        <f t="shared" si="109"/>
        <v/>
      </c>
      <c r="AO228" s="131" t="str">
        <f t="shared" si="109"/>
        <v/>
      </c>
      <c r="AP228" s="131" t="str">
        <f t="shared" si="110"/>
        <v/>
      </c>
      <c r="AQ228" s="131" t="str">
        <f t="shared" si="110"/>
        <v/>
      </c>
      <c r="AR228" s="131" t="str">
        <f t="shared" si="110"/>
        <v/>
      </c>
      <c r="AS228" s="131" t="str">
        <f t="shared" si="110"/>
        <v>SWISHER COUNTY</v>
      </c>
      <c r="AT228" s="131" t="str">
        <f t="shared" si="110"/>
        <v/>
      </c>
      <c r="AU228" s="131" t="str">
        <f t="shared" si="110"/>
        <v/>
      </c>
      <c r="AV228" s="131" t="str">
        <f t="shared" si="110"/>
        <v/>
      </c>
      <c r="AW228" s="131" t="str">
        <f t="shared" si="110"/>
        <v/>
      </c>
      <c r="AX228" s="131" t="str">
        <f t="shared" si="110"/>
        <v/>
      </c>
      <c r="AY228" s="131" t="str">
        <f t="shared" si="110"/>
        <v/>
      </c>
      <c r="AZ228" s="131" t="str">
        <f t="shared" si="110"/>
        <v/>
      </c>
    </row>
    <row r="229" spans="1:52" x14ac:dyDescent="0.2">
      <c r="A229" s="135">
        <v>220</v>
      </c>
      <c r="B229" s="131" t="str">
        <f t="shared" si="106"/>
        <v/>
      </c>
      <c r="C229" s="131" t="str">
        <f t="shared" si="106"/>
        <v/>
      </c>
      <c r="D229" s="131" t="str">
        <f t="shared" si="106"/>
        <v/>
      </c>
      <c r="E229" s="131" t="str">
        <f t="shared" si="106"/>
        <v/>
      </c>
      <c r="F229" s="131" t="str">
        <f t="shared" si="106"/>
        <v/>
      </c>
      <c r="G229" s="131" t="str">
        <f t="shared" si="106"/>
        <v/>
      </c>
      <c r="H229" s="131" t="str">
        <f t="shared" si="106"/>
        <v/>
      </c>
      <c r="I229" s="131" t="str">
        <f t="shared" si="106"/>
        <v/>
      </c>
      <c r="J229" s="131" t="str">
        <f t="shared" si="106"/>
        <v/>
      </c>
      <c r="K229" s="131" t="str">
        <f t="shared" si="106"/>
        <v/>
      </c>
      <c r="L229" s="131" t="str">
        <f t="shared" si="107"/>
        <v/>
      </c>
      <c r="M229" s="131" t="str">
        <f t="shared" si="107"/>
        <v/>
      </c>
      <c r="N229" s="131" t="str">
        <f t="shared" si="107"/>
        <v/>
      </c>
      <c r="O229" s="131" t="str">
        <f t="shared" si="107"/>
        <v/>
      </c>
      <c r="P229" s="131" t="str">
        <f t="shared" si="107"/>
        <v/>
      </c>
      <c r="Q229" s="131" t="str">
        <f t="shared" si="107"/>
        <v/>
      </c>
      <c r="R229" s="131" t="str">
        <f t="shared" si="107"/>
        <v/>
      </c>
      <c r="S229" s="131" t="str">
        <f t="shared" si="107"/>
        <v/>
      </c>
      <c r="T229" s="131" t="str">
        <f t="shared" si="107"/>
        <v/>
      </c>
      <c r="U229" s="131" t="str">
        <f t="shared" si="107"/>
        <v/>
      </c>
      <c r="V229" s="131" t="str">
        <f t="shared" si="108"/>
        <v/>
      </c>
      <c r="W229" s="131" t="str">
        <f t="shared" si="108"/>
        <v/>
      </c>
      <c r="X229" s="131" t="str">
        <f t="shared" si="108"/>
        <v/>
      </c>
      <c r="Y229" s="131" t="str">
        <f t="shared" si="108"/>
        <v/>
      </c>
      <c r="Z229" s="131" t="str">
        <f t="shared" si="108"/>
        <v/>
      </c>
      <c r="AA229" s="131" t="str">
        <f t="shared" si="108"/>
        <v/>
      </c>
      <c r="AB229" s="131" t="str">
        <f t="shared" si="108"/>
        <v/>
      </c>
      <c r="AC229" s="131" t="str">
        <f t="shared" si="108"/>
        <v/>
      </c>
      <c r="AD229" s="131" t="str">
        <f t="shared" si="108"/>
        <v/>
      </c>
      <c r="AE229" s="131" t="str">
        <f t="shared" si="108"/>
        <v/>
      </c>
      <c r="AF229" s="131" t="str">
        <f t="shared" si="109"/>
        <v/>
      </c>
      <c r="AG229" s="131" t="str">
        <f t="shared" si="109"/>
        <v/>
      </c>
      <c r="AH229" s="131" t="str">
        <f t="shared" si="109"/>
        <v/>
      </c>
      <c r="AI229" s="131" t="str">
        <f t="shared" si="109"/>
        <v/>
      </c>
      <c r="AJ229" s="131" t="str">
        <f t="shared" si="109"/>
        <v/>
      </c>
      <c r="AK229" s="131" t="str">
        <f t="shared" si="109"/>
        <v/>
      </c>
      <c r="AL229" s="131" t="str">
        <f t="shared" si="109"/>
        <v/>
      </c>
      <c r="AM229" s="131" t="str">
        <f t="shared" si="109"/>
        <v/>
      </c>
      <c r="AN229" s="131" t="str">
        <f t="shared" si="109"/>
        <v/>
      </c>
      <c r="AO229" s="131" t="str">
        <f t="shared" si="109"/>
        <v/>
      </c>
      <c r="AP229" s="131" t="str">
        <f t="shared" si="110"/>
        <v/>
      </c>
      <c r="AQ229" s="131" t="str">
        <f t="shared" si="110"/>
        <v/>
      </c>
      <c r="AR229" s="131" t="str">
        <f t="shared" si="110"/>
        <v/>
      </c>
      <c r="AS229" s="131" t="str">
        <f t="shared" si="110"/>
        <v>TARRANT COUNTY</v>
      </c>
      <c r="AT229" s="131" t="str">
        <f t="shared" si="110"/>
        <v/>
      </c>
      <c r="AU229" s="131" t="str">
        <f t="shared" si="110"/>
        <v/>
      </c>
      <c r="AV229" s="131" t="str">
        <f t="shared" si="110"/>
        <v/>
      </c>
      <c r="AW229" s="131" t="str">
        <f t="shared" si="110"/>
        <v/>
      </c>
      <c r="AX229" s="131" t="str">
        <f t="shared" si="110"/>
        <v/>
      </c>
      <c r="AY229" s="131" t="str">
        <f t="shared" si="110"/>
        <v/>
      </c>
      <c r="AZ229" s="131" t="str">
        <f t="shared" si="110"/>
        <v/>
      </c>
    </row>
    <row r="230" spans="1:52" x14ac:dyDescent="0.2">
      <c r="A230" s="135">
        <v>221</v>
      </c>
      <c r="B230" s="131" t="str">
        <f t="shared" ref="B230:K239" si="111">IFERROR(VLOOKUP($B$3&amp;"_"&amp;B$8&amp;$A230,LookUpTable_CountyName_AllYears,3,FALSE),"")</f>
        <v/>
      </c>
      <c r="C230" s="131" t="str">
        <f t="shared" si="111"/>
        <v/>
      </c>
      <c r="D230" s="131" t="str">
        <f t="shared" si="111"/>
        <v/>
      </c>
      <c r="E230" s="131" t="str">
        <f t="shared" si="111"/>
        <v/>
      </c>
      <c r="F230" s="131" t="str">
        <f t="shared" si="111"/>
        <v/>
      </c>
      <c r="G230" s="131" t="str">
        <f t="shared" si="111"/>
        <v/>
      </c>
      <c r="H230" s="131" t="str">
        <f t="shared" si="111"/>
        <v/>
      </c>
      <c r="I230" s="131" t="str">
        <f t="shared" si="111"/>
        <v/>
      </c>
      <c r="J230" s="131" t="str">
        <f t="shared" si="111"/>
        <v/>
      </c>
      <c r="K230" s="131" t="str">
        <f t="shared" si="111"/>
        <v/>
      </c>
      <c r="L230" s="131" t="str">
        <f t="shared" ref="L230:U239" si="112">IFERROR(VLOOKUP($B$3&amp;"_"&amp;L$8&amp;$A230,LookUpTable_CountyName_AllYears,3,FALSE),"")</f>
        <v/>
      </c>
      <c r="M230" s="131" t="str">
        <f t="shared" si="112"/>
        <v/>
      </c>
      <c r="N230" s="131" t="str">
        <f t="shared" si="112"/>
        <v/>
      </c>
      <c r="O230" s="131" t="str">
        <f t="shared" si="112"/>
        <v/>
      </c>
      <c r="P230" s="131" t="str">
        <f t="shared" si="112"/>
        <v/>
      </c>
      <c r="Q230" s="131" t="str">
        <f t="shared" si="112"/>
        <v/>
      </c>
      <c r="R230" s="131" t="str">
        <f t="shared" si="112"/>
        <v/>
      </c>
      <c r="S230" s="131" t="str">
        <f t="shared" si="112"/>
        <v/>
      </c>
      <c r="T230" s="131" t="str">
        <f t="shared" si="112"/>
        <v/>
      </c>
      <c r="U230" s="131" t="str">
        <f t="shared" si="112"/>
        <v/>
      </c>
      <c r="V230" s="131" t="str">
        <f t="shared" ref="V230:AE239" si="113">IFERROR(VLOOKUP($B$3&amp;"_"&amp;V$8&amp;$A230,LookUpTable_CountyName_AllYears,3,FALSE),"")</f>
        <v/>
      </c>
      <c r="W230" s="131" t="str">
        <f t="shared" si="113"/>
        <v/>
      </c>
      <c r="X230" s="131" t="str">
        <f t="shared" si="113"/>
        <v/>
      </c>
      <c r="Y230" s="131" t="str">
        <f t="shared" si="113"/>
        <v/>
      </c>
      <c r="Z230" s="131" t="str">
        <f t="shared" si="113"/>
        <v/>
      </c>
      <c r="AA230" s="131" t="str">
        <f t="shared" si="113"/>
        <v/>
      </c>
      <c r="AB230" s="131" t="str">
        <f t="shared" si="113"/>
        <v/>
      </c>
      <c r="AC230" s="131" t="str">
        <f t="shared" si="113"/>
        <v/>
      </c>
      <c r="AD230" s="131" t="str">
        <f t="shared" si="113"/>
        <v/>
      </c>
      <c r="AE230" s="131" t="str">
        <f t="shared" si="113"/>
        <v/>
      </c>
      <c r="AF230" s="131" t="str">
        <f t="shared" ref="AF230:AO239" si="114">IFERROR(VLOOKUP($B$3&amp;"_"&amp;AF$8&amp;$A230,LookUpTable_CountyName_AllYears,3,FALSE),"")</f>
        <v/>
      </c>
      <c r="AG230" s="131" t="str">
        <f t="shared" si="114"/>
        <v/>
      </c>
      <c r="AH230" s="131" t="str">
        <f t="shared" si="114"/>
        <v/>
      </c>
      <c r="AI230" s="131" t="str">
        <f t="shared" si="114"/>
        <v/>
      </c>
      <c r="AJ230" s="131" t="str">
        <f t="shared" si="114"/>
        <v/>
      </c>
      <c r="AK230" s="131" t="str">
        <f t="shared" si="114"/>
        <v/>
      </c>
      <c r="AL230" s="131" t="str">
        <f t="shared" si="114"/>
        <v/>
      </c>
      <c r="AM230" s="131" t="str">
        <f t="shared" si="114"/>
        <v/>
      </c>
      <c r="AN230" s="131" t="str">
        <f t="shared" si="114"/>
        <v/>
      </c>
      <c r="AO230" s="131" t="str">
        <f t="shared" si="114"/>
        <v/>
      </c>
      <c r="AP230" s="131" t="str">
        <f t="shared" ref="AP230:AZ239" si="115">IFERROR(VLOOKUP($B$3&amp;"_"&amp;AP$8&amp;$A230,LookUpTable_CountyName_AllYears,3,FALSE),"")</f>
        <v/>
      </c>
      <c r="AQ230" s="131" t="str">
        <f t="shared" si="115"/>
        <v/>
      </c>
      <c r="AR230" s="131" t="str">
        <f t="shared" si="115"/>
        <v/>
      </c>
      <c r="AS230" s="131" t="str">
        <f t="shared" si="115"/>
        <v>TAYLOR COUNTY</v>
      </c>
      <c r="AT230" s="131" t="str">
        <f t="shared" si="115"/>
        <v/>
      </c>
      <c r="AU230" s="131" t="str">
        <f t="shared" si="115"/>
        <v/>
      </c>
      <c r="AV230" s="131" t="str">
        <f t="shared" si="115"/>
        <v/>
      </c>
      <c r="AW230" s="131" t="str">
        <f t="shared" si="115"/>
        <v/>
      </c>
      <c r="AX230" s="131" t="str">
        <f t="shared" si="115"/>
        <v/>
      </c>
      <c r="AY230" s="131" t="str">
        <f t="shared" si="115"/>
        <v/>
      </c>
      <c r="AZ230" s="131" t="str">
        <f t="shared" si="115"/>
        <v/>
      </c>
    </row>
    <row r="231" spans="1:52" x14ac:dyDescent="0.2">
      <c r="A231" s="135">
        <v>222</v>
      </c>
      <c r="B231" s="131" t="str">
        <f t="shared" si="111"/>
        <v/>
      </c>
      <c r="C231" s="131" t="str">
        <f t="shared" si="111"/>
        <v/>
      </c>
      <c r="D231" s="131" t="str">
        <f t="shared" si="111"/>
        <v/>
      </c>
      <c r="E231" s="131" t="str">
        <f t="shared" si="111"/>
        <v/>
      </c>
      <c r="F231" s="131" t="str">
        <f t="shared" si="111"/>
        <v/>
      </c>
      <c r="G231" s="131" t="str">
        <f t="shared" si="111"/>
        <v/>
      </c>
      <c r="H231" s="131" t="str">
        <f t="shared" si="111"/>
        <v/>
      </c>
      <c r="I231" s="131" t="str">
        <f t="shared" si="111"/>
        <v/>
      </c>
      <c r="J231" s="131" t="str">
        <f t="shared" si="111"/>
        <v/>
      </c>
      <c r="K231" s="131" t="str">
        <f t="shared" si="111"/>
        <v/>
      </c>
      <c r="L231" s="131" t="str">
        <f t="shared" si="112"/>
        <v/>
      </c>
      <c r="M231" s="131" t="str">
        <f t="shared" si="112"/>
        <v/>
      </c>
      <c r="N231" s="131" t="str">
        <f t="shared" si="112"/>
        <v/>
      </c>
      <c r="O231" s="131" t="str">
        <f t="shared" si="112"/>
        <v/>
      </c>
      <c r="P231" s="131" t="str">
        <f t="shared" si="112"/>
        <v/>
      </c>
      <c r="Q231" s="131" t="str">
        <f t="shared" si="112"/>
        <v/>
      </c>
      <c r="R231" s="131" t="str">
        <f t="shared" si="112"/>
        <v/>
      </c>
      <c r="S231" s="131" t="str">
        <f t="shared" si="112"/>
        <v/>
      </c>
      <c r="T231" s="131" t="str">
        <f t="shared" si="112"/>
        <v/>
      </c>
      <c r="U231" s="131" t="str">
        <f t="shared" si="112"/>
        <v/>
      </c>
      <c r="V231" s="131" t="str">
        <f t="shared" si="113"/>
        <v/>
      </c>
      <c r="W231" s="131" t="str">
        <f t="shared" si="113"/>
        <v/>
      </c>
      <c r="X231" s="131" t="str">
        <f t="shared" si="113"/>
        <v/>
      </c>
      <c r="Y231" s="131" t="str">
        <f t="shared" si="113"/>
        <v/>
      </c>
      <c r="Z231" s="131" t="str">
        <f t="shared" si="113"/>
        <v/>
      </c>
      <c r="AA231" s="131" t="str">
        <f t="shared" si="113"/>
        <v/>
      </c>
      <c r="AB231" s="131" t="str">
        <f t="shared" si="113"/>
        <v/>
      </c>
      <c r="AC231" s="131" t="str">
        <f t="shared" si="113"/>
        <v/>
      </c>
      <c r="AD231" s="131" t="str">
        <f t="shared" si="113"/>
        <v/>
      </c>
      <c r="AE231" s="131" t="str">
        <f t="shared" si="113"/>
        <v/>
      </c>
      <c r="AF231" s="131" t="str">
        <f t="shared" si="114"/>
        <v/>
      </c>
      <c r="AG231" s="131" t="str">
        <f t="shared" si="114"/>
        <v/>
      </c>
      <c r="AH231" s="131" t="str">
        <f t="shared" si="114"/>
        <v/>
      </c>
      <c r="AI231" s="131" t="str">
        <f t="shared" si="114"/>
        <v/>
      </c>
      <c r="AJ231" s="131" t="str">
        <f t="shared" si="114"/>
        <v/>
      </c>
      <c r="AK231" s="131" t="str">
        <f t="shared" si="114"/>
        <v/>
      </c>
      <c r="AL231" s="131" t="str">
        <f t="shared" si="114"/>
        <v/>
      </c>
      <c r="AM231" s="131" t="str">
        <f t="shared" si="114"/>
        <v/>
      </c>
      <c r="AN231" s="131" t="str">
        <f t="shared" si="114"/>
        <v/>
      </c>
      <c r="AO231" s="131" t="str">
        <f t="shared" si="114"/>
        <v/>
      </c>
      <c r="AP231" s="131" t="str">
        <f t="shared" si="115"/>
        <v/>
      </c>
      <c r="AQ231" s="131" t="str">
        <f t="shared" si="115"/>
        <v/>
      </c>
      <c r="AR231" s="131" t="str">
        <f t="shared" si="115"/>
        <v/>
      </c>
      <c r="AS231" s="131" t="str">
        <f t="shared" si="115"/>
        <v>TERRELL COUNTY</v>
      </c>
      <c r="AT231" s="131" t="str">
        <f t="shared" si="115"/>
        <v/>
      </c>
      <c r="AU231" s="131" t="str">
        <f t="shared" si="115"/>
        <v/>
      </c>
      <c r="AV231" s="131" t="str">
        <f t="shared" si="115"/>
        <v/>
      </c>
      <c r="AW231" s="131" t="str">
        <f t="shared" si="115"/>
        <v/>
      </c>
      <c r="AX231" s="131" t="str">
        <f t="shared" si="115"/>
        <v/>
      </c>
      <c r="AY231" s="131" t="str">
        <f t="shared" si="115"/>
        <v/>
      </c>
      <c r="AZ231" s="131" t="str">
        <f t="shared" si="115"/>
        <v/>
      </c>
    </row>
    <row r="232" spans="1:52" x14ac:dyDescent="0.2">
      <c r="A232" s="135">
        <v>223</v>
      </c>
      <c r="B232" s="131" t="str">
        <f t="shared" si="111"/>
        <v/>
      </c>
      <c r="C232" s="131" t="str">
        <f t="shared" si="111"/>
        <v/>
      </c>
      <c r="D232" s="131" t="str">
        <f t="shared" si="111"/>
        <v/>
      </c>
      <c r="E232" s="131" t="str">
        <f t="shared" si="111"/>
        <v/>
      </c>
      <c r="F232" s="131" t="str">
        <f t="shared" si="111"/>
        <v/>
      </c>
      <c r="G232" s="131" t="str">
        <f t="shared" si="111"/>
        <v/>
      </c>
      <c r="H232" s="131" t="str">
        <f t="shared" si="111"/>
        <v/>
      </c>
      <c r="I232" s="131" t="str">
        <f t="shared" si="111"/>
        <v/>
      </c>
      <c r="J232" s="131" t="str">
        <f t="shared" si="111"/>
        <v/>
      </c>
      <c r="K232" s="131" t="str">
        <f t="shared" si="111"/>
        <v/>
      </c>
      <c r="L232" s="131" t="str">
        <f t="shared" si="112"/>
        <v/>
      </c>
      <c r="M232" s="131" t="str">
        <f t="shared" si="112"/>
        <v/>
      </c>
      <c r="N232" s="131" t="str">
        <f t="shared" si="112"/>
        <v/>
      </c>
      <c r="O232" s="131" t="str">
        <f t="shared" si="112"/>
        <v/>
      </c>
      <c r="P232" s="131" t="str">
        <f t="shared" si="112"/>
        <v/>
      </c>
      <c r="Q232" s="131" t="str">
        <f t="shared" si="112"/>
        <v/>
      </c>
      <c r="R232" s="131" t="str">
        <f t="shared" si="112"/>
        <v/>
      </c>
      <c r="S232" s="131" t="str">
        <f t="shared" si="112"/>
        <v/>
      </c>
      <c r="T232" s="131" t="str">
        <f t="shared" si="112"/>
        <v/>
      </c>
      <c r="U232" s="131" t="str">
        <f t="shared" si="112"/>
        <v/>
      </c>
      <c r="V232" s="131" t="str">
        <f t="shared" si="113"/>
        <v/>
      </c>
      <c r="W232" s="131" t="str">
        <f t="shared" si="113"/>
        <v/>
      </c>
      <c r="X232" s="131" t="str">
        <f t="shared" si="113"/>
        <v/>
      </c>
      <c r="Y232" s="131" t="str">
        <f t="shared" si="113"/>
        <v/>
      </c>
      <c r="Z232" s="131" t="str">
        <f t="shared" si="113"/>
        <v/>
      </c>
      <c r="AA232" s="131" t="str">
        <f t="shared" si="113"/>
        <v/>
      </c>
      <c r="AB232" s="131" t="str">
        <f t="shared" si="113"/>
        <v/>
      </c>
      <c r="AC232" s="131" t="str">
        <f t="shared" si="113"/>
        <v/>
      </c>
      <c r="AD232" s="131" t="str">
        <f t="shared" si="113"/>
        <v/>
      </c>
      <c r="AE232" s="131" t="str">
        <f t="shared" si="113"/>
        <v/>
      </c>
      <c r="AF232" s="131" t="str">
        <f t="shared" si="114"/>
        <v/>
      </c>
      <c r="AG232" s="131" t="str">
        <f t="shared" si="114"/>
        <v/>
      </c>
      <c r="AH232" s="131" t="str">
        <f t="shared" si="114"/>
        <v/>
      </c>
      <c r="AI232" s="131" t="str">
        <f t="shared" si="114"/>
        <v/>
      </c>
      <c r="AJ232" s="131" t="str">
        <f t="shared" si="114"/>
        <v/>
      </c>
      <c r="AK232" s="131" t="str">
        <f t="shared" si="114"/>
        <v/>
      </c>
      <c r="AL232" s="131" t="str">
        <f t="shared" si="114"/>
        <v/>
      </c>
      <c r="AM232" s="131" t="str">
        <f t="shared" si="114"/>
        <v/>
      </c>
      <c r="AN232" s="131" t="str">
        <f t="shared" si="114"/>
        <v/>
      </c>
      <c r="AO232" s="131" t="str">
        <f t="shared" si="114"/>
        <v/>
      </c>
      <c r="AP232" s="131" t="str">
        <f t="shared" si="115"/>
        <v/>
      </c>
      <c r="AQ232" s="131" t="str">
        <f t="shared" si="115"/>
        <v/>
      </c>
      <c r="AR232" s="131" t="str">
        <f t="shared" si="115"/>
        <v/>
      </c>
      <c r="AS232" s="131" t="str">
        <f t="shared" si="115"/>
        <v>TERRY COUNTY</v>
      </c>
      <c r="AT232" s="131" t="str">
        <f t="shared" si="115"/>
        <v/>
      </c>
      <c r="AU232" s="131" t="str">
        <f t="shared" si="115"/>
        <v/>
      </c>
      <c r="AV232" s="131" t="str">
        <f t="shared" si="115"/>
        <v/>
      </c>
      <c r="AW232" s="131" t="str">
        <f t="shared" si="115"/>
        <v/>
      </c>
      <c r="AX232" s="131" t="str">
        <f t="shared" si="115"/>
        <v/>
      </c>
      <c r="AY232" s="131" t="str">
        <f t="shared" si="115"/>
        <v/>
      </c>
      <c r="AZ232" s="131" t="str">
        <f t="shared" si="115"/>
        <v/>
      </c>
    </row>
    <row r="233" spans="1:52" x14ac:dyDescent="0.2">
      <c r="A233" s="135">
        <v>224</v>
      </c>
      <c r="B233" s="131" t="str">
        <f t="shared" si="111"/>
        <v/>
      </c>
      <c r="C233" s="131" t="str">
        <f t="shared" si="111"/>
        <v/>
      </c>
      <c r="D233" s="131" t="str">
        <f t="shared" si="111"/>
        <v/>
      </c>
      <c r="E233" s="131" t="str">
        <f t="shared" si="111"/>
        <v/>
      </c>
      <c r="F233" s="131" t="str">
        <f t="shared" si="111"/>
        <v/>
      </c>
      <c r="G233" s="131" t="str">
        <f t="shared" si="111"/>
        <v/>
      </c>
      <c r="H233" s="131" t="str">
        <f t="shared" si="111"/>
        <v/>
      </c>
      <c r="I233" s="131" t="str">
        <f t="shared" si="111"/>
        <v/>
      </c>
      <c r="J233" s="131" t="str">
        <f t="shared" si="111"/>
        <v/>
      </c>
      <c r="K233" s="131" t="str">
        <f t="shared" si="111"/>
        <v/>
      </c>
      <c r="L233" s="131" t="str">
        <f t="shared" si="112"/>
        <v/>
      </c>
      <c r="M233" s="131" t="str">
        <f t="shared" si="112"/>
        <v/>
      </c>
      <c r="N233" s="131" t="str">
        <f t="shared" si="112"/>
        <v/>
      </c>
      <c r="O233" s="131" t="str">
        <f t="shared" si="112"/>
        <v/>
      </c>
      <c r="P233" s="131" t="str">
        <f t="shared" si="112"/>
        <v/>
      </c>
      <c r="Q233" s="131" t="str">
        <f t="shared" si="112"/>
        <v/>
      </c>
      <c r="R233" s="131" t="str">
        <f t="shared" si="112"/>
        <v/>
      </c>
      <c r="S233" s="131" t="str">
        <f t="shared" si="112"/>
        <v/>
      </c>
      <c r="T233" s="131" t="str">
        <f t="shared" si="112"/>
        <v/>
      </c>
      <c r="U233" s="131" t="str">
        <f t="shared" si="112"/>
        <v/>
      </c>
      <c r="V233" s="131" t="str">
        <f t="shared" si="113"/>
        <v/>
      </c>
      <c r="W233" s="131" t="str">
        <f t="shared" si="113"/>
        <v/>
      </c>
      <c r="X233" s="131" t="str">
        <f t="shared" si="113"/>
        <v/>
      </c>
      <c r="Y233" s="131" t="str">
        <f t="shared" si="113"/>
        <v/>
      </c>
      <c r="Z233" s="131" t="str">
        <f t="shared" si="113"/>
        <v/>
      </c>
      <c r="AA233" s="131" t="str">
        <f t="shared" si="113"/>
        <v/>
      </c>
      <c r="AB233" s="131" t="str">
        <f t="shared" si="113"/>
        <v/>
      </c>
      <c r="AC233" s="131" t="str">
        <f t="shared" si="113"/>
        <v/>
      </c>
      <c r="AD233" s="131" t="str">
        <f t="shared" si="113"/>
        <v/>
      </c>
      <c r="AE233" s="131" t="str">
        <f t="shared" si="113"/>
        <v/>
      </c>
      <c r="AF233" s="131" t="str">
        <f t="shared" si="114"/>
        <v/>
      </c>
      <c r="AG233" s="131" t="str">
        <f t="shared" si="114"/>
        <v/>
      </c>
      <c r="AH233" s="131" t="str">
        <f t="shared" si="114"/>
        <v/>
      </c>
      <c r="AI233" s="131" t="str">
        <f t="shared" si="114"/>
        <v/>
      </c>
      <c r="AJ233" s="131" t="str">
        <f t="shared" si="114"/>
        <v/>
      </c>
      <c r="AK233" s="131" t="str">
        <f t="shared" si="114"/>
        <v/>
      </c>
      <c r="AL233" s="131" t="str">
        <f t="shared" si="114"/>
        <v/>
      </c>
      <c r="AM233" s="131" t="str">
        <f t="shared" si="114"/>
        <v/>
      </c>
      <c r="AN233" s="131" t="str">
        <f t="shared" si="114"/>
        <v/>
      </c>
      <c r="AO233" s="131" t="str">
        <f t="shared" si="114"/>
        <v/>
      </c>
      <c r="AP233" s="131" t="str">
        <f t="shared" si="115"/>
        <v/>
      </c>
      <c r="AQ233" s="131" t="str">
        <f t="shared" si="115"/>
        <v/>
      </c>
      <c r="AR233" s="131" t="str">
        <f t="shared" si="115"/>
        <v/>
      </c>
      <c r="AS233" s="131" t="str">
        <f t="shared" si="115"/>
        <v>THROCKMORTON COUNTY</v>
      </c>
      <c r="AT233" s="131" t="str">
        <f t="shared" si="115"/>
        <v/>
      </c>
      <c r="AU233" s="131" t="str">
        <f t="shared" si="115"/>
        <v/>
      </c>
      <c r="AV233" s="131" t="str">
        <f t="shared" si="115"/>
        <v/>
      </c>
      <c r="AW233" s="131" t="str">
        <f t="shared" si="115"/>
        <v/>
      </c>
      <c r="AX233" s="131" t="str">
        <f t="shared" si="115"/>
        <v/>
      </c>
      <c r="AY233" s="131" t="str">
        <f t="shared" si="115"/>
        <v/>
      </c>
      <c r="AZ233" s="131" t="str">
        <f t="shared" si="115"/>
        <v/>
      </c>
    </row>
    <row r="234" spans="1:52" x14ac:dyDescent="0.2">
      <c r="A234" s="135">
        <v>225</v>
      </c>
      <c r="B234" s="131" t="str">
        <f t="shared" si="111"/>
        <v/>
      </c>
      <c r="C234" s="131" t="str">
        <f t="shared" si="111"/>
        <v/>
      </c>
      <c r="D234" s="131" t="str">
        <f t="shared" si="111"/>
        <v/>
      </c>
      <c r="E234" s="131" t="str">
        <f t="shared" si="111"/>
        <v/>
      </c>
      <c r="F234" s="131" t="str">
        <f t="shared" si="111"/>
        <v/>
      </c>
      <c r="G234" s="131" t="str">
        <f t="shared" si="111"/>
        <v/>
      </c>
      <c r="H234" s="131" t="str">
        <f t="shared" si="111"/>
        <v/>
      </c>
      <c r="I234" s="131" t="str">
        <f t="shared" si="111"/>
        <v/>
      </c>
      <c r="J234" s="131" t="str">
        <f t="shared" si="111"/>
        <v/>
      </c>
      <c r="K234" s="131" t="str">
        <f t="shared" si="111"/>
        <v/>
      </c>
      <c r="L234" s="131" t="str">
        <f t="shared" si="112"/>
        <v/>
      </c>
      <c r="M234" s="131" t="str">
        <f t="shared" si="112"/>
        <v/>
      </c>
      <c r="N234" s="131" t="str">
        <f t="shared" si="112"/>
        <v/>
      </c>
      <c r="O234" s="131" t="str">
        <f t="shared" si="112"/>
        <v/>
      </c>
      <c r="P234" s="131" t="str">
        <f t="shared" si="112"/>
        <v/>
      </c>
      <c r="Q234" s="131" t="str">
        <f t="shared" si="112"/>
        <v/>
      </c>
      <c r="R234" s="131" t="str">
        <f t="shared" si="112"/>
        <v/>
      </c>
      <c r="S234" s="131" t="str">
        <f t="shared" si="112"/>
        <v/>
      </c>
      <c r="T234" s="131" t="str">
        <f t="shared" si="112"/>
        <v/>
      </c>
      <c r="U234" s="131" t="str">
        <f t="shared" si="112"/>
        <v/>
      </c>
      <c r="V234" s="131" t="str">
        <f t="shared" si="113"/>
        <v/>
      </c>
      <c r="W234" s="131" t="str">
        <f t="shared" si="113"/>
        <v/>
      </c>
      <c r="X234" s="131" t="str">
        <f t="shared" si="113"/>
        <v/>
      </c>
      <c r="Y234" s="131" t="str">
        <f t="shared" si="113"/>
        <v/>
      </c>
      <c r="Z234" s="131" t="str">
        <f t="shared" si="113"/>
        <v/>
      </c>
      <c r="AA234" s="131" t="str">
        <f t="shared" si="113"/>
        <v/>
      </c>
      <c r="AB234" s="131" t="str">
        <f t="shared" si="113"/>
        <v/>
      </c>
      <c r="AC234" s="131" t="str">
        <f t="shared" si="113"/>
        <v/>
      </c>
      <c r="AD234" s="131" t="str">
        <f t="shared" si="113"/>
        <v/>
      </c>
      <c r="AE234" s="131" t="str">
        <f t="shared" si="113"/>
        <v/>
      </c>
      <c r="AF234" s="131" t="str">
        <f t="shared" si="114"/>
        <v/>
      </c>
      <c r="AG234" s="131" t="str">
        <f t="shared" si="114"/>
        <v/>
      </c>
      <c r="AH234" s="131" t="str">
        <f t="shared" si="114"/>
        <v/>
      </c>
      <c r="AI234" s="131" t="str">
        <f t="shared" si="114"/>
        <v/>
      </c>
      <c r="AJ234" s="131" t="str">
        <f t="shared" si="114"/>
        <v/>
      </c>
      <c r="AK234" s="131" t="str">
        <f t="shared" si="114"/>
        <v/>
      </c>
      <c r="AL234" s="131" t="str">
        <f t="shared" si="114"/>
        <v/>
      </c>
      <c r="AM234" s="131" t="str">
        <f t="shared" si="114"/>
        <v/>
      </c>
      <c r="AN234" s="131" t="str">
        <f t="shared" si="114"/>
        <v/>
      </c>
      <c r="AO234" s="131" t="str">
        <f t="shared" si="114"/>
        <v/>
      </c>
      <c r="AP234" s="131" t="str">
        <f t="shared" si="115"/>
        <v/>
      </c>
      <c r="AQ234" s="131" t="str">
        <f t="shared" si="115"/>
        <v/>
      </c>
      <c r="AR234" s="131" t="str">
        <f t="shared" si="115"/>
        <v/>
      </c>
      <c r="AS234" s="131" t="str">
        <f t="shared" si="115"/>
        <v>TITUS COUNTY</v>
      </c>
      <c r="AT234" s="131" t="str">
        <f t="shared" si="115"/>
        <v/>
      </c>
      <c r="AU234" s="131" t="str">
        <f t="shared" si="115"/>
        <v/>
      </c>
      <c r="AV234" s="131" t="str">
        <f t="shared" si="115"/>
        <v/>
      </c>
      <c r="AW234" s="131" t="str">
        <f t="shared" si="115"/>
        <v/>
      </c>
      <c r="AX234" s="131" t="str">
        <f t="shared" si="115"/>
        <v/>
      </c>
      <c r="AY234" s="131" t="str">
        <f t="shared" si="115"/>
        <v/>
      </c>
      <c r="AZ234" s="131" t="str">
        <f t="shared" si="115"/>
        <v/>
      </c>
    </row>
    <row r="235" spans="1:52" x14ac:dyDescent="0.2">
      <c r="A235" s="135">
        <v>226</v>
      </c>
      <c r="B235" s="131" t="str">
        <f t="shared" si="111"/>
        <v/>
      </c>
      <c r="C235" s="131" t="str">
        <f t="shared" si="111"/>
        <v/>
      </c>
      <c r="D235" s="131" t="str">
        <f t="shared" si="111"/>
        <v/>
      </c>
      <c r="E235" s="131" t="str">
        <f t="shared" si="111"/>
        <v/>
      </c>
      <c r="F235" s="131" t="str">
        <f t="shared" si="111"/>
        <v/>
      </c>
      <c r="G235" s="131" t="str">
        <f t="shared" si="111"/>
        <v/>
      </c>
      <c r="H235" s="131" t="str">
        <f t="shared" si="111"/>
        <v/>
      </c>
      <c r="I235" s="131" t="str">
        <f t="shared" si="111"/>
        <v/>
      </c>
      <c r="J235" s="131" t="str">
        <f t="shared" si="111"/>
        <v/>
      </c>
      <c r="K235" s="131" t="str">
        <f t="shared" si="111"/>
        <v/>
      </c>
      <c r="L235" s="131" t="str">
        <f t="shared" si="112"/>
        <v/>
      </c>
      <c r="M235" s="131" t="str">
        <f t="shared" si="112"/>
        <v/>
      </c>
      <c r="N235" s="131" t="str">
        <f t="shared" si="112"/>
        <v/>
      </c>
      <c r="O235" s="131" t="str">
        <f t="shared" si="112"/>
        <v/>
      </c>
      <c r="P235" s="131" t="str">
        <f t="shared" si="112"/>
        <v/>
      </c>
      <c r="Q235" s="131" t="str">
        <f t="shared" si="112"/>
        <v/>
      </c>
      <c r="R235" s="131" t="str">
        <f t="shared" si="112"/>
        <v/>
      </c>
      <c r="S235" s="131" t="str">
        <f t="shared" si="112"/>
        <v/>
      </c>
      <c r="T235" s="131" t="str">
        <f t="shared" si="112"/>
        <v/>
      </c>
      <c r="U235" s="131" t="str">
        <f t="shared" si="112"/>
        <v/>
      </c>
      <c r="V235" s="131" t="str">
        <f t="shared" si="113"/>
        <v/>
      </c>
      <c r="W235" s="131" t="str">
        <f t="shared" si="113"/>
        <v/>
      </c>
      <c r="X235" s="131" t="str">
        <f t="shared" si="113"/>
        <v/>
      </c>
      <c r="Y235" s="131" t="str">
        <f t="shared" si="113"/>
        <v/>
      </c>
      <c r="Z235" s="131" t="str">
        <f t="shared" si="113"/>
        <v/>
      </c>
      <c r="AA235" s="131" t="str">
        <f t="shared" si="113"/>
        <v/>
      </c>
      <c r="AB235" s="131" t="str">
        <f t="shared" si="113"/>
        <v/>
      </c>
      <c r="AC235" s="131" t="str">
        <f t="shared" si="113"/>
        <v/>
      </c>
      <c r="AD235" s="131" t="str">
        <f t="shared" si="113"/>
        <v/>
      </c>
      <c r="AE235" s="131" t="str">
        <f t="shared" si="113"/>
        <v/>
      </c>
      <c r="AF235" s="131" t="str">
        <f t="shared" si="114"/>
        <v/>
      </c>
      <c r="AG235" s="131" t="str">
        <f t="shared" si="114"/>
        <v/>
      </c>
      <c r="AH235" s="131" t="str">
        <f t="shared" si="114"/>
        <v/>
      </c>
      <c r="AI235" s="131" t="str">
        <f t="shared" si="114"/>
        <v/>
      </c>
      <c r="AJ235" s="131" t="str">
        <f t="shared" si="114"/>
        <v/>
      </c>
      <c r="AK235" s="131" t="str">
        <f t="shared" si="114"/>
        <v/>
      </c>
      <c r="AL235" s="131" t="str">
        <f t="shared" si="114"/>
        <v/>
      </c>
      <c r="AM235" s="131" t="str">
        <f t="shared" si="114"/>
        <v/>
      </c>
      <c r="AN235" s="131" t="str">
        <f t="shared" si="114"/>
        <v/>
      </c>
      <c r="AO235" s="131" t="str">
        <f t="shared" si="114"/>
        <v/>
      </c>
      <c r="AP235" s="131" t="str">
        <f t="shared" si="115"/>
        <v/>
      </c>
      <c r="AQ235" s="131" t="str">
        <f t="shared" si="115"/>
        <v/>
      </c>
      <c r="AR235" s="131" t="str">
        <f t="shared" si="115"/>
        <v/>
      </c>
      <c r="AS235" s="131" t="str">
        <f t="shared" si="115"/>
        <v>TOM GREEN COUNTY</v>
      </c>
      <c r="AT235" s="131" t="str">
        <f t="shared" si="115"/>
        <v/>
      </c>
      <c r="AU235" s="131" t="str">
        <f t="shared" si="115"/>
        <v/>
      </c>
      <c r="AV235" s="131" t="str">
        <f t="shared" si="115"/>
        <v/>
      </c>
      <c r="AW235" s="131" t="str">
        <f t="shared" si="115"/>
        <v/>
      </c>
      <c r="AX235" s="131" t="str">
        <f t="shared" si="115"/>
        <v/>
      </c>
      <c r="AY235" s="131" t="str">
        <f t="shared" si="115"/>
        <v/>
      </c>
      <c r="AZ235" s="131" t="str">
        <f t="shared" si="115"/>
        <v/>
      </c>
    </row>
    <row r="236" spans="1:52" x14ac:dyDescent="0.2">
      <c r="A236" s="135">
        <v>227</v>
      </c>
      <c r="B236" s="131" t="str">
        <f t="shared" si="111"/>
        <v/>
      </c>
      <c r="C236" s="131" t="str">
        <f t="shared" si="111"/>
        <v/>
      </c>
      <c r="D236" s="131" t="str">
        <f t="shared" si="111"/>
        <v/>
      </c>
      <c r="E236" s="131" t="str">
        <f t="shared" si="111"/>
        <v/>
      </c>
      <c r="F236" s="131" t="str">
        <f t="shared" si="111"/>
        <v/>
      </c>
      <c r="G236" s="131" t="str">
        <f t="shared" si="111"/>
        <v/>
      </c>
      <c r="H236" s="131" t="str">
        <f t="shared" si="111"/>
        <v/>
      </c>
      <c r="I236" s="131" t="str">
        <f t="shared" si="111"/>
        <v/>
      </c>
      <c r="J236" s="131" t="str">
        <f t="shared" si="111"/>
        <v/>
      </c>
      <c r="K236" s="131" t="str">
        <f t="shared" si="111"/>
        <v/>
      </c>
      <c r="L236" s="131" t="str">
        <f t="shared" si="112"/>
        <v/>
      </c>
      <c r="M236" s="131" t="str">
        <f t="shared" si="112"/>
        <v/>
      </c>
      <c r="N236" s="131" t="str">
        <f t="shared" si="112"/>
        <v/>
      </c>
      <c r="O236" s="131" t="str">
        <f t="shared" si="112"/>
        <v/>
      </c>
      <c r="P236" s="131" t="str">
        <f t="shared" si="112"/>
        <v/>
      </c>
      <c r="Q236" s="131" t="str">
        <f t="shared" si="112"/>
        <v/>
      </c>
      <c r="R236" s="131" t="str">
        <f t="shared" si="112"/>
        <v/>
      </c>
      <c r="S236" s="131" t="str">
        <f t="shared" si="112"/>
        <v/>
      </c>
      <c r="T236" s="131" t="str">
        <f t="shared" si="112"/>
        <v/>
      </c>
      <c r="U236" s="131" t="str">
        <f t="shared" si="112"/>
        <v/>
      </c>
      <c r="V236" s="131" t="str">
        <f t="shared" si="113"/>
        <v/>
      </c>
      <c r="W236" s="131" t="str">
        <f t="shared" si="113"/>
        <v/>
      </c>
      <c r="X236" s="131" t="str">
        <f t="shared" si="113"/>
        <v/>
      </c>
      <c r="Y236" s="131" t="str">
        <f t="shared" si="113"/>
        <v/>
      </c>
      <c r="Z236" s="131" t="str">
        <f t="shared" si="113"/>
        <v/>
      </c>
      <c r="AA236" s="131" t="str">
        <f t="shared" si="113"/>
        <v/>
      </c>
      <c r="AB236" s="131" t="str">
        <f t="shared" si="113"/>
        <v/>
      </c>
      <c r="AC236" s="131" t="str">
        <f t="shared" si="113"/>
        <v/>
      </c>
      <c r="AD236" s="131" t="str">
        <f t="shared" si="113"/>
        <v/>
      </c>
      <c r="AE236" s="131" t="str">
        <f t="shared" si="113"/>
        <v/>
      </c>
      <c r="AF236" s="131" t="str">
        <f t="shared" si="114"/>
        <v/>
      </c>
      <c r="AG236" s="131" t="str">
        <f t="shared" si="114"/>
        <v/>
      </c>
      <c r="AH236" s="131" t="str">
        <f t="shared" si="114"/>
        <v/>
      </c>
      <c r="AI236" s="131" t="str">
        <f t="shared" si="114"/>
        <v/>
      </c>
      <c r="AJ236" s="131" t="str">
        <f t="shared" si="114"/>
        <v/>
      </c>
      <c r="AK236" s="131" t="str">
        <f t="shared" si="114"/>
        <v/>
      </c>
      <c r="AL236" s="131" t="str">
        <f t="shared" si="114"/>
        <v/>
      </c>
      <c r="AM236" s="131" t="str">
        <f t="shared" si="114"/>
        <v/>
      </c>
      <c r="AN236" s="131" t="str">
        <f t="shared" si="114"/>
        <v/>
      </c>
      <c r="AO236" s="131" t="str">
        <f t="shared" si="114"/>
        <v/>
      </c>
      <c r="AP236" s="131" t="str">
        <f t="shared" si="115"/>
        <v/>
      </c>
      <c r="AQ236" s="131" t="str">
        <f t="shared" si="115"/>
        <v/>
      </c>
      <c r="AR236" s="131" t="str">
        <f t="shared" si="115"/>
        <v/>
      </c>
      <c r="AS236" s="131" t="str">
        <f t="shared" si="115"/>
        <v>TRAVIS COUNTY</v>
      </c>
      <c r="AT236" s="131" t="str">
        <f t="shared" si="115"/>
        <v/>
      </c>
      <c r="AU236" s="131" t="str">
        <f t="shared" si="115"/>
        <v/>
      </c>
      <c r="AV236" s="131" t="str">
        <f t="shared" si="115"/>
        <v/>
      </c>
      <c r="AW236" s="131" t="str">
        <f t="shared" si="115"/>
        <v/>
      </c>
      <c r="AX236" s="131" t="str">
        <f t="shared" si="115"/>
        <v/>
      </c>
      <c r="AY236" s="131" t="str">
        <f t="shared" si="115"/>
        <v/>
      </c>
      <c r="AZ236" s="131" t="str">
        <f t="shared" si="115"/>
        <v/>
      </c>
    </row>
    <row r="237" spans="1:52" x14ac:dyDescent="0.2">
      <c r="A237" s="135">
        <v>228</v>
      </c>
      <c r="B237" s="131" t="str">
        <f t="shared" si="111"/>
        <v/>
      </c>
      <c r="C237" s="131" t="str">
        <f t="shared" si="111"/>
        <v/>
      </c>
      <c r="D237" s="131" t="str">
        <f t="shared" si="111"/>
        <v/>
      </c>
      <c r="E237" s="131" t="str">
        <f t="shared" si="111"/>
        <v/>
      </c>
      <c r="F237" s="131" t="str">
        <f t="shared" si="111"/>
        <v/>
      </c>
      <c r="G237" s="131" t="str">
        <f t="shared" si="111"/>
        <v/>
      </c>
      <c r="H237" s="131" t="str">
        <f t="shared" si="111"/>
        <v/>
      </c>
      <c r="I237" s="131" t="str">
        <f t="shared" si="111"/>
        <v/>
      </c>
      <c r="J237" s="131" t="str">
        <f t="shared" si="111"/>
        <v/>
      </c>
      <c r="K237" s="131" t="str">
        <f t="shared" si="111"/>
        <v/>
      </c>
      <c r="L237" s="131" t="str">
        <f t="shared" si="112"/>
        <v/>
      </c>
      <c r="M237" s="131" t="str">
        <f t="shared" si="112"/>
        <v/>
      </c>
      <c r="N237" s="131" t="str">
        <f t="shared" si="112"/>
        <v/>
      </c>
      <c r="O237" s="131" t="str">
        <f t="shared" si="112"/>
        <v/>
      </c>
      <c r="P237" s="131" t="str">
        <f t="shared" si="112"/>
        <v/>
      </c>
      <c r="Q237" s="131" t="str">
        <f t="shared" si="112"/>
        <v/>
      </c>
      <c r="R237" s="131" t="str">
        <f t="shared" si="112"/>
        <v/>
      </c>
      <c r="S237" s="131" t="str">
        <f t="shared" si="112"/>
        <v/>
      </c>
      <c r="T237" s="131" t="str">
        <f t="shared" si="112"/>
        <v/>
      </c>
      <c r="U237" s="131" t="str">
        <f t="shared" si="112"/>
        <v/>
      </c>
      <c r="V237" s="131" t="str">
        <f t="shared" si="113"/>
        <v/>
      </c>
      <c r="W237" s="131" t="str">
        <f t="shared" si="113"/>
        <v/>
      </c>
      <c r="X237" s="131" t="str">
        <f t="shared" si="113"/>
        <v/>
      </c>
      <c r="Y237" s="131" t="str">
        <f t="shared" si="113"/>
        <v/>
      </c>
      <c r="Z237" s="131" t="str">
        <f t="shared" si="113"/>
        <v/>
      </c>
      <c r="AA237" s="131" t="str">
        <f t="shared" si="113"/>
        <v/>
      </c>
      <c r="AB237" s="131" t="str">
        <f t="shared" si="113"/>
        <v/>
      </c>
      <c r="AC237" s="131" t="str">
        <f t="shared" si="113"/>
        <v/>
      </c>
      <c r="AD237" s="131" t="str">
        <f t="shared" si="113"/>
        <v/>
      </c>
      <c r="AE237" s="131" t="str">
        <f t="shared" si="113"/>
        <v/>
      </c>
      <c r="AF237" s="131" t="str">
        <f t="shared" si="114"/>
        <v/>
      </c>
      <c r="AG237" s="131" t="str">
        <f t="shared" si="114"/>
        <v/>
      </c>
      <c r="AH237" s="131" t="str">
        <f t="shared" si="114"/>
        <v/>
      </c>
      <c r="AI237" s="131" t="str">
        <f t="shared" si="114"/>
        <v/>
      </c>
      <c r="AJ237" s="131" t="str">
        <f t="shared" si="114"/>
        <v/>
      </c>
      <c r="AK237" s="131" t="str">
        <f t="shared" si="114"/>
        <v/>
      </c>
      <c r="AL237" s="131" t="str">
        <f t="shared" si="114"/>
        <v/>
      </c>
      <c r="AM237" s="131" t="str">
        <f t="shared" si="114"/>
        <v/>
      </c>
      <c r="AN237" s="131" t="str">
        <f t="shared" si="114"/>
        <v/>
      </c>
      <c r="AO237" s="131" t="str">
        <f t="shared" si="114"/>
        <v/>
      </c>
      <c r="AP237" s="131" t="str">
        <f t="shared" si="115"/>
        <v/>
      </c>
      <c r="AQ237" s="131" t="str">
        <f t="shared" si="115"/>
        <v/>
      </c>
      <c r="AR237" s="131" t="str">
        <f t="shared" si="115"/>
        <v/>
      </c>
      <c r="AS237" s="131" t="str">
        <f t="shared" si="115"/>
        <v>TRINITY COUNTY</v>
      </c>
      <c r="AT237" s="131" t="str">
        <f t="shared" si="115"/>
        <v/>
      </c>
      <c r="AU237" s="131" t="str">
        <f t="shared" si="115"/>
        <v/>
      </c>
      <c r="AV237" s="131" t="str">
        <f t="shared" si="115"/>
        <v/>
      </c>
      <c r="AW237" s="131" t="str">
        <f t="shared" si="115"/>
        <v/>
      </c>
      <c r="AX237" s="131" t="str">
        <f t="shared" si="115"/>
        <v/>
      </c>
      <c r="AY237" s="131" t="str">
        <f t="shared" si="115"/>
        <v/>
      </c>
      <c r="AZ237" s="131" t="str">
        <f t="shared" si="115"/>
        <v/>
      </c>
    </row>
    <row r="238" spans="1:52" x14ac:dyDescent="0.2">
      <c r="A238" s="135">
        <v>229</v>
      </c>
      <c r="B238" s="131" t="str">
        <f t="shared" si="111"/>
        <v/>
      </c>
      <c r="C238" s="131" t="str">
        <f t="shared" si="111"/>
        <v/>
      </c>
      <c r="D238" s="131" t="str">
        <f t="shared" si="111"/>
        <v/>
      </c>
      <c r="E238" s="131" t="str">
        <f t="shared" si="111"/>
        <v/>
      </c>
      <c r="F238" s="131" t="str">
        <f t="shared" si="111"/>
        <v/>
      </c>
      <c r="G238" s="131" t="str">
        <f t="shared" si="111"/>
        <v/>
      </c>
      <c r="H238" s="131" t="str">
        <f t="shared" si="111"/>
        <v/>
      </c>
      <c r="I238" s="131" t="str">
        <f t="shared" si="111"/>
        <v/>
      </c>
      <c r="J238" s="131" t="str">
        <f t="shared" si="111"/>
        <v/>
      </c>
      <c r="K238" s="131" t="str">
        <f t="shared" si="111"/>
        <v/>
      </c>
      <c r="L238" s="131" t="str">
        <f t="shared" si="112"/>
        <v/>
      </c>
      <c r="M238" s="131" t="str">
        <f t="shared" si="112"/>
        <v/>
      </c>
      <c r="N238" s="131" t="str">
        <f t="shared" si="112"/>
        <v/>
      </c>
      <c r="O238" s="131" t="str">
        <f t="shared" si="112"/>
        <v/>
      </c>
      <c r="P238" s="131" t="str">
        <f t="shared" si="112"/>
        <v/>
      </c>
      <c r="Q238" s="131" t="str">
        <f t="shared" si="112"/>
        <v/>
      </c>
      <c r="R238" s="131" t="str">
        <f t="shared" si="112"/>
        <v/>
      </c>
      <c r="S238" s="131" t="str">
        <f t="shared" si="112"/>
        <v/>
      </c>
      <c r="T238" s="131" t="str">
        <f t="shared" si="112"/>
        <v/>
      </c>
      <c r="U238" s="131" t="str">
        <f t="shared" si="112"/>
        <v/>
      </c>
      <c r="V238" s="131" t="str">
        <f t="shared" si="113"/>
        <v/>
      </c>
      <c r="W238" s="131" t="str">
        <f t="shared" si="113"/>
        <v/>
      </c>
      <c r="X238" s="131" t="str">
        <f t="shared" si="113"/>
        <v/>
      </c>
      <c r="Y238" s="131" t="str">
        <f t="shared" si="113"/>
        <v/>
      </c>
      <c r="Z238" s="131" t="str">
        <f t="shared" si="113"/>
        <v/>
      </c>
      <c r="AA238" s="131" t="str">
        <f t="shared" si="113"/>
        <v/>
      </c>
      <c r="AB238" s="131" t="str">
        <f t="shared" si="113"/>
        <v/>
      </c>
      <c r="AC238" s="131" t="str">
        <f t="shared" si="113"/>
        <v/>
      </c>
      <c r="AD238" s="131" t="str">
        <f t="shared" si="113"/>
        <v/>
      </c>
      <c r="AE238" s="131" t="str">
        <f t="shared" si="113"/>
        <v/>
      </c>
      <c r="AF238" s="131" t="str">
        <f t="shared" si="114"/>
        <v/>
      </c>
      <c r="AG238" s="131" t="str">
        <f t="shared" si="114"/>
        <v/>
      </c>
      <c r="AH238" s="131" t="str">
        <f t="shared" si="114"/>
        <v/>
      </c>
      <c r="AI238" s="131" t="str">
        <f t="shared" si="114"/>
        <v/>
      </c>
      <c r="AJ238" s="131" t="str">
        <f t="shared" si="114"/>
        <v/>
      </c>
      <c r="AK238" s="131" t="str">
        <f t="shared" si="114"/>
        <v/>
      </c>
      <c r="AL238" s="131" t="str">
        <f t="shared" si="114"/>
        <v/>
      </c>
      <c r="AM238" s="131" t="str">
        <f t="shared" si="114"/>
        <v/>
      </c>
      <c r="AN238" s="131" t="str">
        <f t="shared" si="114"/>
        <v/>
      </c>
      <c r="AO238" s="131" t="str">
        <f t="shared" si="114"/>
        <v/>
      </c>
      <c r="AP238" s="131" t="str">
        <f t="shared" si="115"/>
        <v/>
      </c>
      <c r="AQ238" s="131" t="str">
        <f t="shared" si="115"/>
        <v/>
      </c>
      <c r="AR238" s="131" t="str">
        <f t="shared" si="115"/>
        <v/>
      </c>
      <c r="AS238" s="131" t="str">
        <f t="shared" si="115"/>
        <v>TYLER COUNTY</v>
      </c>
      <c r="AT238" s="131" t="str">
        <f t="shared" si="115"/>
        <v/>
      </c>
      <c r="AU238" s="131" t="str">
        <f t="shared" si="115"/>
        <v/>
      </c>
      <c r="AV238" s="131" t="str">
        <f t="shared" si="115"/>
        <v/>
      </c>
      <c r="AW238" s="131" t="str">
        <f t="shared" si="115"/>
        <v/>
      </c>
      <c r="AX238" s="131" t="str">
        <f t="shared" si="115"/>
        <v/>
      </c>
      <c r="AY238" s="131" t="str">
        <f t="shared" si="115"/>
        <v/>
      </c>
      <c r="AZ238" s="131" t="str">
        <f t="shared" si="115"/>
        <v/>
      </c>
    </row>
    <row r="239" spans="1:52" x14ac:dyDescent="0.2">
      <c r="A239" s="135">
        <v>230</v>
      </c>
      <c r="B239" s="131" t="str">
        <f t="shared" si="111"/>
        <v/>
      </c>
      <c r="C239" s="131" t="str">
        <f t="shared" si="111"/>
        <v/>
      </c>
      <c r="D239" s="131" t="str">
        <f t="shared" si="111"/>
        <v/>
      </c>
      <c r="E239" s="131" t="str">
        <f t="shared" si="111"/>
        <v/>
      </c>
      <c r="F239" s="131" t="str">
        <f t="shared" si="111"/>
        <v/>
      </c>
      <c r="G239" s="131" t="str">
        <f t="shared" si="111"/>
        <v/>
      </c>
      <c r="H239" s="131" t="str">
        <f t="shared" si="111"/>
        <v/>
      </c>
      <c r="I239" s="131" t="str">
        <f t="shared" si="111"/>
        <v/>
      </c>
      <c r="J239" s="131" t="str">
        <f t="shared" si="111"/>
        <v/>
      </c>
      <c r="K239" s="131" t="str">
        <f t="shared" si="111"/>
        <v/>
      </c>
      <c r="L239" s="131" t="str">
        <f t="shared" si="112"/>
        <v/>
      </c>
      <c r="M239" s="131" t="str">
        <f t="shared" si="112"/>
        <v/>
      </c>
      <c r="N239" s="131" t="str">
        <f t="shared" si="112"/>
        <v/>
      </c>
      <c r="O239" s="131" t="str">
        <f t="shared" si="112"/>
        <v/>
      </c>
      <c r="P239" s="131" t="str">
        <f t="shared" si="112"/>
        <v/>
      </c>
      <c r="Q239" s="131" t="str">
        <f t="shared" si="112"/>
        <v/>
      </c>
      <c r="R239" s="131" t="str">
        <f t="shared" si="112"/>
        <v/>
      </c>
      <c r="S239" s="131" t="str">
        <f t="shared" si="112"/>
        <v/>
      </c>
      <c r="T239" s="131" t="str">
        <f t="shared" si="112"/>
        <v/>
      </c>
      <c r="U239" s="131" t="str">
        <f t="shared" si="112"/>
        <v/>
      </c>
      <c r="V239" s="131" t="str">
        <f t="shared" si="113"/>
        <v/>
      </c>
      <c r="W239" s="131" t="str">
        <f t="shared" si="113"/>
        <v/>
      </c>
      <c r="X239" s="131" t="str">
        <f t="shared" si="113"/>
        <v/>
      </c>
      <c r="Y239" s="131" t="str">
        <f t="shared" si="113"/>
        <v/>
      </c>
      <c r="Z239" s="131" t="str">
        <f t="shared" si="113"/>
        <v/>
      </c>
      <c r="AA239" s="131" t="str">
        <f t="shared" si="113"/>
        <v/>
      </c>
      <c r="AB239" s="131" t="str">
        <f t="shared" si="113"/>
        <v/>
      </c>
      <c r="AC239" s="131" t="str">
        <f t="shared" si="113"/>
        <v/>
      </c>
      <c r="AD239" s="131" t="str">
        <f t="shared" si="113"/>
        <v/>
      </c>
      <c r="AE239" s="131" t="str">
        <f t="shared" si="113"/>
        <v/>
      </c>
      <c r="AF239" s="131" t="str">
        <f t="shared" si="114"/>
        <v/>
      </c>
      <c r="AG239" s="131" t="str">
        <f t="shared" si="114"/>
        <v/>
      </c>
      <c r="AH239" s="131" t="str">
        <f t="shared" si="114"/>
        <v/>
      </c>
      <c r="AI239" s="131" t="str">
        <f t="shared" si="114"/>
        <v/>
      </c>
      <c r="AJ239" s="131" t="str">
        <f t="shared" si="114"/>
        <v/>
      </c>
      <c r="AK239" s="131" t="str">
        <f t="shared" si="114"/>
        <v/>
      </c>
      <c r="AL239" s="131" t="str">
        <f t="shared" si="114"/>
        <v/>
      </c>
      <c r="AM239" s="131" t="str">
        <f t="shared" si="114"/>
        <v/>
      </c>
      <c r="AN239" s="131" t="str">
        <f t="shared" si="114"/>
        <v/>
      </c>
      <c r="AO239" s="131" t="str">
        <f t="shared" si="114"/>
        <v/>
      </c>
      <c r="AP239" s="131" t="str">
        <f t="shared" si="115"/>
        <v/>
      </c>
      <c r="AQ239" s="131" t="str">
        <f t="shared" si="115"/>
        <v/>
      </c>
      <c r="AR239" s="131" t="str">
        <f t="shared" si="115"/>
        <v/>
      </c>
      <c r="AS239" s="131" t="str">
        <f t="shared" si="115"/>
        <v>UPSHUR COUNTY</v>
      </c>
      <c r="AT239" s="131" t="str">
        <f t="shared" si="115"/>
        <v/>
      </c>
      <c r="AU239" s="131" t="str">
        <f t="shared" si="115"/>
        <v/>
      </c>
      <c r="AV239" s="131" t="str">
        <f t="shared" si="115"/>
        <v/>
      </c>
      <c r="AW239" s="131" t="str">
        <f t="shared" si="115"/>
        <v/>
      </c>
      <c r="AX239" s="131" t="str">
        <f t="shared" si="115"/>
        <v/>
      </c>
      <c r="AY239" s="131" t="str">
        <f t="shared" si="115"/>
        <v/>
      </c>
      <c r="AZ239" s="131" t="str">
        <f t="shared" si="115"/>
        <v/>
      </c>
    </row>
    <row r="240" spans="1:52" x14ac:dyDescent="0.2">
      <c r="A240" s="135">
        <v>231</v>
      </c>
      <c r="B240" s="131" t="str">
        <f t="shared" ref="B240:K249" si="116">IFERROR(VLOOKUP($B$3&amp;"_"&amp;B$8&amp;$A240,LookUpTable_CountyName_AllYears,3,FALSE),"")</f>
        <v/>
      </c>
      <c r="C240" s="131" t="str">
        <f t="shared" si="116"/>
        <v/>
      </c>
      <c r="D240" s="131" t="str">
        <f t="shared" si="116"/>
        <v/>
      </c>
      <c r="E240" s="131" t="str">
        <f t="shared" si="116"/>
        <v/>
      </c>
      <c r="F240" s="131" t="str">
        <f t="shared" si="116"/>
        <v/>
      </c>
      <c r="G240" s="131" t="str">
        <f t="shared" si="116"/>
        <v/>
      </c>
      <c r="H240" s="131" t="str">
        <f t="shared" si="116"/>
        <v/>
      </c>
      <c r="I240" s="131" t="str">
        <f t="shared" si="116"/>
        <v/>
      </c>
      <c r="J240" s="131" t="str">
        <f t="shared" si="116"/>
        <v/>
      </c>
      <c r="K240" s="131" t="str">
        <f t="shared" si="116"/>
        <v/>
      </c>
      <c r="L240" s="131" t="str">
        <f t="shared" ref="L240:U249" si="117">IFERROR(VLOOKUP($B$3&amp;"_"&amp;L$8&amp;$A240,LookUpTable_CountyName_AllYears,3,FALSE),"")</f>
        <v/>
      </c>
      <c r="M240" s="131" t="str">
        <f t="shared" si="117"/>
        <v/>
      </c>
      <c r="N240" s="131" t="str">
        <f t="shared" si="117"/>
        <v/>
      </c>
      <c r="O240" s="131" t="str">
        <f t="shared" si="117"/>
        <v/>
      </c>
      <c r="P240" s="131" t="str">
        <f t="shared" si="117"/>
        <v/>
      </c>
      <c r="Q240" s="131" t="str">
        <f t="shared" si="117"/>
        <v/>
      </c>
      <c r="R240" s="131" t="str">
        <f t="shared" si="117"/>
        <v/>
      </c>
      <c r="S240" s="131" t="str">
        <f t="shared" si="117"/>
        <v/>
      </c>
      <c r="T240" s="131" t="str">
        <f t="shared" si="117"/>
        <v/>
      </c>
      <c r="U240" s="131" t="str">
        <f t="shared" si="117"/>
        <v/>
      </c>
      <c r="V240" s="131" t="str">
        <f t="shared" ref="V240:AE249" si="118">IFERROR(VLOOKUP($B$3&amp;"_"&amp;V$8&amp;$A240,LookUpTable_CountyName_AllYears,3,FALSE),"")</f>
        <v/>
      </c>
      <c r="W240" s="131" t="str">
        <f t="shared" si="118"/>
        <v/>
      </c>
      <c r="X240" s="131" t="str">
        <f t="shared" si="118"/>
        <v/>
      </c>
      <c r="Y240" s="131" t="str">
        <f t="shared" si="118"/>
        <v/>
      </c>
      <c r="Z240" s="131" t="str">
        <f t="shared" si="118"/>
        <v/>
      </c>
      <c r="AA240" s="131" t="str">
        <f t="shared" si="118"/>
        <v/>
      </c>
      <c r="AB240" s="131" t="str">
        <f t="shared" si="118"/>
        <v/>
      </c>
      <c r="AC240" s="131" t="str">
        <f t="shared" si="118"/>
        <v/>
      </c>
      <c r="AD240" s="131" t="str">
        <f t="shared" si="118"/>
        <v/>
      </c>
      <c r="AE240" s="131" t="str">
        <f t="shared" si="118"/>
        <v/>
      </c>
      <c r="AF240" s="131" t="str">
        <f t="shared" ref="AF240:AO249" si="119">IFERROR(VLOOKUP($B$3&amp;"_"&amp;AF$8&amp;$A240,LookUpTable_CountyName_AllYears,3,FALSE),"")</f>
        <v/>
      </c>
      <c r="AG240" s="131" t="str">
        <f t="shared" si="119"/>
        <v/>
      </c>
      <c r="AH240" s="131" t="str">
        <f t="shared" si="119"/>
        <v/>
      </c>
      <c r="AI240" s="131" t="str">
        <f t="shared" si="119"/>
        <v/>
      </c>
      <c r="AJ240" s="131" t="str">
        <f t="shared" si="119"/>
        <v/>
      </c>
      <c r="AK240" s="131" t="str">
        <f t="shared" si="119"/>
        <v/>
      </c>
      <c r="AL240" s="131" t="str">
        <f t="shared" si="119"/>
        <v/>
      </c>
      <c r="AM240" s="131" t="str">
        <f t="shared" si="119"/>
        <v/>
      </c>
      <c r="AN240" s="131" t="str">
        <f t="shared" si="119"/>
        <v/>
      </c>
      <c r="AO240" s="131" t="str">
        <f t="shared" si="119"/>
        <v/>
      </c>
      <c r="AP240" s="131" t="str">
        <f t="shared" ref="AP240:AZ249" si="120">IFERROR(VLOOKUP($B$3&amp;"_"&amp;AP$8&amp;$A240,LookUpTable_CountyName_AllYears,3,FALSE),"")</f>
        <v/>
      </c>
      <c r="AQ240" s="131" t="str">
        <f t="shared" si="120"/>
        <v/>
      </c>
      <c r="AR240" s="131" t="str">
        <f t="shared" si="120"/>
        <v/>
      </c>
      <c r="AS240" s="131" t="str">
        <f t="shared" si="120"/>
        <v>UPTON COUNTY</v>
      </c>
      <c r="AT240" s="131" t="str">
        <f t="shared" si="120"/>
        <v/>
      </c>
      <c r="AU240" s="131" t="str">
        <f t="shared" si="120"/>
        <v/>
      </c>
      <c r="AV240" s="131" t="str">
        <f t="shared" si="120"/>
        <v/>
      </c>
      <c r="AW240" s="131" t="str">
        <f t="shared" si="120"/>
        <v/>
      </c>
      <c r="AX240" s="131" t="str">
        <f t="shared" si="120"/>
        <v/>
      </c>
      <c r="AY240" s="131" t="str">
        <f t="shared" si="120"/>
        <v/>
      </c>
      <c r="AZ240" s="131" t="str">
        <f t="shared" si="120"/>
        <v/>
      </c>
    </row>
    <row r="241" spans="1:52" x14ac:dyDescent="0.2">
      <c r="A241" s="135">
        <v>232</v>
      </c>
      <c r="B241" s="131" t="str">
        <f t="shared" si="116"/>
        <v/>
      </c>
      <c r="C241" s="131" t="str">
        <f t="shared" si="116"/>
        <v/>
      </c>
      <c r="D241" s="131" t="str">
        <f t="shared" si="116"/>
        <v/>
      </c>
      <c r="E241" s="131" t="str">
        <f t="shared" si="116"/>
        <v/>
      </c>
      <c r="F241" s="131" t="str">
        <f t="shared" si="116"/>
        <v/>
      </c>
      <c r="G241" s="131" t="str">
        <f t="shared" si="116"/>
        <v/>
      </c>
      <c r="H241" s="131" t="str">
        <f t="shared" si="116"/>
        <v/>
      </c>
      <c r="I241" s="131" t="str">
        <f t="shared" si="116"/>
        <v/>
      </c>
      <c r="J241" s="131" t="str">
        <f t="shared" si="116"/>
        <v/>
      </c>
      <c r="K241" s="131" t="str">
        <f t="shared" si="116"/>
        <v/>
      </c>
      <c r="L241" s="131" t="str">
        <f t="shared" si="117"/>
        <v/>
      </c>
      <c r="M241" s="131" t="str">
        <f t="shared" si="117"/>
        <v/>
      </c>
      <c r="N241" s="131" t="str">
        <f t="shared" si="117"/>
        <v/>
      </c>
      <c r="O241" s="131" t="str">
        <f t="shared" si="117"/>
        <v/>
      </c>
      <c r="P241" s="131" t="str">
        <f t="shared" si="117"/>
        <v/>
      </c>
      <c r="Q241" s="131" t="str">
        <f t="shared" si="117"/>
        <v/>
      </c>
      <c r="R241" s="131" t="str">
        <f t="shared" si="117"/>
        <v/>
      </c>
      <c r="S241" s="131" t="str">
        <f t="shared" si="117"/>
        <v/>
      </c>
      <c r="T241" s="131" t="str">
        <f t="shared" si="117"/>
        <v/>
      </c>
      <c r="U241" s="131" t="str">
        <f t="shared" si="117"/>
        <v/>
      </c>
      <c r="V241" s="131" t="str">
        <f t="shared" si="118"/>
        <v/>
      </c>
      <c r="W241" s="131" t="str">
        <f t="shared" si="118"/>
        <v/>
      </c>
      <c r="X241" s="131" t="str">
        <f t="shared" si="118"/>
        <v/>
      </c>
      <c r="Y241" s="131" t="str">
        <f t="shared" si="118"/>
        <v/>
      </c>
      <c r="Z241" s="131" t="str">
        <f t="shared" si="118"/>
        <v/>
      </c>
      <c r="AA241" s="131" t="str">
        <f t="shared" si="118"/>
        <v/>
      </c>
      <c r="AB241" s="131" t="str">
        <f t="shared" si="118"/>
        <v/>
      </c>
      <c r="AC241" s="131" t="str">
        <f t="shared" si="118"/>
        <v/>
      </c>
      <c r="AD241" s="131" t="str">
        <f t="shared" si="118"/>
        <v/>
      </c>
      <c r="AE241" s="131" t="str">
        <f t="shared" si="118"/>
        <v/>
      </c>
      <c r="AF241" s="131" t="str">
        <f t="shared" si="119"/>
        <v/>
      </c>
      <c r="AG241" s="131" t="str">
        <f t="shared" si="119"/>
        <v/>
      </c>
      <c r="AH241" s="131" t="str">
        <f t="shared" si="119"/>
        <v/>
      </c>
      <c r="AI241" s="131" t="str">
        <f t="shared" si="119"/>
        <v/>
      </c>
      <c r="AJ241" s="131" t="str">
        <f t="shared" si="119"/>
        <v/>
      </c>
      <c r="AK241" s="131" t="str">
        <f t="shared" si="119"/>
        <v/>
      </c>
      <c r="AL241" s="131" t="str">
        <f t="shared" si="119"/>
        <v/>
      </c>
      <c r="AM241" s="131" t="str">
        <f t="shared" si="119"/>
        <v/>
      </c>
      <c r="AN241" s="131" t="str">
        <f t="shared" si="119"/>
        <v/>
      </c>
      <c r="AO241" s="131" t="str">
        <f t="shared" si="119"/>
        <v/>
      </c>
      <c r="AP241" s="131" t="str">
        <f t="shared" si="120"/>
        <v/>
      </c>
      <c r="AQ241" s="131" t="str">
        <f t="shared" si="120"/>
        <v/>
      </c>
      <c r="AR241" s="131" t="str">
        <f t="shared" si="120"/>
        <v/>
      </c>
      <c r="AS241" s="131" t="str">
        <f t="shared" si="120"/>
        <v>UVALDE COUNTY</v>
      </c>
      <c r="AT241" s="131" t="str">
        <f t="shared" si="120"/>
        <v/>
      </c>
      <c r="AU241" s="131" t="str">
        <f t="shared" si="120"/>
        <v/>
      </c>
      <c r="AV241" s="131" t="str">
        <f t="shared" si="120"/>
        <v/>
      </c>
      <c r="AW241" s="131" t="str">
        <f t="shared" si="120"/>
        <v/>
      </c>
      <c r="AX241" s="131" t="str">
        <f t="shared" si="120"/>
        <v/>
      </c>
      <c r="AY241" s="131" t="str">
        <f t="shared" si="120"/>
        <v/>
      </c>
      <c r="AZ241" s="131" t="str">
        <f t="shared" si="120"/>
        <v/>
      </c>
    </row>
    <row r="242" spans="1:52" x14ac:dyDescent="0.2">
      <c r="A242" s="135">
        <v>233</v>
      </c>
      <c r="B242" s="131" t="str">
        <f t="shared" si="116"/>
        <v/>
      </c>
      <c r="C242" s="131" t="str">
        <f t="shared" si="116"/>
        <v/>
      </c>
      <c r="D242" s="131" t="str">
        <f t="shared" si="116"/>
        <v/>
      </c>
      <c r="E242" s="131" t="str">
        <f t="shared" si="116"/>
        <v/>
      </c>
      <c r="F242" s="131" t="str">
        <f t="shared" si="116"/>
        <v/>
      </c>
      <c r="G242" s="131" t="str">
        <f t="shared" si="116"/>
        <v/>
      </c>
      <c r="H242" s="131" t="str">
        <f t="shared" si="116"/>
        <v/>
      </c>
      <c r="I242" s="131" t="str">
        <f t="shared" si="116"/>
        <v/>
      </c>
      <c r="J242" s="131" t="str">
        <f t="shared" si="116"/>
        <v/>
      </c>
      <c r="K242" s="131" t="str">
        <f t="shared" si="116"/>
        <v/>
      </c>
      <c r="L242" s="131" t="str">
        <f t="shared" si="117"/>
        <v/>
      </c>
      <c r="M242" s="131" t="str">
        <f t="shared" si="117"/>
        <v/>
      </c>
      <c r="N242" s="131" t="str">
        <f t="shared" si="117"/>
        <v/>
      </c>
      <c r="O242" s="131" t="str">
        <f t="shared" si="117"/>
        <v/>
      </c>
      <c r="P242" s="131" t="str">
        <f t="shared" si="117"/>
        <v/>
      </c>
      <c r="Q242" s="131" t="str">
        <f t="shared" si="117"/>
        <v/>
      </c>
      <c r="R242" s="131" t="str">
        <f t="shared" si="117"/>
        <v/>
      </c>
      <c r="S242" s="131" t="str">
        <f t="shared" si="117"/>
        <v/>
      </c>
      <c r="T242" s="131" t="str">
        <f t="shared" si="117"/>
        <v/>
      </c>
      <c r="U242" s="131" t="str">
        <f t="shared" si="117"/>
        <v/>
      </c>
      <c r="V242" s="131" t="str">
        <f t="shared" si="118"/>
        <v/>
      </c>
      <c r="W242" s="131" t="str">
        <f t="shared" si="118"/>
        <v/>
      </c>
      <c r="X242" s="131" t="str">
        <f t="shared" si="118"/>
        <v/>
      </c>
      <c r="Y242" s="131" t="str">
        <f t="shared" si="118"/>
        <v/>
      </c>
      <c r="Z242" s="131" t="str">
        <f t="shared" si="118"/>
        <v/>
      </c>
      <c r="AA242" s="131" t="str">
        <f t="shared" si="118"/>
        <v/>
      </c>
      <c r="AB242" s="131" t="str">
        <f t="shared" si="118"/>
        <v/>
      </c>
      <c r="AC242" s="131" t="str">
        <f t="shared" si="118"/>
        <v/>
      </c>
      <c r="AD242" s="131" t="str">
        <f t="shared" si="118"/>
        <v/>
      </c>
      <c r="AE242" s="131" t="str">
        <f t="shared" si="118"/>
        <v/>
      </c>
      <c r="AF242" s="131" t="str">
        <f t="shared" si="119"/>
        <v/>
      </c>
      <c r="AG242" s="131" t="str">
        <f t="shared" si="119"/>
        <v/>
      </c>
      <c r="AH242" s="131" t="str">
        <f t="shared" si="119"/>
        <v/>
      </c>
      <c r="AI242" s="131" t="str">
        <f t="shared" si="119"/>
        <v/>
      </c>
      <c r="AJ242" s="131" t="str">
        <f t="shared" si="119"/>
        <v/>
      </c>
      <c r="AK242" s="131" t="str">
        <f t="shared" si="119"/>
        <v/>
      </c>
      <c r="AL242" s="131" t="str">
        <f t="shared" si="119"/>
        <v/>
      </c>
      <c r="AM242" s="131" t="str">
        <f t="shared" si="119"/>
        <v/>
      </c>
      <c r="AN242" s="131" t="str">
        <f t="shared" si="119"/>
        <v/>
      </c>
      <c r="AO242" s="131" t="str">
        <f t="shared" si="119"/>
        <v/>
      </c>
      <c r="AP242" s="131" t="str">
        <f t="shared" si="120"/>
        <v/>
      </c>
      <c r="AQ242" s="131" t="str">
        <f t="shared" si="120"/>
        <v/>
      </c>
      <c r="AR242" s="131" t="str">
        <f t="shared" si="120"/>
        <v/>
      </c>
      <c r="AS242" s="131" t="str">
        <f t="shared" si="120"/>
        <v>VAL VERDE COUNTY</v>
      </c>
      <c r="AT242" s="131" t="str">
        <f t="shared" si="120"/>
        <v/>
      </c>
      <c r="AU242" s="131" t="str">
        <f t="shared" si="120"/>
        <v/>
      </c>
      <c r="AV242" s="131" t="str">
        <f t="shared" si="120"/>
        <v/>
      </c>
      <c r="AW242" s="131" t="str">
        <f t="shared" si="120"/>
        <v/>
      </c>
      <c r="AX242" s="131" t="str">
        <f t="shared" si="120"/>
        <v/>
      </c>
      <c r="AY242" s="131" t="str">
        <f t="shared" si="120"/>
        <v/>
      </c>
      <c r="AZ242" s="131" t="str">
        <f t="shared" si="120"/>
        <v/>
      </c>
    </row>
    <row r="243" spans="1:52" x14ac:dyDescent="0.2">
      <c r="A243" s="135">
        <v>234</v>
      </c>
      <c r="B243" s="131" t="str">
        <f t="shared" si="116"/>
        <v/>
      </c>
      <c r="C243" s="131" t="str">
        <f t="shared" si="116"/>
        <v/>
      </c>
      <c r="D243" s="131" t="str">
        <f t="shared" si="116"/>
        <v/>
      </c>
      <c r="E243" s="131" t="str">
        <f t="shared" si="116"/>
        <v/>
      </c>
      <c r="F243" s="131" t="str">
        <f t="shared" si="116"/>
        <v/>
      </c>
      <c r="G243" s="131" t="str">
        <f t="shared" si="116"/>
        <v/>
      </c>
      <c r="H243" s="131" t="str">
        <f t="shared" si="116"/>
        <v/>
      </c>
      <c r="I243" s="131" t="str">
        <f t="shared" si="116"/>
        <v/>
      </c>
      <c r="J243" s="131" t="str">
        <f t="shared" si="116"/>
        <v/>
      </c>
      <c r="K243" s="131" t="str">
        <f t="shared" si="116"/>
        <v/>
      </c>
      <c r="L243" s="131" t="str">
        <f t="shared" si="117"/>
        <v/>
      </c>
      <c r="M243" s="131" t="str">
        <f t="shared" si="117"/>
        <v/>
      </c>
      <c r="N243" s="131" t="str">
        <f t="shared" si="117"/>
        <v/>
      </c>
      <c r="O243" s="131" t="str">
        <f t="shared" si="117"/>
        <v/>
      </c>
      <c r="P243" s="131" t="str">
        <f t="shared" si="117"/>
        <v/>
      </c>
      <c r="Q243" s="131" t="str">
        <f t="shared" si="117"/>
        <v/>
      </c>
      <c r="R243" s="131" t="str">
        <f t="shared" si="117"/>
        <v/>
      </c>
      <c r="S243" s="131" t="str">
        <f t="shared" si="117"/>
        <v/>
      </c>
      <c r="T243" s="131" t="str">
        <f t="shared" si="117"/>
        <v/>
      </c>
      <c r="U243" s="131" t="str">
        <f t="shared" si="117"/>
        <v/>
      </c>
      <c r="V243" s="131" t="str">
        <f t="shared" si="118"/>
        <v/>
      </c>
      <c r="W243" s="131" t="str">
        <f t="shared" si="118"/>
        <v/>
      </c>
      <c r="X243" s="131" t="str">
        <f t="shared" si="118"/>
        <v/>
      </c>
      <c r="Y243" s="131" t="str">
        <f t="shared" si="118"/>
        <v/>
      </c>
      <c r="Z243" s="131" t="str">
        <f t="shared" si="118"/>
        <v/>
      </c>
      <c r="AA243" s="131" t="str">
        <f t="shared" si="118"/>
        <v/>
      </c>
      <c r="AB243" s="131" t="str">
        <f t="shared" si="118"/>
        <v/>
      </c>
      <c r="AC243" s="131" t="str">
        <f t="shared" si="118"/>
        <v/>
      </c>
      <c r="AD243" s="131" t="str">
        <f t="shared" si="118"/>
        <v/>
      </c>
      <c r="AE243" s="131" t="str">
        <f t="shared" si="118"/>
        <v/>
      </c>
      <c r="AF243" s="131" t="str">
        <f t="shared" si="119"/>
        <v/>
      </c>
      <c r="AG243" s="131" t="str">
        <f t="shared" si="119"/>
        <v/>
      </c>
      <c r="AH243" s="131" t="str">
        <f t="shared" si="119"/>
        <v/>
      </c>
      <c r="AI243" s="131" t="str">
        <f t="shared" si="119"/>
        <v/>
      </c>
      <c r="AJ243" s="131" t="str">
        <f t="shared" si="119"/>
        <v/>
      </c>
      <c r="AK243" s="131" t="str">
        <f t="shared" si="119"/>
        <v/>
      </c>
      <c r="AL243" s="131" t="str">
        <f t="shared" si="119"/>
        <v/>
      </c>
      <c r="AM243" s="131" t="str">
        <f t="shared" si="119"/>
        <v/>
      </c>
      <c r="AN243" s="131" t="str">
        <f t="shared" si="119"/>
        <v/>
      </c>
      <c r="AO243" s="131" t="str">
        <f t="shared" si="119"/>
        <v/>
      </c>
      <c r="AP243" s="131" t="str">
        <f t="shared" si="120"/>
        <v/>
      </c>
      <c r="AQ243" s="131" t="str">
        <f t="shared" si="120"/>
        <v/>
      </c>
      <c r="AR243" s="131" t="str">
        <f t="shared" si="120"/>
        <v/>
      </c>
      <c r="AS243" s="131" t="str">
        <f t="shared" si="120"/>
        <v>VAN ZANDT COUNTY</v>
      </c>
      <c r="AT243" s="131" t="str">
        <f t="shared" si="120"/>
        <v/>
      </c>
      <c r="AU243" s="131" t="str">
        <f t="shared" si="120"/>
        <v/>
      </c>
      <c r="AV243" s="131" t="str">
        <f t="shared" si="120"/>
        <v/>
      </c>
      <c r="AW243" s="131" t="str">
        <f t="shared" si="120"/>
        <v/>
      </c>
      <c r="AX243" s="131" t="str">
        <f t="shared" si="120"/>
        <v/>
      </c>
      <c r="AY243" s="131" t="str">
        <f t="shared" si="120"/>
        <v/>
      </c>
      <c r="AZ243" s="131" t="str">
        <f t="shared" si="120"/>
        <v/>
      </c>
    </row>
    <row r="244" spans="1:52" x14ac:dyDescent="0.2">
      <c r="A244" s="135">
        <v>235</v>
      </c>
      <c r="B244" s="131" t="str">
        <f t="shared" si="116"/>
        <v/>
      </c>
      <c r="C244" s="131" t="str">
        <f t="shared" si="116"/>
        <v/>
      </c>
      <c r="D244" s="131" t="str">
        <f t="shared" si="116"/>
        <v/>
      </c>
      <c r="E244" s="131" t="str">
        <f t="shared" si="116"/>
        <v/>
      </c>
      <c r="F244" s="131" t="str">
        <f t="shared" si="116"/>
        <v/>
      </c>
      <c r="G244" s="131" t="str">
        <f t="shared" si="116"/>
        <v/>
      </c>
      <c r="H244" s="131" t="str">
        <f t="shared" si="116"/>
        <v/>
      </c>
      <c r="I244" s="131" t="str">
        <f t="shared" si="116"/>
        <v/>
      </c>
      <c r="J244" s="131" t="str">
        <f t="shared" si="116"/>
        <v/>
      </c>
      <c r="K244" s="131" t="str">
        <f t="shared" si="116"/>
        <v/>
      </c>
      <c r="L244" s="131" t="str">
        <f t="shared" si="117"/>
        <v/>
      </c>
      <c r="M244" s="131" t="str">
        <f t="shared" si="117"/>
        <v/>
      </c>
      <c r="N244" s="131" t="str">
        <f t="shared" si="117"/>
        <v/>
      </c>
      <c r="O244" s="131" t="str">
        <f t="shared" si="117"/>
        <v/>
      </c>
      <c r="P244" s="131" t="str">
        <f t="shared" si="117"/>
        <v/>
      </c>
      <c r="Q244" s="131" t="str">
        <f t="shared" si="117"/>
        <v/>
      </c>
      <c r="R244" s="131" t="str">
        <f t="shared" si="117"/>
        <v/>
      </c>
      <c r="S244" s="131" t="str">
        <f t="shared" si="117"/>
        <v/>
      </c>
      <c r="T244" s="131" t="str">
        <f t="shared" si="117"/>
        <v/>
      </c>
      <c r="U244" s="131" t="str">
        <f t="shared" si="117"/>
        <v/>
      </c>
      <c r="V244" s="131" t="str">
        <f t="shared" si="118"/>
        <v/>
      </c>
      <c r="W244" s="131" t="str">
        <f t="shared" si="118"/>
        <v/>
      </c>
      <c r="X244" s="131" t="str">
        <f t="shared" si="118"/>
        <v/>
      </c>
      <c r="Y244" s="131" t="str">
        <f t="shared" si="118"/>
        <v/>
      </c>
      <c r="Z244" s="131" t="str">
        <f t="shared" si="118"/>
        <v/>
      </c>
      <c r="AA244" s="131" t="str">
        <f t="shared" si="118"/>
        <v/>
      </c>
      <c r="AB244" s="131" t="str">
        <f t="shared" si="118"/>
        <v/>
      </c>
      <c r="AC244" s="131" t="str">
        <f t="shared" si="118"/>
        <v/>
      </c>
      <c r="AD244" s="131" t="str">
        <f t="shared" si="118"/>
        <v/>
      </c>
      <c r="AE244" s="131" t="str">
        <f t="shared" si="118"/>
        <v/>
      </c>
      <c r="AF244" s="131" t="str">
        <f t="shared" si="119"/>
        <v/>
      </c>
      <c r="AG244" s="131" t="str">
        <f t="shared" si="119"/>
        <v/>
      </c>
      <c r="AH244" s="131" t="str">
        <f t="shared" si="119"/>
        <v/>
      </c>
      <c r="AI244" s="131" t="str">
        <f t="shared" si="119"/>
        <v/>
      </c>
      <c r="AJ244" s="131" t="str">
        <f t="shared" si="119"/>
        <v/>
      </c>
      <c r="AK244" s="131" t="str">
        <f t="shared" si="119"/>
        <v/>
      </c>
      <c r="AL244" s="131" t="str">
        <f t="shared" si="119"/>
        <v/>
      </c>
      <c r="AM244" s="131" t="str">
        <f t="shared" si="119"/>
        <v/>
      </c>
      <c r="AN244" s="131" t="str">
        <f t="shared" si="119"/>
        <v/>
      </c>
      <c r="AO244" s="131" t="str">
        <f t="shared" si="119"/>
        <v/>
      </c>
      <c r="AP244" s="131" t="str">
        <f t="shared" si="120"/>
        <v/>
      </c>
      <c r="AQ244" s="131" t="str">
        <f t="shared" si="120"/>
        <v/>
      </c>
      <c r="AR244" s="131" t="str">
        <f t="shared" si="120"/>
        <v/>
      </c>
      <c r="AS244" s="131" t="str">
        <f t="shared" si="120"/>
        <v>VICTORIA COUNTY</v>
      </c>
      <c r="AT244" s="131" t="str">
        <f t="shared" si="120"/>
        <v/>
      </c>
      <c r="AU244" s="131" t="str">
        <f t="shared" si="120"/>
        <v/>
      </c>
      <c r="AV244" s="131" t="str">
        <f t="shared" si="120"/>
        <v/>
      </c>
      <c r="AW244" s="131" t="str">
        <f t="shared" si="120"/>
        <v/>
      </c>
      <c r="AX244" s="131" t="str">
        <f t="shared" si="120"/>
        <v/>
      </c>
      <c r="AY244" s="131" t="str">
        <f t="shared" si="120"/>
        <v/>
      </c>
      <c r="AZ244" s="131" t="str">
        <f t="shared" si="120"/>
        <v/>
      </c>
    </row>
    <row r="245" spans="1:52" x14ac:dyDescent="0.2">
      <c r="A245" s="135">
        <v>236</v>
      </c>
      <c r="B245" s="131" t="str">
        <f t="shared" si="116"/>
        <v/>
      </c>
      <c r="C245" s="131" t="str">
        <f t="shared" si="116"/>
        <v/>
      </c>
      <c r="D245" s="131" t="str">
        <f t="shared" si="116"/>
        <v/>
      </c>
      <c r="E245" s="131" t="str">
        <f t="shared" si="116"/>
        <v/>
      </c>
      <c r="F245" s="131" t="str">
        <f t="shared" si="116"/>
        <v/>
      </c>
      <c r="G245" s="131" t="str">
        <f t="shared" si="116"/>
        <v/>
      </c>
      <c r="H245" s="131" t="str">
        <f t="shared" si="116"/>
        <v/>
      </c>
      <c r="I245" s="131" t="str">
        <f t="shared" si="116"/>
        <v/>
      </c>
      <c r="J245" s="131" t="str">
        <f t="shared" si="116"/>
        <v/>
      </c>
      <c r="K245" s="131" t="str">
        <f t="shared" si="116"/>
        <v/>
      </c>
      <c r="L245" s="131" t="str">
        <f t="shared" si="117"/>
        <v/>
      </c>
      <c r="M245" s="131" t="str">
        <f t="shared" si="117"/>
        <v/>
      </c>
      <c r="N245" s="131" t="str">
        <f t="shared" si="117"/>
        <v/>
      </c>
      <c r="O245" s="131" t="str">
        <f t="shared" si="117"/>
        <v/>
      </c>
      <c r="P245" s="131" t="str">
        <f t="shared" si="117"/>
        <v/>
      </c>
      <c r="Q245" s="131" t="str">
        <f t="shared" si="117"/>
        <v/>
      </c>
      <c r="R245" s="131" t="str">
        <f t="shared" si="117"/>
        <v/>
      </c>
      <c r="S245" s="131" t="str">
        <f t="shared" si="117"/>
        <v/>
      </c>
      <c r="T245" s="131" t="str">
        <f t="shared" si="117"/>
        <v/>
      </c>
      <c r="U245" s="131" t="str">
        <f t="shared" si="117"/>
        <v/>
      </c>
      <c r="V245" s="131" t="str">
        <f t="shared" si="118"/>
        <v/>
      </c>
      <c r="W245" s="131" t="str">
        <f t="shared" si="118"/>
        <v/>
      </c>
      <c r="X245" s="131" t="str">
        <f t="shared" si="118"/>
        <v/>
      </c>
      <c r="Y245" s="131" t="str">
        <f t="shared" si="118"/>
        <v/>
      </c>
      <c r="Z245" s="131" t="str">
        <f t="shared" si="118"/>
        <v/>
      </c>
      <c r="AA245" s="131" t="str">
        <f t="shared" si="118"/>
        <v/>
      </c>
      <c r="AB245" s="131" t="str">
        <f t="shared" si="118"/>
        <v/>
      </c>
      <c r="AC245" s="131" t="str">
        <f t="shared" si="118"/>
        <v/>
      </c>
      <c r="AD245" s="131" t="str">
        <f t="shared" si="118"/>
        <v/>
      </c>
      <c r="AE245" s="131" t="str">
        <f t="shared" si="118"/>
        <v/>
      </c>
      <c r="AF245" s="131" t="str">
        <f t="shared" si="119"/>
        <v/>
      </c>
      <c r="AG245" s="131" t="str">
        <f t="shared" si="119"/>
        <v/>
      </c>
      <c r="AH245" s="131" t="str">
        <f t="shared" si="119"/>
        <v/>
      </c>
      <c r="AI245" s="131" t="str">
        <f t="shared" si="119"/>
        <v/>
      </c>
      <c r="AJ245" s="131" t="str">
        <f t="shared" si="119"/>
        <v/>
      </c>
      <c r="AK245" s="131" t="str">
        <f t="shared" si="119"/>
        <v/>
      </c>
      <c r="AL245" s="131" t="str">
        <f t="shared" si="119"/>
        <v/>
      </c>
      <c r="AM245" s="131" t="str">
        <f t="shared" si="119"/>
        <v/>
      </c>
      <c r="AN245" s="131" t="str">
        <f t="shared" si="119"/>
        <v/>
      </c>
      <c r="AO245" s="131" t="str">
        <f t="shared" si="119"/>
        <v/>
      </c>
      <c r="AP245" s="131" t="str">
        <f t="shared" si="120"/>
        <v/>
      </c>
      <c r="AQ245" s="131" t="str">
        <f t="shared" si="120"/>
        <v/>
      </c>
      <c r="AR245" s="131" t="str">
        <f t="shared" si="120"/>
        <v/>
      </c>
      <c r="AS245" s="131" t="str">
        <f t="shared" si="120"/>
        <v>WALKER COUNTY</v>
      </c>
      <c r="AT245" s="131" t="str">
        <f t="shared" si="120"/>
        <v/>
      </c>
      <c r="AU245" s="131" t="str">
        <f t="shared" si="120"/>
        <v/>
      </c>
      <c r="AV245" s="131" t="str">
        <f t="shared" si="120"/>
        <v/>
      </c>
      <c r="AW245" s="131" t="str">
        <f t="shared" si="120"/>
        <v/>
      </c>
      <c r="AX245" s="131" t="str">
        <f t="shared" si="120"/>
        <v/>
      </c>
      <c r="AY245" s="131" t="str">
        <f t="shared" si="120"/>
        <v/>
      </c>
      <c r="AZ245" s="131" t="str">
        <f t="shared" si="120"/>
        <v/>
      </c>
    </row>
    <row r="246" spans="1:52" x14ac:dyDescent="0.2">
      <c r="A246" s="135">
        <v>237</v>
      </c>
      <c r="B246" s="131" t="str">
        <f t="shared" si="116"/>
        <v/>
      </c>
      <c r="C246" s="131" t="str">
        <f t="shared" si="116"/>
        <v/>
      </c>
      <c r="D246" s="131" t="str">
        <f t="shared" si="116"/>
        <v/>
      </c>
      <c r="E246" s="131" t="str">
        <f t="shared" si="116"/>
        <v/>
      </c>
      <c r="F246" s="131" t="str">
        <f t="shared" si="116"/>
        <v/>
      </c>
      <c r="G246" s="131" t="str">
        <f t="shared" si="116"/>
        <v/>
      </c>
      <c r="H246" s="131" t="str">
        <f t="shared" si="116"/>
        <v/>
      </c>
      <c r="I246" s="131" t="str">
        <f t="shared" si="116"/>
        <v/>
      </c>
      <c r="J246" s="131" t="str">
        <f t="shared" si="116"/>
        <v/>
      </c>
      <c r="K246" s="131" t="str">
        <f t="shared" si="116"/>
        <v/>
      </c>
      <c r="L246" s="131" t="str">
        <f t="shared" si="117"/>
        <v/>
      </c>
      <c r="M246" s="131" t="str">
        <f t="shared" si="117"/>
        <v/>
      </c>
      <c r="N246" s="131" t="str">
        <f t="shared" si="117"/>
        <v/>
      </c>
      <c r="O246" s="131" t="str">
        <f t="shared" si="117"/>
        <v/>
      </c>
      <c r="P246" s="131" t="str">
        <f t="shared" si="117"/>
        <v/>
      </c>
      <c r="Q246" s="131" t="str">
        <f t="shared" si="117"/>
        <v/>
      </c>
      <c r="R246" s="131" t="str">
        <f t="shared" si="117"/>
        <v/>
      </c>
      <c r="S246" s="131" t="str">
        <f t="shared" si="117"/>
        <v/>
      </c>
      <c r="T246" s="131" t="str">
        <f t="shared" si="117"/>
        <v/>
      </c>
      <c r="U246" s="131" t="str">
        <f t="shared" si="117"/>
        <v/>
      </c>
      <c r="V246" s="131" t="str">
        <f t="shared" si="118"/>
        <v/>
      </c>
      <c r="W246" s="131" t="str">
        <f t="shared" si="118"/>
        <v/>
      </c>
      <c r="X246" s="131" t="str">
        <f t="shared" si="118"/>
        <v/>
      </c>
      <c r="Y246" s="131" t="str">
        <f t="shared" si="118"/>
        <v/>
      </c>
      <c r="Z246" s="131" t="str">
        <f t="shared" si="118"/>
        <v/>
      </c>
      <c r="AA246" s="131" t="str">
        <f t="shared" si="118"/>
        <v/>
      </c>
      <c r="AB246" s="131" t="str">
        <f t="shared" si="118"/>
        <v/>
      </c>
      <c r="AC246" s="131" t="str">
        <f t="shared" si="118"/>
        <v/>
      </c>
      <c r="AD246" s="131" t="str">
        <f t="shared" si="118"/>
        <v/>
      </c>
      <c r="AE246" s="131" t="str">
        <f t="shared" si="118"/>
        <v/>
      </c>
      <c r="AF246" s="131" t="str">
        <f t="shared" si="119"/>
        <v/>
      </c>
      <c r="AG246" s="131" t="str">
        <f t="shared" si="119"/>
        <v/>
      </c>
      <c r="AH246" s="131" t="str">
        <f t="shared" si="119"/>
        <v/>
      </c>
      <c r="AI246" s="131" t="str">
        <f t="shared" si="119"/>
        <v/>
      </c>
      <c r="AJ246" s="131" t="str">
        <f t="shared" si="119"/>
        <v/>
      </c>
      <c r="AK246" s="131" t="str">
        <f t="shared" si="119"/>
        <v/>
      </c>
      <c r="AL246" s="131" t="str">
        <f t="shared" si="119"/>
        <v/>
      </c>
      <c r="AM246" s="131" t="str">
        <f t="shared" si="119"/>
        <v/>
      </c>
      <c r="AN246" s="131" t="str">
        <f t="shared" si="119"/>
        <v/>
      </c>
      <c r="AO246" s="131" t="str">
        <f t="shared" si="119"/>
        <v/>
      </c>
      <c r="AP246" s="131" t="str">
        <f t="shared" si="120"/>
        <v/>
      </c>
      <c r="AQ246" s="131" t="str">
        <f t="shared" si="120"/>
        <v/>
      </c>
      <c r="AR246" s="131" t="str">
        <f t="shared" si="120"/>
        <v/>
      </c>
      <c r="AS246" s="131" t="str">
        <f t="shared" si="120"/>
        <v>WALLER COUNTY</v>
      </c>
      <c r="AT246" s="131" t="str">
        <f t="shared" si="120"/>
        <v/>
      </c>
      <c r="AU246" s="131" t="str">
        <f t="shared" si="120"/>
        <v/>
      </c>
      <c r="AV246" s="131" t="str">
        <f t="shared" si="120"/>
        <v/>
      </c>
      <c r="AW246" s="131" t="str">
        <f t="shared" si="120"/>
        <v/>
      </c>
      <c r="AX246" s="131" t="str">
        <f t="shared" si="120"/>
        <v/>
      </c>
      <c r="AY246" s="131" t="str">
        <f t="shared" si="120"/>
        <v/>
      </c>
      <c r="AZ246" s="131" t="str">
        <f t="shared" si="120"/>
        <v/>
      </c>
    </row>
    <row r="247" spans="1:52" x14ac:dyDescent="0.2">
      <c r="A247" s="135">
        <v>238</v>
      </c>
      <c r="B247" s="131" t="str">
        <f t="shared" si="116"/>
        <v/>
      </c>
      <c r="C247" s="131" t="str">
        <f t="shared" si="116"/>
        <v/>
      </c>
      <c r="D247" s="131" t="str">
        <f t="shared" si="116"/>
        <v/>
      </c>
      <c r="E247" s="131" t="str">
        <f t="shared" si="116"/>
        <v/>
      </c>
      <c r="F247" s="131" t="str">
        <f t="shared" si="116"/>
        <v/>
      </c>
      <c r="G247" s="131" t="str">
        <f t="shared" si="116"/>
        <v/>
      </c>
      <c r="H247" s="131" t="str">
        <f t="shared" si="116"/>
        <v/>
      </c>
      <c r="I247" s="131" t="str">
        <f t="shared" si="116"/>
        <v/>
      </c>
      <c r="J247" s="131" t="str">
        <f t="shared" si="116"/>
        <v/>
      </c>
      <c r="K247" s="131" t="str">
        <f t="shared" si="116"/>
        <v/>
      </c>
      <c r="L247" s="131" t="str">
        <f t="shared" si="117"/>
        <v/>
      </c>
      <c r="M247" s="131" t="str">
        <f t="shared" si="117"/>
        <v/>
      </c>
      <c r="N247" s="131" t="str">
        <f t="shared" si="117"/>
        <v/>
      </c>
      <c r="O247" s="131" t="str">
        <f t="shared" si="117"/>
        <v/>
      </c>
      <c r="P247" s="131" t="str">
        <f t="shared" si="117"/>
        <v/>
      </c>
      <c r="Q247" s="131" t="str">
        <f t="shared" si="117"/>
        <v/>
      </c>
      <c r="R247" s="131" t="str">
        <f t="shared" si="117"/>
        <v/>
      </c>
      <c r="S247" s="131" t="str">
        <f t="shared" si="117"/>
        <v/>
      </c>
      <c r="T247" s="131" t="str">
        <f t="shared" si="117"/>
        <v/>
      </c>
      <c r="U247" s="131" t="str">
        <f t="shared" si="117"/>
        <v/>
      </c>
      <c r="V247" s="131" t="str">
        <f t="shared" si="118"/>
        <v/>
      </c>
      <c r="W247" s="131" t="str">
        <f t="shared" si="118"/>
        <v/>
      </c>
      <c r="X247" s="131" t="str">
        <f t="shared" si="118"/>
        <v/>
      </c>
      <c r="Y247" s="131" t="str">
        <f t="shared" si="118"/>
        <v/>
      </c>
      <c r="Z247" s="131" t="str">
        <f t="shared" si="118"/>
        <v/>
      </c>
      <c r="AA247" s="131" t="str">
        <f t="shared" si="118"/>
        <v/>
      </c>
      <c r="AB247" s="131" t="str">
        <f t="shared" si="118"/>
        <v/>
      </c>
      <c r="AC247" s="131" t="str">
        <f t="shared" si="118"/>
        <v/>
      </c>
      <c r="AD247" s="131" t="str">
        <f t="shared" si="118"/>
        <v/>
      </c>
      <c r="AE247" s="131" t="str">
        <f t="shared" si="118"/>
        <v/>
      </c>
      <c r="AF247" s="131" t="str">
        <f t="shared" si="119"/>
        <v/>
      </c>
      <c r="AG247" s="131" t="str">
        <f t="shared" si="119"/>
        <v/>
      </c>
      <c r="AH247" s="131" t="str">
        <f t="shared" si="119"/>
        <v/>
      </c>
      <c r="AI247" s="131" t="str">
        <f t="shared" si="119"/>
        <v/>
      </c>
      <c r="AJ247" s="131" t="str">
        <f t="shared" si="119"/>
        <v/>
      </c>
      <c r="AK247" s="131" t="str">
        <f t="shared" si="119"/>
        <v/>
      </c>
      <c r="AL247" s="131" t="str">
        <f t="shared" si="119"/>
        <v/>
      </c>
      <c r="AM247" s="131" t="str">
        <f t="shared" si="119"/>
        <v/>
      </c>
      <c r="AN247" s="131" t="str">
        <f t="shared" si="119"/>
        <v/>
      </c>
      <c r="AO247" s="131" t="str">
        <f t="shared" si="119"/>
        <v/>
      </c>
      <c r="AP247" s="131" t="str">
        <f t="shared" si="120"/>
        <v/>
      </c>
      <c r="AQ247" s="131" t="str">
        <f t="shared" si="120"/>
        <v/>
      </c>
      <c r="AR247" s="131" t="str">
        <f t="shared" si="120"/>
        <v/>
      </c>
      <c r="AS247" s="131" t="str">
        <f t="shared" si="120"/>
        <v>WARD COUNTY</v>
      </c>
      <c r="AT247" s="131" t="str">
        <f t="shared" si="120"/>
        <v/>
      </c>
      <c r="AU247" s="131" t="str">
        <f t="shared" si="120"/>
        <v/>
      </c>
      <c r="AV247" s="131" t="str">
        <f t="shared" si="120"/>
        <v/>
      </c>
      <c r="AW247" s="131" t="str">
        <f t="shared" si="120"/>
        <v/>
      </c>
      <c r="AX247" s="131" t="str">
        <f t="shared" si="120"/>
        <v/>
      </c>
      <c r="AY247" s="131" t="str">
        <f t="shared" si="120"/>
        <v/>
      </c>
      <c r="AZ247" s="131" t="str">
        <f t="shared" si="120"/>
        <v/>
      </c>
    </row>
    <row r="248" spans="1:52" x14ac:dyDescent="0.2">
      <c r="A248" s="135">
        <v>239</v>
      </c>
      <c r="B248" s="131" t="str">
        <f t="shared" si="116"/>
        <v/>
      </c>
      <c r="C248" s="131" t="str">
        <f t="shared" si="116"/>
        <v/>
      </c>
      <c r="D248" s="131" t="str">
        <f t="shared" si="116"/>
        <v/>
      </c>
      <c r="E248" s="131" t="str">
        <f t="shared" si="116"/>
        <v/>
      </c>
      <c r="F248" s="131" t="str">
        <f t="shared" si="116"/>
        <v/>
      </c>
      <c r="G248" s="131" t="str">
        <f t="shared" si="116"/>
        <v/>
      </c>
      <c r="H248" s="131" t="str">
        <f t="shared" si="116"/>
        <v/>
      </c>
      <c r="I248" s="131" t="str">
        <f t="shared" si="116"/>
        <v/>
      </c>
      <c r="J248" s="131" t="str">
        <f t="shared" si="116"/>
        <v/>
      </c>
      <c r="K248" s="131" t="str">
        <f t="shared" si="116"/>
        <v/>
      </c>
      <c r="L248" s="131" t="str">
        <f t="shared" si="117"/>
        <v/>
      </c>
      <c r="M248" s="131" t="str">
        <f t="shared" si="117"/>
        <v/>
      </c>
      <c r="N248" s="131" t="str">
        <f t="shared" si="117"/>
        <v/>
      </c>
      <c r="O248" s="131" t="str">
        <f t="shared" si="117"/>
        <v/>
      </c>
      <c r="P248" s="131" t="str">
        <f t="shared" si="117"/>
        <v/>
      </c>
      <c r="Q248" s="131" t="str">
        <f t="shared" si="117"/>
        <v/>
      </c>
      <c r="R248" s="131" t="str">
        <f t="shared" si="117"/>
        <v/>
      </c>
      <c r="S248" s="131" t="str">
        <f t="shared" si="117"/>
        <v/>
      </c>
      <c r="T248" s="131" t="str">
        <f t="shared" si="117"/>
        <v/>
      </c>
      <c r="U248" s="131" t="str">
        <f t="shared" si="117"/>
        <v/>
      </c>
      <c r="V248" s="131" t="str">
        <f t="shared" si="118"/>
        <v/>
      </c>
      <c r="W248" s="131" t="str">
        <f t="shared" si="118"/>
        <v/>
      </c>
      <c r="X248" s="131" t="str">
        <f t="shared" si="118"/>
        <v/>
      </c>
      <c r="Y248" s="131" t="str">
        <f t="shared" si="118"/>
        <v/>
      </c>
      <c r="Z248" s="131" t="str">
        <f t="shared" si="118"/>
        <v/>
      </c>
      <c r="AA248" s="131" t="str">
        <f t="shared" si="118"/>
        <v/>
      </c>
      <c r="AB248" s="131" t="str">
        <f t="shared" si="118"/>
        <v/>
      </c>
      <c r="AC248" s="131" t="str">
        <f t="shared" si="118"/>
        <v/>
      </c>
      <c r="AD248" s="131" t="str">
        <f t="shared" si="118"/>
        <v/>
      </c>
      <c r="AE248" s="131" t="str">
        <f t="shared" si="118"/>
        <v/>
      </c>
      <c r="AF248" s="131" t="str">
        <f t="shared" si="119"/>
        <v/>
      </c>
      <c r="AG248" s="131" t="str">
        <f t="shared" si="119"/>
        <v/>
      </c>
      <c r="AH248" s="131" t="str">
        <f t="shared" si="119"/>
        <v/>
      </c>
      <c r="AI248" s="131" t="str">
        <f t="shared" si="119"/>
        <v/>
      </c>
      <c r="AJ248" s="131" t="str">
        <f t="shared" si="119"/>
        <v/>
      </c>
      <c r="AK248" s="131" t="str">
        <f t="shared" si="119"/>
        <v/>
      </c>
      <c r="AL248" s="131" t="str">
        <f t="shared" si="119"/>
        <v/>
      </c>
      <c r="AM248" s="131" t="str">
        <f t="shared" si="119"/>
        <v/>
      </c>
      <c r="AN248" s="131" t="str">
        <f t="shared" si="119"/>
        <v/>
      </c>
      <c r="AO248" s="131" t="str">
        <f t="shared" si="119"/>
        <v/>
      </c>
      <c r="AP248" s="131" t="str">
        <f t="shared" si="120"/>
        <v/>
      </c>
      <c r="AQ248" s="131" t="str">
        <f t="shared" si="120"/>
        <v/>
      </c>
      <c r="AR248" s="131" t="str">
        <f t="shared" si="120"/>
        <v/>
      </c>
      <c r="AS248" s="131" t="str">
        <f t="shared" si="120"/>
        <v>WASHINGTON COUNTY</v>
      </c>
      <c r="AT248" s="131" t="str">
        <f t="shared" si="120"/>
        <v/>
      </c>
      <c r="AU248" s="131" t="str">
        <f t="shared" si="120"/>
        <v/>
      </c>
      <c r="AV248" s="131" t="str">
        <f t="shared" si="120"/>
        <v/>
      </c>
      <c r="AW248" s="131" t="str">
        <f t="shared" si="120"/>
        <v/>
      </c>
      <c r="AX248" s="131" t="str">
        <f t="shared" si="120"/>
        <v/>
      </c>
      <c r="AY248" s="131" t="str">
        <f t="shared" si="120"/>
        <v/>
      </c>
      <c r="AZ248" s="131" t="str">
        <f t="shared" si="120"/>
        <v/>
      </c>
    </row>
    <row r="249" spans="1:52" x14ac:dyDescent="0.2">
      <c r="A249" s="135">
        <v>240</v>
      </c>
      <c r="B249" s="131" t="str">
        <f t="shared" si="116"/>
        <v/>
      </c>
      <c r="C249" s="131" t="str">
        <f t="shared" si="116"/>
        <v/>
      </c>
      <c r="D249" s="131" t="str">
        <f t="shared" si="116"/>
        <v/>
      </c>
      <c r="E249" s="131" t="str">
        <f t="shared" si="116"/>
        <v/>
      </c>
      <c r="F249" s="131" t="str">
        <f t="shared" si="116"/>
        <v/>
      </c>
      <c r="G249" s="131" t="str">
        <f t="shared" si="116"/>
        <v/>
      </c>
      <c r="H249" s="131" t="str">
        <f t="shared" si="116"/>
        <v/>
      </c>
      <c r="I249" s="131" t="str">
        <f t="shared" si="116"/>
        <v/>
      </c>
      <c r="J249" s="131" t="str">
        <f t="shared" si="116"/>
        <v/>
      </c>
      <c r="K249" s="131" t="str">
        <f t="shared" si="116"/>
        <v/>
      </c>
      <c r="L249" s="131" t="str">
        <f t="shared" si="117"/>
        <v/>
      </c>
      <c r="M249" s="131" t="str">
        <f t="shared" si="117"/>
        <v/>
      </c>
      <c r="N249" s="131" t="str">
        <f t="shared" si="117"/>
        <v/>
      </c>
      <c r="O249" s="131" t="str">
        <f t="shared" si="117"/>
        <v/>
      </c>
      <c r="P249" s="131" t="str">
        <f t="shared" si="117"/>
        <v/>
      </c>
      <c r="Q249" s="131" t="str">
        <f t="shared" si="117"/>
        <v/>
      </c>
      <c r="R249" s="131" t="str">
        <f t="shared" si="117"/>
        <v/>
      </c>
      <c r="S249" s="131" t="str">
        <f t="shared" si="117"/>
        <v/>
      </c>
      <c r="T249" s="131" t="str">
        <f t="shared" si="117"/>
        <v/>
      </c>
      <c r="U249" s="131" t="str">
        <f t="shared" si="117"/>
        <v/>
      </c>
      <c r="V249" s="131" t="str">
        <f t="shared" si="118"/>
        <v/>
      </c>
      <c r="W249" s="131" t="str">
        <f t="shared" si="118"/>
        <v/>
      </c>
      <c r="X249" s="131" t="str">
        <f t="shared" si="118"/>
        <v/>
      </c>
      <c r="Y249" s="131" t="str">
        <f t="shared" si="118"/>
        <v/>
      </c>
      <c r="Z249" s="131" t="str">
        <f t="shared" si="118"/>
        <v/>
      </c>
      <c r="AA249" s="131" t="str">
        <f t="shared" si="118"/>
        <v/>
      </c>
      <c r="AB249" s="131" t="str">
        <f t="shared" si="118"/>
        <v/>
      </c>
      <c r="AC249" s="131" t="str">
        <f t="shared" si="118"/>
        <v/>
      </c>
      <c r="AD249" s="131" t="str">
        <f t="shared" si="118"/>
        <v/>
      </c>
      <c r="AE249" s="131" t="str">
        <f t="shared" si="118"/>
        <v/>
      </c>
      <c r="AF249" s="131" t="str">
        <f t="shared" si="119"/>
        <v/>
      </c>
      <c r="AG249" s="131" t="str">
        <f t="shared" si="119"/>
        <v/>
      </c>
      <c r="AH249" s="131" t="str">
        <f t="shared" si="119"/>
        <v/>
      </c>
      <c r="AI249" s="131" t="str">
        <f t="shared" si="119"/>
        <v/>
      </c>
      <c r="AJ249" s="131" t="str">
        <f t="shared" si="119"/>
        <v/>
      </c>
      <c r="AK249" s="131" t="str">
        <f t="shared" si="119"/>
        <v/>
      </c>
      <c r="AL249" s="131" t="str">
        <f t="shared" si="119"/>
        <v/>
      </c>
      <c r="AM249" s="131" t="str">
        <f t="shared" si="119"/>
        <v/>
      </c>
      <c r="AN249" s="131" t="str">
        <f t="shared" si="119"/>
        <v/>
      </c>
      <c r="AO249" s="131" t="str">
        <f t="shared" si="119"/>
        <v/>
      </c>
      <c r="AP249" s="131" t="str">
        <f t="shared" si="120"/>
        <v/>
      </c>
      <c r="AQ249" s="131" t="str">
        <f t="shared" si="120"/>
        <v/>
      </c>
      <c r="AR249" s="131" t="str">
        <f t="shared" si="120"/>
        <v/>
      </c>
      <c r="AS249" s="131" t="str">
        <f t="shared" si="120"/>
        <v>WEBB COUNTY</v>
      </c>
      <c r="AT249" s="131" t="str">
        <f t="shared" si="120"/>
        <v/>
      </c>
      <c r="AU249" s="131" t="str">
        <f t="shared" si="120"/>
        <v/>
      </c>
      <c r="AV249" s="131" t="str">
        <f t="shared" si="120"/>
        <v/>
      </c>
      <c r="AW249" s="131" t="str">
        <f t="shared" si="120"/>
        <v/>
      </c>
      <c r="AX249" s="131" t="str">
        <f t="shared" si="120"/>
        <v/>
      </c>
      <c r="AY249" s="131" t="str">
        <f t="shared" si="120"/>
        <v/>
      </c>
      <c r="AZ249" s="131" t="str">
        <f t="shared" si="120"/>
        <v/>
      </c>
    </row>
    <row r="250" spans="1:52" x14ac:dyDescent="0.2">
      <c r="A250" s="135">
        <v>241</v>
      </c>
      <c r="B250" s="131" t="str">
        <f t="shared" ref="B250:K264" si="121">IFERROR(VLOOKUP($B$3&amp;"_"&amp;B$8&amp;$A250,LookUpTable_CountyName_AllYears,3,FALSE),"")</f>
        <v/>
      </c>
      <c r="C250" s="131" t="str">
        <f t="shared" si="121"/>
        <v/>
      </c>
      <c r="D250" s="131" t="str">
        <f t="shared" si="121"/>
        <v/>
      </c>
      <c r="E250" s="131" t="str">
        <f t="shared" si="121"/>
        <v/>
      </c>
      <c r="F250" s="131" t="str">
        <f t="shared" si="121"/>
        <v/>
      </c>
      <c r="G250" s="131" t="str">
        <f t="shared" si="121"/>
        <v/>
      </c>
      <c r="H250" s="131" t="str">
        <f t="shared" si="121"/>
        <v/>
      </c>
      <c r="I250" s="131" t="str">
        <f t="shared" si="121"/>
        <v/>
      </c>
      <c r="J250" s="131" t="str">
        <f t="shared" si="121"/>
        <v/>
      </c>
      <c r="K250" s="131" t="str">
        <f t="shared" si="121"/>
        <v/>
      </c>
      <c r="L250" s="131" t="str">
        <f t="shared" ref="L250:U264" si="122">IFERROR(VLOOKUP($B$3&amp;"_"&amp;L$8&amp;$A250,LookUpTable_CountyName_AllYears,3,FALSE),"")</f>
        <v/>
      </c>
      <c r="M250" s="131" t="str">
        <f t="shared" si="122"/>
        <v/>
      </c>
      <c r="N250" s="131" t="str">
        <f t="shared" si="122"/>
        <v/>
      </c>
      <c r="O250" s="131" t="str">
        <f t="shared" si="122"/>
        <v/>
      </c>
      <c r="P250" s="131" t="str">
        <f t="shared" si="122"/>
        <v/>
      </c>
      <c r="Q250" s="131" t="str">
        <f t="shared" si="122"/>
        <v/>
      </c>
      <c r="R250" s="131" t="str">
        <f t="shared" si="122"/>
        <v/>
      </c>
      <c r="S250" s="131" t="str">
        <f t="shared" si="122"/>
        <v/>
      </c>
      <c r="T250" s="131" t="str">
        <f t="shared" si="122"/>
        <v/>
      </c>
      <c r="U250" s="131" t="str">
        <f t="shared" si="122"/>
        <v/>
      </c>
      <c r="V250" s="131" t="str">
        <f t="shared" ref="V250:AE264" si="123">IFERROR(VLOOKUP($B$3&amp;"_"&amp;V$8&amp;$A250,LookUpTable_CountyName_AllYears,3,FALSE),"")</f>
        <v/>
      </c>
      <c r="W250" s="131" t="str">
        <f t="shared" si="123"/>
        <v/>
      </c>
      <c r="X250" s="131" t="str">
        <f t="shared" si="123"/>
        <v/>
      </c>
      <c r="Y250" s="131" t="str">
        <f t="shared" si="123"/>
        <v/>
      </c>
      <c r="Z250" s="131" t="str">
        <f t="shared" si="123"/>
        <v/>
      </c>
      <c r="AA250" s="131" t="str">
        <f t="shared" si="123"/>
        <v/>
      </c>
      <c r="AB250" s="131" t="str">
        <f t="shared" si="123"/>
        <v/>
      </c>
      <c r="AC250" s="131" t="str">
        <f t="shared" si="123"/>
        <v/>
      </c>
      <c r="AD250" s="131" t="str">
        <f t="shared" si="123"/>
        <v/>
      </c>
      <c r="AE250" s="131" t="str">
        <f t="shared" si="123"/>
        <v/>
      </c>
      <c r="AF250" s="131" t="str">
        <f t="shared" ref="AF250:AO264" si="124">IFERROR(VLOOKUP($B$3&amp;"_"&amp;AF$8&amp;$A250,LookUpTable_CountyName_AllYears,3,FALSE),"")</f>
        <v/>
      </c>
      <c r="AG250" s="131" t="str">
        <f t="shared" si="124"/>
        <v/>
      </c>
      <c r="AH250" s="131" t="str">
        <f t="shared" si="124"/>
        <v/>
      </c>
      <c r="AI250" s="131" t="str">
        <f t="shared" si="124"/>
        <v/>
      </c>
      <c r="AJ250" s="131" t="str">
        <f t="shared" si="124"/>
        <v/>
      </c>
      <c r="AK250" s="131" t="str">
        <f t="shared" si="124"/>
        <v/>
      </c>
      <c r="AL250" s="131" t="str">
        <f t="shared" si="124"/>
        <v/>
      </c>
      <c r="AM250" s="131" t="str">
        <f t="shared" si="124"/>
        <v/>
      </c>
      <c r="AN250" s="131" t="str">
        <f t="shared" si="124"/>
        <v/>
      </c>
      <c r="AO250" s="131" t="str">
        <f t="shared" si="124"/>
        <v/>
      </c>
      <c r="AP250" s="131" t="str">
        <f t="shared" ref="AP250:AZ264" si="125">IFERROR(VLOOKUP($B$3&amp;"_"&amp;AP$8&amp;$A250,LookUpTable_CountyName_AllYears,3,FALSE),"")</f>
        <v/>
      </c>
      <c r="AQ250" s="131" t="str">
        <f t="shared" si="125"/>
        <v/>
      </c>
      <c r="AR250" s="131" t="str">
        <f t="shared" si="125"/>
        <v/>
      </c>
      <c r="AS250" s="131" t="str">
        <f t="shared" si="125"/>
        <v>WHARTON COUNTY</v>
      </c>
      <c r="AT250" s="131" t="str">
        <f t="shared" si="125"/>
        <v/>
      </c>
      <c r="AU250" s="131" t="str">
        <f t="shared" si="125"/>
        <v/>
      </c>
      <c r="AV250" s="131" t="str">
        <f t="shared" si="125"/>
        <v/>
      </c>
      <c r="AW250" s="131" t="str">
        <f t="shared" si="125"/>
        <v/>
      </c>
      <c r="AX250" s="131" t="str">
        <f t="shared" si="125"/>
        <v/>
      </c>
      <c r="AY250" s="131" t="str">
        <f t="shared" si="125"/>
        <v/>
      </c>
      <c r="AZ250" s="131" t="str">
        <f t="shared" si="125"/>
        <v/>
      </c>
    </row>
    <row r="251" spans="1:52" x14ac:dyDescent="0.2">
      <c r="A251" s="135">
        <v>242</v>
      </c>
      <c r="B251" s="131" t="str">
        <f t="shared" si="121"/>
        <v/>
      </c>
      <c r="C251" s="131" t="str">
        <f t="shared" si="121"/>
        <v/>
      </c>
      <c r="D251" s="131" t="str">
        <f t="shared" si="121"/>
        <v/>
      </c>
      <c r="E251" s="131" t="str">
        <f t="shared" si="121"/>
        <v/>
      </c>
      <c r="F251" s="131" t="str">
        <f t="shared" si="121"/>
        <v/>
      </c>
      <c r="G251" s="131" t="str">
        <f t="shared" si="121"/>
        <v/>
      </c>
      <c r="H251" s="131" t="str">
        <f t="shared" si="121"/>
        <v/>
      </c>
      <c r="I251" s="131" t="str">
        <f t="shared" si="121"/>
        <v/>
      </c>
      <c r="J251" s="131" t="str">
        <f t="shared" si="121"/>
        <v/>
      </c>
      <c r="K251" s="131" t="str">
        <f t="shared" si="121"/>
        <v/>
      </c>
      <c r="L251" s="131" t="str">
        <f t="shared" si="122"/>
        <v/>
      </c>
      <c r="M251" s="131" t="str">
        <f t="shared" si="122"/>
        <v/>
      </c>
      <c r="N251" s="131" t="str">
        <f t="shared" si="122"/>
        <v/>
      </c>
      <c r="O251" s="131" t="str">
        <f t="shared" si="122"/>
        <v/>
      </c>
      <c r="P251" s="131" t="str">
        <f t="shared" si="122"/>
        <v/>
      </c>
      <c r="Q251" s="131" t="str">
        <f t="shared" si="122"/>
        <v/>
      </c>
      <c r="R251" s="131" t="str">
        <f t="shared" si="122"/>
        <v/>
      </c>
      <c r="S251" s="131" t="str">
        <f t="shared" si="122"/>
        <v/>
      </c>
      <c r="T251" s="131" t="str">
        <f t="shared" si="122"/>
        <v/>
      </c>
      <c r="U251" s="131" t="str">
        <f t="shared" si="122"/>
        <v/>
      </c>
      <c r="V251" s="131" t="str">
        <f t="shared" si="123"/>
        <v/>
      </c>
      <c r="W251" s="131" t="str">
        <f t="shared" si="123"/>
        <v/>
      </c>
      <c r="X251" s="131" t="str">
        <f t="shared" si="123"/>
        <v/>
      </c>
      <c r="Y251" s="131" t="str">
        <f t="shared" si="123"/>
        <v/>
      </c>
      <c r="Z251" s="131" t="str">
        <f t="shared" si="123"/>
        <v/>
      </c>
      <c r="AA251" s="131" t="str">
        <f t="shared" si="123"/>
        <v/>
      </c>
      <c r="AB251" s="131" t="str">
        <f t="shared" si="123"/>
        <v/>
      </c>
      <c r="AC251" s="131" t="str">
        <f t="shared" si="123"/>
        <v/>
      </c>
      <c r="AD251" s="131" t="str">
        <f t="shared" si="123"/>
        <v/>
      </c>
      <c r="AE251" s="131" t="str">
        <f t="shared" si="123"/>
        <v/>
      </c>
      <c r="AF251" s="131" t="str">
        <f t="shared" si="124"/>
        <v/>
      </c>
      <c r="AG251" s="131" t="str">
        <f t="shared" si="124"/>
        <v/>
      </c>
      <c r="AH251" s="131" t="str">
        <f t="shared" si="124"/>
        <v/>
      </c>
      <c r="AI251" s="131" t="str">
        <f t="shared" si="124"/>
        <v/>
      </c>
      <c r="AJ251" s="131" t="str">
        <f t="shared" si="124"/>
        <v/>
      </c>
      <c r="AK251" s="131" t="str">
        <f t="shared" si="124"/>
        <v/>
      </c>
      <c r="AL251" s="131" t="str">
        <f t="shared" si="124"/>
        <v/>
      </c>
      <c r="AM251" s="131" t="str">
        <f t="shared" si="124"/>
        <v/>
      </c>
      <c r="AN251" s="131" t="str">
        <f t="shared" si="124"/>
        <v/>
      </c>
      <c r="AO251" s="131" t="str">
        <f t="shared" si="124"/>
        <v/>
      </c>
      <c r="AP251" s="131" t="str">
        <f t="shared" si="125"/>
        <v/>
      </c>
      <c r="AQ251" s="131" t="str">
        <f t="shared" si="125"/>
        <v/>
      </c>
      <c r="AR251" s="131" t="str">
        <f t="shared" si="125"/>
        <v/>
      </c>
      <c r="AS251" s="131" t="str">
        <f t="shared" si="125"/>
        <v>WHEELER COUNTY</v>
      </c>
      <c r="AT251" s="131" t="str">
        <f t="shared" si="125"/>
        <v/>
      </c>
      <c r="AU251" s="131" t="str">
        <f t="shared" si="125"/>
        <v/>
      </c>
      <c r="AV251" s="131" t="str">
        <f t="shared" si="125"/>
        <v/>
      </c>
      <c r="AW251" s="131" t="str">
        <f t="shared" si="125"/>
        <v/>
      </c>
      <c r="AX251" s="131" t="str">
        <f t="shared" si="125"/>
        <v/>
      </c>
      <c r="AY251" s="131" t="str">
        <f t="shared" si="125"/>
        <v/>
      </c>
      <c r="AZ251" s="131" t="str">
        <f t="shared" si="125"/>
        <v/>
      </c>
    </row>
    <row r="252" spans="1:52" x14ac:dyDescent="0.2">
      <c r="A252" s="135">
        <v>243</v>
      </c>
      <c r="B252" s="131" t="str">
        <f t="shared" si="121"/>
        <v/>
      </c>
      <c r="C252" s="131" t="str">
        <f t="shared" si="121"/>
        <v/>
      </c>
      <c r="D252" s="131" t="str">
        <f t="shared" si="121"/>
        <v/>
      </c>
      <c r="E252" s="131" t="str">
        <f t="shared" si="121"/>
        <v/>
      </c>
      <c r="F252" s="131" t="str">
        <f t="shared" si="121"/>
        <v/>
      </c>
      <c r="G252" s="131" t="str">
        <f t="shared" si="121"/>
        <v/>
      </c>
      <c r="H252" s="131" t="str">
        <f t="shared" si="121"/>
        <v/>
      </c>
      <c r="I252" s="131" t="str">
        <f t="shared" si="121"/>
        <v/>
      </c>
      <c r="J252" s="131" t="str">
        <f t="shared" si="121"/>
        <v/>
      </c>
      <c r="K252" s="131" t="str">
        <f t="shared" si="121"/>
        <v/>
      </c>
      <c r="L252" s="131" t="str">
        <f t="shared" si="122"/>
        <v/>
      </c>
      <c r="M252" s="131" t="str">
        <f t="shared" si="122"/>
        <v/>
      </c>
      <c r="N252" s="131" t="str">
        <f t="shared" si="122"/>
        <v/>
      </c>
      <c r="O252" s="131" t="str">
        <f t="shared" si="122"/>
        <v/>
      </c>
      <c r="P252" s="131" t="str">
        <f t="shared" si="122"/>
        <v/>
      </c>
      <c r="Q252" s="131" t="str">
        <f t="shared" si="122"/>
        <v/>
      </c>
      <c r="R252" s="131" t="str">
        <f t="shared" si="122"/>
        <v/>
      </c>
      <c r="S252" s="131" t="str">
        <f t="shared" si="122"/>
        <v/>
      </c>
      <c r="T252" s="131" t="str">
        <f t="shared" si="122"/>
        <v/>
      </c>
      <c r="U252" s="131" t="str">
        <f t="shared" si="122"/>
        <v/>
      </c>
      <c r="V252" s="131" t="str">
        <f t="shared" si="123"/>
        <v/>
      </c>
      <c r="W252" s="131" t="str">
        <f t="shared" si="123"/>
        <v/>
      </c>
      <c r="X252" s="131" t="str">
        <f t="shared" si="123"/>
        <v/>
      </c>
      <c r="Y252" s="131" t="str">
        <f t="shared" si="123"/>
        <v/>
      </c>
      <c r="Z252" s="131" t="str">
        <f t="shared" si="123"/>
        <v/>
      </c>
      <c r="AA252" s="131" t="str">
        <f t="shared" si="123"/>
        <v/>
      </c>
      <c r="AB252" s="131" t="str">
        <f t="shared" si="123"/>
        <v/>
      </c>
      <c r="AC252" s="131" t="str">
        <f t="shared" si="123"/>
        <v/>
      </c>
      <c r="AD252" s="131" t="str">
        <f t="shared" si="123"/>
        <v/>
      </c>
      <c r="AE252" s="131" t="str">
        <f t="shared" si="123"/>
        <v/>
      </c>
      <c r="AF252" s="131" t="str">
        <f t="shared" si="124"/>
        <v/>
      </c>
      <c r="AG252" s="131" t="str">
        <f t="shared" si="124"/>
        <v/>
      </c>
      <c r="AH252" s="131" t="str">
        <f t="shared" si="124"/>
        <v/>
      </c>
      <c r="AI252" s="131" t="str">
        <f t="shared" si="124"/>
        <v/>
      </c>
      <c r="AJ252" s="131" t="str">
        <f t="shared" si="124"/>
        <v/>
      </c>
      <c r="AK252" s="131" t="str">
        <f t="shared" si="124"/>
        <v/>
      </c>
      <c r="AL252" s="131" t="str">
        <f t="shared" si="124"/>
        <v/>
      </c>
      <c r="AM252" s="131" t="str">
        <f t="shared" si="124"/>
        <v/>
      </c>
      <c r="AN252" s="131" t="str">
        <f t="shared" si="124"/>
        <v/>
      </c>
      <c r="AO252" s="131" t="str">
        <f t="shared" si="124"/>
        <v/>
      </c>
      <c r="AP252" s="131" t="str">
        <f t="shared" si="125"/>
        <v/>
      </c>
      <c r="AQ252" s="131" t="str">
        <f t="shared" si="125"/>
        <v/>
      </c>
      <c r="AR252" s="131" t="str">
        <f t="shared" si="125"/>
        <v/>
      </c>
      <c r="AS252" s="131" t="str">
        <f t="shared" si="125"/>
        <v>WICHITA COUNTY</v>
      </c>
      <c r="AT252" s="131" t="str">
        <f t="shared" si="125"/>
        <v/>
      </c>
      <c r="AU252" s="131" t="str">
        <f t="shared" si="125"/>
        <v/>
      </c>
      <c r="AV252" s="131" t="str">
        <f t="shared" si="125"/>
        <v/>
      </c>
      <c r="AW252" s="131" t="str">
        <f t="shared" si="125"/>
        <v/>
      </c>
      <c r="AX252" s="131" t="str">
        <f t="shared" si="125"/>
        <v/>
      </c>
      <c r="AY252" s="131" t="str">
        <f t="shared" si="125"/>
        <v/>
      </c>
      <c r="AZ252" s="131" t="str">
        <f t="shared" si="125"/>
        <v/>
      </c>
    </row>
    <row r="253" spans="1:52" x14ac:dyDescent="0.2">
      <c r="A253" s="135">
        <v>244</v>
      </c>
      <c r="B253" s="131" t="str">
        <f t="shared" si="121"/>
        <v/>
      </c>
      <c r="C253" s="131" t="str">
        <f t="shared" si="121"/>
        <v/>
      </c>
      <c r="D253" s="131" t="str">
        <f t="shared" si="121"/>
        <v/>
      </c>
      <c r="E253" s="131" t="str">
        <f t="shared" si="121"/>
        <v/>
      </c>
      <c r="F253" s="131" t="str">
        <f t="shared" si="121"/>
        <v/>
      </c>
      <c r="G253" s="131" t="str">
        <f t="shared" si="121"/>
        <v/>
      </c>
      <c r="H253" s="131" t="str">
        <f t="shared" si="121"/>
        <v/>
      </c>
      <c r="I253" s="131" t="str">
        <f t="shared" si="121"/>
        <v/>
      </c>
      <c r="J253" s="131" t="str">
        <f t="shared" si="121"/>
        <v/>
      </c>
      <c r="K253" s="131" t="str">
        <f t="shared" si="121"/>
        <v/>
      </c>
      <c r="L253" s="131" t="str">
        <f t="shared" si="122"/>
        <v/>
      </c>
      <c r="M253" s="131" t="str">
        <f t="shared" si="122"/>
        <v/>
      </c>
      <c r="N253" s="131" t="str">
        <f t="shared" si="122"/>
        <v/>
      </c>
      <c r="O253" s="131" t="str">
        <f t="shared" si="122"/>
        <v/>
      </c>
      <c r="P253" s="131" t="str">
        <f t="shared" si="122"/>
        <v/>
      </c>
      <c r="Q253" s="131" t="str">
        <f t="shared" si="122"/>
        <v/>
      </c>
      <c r="R253" s="131" t="str">
        <f t="shared" si="122"/>
        <v/>
      </c>
      <c r="S253" s="131" t="str">
        <f t="shared" si="122"/>
        <v/>
      </c>
      <c r="T253" s="131" t="str">
        <f t="shared" si="122"/>
        <v/>
      </c>
      <c r="U253" s="131" t="str">
        <f t="shared" si="122"/>
        <v/>
      </c>
      <c r="V253" s="131" t="str">
        <f t="shared" si="123"/>
        <v/>
      </c>
      <c r="W253" s="131" t="str">
        <f t="shared" si="123"/>
        <v/>
      </c>
      <c r="X253" s="131" t="str">
        <f t="shared" si="123"/>
        <v/>
      </c>
      <c r="Y253" s="131" t="str">
        <f t="shared" si="123"/>
        <v/>
      </c>
      <c r="Z253" s="131" t="str">
        <f t="shared" si="123"/>
        <v/>
      </c>
      <c r="AA253" s="131" t="str">
        <f t="shared" si="123"/>
        <v/>
      </c>
      <c r="AB253" s="131" t="str">
        <f t="shared" si="123"/>
        <v/>
      </c>
      <c r="AC253" s="131" t="str">
        <f t="shared" si="123"/>
        <v/>
      </c>
      <c r="AD253" s="131" t="str">
        <f t="shared" si="123"/>
        <v/>
      </c>
      <c r="AE253" s="131" t="str">
        <f t="shared" si="123"/>
        <v/>
      </c>
      <c r="AF253" s="131" t="str">
        <f t="shared" si="124"/>
        <v/>
      </c>
      <c r="AG253" s="131" t="str">
        <f t="shared" si="124"/>
        <v/>
      </c>
      <c r="AH253" s="131" t="str">
        <f t="shared" si="124"/>
        <v/>
      </c>
      <c r="AI253" s="131" t="str">
        <f t="shared" si="124"/>
        <v/>
      </c>
      <c r="AJ253" s="131" t="str">
        <f t="shared" si="124"/>
        <v/>
      </c>
      <c r="AK253" s="131" t="str">
        <f t="shared" si="124"/>
        <v/>
      </c>
      <c r="AL253" s="131" t="str">
        <f t="shared" si="124"/>
        <v/>
      </c>
      <c r="AM253" s="131" t="str">
        <f t="shared" si="124"/>
        <v/>
      </c>
      <c r="AN253" s="131" t="str">
        <f t="shared" si="124"/>
        <v/>
      </c>
      <c r="AO253" s="131" t="str">
        <f t="shared" si="124"/>
        <v/>
      </c>
      <c r="AP253" s="131" t="str">
        <f t="shared" si="125"/>
        <v/>
      </c>
      <c r="AQ253" s="131" t="str">
        <f t="shared" si="125"/>
        <v/>
      </c>
      <c r="AR253" s="131" t="str">
        <f t="shared" si="125"/>
        <v/>
      </c>
      <c r="AS253" s="131" t="str">
        <f t="shared" si="125"/>
        <v>WILBARGER COUNTY</v>
      </c>
      <c r="AT253" s="131" t="str">
        <f t="shared" si="125"/>
        <v/>
      </c>
      <c r="AU253" s="131" t="str">
        <f t="shared" si="125"/>
        <v/>
      </c>
      <c r="AV253" s="131" t="str">
        <f t="shared" si="125"/>
        <v/>
      </c>
      <c r="AW253" s="131" t="str">
        <f t="shared" si="125"/>
        <v/>
      </c>
      <c r="AX253" s="131" t="str">
        <f t="shared" si="125"/>
        <v/>
      </c>
      <c r="AY253" s="131" t="str">
        <f t="shared" si="125"/>
        <v/>
      </c>
      <c r="AZ253" s="131" t="str">
        <f t="shared" si="125"/>
        <v/>
      </c>
    </row>
    <row r="254" spans="1:52" x14ac:dyDescent="0.2">
      <c r="A254" s="135">
        <v>245</v>
      </c>
      <c r="B254" s="131" t="str">
        <f t="shared" si="121"/>
        <v/>
      </c>
      <c r="C254" s="131" t="str">
        <f t="shared" si="121"/>
        <v/>
      </c>
      <c r="D254" s="131" t="str">
        <f t="shared" si="121"/>
        <v/>
      </c>
      <c r="E254" s="131" t="str">
        <f t="shared" si="121"/>
        <v/>
      </c>
      <c r="F254" s="131" t="str">
        <f t="shared" si="121"/>
        <v/>
      </c>
      <c r="G254" s="131" t="str">
        <f t="shared" si="121"/>
        <v/>
      </c>
      <c r="H254" s="131" t="str">
        <f t="shared" si="121"/>
        <v/>
      </c>
      <c r="I254" s="131" t="str">
        <f t="shared" si="121"/>
        <v/>
      </c>
      <c r="J254" s="131" t="str">
        <f t="shared" si="121"/>
        <v/>
      </c>
      <c r="K254" s="131" t="str">
        <f t="shared" si="121"/>
        <v/>
      </c>
      <c r="L254" s="131" t="str">
        <f t="shared" si="122"/>
        <v/>
      </c>
      <c r="M254" s="131" t="str">
        <f t="shared" si="122"/>
        <v/>
      </c>
      <c r="N254" s="131" t="str">
        <f t="shared" si="122"/>
        <v/>
      </c>
      <c r="O254" s="131" t="str">
        <f t="shared" si="122"/>
        <v/>
      </c>
      <c r="P254" s="131" t="str">
        <f t="shared" si="122"/>
        <v/>
      </c>
      <c r="Q254" s="131" t="str">
        <f t="shared" si="122"/>
        <v/>
      </c>
      <c r="R254" s="131" t="str">
        <f t="shared" si="122"/>
        <v/>
      </c>
      <c r="S254" s="131" t="str">
        <f t="shared" si="122"/>
        <v/>
      </c>
      <c r="T254" s="131" t="str">
        <f t="shared" si="122"/>
        <v/>
      </c>
      <c r="U254" s="131" t="str">
        <f t="shared" si="122"/>
        <v/>
      </c>
      <c r="V254" s="131" t="str">
        <f t="shared" si="123"/>
        <v/>
      </c>
      <c r="W254" s="131" t="str">
        <f t="shared" si="123"/>
        <v/>
      </c>
      <c r="X254" s="131" t="str">
        <f t="shared" si="123"/>
        <v/>
      </c>
      <c r="Y254" s="131" t="str">
        <f t="shared" si="123"/>
        <v/>
      </c>
      <c r="Z254" s="131" t="str">
        <f t="shared" si="123"/>
        <v/>
      </c>
      <c r="AA254" s="131" t="str">
        <f t="shared" si="123"/>
        <v/>
      </c>
      <c r="AB254" s="131" t="str">
        <f t="shared" si="123"/>
        <v/>
      </c>
      <c r="AC254" s="131" t="str">
        <f t="shared" si="123"/>
        <v/>
      </c>
      <c r="AD254" s="131" t="str">
        <f t="shared" si="123"/>
        <v/>
      </c>
      <c r="AE254" s="131" t="str">
        <f t="shared" si="123"/>
        <v/>
      </c>
      <c r="AF254" s="131" t="str">
        <f t="shared" si="124"/>
        <v/>
      </c>
      <c r="AG254" s="131" t="str">
        <f t="shared" si="124"/>
        <v/>
      </c>
      <c r="AH254" s="131" t="str">
        <f t="shared" si="124"/>
        <v/>
      </c>
      <c r="AI254" s="131" t="str">
        <f t="shared" si="124"/>
        <v/>
      </c>
      <c r="AJ254" s="131" t="str">
        <f t="shared" si="124"/>
        <v/>
      </c>
      <c r="AK254" s="131" t="str">
        <f t="shared" si="124"/>
        <v/>
      </c>
      <c r="AL254" s="131" t="str">
        <f t="shared" si="124"/>
        <v/>
      </c>
      <c r="AM254" s="131" t="str">
        <f t="shared" si="124"/>
        <v/>
      </c>
      <c r="AN254" s="131" t="str">
        <f t="shared" si="124"/>
        <v/>
      </c>
      <c r="AO254" s="131" t="str">
        <f t="shared" si="124"/>
        <v/>
      </c>
      <c r="AP254" s="131" t="str">
        <f t="shared" si="125"/>
        <v/>
      </c>
      <c r="AQ254" s="131" t="str">
        <f t="shared" si="125"/>
        <v/>
      </c>
      <c r="AR254" s="131" t="str">
        <f t="shared" si="125"/>
        <v/>
      </c>
      <c r="AS254" s="131" t="str">
        <f t="shared" si="125"/>
        <v>WILLACY COUNTY</v>
      </c>
      <c r="AT254" s="131" t="str">
        <f t="shared" si="125"/>
        <v/>
      </c>
      <c r="AU254" s="131" t="str">
        <f t="shared" si="125"/>
        <v/>
      </c>
      <c r="AV254" s="131" t="str">
        <f t="shared" si="125"/>
        <v/>
      </c>
      <c r="AW254" s="131" t="str">
        <f t="shared" si="125"/>
        <v/>
      </c>
      <c r="AX254" s="131" t="str">
        <f t="shared" si="125"/>
        <v/>
      </c>
      <c r="AY254" s="131" t="str">
        <f t="shared" si="125"/>
        <v/>
      </c>
      <c r="AZ254" s="131" t="str">
        <f t="shared" si="125"/>
        <v/>
      </c>
    </row>
    <row r="255" spans="1:52" x14ac:dyDescent="0.2">
      <c r="A255" s="135">
        <v>246</v>
      </c>
      <c r="B255" s="131" t="str">
        <f t="shared" si="121"/>
        <v/>
      </c>
      <c r="C255" s="131" t="str">
        <f t="shared" si="121"/>
        <v/>
      </c>
      <c r="D255" s="131" t="str">
        <f t="shared" si="121"/>
        <v/>
      </c>
      <c r="E255" s="131" t="str">
        <f t="shared" si="121"/>
        <v/>
      </c>
      <c r="F255" s="131" t="str">
        <f t="shared" si="121"/>
        <v/>
      </c>
      <c r="G255" s="131" t="str">
        <f t="shared" si="121"/>
        <v/>
      </c>
      <c r="H255" s="131" t="str">
        <f t="shared" si="121"/>
        <v/>
      </c>
      <c r="I255" s="131" t="str">
        <f t="shared" si="121"/>
        <v/>
      </c>
      <c r="J255" s="131" t="str">
        <f t="shared" si="121"/>
        <v/>
      </c>
      <c r="K255" s="131" t="str">
        <f t="shared" si="121"/>
        <v/>
      </c>
      <c r="L255" s="131" t="str">
        <f t="shared" si="122"/>
        <v/>
      </c>
      <c r="M255" s="131" t="str">
        <f t="shared" si="122"/>
        <v/>
      </c>
      <c r="N255" s="131" t="str">
        <f t="shared" si="122"/>
        <v/>
      </c>
      <c r="O255" s="131" t="str">
        <f t="shared" si="122"/>
        <v/>
      </c>
      <c r="P255" s="131" t="str">
        <f t="shared" si="122"/>
        <v/>
      </c>
      <c r="Q255" s="131" t="str">
        <f t="shared" si="122"/>
        <v/>
      </c>
      <c r="R255" s="131" t="str">
        <f t="shared" si="122"/>
        <v/>
      </c>
      <c r="S255" s="131" t="str">
        <f t="shared" si="122"/>
        <v/>
      </c>
      <c r="T255" s="131" t="str">
        <f t="shared" si="122"/>
        <v/>
      </c>
      <c r="U255" s="131" t="str">
        <f t="shared" si="122"/>
        <v/>
      </c>
      <c r="V255" s="131" t="str">
        <f t="shared" si="123"/>
        <v/>
      </c>
      <c r="W255" s="131" t="str">
        <f t="shared" si="123"/>
        <v/>
      </c>
      <c r="X255" s="131" t="str">
        <f t="shared" si="123"/>
        <v/>
      </c>
      <c r="Y255" s="131" t="str">
        <f t="shared" si="123"/>
        <v/>
      </c>
      <c r="Z255" s="131" t="str">
        <f t="shared" si="123"/>
        <v/>
      </c>
      <c r="AA255" s="131" t="str">
        <f t="shared" si="123"/>
        <v/>
      </c>
      <c r="AB255" s="131" t="str">
        <f t="shared" si="123"/>
        <v/>
      </c>
      <c r="AC255" s="131" t="str">
        <f t="shared" si="123"/>
        <v/>
      </c>
      <c r="AD255" s="131" t="str">
        <f t="shared" si="123"/>
        <v/>
      </c>
      <c r="AE255" s="131" t="str">
        <f t="shared" si="123"/>
        <v/>
      </c>
      <c r="AF255" s="131" t="str">
        <f t="shared" si="124"/>
        <v/>
      </c>
      <c r="AG255" s="131" t="str">
        <f t="shared" si="124"/>
        <v/>
      </c>
      <c r="AH255" s="131" t="str">
        <f t="shared" si="124"/>
        <v/>
      </c>
      <c r="AI255" s="131" t="str">
        <f t="shared" si="124"/>
        <v/>
      </c>
      <c r="AJ255" s="131" t="str">
        <f t="shared" si="124"/>
        <v/>
      </c>
      <c r="AK255" s="131" t="str">
        <f t="shared" si="124"/>
        <v/>
      </c>
      <c r="AL255" s="131" t="str">
        <f t="shared" si="124"/>
        <v/>
      </c>
      <c r="AM255" s="131" t="str">
        <f t="shared" si="124"/>
        <v/>
      </c>
      <c r="AN255" s="131" t="str">
        <f t="shared" si="124"/>
        <v/>
      </c>
      <c r="AO255" s="131" t="str">
        <f t="shared" si="124"/>
        <v/>
      </c>
      <c r="AP255" s="131" t="str">
        <f t="shared" si="125"/>
        <v/>
      </c>
      <c r="AQ255" s="131" t="str">
        <f t="shared" si="125"/>
        <v/>
      </c>
      <c r="AR255" s="131" t="str">
        <f t="shared" si="125"/>
        <v/>
      </c>
      <c r="AS255" s="131" t="str">
        <f t="shared" si="125"/>
        <v>WILLIAMSON COUNTY</v>
      </c>
      <c r="AT255" s="131" t="str">
        <f t="shared" si="125"/>
        <v/>
      </c>
      <c r="AU255" s="131" t="str">
        <f t="shared" si="125"/>
        <v/>
      </c>
      <c r="AV255" s="131" t="str">
        <f t="shared" si="125"/>
        <v/>
      </c>
      <c r="AW255" s="131" t="str">
        <f t="shared" si="125"/>
        <v/>
      </c>
      <c r="AX255" s="131" t="str">
        <f t="shared" si="125"/>
        <v/>
      </c>
      <c r="AY255" s="131" t="str">
        <f t="shared" si="125"/>
        <v/>
      </c>
      <c r="AZ255" s="131" t="str">
        <f t="shared" si="125"/>
        <v/>
      </c>
    </row>
    <row r="256" spans="1:52" x14ac:dyDescent="0.2">
      <c r="A256" s="135">
        <v>247</v>
      </c>
      <c r="B256" s="131" t="str">
        <f t="shared" si="121"/>
        <v/>
      </c>
      <c r="C256" s="131" t="str">
        <f t="shared" si="121"/>
        <v/>
      </c>
      <c r="D256" s="131" t="str">
        <f t="shared" si="121"/>
        <v/>
      </c>
      <c r="E256" s="131" t="str">
        <f t="shared" si="121"/>
        <v/>
      </c>
      <c r="F256" s="131" t="str">
        <f t="shared" si="121"/>
        <v/>
      </c>
      <c r="G256" s="131" t="str">
        <f t="shared" si="121"/>
        <v/>
      </c>
      <c r="H256" s="131" t="str">
        <f t="shared" si="121"/>
        <v/>
      </c>
      <c r="I256" s="131" t="str">
        <f t="shared" si="121"/>
        <v/>
      </c>
      <c r="J256" s="131" t="str">
        <f t="shared" si="121"/>
        <v/>
      </c>
      <c r="K256" s="131" t="str">
        <f t="shared" si="121"/>
        <v/>
      </c>
      <c r="L256" s="131" t="str">
        <f t="shared" si="122"/>
        <v/>
      </c>
      <c r="M256" s="131" t="str">
        <f t="shared" si="122"/>
        <v/>
      </c>
      <c r="N256" s="131" t="str">
        <f t="shared" si="122"/>
        <v/>
      </c>
      <c r="O256" s="131" t="str">
        <f t="shared" si="122"/>
        <v/>
      </c>
      <c r="P256" s="131" t="str">
        <f t="shared" si="122"/>
        <v/>
      </c>
      <c r="Q256" s="131" t="str">
        <f t="shared" si="122"/>
        <v/>
      </c>
      <c r="R256" s="131" t="str">
        <f t="shared" si="122"/>
        <v/>
      </c>
      <c r="S256" s="131" t="str">
        <f t="shared" si="122"/>
        <v/>
      </c>
      <c r="T256" s="131" t="str">
        <f t="shared" si="122"/>
        <v/>
      </c>
      <c r="U256" s="131" t="str">
        <f t="shared" si="122"/>
        <v/>
      </c>
      <c r="V256" s="131" t="str">
        <f t="shared" si="123"/>
        <v/>
      </c>
      <c r="W256" s="131" t="str">
        <f t="shared" si="123"/>
        <v/>
      </c>
      <c r="X256" s="131" t="str">
        <f t="shared" si="123"/>
        <v/>
      </c>
      <c r="Y256" s="131" t="str">
        <f t="shared" si="123"/>
        <v/>
      </c>
      <c r="Z256" s="131" t="str">
        <f t="shared" si="123"/>
        <v/>
      </c>
      <c r="AA256" s="131" t="str">
        <f t="shared" si="123"/>
        <v/>
      </c>
      <c r="AB256" s="131" t="str">
        <f t="shared" si="123"/>
        <v/>
      </c>
      <c r="AC256" s="131" t="str">
        <f t="shared" si="123"/>
        <v/>
      </c>
      <c r="AD256" s="131" t="str">
        <f t="shared" si="123"/>
        <v/>
      </c>
      <c r="AE256" s="131" t="str">
        <f t="shared" si="123"/>
        <v/>
      </c>
      <c r="AF256" s="131" t="str">
        <f t="shared" si="124"/>
        <v/>
      </c>
      <c r="AG256" s="131" t="str">
        <f t="shared" si="124"/>
        <v/>
      </c>
      <c r="AH256" s="131" t="str">
        <f t="shared" si="124"/>
        <v/>
      </c>
      <c r="AI256" s="131" t="str">
        <f t="shared" si="124"/>
        <v/>
      </c>
      <c r="AJ256" s="131" t="str">
        <f t="shared" si="124"/>
        <v/>
      </c>
      <c r="AK256" s="131" t="str">
        <f t="shared" si="124"/>
        <v/>
      </c>
      <c r="AL256" s="131" t="str">
        <f t="shared" si="124"/>
        <v/>
      </c>
      <c r="AM256" s="131" t="str">
        <f t="shared" si="124"/>
        <v/>
      </c>
      <c r="AN256" s="131" t="str">
        <f t="shared" si="124"/>
        <v/>
      </c>
      <c r="AO256" s="131" t="str">
        <f t="shared" si="124"/>
        <v/>
      </c>
      <c r="AP256" s="131" t="str">
        <f t="shared" si="125"/>
        <v/>
      </c>
      <c r="AQ256" s="131" t="str">
        <f t="shared" si="125"/>
        <v/>
      </c>
      <c r="AR256" s="131" t="str">
        <f t="shared" si="125"/>
        <v/>
      </c>
      <c r="AS256" s="131" t="str">
        <f t="shared" si="125"/>
        <v>WILSON COUNTY</v>
      </c>
      <c r="AT256" s="131" t="str">
        <f t="shared" si="125"/>
        <v/>
      </c>
      <c r="AU256" s="131" t="str">
        <f t="shared" si="125"/>
        <v/>
      </c>
      <c r="AV256" s="131" t="str">
        <f t="shared" si="125"/>
        <v/>
      </c>
      <c r="AW256" s="131" t="str">
        <f t="shared" si="125"/>
        <v/>
      </c>
      <c r="AX256" s="131" t="str">
        <f t="shared" si="125"/>
        <v/>
      </c>
      <c r="AY256" s="131" t="str">
        <f t="shared" si="125"/>
        <v/>
      </c>
      <c r="AZ256" s="131" t="str">
        <f t="shared" si="125"/>
        <v/>
      </c>
    </row>
    <row r="257" spans="1:52" x14ac:dyDescent="0.2">
      <c r="A257" s="135">
        <v>248</v>
      </c>
      <c r="B257" s="131" t="str">
        <f t="shared" si="121"/>
        <v/>
      </c>
      <c r="C257" s="131" t="str">
        <f t="shared" si="121"/>
        <v/>
      </c>
      <c r="D257" s="131" t="str">
        <f t="shared" si="121"/>
        <v/>
      </c>
      <c r="E257" s="131" t="str">
        <f t="shared" si="121"/>
        <v/>
      </c>
      <c r="F257" s="131" t="str">
        <f t="shared" si="121"/>
        <v/>
      </c>
      <c r="G257" s="131" t="str">
        <f t="shared" si="121"/>
        <v/>
      </c>
      <c r="H257" s="131" t="str">
        <f t="shared" si="121"/>
        <v/>
      </c>
      <c r="I257" s="131" t="str">
        <f t="shared" si="121"/>
        <v/>
      </c>
      <c r="J257" s="131" t="str">
        <f t="shared" si="121"/>
        <v/>
      </c>
      <c r="K257" s="131" t="str">
        <f t="shared" si="121"/>
        <v/>
      </c>
      <c r="L257" s="131" t="str">
        <f t="shared" si="122"/>
        <v/>
      </c>
      <c r="M257" s="131" t="str">
        <f t="shared" si="122"/>
        <v/>
      </c>
      <c r="N257" s="131" t="str">
        <f t="shared" si="122"/>
        <v/>
      </c>
      <c r="O257" s="131" t="str">
        <f t="shared" si="122"/>
        <v/>
      </c>
      <c r="P257" s="131" t="str">
        <f t="shared" si="122"/>
        <v/>
      </c>
      <c r="Q257" s="131" t="str">
        <f t="shared" si="122"/>
        <v/>
      </c>
      <c r="R257" s="131" t="str">
        <f t="shared" si="122"/>
        <v/>
      </c>
      <c r="S257" s="131" t="str">
        <f t="shared" si="122"/>
        <v/>
      </c>
      <c r="T257" s="131" t="str">
        <f t="shared" si="122"/>
        <v/>
      </c>
      <c r="U257" s="131" t="str">
        <f t="shared" si="122"/>
        <v/>
      </c>
      <c r="V257" s="131" t="str">
        <f t="shared" si="123"/>
        <v/>
      </c>
      <c r="W257" s="131" t="str">
        <f t="shared" si="123"/>
        <v/>
      </c>
      <c r="X257" s="131" t="str">
        <f t="shared" si="123"/>
        <v/>
      </c>
      <c r="Y257" s="131" t="str">
        <f t="shared" si="123"/>
        <v/>
      </c>
      <c r="Z257" s="131" t="str">
        <f t="shared" si="123"/>
        <v/>
      </c>
      <c r="AA257" s="131" t="str">
        <f t="shared" si="123"/>
        <v/>
      </c>
      <c r="AB257" s="131" t="str">
        <f t="shared" si="123"/>
        <v/>
      </c>
      <c r="AC257" s="131" t="str">
        <f t="shared" si="123"/>
        <v/>
      </c>
      <c r="AD257" s="131" t="str">
        <f t="shared" si="123"/>
        <v/>
      </c>
      <c r="AE257" s="131" t="str">
        <f t="shared" si="123"/>
        <v/>
      </c>
      <c r="AF257" s="131" t="str">
        <f t="shared" si="124"/>
        <v/>
      </c>
      <c r="AG257" s="131" t="str">
        <f t="shared" si="124"/>
        <v/>
      </c>
      <c r="AH257" s="131" t="str">
        <f t="shared" si="124"/>
        <v/>
      </c>
      <c r="AI257" s="131" t="str">
        <f t="shared" si="124"/>
        <v/>
      </c>
      <c r="AJ257" s="131" t="str">
        <f t="shared" si="124"/>
        <v/>
      </c>
      <c r="AK257" s="131" t="str">
        <f t="shared" si="124"/>
        <v/>
      </c>
      <c r="AL257" s="131" t="str">
        <f t="shared" si="124"/>
        <v/>
      </c>
      <c r="AM257" s="131" t="str">
        <f t="shared" si="124"/>
        <v/>
      </c>
      <c r="AN257" s="131" t="str">
        <f t="shared" si="124"/>
        <v/>
      </c>
      <c r="AO257" s="131" t="str">
        <f t="shared" si="124"/>
        <v/>
      </c>
      <c r="AP257" s="131" t="str">
        <f t="shared" si="125"/>
        <v/>
      </c>
      <c r="AQ257" s="131" t="str">
        <f t="shared" si="125"/>
        <v/>
      </c>
      <c r="AR257" s="131" t="str">
        <f t="shared" si="125"/>
        <v/>
      </c>
      <c r="AS257" s="131" t="str">
        <f t="shared" si="125"/>
        <v>WINKLER COUNTY</v>
      </c>
      <c r="AT257" s="131" t="str">
        <f t="shared" si="125"/>
        <v/>
      </c>
      <c r="AU257" s="131" t="str">
        <f t="shared" si="125"/>
        <v/>
      </c>
      <c r="AV257" s="131" t="str">
        <f t="shared" si="125"/>
        <v/>
      </c>
      <c r="AW257" s="131" t="str">
        <f t="shared" si="125"/>
        <v/>
      </c>
      <c r="AX257" s="131" t="str">
        <f t="shared" si="125"/>
        <v/>
      </c>
      <c r="AY257" s="131" t="str">
        <f t="shared" si="125"/>
        <v/>
      </c>
      <c r="AZ257" s="131" t="str">
        <f t="shared" si="125"/>
        <v/>
      </c>
    </row>
    <row r="258" spans="1:52" x14ac:dyDescent="0.2">
      <c r="A258" s="135">
        <v>249</v>
      </c>
      <c r="B258" s="131" t="str">
        <f t="shared" si="121"/>
        <v/>
      </c>
      <c r="C258" s="131" t="str">
        <f t="shared" si="121"/>
        <v/>
      </c>
      <c r="D258" s="131" t="str">
        <f t="shared" si="121"/>
        <v/>
      </c>
      <c r="E258" s="131" t="str">
        <f t="shared" si="121"/>
        <v/>
      </c>
      <c r="F258" s="131" t="str">
        <f t="shared" si="121"/>
        <v/>
      </c>
      <c r="G258" s="131" t="str">
        <f t="shared" si="121"/>
        <v/>
      </c>
      <c r="H258" s="131" t="str">
        <f t="shared" si="121"/>
        <v/>
      </c>
      <c r="I258" s="131" t="str">
        <f t="shared" si="121"/>
        <v/>
      </c>
      <c r="J258" s="131" t="str">
        <f t="shared" si="121"/>
        <v/>
      </c>
      <c r="K258" s="131" t="str">
        <f t="shared" si="121"/>
        <v/>
      </c>
      <c r="L258" s="131" t="str">
        <f t="shared" si="122"/>
        <v/>
      </c>
      <c r="M258" s="131" t="str">
        <f t="shared" si="122"/>
        <v/>
      </c>
      <c r="N258" s="131" t="str">
        <f t="shared" si="122"/>
        <v/>
      </c>
      <c r="O258" s="131" t="str">
        <f t="shared" si="122"/>
        <v/>
      </c>
      <c r="P258" s="131" t="str">
        <f t="shared" si="122"/>
        <v/>
      </c>
      <c r="Q258" s="131" t="str">
        <f t="shared" si="122"/>
        <v/>
      </c>
      <c r="R258" s="131" t="str">
        <f t="shared" si="122"/>
        <v/>
      </c>
      <c r="S258" s="131" t="str">
        <f t="shared" si="122"/>
        <v/>
      </c>
      <c r="T258" s="131" t="str">
        <f t="shared" si="122"/>
        <v/>
      </c>
      <c r="U258" s="131" t="str">
        <f t="shared" si="122"/>
        <v/>
      </c>
      <c r="V258" s="131" t="str">
        <f t="shared" si="123"/>
        <v/>
      </c>
      <c r="W258" s="131" t="str">
        <f t="shared" si="123"/>
        <v/>
      </c>
      <c r="X258" s="131" t="str">
        <f t="shared" si="123"/>
        <v/>
      </c>
      <c r="Y258" s="131" t="str">
        <f t="shared" si="123"/>
        <v/>
      </c>
      <c r="Z258" s="131" t="str">
        <f t="shared" si="123"/>
        <v/>
      </c>
      <c r="AA258" s="131" t="str">
        <f t="shared" si="123"/>
        <v/>
      </c>
      <c r="AB258" s="131" t="str">
        <f t="shared" si="123"/>
        <v/>
      </c>
      <c r="AC258" s="131" t="str">
        <f t="shared" si="123"/>
        <v/>
      </c>
      <c r="AD258" s="131" t="str">
        <f t="shared" si="123"/>
        <v/>
      </c>
      <c r="AE258" s="131" t="str">
        <f t="shared" si="123"/>
        <v/>
      </c>
      <c r="AF258" s="131" t="str">
        <f t="shared" si="124"/>
        <v/>
      </c>
      <c r="AG258" s="131" t="str">
        <f t="shared" si="124"/>
        <v/>
      </c>
      <c r="AH258" s="131" t="str">
        <f t="shared" si="124"/>
        <v/>
      </c>
      <c r="AI258" s="131" t="str">
        <f t="shared" si="124"/>
        <v/>
      </c>
      <c r="AJ258" s="131" t="str">
        <f t="shared" si="124"/>
        <v/>
      </c>
      <c r="AK258" s="131" t="str">
        <f t="shared" si="124"/>
        <v/>
      </c>
      <c r="AL258" s="131" t="str">
        <f t="shared" si="124"/>
        <v/>
      </c>
      <c r="AM258" s="131" t="str">
        <f t="shared" si="124"/>
        <v/>
      </c>
      <c r="AN258" s="131" t="str">
        <f t="shared" si="124"/>
        <v/>
      </c>
      <c r="AO258" s="131" t="str">
        <f t="shared" si="124"/>
        <v/>
      </c>
      <c r="AP258" s="131" t="str">
        <f t="shared" si="125"/>
        <v/>
      </c>
      <c r="AQ258" s="131" t="str">
        <f t="shared" si="125"/>
        <v/>
      </c>
      <c r="AR258" s="131" t="str">
        <f t="shared" si="125"/>
        <v/>
      </c>
      <c r="AS258" s="131" t="str">
        <f t="shared" si="125"/>
        <v>WISE COUNTY</v>
      </c>
      <c r="AT258" s="131" t="str">
        <f t="shared" si="125"/>
        <v/>
      </c>
      <c r="AU258" s="131" t="str">
        <f t="shared" si="125"/>
        <v/>
      </c>
      <c r="AV258" s="131" t="str">
        <f t="shared" si="125"/>
        <v/>
      </c>
      <c r="AW258" s="131" t="str">
        <f t="shared" si="125"/>
        <v/>
      </c>
      <c r="AX258" s="131" t="str">
        <f t="shared" si="125"/>
        <v/>
      </c>
      <c r="AY258" s="131" t="str">
        <f t="shared" si="125"/>
        <v/>
      </c>
      <c r="AZ258" s="131" t="str">
        <f t="shared" si="125"/>
        <v/>
      </c>
    </row>
    <row r="259" spans="1:52" x14ac:dyDescent="0.2">
      <c r="A259" s="135">
        <v>250</v>
      </c>
      <c r="B259" s="131" t="str">
        <f t="shared" si="121"/>
        <v/>
      </c>
      <c r="C259" s="131" t="str">
        <f t="shared" si="121"/>
        <v/>
      </c>
      <c r="D259" s="131" t="str">
        <f t="shared" si="121"/>
        <v/>
      </c>
      <c r="E259" s="131" t="str">
        <f t="shared" si="121"/>
        <v/>
      </c>
      <c r="F259" s="131" t="str">
        <f t="shared" si="121"/>
        <v/>
      </c>
      <c r="G259" s="131" t="str">
        <f t="shared" si="121"/>
        <v/>
      </c>
      <c r="H259" s="131" t="str">
        <f t="shared" si="121"/>
        <v/>
      </c>
      <c r="I259" s="131" t="str">
        <f t="shared" si="121"/>
        <v/>
      </c>
      <c r="J259" s="131" t="str">
        <f t="shared" si="121"/>
        <v/>
      </c>
      <c r="K259" s="131" t="str">
        <f t="shared" si="121"/>
        <v/>
      </c>
      <c r="L259" s="131" t="str">
        <f t="shared" si="122"/>
        <v/>
      </c>
      <c r="M259" s="131" t="str">
        <f t="shared" si="122"/>
        <v/>
      </c>
      <c r="N259" s="131" t="str">
        <f t="shared" si="122"/>
        <v/>
      </c>
      <c r="O259" s="131" t="str">
        <f t="shared" si="122"/>
        <v/>
      </c>
      <c r="P259" s="131" t="str">
        <f t="shared" si="122"/>
        <v/>
      </c>
      <c r="Q259" s="131" t="str">
        <f t="shared" si="122"/>
        <v/>
      </c>
      <c r="R259" s="131" t="str">
        <f t="shared" si="122"/>
        <v/>
      </c>
      <c r="S259" s="131" t="str">
        <f t="shared" si="122"/>
        <v/>
      </c>
      <c r="T259" s="131" t="str">
        <f t="shared" si="122"/>
        <v/>
      </c>
      <c r="U259" s="131" t="str">
        <f t="shared" si="122"/>
        <v/>
      </c>
      <c r="V259" s="131" t="str">
        <f t="shared" si="123"/>
        <v/>
      </c>
      <c r="W259" s="131" t="str">
        <f t="shared" si="123"/>
        <v/>
      </c>
      <c r="X259" s="131" t="str">
        <f t="shared" si="123"/>
        <v/>
      </c>
      <c r="Y259" s="131" t="str">
        <f t="shared" si="123"/>
        <v/>
      </c>
      <c r="Z259" s="131" t="str">
        <f t="shared" si="123"/>
        <v/>
      </c>
      <c r="AA259" s="131" t="str">
        <f t="shared" si="123"/>
        <v/>
      </c>
      <c r="AB259" s="131" t="str">
        <f t="shared" si="123"/>
        <v/>
      </c>
      <c r="AC259" s="131" t="str">
        <f t="shared" si="123"/>
        <v/>
      </c>
      <c r="AD259" s="131" t="str">
        <f t="shared" si="123"/>
        <v/>
      </c>
      <c r="AE259" s="131" t="str">
        <f t="shared" si="123"/>
        <v/>
      </c>
      <c r="AF259" s="131" t="str">
        <f t="shared" si="124"/>
        <v/>
      </c>
      <c r="AG259" s="131" t="str">
        <f t="shared" si="124"/>
        <v/>
      </c>
      <c r="AH259" s="131" t="str">
        <f t="shared" si="124"/>
        <v/>
      </c>
      <c r="AI259" s="131" t="str">
        <f t="shared" si="124"/>
        <v/>
      </c>
      <c r="AJ259" s="131" t="str">
        <f t="shared" si="124"/>
        <v/>
      </c>
      <c r="AK259" s="131" t="str">
        <f t="shared" si="124"/>
        <v/>
      </c>
      <c r="AL259" s="131" t="str">
        <f t="shared" si="124"/>
        <v/>
      </c>
      <c r="AM259" s="131" t="str">
        <f t="shared" si="124"/>
        <v/>
      </c>
      <c r="AN259" s="131" t="str">
        <f t="shared" si="124"/>
        <v/>
      </c>
      <c r="AO259" s="131" t="str">
        <f t="shared" si="124"/>
        <v/>
      </c>
      <c r="AP259" s="131" t="str">
        <f t="shared" si="125"/>
        <v/>
      </c>
      <c r="AQ259" s="131" t="str">
        <f t="shared" si="125"/>
        <v/>
      </c>
      <c r="AR259" s="131" t="str">
        <f t="shared" si="125"/>
        <v/>
      </c>
      <c r="AS259" s="131" t="str">
        <f t="shared" si="125"/>
        <v>WOOD COUNTY</v>
      </c>
      <c r="AT259" s="131" t="str">
        <f t="shared" si="125"/>
        <v/>
      </c>
      <c r="AU259" s="131" t="str">
        <f t="shared" si="125"/>
        <v/>
      </c>
      <c r="AV259" s="131" t="str">
        <f t="shared" si="125"/>
        <v/>
      </c>
      <c r="AW259" s="131" t="str">
        <f t="shared" si="125"/>
        <v/>
      </c>
      <c r="AX259" s="131" t="str">
        <f t="shared" si="125"/>
        <v/>
      </c>
      <c r="AY259" s="131" t="str">
        <f t="shared" si="125"/>
        <v/>
      </c>
      <c r="AZ259" s="131" t="str">
        <f t="shared" si="125"/>
        <v/>
      </c>
    </row>
    <row r="260" spans="1:52" x14ac:dyDescent="0.2">
      <c r="A260" s="135">
        <v>251</v>
      </c>
      <c r="B260" s="131" t="str">
        <f t="shared" si="121"/>
        <v/>
      </c>
      <c r="C260" s="131" t="str">
        <f t="shared" si="121"/>
        <v/>
      </c>
      <c r="D260" s="131" t="str">
        <f t="shared" si="121"/>
        <v/>
      </c>
      <c r="E260" s="131" t="str">
        <f t="shared" si="121"/>
        <v/>
      </c>
      <c r="F260" s="131" t="str">
        <f t="shared" si="121"/>
        <v/>
      </c>
      <c r="G260" s="131" t="str">
        <f t="shared" si="121"/>
        <v/>
      </c>
      <c r="H260" s="131" t="str">
        <f t="shared" si="121"/>
        <v/>
      </c>
      <c r="I260" s="131" t="str">
        <f t="shared" si="121"/>
        <v/>
      </c>
      <c r="J260" s="131" t="str">
        <f t="shared" si="121"/>
        <v/>
      </c>
      <c r="K260" s="131" t="str">
        <f t="shared" si="121"/>
        <v/>
      </c>
      <c r="L260" s="131" t="str">
        <f t="shared" si="122"/>
        <v/>
      </c>
      <c r="M260" s="131" t="str">
        <f t="shared" si="122"/>
        <v/>
      </c>
      <c r="N260" s="131" t="str">
        <f t="shared" si="122"/>
        <v/>
      </c>
      <c r="O260" s="131" t="str">
        <f t="shared" si="122"/>
        <v/>
      </c>
      <c r="P260" s="131" t="str">
        <f t="shared" si="122"/>
        <v/>
      </c>
      <c r="Q260" s="131" t="str">
        <f t="shared" si="122"/>
        <v/>
      </c>
      <c r="R260" s="131" t="str">
        <f t="shared" si="122"/>
        <v/>
      </c>
      <c r="S260" s="131" t="str">
        <f t="shared" si="122"/>
        <v/>
      </c>
      <c r="T260" s="131" t="str">
        <f t="shared" si="122"/>
        <v/>
      </c>
      <c r="U260" s="131" t="str">
        <f t="shared" si="122"/>
        <v/>
      </c>
      <c r="V260" s="131" t="str">
        <f t="shared" si="123"/>
        <v/>
      </c>
      <c r="W260" s="131" t="str">
        <f t="shared" si="123"/>
        <v/>
      </c>
      <c r="X260" s="131" t="str">
        <f t="shared" si="123"/>
        <v/>
      </c>
      <c r="Y260" s="131" t="str">
        <f t="shared" si="123"/>
        <v/>
      </c>
      <c r="Z260" s="131" t="str">
        <f t="shared" si="123"/>
        <v/>
      </c>
      <c r="AA260" s="131" t="str">
        <f t="shared" si="123"/>
        <v/>
      </c>
      <c r="AB260" s="131" t="str">
        <f t="shared" si="123"/>
        <v/>
      </c>
      <c r="AC260" s="131" t="str">
        <f t="shared" si="123"/>
        <v/>
      </c>
      <c r="AD260" s="131" t="str">
        <f t="shared" si="123"/>
        <v/>
      </c>
      <c r="AE260" s="131" t="str">
        <f t="shared" si="123"/>
        <v/>
      </c>
      <c r="AF260" s="131" t="str">
        <f t="shared" si="124"/>
        <v/>
      </c>
      <c r="AG260" s="131" t="str">
        <f t="shared" si="124"/>
        <v/>
      </c>
      <c r="AH260" s="131" t="str">
        <f t="shared" si="124"/>
        <v/>
      </c>
      <c r="AI260" s="131" t="str">
        <f t="shared" si="124"/>
        <v/>
      </c>
      <c r="AJ260" s="131" t="str">
        <f t="shared" si="124"/>
        <v/>
      </c>
      <c r="AK260" s="131" t="str">
        <f t="shared" si="124"/>
        <v/>
      </c>
      <c r="AL260" s="131" t="str">
        <f t="shared" si="124"/>
        <v/>
      </c>
      <c r="AM260" s="131" t="str">
        <f t="shared" si="124"/>
        <v/>
      </c>
      <c r="AN260" s="131" t="str">
        <f t="shared" si="124"/>
        <v/>
      </c>
      <c r="AO260" s="131" t="str">
        <f t="shared" si="124"/>
        <v/>
      </c>
      <c r="AP260" s="131" t="str">
        <f t="shared" si="125"/>
        <v/>
      </c>
      <c r="AQ260" s="131" t="str">
        <f t="shared" si="125"/>
        <v/>
      </c>
      <c r="AR260" s="131" t="str">
        <f t="shared" si="125"/>
        <v/>
      </c>
      <c r="AS260" s="131" t="str">
        <f t="shared" si="125"/>
        <v>YOAKUM COUNTY</v>
      </c>
      <c r="AT260" s="131" t="str">
        <f t="shared" si="125"/>
        <v/>
      </c>
      <c r="AU260" s="131" t="str">
        <f t="shared" si="125"/>
        <v/>
      </c>
      <c r="AV260" s="131" t="str">
        <f t="shared" si="125"/>
        <v/>
      </c>
      <c r="AW260" s="131" t="str">
        <f t="shared" si="125"/>
        <v/>
      </c>
      <c r="AX260" s="131" t="str">
        <f t="shared" si="125"/>
        <v/>
      </c>
      <c r="AY260" s="131" t="str">
        <f t="shared" si="125"/>
        <v/>
      </c>
      <c r="AZ260" s="131" t="str">
        <f t="shared" si="125"/>
        <v/>
      </c>
    </row>
    <row r="261" spans="1:52" x14ac:dyDescent="0.2">
      <c r="A261" s="135">
        <v>252</v>
      </c>
      <c r="B261" s="131" t="str">
        <f t="shared" si="121"/>
        <v/>
      </c>
      <c r="C261" s="131" t="str">
        <f t="shared" si="121"/>
        <v/>
      </c>
      <c r="D261" s="131" t="str">
        <f t="shared" si="121"/>
        <v/>
      </c>
      <c r="E261" s="131" t="str">
        <f t="shared" si="121"/>
        <v/>
      </c>
      <c r="F261" s="131" t="str">
        <f t="shared" si="121"/>
        <v/>
      </c>
      <c r="G261" s="131" t="str">
        <f t="shared" si="121"/>
        <v/>
      </c>
      <c r="H261" s="131" t="str">
        <f t="shared" si="121"/>
        <v/>
      </c>
      <c r="I261" s="131" t="str">
        <f t="shared" si="121"/>
        <v/>
      </c>
      <c r="J261" s="131" t="str">
        <f t="shared" si="121"/>
        <v/>
      </c>
      <c r="K261" s="131" t="str">
        <f t="shared" si="121"/>
        <v/>
      </c>
      <c r="L261" s="131" t="str">
        <f t="shared" si="122"/>
        <v/>
      </c>
      <c r="M261" s="131" t="str">
        <f t="shared" si="122"/>
        <v/>
      </c>
      <c r="N261" s="131" t="str">
        <f t="shared" si="122"/>
        <v/>
      </c>
      <c r="O261" s="131" t="str">
        <f t="shared" si="122"/>
        <v/>
      </c>
      <c r="P261" s="131" t="str">
        <f t="shared" si="122"/>
        <v/>
      </c>
      <c r="Q261" s="131" t="str">
        <f t="shared" si="122"/>
        <v/>
      </c>
      <c r="R261" s="131" t="str">
        <f t="shared" si="122"/>
        <v/>
      </c>
      <c r="S261" s="131" t="str">
        <f t="shared" si="122"/>
        <v/>
      </c>
      <c r="T261" s="131" t="str">
        <f t="shared" si="122"/>
        <v/>
      </c>
      <c r="U261" s="131" t="str">
        <f t="shared" si="122"/>
        <v/>
      </c>
      <c r="V261" s="131" t="str">
        <f t="shared" si="123"/>
        <v/>
      </c>
      <c r="W261" s="131" t="str">
        <f t="shared" si="123"/>
        <v/>
      </c>
      <c r="X261" s="131" t="str">
        <f t="shared" si="123"/>
        <v/>
      </c>
      <c r="Y261" s="131" t="str">
        <f t="shared" si="123"/>
        <v/>
      </c>
      <c r="Z261" s="131" t="str">
        <f t="shared" si="123"/>
        <v/>
      </c>
      <c r="AA261" s="131" t="str">
        <f t="shared" si="123"/>
        <v/>
      </c>
      <c r="AB261" s="131" t="str">
        <f t="shared" si="123"/>
        <v/>
      </c>
      <c r="AC261" s="131" t="str">
        <f t="shared" si="123"/>
        <v/>
      </c>
      <c r="AD261" s="131" t="str">
        <f t="shared" si="123"/>
        <v/>
      </c>
      <c r="AE261" s="131" t="str">
        <f t="shared" si="123"/>
        <v/>
      </c>
      <c r="AF261" s="131" t="str">
        <f t="shared" si="124"/>
        <v/>
      </c>
      <c r="AG261" s="131" t="str">
        <f t="shared" si="124"/>
        <v/>
      </c>
      <c r="AH261" s="131" t="str">
        <f t="shared" si="124"/>
        <v/>
      </c>
      <c r="AI261" s="131" t="str">
        <f t="shared" si="124"/>
        <v/>
      </c>
      <c r="AJ261" s="131" t="str">
        <f t="shared" si="124"/>
        <v/>
      </c>
      <c r="AK261" s="131" t="str">
        <f t="shared" si="124"/>
        <v/>
      </c>
      <c r="AL261" s="131" t="str">
        <f t="shared" si="124"/>
        <v/>
      </c>
      <c r="AM261" s="131" t="str">
        <f t="shared" si="124"/>
        <v/>
      </c>
      <c r="AN261" s="131" t="str">
        <f t="shared" si="124"/>
        <v/>
      </c>
      <c r="AO261" s="131" t="str">
        <f t="shared" si="124"/>
        <v/>
      </c>
      <c r="AP261" s="131" t="str">
        <f t="shared" si="125"/>
        <v/>
      </c>
      <c r="AQ261" s="131" t="str">
        <f t="shared" si="125"/>
        <v/>
      </c>
      <c r="AR261" s="131" t="str">
        <f t="shared" si="125"/>
        <v/>
      </c>
      <c r="AS261" s="131" t="str">
        <f t="shared" si="125"/>
        <v>YOUNG COUNTY</v>
      </c>
      <c r="AT261" s="131" t="str">
        <f t="shared" si="125"/>
        <v/>
      </c>
      <c r="AU261" s="131" t="str">
        <f t="shared" si="125"/>
        <v/>
      </c>
      <c r="AV261" s="131" t="str">
        <f t="shared" si="125"/>
        <v/>
      </c>
      <c r="AW261" s="131" t="str">
        <f t="shared" si="125"/>
        <v/>
      </c>
      <c r="AX261" s="131" t="str">
        <f t="shared" si="125"/>
        <v/>
      </c>
      <c r="AY261" s="131" t="str">
        <f t="shared" si="125"/>
        <v/>
      </c>
      <c r="AZ261" s="131" t="str">
        <f t="shared" si="125"/>
        <v/>
      </c>
    </row>
    <row r="262" spans="1:52" x14ac:dyDescent="0.2">
      <c r="A262" s="135">
        <v>253</v>
      </c>
      <c r="B262" s="131" t="str">
        <f t="shared" si="121"/>
        <v/>
      </c>
      <c r="C262" s="131" t="str">
        <f t="shared" si="121"/>
        <v/>
      </c>
      <c r="D262" s="131" t="str">
        <f t="shared" si="121"/>
        <v/>
      </c>
      <c r="E262" s="131" t="str">
        <f t="shared" si="121"/>
        <v/>
      </c>
      <c r="F262" s="131" t="str">
        <f t="shared" si="121"/>
        <v/>
      </c>
      <c r="G262" s="131" t="str">
        <f t="shared" si="121"/>
        <v/>
      </c>
      <c r="H262" s="131" t="str">
        <f t="shared" si="121"/>
        <v/>
      </c>
      <c r="I262" s="131" t="str">
        <f t="shared" si="121"/>
        <v/>
      </c>
      <c r="J262" s="131" t="str">
        <f t="shared" si="121"/>
        <v/>
      </c>
      <c r="K262" s="131" t="str">
        <f t="shared" si="121"/>
        <v/>
      </c>
      <c r="L262" s="131" t="str">
        <f t="shared" si="122"/>
        <v/>
      </c>
      <c r="M262" s="131" t="str">
        <f t="shared" si="122"/>
        <v/>
      </c>
      <c r="N262" s="131" t="str">
        <f t="shared" si="122"/>
        <v/>
      </c>
      <c r="O262" s="131" t="str">
        <f t="shared" si="122"/>
        <v/>
      </c>
      <c r="P262" s="131" t="str">
        <f t="shared" si="122"/>
        <v/>
      </c>
      <c r="Q262" s="131" t="str">
        <f t="shared" si="122"/>
        <v/>
      </c>
      <c r="R262" s="131" t="str">
        <f t="shared" si="122"/>
        <v/>
      </c>
      <c r="S262" s="131" t="str">
        <f t="shared" si="122"/>
        <v/>
      </c>
      <c r="T262" s="131" t="str">
        <f t="shared" si="122"/>
        <v/>
      </c>
      <c r="U262" s="131" t="str">
        <f t="shared" si="122"/>
        <v/>
      </c>
      <c r="V262" s="131" t="str">
        <f t="shared" si="123"/>
        <v/>
      </c>
      <c r="W262" s="131" t="str">
        <f t="shared" si="123"/>
        <v/>
      </c>
      <c r="X262" s="131" t="str">
        <f t="shared" si="123"/>
        <v/>
      </c>
      <c r="Y262" s="131" t="str">
        <f t="shared" si="123"/>
        <v/>
      </c>
      <c r="Z262" s="131" t="str">
        <f t="shared" si="123"/>
        <v/>
      </c>
      <c r="AA262" s="131" t="str">
        <f t="shared" si="123"/>
        <v/>
      </c>
      <c r="AB262" s="131" t="str">
        <f t="shared" si="123"/>
        <v/>
      </c>
      <c r="AC262" s="131" t="str">
        <f t="shared" si="123"/>
        <v/>
      </c>
      <c r="AD262" s="131" t="str">
        <f t="shared" si="123"/>
        <v/>
      </c>
      <c r="AE262" s="131" t="str">
        <f t="shared" si="123"/>
        <v/>
      </c>
      <c r="AF262" s="131" t="str">
        <f t="shared" si="124"/>
        <v/>
      </c>
      <c r="AG262" s="131" t="str">
        <f t="shared" si="124"/>
        <v/>
      </c>
      <c r="AH262" s="131" t="str">
        <f t="shared" si="124"/>
        <v/>
      </c>
      <c r="AI262" s="131" t="str">
        <f t="shared" si="124"/>
        <v/>
      </c>
      <c r="AJ262" s="131" t="str">
        <f t="shared" si="124"/>
        <v/>
      </c>
      <c r="AK262" s="131" t="str">
        <f t="shared" si="124"/>
        <v/>
      </c>
      <c r="AL262" s="131" t="str">
        <f t="shared" si="124"/>
        <v/>
      </c>
      <c r="AM262" s="131" t="str">
        <f t="shared" si="124"/>
        <v/>
      </c>
      <c r="AN262" s="131" t="str">
        <f t="shared" si="124"/>
        <v/>
      </c>
      <c r="AO262" s="131" t="str">
        <f t="shared" si="124"/>
        <v/>
      </c>
      <c r="AP262" s="131" t="str">
        <f t="shared" si="125"/>
        <v/>
      </c>
      <c r="AQ262" s="131" t="str">
        <f t="shared" si="125"/>
        <v/>
      </c>
      <c r="AR262" s="131" t="str">
        <f t="shared" si="125"/>
        <v/>
      </c>
      <c r="AS262" s="131" t="str">
        <f t="shared" si="125"/>
        <v>ZAPATA COUNTY</v>
      </c>
      <c r="AT262" s="131" t="str">
        <f t="shared" si="125"/>
        <v/>
      </c>
      <c r="AU262" s="131" t="str">
        <f t="shared" si="125"/>
        <v/>
      </c>
      <c r="AV262" s="131" t="str">
        <f t="shared" si="125"/>
        <v/>
      </c>
      <c r="AW262" s="131" t="str">
        <f t="shared" si="125"/>
        <v/>
      </c>
      <c r="AX262" s="131" t="str">
        <f t="shared" si="125"/>
        <v/>
      </c>
      <c r="AY262" s="131" t="str">
        <f t="shared" si="125"/>
        <v/>
      </c>
      <c r="AZ262" s="131" t="str">
        <f t="shared" si="125"/>
        <v/>
      </c>
    </row>
    <row r="263" spans="1:52" x14ac:dyDescent="0.2">
      <c r="A263" s="135">
        <v>254</v>
      </c>
      <c r="B263" s="131" t="str">
        <f t="shared" si="121"/>
        <v/>
      </c>
      <c r="C263" s="131" t="str">
        <f t="shared" si="121"/>
        <v/>
      </c>
      <c r="D263" s="131" t="str">
        <f t="shared" si="121"/>
        <v/>
      </c>
      <c r="E263" s="131" t="str">
        <f t="shared" si="121"/>
        <v/>
      </c>
      <c r="F263" s="131" t="str">
        <f t="shared" si="121"/>
        <v/>
      </c>
      <c r="G263" s="131" t="str">
        <f t="shared" si="121"/>
        <v/>
      </c>
      <c r="H263" s="131" t="str">
        <f t="shared" si="121"/>
        <v/>
      </c>
      <c r="I263" s="131" t="str">
        <f t="shared" si="121"/>
        <v/>
      </c>
      <c r="J263" s="131" t="str">
        <f t="shared" si="121"/>
        <v/>
      </c>
      <c r="K263" s="131" t="str">
        <f t="shared" si="121"/>
        <v/>
      </c>
      <c r="L263" s="131" t="str">
        <f t="shared" si="122"/>
        <v/>
      </c>
      <c r="M263" s="131" t="str">
        <f t="shared" si="122"/>
        <v/>
      </c>
      <c r="N263" s="131" t="str">
        <f t="shared" si="122"/>
        <v/>
      </c>
      <c r="O263" s="131" t="str">
        <f t="shared" si="122"/>
        <v/>
      </c>
      <c r="P263" s="131" t="str">
        <f t="shared" si="122"/>
        <v/>
      </c>
      <c r="Q263" s="131" t="str">
        <f t="shared" si="122"/>
        <v/>
      </c>
      <c r="R263" s="131" t="str">
        <f t="shared" si="122"/>
        <v/>
      </c>
      <c r="S263" s="131" t="str">
        <f t="shared" si="122"/>
        <v/>
      </c>
      <c r="T263" s="131" t="str">
        <f t="shared" si="122"/>
        <v/>
      </c>
      <c r="U263" s="131" t="str">
        <f t="shared" si="122"/>
        <v/>
      </c>
      <c r="V263" s="131" t="str">
        <f t="shared" si="123"/>
        <v/>
      </c>
      <c r="W263" s="131" t="str">
        <f t="shared" si="123"/>
        <v/>
      </c>
      <c r="X263" s="131" t="str">
        <f t="shared" si="123"/>
        <v/>
      </c>
      <c r="Y263" s="131" t="str">
        <f t="shared" si="123"/>
        <v/>
      </c>
      <c r="Z263" s="131" t="str">
        <f t="shared" si="123"/>
        <v/>
      </c>
      <c r="AA263" s="131" t="str">
        <f t="shared" si="123"/>
        <v/>
      </c>
      <c r="AB263" s="131" t="str">
        <f t="shared" si="123"/>
        <v/>
      </c>
      <c r="AC263" s="131" t="str">
        <f t="shared" si="123"/>
        <v/>
      </c>
      <c r="AD263" s="131" t="str">
        <f t="shared" si="123"/>
        <v/>
      </c>
      <c r="AE263" s="131" t="str">
        <f t="shared" si="123"/>
        <v/>
      </c>
      <c r="AF263" s="131" t="str">
        <f t="shared" si="124"/>
        <v/>
      </c>
      <c r="AG263" s="131" t="str">
        <f t="shared" si="124"/>
        <v/>
      </c>
      <c r="AH263" s="131" t="str">
        <f t="shared" si="124"/>
        <v/>
      </c>
      <c r="AI263" s="131" t="str">
        <f t="shared" si="124"/>
        <v/>
      </c>
      <c r="AJ263" s="131" t="str">
        <f t="shared" si="124"/>
        <v/>
      </c>
      <c r="AK263" s="131" t="str">
        <f t="shared" si="124"/>
        <v/>
      </c>
      <c r="AL263" s="131" t="str">
        <f t="shared" si="124"/>
        <v/>
      </c>
      <c r="AM263" s="131" t="str">
        <f t="shared" si="124"/>
        <v/>
      </c>
      <c r="AN263" s="131" t="str">
        <f t="shared" si="124"/>
        <v/>
      </c>
      <c r="AO263" s="131" t="str">
        <f t="shared" si="124"/>
        <v/>
      </c>
      <c r="AP263" s="131" t="str">
        <f t="shared" si="125"/>
        <v/>
      </c>
      <c r="AQ263" s="131" t="str">
        <f t="shared" si="125"/>
        <v/>
      </c>
      <c r="AR263" s="131" t="str">
        <f t="shared" si="125"/>
        <v/>
      </c>
      <c r="AS263" s="131" t="str">
        <f t="shared" si="125"/>
        <v>ZAVALA COUNTY</v>
      </c>
      <c r="AT263" s="131" t="str">
        <f t="shared" si="125"/>
        <v/>
      </c>
      <c r="AU263" s="131" t="str">
        <f t="shared" si="125"/>
        <v/>
      </c>
      <c r="AV263" s="131" t="str">
        <f t="shared" si="125"/>
        <v/>
      </c>
      <c r="AW263" s="131" t="str">
        <f t="shared" si="125"/>
        <v/>
      </c>
      <c r="AX263" s="131" t="str">
        <f t="shared" si="125"/>
        <v/>
      </c>
      <c r="AY263" s="131" t="str">
        <f t="shared" si="125"/>
        <v/>
      </c>
      <c r="AZ263" s="131" t="str">
        <f t="shared" si="125"/>
        <v/>
      </c>
    </row>
    <row r="264" spans="1:52" x14ac:dyDescent="0.2">
      <c r="A264" s="135">
        <v>255</v>
      </c>
      <c r="B264" s="131" t="str">
        <f t="shared" si="121"/>
        <v/>
      </c>
      <c r="C264" s="131" t="str">
        <f t="shared" si="121"/>
        <v/>
      </c>
      <c r="D264" s="131" t="str">
        <f t="shared" si="121"/>
        <v/>
      </c>
      <c r="E264" s="131" t="str">
        <f t="shared" si="121"/>
        <v/>
      </c>
      <c r="F264" s="131" t="str">
        <f t="shared" si="121"/>
        <v/>
      </c>
      <c r="G264" s="131" t="str">
        <f t="shared" si="121"/>
        <v/>
      </c>
      <c r="H264" s="131" t="str">
        <f t="shared" si="121"/>
        <v/>
      </c>
      <c r="I264" s="131" t="str">
        <f t="shared" si="121"/>
        <v/>
      </c>
      <c r="J264" s="131" t="str">
        <f t="shared" si="121"/>
        <v/>
      </c>
      <c r="K264" s="131" t="str">
        <f t="shared" si="121"/>
        <v/>
      </c>
      <c r="L264" s="131" t="str">
        <f t="shared" si="122"/>
        <v/>
      </c>
      <c r="M264" s="131" t="str">
        <f t="shared" si="122"/>
        <v/>
      </c>
      <c r="N264" s="131" t="str">
        <f t="shared" si="122"/>
        <v/>
      </c>
      <c r="O264" s="131" t="str">
        <f t="shared" si="122"/>
        <v/>
      </c>
      <c r="P264" s="131" t="str">
        <f t="shared" si="122"/>
        <v/>
      </c>
      <c r="Q264" s="131" t="str">
        <f t="shared" si="122"/>
        <v/>
      </c>
      <c r="R264" s="131" t="str">
        <f t="shared" si="122"/>
        <v/>
      </c>
      <c r="S264" s="131" t="str">
        <f t="shared" si="122"/>
        <v/>
      </c>
      <c r="T264" s="131" t="str">
        <f t="shared" si="122"/>
        <v/>
      </c>
      <c r="U264" s="131" t="str">
        <f t="shared" si="122"/>
        <v/>
      </c>
      <c r="V264" s="131" t="str">
        <f t="shared" si="123"/>
        <v/>
      </c>
      <c r="W264" s="131" t="str">
        <f t="shared" si="123"/>
        <v/>
      </c>
      <c r="X264" s="131" t="str">
        <f t="shared" si="123"/>
        <v/>
      </c>
      <c r="Y264" s="131" t="str">
        <f t="shared" si="123"/>
        <v/>
      </c>
      <c r="Z264" s="131" t="str">
        <f t="shared" si="123"/>
        <v/>
      </c>
      <c r="AA264" s="131" t="str">
        <f t="shared" si="123"/>
        <v/>
      </c>
      <c r="AB264" s="131" t="str">
        <f t="shared" si="123"/>
        <v/>
      </c>
      <c r="AC264" s="131" t="str">
        <f t="shared" si="123"/>
        <v/>
      </c>
      <c r="AD264" s="131" t="str">
        <f t="shared" si="123"/>
        <v/>
      </c>
      <c r="AE264" s="131" t="str">
        <f t="shared" si="123"/>
        <v/>
      </c>
      <c r="AF264" s="131" t="str">
        <f t="shared" si="124"/>
        <v/>
      </c>
      <c r="AG264" s="131" t="str">
        <f t="shared" si="124"/>
        <v/>
      </c>
      <c r="AH264" s="131" t="str">
        <f t="shared" si="124"/>
        <v/>
      </c>
      <c r="AI264" s="131" t="str">
        <f t="shared" si="124"/>
        <v/>
      </c>
      <c r="AJ264" s="131" t="str">
        <f t="shared" si="124"/>
        <v/>
      </c>
      <c r="AK264" s="131" t="str">
        <f t="shared" si="124"/>
        <v/>
      </c>
      <c r="AL264" s="131" t="str">
        <f t="shared" si="124"/>
        <v/>
      </c>
      <c r="AM264" s="131" t="str">
        <f t="shared" si="124"/>
        <v/>
      </c>
      <c r="AN264" s="131" t="str">
        <f t="shared" si="124"/>
        <v/>
      </c>
      <c r="AO264" s="131" t="str">
        <f t="shared" si="124"/>
        <v/>
      </c>
      <c r="AP264" s="131" t="str">
        <f t="shared" si="125"/>
        <v/>
      </c>
      <c r="AQ264" s="131" t="str">
        <f t="shared" si="125"/>
        <v/>
      </c>
      <c r="AR264" s="131" t="str">
        <f t="shared" si="125"/>
        <v/>
      </c>
      <c r="AS264" s="131" t="str">
        <f t="shared" si="125"/>
        <v/>
      </c>
      <c r="AT264" s="131" t="str">
        <f t="shared" si="125"/>
        <v/>
      </c>
      <c r="AU264" s="131" t="str">
        <f t="shared" si="125"/>
        <v/>
      </c>
      <c r="AV264" s="131" t="str">
        <f t="shared" si="125"/>
        <v/>
      </c>
      <c r="AW264" s="131" t="str">
        <f t="shared" si="125"/>
        <v/>
      </c>
      <c r="AX264" s="131" t="str">
        <f t="shared" si="125"/>
        <v/>
      </c>
      <c r="AY264" s="131" t="str">
        <f t="shared" si="125"/>
        <v/>
      </c>
      <c r="AZ264" s="131" t="str">
        <f t="shared" si="125"/>
        <v/>
      </c>
    </row>
    <row r="265" spans="1:52" x14ac:dyDescent="0.2">
      <c r="A265" s="137" t="s">
        <v>233</v>
      </c>
      <c r="B265" s="137" t="s">
        <v>233</v>
      </c>
      <c r="C265" s="137" t="s">
        <v>233</v>
      </c>
      <c r="D265" s="137" t="s">
        <v>233</v>
      </c>
      <c r="E265" s="137" t="s">
        <v>233</v>
      </c>
      <c r="F265" s="137" t="s">
        <v>233</v>
      </c>
      <c r="G265" s="137" t="s">
        <v>233</v>
      </c>
      <c r="H265" s="137" t="s">
        <v>233</v>
      </c>
      <c r="I265" s="137" t="s">
        <v>233</v>
      </c>
      <c r="J265" s="137" t="s">
        <v>233</v>
      </c>
      <c r="K265" s="137" t="s">
        <v>233</v>
      </c>
      <c r="L265" s="137" t="s">
        <v>233</v>
      </c>
      <c r="M265" s="137" t="s">
        <v>233</v>
      </c>
      <c r="N265" s="137" t="s">
        <v>233</v>
      </c>
      <c r="O265" s="137" t="s">
        <v>233</v>
      </c>
      <c r="P265" s="137" t="s">
        <v>233</v>
      </c>
      <c r="Q265" s="137" t="s">
        <v>233</v>
      </c>
      <c r="R265" s="137" t="s">
        <v>233</v>
      </c>
      <c r="S265" s="137" t="s">
        <v>233</v>
      </c>
      <c r="T265" s="137" t="s">
        <v>233</v>
      </c>
      <c r="U265" s="137" t="s">
        <v>233</v>
      </c>
      <c r="V265" s="137" t="s">
        <v>233</v>
      </c>
      <c r="W265" s="137" t="s">
        <v>233</v>
      </c>
      <c r="X265" s="137" t="s">
        <v>233</v>
      </c>
      <c r="Y265" s="137" t="s">
        <v>233</v>
      </c>
      <c r="Z265" s="137" t="s">
        <v>233</v>
      </c>
      <c r="AA265" s="137" t="s">
        <v>233</v>
      </c>
      <c r="AB265" s="137" t="s">
        <v>233</v>
      </c>
      <c r="AC265" s="137" t="s">
        <v>233</v>
      </c>
      <c r="AD265" s="137" t="s">
        <v>233</v>
      </c>
      <c r="AE265" s="137" t="s">
        <v>233</v>
      </c>
      <c r="AF265" s="137" t="s">
        <v>233</v>
      </c>
      <c r="AG265" s="137" t="s">
        <v>233</v>
      </c>
      <c r="AH265" s="137" t="s">
        <v>233</v>
      </c>
      <c r="AI265" s="137" t="s">
        <v>233</v>
      </c>
      <c r="AJ265" s="137" t="s">
        <v>233</v>
      </c>
      <c r="AK265" s="137" t="s">
        <v>233</v>
      </c>
      <c r="AL265" s="137" t="s">
        <v>233</v>
      </c>
      <c r="AM265" s="137" t="s">
        <v>233</v>
      </c>
      <c r="AN265" s="137" t="s">
        <v>233</v>
      </c>
      <c r="AO265" s="137" t="s">
        <v>233</v>
      </c>
      <c r="AP265" s="137" t="s">
        <v>233</v>
      </c>
      <c r="AQ265" s="137" t="s">
        <v>233</v>
      </c>
      <c r="AR265" s="137" t="s">
        <v>233</v>
      </c>
      <c r="AS265" s="137" t="s">
        <v>233</v>
      </c>
      <c r="AT265" s="137" t="s">
        <v>233</v>
      </c>
      <c r="AU265" s="137" t="s">
        <v>233</v>
      </c>
      <c r="AV265" s="137" t="s">
        <v>233</v>
      </c>
      <c r="AW265" s="137" t="s">
        <v>233</v>
      </c>
      <c r="AX265" s="137" t="s">
        <v>233</v>
      </c>
      <c r="AY265" s="137" t="s">
        <v>233</v>
      </c>
      <c r="AZ265" s="137" t="s">
        <v>233</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AZ265"/>
  <sheetViews>
    <sheetView workbookViewId="0">
      <selection activeCell="M32" sqref="M32"/>
    </sheetView>
  </sheetViews>
  <sheetFormatPr defaultColWidth="9.140625" defaultRowHeight="12.75" x14ac:dyDescent="0.2"/>
  <cols>
    <col min="1" max="1" width="12.42578125" style="133" bestFit="1" customWidth="1"/>
    <col min="2" max="2" width="50.42578125" style="131" customWidth="1"/>
    <col min="3" max="3" width="40.5703125" style="131" bestFit="1" customWidth="1"/>
    <col min="4" max="4" width="33.5703125" style="131" bestFit="1" customWidth="1"/>
    <col min="5" max="6" width="33" style="131" bestFit="1" customWidth="1"/>
    <col min="7" max="8" width="33.5703125" style="131" bestFit="1" customWidth="1"/>
    <col min="9" max="9" width="32.42578125" style="131" bestFit="1" customWidth="1"/>
    <col min="10" max="10" width="31.42578125" style="131" bestFit="1" customWidth="1"/>
    <col min="11" max="11" width="33.28515625" style="131" bestFit="1" customWidth="1"/>
    <col min="12" max="12" width="33.85546875" style="131" bestFit="1" customWidth="1"/>
    <col min="13" max="13" width="34.5703125" style="131" bestFit="1" customWidth="1"/>
    <col min="14" max="14" width="33.5703125" style="131" bestFit="1" customWidth="1"/>
    <col min="15" max="15" width="35" style="131" bestFit="1" customWidth="1"/>
    <col min="16" max="16" width="34.42578125" style="131" bestFit="1" customWidth="1"/>
    <col min="17" max="17" width="35" style="131" bestFit="1" customWidth="1"/>
    <col min="18" max="18" width="34.42578125" style="131" bestFit="1" customWidth="1"/>
    <col min="19" max="19" width="34.140625" style="131" bestFit="1" customWidth="1"/>
    <col min="20" max="20" width="33" style="131" bestFit="1" customWidth="1"/>
    <col min="21" max="21" width="33.5703125" style="131" bestFit="1" customWidth="1"/>
    <col min="22" max="22" width="33.28515625" style="131" bestFit="1" customWidth="1"/>
    <col min="23" max="23" width="34.85546875" style="131" bestFit="1" customWidth="1"/>
    <col min="24" max="24" width="33.28515625" style="131" bestFit="1" customWidth="1"/>
    <col min="25" max="26" width="33" style="131" bestFit="1" customWidth="1"/>
    <col min="27" max="27" width="36.42578125" style="131" bestFit="1" customWidth="1"/>
    <col min="28" max="28" width="35.42578125" style="131" bestFit="1" customWidth="1"/>
    <col min="29" max="29" width="36.42578125" style="131" bestFit="1" customWidth="1"/>
    <col min="30" max="30" width="35.7109375" style="131" bestFit="1" customWidth="1"/>
    <col min="31" max="32" width="35.140625" style="131" bestFit="1" customWidth="1"/>
    <col min="33" max="34" width="35.7109375" style="131" bestFit="1" customWidth="1"/>
    <col min="35" max="35" width="35.5703125" style="131" bestFit="1" customWidth="1"/>
    <col min="36" max="36" width="34.5703125" style="131" bestFit="1" customWidth="1"/>
    <col min="37" max="37" width="35.42578125" style="131" bestFit="1" customWidth="1"/>
    <col min="38" max="38" width="34.85546875" style="131" bestFit="1" customWidth="1"/>
    <col min="39" max="39" width="36.5703125" style="131" bestFit="1" customWidth="1"/>
    <col min="40" max="40" width="35.7109375" style="131" bestFit="1" customWidth="1"/>
    <col min="41" max="41" width="36" style="131" bestFit="1" customWidth="1"/>
    <col min="42" max="42" width="35.42578125" style="131" bestFit="1" customWidth="1"/>
    <col min="43" max="43" width="36" style="131" bestFit="1" customWidth="1"/>
    <col min="44" max="44" width="36.42578125" style="131" bestFit="1" customWidth="1"/>
    <col min="45" max="45" width="36.140625" style="131" bestFit="1" customWidth="1"/>
    <col min="46" max="46" width="35.140625" style="131" bestFit="1" customWidth="1"/>
    <col min="47" max="47" width="35.7109375" style="131" bestFit="1" customWidth="1"/>
    <col min="48" max="48" width="36.42578125" style="131" bestFit="1" customWidth="1"/>
    <col min="49" max="49" width="36.85546875" style="131" bestFit="1" customWidth="1"/>
    <col min="50" max="50" width="35.42578125" style="131" bestFit="1" customWidth="1"/>
    <col min="51" max="52" width="35.140625" style="131" bestFit="1" customWidth="1"/>
    <col min="53" max="16384" width="9.140625" style="131"/>
  </cols>
  <sheetData>
    <row r="1" spans="1:52" x14ac:dyDescent="0.2">
      <c r="A1" s="133" t="s">
        <v>244</v>
      </c>
      <c r="B1" s="144" t="s">
        <v>247</v>
      </c>
    </row>
    <row r="2" spans="1:52" x14ac:dyDescent="0.2">
      <c r="A2" s="133" t="s">
        <v>240</v>
      </c>
      <c r="B2" s="144" t="str">
        <f>'Purchase 2019'!Previous_Year_Purchase_State_Selection</f>
        <v>AL</v>
      </c>
    </row>
    <row r="3" spans="1:52" x14ac:dyDescent="0.2">
      <c r="A3" s="133" t="s">
        <v>241</v>
      </c>
      <c r="B3" s="144">
        <f>Year_Previous_Purch</f>
        <v>2019</v>
      </c>
    </row>
    <row r="4" spans="1:52" x14ac:dyDescent="0.2">
      <c r="A4" s="133" t="s">
        <v>239</v>
      </c>
      <c r="B4" s="141" t="e">
        <f>HLOOKUP(B2,B5:AZ7,3,FALSE)</f>
        <v>#VALUE!</v>
      </c>
      <c r="C4" s="145" t="s">
        <v>242</v>
      </c>
    </row>
    <row r="5" spans="1:52" x14ac:dyDescent="0.2">
      <c r="A5" s="131"/>
      <c r="B5" s="143" t="s">
        <v>159</v>
      </c>
      <c r="C5" s="143" t="s">
        <v>134</v>
      </c>
      <c r="D5" s="143" t="s">
        <v>160</v>
      </c>
      <c r="E5" s="143" t="s">
        <v>161</v>
      </c>
      <c r="F5" s="143" t="s">
        <v>135</v>
      </c>
      <c r="G5" s="143" t="s">
        <v>136</v>
      </c>
      <c r="H5" s="143" t="s">
        <v>137</v>
      </c>
      <c r="I5" s="143" t="s">
        <v>162</v>
      </c>
      <c r="J5" s="143" t="s">
        <v>138</v>
      </c>
      <c r="K5" s="143" t="s">
        <v>139</v>
      </c>
      <c r="L5" s="143" t="s">
        <v>140</v>
      </c>
      <c r="M5" s="143" t="s">
        <v>141</v>
      </c>
      <c r="N5" s="143" t="s">
        <v>142</v>
      </c>
      <c r="O5" s="143" t="s">
        <v>163</v>
      </c>
      <c r="P5" s="143" t="s">
        <v>164</v>
      </c>
      <c r="Q5" s="143" t="s">
        <v>165</v>
      </c>
      <c r="R5" s="143" t="s">
        <v>166</v>
      </c>
      <c r="S5" s="143" t="s">
        <v>167</v>
      </c>
      <c r="T5" s="143" t="s">
        <v>168</v>
      </c>
      <c r="U5" s="143" t="s">
        <v>169</v>
      </c>
      <c r="V5" s="143" t="s">
        <v>143</v>
      </c>
      <c r="W5" s="143" t="s">
        <v>145</v>
      </c>
      <c r="X5" s="143" t="s">
        <v>170</v>
      </c>
      <c r="Y5" s="143" t="s">
        <v>171</v>
      </c>
      <c r="Z5" s="143" t="s">
        <v>172</v>
      </c>
      <c r="AA5" s="143" t="s">
        <v>173</v>
      </c>
      <c r="AB5" s="143" t="s">
        <v>174</v>
      </c>
      <c r="AC5" s="143" t="s">
        <v>175</v>
      </c>
      <c r="AD5" s="143" t="s">
        <v>176</v>
      </c>
      <c r="AE5" s="143" t="s">
        <v>146</v>
      </c>
      <c r="AF5" s="143" t="s">
        <v>147</v>
      </c>
      <c r="AG5" s="143" t="s">
        <v>177</v>
      </c>
      <c r="AH5" s="143" t="s">
        <v>148</v>
      </c>
      <c r="AI5" s="143" t="s">
        <v>149</v>
      </c>
      <c r="AJ5" s="143" t="s">
        <v>178</v>
      </c>
      <c r="AK5" s="143" t="s">
        <v>179</v>
      </c>
      <c r="AL5" s="143" t="s">
        <v>180</v>
      </c>
      <c r="AM5" s="143" t="s">
        <v>181</v>
      </c>
      <c r="AN5" s="143" t="s">
        <v>150</v>
      </c>
      <c r="AO5" s="143" t="s">
        <v>151</v>
      </c>
      <c r="AP5" s="143" t="s">
        <v>182</v>
      </c>
      <c r="AQ5" s="143" t="s">
        <v>183</v>
      </c>
      <c r="AR5" s="143" t="s">
        <v>152</v>
      </c>
      <c r="AS5" s="143" t="s">
        <v>184</v>
      </c>
      <c r="AT5" s="143" t="s">
        <v>153</v>
      </c>
      <c r="AU5" s="143" t="s">
        <v>185</v>
      </c>
      <c r="AV5" s="143" t="s">
        <v>154</v>
      </c>
      <c r="AW5" s="143" t="s">
        <v>155</v>
      </c>
      <c r="AX5" s="143" t="s">
        <v>156</v>
      </c>
      <c r="AY5" s="143" t="s">
        <v>186</v>
      </c>
      <c r="AZ5" s="143" t="s">
        <v>157</v>
      </c>
    </row>
    <row r="6" spans="1:52" x14ac:dyDescent="0.2">
      <c r="A6" s="141" t="s">
        <v>238</v>
      </c>
      <c r="B6" s="142">
        <f t="array" ref="B6">MAX(IF(B10:B264&lt;&gt;"",ROW(B10:B264),""))</f>
        <v>0</v>
      </c>
      <c r="C6" s="142">
        <f t="array" ref="C6">MAX(IF(C10:C264&lt;&gt;"",ROW(C10:C264),""))</f>
        <v>0</v>
      </c>
      <c r="D6" s="142">
        <f t="array" ref="D6">MAX(IF(D10:D264&lt;&gt;"",ROW(D10:D264),""))</f>
        <v>0</v>
      </c>
      <c r="E6" s="142">
        <f t="array" ref="E6">MAX(IF(E10:E264&lt;&gt;"",ROW(E10:E264),""))</f>
        <v>0</v>
      </c>
      <c r="F6" s="142">
        <f t="array" ref="F6">MAX(IF(F10:F264&lt;&gt;"",ROW(F10:F264),""))</f>
        <v>0</v>
      </c>
      <c r="G6" s="142">
        <f t="array" ref="G6">MAX(IF(G10:G264&lt;&gt;"",ROW(G10:G264),""))</f>
        <v>0</v>
      </c>
      <c r="H6" s="142">
        <f t="array" ref="H6">MAX(IF(H10:H264&lt;&gt;"",ROW(H10:H264),""))</f>
        <v>0</v>
      </c>
      <c r="I6" s="142">
        <f t="array" ref="I6">MAX(IF(I10:I264&lt;&gt;"",ROW(I10:I264),""))</f>
        <v>0</v>
      </c>
      <c r="J6" s="142">
        <f t="array" ref="J6">MAX(IF(J10:J264&lt;&gt;"",ROW(J10:J264),""))</f>
        <v>0</v>
      </c>
      <c r="K6" s="142">
        <f t="array" ref="K6">MAX(IF(K10:K264&lt;&gt;"",ROW(K10:K264),""))</f>
        <v>0</v>
      </c>
      <c r="L6" s="142">
        <f t="array" ref="L6">MAX(IF(L10:L264&lt;&gt;"",ROW(L10:L264),""))</f>
        <v>0</v>
      </c>
      <c r="M6" s="142">
        <f t="array" ref="M6">MAX(IF(M10:M264&lt;&gt;"",ROW(M10:M264),""))</f>
        <v>0</v>
      </c>
      <c r="N6" s="142">
        <f t="array" ref="N6">MAX(IF(N10:N264&lt;&gt;"",ROW(N10:N264),""))</f>
        <v>0</v>
      </c>
      <c r="O6" s="142">
        <f t="array" ref="O6">MAX(IF(O10:O264&lt;&gt;"",ROW(O10:O264),""))</f>
        <v>0</v>
      </c>
      <c r="P6" s="142">
        <f t="array" ref="P6">MAX(IF(P10:P264&lt;&gt;"",ROW(P10:P264),""))</f>
        <v>0</v>
      </c>
      <c r="Q6" s="142">
        <f t="array" ref="Q6">MAX(IF(Q10:Q264&lt;&gt;"",ROW(Q10:Q264),""))</f>
        <v>0</v>
      </c>
      <c r="R6" s="142">
        <f t="array" ref="R6">MAX(IF(R10:R264&lt;&gt;"",ROW(R10:R264),""))</f>
        <v>0</v>
      </c>
      <c r="S6" s="142">
        <f t="array" ref="S6">MAX(IF(S10:S264&lt;&gt;"",ROW(S10:S264),""))</f>
        <v>0</v>
      </c>
      <c r="T6" s="142">
        <f t="array" ref="T6">MAX(IF(T10:T264&lt;&gt;"",ROW(T10:T264),""))</f>
        <v>0</v>
      </c>
      <c r="U6" s="142">
        <f t="array" ref="U6">MAX(IF(U10:U264&lt;&gt;"",ROW(U10:U264),""))</f>
        <v>0</v>
      </c>
      <c r="V6" s="142">
        <f t="array" ref="V6">MAX(IF(V10:V264&lt;&gt;"",ROW(V10:V264),""))</f>
        <v>0</v>
      </c>
      <c r="W6" s="142">
        <f t="array" ref="W6">MAX(IF(W10:W264&lt;&gt;"",ROW(W10:W264),""))</f>
        <v>0</v>
      </c>
      <c r="X6" s="142">
        <f t="array" ref="X6">MAX(IF(X10:X264&lt;&gt;"",ROW(X10:X264),""))</f>
        <v>0</v>
      </c>
      <c r="Y6" s="142">
        <f t="array" ref="Y6">MAX(IF(Y10:Y264&lt;&gt;"",ROW(Y10:Y264),""))</f>
        <v>0</v>
      </c>
      <c r="Z6" s="142">
        <f t="array" ref="Z6">MAX(IF(Z10:Z264&lt;&gt;"",ROW(Z10:Z264),""))</f>
        <v>0</v>
      </c>
      <c r="AA6" s="142">
        <f t="array" ref="AA6">MAX(IF(AA10:AA264&lt;&gt;"",ROW(AA10:AA264),""))</f>
        <v>0</v>
      </c>
      <c r="AB6" s="142">
        <f t="array" ref="AB6">MAX(IF(AB10:AB264&lt;&gt;"",ROW(AB10:AB264),""))</f>
        <v>0</v>
      </c>
      <c r="AC6" s="142">
        <f t="array" ref="AC6">MAX(IF(AC10:AC264&lt;&gt;"",ROW(AC10:AC264),""))</f>
        <v>0</v>
      </c>
      <c r="AD6" s="142">
        <f t="array" ref="AD6">MAX(IF(AD10:AD264&lt;&gt;"",ROW(AD10:AD264),""))</f>
        <v>0</v>
      </c>
      <c r="AE6" s="142">
        <f t="array" ref="AE6">MAX(IF(AE10:AE264&lt;&gt;"",ROW(AE10:AE264),""))</f>
        <v>0</v>
      </c>
      <c r="AF6" s="142">
        <f t="array" ref="AF6">MAX(IF(AF10:AF264&lt;&gt;"",ROW(AF10:AF264),""))</f>
        <v>0</v>
      </c>
      <c r="AG6" s="142">
        <f t="array" ref="AG6">MAX(IF(AG10:AG264&lt;&gt;"",ROW(AG10:AG264),""))</f>
        <v>0</v>
      </c>
      <c r="AH6" s="142">
        <f t="array" ref="AH6">MAX(IF(AH10:AH264&lt;&gt;"",ROW(AH10:AH264),""))</f>
        <v>0</v>
      </c>
      <c r="AI6" s="142">
        <f t="array" ref="AI6">MAX(IF(AI10:AI264&lt;&gt;"",ROW(AI10:AI264),""))</f>
        <v>0</v>
      </c>
      <c r="AJ6" s="142">
        <f t="array" ref="AJ6">MAX(IF(AJ10:AJ264&lt;&gt;"",ROW(AJ10:AJ264),""))</f>
        <v>0</v>
      </c>
      <c r="AK6" s="142">
        <f t="array" ref="AK6">MAX(IF(AK10:AK264&lt;&gt;"",ROW(AK10:AK264),""))</f>
        <v>0</v>
      </c>
      <c r="AL6" s="142">
        <f t="array" ref="AL6">MAX(IF(AL10:AL264&lt;&gt;"",ROW(AL10:AL264),""))</f>
        <v>0</v>
      </c>
      <c r="AM6" s="142">
        <f t="array" ref="AM6">MAX(IF(AM10:AM264&lt;&gt;"",ROW(AM10:AM264),""))</f>
        <v>0</v>
      </c>
      <c r="AN6" s="142">
        <f t="array" ref="AN6">MAX(IF(AN10:AN264&lt;&gt;"",ROW(AN10:AN264),""))</f>
        <v>0</v>
      </c>
      <c r="AO6" s="142">
        <f t="array" ref="AO6">MAX(IF(AO10:AO264&lt;&gt;"",ROW(AO10:AO264),""))</f>
        <v>0</v>
      </c>
      <c r="AP6" s="142">
        <f t="array" ref="AP6">MAX(IF(AP10:AP264&lt;&gt;"",ROW(AP10:AP264),""))</f>
        <v>0</v>
      </c>
      <c r="AQ6" s="142">
        <f t="array" ref="AQ6">MAX(IF(AQ10:AQ264&lt;&gt;"",ROW(AQ10:AQ264),""))</f>
        <v>0</v>
      </c>
      <c r="AR6" s="142">
        <f t="array" ref="AR6">MAX(IF(AR10:AR264&lt;&gt;"",ROW(AR10:AR264),""))</f>
        <v>0</v>
      </c>
      <c r="AS6" s="142">
        <f t="array" ref="AS6">MAX(IF(AS10:AS264&lt;&gt;"",ROW(AS10:AS264),""))</f>
        <v>0</v>
      </c>
      <c r="AT6" s="142">
        <f t="array" ref="AT6">MAX(IF(AT10:AT264&lt;&gt;"",ROW(AT10:AT264),""))</f>
        <v>0</v>
      </c>
      <c r="AU6" s="142">
        <f t="array" ref="AU6">MAX(IF(AU10:AU264&lt;&gt;"",ROW(AU10:AU264),""))</f>
        <v>0</v>
      </c>
      <c r="AV6" s="142">
        <f t="array" ref="AV6">MAX(IF(AV10:AV264&lt;&gt;"",ROW(AV10:AV264),""))</f>
        <v>0</v>
      </c>
      <c r="AW6" s="142">
        <f t="array" ref="AW6">MAX(IF(AW10:AW264&lt;&gt;"",ROW(AW10:AW264),""))</f>
        <v>0</v>
      </c>
      <c r="AX6" s="142">
        <f t="array" ref="AX6">MAX(IF(AX10:AX264&lt;&gt;"",ROW(AX10:AX264),""))</f>
        <v>0</v>
      </c>
      <c r="AY6" s="142">
        <f t="array" ref="AY6">MAX(IF(AY10:AY264&lt;&gt;"",ROW(AY10:AY264),""))</f>
        <v>0</v>
      </c>
      <c r="AZ6" s="142">
        <f t="array" ref="AZ6">MAX(IF(AZ10:AZ264&lt;&gt;"",ROW(AZ10:AZ264),""))</f>
        <v>0</v>
      </c>
    </row>
    <row r="7" spans="1:52" x14ac:dyDescent="0.2">
      <c r="A7" s="141" t="s">
        <v>243</v>
      </c>
      <c r="B7" s="142" t="e">
        <f>ADDRESS(ROW(B10),COLUMN(B9),1,1,$B$1)&amp;":"&amp;ADDRESS(B6,COLUMN(B9),1,1,)</f>
        <v>#VALUE!</v>
      </c>
      <c r="C7" s="142" t="e">
        <f t="shared" ref="C7:AZ7" si="0">ADDRESS(ROW(C10),COLUMN(C9),1,1,$B$1)&amp;":"&amp;ADDRESS(C6,COLUMN(C9),1,1,)</f>
        <v>#VALUE!</v>
      </c>
      <c r="D7" s="142" t="e">
        <f t="shared" si="0"/>
        <v>#VALUE!</v>
      </c>
      <c r="E7" s="142" t="e">
        <f t="shared" si="0"/>
        <v>#VALUE!</v>
      </c>
      <c r="F7" s="142" t="e">
        <f t="shared" si="0"/>
        <v>#VALUE!</v>
      </c>
      <c r="G7" s="142" t="e">
        <f t="shared" si="0"/>
        <v>#VALUE!</v>
      </c>
      <c r="H7" s="142" t="e">
        <f t="shared" si="0"/>
        <v>#VALUE!</v>
      </c>
      <c r="I7" s="142" t="e">
        <f t="shared" si="0"/>
        <v>#VALUE!</v>
      </c>
      <c r="J7" s="142" t="e">
        <f t="shared" si="0"/>
        <v>#VALUE!</v>
      </c>
      <c r="K7" s="142" t="e">
        <f t="shared" si="0"/>
        <v>#VALUE!</v>
      </c>
      <c r="L7" s="142" t="e">
        <f t="shared" si="0"/>
        <v>#VALUE!</v>
      </c>
      <c r="M7" s="142" t="e">
        <f t="shared" si="0"/>
        <v>#VALUE!</v>
      </c>
      <c r="N7" s="142" t="e">
        <f t="shared" si="0"/>
        <v>#VALUE!</v>
      </c>
      <c r="O7" s="142" t="e">
        <f t="shared" si="0"/>
        <v>#VALUE!</v>
      </c>
      <c r="P7" s="142" t="e">
        <f t="shared" si="0"/>
        <v>#VALUE!</v>
      </c>
      <c r="Q7" s="142" t="e">
        <f t="shared" si="0"/>
        <v>#VALUE!</v>
      </c>
      <c r="R7" s="142" t="e">
        <f t="shared" si="0"/>
        <v>#VALUE!</v>
      </c>
      <c r="S7" s="142" t="e">
        <f t="shared" si="0"/>
        <v>#VALUE!</v>
      </c>
      <c r="T7" s="142" t="e">
        <f t="shared" si="0"/>
        <v>#VALUE!</v>
      </c>
      <c r="U7" s="142" t="e">
        <f t="shared" si="0"/>
        <v>#VALUE!</v>
      </c>
      <c r="V7" s="142" t="e">
        <f t="shared" si="0"/>
        <v>#VALUE!</v>
      </c>
      <c r="W7" s="142" t="e">
        <f t="shared" si="0"/>
        <v>#VALUE!</v>
      </c>
      <c r="X7" s="142" t="e">
        <f t="shared" si="0"/>
        <v>#VALUE!</v>
      </c>
      <c r="Y7" s="142" t="e">
        <f t="shared" si="0"/>
        <v>#VALUE!</v>
      </c>
      <c r="Z7" s="142" t="e">
        <f t="shared" si="0"/>
        <v>#VALUE!</v>
      </c>
      <c r="AA7" s="142" t="e">
        <f t="shared" si="0"/>
        <v>#VALUE!</v>
      </c>
      <c r="AB7" s="142" t="e">
        <f t="shared" si="0"/>
        <v>#VALUE!</v>
      </c>
      <c r="AC7" s="142" t="e">
        <f t="shared" si="0"/>
        <v>#VALUE!</v>
      </c>
      <c r="AD7" s="142" t="e">
        <f t="shared" si="0"/>
        <v>#VALUE!</v>
      </c>
      <c r="AE7" s="142" t="e">
        <f t="shared" si="0"/>
        <v>#VALUE!</v>
      </c>
      <c r="AF7" s="142" t="e">
        <f t="shared" si="0"/>
        <v>#VALUE!</v>
      </c>
      <c r="AG7" s="142" t="e">
        <f t="shared" si="0"/>
        <v>#VALUE!</v>
      </c>
      <c r="AH7" s="142" t="e">
        <f t="shared" si="0"/>
        <v>#VALUE!</v>
      </c>
      <c r="AI7" s="142" t="e">
        <f t="shared" si="0"/>
        <v>#VALUE!</v>
      </c>
      <c r="AJ7" s="142" t="e">
        <f t="shared" si="0"/>
        <v>#VALUE!</v>
      </c>
      <c r="AK7" s="142" t="e">
        <f t="shared" si="0"/>
        <v>#VALUE!</v>
      </c>
      <c r="AL7" s="142" t="e">
        <f t="shared" si="0"/>
        <v>#VALUE!</v>
      </c>
      <c r="AM7" s="142" t="e">
        <f t="shared" si="0"/>
        <v>#VALUE!</v>
      </c>
      <c r="AN7" s="142" t="e">
        <f t="shared" si="0"/>
        <v>#VALUE!</v>
      </c>
      <c r="AO7" s="142" t="e">
        <f t="shared" si="0"/>
        <v>#VALUE!</v>
      </c>
      <c r="AP7" s="142" t="e">
        <f t="shared" si="0"/>
        <v>#VALUE!</v>
      </c>
      <c r="AQ7" s="142" t="e">
        <f t="shared" si="0"/>
        <v>#VALUE!</v>
      </c>
      <c r="AR7" s="142" t="e">
        <f t="shared" si="0"/>
        <v>#VALUE!</v>
      </c>
      <c r="AS7" s="142" t="e">
        <f t="shared" si="0"/>
        <v>#VALUE!</v>
      </c>
      <c r="AT7" s="142" t="e">
        <f t="shared" si="0"/>
        <v>#VALUE!</v>
      </c>
      <c r="AU7" s="142" t="e">
        <f t="shared" si="0"/>
        <v>#VALUE!</v>
      </c>
      <c r="AV7" s="142" t="e">
        <f t="shared" si="0"/>
        <v>#VALUE!</v>
      </c>
      <c r="AW7" s="142" t="e">
        <f t="shared" si="0"/>
        <v>#VALUE!</v>
      </c>
      <c r="AX7" s="142" t="e">
        <f t="shared" si="0"/>
        <v>#VALUE!</v>
      </c>
      <c r="AY7" s="142" t="e">
        <f t="shared" si="0"/>
        <v>#VALUE!</v>
      </c>
      <c r="AZ7" s="142" t="e">
        <f t="shared" si="0"/>
        <v>#VALUE!</v>
      </c>
    </row>
    <row r="8" spans="1:52" x14ac:dyDescent="0.2">
      <c r="A8" s="131"/>
      <c r="B8" s="143" t="s">
        <v>159</v>
      </c>
      <c r="C8" s="143" t="s">
        <v>134</v>
      </c>
      <c r="D8" s="143" t="s">
        <v>160</v>
      </c>
      <c r="E8" s="143" t="s">
        <v>161</v>
      </c>
      <c r="F8" s="143" t="s">
        <v>135</v>
      </c>
      <c r="G8" s="143" t="s">
        <v>136</v>
      </c>
      <c r="H8" s="143" t="s">
        <v>137</v>
      </c>
      <c r="I8" s="143" t="s">
        <v>162</v>
      </c>
      <c r="J8" s="143" t="s">
        <v>138</v>
      </c>
      <c r="K8" s="143" t="s">
        <v>139</v>
      </c>
      <c r="L8" s="143" t="s">
        <v>140</v>
      </c>
      <c r="M8" s="143" t="s">
        <v>141</v>
      </c>
      <c r="N8" s="143" t="s">
        <v>142</v>
      </c>
      <c r="O8" s="143" t="s">
        <v>163</v>
      </c>
      <c r="P8" s="143" t="s">
        <v>164</v>
      </c>
      <c r="Q8" s="143" t="s">
        <v>165</v>
      </c>
      <c r="R8" s="143" t="s">
        <v>166</v>
      </c>
      <c r="S8" s="143" t="s">
        <v>167</v>
      </c>
      <c r="T8" s="143" t="s">
        <v>168</v>
      </c>
      <c r="U8" s="143" t="s">
        <v>169</v>
      </c>
      <c r="V8" s="143" t="s">
        <v>143</v>
      </c>
      <c r="W8" s="143" t="s">
        <v>145</v>
      </c>
      <c r="X8" s="143" t="s">
        <v>170</v>
      </c>
      <c r="Y8" s="143" t="s">
        <v>171</v>
      </c>
      <c r="Z8" s="143" t="s">
        <v>172</v>
      </c>
      <c r="AA8" s="143" t="s">
        <v>173</v>
      </c>
      <c r="AB8" s="143" t="s">
        <v>174</v>
      </c>
      <c r="AC8" s="143" t="s">
        <v>175</v>
      </c>
      <c r="AD8" s="143" t="s">
        <v>176</v>
      </c>
      <c r="AE8" s="143" t="s">
        <v>146</v>
      </c>
      <c r="AF8" s="143" t="s">
        <v>147</v>
      </c>
      <c r="AG8" s="143" t="s">
        <v>177</v>
      </c>
      <c r="AH8" s="143" t="s">
        <v>148</v>
      </c>
      <c r="AI8" s="143" t="s">
        <v>149</v>
      </c>
      <c r="AJ8" s="143" t="s">
        <v>178</v>
      </c>
      <c r="AK8" s="143" t="s">
        <v>179</v>
      </c>
      <c r="AL8" s="143" t="s">
        <v>180</v>
      </c>
      <c r="AM8" s="143" t="s">
        <v>181</v>
      </c>
      <c r="AN8" s="143" t="s">
        <v>150</v>
      </c>
      <c r="AO8" s="143" t="s">
        <v>151</v>
      </c>
      <c r="AP8" s="143" t="s">
        <v>182</v>
      </c>
      <c r="AQ8" s="143" t="s">
        <v>183</v>
      </c>
      <c r="AR8" s="143" t="s">
        <v>152</v>
      </c>
      <c r="AS8" s="143" t="s">
        <v>184</v>
      </c>
      <c r="AT8" s="143" t="s">
        <v>153</v>
      </c>
      <c r="AU8" s="143" t="s">
        <v>185</v>
      </c>
      <c r="AV8" s="143" t="s">
        <v>154</v>
      </c>
      <c r="AW8" s="143" t="s">
        <v>155</v>
      </c>
      <c r="AX8" s="143" t="s">
        <v>156</v>
      </c>
      <c r="AY8" s="143" t="s">
        <v>186</v>
      </c>
      <c r="AZ8" s="143" t="s">
        <v>157</v>
      </c>
    </row>
    <row r="9" spans="1:52" x14ac:dyDescent="0.2">
      <c r="A9" s="136"/>
      <c r="B9" s="132" t="s">
        <v>82</v>
      </c>
      <c r="C9" s="132" t="s">
        <v>83</v>
      </c>
      <c r="D9" s="132" t="s">
        <v>84</v>
      </c>
      <c r="E9" s="132" t="s">
        <v>85</v>
      </c>
      <c r="F9" s="132" t="s">
        <v>86</v>
      </c>
      <c r="G9" s="132" t="s">
        <v>87</v>
      </c>
      <c r="H9" s="132" t="s">
        <v>88</v>
      </c>
      <c r="I9" s="132" t="s">
        <v>89</v>
      </c>
      <c r="J9" s="132" t="s">
        <v>90</v>
      </c>
      <c r="K9" s="132" t="s">
        <v>91</v>
      </c>
      <c r="L9" s="132" t="s">
        <v>92</v>
      </c>
      <c r="M9" s="132" t="s">
        <v>93</v>
      </c>
      <c r="N9" s="132" t="s">
        <v>94</v>
      </c>
      <c r="O9" s="132" t="s">
        <v>95</v>
      </c>
      <c r="P9" s="132" t="s">
        <v>96</v>
      </c>
      <c r="Q9" s="132" t="s">
        <v>97</v>
      </c>
      <c r="R9" s="132" t="s">
        <v>98</v>
      </c>
      <c r="S9" s="132" t="s">
        <v>99</v>
      </c>
      <c r="T9" s="132" t="s">
        <v>100</v>
      </c>
      <c r="U9" s="132" t="s">
        <v>101</v>
      </c>
      <c r="V9" s="132" t="s">
        <v>102</v>
      </c>
      <c r="W9" s="132" t="s">
        <v>103</v>
      </c>
      <c r="X9" s="132" t="s">
        <v>104</v>
      </c>
      <c r="Y9" s="132" t="s">
        <v>105</v>
      </c>
      <c r="Z9" s="132" t="s">
        <v>106</v>
      </c>
      <c r="AA9" s="132" t="s">
        <v>107</v>
      </c>
      <c r="AB9" s="132" t="s">
        <v>108</v>
      </c>
      <c r="AC9" s="132" t="s">
        <v>109</v>
      </c>
      <c r="AD9" s="132" t="s">
        <v>110</v>
      </c>
      <c r="AE9" s="132" t="s">
        <v>111</v>
      </c>
      <c r="AF9" s="132" t="s">
        <v>112</v>
      </c>
      <c r="AG9" s="132" t="s">
        <v>113</v>
      </c>
      <c r="AH9" s="132" t="s">
        <v>114</v>
      </c>
      <c r="AI9" s="132" t="s">
        <v>115</v>
      </c>
      <c r="AJ9" s="132" t="s">
        <v>116</v>
      </c>
      <c r="AK9" s="132" t="s">
        <v>117</v>
      </c>
      <c r="AL9" s="132" t="s">
        <v>118</v>
      </c>
      <c r="AM9" s="132" t="s">
        <v>119</v>
      </c>
      <c r="AN9" s="132" t="s">
        <v>120</v>
      </c>
      <c r="AO9" s="132" t="s">
        <v>121</v>
      </c>
      <c r="AP9" s="132" t="s">
        <v>122</v>
      </c>
      <c r="AQ9" s="132" t="s">
        <v>123</v>
      </c>
      <c r="AR9" s="132" t="s">
        <v>124</v>
      </c>
      <c r="AS9" s="132" t="s">
        <v>125</v>
      </c>
      <c r="AT9" s="132" t="s">
        <v>126</v>
      </c>
      <c r="AU9" s="132" t="s">
        <v>127</v>
      </c>
      <c r="AV9" s="132" t="s">
        <v>128</v>
      </c>
      <c r="AW9" s="132" t="s">
        <v>129</v>
      </c>
      <c r="AX9" s="132" t="s">
        <v>130</v>
      </c>
      <c r="AY9" s="132" t="s">
        <v>131</v>
      </c>
      <c r="AZ9" s="132" t="s">
        <v>132</v>
      </c>
    </row>
    <row r="10" spans="1:52" x14ac:dyDescent="0.2">
      <c r="A10" s="134">
        <v>1</v>
      </c>
      <c r="B10" s="131" t="str">
        <f t="shared" ref="B10:K19" si="1">IFERROR(VLOOKUP($B$3&amp;"_"&amp;B$8&amp;$A10,LookUpTable_CountyName_AllYears,3,FALSE),"")</f>
        <v/>
      </c>
      <c r="C10" s="131" t="str">
        <f t="shared" si="1"/>
        <v/>
      </c>
      <c r="D10" s="131" t="str">
        <f t="shared" si="1"/>
        <v/>
      </c>
      <c r="E10" s="131" t="str">
        <f t="shared" si="1"/>
        <v/>
      </c>
      <c r="F10" s="131" t="str">
        <f t="shared" si="1"/>
        <v/>
      </c>
      <c r="G10" s="131" t="str">
        <f t="shared" si="1"/>
        <v/>
      </c>
      <c r="H10" s="131" t="str">
        <f t="shared" si="1"/>
        <v/>
      </c>
      <c r="I10" s="131" t="str">
        <f t="shared" si="1"/>
        <v/>
      </c>
      <c r="J10" s="131" t="str">
        <f t="shared" si="1"/>
        <v/>
      </c>
      <c r="K10" s="131" t="str">
        <f t="shared" si="1"/>
        <v/>
      </c>
      <c r="L10" s="131" t="str">
        <f t="shared" ref="L10:U19" si="2">IFERROR(VLOOKUP($B$3&amp;"_"&amp;L$8&amp;$A10,LookUpTable_CountyName_AllYears,3,FALSE),"")</f>
        <v/>
      </c>
      <c r="M10" s="131" t="str">
        <f t="shared" si="2"/>
        <v/>
      </c>
      <c r="N10" s="131" t="str">
        <f t="shared" si="2"/>
        <v/>
      </c>
      <c r="O10" s="131" t="str">
        <f t="shared" si="2"/>
        <v/>
      </c>
      <c r="P10" s="131" t="str">
        <f t="shared" si="2"/>
        <v/>
      </c>
      <c r="Q10" s="131" t="str">
        <f t="shared" si="2"/>
        <v/>
      </c>
      <c r="R10" s="131" t="str">
        <f t="shared" si="2"/>
        <v/>
      </c>
      <c r="S10" s="131" t="str">
        <f t="shared" si="2"/>
        <v/>
      </c>
      <c r="T10" s="131" t="str">
        <f t="shared" si="2"/>
        <v/>
      </c>
      <c r="U10" s="131" t="str">
        <f t="shared" si="2"/>
        <v/>
      </c>
      <c r="V10" s="131" t="str">
        <f t="shared" ref="V10:AE19" si="3">IFERROR(VLOOKUP($B$3&amp;"_"&amp;V$8&amp;$A10,LookUpTable_CountyName_AllYears,3,FALSE),"")</f>
        <v/>
      </c>
      <c r="W10" s="131" t="str">
        <f t="shared" si="3"/>
        <v/>
      </c>
      <c r="X10" s="131" t="str">
        <f t="shared" si="3"/>
        <v/>
      </c>
      <c r="Y10" s="131" t="str">
        <f t="shared" si="3"/>
        <v/>
      </c>
      <c r="Z10" s="131" t="str">
        <f t="shared" si="3"/>
        <v/>
      </c>
      <c r="AA10" s="131" t="str">
        <f t="shared" si="3"/>
        <v/>
      </c>
      <c r="AB10" s="131" t="str">
        <f t="shared" si="3"/>
        <v/>
      </c>
      <c r="AC10" s="131" t="str">
        <f t="shared" si="3"/>
        <v/>
      </c>
      <c r="AD10" s="131" t="str">
        <f t="shared" si="3"/>
        <v/>
      </c>
      <c r="AE10" s="131" t="str">
        <f t="shared" si="3"/>
        <v/>
      </c>
      <c r="AF10" s="131" t="str">
        <f t="shared" ref="AF10:AO19" si="4">IFERROR(VLOOKUP($B$3&amp;"_"&amp;AF$8&amp;$A10,LookUpTable_CountyName_AllYears,3,FALSE),"")</f>
        <v/>
      </c>
      <c r="AG10" s="131" t="str">
        <f t="shared" si="4"/>
        <v/>
      </c>
      <c r="AH10" s="131" t="str">
        <f t="shared" si="4"/>
        <v/>
      </c>
      <c r="AI10" s="131" t="str">
        <f t="shared" si="4"/>
        <v/>
      </c>
      <c r="AJ10" s="131" t="str">
        <f t="shared" si="4"/>
        <v/>
      </c>
      <c r="AK10" s="131" t="str">
        <f t="shared" si="4"/>
        <v/>
      </c>
      <c r="AL10" s="131" t="str">
        <f t="shared" si="4"/>
        <v/>
      </c>
      <c r="AM10" s="131" t="str">
        <f t="shared" si="4"/>
        <v/>
      </c>
      <c r="AN10" s="131" t="str">
        <f t="shared" si="4"/>
        <v/>
      </c>
      <c r="AO10" s="131" t="str">
        <f t="shared" si="4"/>
        <v/>
      </c>
      <c r="AP10" s="131" t="str">
        <f t="shared" ref="AP10:AZ19" si="5">IFERROR(VLOOKUP($B$3&amp;"_"&amp;AP$8&amp;$A10,LookUpTable_CountyName_AllYears,3,FALSE),"")</f>
        <v/>
      </c>
      <c r="AQ10" s="131" t="str">
        <f t="shared" si="5"/>
        <v/>
      </c>
      <c r="AR10" s="131" t="str">
        <f t="shared" si="5"/>
        <v/>
      </c>
      <c r="AS10" s="131" t="str">
        <f t="shared" si="5"/>
        <v/>
      </c>
      <c r="AT10" s="131" t="str">
        <f t="shared" si="5"/>
        <v/>
      </c>
      <c r="AU10" s="131" t="str">
        <f t="shared" si="5"/>
        <v/>
      </c>
      <c r="AV10" s="131" t="str">
        <f t="shared" si="5"/>
        <v/>
      </c>
      <c r="AW10" s="131" t="str">
        <f t="shared" si="5"/>
        <v/>
      </c>
      <c r="AX10" s="131" t="str">
        <f t="shared" si="5"/>
        <v/>
      </c>
      <c r="AY10" s="131" t="str">
        <f t="shared" si="5"/>
        <v/>
      </c>
      <c r="AZ10" s="131" t="str">
        <f t="shared" si="5"/>
        <v/>
      </c>
    </row>
    <row r="11" spans="1:52" x14ac:dyDescent="0.2">
      <c r="A11" s="135">
        <v>2</v>
      </c>
      <c r="B11" s="131" t="str">
        <f t="shared" si="1"/>
        <v/>
      </c>
      <c r="C11" s="131" t="str">
        <f t="shared" si="1"/>
        <v/>
      </c>
      <c r="D11" s="131" t="str">
        <f t="shared" si="1"/>
        <v/>
      </c>
      <c r="E11" s="131" t="str">
        <f t="shared" si="1"/>
        <v/>
      </c>
      <c r="F11" s="131" t="str">
        <f t="shared" si="1"/>
        <v/>
      </c>
      <c r="G11" s="131" t="str">
        <f t="shared" si="1"/>
        <v/>
      </c>
      <c r="H11" s="131" t="str">
        <f t="shared" si="1"/>
        <v/>
      </c>
      <c r="I11" s="131" t="str">
        <f t="shared" si="1"/>
        <v/>
      </c>
      <c r="J11" s="131" t="str">
        <f t="shared" si="1"/>
        <v/>
      </c>
      <c r="K11" s="131" t="str">
        <f t="shared" si="1"/>
        <v/>
      </c>
      <c r="L11" s="131" t="str">
        <f t="shared" si="2"/>
        <v/>
      </c>
      <c r="M11" s="131" t="str">
        <f t="shared" si="2"/>
        <v/>
      </c>
      <c r="N11" s="131" t="str">
        <f t="shared" si="2"/>
        <v/>
      </c>
      <c r="O11" s="131" t="str">
        <f t="shared" si="2"/>
        <v/>
      </c>
      <c r="P11" s="131" t="str">
        <f t="shared" si="2"/>
        <v/>
      </c>
      <c r="Q11" s="131" t="str">
        <f t="shared" si="2"/>
        <v/>
      </c>
      <c r="R11" s="131" t="str">
        <f t="shared" si="2"/>
        <v/>
      </c>
      <c r="S11" s="131" t="str">
        <f t="shared" si="2"/>
        <v/>
      </c>
      <c r="T11" s="131" t="str">
        <f t="shared" si="2"/>
        <v/>
      </c>
      <c r="U11" s="131" t="str">
        <f t="shared" si="2"/>
        <v/>
      </c>
      <c r="V11" s="131" t="str">
        <f t="shared" si="3"/>
        <v/>
      </c>
      <c r="W11" s="131" t="str">
        <f t="shared" si="3"/>
        <v/>
      </c>
      <c r="X11" s="131" t="str">
        <f t="shared" si="3"/>
        <v/>
      </c>
      <c r="Y11" s="131" t="str">
        <f t="shared" si="3"/>
        <v/>
      </c>
      <c r="Z11" s="131" t="str">
        <f t="shared" si="3"/>
        <v/>
      </c>
      <c r="AA11" s="131" t="str">
        <f t="shared" si="3"/>
        <v/>
      </c>
      <c r="AB11" s="131" t="str">
        <f t="shared" si="3"/>
        <v/>
      </c>
      <c r="AC11" s="131" t="str">
        <f t="shared" si="3"/>
        <v/>
      </c>
      <c r="AD11" s="131" t="str">
        <f t="shared" si="3"/>
        <v/>
      </c>
      <c r="AE11" s="131" t="str">
        <f t="shared" si="3"/>
        <v/>
      </c>
      <c r="AF11" s="131" t="str">
        <f t="shared" si="4"/>
        <v/>
      </c>
      <c r="AG11" s="131" t="str">
        <f t="shared" si="4"/>
        <v/>
      </c>
      <c r="AH11" s="131" t="str">
        <f t="shared" si="4"/>
        <v/>
      </c>
      <c r="AI11" s="131" t="str">
        <f t="shared" si="4"/>
        <v/>
      </c>
      <c r="AJ11" s="131" t="str">
        <f t="shared" si="4"/>
        <v/>
      </c>
      <c r="AK11" s="131" t="str">
        <f t="shared" si="4"/>
        <v/>
      </c>
      <c r="AL11" s="131" t="str">
        <f t="shared" si="4"/>
        <v/>
      </c>
      <c r="AM11" s="131" t="str">
        <f t="shared" si="4"/>
        <v/>
      </c>
      <c r="AN11" s="131" t="str">
        <f t="shared" si="4"/>
        <v/>
      </c>
      <c r="AO11" s="131" t="str">
        <f t="shared" si="4"/>
        <v/>
      </c>
      <c r="AP11" s="131" t="str">
        <f t="shared" si="5"/>
        <v/>
      </c>
      <c r="AQ11" s="131" t="str">
        <f t="shared" si="5"/>
        <v/>
      </c>
      <c r="AR11" s="131" t="str">
        <f t="shared" si="5"/>
        <v/>
      </c>
      <c r="AS11" s="131" t="str">
        <f t="shared" si="5"/>
        <v/>
      </c>
      <c r="AT11" s="131" t="str">
        <f t="shared" si="5"/>
        <v/>
      </c>
      <c r="AU11" s="131" t="str">
        <f t="shared" si="5"/>
        <v/>
      </c>
      <c r="AV11" s="131" t="str">
        <f t="shared" si="5"/>
        <v/>
      </c>
      <c r="AW11" s="131" t="str">
        <f t="shared" si="5"/>
        <v/>
      </c>
      <c r="AX11" s="131" t="str">
        <f t="shared" si="5"/>
        <v/>
      </c>
      <c r="AY11" s="131" t="str">
        <f t="shared" si="5"/>
        <v/>
      </c>
      <c r="AZ11" s="131" t="str">
        <f t="shared" si="5"/>
        <v/>
      </c>
    </row>
    <row r="12" spans="1:52" x14ac:dyDescent="0.2">
      <c r="A12" s="135">
        <v>3</v>
      </c>
      <c r="B12" s="131" t="str">
        <f t="shared" si="1"/>
        <v/>
      </c>
      <c r="C12" s="131" t="str">
        <f t="shared" si="1"/>
        <v/>
      </c>
      <c r="D12" s="131" t="str">
        <f t="shared" si="1"/>
        <v/>
      </c>
      <c r="E12" s="131" t="str">
        <f t="shared" si="1"/>
        <v/>
      </c>
      <c r="F12" s="131" t="str">
        <f t="shared" si="1"/>
        <v/>
      </c>
      <c r="G12" s="131" t="str">
        <f t="shared" si="1"/>
        <v/>
      </c>
      <c r="H12" s="131" t="str">
        <f t="shared" si="1"/>
        <v/>
      </c>
      <c r="I12" s="131" t="str">
        <f t="shared" si="1"/>
        <v/>
      </c>
      <c r="J12" s="131" t="str">
        <f t="shared" si="1"/>
        <v/>
      </c>
      <c r="K12" s="131" t="str">
        <f t="shared" si="1"/>
        <v/>
      </c>
      <c r="L12" s="131" t="str">
        <f t="shared" si="2"/>
        <v/>
      </c>
      <c r="M12" s="131" t="str">
        <f t="shared" si="2"/>
        <v/>
      </c>
      <c r="N12" s="131" t="str">
        <f t="shared" si="2"/>
        <v/>
      </c>
      <c r="O12" s="131" t="str">
        <f t="shared" si="2"/>
        <v/>
      </c>
      <c r="P12" s="131" t="str">
        <f t="shared" si="2"/>
        <v/>
      </c>
      <c r="Q12" s="131" t="str">
        <f t="shared" si="2"/>
        <v/>
      </c>
      <c r="R12" s="131" t="str">
        <f t="shared" si="2"/>
        <v/>
      </c>
      <c r="S12" s="131" t="str">
        <f t="shared" si="2"/>
        <v/>
      </c>
      <c r="T12" s="131" t="str">
        <f t="shared" si="2"/>
        <v/>
      </c>
      <c r="U12" s="131" t="str">
        <f t="shared" si="2"/>
        <v/>
      </c>
      <c r="V12" s="131" t="str">
        <f t="shared" si="3"/>
        <v/>
      </c>
      <c r="W12" s="131" t="str">
        <f t="shared" si="3"/>
        <v/>
      </c>
      <c r="X12" s="131" t="str">
        <f t="shared" si="3"/>
        <v/>
      </c>
      <c r="Y12" s="131" t="str">
        <f t="shared" si="3"/>
        <v/>
      </c>
      <c r="Z12" s="131" t="str">
        <f t="shared" si="3"/>
        <v/>
      </c>
      <c r="AA12" s="131" t="str">
        <f t="shared" si="3"/>
        <v/>
      </c>
      <c r="AB12" s="131" t="str">
        <f t="shared" si="3"/>
        <v/>
      </c>
      <c r="AC12" s="131" t="str">
        <f t="shared" si="3"/>
        <v/>
      </c>
      <c r="AD12" s="131" t="str">
        <f t="shared" si="3"/>
        <v/>
      </c>
      <c r="AE12" s="131" t="str">
        <f t="shared" si="3"/>
        <v/>
      </c>
      <c r="AF12" s="131" t="str">
        <f t="shared" si="4"/>
        <v/>
      </c>
      <c r="AG12" s="131" t="str">
        <f t="shared" si="4"/>
        <v/>
      </c>
      <c r="AH12" s="131" t="str">
        <f t="shared" si="4"/>
        <v/>
      </c>
      <c r="AI12" s="131" t="str">
        <f t="shared" si="4"/>
        <v/>
      </c>
      <c r="AJ12" s="131" t="str">
        <f t="shared" si="4"/>
        <v/>
      </c>
      <c r="AK12" s="131" t="str">
        <f t="shared" si="4"/>
        <v/>
      </c>
      <c r="AL12" s="131" t="str">
        <f t="shared" si="4"/>
        <v/>
      </c>
      <c r="AM12" s="131" t="str">
        <f t="shared" si="4"/>
        <v/>
      </c>
      <c r="AN12" s="131" t="str">
        <f t="shared" si="4"/>
        <v/>
      </c>
      <c r="AO12" s="131" t="str">
        <f t="shared" si="4"/>
        <v/>
      </c>
      <c r="AP12" s="131" t="str">
        <f t="shared" si="5"/>
        <v/>
      </c>
      <c r="AQ12" s="131" t="str">
        <f t="shared" si="5"/>
        <v/>
      </c>
      <c r="AR12" s="131" t="str">
        <f t="shared" si="5"/>
        <v/>
      </c>
      <c r="AS12" s="131" t="str">
        <f t="shared" si="5"/>
        <v/>
      </c>
      <c r="AT12" s="131" t="str">
        <f t="shared" si="5"/>
        <v/>
      </c>
      <c r="AU12" s="131" t="str">
        <f t="shared" si="5"/>
        <v/>
      </c>
      <c r="AV12" s="131" t="str">
        <f t="shared" si="5"/>
        <v/>
      </c>
      <c r="AW12" s="131" t="str">
        <f t="shared" si="5"/>
        <v/>
      </c>
      <c r="AX12" s="131" t="str">
        <f t="shared" si="5"/>
        <v/>
      </c>
      <c r="AY12" s="131" t="str">
        <f t="shared" si="5"/>
        <v/>
      </c>
      <c r="AZ12" s="131" t="str">
        <f t="shared" si="5"/>
        <v/>
      </c>
    </row>
    <row r="13" spans="1:52" x14ac:dyDescent="0.2">
      <c r="A13" s="135">
        <v>4</v>
      </c>
      <c r="B13" s="131" t="str">
        <f t="shared" si="1"/>
        <v/>
      </c>
      <c r="C13" s="131" t="str">
        <f t="shared" si="1"/>
        <v/>
      </c>
      <c r="D13" s="131" t="str">
        <f t="shared" si="1"/>
        <v/>
      </c>
      <c r="E13" s="131" t="str">
        <f t="shared" si="1"/>
        <v/>
      </c>
      <c r="F13" s="131" t="str">
        <f t="shared" si="1"/>
        <v/>
      </c>
      <c r="G13" s="131" t="str">
        <f t="shared" si="1"/>
        <v/>
      </c>
      <c r="H13" s="131" t="str">
        <f t="shared" si="1"/>
        <v/>
      </c>
      <c r="I13" s="131" t="str">
        <f t="shared" si="1"/>
        <v/>
      </c>
      <c r="J13" s="131" t="str">
        <f t="shared" si="1"/>
        <v/>
      </c>
      <c r="K13" s="131" t="str">
        <f t="shared" si="1"/>
        <v/>
      </c>
      <c r="L13" s="131" t="str">
        <f t="shared" si="2"/>
        <v/>
      </c>
      <c r="M13" s="131" t="str">
        <f t="shared" si="2"/>
        <v/>
      </c>
      <c r="N13" s="131" t="str">
        <f t="shared" si="2"/>
        <v/>
      </c>
      <c r="O13" s="131" t="str">
        <f t="shared" si="2"/>
        <v/>
      </c>
      <c r="P13" s="131" t="str">
        <f t="shared" si="2"/>
        <v/>
      </c>
      <c r="Q13" s="131" t="str">
        <f t="shared" si="2"/>
        <v/>
      </c>
      <c r="R13" s="131" t="str">
        <f t="shared" si="2"/>
        <v/>
      </c>
      <c r="S13" s="131" t="str">
        <f t="shared" si="2"/>
        <v/>
      </c>
      <c r="T13" s="131" t="str">
        <f t="shared" si="2"/>
        <v/>
      </c>
      <c r="U13" s="131" t="str">
        <f t="shared" si="2"/>
        <v/>
      </c>
      <c r="V13" s="131" t="str">
        <f t="shared" si="3"/>
        <v/>
      </c>
      <c r="W13" s="131" t="str">
        <f t="shared" si="3"/>
        <v/>
      </c>
      <c r="X13" s="131" t="str">
        <f t="shared" si="3"/>
        <v/>
      </c>
      <c r="Y13" s="131" t="str">
        <f t="shared" si="3"/>
        <v/>
      </c>
      <c r="Z13" s="131" t="str">
        <f t="shared" si="3"/>
        <v/>
      </c>
      <c r="AA13" s="131" t="str">
        <f t="shared" si="3"/>
        <v/>
      </c>
      <c r="AB13" s="131" t="str">
        <f t="shared" si="3"/>
        <v/>
      </c>
      <c r="AC13" s="131" t="str">
        <f t="shared" si="3"/>
        <v/>
      </c>
      <c r="AD13" s="131" t="str">
        <f t="shared" si="3"/>
        <v/>
      </c>
      <c r="AE13" s="131" t="str">
        <f t="shared" si="3"/>
        <v/>
      </c>
      <c r="AF13" s="131" t="str">
        <f t="shared" si="4"/>
        <v/>
      </c>
      <c r="AG13" s="131" t="str">
        <f t="shared" si="4"/>
        <v/>
      </c>
      <c r="AH13" s="131" t="str">
        <f t="shared" si="4"/>
        <v/>
      </c>
      <c r="AI13" s="131" t="str">
        <f t="shared" si="4"/>
        <v/>
      </c>
      <c r="AJ13" s="131" t="str">
        <f t="shared" si="4"/>
        <v/>
      </c>
      <c r="AK13" s="131" t="str">
        <f t="shared" si="4"/>
        <v/>
      </c>
      <c r="AL13" s="131" t="str">
        <f t="shared" si="4"/>
        <v/>
      </c>
      <c r="AM13" s="131" t="str">
        <f t="shared" si="4"/>
        <v/>
      </c>
      <c r="AN13" s="131" t="str">
        <f t="shared" si="4"/>
        <v/>
      </c>
      <c r="AO13" s="131" t="str">
        <f t="shared" si="4"/>
        <v/>
      </c>
      <c r="AP13" s="131" t="str">
        <f t="shared" si="5"/>
        <v/>
      </c>
      <c r="AQ13" s="131" t="str">
        <f t="shared" si="5"/>
        <v/>
      </c>
      <c r="AR13" s="131" t="str">
        <f t="shared" si="5"/>
        <v/>
      </c>
      <c r="AS13" s="131" t="str">
        <f t="shared" si="5"/>
        <v/>
      </c>
      <c r="AT13" s="131" t="str">
        <f t="shared" si="5"/>
        <v/>
      </c>
      <c r="AU13" s="131" t="str">
        <f t="shared" si="5"/>
        <v/>
      </c>
      <c r="AV13" s="131" t="str">
        <f t="shared" si="5"/>
        <v/>
      </c>
      <c r="AW13" s="131" t="str">
        <f t="shared" si="5"/>
        <v/>
      </c>
      <c r="AX13" s="131" t="str">
        <f t="shared" si="5"/>
        <v/>
      </c>
      <c r="AY13" s="131" t="str">
        <f t="shared" si="5"/>
        <v/>
      </c>
      <c r="AZ13" s="131" t="str">
        <f t="shared" si="5"/>
        <v/>
      </c>
    </row>
    <row r="14" spans="1:52" x14ac:dyDescent="0.2">
      <c r="A14" s="135">
        <v>5</v>
      </c>
      <c r="B14" s="131" t="str">
        <f t="shared" si="1"/>
        <v/>
      </c>
      <c r="C14" s="131" t="str">
        <f t="shared" si="1"/>
        <v/>
      </c>
      <c r="D14" s="131" t="str">
        <f t="shared" si="1"/>
        <v/>
      </c>
      <c r="E14" s="131" t="str">
        <f t="shared" si="1"/>
        <v/>
      </c>
      <c r="F14" s="131" t="str">
        <f t="shared" si="1"/>
        <v/>
      </c>
      <c r="G14" s="131" t="str">
        <f t="shared" si="1"/>
        <v/>
      </c>
      <c r="H14" s="131" t="str">
        <f t="shared" si="1"/>
        <v/>
      </c>
      <c r="I14" s="131" t="str">
        <f t="shared" si="1"/>
        <v/>
      </c>
      <c r="J14" s="131" t="str">
        <f t="shared" si="1"/>
        <v/>
      </c>
      <c r="K14" s="131" t="str">
        <f t="shared" si="1"/>
        <v/>
      </c>
      <c r="L14" s="131" t="str">
        <f t="shared" si="2"/>
        <v/>
      </c>
      <c r="M14" s="131" t="str">
        <f t="shared" si="2"/>
        <v/>
      </c>
      <c r="N14" s="131" t="str">
        <f t="shared" si="2"/>
        <v/>
      </c>
      <c r="O14" s="131" t="str">
        <f t="shared" si="2"/>
        <v/>
      </c>
      <c r="P14" s="131" t="str">
        <f t="shared" si="2"/>
        <v/>
      </c>
      <c r="Q14" s="131" t="str">
        <f t="shared" si="2"/>
        <v/>
      </c>
      <c r="R14" s="131" t="str">
        <f t="shared" si="2"/>
        <v/>
      </c>
      <c r="S14" s="131" t="str">
        <f t="shared" si="2"/>
        <v/>
      </c>
      <c r="T14" s="131" t="str">
        <f t="shared" si="2"/>
        <v/>
      </c>
      <c r="U14" s="131" t="str">
        <f t="shared" si="2"/>
        <v/>
      </c>
      <c r="V14" s="131" t="str">
        <f t="shared" si="3"/>
        <v/>
      </c>
      <c r="W14" s="131" t="str">
        <f t="shared" si="3"/>
        <v/>
      </c>
      <c r="X14" s="131" t="str">
        <f t="shared" si="3"/>
        <v/>
      </c>
      <c r="Y14" s="131" t="str">
        <f t="shared" si="3"/>
        <v/>
      </c>
      <c r="Z14" s="131" t="str">
        <f t="shared" si="3"/>
        <v/>
      </c>
      <c r="AA14" s="131" t="str">
        <f t="shared" si="3"/>
        <v/>
      </c>
      <c r="AB14" s="131" t="str">
        <f t="shared" si="3"/>
        <v/>
      </c>
      <c r="AC14" s="131" t="str">
        <f t="shared" si="3"/>
        <v/>
      </c>
      <c r="AD14" s="131" t="str">
        <f t="shared" si="3"/>
        <v/>
      </c>
      <c r="AE14" s="131" t="str">
        <f t="shared" si="3"/>
        <v/>
      </c>
      <c r="AF14" s="131" t="str">
        <f t="shared" si="4"/>
        <v/>
      </c>
      <c r="AG14" s="131" t="str">
        <f t="shared" si="4"/>
        <v/>
      </c>
      <c r="AH14" s="131" t="str">
        <f t="shared" si="4"/>
        <v/>
      </c>
      <c r="AI14" s="131" t="str">
        <f t="shared" si="4"/>
        <v/>
      </c>
      <c r="AJ14" s="131" t="str">
        <f t="shared" si="4"/>
        <v/>
      </c>
      <c r="AK14" s="131" t="str">
        <f t="shared" si="4"/>
        <v/>
      </c>
      <c r="AL14" s="131" t="str">
        <f t="shared" si="4"/>
        <v/>
      </c>
      <c r="AM14" s="131" t="str">
        <f t="shared" si="4"/>
        <v/>
      </c>
      <c r="AN14" s="131" t="str">
        <f t="shared" si="4"/>
        <v/>
      </c>
      <c r="AO14" s="131" t="str">
        <f t="shared" si="4"/>
        <v/>
      </c>
      <c r="AP14" s="131" t="str">
        <f t="shared" si="5"/>
        <v/>
      </c>
      <c r="AQ14" s="131" t="str">
        <f t="shared" si="5"/>
        <v/>
      </c>
      <c r="AR14" s="131" t="str">
        <f t="shared" si="5"/>
        <v/>
      </c>
      <c r="AS14" s="131" t="str">
        <f t="shared" si="5"/>
        <v/>
      </c>
      <c r="AT14" s="131" t="str">
        <f t="shared" si="5"/>
        <v/>
      </c>
      <c r="AU14" s="131" t="str">
        <f t="shared" si="5"/>
        <v/>
      </c>
      <c r="AV14" s="131" t="str">
        <f t="shared" si="5"/>
        <v/>
      </c>
      <c r="AW14" s="131" t="str">
        <f t="shared" si="5"/>
        <v/>
      </c>
      <c r="AX14" s="131" t="str">
        <f t="shared" si="5"/>
        <v/>
      </c>
      <c r="AY14" s="131" t="str">
        <f t="shared" si="5"/>
        <v/>
      </c>
      <c r="AZ14" s="131" t="str">
        <f t="shared" si="5"/>
        <v/>
      </c>
    </row>
    <row r="15" spans="1:52" x14ac:dyDescent="0.2">
      <c r="A15" s="135">
        <v>6</v>
      </c>
      <c r="B15" s="131" t="str">
        <f t="shared" si="1"/>
        <v/>
      </c>
      <c r="C15" s="131" t="str">
        <f t="shared" si="1"/>
        <v/>
      </c>
      <c r="D15" s="131" t="str">
        <f t="shared" si="1"/>
        <v/>
      </c>
      <c r="E15" s="131" t="str">
        <f t="shared" si="1"/>
        <v/>
      </c>
      <c r="F15" s="131" t="str">
        <f t="shared" si="1"/>
        <v/>
      </c>
      <c r="G15" s="131" t="str">
        <f t="shared" si="1"/>
        <v/>
      </c>
      <c r="H15" s="131" t="str">
        <f t="shared" si="1"/>
        <v/>
      </c>
      <c r="I15" s="131" t="str">
        <f t="shared" si="1"/>
        <v/>
      </c>
      <c r="J15" s="131" t="str">
        <f t="shared" si="1"/>
        <v/>
      </c>
      <c r="K15" s="131" t="str">
        <f t="shared" si="1"/>
        <v/>
      </c>
      <c r="L15" s="131" t="str">
        <f t="shared" si="2"/>
        <v/>
      </c>
      <c r="M15" s="131" t="str">
        <f t="shared" si="2"/>
        <v/>
      </c>
      <c r="N15" s="131" t="str">
        <f t="shared" si="2"/>
        <v/>
      </c>
      <c r="O15" s="131" t="str">
        <f t="shared" si="2"/>
        <v/>
      </c>
      <c r="P15" s="131" t="str">
        <f t="shared" si="2"/>
        <v/>
      </c>
      <c r="Q15" s="131" t="str">
        <f t="shared" si="2"/>
        <v/>
      </c>
      <c r="R15" s="131" t="str">
        <f t="shared" si="2"/>
        <v/>
      </c>
      <c r="S15" s="131" t="str">
        <f t="shared" si="2"/>
        <v/>
      </c>
      <c r="T15" s="131" t="str">
        <f t="shared" si="2"/>
        <v/>
      </c>
      <c r="U15" s="131" t="str">
        <f t="shared" si="2"/>
        <v/>
      </c>
      <c r="V15" s="131" t="str">
        <f t="shared" si="3"/>
        <v/>
      </c>
      <c r="W15" s="131" t="str">
        <f t="shared" si="3"/>
        <v/>
      </c>
      <c r="X15" s="131" t="str">
        <f t="shared" si="3"/>
        <v/>
      </c>
      <c r="Y15" s="131" t="str">
        <f t="shared" si="3"/>
        <v/>
      </c>
      <c r="Z15" s="131" t="str">
        <f t="shared" si="3"/>
        <v/>
      </c>
      <c r="AA15" s="131" t="str">
        <f t="shared" si="3"/>
        <v/>
      </c>
      <c r="AB15" s="131" t="str">
        <f t="shared" si="3"/>
        <v/>
      </c>
      <c r="AC15" s="131" t="str">
        <f t="shared" si="3"/>
        <v/>
      </c>
      <c r="AD15" s="131" t="str">
        <f t="shared" si="3"/>
        <v/>
      </c>
      <c r="AE15" s="131" t="str">
        <f t="shared" si="3"/>
        <v/>
      </c>
      <c r="AF15" s="131" t="str">
        <f t="shared" si="4"/>
        <v/>
      </c>
      <c r="AG15" s="131" t="str">
        <f t="shared" si="4"/>
        <v/>
      </c>
      <c r="AH15" s="131" t="str">
        <f t="shared" si="4"/>
        <v/>
      </c>
      <c r="AI15" s="131" t="str">
        <f t="shared" si="4"/>
        <v/>
      </c>
      <c r="AJ15" s="131" t="str">
        <f t="shared" si="4"/>
        <v/>
      </c>
      <c r="AK15" s="131" t="str">
        <f t="shared" si="4"/>
        <v/>
      </c>
      <c r="AL15" s="131" t="str">
        <f t="shared" si="4"/>
        <v/>
      </c>
      <c r="AM15" s="131" t="str">
        <f t="shared" si="4"/>
        <v/>
      </c>
      <c r="AN15" s="131" t="str">
        <f t="shared" si="4"/>
        <v/>
      </c>
      <c r="AO15" s="131" t="str">
        <f t="shared" si="4"/>
        <v/>
      </c>
      <c r="AP15" s="131" t="str">
        <f t="shared" si="5"/>
        <v/>
      </c>
      <c r="AQ15" s="131" t="str">
        <f t="shared" si="5"/>
        <v/>
      </c>
      <c r="AR15" s="131" t="str">
        <f t="shared" si="5"/>
        <v/>
      </c>
      <c r="AS15" s="131" t="str">
        <f t="shared" si="5"/>
        <v/>
      </c>
      <c r="AT15" s="131" t="str">
        <f t="shared" si="5"/>
        <v/>
      </c>
      <c r="AU15" s="131" t="str">
        <f t="shared" si="5"/>
        <v/>
      </c>
      <c r="AV15" s="131" t="str">
        <f t="shared" si="5"/>
        <v/>
      </c>
      <c r="AW15" s="131" t="str">
        <f t="shared" si="5"/>
        <v/>
      </c>
      <c r="AX15" s="131" t="str">
        <f t="shared" si="5"/>
        <v/>
      </c>
      <c r="AY15" s="131" t="str">
        <f t="shared" si="5"/>
        <v/>
      </c>
      <c r="AZ15" s="131" t="str">
        <f t="shared" si="5"/>
        <v/>
      </c>
    </row>
    <row r="16" spans="1:52" x14ac:dyDescent="0.2">
      <c r="A16" s="135">
        <v>7</v>
      </c>
      <c r="B16" s="131" t="str">
        <f t="shared" si="1"/>
        <v/>
      </c>
      <c r="C16" s="131" t="str">
        <f t="shared" si="1"/>
        <v/>
      </c>
      <c r="D16" s="131" t="str">
        <f t="shared" si="1"/>
        <v/>
      </c>
      <c r="E16" s="131" t="str">
        <f t="shared" si="1"/>
        <v/>
      </c>
      <c r="F16" s="131" t="str">
        <f t="shared" si="1"/>
        <v/>
      </c>
      <c r="G16" s="131" t="str">
        <f t="shared" si="1"/>
        <v/>
      </c>
      <c r="H16" s="131" t="str">
        <f t="shared" si="1"/>
        <v/>
      </c>
      <c r="I16" s="131" t="str">
        <f t="shared" si="1"/>
        <v/>
      </c>
      <c r="J16" s="131" t="str">
        <f t="shared" si="1"/>
        <v/>
      </c>
      <c r="K16" s="131" t="str">
        <f t="shared" si="1"/>
        <v/>
      </c>
      <c r="L16" s="131" t="str">
        <f t="shared" si="2"/>
        <v/>
      </c>
      <c r="M16" s="131" t="str">
        <f t="shared" si="2"/>
        <v/>
      </c>
      <c r="N16" s="131" t="str">
        <f t="shared" si="2"/>
        <v/>
      </c>
      <c r="O16" s="131" t="str">
        <f t="shared" si="2"/>
        <v/>
      </c>
      <c r="P16" s="131" t="str">
        <f t="shared" si="2"/>
        <v/>
      </c>
      <c r="Q16" s="131" t="str">
        <f t="shared" si="2"/>
        <v/>
      </c>
      <c r="R16" s="131" t="str">
        <f t="shared" si="2"/>
        <v/>
      </c>
      <c r="S16" s="131" t="str">
        <f t="shared" si="2"/>
        <v/>
      </c>
      <c r="T16" s="131" t="str">
        <f t="shared" si="2"/>
        <v/>
      </c>
      <c r="U16" s="131" t="str">
        <f t="shared" si="2"/>
        <v/>
      </c>
      <c r="V16" s="131" t="str">
        <f t="shared" si="3"/>
        <v/>
      </c>
      <c r="W16" s="131" t="str">
        <f t="shared" si="3"/>
        <v/>
      </c>
      <c r="X16" s="131" t="str">
        <f t="shared" si="3"/>
        <v/>
      </c>
      <c r="Y16" s="131" t="str">
        <f t="shared" si="3"/>
        <v/>
      </c>
      <c r="Z16" s="131" t="str">
        <f t="shared" si="3"/>
        <v/>
      </c>
      <c r="AA16" s="131" t="str">
        <f t="shared" si="3"/>
        <v/>
      </c>
      <c r="AB16" s="131" t="str">
        <f t="shared" si="3"/>
        <v/>
      </c>
      <c r="AC16" s="131" t="str">
        <f t="shared" si="3"/>
        <v/>
      </c>
      <c r="AD16" s="131" t="str">
        <f t="shared" si="3"/>
        <v/>
      </c>
      <c r="AE16" s="131" t="str">
        <f t="shared" si="3"/>
        <v/>
      </c>
      <c r="AF16" s="131" t="str">
        <f t="shared" si="4"/>
        <v/>
      </c>
      <c r="AG16" s="131" t="str">
        <f t="shared" si="4"/>
        <v/>
      </c>
      <c r="AH16" s="131" t="str">
        <f t="shared" si="4"/>
        <v/>
      </c>
      <c r="AI16" s="131" t="str">
        <f t="shared" si="4"/>
        <v/>
      </c>
      <c r="AJ16" s="131" t="str">
        <f t="shared" si="4"/>
        <v/>
      </c>
      <c r="AK16" s="131" t="str">
        <f t="shared" si="4"/>
        <v/>
      </c>
      <c r="AL16" s="131" t="str">
        <f t="shared" si="4"/>
        <v/>
      </c>
      <c r="AM16" s="131" t="str">
        <f t="shared" si="4"/>
        <v/>
      </c>
      <c r="AN16" s="131" t="str">
        <f t="shared" si="4"/>
        <v/>
      </c>
      <c r="AO16" s="131" t="str">
        <f t="shared" si="4"/>
        <v/>
      </c>
      <c r="AP16" s="131" t="str">
        <f t="shared" si="5"/>
        <v/>
      </c>
      <c r="AQ16" s="131" t="str">
        <f t="shared" si="5"/>
        <v/>
      </c>
      <c r="AR16" s="131" t="str">
        <f t="shared" si="5"/>
        <v/>
      </c>
      <c r="AS16" s="131" t="str">
        <f t="shared" si="5"/>
        <v/>
      </c>
      <c r="AT16" s="131" t="str">
        <f t="shared" si="5"/>
        <v/>
      </c>
      <c r="AU16" s="131" t="str">
        <f t="shared" si="5"/>
        <v/>
      </c>
      <c r="AV16" s="131" t="str">
        <f t="shared" si="5"/>
        <v/>
      </c>
      <c r="AW16" s="131" t="str">
        <f t="shared" si="5"/>
        <v/>
      </c>
      <c r="AX16" s="131" t="str">
        <f t="shared" si="5"/>
        <v/>
      </c>
      <c r="AY16" s="131" t="str">
        <f t="shared" si="5"/>
        <v/>
      </c>
      <c r="AZ16" s="131" t="str">
        <f t="shared" si="5"/>
        <v/>
      </c>
    </row>
    <row r="17" spans="1:52" x14ac:dyDescent="0.2">
      <c r="A17" s="135">
        <v>8</v>
      </c>
      <c r="B17" s="131" t="str">
        <f t="shared" si="1"/>
        <v/>
      </c>
      <c r="C17" s="131" t="str">
        <f t="shared" si="1"/>
        <v/>
      </c>
      <c r="D17" s="131" t="str">
        <f t="shared" si="1"/>
        <v/>
      </c>
      <c r="E17" s="131" t="str">
        <f t="shared" si="1"/>
        <v/>
      </c>
      <c r="F17" s="131" t="str">
        <f t="shared" si="1"/>
        <v/>
      </c>
      <c r="G17" s="131" t="str">
        <f t="shared" si="1"/>
        <v/>
      </c>
      <c r="H17" s="131" t="str">
        <f t="shared" si="1"/>
        <v/>
      </c>
      <c r="I17" s="131" t="str">
        <f t="shared" si="1"/>
        <v/>
      </c>
      <c r="J17" s="131" t="str">
        <f t="shared" si="1"/>
        <v/>
      </c>
      <c r="K17" s="131" t="str">
        <f t="shared" si="1"/>
        <v/>
      </c>
      <c r="L17" s="131" t="str">
        <f t="shared" si="2"/>
        <v/>
      </c>
      <c r="M17" s="131" t="str">
        <f t="shared" si="2"/>
        <v/>
      </c>
      <c r="N17" s="131" t="str">
        <f t="shared" si="2"/>
        <v/>
      </c>
      <c r="O17" s="131" t="str">
        <f t="shared" si="2"/>
        <v/>
      </c>
      <c r="P17" s="131" t="str">
        <f t="shared" si="2"/>
        <v/>
      </c>
      <c r="Q17" s="131" t="str">
        <f t="shared" si="2"/>
        <v/>
      </c>
      <c r="R17" s="131" t="str">
        <f t="shared" si="2"/>
        <v/>
      </c>
      <c r="S17" s="131" t="str">
        <f t="shared" si="2"/>
        <v/>
      </c>
      <c r="T17" s="131" t="str">
        <f t="shared" si="2"/>
        <v/>
      </c>
      <c r="U17" s="131" t="str">
        <f t="shared" si="2"/>
        <v/>
      </c>
      <c r="V17" s="131" t="str">
        <f t="shared" si="3"/>
        <v/>
      </c>
      <c r="W17" s="131" t="str">
        <f t="shared" si="3"/>
        <v/>
      </c>
      <c r="X17" s="131" t="str">
        <f t="shared" si="3"/>
        <v/>
      </c>
      <c r="Y17" s="131" t="str">
        <f t="shared" si="3"/>
        <v/>
      </c>
      <c r="Z17" s="131" t="str">
        <f t="shared" si="3"/>
        <v/>
      </c>
      <c r="AA17" s="131" t="str">
        <f t="shared" si="3"/>
        <v/>
      </c>
      <c r="AB17" s="131" t="str">
        <f t="shared" si="3"/>
        <v/>
      </c>
      <c r="AC17" s="131" t="str">
        <f t="shared" si="3"/>
        <v/>
      </c>
      <c r="AD17" s="131" t="str">
        <f t="shared" si="3"/>
        <v/>
      </c>
      <c r="AE17" s="131" t="str">
        <f t="shared" si="3"/>
        <v/>
      </c>
      <c r="AF17" s="131" t="str">
        <f t="shared" si="4"/>
        <v/>
      </c>
      <c r="AG17" s="131" t="str">
        <f t="shared" si="4"/>
        <v/>
      </c>
      <c r="AH17" s="131" t="str">
        <f t="shared" si="4"/>
        <v/>
      </c>
      <c r="AI17" s="131" t="str">
        <f t="shared" si="4"/>
        <v/>
      </c>
      <c r="AJ17" s="131" t="str">
        <f t="shared" si="4"/>
        <v/>
      </c>
      <c r="AK17" s="131" t="str">
        <f t="shared" si="4"/>
        <v/>
      </c>
      <c r="AL17" s="131" t="str">
        <f t="shared" si="4"/>
        <v/>
      </c>
      <c r="AM17" s="131" t="str">
        <f t="shared" si="4"/>
        <v/>
      </c>
      <c r="AN17" s="131" t="str">
        <f t="shared" si="4"/>
        <v/>
      </c>
      <c r="AO17" s="131" t="str">
        <f t="shared" si="4"/>
        <v/>
      </c>
      <c r="AP17" s="131" t="str">
        <f t="shared" si="5"/>
        <v/>
      </c>
      <c r="AQ17" s="131" t="str">
        <f t="shared" si="5"/>
        <v/>
      </c>
      <c r="AR17" s="131" t="str">
        <f t="shared" si="5"/>
        <v/>
      </c>
      <c r="AS17" s="131" t="str">
        <f t="shared" si="5"/>
        <v/>
      </c>
      <c r="AT17" s="131" t="str">
        <f t="shared" si="5"/>
        <v/>
      </c>
      <c r="AU17" s="131" t="str">
        <f t="shared" si="5"/>
        <v/>
      </c>
      <c r="AV17" s="131" t="str">
        <f t="shared" si="5"/>
        <v/>
      </c>
      <c r="AW17" s="131" t="str">
        <f t="shared" si="5"/>
        <v/>
      </c>
      <c r="AX17" s="131" t="str">
        <f t="shared" si="5"/>
        <v/>
      </c>
      <c r="AY17" s="131" t="str">
        <f t="shared" si="5"/>
        <v/>
      </c>
      <c r="AZ17" s="131" t="str">
        <f t="shared" si="5"/>
        <v/>
      </c>
    </row>
    <row r="18" spans="1:52" x14ac:dyDescent="0.2">
      <c r="A18" s="135">
        <v>9</v>
      </c>
      <c r="B18" s="131" t="str">
        <f t="shared" si="1"/>
        <v/>
      </c>
      <c r="C18" s="131" t="str">
        <f t="shared" si="1"/>
        <v/>
      </c>
      <c r="D18" s="131" t="str">
        <f t="shared" si="1"/>
        <v/>
      </c>
      <c r="E18" s="131" t="str">
        <f t="shared" si="1"/>
        <v/>
      </c>
      <c r="F18" s="131" t="str">
        <f t="shared" si="1"/>
        <v/>
      </c>
      <c r="G18" s="131" t="str">
        <f t="shared" si="1"/>
        <v/>
      </c>
      <c r="H18" s="131" t="str">
        <f t="shared" si="1"/>
        <v/>
      </c>
      <c r="I18" s="131" t="str">
        <f t="shared" si="1"/>
        <v/>
      </c>
      <c r="J18" s="131" t="str">
        <f t="shared" si="1"/>
        <v/>
      </c>
      <c r="K18" s="131" t="str">
        <f t="shared" si="1"/>
        <v/>
      </c>
      <c r="L18" s="131" t="str">
        <f t="shared" si="2"/>
        <v/>
      </c>
      <c r="M18" s="131" t="str">
        <f t="shared" si="2"/>
        <v/>
      </c>
      <c r="N18" s="131" t="str">
        <f t="shared" si="2"/>
        <v/>
      </c>
      <c r="O18" s="131" t="str">
        <f t="shared" si="2"/>
        <v/>
      </c>
      <c r="P18" s="131" t="str">
        <f t="shared" si="2"/>
        <v/>
      </c>
      <c r="Q18" s="131" t="str">
        <f t="shared" si="2"/>
        <v/>
      </c>
      <c r="R18" s="131" t="str">
        <f t="shared" si="2"/>
        <v/>
      </c>
      <c r="S18" s="131" t="str">
        <f t="shared" si="2"/>
        <v/>
      </c>
      <c r="T18" s="131" t="str">
        <f t="shared" si="2"/>
        <v/>
      </c>
      <c r="U18" s="131" t="str">
        <f t="shared" si="2"/>
        <v/>
      </c>
      <c r="V18" s="131" t="str">
        <f t="shared" si="3"/>
        <v/>
      </c>
      <c r="W18" s="131" t="str">
        <f t="shared" si="3"/>
        <v/>
      </c>
      <c r="X18" s="131" t="str">
        <f t="shared" si="3"/>
        <v/>
      </c>
      <c r="Y18" s="131" t="str">
        <f t="shared" si="3"/>
        <v/>
      </c>
      <c r="Z18" s="131" t="str">
        <f t="shared" si="3"/>
        <v/>
      </c>
      <c r="AA18" s="131" t="str">
        <f t="shared" si="3"/>
        <v/>
      </c>
      <c r="AB18" s="131" t="str">
        <f t="shared" si="3"/>
        <v/>
      </c>
      <c r="AC18" s="131" t="str">
        <f t="shared" si="3"/>
        <v/>
      </c>
      <c r="AD18" s="131" t="str">
        <f t="shared" si="3"/>
        <v/>
      </c>
      <c r="AE18" s="131" t="str">
        <f t="shared" si="3"/>
        <v/>
      </c>
      <c r="AF18" s="131" t="str">
        <f t="shared" si="4"/>
        <v/>
      </c>
      <c r="AG18" s="131" t="str">
        <f t="shared" si="4"/>
        <v/>
      </c>
      <c r="AH18" s="131" t="str">
        <f t="shared" si="4"/>
        <v/>
      </c>
      <c r="AI18" s="131" t="str">
        <f t="shared" si="4"/>
        <v/>
      </c>
      <c r="AJ18" s="131" t="str">
        <f t="shared" si="4"/>
        <v/>
      </c>
      <c r="AK18" s="131" t="str">
        <f t="shared" si="4"/>
        <v/>
      </c>
      <c r="AL18" s="131" t="str">
        <f t="shared" si="4"/>
        <v/>
      </c>
      <c r="AM18" s="131" t="str">
        <f t="shared" si="4"/>
        <v/>
      </c>
      <c r="AN18" s="131" t="str">
        <f t="shared" si="4"/>
        <v/>
      </c>
      <c r="AO18" s="131" t="str">
        <f t="shared" si="4"/>
        <v/>
      </c>
      <c r="AP18" s="131" t="str">
        <f t="shared" si="5"/>
        <v/>
      </c>
      <c r="AQ18" s="131" t="str">
        <f t="shared" si="5"/>
        <v/>
      </c>
      <c r="AR18" s="131" t="str">
        <f t="shared" si="5"/>
        <v/>
      </c>
      <c r="AS18" s="131" t="str">
        <f t="shared" si="5"/>
        <v/>
      </c>
      <c r="AT18" s="131" t="str">
        <f t="shared" si="5"/>
        <v/>
      </c>
      <c r="AU18" s="131" t="str">
        <f t="shared" si="5"/>
        <v/>
      </c>
      <c r="AV18" s="131" t="str">
        <f t="shared" si="5"/>
        <v/>
      </c>
      <c r="AW18" s="131" t="str">
        <f t="shared" si="5"/>
        <v/>
      </c>
      <c r="AX18" s="131" t="str">
        <f t="shared" si="5"/>
        <v/>
      </c>
      <c r="AY18" s="131" t="str">
        <f t="shared" si="5"/>
        <v/>
      </c>
      <c r="AZ18" s="131" t="str">
        <f t="shared" si="5"/>
        <v/>
      </c>
    </row>
    <row r="19" spans="1:52" x14ac:dyDescent="0.2">
      <c r="A19" s="135">
        <v>10</v>
      </c>
      <c r="B19" s="131" t="str">
        <f t="shared" si="1"/>
        <v/>
      </c>
      <c r="C19" s="131" t="str">
        <f t="shared" si="1"/>
        <v/>
      </c>
      <c r="D19" s="131" t="str">
        <f t="shared" si="1"/>
        <v/>
      </c>
      <c r="E19" s="131" t="str">
        <f t="shared" si="1"/>
        <v/>
      </c>
      <c r="F19" s="131" t="str">
        <f t="shared" si="1"/>
        <v/>
      </c>
      <c r="G19" s="131" t="str">
        <f t="shared" si="1"/>
        <v/>
      </c>
      <c r="H19" s="131" t="str">
        <f t="shared" si="1"/>
        <v/>
      </c>
      <c r="I19" s="131" t="str">
        <f t="shared" si="1"/>
        <v/>
      </c>
      <c r="J19" s="131" t="str">
        <f t="shared" si="1"/>
        <v/>
      </c>
      <c r="K19" s="131" t="str">
        <f t="shared" si="1"/>
        <v/>
      </c>
      <c r="L19" s="131" t="str">
        <f t="shared" si="2"/>
        <v/>
      </c>
      <c r="M19" s="131" t="str">
        <f t="shared" si="2"/>
        <v/>
      </c>
      <c r="N19" s="131" t="str">
        <f t="shared" si="2"/>
        <v/>
      </c>
      <c r="O19" s="131" t="str">
        <f t="shared" si="2"/>
        <v/>
      </c>
      <c r="P19" s="131" t="str">
        <f t="shared" si="2"/>
        <v/>
      </c>
      <c r="Q19" s="131" t="str">
        <f t="shared" si="2"/>
        <v/>
      </c>
      <c r="R19" s="131" t="str">
        <f t="shared" si="2"/>
        <v/>
      </c>
      <c r="S19" s="131" t="str">
        <f t="shared" si="2"/>
        <v/>
      </c>
      <c r="T19" s="131" t="str">
        <f t="shared" si="2"/>
        <v/>
      </c>
      <c r="U19" s="131" t="str">
        <f t="shared" si="2"/>
        <v/>
      </c>
      <c r="V19" s="131" t="str">
        <f t="shared" si="3"/>
        <v/>
      </c>
      <c r="W19" s="131" t="str">
        <f t="shared" si="3"/>
        <v/>
      </c>
      <c r="X19" s="131" t="str">
        <f t="shared" si="3"/>
        <v/>
      </c>
      <c r="Y19" s="131" t="str">
        <f t="shared" si="3"/>
        <v/>
      </c>
      <c r="Z19" s="131" t="str">
        <f t="shared" si="3"/>
        <v/>
      </c>
      <c r="AA19" s="131" t="str">
        <f t="shared" si="3"/>
        <v/>
      </c>
      <c r="AB19" s="131" t="str">
        <f t="shared" si="3"/>
        <v/>
      </c>
      <c r="AC19" s="131" t="str">
        <f t="shared" si="3"/>
        <v/>
      </c>
      <c r="AD19" s="131" t="str">
        <f t="shared" si="3"/>
        <v/>
      </c>
      <c r="AE19" s="131" t="str">
        <f t="shared" si="3"/>
        <v/>
      </c>
      <c r="AF19" s="131" t="str">
        <f t="shared" si="4"/>
        <v/>
      </c>
      <c r="AG19" s="131" t="str">
        <f t="shared" si="4"/>
        <v/>
      </c>
      <c r="AH19" s="131" t="str">
        <f t="shared" si="4"/>
        <v/>
      </c>
      <c r="AI19" s="131" t="str">
        <f t="shared" si="4"/>
        <v/>
      </c>
      <c r="AJ19" s="131" t="str">
        <f t="shared" si="4"/>
        <v/>
      </c>
      <c r="AK19" s="131" t="str">
        <f t="shared" si="4"/>
        <v/>
      </c>
      <c r="AL19" s="131" t="str">
        <f t="shared" si="4"/>
        <v/>
      </c>
      <c r="AM19" s="131" t="str">
        <f t="shared" si="4"/>
        <v/>
      </c>
      <c r="AN19" s="131" t="str">
        <f t="shared" si="4"/>
        <v/>
      </c>
      <c r="AO19" s="131" t="str">
        <f t="shared" si="4"/>
        <v/>
      </c>
      <c r="AP19" s="131" t="str">
        <f t="shared" si="5"/>
        <v/>
      </c>
      <c r="AQ19" s="131" t="str">
        <f t="shared" si="5"/>
        <v/>
      </c>
      <c r="AR19" s="131" t="str">
        <f t="shared" si="5"/>
        <v/>
      </c>
      <c r="AS19" s="131" t="str">
        <f t="shared" si="5"/>
        <v/>
      </c>
      <c r="AT19" s="131" t="str">
        <f t="shared" si="5"/>
        <v/>
      </c>
      <c r="AU19" s="131" t="str">
        <f t="shared" si="5"/>
        <v/>
      </c>
      <c r="AV19" s="131" t="str">
        <f t="shared" si="5"/>
        <v/>
      </c>
      <c r="AW19" s="131" t="str">
        <f t="shared" si="5"/>
        <v/>
      </c>
      <c r="AX19" s="131" t="str">
        <f t="shared" si="5"/>
        <v/>
      </c>
      <c r="AY19" s="131" t="str">
        <f t="shared" si="5"/>
        <v/>
      </c>
      <c r="AZ19" s="131" t="str">
        <f t="shared" si="5"/>
        <v/>
      </c>
    </row>
    <row r="20" spans="1:52" x14ac:dyDescent="0.2">
      <c r="A20" s="135">
        <v>11</v>
      </c>
      <c r="B20" s="131" t="str">
        <f t="shared" ref="B20:K29" si="6">IFERROR(VLOOKUP($B$3&amp;"_"&amp;B$8&amp;$A20,LookUpTable_CountyName_AllYears,3,FALSE),"")</f>
        <v/>
      </c>
      <c r="C20" s="131" t="str">
        <f t="shared" si="6"/>
        <v/>
      </c>
      <c r="D20" s="131" t="str">
        <f t="shared" si="6"/>
        <v/>
      </c>
      <c r="E20" s="131" t="str">
        <f t="shared" si="6"/>
        <v/>
      </c>
      <c r="F20" s="131" t="str">
        <f t="shared" si="6"/>
        <v/>
      </c>
      <c r="G20" s="131" t="str">
        <f t="shared" si="6"/>
        <v/>
      </c>
      <c r="H20" s="131" t="str">
        <f t="shared" si="6"/>
        <v/>
      </c>
      <c r="I20" s="131" t="str">
        <f t="shared" si="6"/>
        <v/>
      </c>
      <c r="J20" s="131" t="str">
        <f t="shared" si="6"/>
        <v/>
      </c>
      <c r="K20" s="131" t="str">
        <f t="shared" si="6"/>
        <v/>
      </c>
      <c r="L20" s="131" t="str">
        <f t="shared" ref="L20:U29" si="7">IFERROR(VLOOKUP($B$3&amp;"_"&amp;L$8&amp;$A20,LookUpTable_CountyName_AllYears,3,FALSE),"")</f>
        <v/>
      </c>
      <c r="M20" s="131" t="str">
        <f t="shared" si="7"/>
        <v/>
      </c>
      <c r="N20" s="131" t="str">
        <f t="shared" si="7"/>
        <v/>
      </c>
      <c r="O20" s="131" t="str">
        <f t="shared" si="7"/>
        <v/>
      </c>
      <c r="P20" s="131" t="str">
        <f t="shared" si="7"/>
        <v/>
      </c>
      <c r="Q20" s="131" t="str">
        <f t="shared" si="7"/>
        <v/>
      </c>
      <c r="R20" s="131" t="str">
        <f t="shared" si="7"/>
        <v/>
      </c>
      <c r="S20" s="131" t="str">
        <f t="shared" si="7"/>
        <v/>
      </c>
      <c r="T20" s="131" t="str">
        <f t="shared" si="7"/>
        <v/>
      </c>
      <c r="U20" s="131" t="str">
        <f t="shared" si="7"/>
        <v/>
      </c>
      <c r="V20" s="131" t="str">
        <f t="shared" ref="V20:AE29" si="8">IFERROR(VLOOKUP($B$3&amp;"_"&amp;V$8&amp;$A20,LookUpTable_CountyName_AllYears,3,FALSE),"")</f>
        <v/>
      </c>
      <c r="W20" s="131" t="str">
        <f t="shared" si="8"/>
        <v/>
      </c>
      <c r="X20" s="131" t="str">
        <f t="shared" si="8"/>
        <v/>
      </c>
      <c r="Y20" s="131" t="str">
        <f t="shared" si="8"/>
        <v/>
      </c>
      <c r="Z20" s="131" t="str">
        <f t="shared" si="8"/>
        <v/>
      </c>
      <c r="AA20" s="131" t="str">
        <f t="shared" si="8"/>
        <v/>
      </c>
      <c r="AB20" s="131" t="str">
        <f t="shared" si="8"/>
        <v/>
      </c>
      <c r="AC20" s="131" t="str">
        <f t="shared" si="8"/>
        <v/>
      </c>
      <c r="AD20" s="131" t="str">
        <f t="shared" si="8"/>
        <v/>
      </c>
      <c r="AE20" s="131" t="str">
        <f t="shared" si="8"/>
        <v/>
      </c>
      <c r="AF20" s="131" t="str">
        <f t="shared" ref="AF20:AO29" si="9">IFERROR(VLOOKUP($B$3&amp;"_"&amp;AF$8&amp;$A20,LookUpTable_CountyName_AllYears,3,FALSE),"")</f>
        <v/>
      </c>
      <c r="AG20" s="131" t="str">
        <f t="shared" si="9"/>
        <v/>
      </c>
      <c r="AH20" s="131" t="str">
        <f t="shared" si="9"/>
        <v/>
      </c>
      <c r="AI20" s="131" t="str">
        <f t="shared" si="9"/>
        <v/>
      </c>
      <c r="AJ20" s="131" t="str">
        <f t="shared" si="9"/>
        <v/>
      </c>
      <c r="AK20" s="131" t="str">
        <f t="shared" si="9"/>
        <v/>
      </c>
      <c r="AL20" s="131" t="str">
        <f t="shared" si="9"/>
        <v/>
      </c>
      <c r="AM20" s="131" t="str">
        <f t="shared" si="9"/>
        <v/>
      </c>
      <c r="AN20" s="131" t="str">
        <f t="shared" si="9"/>
        <v/>
      </c>
      <c r="AO20" s="131" t="str">
        <f t="shared" si="9"/>
        <v/>
      </c>
      <c r="AP20" s="131" t="str">
        <f t="shared" ref="AP20:AZ29" si="10">IFERROR(VLOOKUP($B$3&amp;"_"&amp;AP$8&amp;$A20,LookUpTable_CountyName_AllYears,3,FALSE),"")</f>
        <v/>
      </c>
      <c r="AQ20" s="131" t="str">
        <f t="shared" si="10"/>
        <v/>
      </c>
      <c r="AR20" s="131" t="str">
        <f t="shared" si="10"/>
        <v/>
      </c>
      <c r="AS20" s="131" t="str">
        <f t="shared" si="10"/>
        <v/>
      </c>
      <c r="AT20" s="131" t="str">
        <f t="shared" si="10"/>
        <v/>
      </c>
      <c r="AU20" s="131" t="str">
        <f t="shared" si="10"/>
        <v/>
      </c>
      <c r="AV20" s="131" t="str">
        <f t="shared" si="10"/>
        <v/>
      </c>
      <c r="AW20" s="131" t="str">
        <f t="shared" si="10"/>
        <v/>
      </c>
      <c r="AX20" s="131" t="str">
        <f t="shared" si="10"/>
        <v/>
      </c>
      <c r="AY20" s="131" t="str">
        <f t="shared" si="10"/>
        <v/>
      </c>
      <c r="AZ20" s="131" t="str">
        <f t="shared" si="10"/>
        <v/>
      </c>
    </row>
    <row r="21" spans="1:52" x14ac:dyDescent="0.2">
      <c r="A21" s="135">
        <v>12</v>
      </c>
      <c r="B21" s="131" t="str">
        <f t="shared" si="6"/>
        <v/>
      </c>
      <c r="C21" s="131" t="str">
        <f t="shared" si="6"/>
        <v/>
      </c>
      <c r="D21" s="131" t="str">
        <f t="shared" si="6"/>
        <v/>
      </c>
      <c r="E21" s="131" t="str">
        <f t="shared" si="6"/>
        <v/>
      </c>
      <c r="F21" s="131" t="str">
        <f t="shared" si="6"/>
        <v/>
      </c>
      <c r="G21" s="131" t="str">
        <f t="shared" si="6"/>
        <v/>
      </c>
      <c r="H21" s="131" t="str">
        <f t="shared" si="6"/>
        <v/>
      </c>
      <c r="I21" s="131" t="str">
        <f t="shared" si="6"/>
        <v/>
      </c>
      <c r="J21" s="131" t="str">
        <f t="shared" si="6"/>
        <v/>
      </c>
      <c r="K21" s="131" t="str">
        <f t="shared" si="6"/>
        <v/>
      </c>
      <c r="L21" s="131" t="str">
        <f t="shared" si="7"/>
        <v/>
      </c>
      <c r="M21" s="131" t="str">
        <f t="shared" si="7"/>
        <v/>
      </c>
      <c r="N21" s="131" t="str">
        <f t="shared" si="7"/>
        <v/>
      </c>
      <c r="O21" s="131" t="str">
        <f t="shared" si="7"/>
        <v/>
      </c>
      <c r="P21" s="131" t="str">
        <f t="shared" si="7"/>
        <v/>
      </c>
      <c r="Q21" s="131" t="str">
        <f t="shared" si="7"/>
        <v/>
      </c>
      <c r="R21" s="131" t="str">
        <f t="shared" si="7"/>
        <v/>
      </c>
      <c r="S21" s="131" t="str">
        <f t="shared" si="7"/>
        <v/>
      </c>
      <c r="T21" s="131" t="str">
        <f t="shared" si="7"/>
        <v/>
      </c>
      <c r="U21" s="131" t="str">
        <f t="shared" si="7"/>
        <v/>
      </c>
      <c r="V21" s="131" t="str">
        <f t="shared" si="8"/>
        <v/>
      </c>
      <c r="W21" s="131" t="str">
        <f t="shared" si="8"/>
        <v/>
      </c>
      <c r="X21" s="131" t="str">
        <f t="shared" si="8"/>
        <v/>
      </c>
      <c r="Y21" s="131" t="str">
        <f t="shared" si="8"/>
        <v/>
      </c>
      <c r="Z21" s="131" t="str">
        <f t="shared" si="8"/>
        <v/>
      </c>
      <c r="AA21" s="131" t="str">
        <f t="shared" si="8"/>
        <v/>
      </c>
      <c r="AB21" s="131" t="str">
        <f t="shared" si="8"/>
        <v/>
      </c>
      <c r="AC21" s="131" t="str">
        <f t="shared" si="8"/>
        <v/>
      </c>
      <c r="AD21" s="131" t="str">
        <f t="shared" si="8"/>
        <v/>
      </c>
      <c r="AE21" s="131" t="str">
        <f t="shared" si="8"/>
        <v/>
      </c>
      <c r="AF21" s="131" t="str">
        <f t="shared" si="9"/>
        <v/>
      </c>
      <c r="AG21" s="131" t="str">
        <f t="shared" si="9"/>
        <v/>
      </c>
      <c r="AH21" s="131" t="str">
        <f t="shared" si="9"/>
        <v/>
      </c>
      <c r="AI21" s="131" t="str">
        <f t="shared" si="9"/>
        <v/>
      </c>
      <c r="AJ21" s="131" t="str">
        <f t="shared" si="9"/>
        <v/>
      </c>
      <c r="AK21" s="131" t="str">
        <f t="shared" si="9"/>
        <v/>
      </c>
      <c r="AL21" s="131" t="str">
        <f t="shared" si="9"/>
        <v/>
      </c>
      <c r="AM21" s="131" t="str">
        <f t="shared" si="9"/>
        <v/>
      </c>
      <c r="AN21" s="131" t="str">
        <f t="shared" si="9"/>
        <v/>
      </c>
      <c r="AO21" s="131" t="str">
        <f t="shared" si="9"/>
        <v/>
      </c>
      <c r="AP21" s="131" t="str">
        <f t="shared" si="10"/>
        <v/>
      </c>
      <c r="AQ21" s="131" t="str">
        <f t="shared" si="10"/>
        <v/>
      </c>
      <c r="AR21" s="131" t="str">
        <f t="shared" si="10"/>
        <v/>
      </c>
      <c r="AS21" s="131" t="str">
        <f t="shared" si="10"/>
        <v/>
      </c>
      <c r="AT21" s="131" t="str">
        <f t="shared" si="10"/>
        <v/>
      </c>
      <c r="AU21" s="131" t="str">
        <f t="shared" si="10"/>
        <v/>
      </c>
      <c r="AV21" s="131" t="str">
        <f t="shared" si="10"/>
        <v/>
      </c>
      <c r="AW21" s="131" t="str">
        <f t="shared" si="10"/>
        <v/>
      </c>
      <c r="AX21" s="131" t="str">
        <f t="shared" si="10"/>
        <v/>
      </c>
      <c r="AY21" s="131" t="str">
        <f t="shared" si="10"/>
        <v/>
      </c>
      <c r="AZ21" s="131" t="str">
        <f t="shared" si="10"/>
        <v/>
      </c>
    </row>
    <row r="22" spans="1:52" x14ac:dyDescent="0.2">
      <c r="A22" s="135">
        <v>13</v>
      </c>
      <c r="B22" s="131" t="str">
        <f t="shared" si="6"/>
        <v/>
      </c>
      <c r="C22" s="131" t="str">
        <f t="shared" si="6"/>
        <v/>
      </c>
      <c r="D22" s="131" t="str">
        <f t="shared" si="6"/>
        <v/>
      </c>
      <c r="E22" s="131" t="str">
        <f t="shared" si="6"/>
        <v/>
      </c>
      <c r="F22" s="131" t="str">
        <f t="shared" si="6"/>
        <v/>
      </c>
      <c r="G22" s="131" t="str">
        <f t="shared" si="6"/>
        <v/>
      </c>
      <c r="H22" s="131" t="str">
        <f t="shared" si="6"/>
        <v/>
      </c>
      <c r="I22" s="131" t="str">
        <f t="shared" si="6"/>
        <v/>
      </c>
      <c r="J22" s="131" t="str">
        <f t="shared" si="6"/>
        <v/>
      </c>
      <c r="K22" s="131" t="str">
        <f t="shared" si="6"/>
        <v/>
      </c>
      <c r="L22" s="131" t="str">
        <f t="shared" si="7"/>
        <v/>
      </c>
      <c r="M22" s="131" t="str">
        <f t="shared" si="7"/>
        <v/>
      </c>
      <c r="N22" s="131" t="str">
        <f t="shared" si="7"/>
        <v/>
      </c>
      <c r="O22" s="131" t="str">
        <f t="shared" si="7"/>
        <v/>
      </c>
      <c r="P22" s="131" t="str">
        <f t="shared" si="7"/>
        <v/>
      </c>
      <c r="Q22" s="131" t="str">
        <f t="shared" si="7"/>
        <v/>
      </c>
      <c r="R22" s="131" t="str">
        <f t="shared" si="7"/>
        <v/>
      </c>
      <c r="S22" s="131" t="str">
        <f t="shared" si="7"/>
        <v/>
      </c>
      <c r="T22" s="131" t="str">
        <f t="shared" si="7"/>
        <v/>
      </c>
      <c r="U22" s="131" t="str">
        <f t="shared" si="7"/>
        <v/>
      </c>
      <c r="V22" s="131" t="str">
        <f t="shared" si="8"/>
        <v/>
      </c>
      <c r="W22" s="131" t="str">
        <f t="shared" si="8"/>
        <v/>
      </c>
      <c r="X22" s="131" t="str">
        <f t="shared" si="8"/>
        <v/>
      </c>
      <c r="Y22" s="131" t="str">
        <f t="shared" si="8"/>
        <v/>
      </c>
      <c r="Z22" s="131" t="str">
        <f t="shared" si="8"/>
        <v/>
      </c>
      <c r="AA22" s="131" t="str">
        <f t="shared" si="8"/>
        <v/>
      </c>
      <c r="AB22" s="131" t="str">
        <f t="shared" si="8"/>
        <v/>
      </c>
      <c r="AC22" s="131" t="str">
        <f t="shared" si="8"/>
        <v/>
      </c>
      <c r="AD22" s="131" t="str">
        <f t="shared" si="8"/>
        <v/>
      </c>
      <c r="AE22" s="131" t="str">
        <f t="shared" si="8"/>
        <v/>
      </c>
      <c r="AF22" s="131" t="str">
        <f t="shared" si="9"/>
        <v/>
      </c>
      <c r="AG22" s="131" t="str">
        <f t="shared" si="9"/>
        <v/>
      </c>
      <c r="AH22" s="131" t="str">
        <f t="shared" si="9"/>
        <v/>
      </c>
      <c r="AI22" s="131" t="str">
        <f t="shared" si="9"/>
        <v/>
      </c>
      <c r="AJ22" s="131" t="str">
        <f t="shared" si="9"/>
        <v/>
      </c>
      <c r="AK22" s="131" t="str">
        <f t="shared" si="9"/>
        <v/>
      </c>
      <c r="AL22" s="131" t="str">
        <f t="shared" si="9"/>
        <v/>
      </c>
      <c r="AM22" s="131" t="str">
        <f t="shared" si="9"/>
        <v/>
      </c>
      <c r="AN22" s="131" t="str">
        <f t="shared" si="9"/>
        <v/>
      </c>
      <c r="AO22" s="131" t="str">
        <f t="shared" si="9"/>
        <v/>
      </c>
      <c r="AP22" s="131" t="str">
        <f t="shared" si="10"/>
        <v/>
      </c>
      <c r="AQ22" s="131" t="str">
        <f t="shared" si="10"/>
        <v/>
      </c>
      <c r="AR22" s="131" t="str">
        <f t="shared" si="10"/>
        <v/>
      </c>
      <c r="AS22" s="131" t="str">
        <f t="shared" si="10"/>
        <v/>
      </c>
      <c r="AT22" s="131" t="str">
        <f t="shared" si="10"/>
        <v/>
      </c>
      <c r="AU22" s="131" t="str">
        <f t="shared" si="10"/>
        <v/>
      </c>
      <c r="AV22" s="131" t="str">
        <f t="shared" si="10"/>
        <v/>
      </c>
      <c r="AW22" s="131" t="str">
        <f t="shared" si="10"/>
        <v/>
      </c>
      <c r="AX22" s="131" t="str">
        <f t="shared" si="10"/>
        <v/>
      </c>
      <c r="AY22" s="131" t="str">
        <f t="shared" si="10"/>
        <v/>
      </c>
      <c r="AZ22" s="131" t="str">
        <f t="shared" si="10"/>
        <v/>
      </c>
    </row>
    <row r="23" spans="1:52" x14ac:dyDescent="0.2">
      <c r="A23" s="135">
        <v>14</v>
      </c>
      <c r="B23" s="131" t="str">
        <f t="shared" si="6"/>
        <v/>
      </c>
      <c r="C23" s="131" t="str">
        <f t="shared" si="6"/>
        <v/>
      </c>
      <c r="D23" s="131" t="str">
        <f t="shared" si="6"/>
        <v/>
      </c>
      <c r="E23" s="131" t="str">
        <f t="shared" si="6"/>
        <v/>
      </c>
      <c r="F23" s="131" t="str">
        <f t="shared" si="6"/>
        <v/>
      </c>
      <c r="G23" s="131" t="str">
        <f t="shared" si="6"/>
        <v/>
      </c>
      <c r="H23" s="131" t="str">
        <f t="shared" si="6"/>
        <v/>
      </c>
      <c r="I23" s="131" t="str">
        <f t="shared" si="6"/>
        <v/>
      </c>
      <c r="J23" s="131" t="str">
        <f t="shared" si="6"/>
        <v/>
      </c>
      <c r="K23" s="131" t="str">
        <f t="shared" si="6"/>
        <v/>
      </c>
      <c r="L23" s="131" t="str">
        <f t="shared" si="7"/>
        <v/>
      </c>
      <c r="M23" s="131" t="str">
        <f t="shared" si="7"/>
        <v/>
      </c>
      <c r="N23" s="131" t="str">
        <f t="shared" si="7"/>
        <v/>
      </c>
      <c r="O23" s="131" t="str">
        <f t="shared" si="7"/>
        <v/>
      </c>
      <c r="P23" s="131" t="str">
        <f t="shared" si="7"/>
        <v/>
      </c>
      <c r="Q23" s="131" t="str">
        <f t="shared" si="7"/>
        <v/>
      </c>
      <c r="R23" s="131" t="str">
        <f t="shared" si="7"/>
        <v/>
      </c>
      <c r="S23" s="131" t="str">
        <f t="shared" si="7"/>
        <v/>
      </c>
      <c r="T23" s="131" t="str">
        <f t="shared" si="7"/>
        <v/>
      </c>
      <c r="U23" s="131" t="str">
        <f t="shared" si="7"/>
        <v/>
      </c>
      <c r="V23" s="131" t="str">
        <f t="shared" si="8"/>
        <v/>
      </c>
      <c r="W23" s="131" t="str">
        <f t="shared" si="8"/>
        <v/>
      </c>
      <c r="X23" s="131" t="str">
        <f t="shared" si="8"/>
        <v/>
      </c>
      <c r="Y23" s="131" t="str">
        <f t="shared" si="8"/>
        <v/>
      </c>
      <c r="Z23" s="131" t="str">
        <f t="shared" si="8"/>
        <v/>
      </c>
      <c r="AA23" s="131" t="str">
        <f t="shared" si="8"/>
        <v/>
      </c>
      <c r="AB23" s="131" t="str">
        <f t="shared" si="8"/>
        <v/>
      </c>
      <c r="AC23" s="131" t="str">
        <f t="shared" si="8"/>
        <v/>
      </c>
      <c r="AD23" s="131" t="str">
        <f t="shared" si="8"/>
        <v/>
      </c>
      <c r="AE23" s="131" t="str">
        <f t="shared" si="8"/>
        <v/>
      </c>
      <c r="AF23" s="131" t="str">
        <f t="shared" si="9"/>
        <v/>
      </c>
      <c r="AG23" s="131" t="str">
        <f t="shared" si="9"/>
        <v/>
      </c>
      <c r="AH23" s="131" t="str">
        <f t="shared" si="9"/>
        <v/>
      </c>
      <c r="AI23" s="131" t="str">
        <f t="shared" si="9"/>
        <v/>
      </c>
      <c r="AJ23" s="131" t="str">
        <f t="shared" si="9"/>
        <v/>
      </c>
      <c r="AK23" s="131" t="str">
        <f t="shared" si="9"/>
        <v/>
      </c>
      <c r="AL23" s="131" t="str">
        <f t="shared" si="9"/>
        <v/>
      </c>
      <c r="AM23" s="131" t="str">
        <f t="shared" si="9"/>
        <v/>
      </c>
      <c r="AN23" s="131" t="str">
        <f t="shared" si="9"/>
        <v/>
      </c>
      <c r="AO23" s="131" t="str">
        <f t="shared" si="9"/>
        <v/>
      </c>
      <c r="AP23" s="131" t="str">
        <f t="shared" si="10"/>
        <v/>
      </c>
      <c r="AQ23" s="131" t="str">
        <f t="shared" si="10"/>
        <v/>
      </c>
      <c r="AR23" s="131" t="str">
        <f t="shared" si="10"/>
        <v/>
      </c>
      <c r="AS23" s="131" t="str">
        <f t="shared" si="10"/>
        <v/>
      </c>
      <c r="AT23" s="131" t="str">
        <f t="shared" si="10"/>
        <v/>
      </c>
      <c r="AU23" s="131" t="str">
        <f t="shared" si="10"/>
        <v/>
      </c>
      <c r="AV23" s="131" t="str">
        <f t="shared" si="10"/>
        <v/>
      </c>
      <c r="AW23" s="131" t="str">
        <f t="shared" si="10"/>
        <v/>
      </c>
      <c r="AX23" s="131" t="str">
        <f t="shared" si="10"/>
        <v/>
      </c>
      <c r="AY23" s="131" t="str">
        <f t="shared" si="10"/>
        <v/>
      </c>
      <c r="AZ23" s="131" t="str">
        <f t="shared" si="10"/>
        <v/>
      </c>
    </row>
    <row r="24" spans="1:52" x14ac:dyDescent="0.2">
      <c r="A24" s="135">
        <v>15</v>
      </c>
      <c r="B24" s="131" t="str">
        <f t="shared" si="6"/>
        <v/>
      </c>
      <c r="C24" s="131" t="str">
        <f t="shared" si="6"/>
        <v/>
      </c>
      <c r="D24" s="131" t="str">
        <f t="shared" si="6"/>
        <v/>
      </c>
      <c r="E24" s="131" t="str">
        <f t="shared" si="6"/>
        <v/>
      </c>
      <c r="F24" s="131" t="str">
        <f t="shared" si="6"/>
        <v/>
      </c>
      <c r="G24" s="131" t="str">
        <f t="shared" si="6"/>
        <v/>
      </c>
      <c r="H24" s="131" t="str">
        <f t="shared" si="6"/>
        <v/>
      </c>
      <c r="I24" s="131" t="str">
        <f t="shared" si="6"/>
        <v/>
      </c>
      <c r="J24" s="131" t="str">
        <f t="shared" si="6"/>
        <v/>
      </c>
      <c r="K24" s="131" t="str">
        <f t="shared" si="6"/>
        <v/>
      </c>
      <c r="L24" s="131" t="str">
        <f t="shared" si="7"/>
        <v/>
      </c>
      <c r="M24" s="131" t="str">
        <f t="shared" si="7"/>
        <v/>
      </c>
      <c r="N24" s="131" t="str">
        <f t="shared" si="7"/>
        <v/>
      </c>
      <c r="O24" s="131" t="str">
        <f t="shared" si="7"/>
        <v/>
      </c>
      <c r="P24" s="131" t="str">
        <f t="shared" si="7"/>
        <v/>
      </c>
      <c r="Q24" s="131" t="str">
        <f t="shared" si="7"/>
        <v/>
      </c>
      <c r="R24" s="131" t="str">
        <f t="shared" si="7"/>
        <v/>
      </c>
      <c r="S24" s="131" t="str">
        <f t="shared" si="7"/>
        <v/>
      </c>
      <c r="T24" s="131" t="str">
        <f t="shared" si="7"/>
        <v/>
      </c>
      <c r="U24" s="131" t="str">
        <f t="shared" si="7"/>
        <v/>
      </c>
      <c r="V24" s="131" t="str">
        <f t="shared" si="8"/>
        <v/>
      </c>
      <c r="W24" s="131" t="str">
        <f t="shared" si="8"/>
        <v/>
      </c>
      <c r="X24" s="131" t="str">
        <f t="shared" si="8"/>
        <v/>
      </c>
      <c r="Y24" s="131" t="str">
        <f t="shared" si="8"/>
        <v/>
      </c>
      <c r="Z24" s="131" t="str">
        <f t="shared" si="8"/>
        <v/>
      </c>
      <c r="AA24" s="131" t="str">
        <f t="shared" si="8"/>
        <v/>
      </c>
      <c r="AB24" s="131" t="str">
        <f t="shared" si="8"/>
        <v/>
      </c>
      <c r="AC24" s="131" t="str">
        <f t="shared" si="8"/>
        <v/>
      </c>
      <c r="AD24" s="131" t="str">
        <f t="shared" si="8"/>
        <v/>
      </c>
      <c r="AE24" s="131" t="str">
        <f t="shared" si="8"/>
        <v/>
      </c>
      <c r="AF24" s="131" t="str">
        <f t="shared" si="9"/>
        <v/>
      </c>
      <c r="AG24" s="131" t="str">
        <f t="shared" si="9"/>
        <v/>
      </c>
      <c r="AH24" s="131" t="str">
        <f t="shared" si="9"/>
        <v/>
      </c>
      <c r="AI24" s="131" t="str">
        <f t="shared" si="9"/>
        <v/>
      </c>
      <c r="AJ24" s="131" t="str">
        <f t="shared" si="9"/>
        <v/>
      </c>
      <c r="AK24" s="131" t="str">
        <f t="shared" si="9"/>
        <v/>
      </c>
      <c r="AL24" s="131" t="str">
        <f t="shared" si="9"/>
        <v/>
      </c>
      <c r="AM24" s="131" t="str">
        <f t="shared" si="9"/>
        <v/>
      </c>
      <c r="AN24" s="131" t="str">
        <f t="shared" si="9"/>
        <v/>
      </c>
      <c r="AO24" s="131" t="str">
        <f t="shared" si="9"/>
        <v/>
      </c>
      <c r="AP24" s="131" t="str">
        <f t="shared" si="10"/>
        <v/>
      </c>
      <c r="AQ24" s="131" t="str">
        <f t="shared" si="10"/>
        <v/>
      </c>
      <c r="AR24" s="131" t="str">
        <f t="shared" si="10"/>
        <v/>
      </c>
      <c r="AS24" s="131" t="str">
        <f t="shared" si="10"/>
        <v/>
      </c>
      <c r="AT24" s="131" t="str">
        <f t="shared" si="10"/>
        <v/>
      </c>
      <c r="AU24" s="131" t="str">
        <f t="shared" si="10"/>
        <v/>
      </c>
      <c r="AV24" s="131" t="str">
        <f t="shared" si="10"/>
        <v/>
      </c>
      <c r="AW24" s="131" t="str">
        <f t="shared" si="10"/>
        <v/>
      </c>
      <c r="AX24" s="131" t="str">
        <f t="shared" si="10"/>
        <v/>
      </c>
      <c r="AY24" s="131" t="str">
        <f t="shared" si="10"/>
        <v/>
      </c>
      <c r="AZ24" s="131" t="str">
        <f t="shared" si="10"/>
        <v/>
      </c>
    </row>
    <row r="25" spans="1:52" x14ac:dyDescent="0.2">
      <c r="A25" s="135">
        <v>16</v>
      </c>
      <c r="B25" s="131" t="str">
        <f t="shared" si="6"/>
        <v/>
      </c>
      <c r="C25" s="131" t="str">
        <f t="shared" si="6"/>
        <v/>
      </c>
      <c r="D25" s="131" t="str">
        <f t="shared" si="6"/>
        <v/>
      </c>
      <c r="E25" s="131" t="str">
        <f t="shared" si="6"/>
        <v/>
      </c>
      <c r="F25" s="131" t="str">
        <f t="shared" si="6"/>
        <v/>
      </c>
      <c r="G25" s="131" t="str">
        <f t="shared" si="6"/>
        <v/>
      </c>
      <c r="H25" s="131" t="str">
        <f t="shared" si="6"/>
        <v/>
      </c>
      <c r="I25" s="131" t="str">
        <f t="shared" si="6"/>
        <v/>
      </c>
      <c r="J25" s="131" t="str">
        <f t="shared" si="6"/>
        <v/>
      </c>
      <c r="K25" s="131" t="str">
        <f t="shared" si="6"/>
        <v/>
      </c>
      <c r="L25" s="131" t="str">
        <f t="shared" si="7"/>
        <v/>
      </c>
      <c r="M25" s="131" t="str">
        <f t="shared" si="7"/>
        <v/>
      </c>
      <c r="N25" s="131" t="str">
        <f t="shared" si="7"/>
        <v/>
      </c>
      <c r="O25" s="131" t="str">
        <f t="shared" si="7"/>
        <v/>
      </c>
      <c r="P25" s="131" t="str">
        <f t="shared" si="7"/>
        <v/>
      </c>
      <c r="Q25" s="131" t="str">
        <f t="shared" si="7"/>
        <v/>
      </c>
      <c r="R25" s="131" t="str">
        <f t="shared" si="7"/>
        <v/>
      </c>
      <c r="S25" s="131" t="str">
        <f t="shared" si="7"/>
        <v/>
      </c>
      <c r="T25" s="131" t="str">
        <f t="shared" si="7"/>
        <v/>
      </c>
      <c r="U25" s="131" t="str">
        <f t="shared" si="7"/>
        <v/>
      </c>
      <c r="V25" s="131" t="str">
        <f t="shared" si="8"/>
        <v/>
      </c>
      <c r="W25" s="131" t="str">
        <f t="shared" si="8"/>
        <v/>
      </c>
      <c r="X25" s="131" t="str">
        <f t="shared" si="8"/>
        <v/>
      </c>
      <c r="Y25" s="131" t="str">
        <f t="shared" si="8"/>
        <v/>
      </c>
      <c r="Z25" s="131" t="str">
        <f t="shared" si="8"/>
        <v/>
      </c>
      <c r="AA25" s="131" t="str">
        <f t="shared" si="8"/>
        <v/>
      </c>
      <c r="AB25" s="131" t="str">
        <f t="shared" si="8"/>
        <v/>
      </c>
      <c r="AC25" s="131" t="str">
        <f t="shared" si="8"/>
        <v/>
      </c>
      <c r="AD25" s="131" t="str">
        <f t="shared" si="8"/>
        <v/>
      </c>
      <c r="AE25" s="131" t="str">
        <f t="shared" si="8"/>
        <v/>
      </c>
      <c r="AF25" s="131" t="str">
        <f t="shared" si="9"/>
        <v/>
      </c>
      <c r="AG25" s="131" t="str">
        <f t="shared" si="9"/>
        <v/>
      </c>
      <c r="AH25" s="131" t="str">
        <f t="shared" si="9"/>
        <v/>
      </c>
      <c r="AI25" s="131" t="str">
        <f t="shared" si="9"/>
        <v/>
      </c>
      <c r="AJ25" s="131" t="str">
        <f t="shared" si="9"/>
        <v/>
      </c>
      <c r="AK25" s="131" t="str">
        <f t="shared" si="9"/>
        <v/>
      </c>
      <c r="AL25" s="131" t="str">
        <f t="shared" si="9"/>
        <v/>
      </c>
      <c r="AM25" s="131" t="str">
        <f t="shared" si="9"/>
        <v/>
      </c>
      <c r="AN25" s="131" t="str">
        <f t="shared" si="9"/>
        <v/>
      </c>
      <c r="AO25" s="131" t="str">
        <f t="shared" si="9"/>
        <v/>
      </c>
      <c r="AP25" s="131" t="str">
        <f t="shared" si="10"/>
        <v/>
      </c>
      <c r="AQ25" s="131" t="str">
        <f t="shared" si="10"/>
        <v/>
      </c>
      <c r="AR25" s="131" t="str">
        <f t="shared" si="10"/>
        <v/>
      </c>
      <c r="AS25" s="131" t="str">
        <f t="shared" si="10"/>
        <v/>
      </c>
      <c r="AT25" s="131" t="str">
        <f t="shared" si="10"/>
        <v/>
      </c>
      <c r="AU25" s="131" t="str">
        <f t="shared" si="10"/>
        <v/>
      </c>
      <c r="AV25" s="131" t="str">
        <f t="shared" si="10"/>
        <v/>
      </c>
      <c r="AW25" s="131" t="str">
        <f t="shared" si="10"/>
        <v/>
      </c>
      <c r="AX25" s="131" t="str">
        <f t="shared" si="10"/>
        <v/>
      </c>
      <c r="AY25" s="131" t="str">
        <f t="shared" si="10"/>
        <v/>
      </c>
      <c r="AZ25" s="131" t="str">
        <f t="shared" si="10"/>
        <v/>
      </c>
    </row>
    <row r="26" spans="1:52" x14ac:dyDescent="0.2">
      <c r="A26" s="135">
        <v>17</v>
      </c>
      <c r="B26" s="131" t="str">
        <f t="shared" si="6"/>
        <v/>
      </c>
      <c r="C26" s="131" t="str">
        <f t="shared" si="6"/>
        <v/>
      </c>
      <c r="D26" s="131" t="str">
        <f t="shared" si="6"/>
        <v/>
      </c>
      <c r="E26" s="131" t="str">
        <f t="shared" si="6"/>
        <v/>
      </c>
      <c r="F26" s="131" t="str">
        <f t="shared" si="6"/>
        <v/>
      </c>
      <c r="G26" s="131" t="str">
        <f t="shared" si="6"/>
        <v/>
      </c>
      <c r="H26" s="131" t="str">
        <f t="shared" si="6"/>
        <v/>
      </c>
      <c r="I26" s="131" t="str">
        <f t="shared" si="6"/>
        <v/>
      </c>
      <c r="J26" s="131" t="str">
        <f t="shared" si="6"/>
        <v/>
      </c>
      <c r="K26" s="131" t="str">
        <f t="shared" si="6"/>
        <v/>
      </c>
      <c r="L26" s="131" t="str">
        <f t="shared" si="7"/>
        <v/>
      </c>
      <c r="M26" s="131" t="str">
        <f t="shared" si="7"/>
        <v/>
      </c>
      <c r="N26" s="131" t="str">
        <f t="shared" si="7"/>
        <v/>
      </c>
      <c r="O26" s="131" t="str">
        <f t="shared" si="7"/>
        <v/>
      </c>
      <c r="P26" s="131" t="str">
        <f t="shared" si="7"/>
        <v/>
      </c>
      <c r="Q26" s="131" t="str">
        <f t="shared" si="7"/>
        <v/>
      </c>
      <c r="R26" s="131" t="str">
        <f t="shared" si="7"/>
        <v/>
      </c>
      <c r="S26" s="131" t="str">
        <f t="shared" si="7"/>
        <v/>
      </c>
      <c r="T26" s="131" t="str">
        <f t="shared" si="7"/>
        <v/>
      </c>
      <c r="U26" s="131" t="str">
        <f t="shared" si="7"/>
        <v/>
      </c>
      <c r="V26" s="131" t="str">
        <f t="shared" si="8"/>
        <v/>
      </c>
      <c r="W26" s="131" t="str">
        <f t="shared" si="8"/>
        <v/>
      </c>
      <c r="X26" s="131" t="str">
        <f t="shared" si="8"/>
        <v/>
      </c>
      <c r="Y26" s="131" t="str">
        <f t="shared" si="8"/>
        <v/>
      </c>
      <c r="Z26" s="131" t="str">
        <f t="shared" si="8"/>
        <v/>
      </c>
      <c r="AA26" s="131" t="str">
        <f t="shared" si="8"/>
        <v/>
      </c>
      <c r="AB26" s="131" t="str">
        <f t="shared" si="8"/>
        <v/>
      </c>
      <c r="AC26" s="131" t="str">
        <f t="shared" si="8"/>
        <v/>
      </c>
      <c r="AD26" s="131" t="str">
        <f t="shared" si="8"/>
        <v/>
      </c>
      <c r="AE26" s="131" t="str">
        <f t="shared" si="8"/>
        <v/>
      </c>
      <c r="AF26" s="131" t="str">
        <f t="shared" si="9"/>
        <v/>
      </c>
      <c r="AG26" s="131" t="str">
        <f t="shared" si="9"/>
        <v/>
      </c>
      <c r="AH26" s="131" t="str">
        <f t="shared" si="9"/>
        <v/>
      </c>
      <c r="AI26" s="131" t="str">
        <f t="shared" si="9"/>
        <v/>
      </c>
      <c r="AJ26" s="131" t="str">
        <f t="shared" si="9"/>
        <v/>
      </c>
      <c r="AK26" s="131" t="str">
        <f t="shared" si="9"/>
        <v/>
      </c>
      <c r="AL26" s="131" t="str">
        <f t="shared" si="9"/>
        <v/>
      </c>
      <c r="AM26" s="131" t="str">
        <f t="shared" si="9"/>
        <v/>
      </c>
      <c r="AN26" s="131" t="str">
        <f t="shared" si="9"/>
        <v/>
      </c>
      <c r="AO26" s="131" t="str">
        <f t="shared" si="9"/>
        <v/>
      </c>
      <c r="AP26" s="131" t="str">
        <f t="shared" si="10"/>
        <v/>
      </c>
      <c r="AQ26" s="131" t="str">
        <f t="shared" si="10"/>
        <v/>
      </c>
      <c r="AR26" s="131" t="str">
        <f t="shared" si="10"/>
        <v/>
      </c>
      <c r="AS26" s="131" t="str">
        <f t="shared" si="10"/>
        <v/>
      </c>
      <c r="AT26" s="131" t="str">
        <f t="shared" si="10"/>
        <v/>
      </c>
      <c r="AU26" s="131" t="str">
        <f t="shared" si="10"/>
        <v/>
      </c>
      <c r="AV26" s="131" t="str">
        <f t="shared" si="10"/>
        <v/>
      </c>
      <c r="AW26" s="131" t="str">
        <f t="shared" si="10"/>
        <v/>
      </c>
      <c r="AX26" s="131" t="str">
        <f t="shared" si="10"/>
        <v/>
      </c>
      <c r="AY26" s="131" t="str">
        <f t="shared" si="10"/>
        <v/>
      </c>
      <c r="AZ26" s="131" t="str">
        <f t="shared" si="10"/>
        <v/>
      </c>
    </row>
    <row r="27" spans="1:52" x14ac:dyDescent="0.2">
      <c r="A27" s="135">
        <v>18</v>
      </c>
      <c r="B27" s="131" t="str">
        <f t="shared" si="6"/>
        <v/>
      </c>
      <c r="C27" s="131" t="str">
        <f t="shared" si="6"/>
        <v/>
      </c>
      <c r="D27" s="131" t="str">
        <f t="shared" si="6"/>
        <v/>
      </c>
      <c r="E27" s="131" t="str">
        <f t="shared" si="6"/>
        <v/>
      </c>
      <c r="F27" s="131" t="str">
        <f t="shared" si="6"/>
        <v/>
      </c>
      <c r="G27" s="131" t="str">
        <f t="shared" si="6"/>
        <v/>
      </c>
      <c r="H27" s="131" t="str">
        <f t="shared" si="6"/>
        <v/>
      </c>
      <c r="I27" s="131" t="str">
        <f t="shared" si="6"/>
        <v/>
      </c>
      <c r="J27" s="131" t="str">
        <f t="shared" si="6"/>
        <v/>
      </c>
      <c r="K27" s="131" t="str">
        <f t="shared" si="6"/>
        <v/>
      </c>
      <c r="L27" s="131" t="str">
        <f t="shared" si="7"/>
        <v/>
      </c>
      <c r="M27" s="131" t="str">
        <f t="shared" si="7"/>
        <v/>
      </c>
      <c r="N27" s="131" t="str">
        <f t="shared" si="7"/>
        <v/>
      </c>
      <c r="O27" s="131" t="str">
        <f t="shared" si="7"/>
        <v/>
      </c>
      <c r="P27" s="131" t="str">
        <f t="shared" si="7"/>
        <v/>
      </c>
      <c r="Q27" s="131" t="str">
        <f t="shared" si="7"/>
        <v/>
      </c>
      <c r="R27" s="131" t="str">
        <f t="shared" si="7"/>
        <v/>
      </c>
      <c r="S27" s="131" t="str">
        <f t="shared" si="7"/>
        <v/>
      </c>
      <c r="T27" s="131" t="str">
        <f t="shared" si="7"/>
        <v/>
      </c>
      <c r="U27" s="131" t="str">
        <f t="shared" si="7"/>
        <v/>
      </c>
      <c r="V27" s="131" t="str">
        <f t="shared" si="8"/>
        <v/>
      </c>
      <c r="W27" s="131" t="str">
        <f t="shared" si="8"/>
        <v/>
      </c>
      <c r="X27" s="131" t="str">
        <f t="shared" si="8"/>
        <v/>
      </c>
      <c r="Y27" s="131" t="str">
        <f t="shared" si="8"/>
        <v/>
      </c>
      <c r="Z27" s="131" t="str">
        <f t="shared" si="8"/>
        <v/>
      </c>
      <c r="AA27" s="131" t="str">
        <f t="shared" si="8"/>
        <v/>
      </c>
      <c r="AB27" s="131" t="str">
        <f t="shared" si="8"/>
        <v/>
      </c>
      <c r="AC27" s="131" t="str">
        <f t="shared" si="8"/>
        <v/>
      </c>
      <c r="AD27" s="131" t="str">
        <f t="shared" si="8"/>
        <v/>
      </c>
      <c r="AE27" s="131" t="str">
        <f t="shared" si="8"/>
        <v/>
      </c>
      <c r="AF27" s="131" t="str">
        <f t="shared" si="9"/>
        <v/>
      </c>
      <c r="AG27" s="131" t="str">
        <f t="shared" si="9"/>
        <v/>
      </c>
      <c r="AH27" s="131" t="str">
        <f t="shared" si="9"/>
        <v/>
      </c>
      <c r="AI27" s="131" t="str">
        <f t="shared" si="9"/>
        <v/>
      </c>
      <c r="AJ27" s="131" t="str">
        <f t="shared" si="9"/>
        <v/>
      </c>
      <c r="AK27" s="131" t="str">
        <f t="shared" si="9"/>
        <v/>
      </c>
      <c r="AL27" s="131" t="str">
        <f t="shared" si="9"/>
        <v/>
      </c>
      <c r="AM27" s="131" t="str">
        <f t="shared" si="9"/>
        <v/>
      </c>
      <c r="AN27" s="131" t="str">
        <f t="shared" si="9"/>
        <v/>
      </c>
      <c r="AO27" s="131" t="str">
        <f t="shared" si="9"/>
        <v/>
      </c>
      <c r="AP27" s="131" t="str">
        <f t="shared" si="10"/>
        <v/>
      </c>
      <c r="AQ27" s="131" t="str">
        <f t="shared" si="10"/>
        <v/>
      </c>
      <c r="AR27" s="131" t="str">
        <f t="shared" si="10"/>
        <v/>
      </c>
      <c r="AS27" s="131" t="str">
        <f t="shared" si="10"/>
        <v/>
      </c>
      <c r="AT27" s="131" t="str">
        <f t="shared" si="10"/>
        <v/>
      </c>
      <c r="AU27" s="131" t="str">
        <f t="shared" si="10"/>
        <v/>
      </c>
      <c r="AV27" s="131" t="str">
        <f t="shared" si="10"/>
        <v/>
      </c>
      <c r="AW27" s="131" t="str">
        <f t="shared" si="10"/>
        <v/>
      </c>
      <c r="AX27" s="131" t="str">
        <f t="shared" si="10"/>
        <v/>
      </c>
      <c r="AY27" s="131" t="str">
        <f t="shared" si="10"/>
        <v/>
      </c>
      <c r="AZ27" s="131" t="str">
        <f t="shared" si="10"/>
        <v/>
      </c>
    </row>
    <row r="28" spans="1:52" x14ac:dyDescent="0.2">
      <c r="A28" s="135">
        <v>19</v>
      </c>
      <c r="B28" s="131" t="str">
        <f t="shared" si="6"/>
        <v/>
      </c>
      <c r="C28" s="131" t="str">
        <f t="shared" si="6"/>
        <v/>
      </c>
      <c r="D28" s="131" t="str">
        <f t="shared" si="6"/>
        <v/>
      </c>
      <c r="E28" s="131" t="str">
        <f t="shared" si="6"/>
        <v/>
      </c>
      <c r="F28" s="131" t="str">
        <f t="shared" si="6"/>
        <v/>
      </c>
      <c r="G28" s="131" t="str">
        <f t="shared" si="6"/>
        <v/>
      </c>
      <c r="H28" s="131" t="str">
        <f t="shared" si="6"/>
        <v/>
      </c>
      <c r="I28" s="131" t="str">
        <f t="shared" si="6"/>
        <v/>
      </c>
      <c r="J28" s="131" t="str">
        <f t="shared" si="6"/>
        <v/>
      </c>
      <c r="K28" s="131" t="str">
        <f t="shared" si="6"/>
        <v/>
      </c>
      <c r="L28" s="131" t="str">
        <f t="shared" si="7"/>
        <v/>
      </c>
      <c r="M28" s="131" t="str">
        <f t="shared" si="7"/>
        <v/>
      </c>
      <c r="N28" s="131" t="str">
        <f t="shared" si="7"/>
        <v/>
      </c>
      <c r="O28" s="131" t="str">
        <f t="shared" si="7"/>
        <v/>
      </c>
      <c r="P28" s="131" t="str">
        <f t="shared" si="7"/>
        <v/>
      </c>
      <c r="Q28" s="131" t="str">
        <f t="shared" si="7"/>
        <v/>
      </c>
      <c r="R28" s="131" t="str">
        <f t="shared" si="7"/>
        <v/>
      </c>
      <c r="S28" s="131" t="str">
        <f t="shared" si="7"/>
        <v/>
      </c>
      <c r="T28" s="131" t="str">
        <f t="shared" si="7"/>
        <v/>
      </c>
      <c r="U28" s="131" t="str">
        <f t="shared" si="7"/>
        <v/>
      </c>
      <c r="V28" s="131" t="str">
        <f t="shared" si="8"/>
        <v/>
      </c>
      <c r="W28" s="131" t="str">
        <f t="shared" si="8"/>
        <v/>
      </c>
      <c r="X28" s="131" t="str">
        <f t="shared" si="8"/>
        <v/>
      </c>
      <c r="Y28" s="131" t="str">
        <f t="shared" si="8"/>
        <v/>
      </c>
      <c r="Z28" s="131" t="str">
        <f t="shared" si="8"/>
        <v/>
      </c>
      <c r="AA28" s="131" t="str">
        <f t="shared" si="8"/>
        <v/>
      </c>
      <c r="AB28" s="131" t="str">
        <f t="shared" si="8"/>
        <v/>
      </c>
      <c r="AC28" s="131" t="str">
        <f t="shared" si="8"/>
        <v/>
      </c>
      <c r="AD28" s="131" t="str">
        <f t="shared" si="8"/>
        <v/>
      </c>
      <c r="AE28" s="131" t="str">
        <f t="shared" si="8"/>
        <v/>
      </c>
      <c r="AF28" s="131" t="str">
        <f t="shared" si="9"/>
        <v/>
      </c>
      <c r="AG28" s="131" t="str">
        <f t="shared" si="9"/>
        <v/>
      </c>
      <c r="AH28" s="131" t="str">
        <f t="shared" si="9"/>
        <v/>
      </c>
      <c r="AI28" s="131" t="str">
        <f t="shared" si="9"/>
        <v/>
      </c>
      <c r="AJ28" s="131" t="str">
        <f t="shared" si="9"/>
        <v/>
      </c>
      <c r="AK28" s="131" t="str">
        <f t="shared" si="9"/>
        <v/>
      </c>
      <c r="AL28" s="131" t="str">
        <f t="shared" si="9"/>
        <v/>
      </c>
      <c r="AM28" s="131" t="str">
        <f t="shared" si="9"/>
        <v/>
      </c>
      <c r="AN28" s="131" t="str">
        <f t="shared" si="9"/>
        <v/>
      </c>
      <c r="AO28" s="131" t="str">
        <f t="shared" si="9"/>
        <v/>
      </c>
      <c r="AP28" s="131" t="str">
        <f t="shared" si="10"/>
        <v/>
      </c>
      <c r="AQ28" s="131" t="str">
        <f t="shared" si="10"/>
        <v/>
      </c>
      <c r="AR28" s="131" t="str">
        <f t="shared" si="10"/>
        <v/>
      </c>
      <c r="AS28" s="131" t="str">
        <f t="shared" si="10"/>
        <v/>
      </c>
      <c r="AT28" s="131" t="str">
        <f t="shared" si="10"/>
        <v/>
      </c>
      <c r="AU28" s="131" t="str">
        <f t="shared" si="10"/>
        <v/>
      </c>
      <c r="AV28" s="131" t="str">
        <f t="shared" si="10"/>
        <v/>
      </c>
      <c r="AW28" s="131" t="str">
        <f t="shared" si="10"/>
        <v/>
      </c>
      <c r="AX28" s="131" t="str">
        <f t="shared" si="10"/>
        <v/>
      </c>
      <c r="AY28" s="131" t="str">
        <f t="shared" si="10"/>
        <v/>
      </c>
      <c r="AZ28" s="131" t="str">
        <f t="shared" si="10"/>
        <v/>
      </c>
    </row>
    <row r="29" spans="1:52" x14ac:dyDescent="0.2">
      <c r="A29" s="135">
        <v>20</v>
      </c>
      <c r="B29" s="131" t="str">
        <f t="shared" si="6"/>
        <v/>
      </c>
      <c r="C29" s="131" t="str">
        <f t="shared" si="6"/>
        <v/>
      </c>
      <c r="D29" s="131" t="str">
        <f t="shared" si="6"/>
        <v/>
      </c>
      <c r="E29" s="131" t="str">
        <f t="shared" si="6"/>
        <v/>
      </c>
      <c r="F29" s="131" t="str">
        <f t="shared" si="6"/>
        <v/>
      </c>
      <c r="G29" s="131" t="str">
        <f t="shared" si="6"/>
        <v/>
      </c>
      <c r="H29" s="131" t="str">
        <f t="shared" si="6"/>
        <v/>
      </c>
      <c r="I29" s="131" t="str">
        <f t="shared" si="6"/>
        <v/>
      </c>
      <c r="J29" s="131" t="str">
        <f t="shared" si="6"/>
        <v/>
      </c>
      <c r="K29" s="131" t="str">
        <f t="shared" si="6"/>
        <v/>
      </c>
      <c r="L29" s="131" t="str">
        <f t="shared" si="7"/>
        <v/>
      </c>
      <c r="M29" s="131" t="str">
        <f t="shared" si="7"/>
        <v/>
      </c>
      <c r="N29" s="131" t="str">
        <f t="shared" si="7"/>
        <v/>
      </c>
      <c r="O29" s="131" t="str">
        <f t="shared" si="7"/>
        <v/>
      </c>
      <c r="P29" s="131" t="str">
        <f t="shared" si="7"/>
        <v/>
      </c>
      <c r="Q29" s="131" t="str">
        <f t="shared" si="7"/>
        <v/>
      </c>
      <c r="R29" s="131" t="str">
        <f t="shared" si="7"/>
        <v/>
      </c>
      <c r="S29" s="131" t="str">
        <f t="shared" si="7"/>
        <v/>
      </c>
      <c r="T29" s="131" t="str">
        <f t="shared" si="7"/>
        <v/>
      </c>
      <c r="U29" s="131" t="str">
        <f t="shared" si="7"/>
        <v/>
      </c>
      <c r="V29" s="131" t="str">
        <f t="shared" si="8"/>
        <v/>
      </c>
      <c r="W29" s="131" t="str">
        <f t="shared" si="8"/>
        <v/>
      </c>
      <c r="X29" s="131" t="str">
        <f t="shared" si="8"/>
        <v/>
      </c>
      <c r="Y29" s="131" t="str">
        <f t="shared" si="8"/>
        <v/>
      </c>
      <c r="Z29" s="131" t="str">
        <f t="shared" si="8"/>
        <v/>
      </c>
      <c r="AA29" s="131" t="str">
        <f t="shared" si="8"/>
        <v/>
      </c>
      <c r="AB29" s="131" t="str">
        <f t="shared" si="8"/>
        <v/>
      </c>
      <c r="AC29" s="131" t="str">
        <f t="shared" si="8"/>
        <v/>
      </c>
      <c r="AD29" s="131" t="str">
        <f t="shared" si="8"/>
        <v/>
      </c>
      <c r="AE29" s="131" t="str">
        <f t="shared" si="8"/>
        <v/>
      </c>
      <c r="AF29" s="131" t="str">
        <f t="shared" si="9"/>
        <v/>
      </c>
      <c r="AG29" s="131" t="str">
        <f t="shared" si="9"/>
        <v/>
      </c>
      <c r="AH29" s="131" t="str">
        <f t="shared" si="9"/>
        <v/>
      </c>
      <c r="AI29" s="131" t="str">
        <f t="shared" si="9"/>
        <v/>
      </c>
      <c r="AJ29" s="131" t="str">
        <f t="shared" si="9"/>
        <v/>
      </c>
      <c r="AK29" s="131" t="str">
        <f t="shared" si="9"/>
        <v/>
      </c>
      <c r="AL29" s="131" t="str">
        <f t="shared" si="9"/>
        <v/>
      </c>
      <c r="AM29" s="131" t="str">
        <f t="shared" si="9"/>
        <v/>
      </c>
      <c r="AN29" s="131" t="str">
        <f t="shared" si="9"/>
        <v/>
      </c>
      <c r="AO29" s="131" t="str">
        <f t="shared" si="9"/>
        <v/>
      </c>
      <c r="AP29" s="131" t="str">
        <f t="shared" si="10"/>
        <v/>
      </c>
      <c r="AQ29" s="131" t="str">
        <f t="shared" si="10"/>
        <v/>
      </c>
      <c r="AR29" s="131" t="str">
        <f t="shared" si="10"/>
        <v/>
      </c>
      <c r="AS29" s="131" t="str">
        <f t="shared" si="10"/>
        <v/>
      </c>
      <c r="AT29" s="131" t="str">
        <f t="shared" si="10"/>
        <v/>
      </c>
      <c r="AU29" s="131" t="str">
        <f t="shared" si="10"/>
        <v/>
      </c>
      <c r="AV29" s="131" t="str">
        <f t="shared" si="10"/>
        <v/>
      </c>
      <c r="AW29" s="131" t="str">
        <f t="shared" si="10"/>
        <v/>
      </c>
      <c r="AX29" s="131" t="str">
        <f t="shared" si="10"/>
        <v/>
      </c>
      <c r="AY29" s="131" t="str">
        <f t="shared" si="10"/>
        <v/>
      </c>
      <c r="AZ29" s="131" t="str">
        <f t="shared" si="10"/>
        <v/>
      </c>
    </row>
    <row r="30" spans="1:52" x14ac:dyDescent="0.2">
      <c r="A30" s="135">
        <v>21</v>
      </c>
      <c r="B30" s="131" t="str">
        <f t="shared" ref="B30:K39" si="11">IFERROR(VLOOKUP($B$3&amp;"_"&amp;B$8&amp;$A30,LookUpTable_CountyName_AllYears,3,FALSE),"")</f>
        <v/>
      </c>
      <c r="C30" s="131" t="str">
        <f t="shared" si="11"/>
        <v/>
      </c>
      <c r="D30" s="131" t="str">
        <f t="shared" si="11"/>
        <v/>
      </c>
      <c r="E30" s="131" t="str">
        <f t="shared" si="11"/>
        <v/>
      </c>
      <c r="F30" s="131" t="str">
        <f t="shared" si="11"/>
        <v/>
      </c>
      <c r="G30" s="131" t="str">
        <f t="shared" si="11"/>
        <v/>
      </c>
      <c r="H30" s="131" t="str">
        <f t="shared" si="11"/>
        <v/>
      </c>
      <c r="I30" s="131" t="str">
        <f t="shared" si="11"/>
        <v/>
      </c>
      <c r="J30" s="131" t="str">
        <f t="shared" si="11"/>
        <v/>
      </c>
      <c r="K30" s="131" t="str">
        <f t="shared" si="11"/>
        <v/>
      </c>
      <c r="L30" s="131" t="str">
        <f t="shared" ref="L30:U39" si="12">IFERROR(VLOOKUP($B$3&amp;"_"&amp;L$8&amp;$A30,LookUpTable_CountyName_AllYears,3,FALSE),"")</f>
        <v/>
      </c>
      <c r="M30" s="131" t="str">
        <f t="shared" si="12"/>
        <v/>
      </c>
      <c r="N30" s="131" t="str">
        <f t="shared" si="12"/>
        <v/>
      </c>
      <c r="O30" s="131" t="str">
        <f t="shared" si="12"/>
        <v/>
      </c>
      <c r="P30" s="131" t="str">
        <f t="shared" si="12"/>
        <v/>
      </c>
      <c r="Q30" s="131" t="str">
        <f t="shared" si="12"/>
        <v/>
      </c>
      <c r="R30" s="131" t="str">
        <f t="shared" si="12"/>
        <v/>
      </c>
      <c r="S30" s="131" t="str">
        <f t="shared" si="12"/>
        <v/>
      </c>
      <c r="T30" s="131" t="str">
        <f t="shared" si="12"/>
        <v/>
      </c>
      <c r="U30" s="131" t="str">
        <f t="shared" si="12"/>
        <v/>
      </c>
      <c r="V30" s="131" t="str">
        <f t="shared" ref="V30:AE39" si="13">IFERROR(VLOOKUP($B$3&amp;"_"&amp;V$8&amp;$A30,LookUpTable_CountyName_AllYears,3,FALSE),"")</f>
        <v/>
      </c>
      <c r="W30" s="131" t="str">
        <f t="shared" si="13"/>
        <v/>
      </c>
      <c r="X30" s="131" t="str">
        <f t="shared" si="13"/>
        <v/>
      </c>
      <c r="Y30" s="131" t="str">
        <f t="shared" si="13"/>
        <v/>
      </c>
      <c r="Z30" s="131" t="str">
        <f t="shared" si="13"/>
        <v/>
      </c>
      <c r="AA30" s="131" t="str">
        <f t="shared" si="13"/>
        <v/>
      </c>
      <c r="AB30" s="131" t="str">
        <f t="shared" si="13"/>
        <v/>
      </c>
      <c r="AC30" s="131" t="str">
        <f t="shared" si="13"/>
        <v/>
      </c>
      <c r="AD30" s="131" t="str">
        <f t="shared" si="13"/>
        <v/>
      </c>
      <c r="AE30" s="131" t="str">
        <f t="shared" si="13"/>
        <v/>
      </c>
      <c r="AF30" s="131" t="str">
        <f t="shared" ref="AF30:AO39" si="14">IFERROR(VLOOKUP($B$3&amp;"_"&amp;AF$8&amp;$A30,LookUpTable_CountyName_AllYears,3,FALSE),"")</f>
        <v/>
      </c>
      <c r="AG30" s="131" t="str">
        <f t="shared" si="14"/>
        <v/>
      </c>
      <c r="AH30" s="131" t="str">
        <f t="shared" si="14"/>
        <v/>
      </c>
      <c r="AI30" s="131" t="str">
        <f t="shared" si="14"/>
        <v/>
      </c>
      <c r="AJ30" s="131" t="str">
        <f t="shared" si="14"/>
        <v/>
      </c>
      <c r="AK30" s="131" t="str">
        <f t="shared" si="14"/>
        <v/>
      </c>
      <c r="AL30" s="131" t="str">
        <f t="shared" si="14"/>
        <v/>
      </c>
      <c r="AM30" s="131" t="str">
        <f t="shared" si="14"/>
        <v/>
      </c>
      <c r="AN30" s="131" t="str">
        <f t="shared" si="14"/>
        <v/>
      </c>
      <c r="AO30" s="131" t="str">
        <f t="shared" si="14"/>
        <v/>
      </c>
      <c r="AP30" s="131" t="str">
        <f t="shared" ref="AP30:AZ39" si="15">IFERROR(VLOOKUP($B$3&amp;"_"&amp;AP$8&amp;$A30,LookUpTable_CountyName_AllYears,3,FALSE),"")</f>
        <v/>
      </c>
      <c r="AQ30" s="131" t="str">
        <f t="shared" si="15"/>
        <v/>
      </c>
      <c r="AR30" s="131" t="str">
        <f t="shared" si="15"/>
        <v/>
      </c>
      <c r="AS30" s="131" t="str">
        <f t="shared" si="15"/>
        <v/>
      </c>
      <c r="AT30" s="131" t="str">
        <f t="shared" si="15"/>
        <v/>
      </c>
      <c r="AU30" s="131" t="str">
        <f t="shared" si="15"/>
        <v/>
      </c>
      <c r="AV30" s="131" t="str">
        <f t="shared" si="15"/>
        <v/>
      </c>
      <c r="AW30" s="131" t="str">
        <f t="shared" si="15"/>
        <v/>
      </c>
      <c r="AX30" s="131" t="str">
        <f t="shared" si="15"/>
        <v/>
      </c>
      <c r="AY30" s="131" t="str">
        <f t="shared" si="15"/>
        <v/>
      </c>
      <c r="AZ30" s="131" t="str">
        <f t="shared" si="15"/>
        <v/>
      </c>
    </row>
    <row r="31" spans="1:52" x14ac:dyDescent="0.2">
      <c r="A31" s="135">
        <v>22</v>
      </c>
      <c r="B31" s="131" t="str">
        <f t="shared" si="11"/>
        <v/>
      </c>
      <c r="C31" s="131" t="str">
        <f t="shared" si="11"/>
        <v/>
      </c>
      <c r="D31" s="131" t="str">
        <f t="shared" si="11"/>
        <v/>
      </c>
      <c r="E31" s="131" t="str">
        <f t="shared" si="11"/>
        <v/>
      </c>
      <c r="F31" s="131" t="str">
        <f t="shared" si="11"/>
        <v/>
      </c>
      <c r="G31" s="131" t="str">
        <f t="shared" si="11"/>
        <v/>
      </c>
      <c r="H31" s="131" t="str">
        <f t="shared" si="11"/>
        <v/>
      </c>
      <c r="I31" s="131" t="str">
        <f t="shared" si="11"/>
        <v/>
      </c>
      <c r="J31" s="131" t="str">
        <f t="shared" si="11"/>
        <v/>
      </c>
      <c r="K31" s="131" t="str">
        <f t="shared" si="11"/>
        <v/>
      </c>
      <c r="L31" s="131" t="str">
        <f t="shared" si="12"/>
        <v/>
      </c>
      <c r="M31" s="131" t="str">
        <f t="shared" si="12"/>
        <v/>
      </c>
      <c r="N31" s="131" t="str">
        <f t="shared" si="12"/>
        <v/>
      </c>
      <c r="O31" s="131" t="str">
        <f t="shared" si="12"/>
        <v/>
      </c>
      <c r="P31" s="131" t="str">
        <f t="shared" si="12"/>
        <v/>
      </c>
      <c r="Q31" s="131" t="str">
        <f t="shared" si="12"/>
        <v/>
      </c>
      <c r="R31" s="131" t="str">
        <f t="shared" si="12"/>
        <v/>
      </c>
      <c r="S31" s="131" t="str">
        <f t="shared" si="12"/>
        <v/>
      </c>
      <c r="T31" s="131" t="str">
        <f t="shared" si="12"/>
        <v/>
      </c>
      <c r="U31" s="131" t="str">
        <f t="shared" si="12"/>
        <v/>
      </c>
      <c r="V31" s="131" t="str">
        <f t="shared" si="13"/>
        <v/>
      </c>
      <c r="W31" s="131" t="str">
        <f t="shared" si="13"/>
        <v/>
      </c>
      <c r="X31" s="131" t="str">
        <f t="shared" si="13"/>
        <v/>
      </c>
      <c r="Y31" s="131" t="str">
        <f t="shared" si="13"/>
        <v/>
      </c>
      <c r="Z31" s="131" t="str">
        <f t="shared" si="13"/>
        <v/>
      </c>
      <c r="AA31" s="131" t="str">
        <f t="shared" si="13"/>
        <v/>
      </c>
      <c r="AB31" s="131" t="str">
        <f t="shared" si="13"/>
        <v/>
      </c>
      <c r="AC31" s="131" t="str">
        <f t="shared" si="13"/>
        <v/>
      </c>
      <c r="AD31" s="131" t="str">
        <f t="shared" si="13"/>
        <v/>
      </c>
      <c r="AE31" s="131" t="str">
        <f t="shared" si="13"/>
        <v/>
      </c>
      <c r="AF31" s="131" t="str">
        <f t="shared" si="14"/>
        <v/>
      </c>
      <c r="AG31" s="131" t="str">
        <f t="shared" si="14"/>
        <v/>
      </c>
      <c r="AH31" s="131" t="str">
        <f t="shared" si="14"/>
        <v/>
      </c>
      <c r="AI31" s="131" t="str">
        <f t="shared" si="14"/>
        <v/>
      </c>
      <c r="AJ31" s="131" t="str">
        <f t="shared" si="14"/>
        <v/>
      </c>
      <c r="AK31" s="131" t="str">
        <f t="shared" si="14"/>
        <v/>
      </c>
      <c r="AL31" s="131" t="str">
        <f t="shared" si="14"/>
        <v/>
      </c>
      <c r="AM31" s="131" t="str">
        <f t="shared" si="14"/>
        <v/>
      </c>
      <c r="AN31" s="131" t="str">
        <f t="shared" si="14"/>
        <v/>
      </c>
      <c r="AO31" s="131" t="str">
        <f t="shared" si="14"/>
        <v/>
      </c>
      <c r="AP31" s="131" t="str">
        <f t="shared" si="15"/>
        <v/>
      </c>
      <c r="AQ31" s="131" t="str">
        <f t="shared" si="15"/>
        <v/>
      </c>
      <c r="AR31" s="131" t="str">
        <f t="shared" si="15"/>
        <v/>
      </c>
      <c r="AS31" s="131" t="str">
        <f t="shared" si="15"/>
        <v/>
      </c>
      <c r="AT31" s="131" t="str">
        <f t="shared" si="15"/>
        <v/>
      </c>
      <c r="AU31" s="131" t="str">
        <f t="shared" si="15"/>
        <v/>
      </c>
      <c r="AV31" s="131" t="str">
        <f t="shared" si="15"/>
        <v/>
      </c>
      <c r="AW31" s="131" t="str">
        <f t="shared" si="15"/>
        <v/>
      </c>
      <c r="AX31" s="131" t="str">
        <f t="shared" si="15"/>
        <v/>
      </c>
      <c r="AY31" s="131" t="str">
        <f t="shared" si="15"/>
        <v/>
      </c>
      <c r="AZ31" s="131" t="str">
        <f t="shared" si="15"/>
        <v/>
      </c>
    </row>
    <row r="32" spans="1:52" x14ac:dyDescent="0.2">
      <c r="A32" s="135">
        <v>23</v>
      </c>
      <c r="B32" s="131" t="str">
        <f t="shared" si="11"/>
        <v/>
      </c>
      <c r="C32" s="131" t="str">
        <f t="shared" si="11"/>
        <v/>
      </c>
      <c r="D32" s="131" t="str">
        <f t="shared" si="11"/>
        <v/>
      </c>
      <c r="E32" s="131" t="str">
        <f t="shared" si="11"/>
        <v/>
      </c>
      <c r="F32" s="131" t="str">
        <f t="shared" si="11"/>
        <v/>
      </c>
      <c r="G32" s="131" t="str">
        <f t="shared" si="11"/>
        <v/>
      </c>
      <c r="H32" s="131" t="str">
        <f t="shared" si="11"/>
        <v/>
      </c>
      <c r="I32" s="131" t="str">
        <f t="shared" si="11"/>
        <v/>
      </c>
      <c r="J32" s="131" t="str">
        <f t="shared" si="11"/>
        <v/>
      </c>
      <c r="K32" s="131" t="str">
        <f t="shared" si="11"/>
        <v/>
      </c>
      <c r="L32" s="131" t="str">
        <f t="shared" si="12"/>
        <v/>
      </c>
      <c r="M32" s="131" t="str">
        <f t="shared" si="12"/>
        <v/>
      </c>
      <c r="N32" s="131" t="str">
        <f t="shared" si="12"/>
        <v/>
      </c>
      <c r="O32" s="131" t="str">
        <f t="shared" si="12"/>
        <v/>
      </c>
      <c r="P32" s="131" t="str">
        <f t="shared" si="12"/>
        <v/>
      </c>
      <c r="Q32" s="131" t="str">
        <f t="shared" si="12"/>
        <v/>
      </c>
      <c r="R32" s="131" t="str">
        <f t="shared" si="12"/>
        <v/>
      </c>
      <c r="S32" s="131" t="str">
        <f t="shared" si="12"/>
        <v/>
      </c>
      <c r="T32" s="131" t="str">
        <f t="shared" si="12"/>
        <v/>
      </c>
      <c r="U32" s="131" t="str">
        <f t="shared" si="12"/>
        <v/>
      </c>
      <c r="V32" s="131" t="str">
        <f t="shared" si="13"/>
        <v/>
      </c>
      <c r="W32" s="131" t="str">
        <f t="shared" si="13"/>
        <v/>
      </c>
      <c r="X32" s="131" t="str">
        <f t="shared" si="13"/>
        <v/>
      </c>
      <c r="Y32" s="131" t="str">
        <f t="shared" si="13"/>
        <v/>
      </c>
      <c r="Z32" s="131" t="str">
        <f t="shared" si="13"/>
        <v/>
      </c>
      <c r="AA32" s="131" t="str">
        <f t="shared" si="13"/>
        <v/>
      </c>
      <c r="AB32" s="131" t="str">
        <f t="shared" si="13"/>
        <v/>
      </c>
      <c r="AC32" s="131" t="str">
        <f t="shared" si="13"/>
        <v/>
      </c>
      <c r="AD32" s="131" t="str">
        <f t="shared" si="13"/>
        <v/>
      </c>
      <c r="AE32" s="131" t="str">
        <f t="shared" si="13"/>
        <v/>
      </c>
      <c r="AF32" s="131" t="str">
        <f t="shared" si="14"/>
        <v/>
      </c>
      <c r="AG32" s="131" t="str">
        <f t="shared" si="14"/>
        <v/>
      </c>
      <c r="AH32" s="131" t="str">
        <f t="shared" si="14"/>
        <v/>
      </c>
      <c r="AI32" s="131" t="str">
        <f t="shared" si="14"/>
        <v/>
      </c>
      <c r="AJ32" s="131" t="str">
        <f t="shared" si="14"/>
        <v/>
      </c>
      <c r="AK32" s="131" t="str">
        <f t="shared" si="14"/>
        <v/>
      </c>
      <c r="AL32" s="131" t="str">
        <f t="shared" si="14"/>
        <v/>
      </c>
      <c r="AM32" s="131" t="str">
        <f t="shared" si="14"/>
        <v/>
      </c>
      <c r="AN32" s="131" t="str">
        <f t="shared" si="14"/>
        <v/>
      </c>
      <c r="AO32" s="131" t="str">
        <f t="shared" si="14"/>
        <v/>
      </c>
      <c r="AP32" s="131" t="str">
        <f t="shared" si="15"/>
        <v/>
      </c>
      <c r="AQ32" s="131" t="str">
        <f t="shared" si="15"/>
        <v/>
      </c>
      <c r="AR32" s="131" t="str">
        <f t="shared" si="15"/>
        <v/>
      </c>
      <c r="AS32" s="131" t="str">
        <f t="shared" si="15"/>
        <v/>
      </c>
      <c r="AT32" s="131" t="str">
        <f t="shared" si="15"/>
        <v/>
      </c>
      <c r="AU32" s="131" t="str">
        <f t="shared" si="15"/>
        <v/>
      </c>
      <c r="AV32" s="131" t="str">
        <f t="shared" si="15"/>
        <v/>
      </c>
      <c r="AW32" s="131" t="str">
        <f t="shared" si="15"/>
        <v/>
      </c>
      <c r="AX32" s="131" t="str">
        <f t="shared" si="15"/>
        <v/>
      </c>
      <c r="AY32" s="131" t="str">
        <f t="shared" si="15"/>
        <v/>
      </c>
      <c r="AZ32" s="131" t="str">
        <f t="shared" si="15"/>
        <v/>
      </c>
    </row>
    <row r="33" spans="1:52" x14ac:dyDescent="0.2">
      <c r="A33" s="135">
        <v>24</v>
      </c>
      <c r="B33" s="131" t="str">
        <f t="shared" si="11"/>
        <v/>
      </c>
      <c r="C33" s="131" t="str">
        <f t="shared" si="11"/>
        <v/>
      </c>
      <c r="D33" s="131" t="str">
        <f t="shared" si="11"/>
        <v/>
      </c>
      <c r="E33" s="131" t="str">
        <f t="shared" si="11"/>
        <v/>
      </c>
      <c r="F33" s="131" t="str">
        <f t="shared" si="11"/>
        <v/>
      </c>
      <c r="G33" s="131" t="str">
        <f t="shared" si="11"/>
        <v/>
      </c>
      <c r="H33" s="131" t="str">
        <f t="shared" si="11"/>
        <v/>
      </c>
      <c r="I33" s="131" t="str">
        <f t="shared" si="11"/>
        <v/>
      </c>
      <c r="J33" s="131" t="str">
        <f t="shared" si="11"/>
        <v/>
      </c>
      <c r="K33" s="131" t="str">
        <f t="shared" si="11"/>
        <v/>
      </c>
      <c r="L33" s="131" t="str">
        <f t="shared" si="12"/>
        <v/>
      </c>
      <c r="M33" s="131" t="str">
        <f t="shared" si="12"/>
        <v/>
      </c>
      <c r="N33" s="131" t="str">
        <f t="shared" si="12"/>
        <v/>
      </c>
      <c r="O33" s="131" t="str">
        <f t="shared" si="12"/>
        <v/>
      </c>
      <c r="P33" s="131" t="str">
        <f t="shared" si="12"/>
        <v/>
      </c>
      <c r="Q33" s="131" t="str">
        <f t="shared" si="12"/>
        <v/>
      </c>
      <c r="R33" s="131" t="str">
        <f t="shared" si="12"/>
        <v/>
      </c>
      <c r="S33" s="131" t="str">
        <f t="shared" si="12"/>
        <v/>
      </c>
      <c r="T33" s="131" t="str">
        <f t="shared" si="12"/>
        <v/>
      </c>
      <c r="U33" s="131" t="str">
        <f t="shared" si="12"/>
        <v/>
      </c>
      <c r="V33" s="131" t="str">
        <f t="shared" si="13"/>
        <v/>
      </c>
      <c r="W33" s="131" t="str">
        <f t="shared" si="13"/>
        <v/>
      </c>
      <c r="X33" s="131" t="str">
        <f t="shared" si="13"/>
        <v/>
      </c>
      <c r="Y33" s="131" t="str">
        <f t="shared" si="13"/>
        <v/>
      </c>
      <c r="Z33" s="131" t="str">
        <f t="shared" si="13"/>
        <v/>
      </c>
      <c r="AA33" s="131" t="str">
        <f t="shared" si="13"/>
        <v/>
      </c>
      <c r="AB33" s="131" t="str">
        <f t="shared" si="13"/>
        <v/>
      </c>
      <c r="AC33" s="131" t="str">
        <f t="shared" si="13"/>
        <v/>
      </c>
      <c r="AD33" s="131" t="str">
        <f t="shared" si="13"/>
        <v/>
      </c>
      <c r="AE33" s="131" t="str">
        <f t="shared" si="13"/>
        <v/>
      </c>
      <c r="AF33" s="131" t="str">
        <f t="shared" si="14"/>
        <v/>
      </c>
      <c r="AG33" s="131" t="str">
        <f t="shared" si="14"/>
        <v/>
      </c>
      <c r="AH33" s="131" t="str">
        <f t="shared" si="14"/>
        <v/>
      </c>
      <c r="AI33" s="131" t="str">
        <f t="shared" si="14"/>
        <v/>
      </c>
      <c r="AJ33" s="131" t="str">
        <f t="shared" si="14"/>
        <v/>
      </c>
      <c r="AK33" s="131" t="str">
        <f t="shared" si="14"/>
        <v/>
      </c>
      <c r="AL33" s="131" t="str">
        <f t="shared" si="14"/>
        <v/>
      </c>
      <c r="AM33" s="131" t="str">
        <f t="shared" si="14"/>
        <v/>
      </c>
      <c r="AN33" s="131" t="str">
        <f t="shared" si="14"/>
        <v/>
      </c>
      <c r="AO33" s="131" t="str">
        <f t="shared" si="14"/>
        <v/>
      </c>
      <c r="AP33" s="131" t="str">
        <f t="shared" si="15"/>
        <v/>
      </c>
      <c r="AQ33" s="131" t="str">
        <f t="shared" si="15"/>
        <v/>
      </c>
      <c r="AR33" s="131" t="str">
        <f t="shared" si="15"/>
        <v/>
      </c>
      <c r="AS33" s="131" t="str">
        <f t="shared" si="15"/>
        <v/>
      </c>
      <c r="AT33" s="131" t="str">
        <f t="shared" si="15"/>
        <v/>
      </c>
      <c r="AU33" s="131" t="str">
        <f t="shared" si="15"/>
        <v/>
      </c>
      <c r="AV33" s="131" t="str">
        <f t="shared" si="15"/>
        <v/>
      </c>
      <c r="AW33" s="131" t="str">
        <f t="shared" si="15"/>
        <v/>
      </c>
      <c r="AX33" s="131" t="str">
        <f t="shared" si="15"/>
        <v/>
      </c>
      <c r="AY33" s="131" t="str">
        <f t="shared" si="15"/>
        <v/>
      </c>
      <c r="AZ33" s="131" t="str">
        <f t="shared" si="15"/>
        <v/>
      </c>
    </row>
    <row r="34" spans="1:52" x14ac:dyDescent="0.2">
      <c r="A34" s="135">
        <v>25</v>
      </c>
      <c r="B34" s="131" t="str">
        <f t="shared" si="11"/>
        <v/>
      </c>
      <c r="C34" s="131" t="str">
        <f t="shared" si="11"/>
        <v/>
      </c>
      <c r="D34" s="131" t="str">
        <f t="shared" si="11"/>
        <v/>
      </c>
      <c r="E34" s="131" t="str">
        <f t="shared" si="11"/>
        <v/>
      </c>
      <c r="F34" s="131" t="str">
        <f t="shared" si="11"/>
        <v/>
      </c>
      <c r="G34" s="131" t="str">
        <f t="shared" si="11"/>
        <v/>
      </c>
      <c r="H34" s="131" t="str">
        <f t="shared" si="11"/>
        <v/>
      </c>
      <c r="I34" s="131" t="str">
        <f t="shared" si="11"/>
        <v/>
      </c>
      <c r="J34" s="131" t="str">
        <f t="shared" si="11"/>
        <v/>
      </c>
      <c r="K34" s="131" t="str">
        <f t="shared" si="11"/>
        <v/>
      </c>
      <c r="L34" s="131" t="str">
        <f t="shared" si="12"/>
        <v/>
      </c>
      <c r="M34" s="131" t="str">
        <f t="shared" si="12"/>
        <v/>
      </c>
      <c r="N34" s="131" t="str">
        <f t="shared" si="12"/>
        <v/>
      </c>
      <c r="O34" s="131" t="str">
        <f t="shared" si="12"/>
        <v/>
      </c>
      <c r="P34" s="131" t="str">
        <f t="shared" si="12"/>
        <v/>
      </c>
      <c r="Q34" s="131" t="str">
        <f t="shared" si="12"/>
        <v/>
      </c>
      <c r="R34" s="131" t="str">
        <f t="shared" si="12"/>
        <v/>
      </c>
      <c r="S34" s="131" t="str">
        <f t="shared" si="12"/>
        <v/>
      </c>
      <c r="T34" s="131" t="str">
        <f t="shared" si="12"/>
        <v/>
      </c>
      <c r="U34" s="131" t="str">
        <f t="shared" si="12"/>
        <v/>
      </c>
      <c r="V34" s="131" t="str">
        <f t="shared" si="13"/>
        <v/>
      </c>
      <c r="W34" s="131" t="str">
        <f t="shared" si="13"/>
        <v/>
      </c>
      <c r="X34" s="131" t="str">
        <f t="shared" si="13"/>
        <v/>
      </c>
      <c r="Y34" s="131" t="str">
        <f t="shared" si="13"/>
        <v/>
      </c>
      <c r="Z34" s="131" t="str">
        <f t="shared" si="13"/>
        <v/>
      </c>
      <c r="AA34" s="131" t="str">
        <f t="shared" si="13"/>
        <v/>
      </c>
      <c r="AB34" s="131" t="str">
        <f t="shared" si="13"/>
        <v/>
      </c>
      <c r="AC34" s="131" t="str">
        <f t="shared" si="13"/>
        <v/>
      </c>
      <c r="AD34" s="131" t="str">
        <f t="shared" si="13"/>
        <v/>
      </c>
      <c r="AE34" s="131" t="str">
        <f t="shared" si="13"/>
        <v/>
      </c>
      <c r="AF34" s="131" t="str">
        <f t="shared" si="14"/>
        <v/>
      </c>
      <c r="AG34" s="131" t="str">
        <f t="shared" si="14"/>
        <v/>
      </c>
      <c r="AH34" s="131" t="str">
        <f t="shared" si="14"/>
        <v/>
      </c>
      <c r="AI34" s="131" t="str">
        <f t="shared" si="14"/>
        <v/>
      </c>
      <c r="AJ34" s="131" t="str">
        <f t="shared" si="14"/>
        <v/>
      </c>
      <c r="AK34" s="131" t="str">
        <f t="shared" si="14"/>
        <v/>
      </c>
      <c r="AL34" s="131" t="str">
        <f t="shared" si="14"/>
        <v/>
      </c>
      <c r="AM34" s="131" t="str">
        <f t="shared" si="14"/>
        <v/>
      </c>
      <c r="AN34" s="131" t="str">
        <f t="shared" si="14"/>
        <v/>
      </c>
      <c r="AO34" s="131" t="str">
        <f t="shared" si="14"/>
        <v/>
      </c>
      <c r="AP34" s="131" t="str">
        <f t="shared" si="15"/>
        <v/>
      </c>
      <c r="AQ34" s="131" t="str">
        <f t="shared" si="15"/>
        <v/>
      </c>
      <c r="AR34" s="131" t="str">
        <f t="shared" si="15"/>
        <v/>
      </c>
      <c r="AS34" s="131" t="str">
        <f t="shared" si="15"/>
        <v/>
      </c>
      <c r="AT34" s="131" t="str">
        <f t="shared" si="15"/>
        <v/>
      </c>
      <c r="AU34" s="131" t="str">
        <f t="shared" si="15"/>
        <v/>
      </c>
      <c r="AV34" s="131" t="str">
        <f t="shared" si="15"/>
        <v/>
      </c>
      <c r="AW34" s="131" t="str">
        <f t="shared" si="15"/>
        <v/>
      </c>
      <c r="AX34" s="131" t="str">
        <f t="shared" si="15"/>
        <v/>
      </c>
      <c r="AY34" s="131" t="str">
        <f t="shared" si="15"/>
        <v/>
      </c>
      <c r="AZ34" s="131" t="str">
        <f t="shared" si="15"/>
        <v/>
      </c>
    </row>
    <row r="35" spans="1:52" x14ac:dyDescent="0.2">
      <c r="A35" s="135">
        <v>26</v>
      </c>
      <c r="B35" s="131" t="str">
        <f t="shared" si="11"/>
        <v/>
      </c>
      <c r="C35" s="131" t="str">
        <f t="shared" si="11"/>
        <v/>
      </c>
      <c r="D35" s="131" t="str">
        <f t="shared" si="11"/>
        <v/>
      </c>
      <c r="E35" s="131" t="str">
        <f t="shared" si="11"/>
        <v/>
      </c>
      <c r="F35" s="131" t="str">
        <f t="shared" si="11"/>
        <v/>
      </c>
      <c r="G35" s="131" t="str">
        <f t="shared" si="11"/>
        <v/>
      </c>
      <c r="H35" s="131" t="str">
        <f t="shared" si="11"/>
        <v/>
      </c>
      <c r="I35" s="131" t="str">
        <f t="shared" si="11"/>
        <v/>
      </c>
      <c r="J35" s="131" t="str">
        <f t="shared" si="11"/>
        <v/>
      </c>
      <c r="K35" s="131" t="str">
        <f t="shared" si="11"/>
        <v/>
      </c>
      <c r="L35" s="131" t="str">
        <f t="shared" si="12"/>
        <v/>
      </c>
      <c r="M35" s="131" t="str">
        <f t="shared" si="12"/>
        <v/>
      </c>
      <c r="N35" s="131" t="str">
        <f t="shared" si="12"/>
        <v/>
      </c>
      <c r="O35" s="131" t="str">
        <f t="shared" si="12"/>
        <v/>
      </c>
      <c r="P35" s="131" t="str">
        <f t="shared" si="12"/>
        <v/>
      </c>
      <c r="Q35" s="131" t="str">
        <f t="shared" si="12"/>
        <v/>
      </c>
      <c r="R35" s="131" t="str">
        <f t="shared" si="12"/>
        <v/>
      </c>
      <c r="S35" s="131" t="str">
        <f t="shared" si="12"/>
        <v/>
      </c>
      <c r="T35" s="131" t="str">
        <f t="shared" si="12"/>
        <v/>
      </c>
      <c r="U35" s="131" t="str">
        <f t="shared" si="12"/>
        <v/>
      </c>
      <c r="V35" s="131" t="str">
        <f t="shared" si="13"/>
        <v/>
      </c>
      <c r="W35" s="131" t="str">
        <f t="shared" si="13"/>
        <v/>
      </c>
      <c r="X35" s="131" t="str">
        <f t="shared" si="13"/>
        <v/>
      </c>
      <c r="Y35" s="131" t="str">
        <f t="shared" si="13"/>
        <v/>
      </c>
      <c r="Z35" s="131" t="str">
        <f t="shared" si="13"/>
        <v/>
      </c>
      <c r="AA35" s="131" t="str">
        <f t="shared" si="13"/>
        <v/>
      </c>
      <c r="AB35" s="131" t="str">
        <f t="shared" si="13"/>
        <v/>
      </c>
      <c r="AC35" s="131" t="str">
        <f t="shared" si="13"/>
        <v/>
      </c>
      <c r="AD35" s="131" t="str">
        <f t="shared" si="13"/>
        <v/>
      </c>
      <c r="AE35" s="131" t="str">
        <f t="shared" si="13"/>
        <v/>
      </c>
      <c r="AF35" s="131" t="str">
        <f t="shared" si="14"/>
        <v/>
      </c>
      <c r="AG35" s="131" t="str">
        <f t="shared" si="14"/>
        <v/>
      </c>
      <c r="AH35" s="131" t="str">
        <f t="shared" si="14"/>
        <v/>
      </c>
      <c r="AI35" s="131" t="str">
        <f t="shared" si="14"/>
        <v/>
      </c>
      <c r="AJ35" s="131" t="str">
        <f t="shared" si="14"/>
        <v/>
      </c>
      <c r="AK35" s="131" t="str">
        <f t="shared" si="14"/>
        <v/>
      </c>
      <c r="AL35" s="131" t="str">
        <f t="shared" si="14"/>
        <v/>
      </c>
      <c r="AM35" s="131" t="str">
        <f t="shared" si="14"/>
        <v/>
      </c>
      <c r="AN35" s="131" t="str">
        <f t="shared" si="14"/>
        <v/>
      </c>
      <c r="AO35" s="131" t="str">
        <f t="shared" si="14"/>
        <v/>
      </c>
      <c r="AP35" s="131" t="str">
        <f t="shared" si="15"/>
        <v/>
      </c>
      <c r="AQ35" s="131" t="str">
        <f t="shared" si="15"/>
        <v/>
      </c>
      <c r="AR35" s="131" t="str">
        <f t="shared" si="15"/>
        <v/>
      </c>
      <c r="AS35" s="131" t="str">
        <f t="shared" si="15"/>
        <v/>
      </c>
      <c r="AT35" s="131" t="str">
        <f t="shared" si="15"/>
        <v/>
      </c>
      <c r="AU35" s="131" t="str">
        <f t="shared" si="15"/>
        <v/>
      </c>
      <c r="AV35" s="131" t="str">
        <f t="shared" si="15"/>
        <v/>
      </c>
      <c r="AW35" s="131" t="str">
        <f t="shared" si="15"/>
        <v/>
      </c>
      <c r="AX35" s="131" t="str">
        <f t="shared" si="15"/>
        <v/>
      </c>
      <c r="AY35" s="131" t="str">
        <f t="shared" si="15"/>
        <v/>
      </c>
      <c r="AZ35" s="131" t="str">
        <f t="shared" si="15"/>
        <v/>
      </c>
    </row>
    <row r="36" spans="1:52" x14ac:dyDescent="0.2">
      <c r="A36" s="135">
        <v>27</v>
      </c>
      <c r="B36" s="131" t="str">
        <f t="shared" si="11"/>
        <v/>
      </c>
      <c r="C36" s="131" t="str">
        <f t="shared" si="11"/>
        <v/>
      </c>
      <c r="D36" s="131" t="str">
        <f t="shared" si="11"/>
        <v/>
      </c>
      <c r="E36" s="131" t="str">
        <f t="shared" si="11"/>
        <v/>
      </c>
      <c r="F36" s="131" t="str">
        <f t="shared" si="11"/>
        <v/>
      </c>
      <c r="G36" s="131" t="str">
        <f t="shared" si="11"/>
        <v/>
      </c>
      <c r="H36" s="131" t="str">
        <f t="shared" si="11"/>
        <v/>
      </c>
      <c r="I36" s="131" t="str">
        <f t="shared" si="11"/>
        <v/>
      </c>
      <c r="J36" s="131" t="str">
        <f t="shared" si="11"/>
        <v/>
      </c>
      <c r="K36" s="131" t="str">
        <f t="shared" si="11"/>
        <v/>
      </c>
      <c r="L36" s="131" t="str">
        <f t="shared" si="12"/>
        <v/>
      </c>
      <c r="M36" s="131" t="str">
        <f t="shared" si="12"/>
        <v/>
      </c>
      <c r="N36" s="131" t="str">
        <f t="shared" si="12"/>
        <v/>
      </c>
      <c r="O36" s="131" t="str">
        <f t="shared" si="12"/>
        <v/>
      </c>
      <c r="P36" s="131" t="str">
        <f t="shared" si="12"/>
        <v/>
      </c>
      <c r="Q36" s="131" t="str">
        <f t="shared" si="12"/>
        <v/>
      </c>
      <c r="R36" s="131" t="str">
        <f t="shared" si="12"/>
        <v/>
      </c>
      <c r="S36" s="131" t="str">
        <f t="shared" si="12"/>
        <v/>
      </c>
      <c r="T36" s="131" t="str">
        <f t="shared" si="12"/>
        <v/>
      </c>
      <c r="U36" s="131" t="str">
        <f t="shared" si="12"/>
        <v/>
      </c>
      <c r="V36" s="131" t="str">
        <f t="shared" si="13"/>
        <v/>
      </c>
      <c r="W36" s="131" t="str">
        <f t="shared" si="13"/>
        <v/>
      </c>
      <c r="X36" s="131" t="str">
        <f t="shared" si="13"/>
        <v/>
      </c>
      <c r="Y36" s="131" t="str">
        <f t="shared" si="13"/>
        <v/>
      </c>
      <c r="Z36" s="131" t="str">
        <f t="shared" si="13"/>
        <v/>
      </c>
      <c r="AA36" s="131" t="str">
        <f t="shared" si="13"/>
        <v/>
      </c>
      <c r="AB36" s="131" t="str">
        <f t="shared" si="13"/>
        <v/>
      </c>
      <c r="AC36" s="131" t="str">
        <f t="shared" si="13"/>
        <v/>
      </c>
      <c r="AD36" s="131" t="str">
        <f t="shared" si="13"/>
        <v/>
      </c>
      <c r="AE36" s="131" t="str">
        <f t="shared" si="13"/>
        <v/>
      </c>
      <c r="AF36" s="131" t="str">
        <f t="shared" si="14"/>
        <v/>
      </c>
      <c r="AG36" s="131" t="str">
        <f t="shared" si="14"/>
        <v/>
      </c>
      <c r="AH36" s="131" t="str">
        <f t="shared" si="14"/>
        <v/>
      </c>
      <c r="AI36" s="131" t="str">
        <f t="shared" si="14"/>
        <v/>
      </c>
      <c r="AJ36" s="131" t="str">
        <f t="shared" si="14"/>
        <v/>
      </c>
      <c r="AK36" s="131" t="str">
        <f t="shared" si="14"/>
        <v/>
      </c>
      <c r="AL36" s="131" t="str">
        <f t="shared" si="14"/>
        <v/>
      </c>
      <c r="AM36" s="131" t="str">
        <f t="shared" si="14"/>
        <v/>
      </c>
      <c r="AN36" s="131" t="str">
        <f t="shared" si="14"/>
        <v/>
      </c>
      <c r="AO36" s="131" t="str">
        <f t="shared" si="14"/>
        <v/>
      </c>
      <c r="AP36" s="131" t="str">
        <f t="shared" si="15"/>
        <v/>
      </c>
      <c r="AQ36" s="131" t="str">
        <f t="shared" si="15"/>
        <v/>
      </c>
      <c r="AR36" s="131" t="str">
        <f t="shared" si="15"/>
        <v/>
      </c>
      <c r="AS36" s="131" t="str">
        <f t="shared" si="15"/>
        <v/>
      </c>
      <c r="AT36" s="131" t="str">
        <f t="shared" si="15"/>
        <v/>
      </c>
      <c r="AU36" s="131" t="str">
        <f t="shared" si="15"/>
        <v/>
      </c>
      <c r="AV36" s="131" t="str">
        <f t="shared" si="15"/>
        <v/>
      </c>
      <c r="AW36" s="131" t="str">
        <f t="shared" si="15"/>
        <v/>
      </c>
      <c r="AX36" s="131" t="str">
        <f t="shared" si="15"/>
        <v/>
      </c>
      <c r="AY36" s="131" t="str">
        <f t="shared" si="15"/>
        <v/>
      </c>
      <c r="AZ36" s="131" t="str">
        <f t="shared" si="15"/>
        <v/>
      </c>
    </row>
    <row r="37" spans="1:52" x14ac:dyDescent="0.2">
      <c r="A37" s="135">
        <v>28</v>
      </c>
      <c r="B37" s="131" t="str">
        <f t="shared" si="11"/>
        <v/>
      </c>
      <c r="C37" s="131" t="str">
        <f t="shared" si="11"/>
        <v/>
      </c>
      <c r="D37" s="131" t="str">
        <f t="shared" si="11"/>
        <v/>
      </c>
      <c r="E37" s="131" t="str">
        <f t="shared" si="11"/>
        <v/>
      </c>
      <c r="F37" s="131" t="str">
        <f t="shared" si="11"/>
        <v/>
      </c>
      <c r="G37" s="131" t="str">
        <f t="shared" si="11"/>
        <v/>
      </c>
      <c r="H37" s="131" t="str">
        <f t="shared" si="11"/>
        <v/>
      </c>
      <c r="I37" s="131" t="str">
        <f t="shared" si="11"/>
        <v/>
      </c>
      <c r="J37" s="131" t="str">
        <f t="shared" si="11"/>
        <v/>
      </c>
      <c r="K37" s="131" t="str">
        <f t="shared" si="11"/>
        <v/>
      </c>
      <c r="L37" s="131" t="str">
        <f t="shared" si="12"/>
        <v/>
      </c>
      <c r="M37" s="131" t="str">
        <f t="shared" si="12"/>
        <v/>
      </c>
      <c r="N37" s="131" t="str">
        <f t="shared" si="12"/>
        <v/>
      </c>
      <c r="O37" s="131" t="str">
        <f t="shared" si="12"/>
        <v/>
      </c>
      <c r="P37" s="131" t="str">
        <f t="shared" si="12"/>
        <v/>
      </c>
      <c r="Q37" s="131" t="str">
        <f t="shared" si="12"/>
        <v/>
      </c>
      <c r="R37" s="131" t="str">
        <f t="shared" si="12"/>
        <v/>
      </c>
      <c r="S37" s="131" t="str">
        <f t="shared" si="12"/>
        <v/>
      </c>
      <c r="T37" s="131" t="str">
        <f t="shared" si="12"/>
        <v/>
      </c>
      <c r="U37" s="131" t="str">
        <f t="shared" si="12"/>
        <v/>
      </c>
      <c r="V37" s="131" t="str">
        <f t="shared" si="13"/>
        <v/>
      </c>
      <c r="W37" s="131" t="str">
        <f t="shared" si="13"/>
        <v/>
      </c>
      <c r="X37" s="131" t="str">
        <f t="shared" si="13"/>
        <v/>
      </c>
      <c r="Y37" s="131" t="str">
        <f t="shared" si="13"/>
        <v/>
      </c>
      <c r="Z37" s="131" t="str">
        <f t="shared" si="13"/>
        <v/>
      </c>
      <c r="AA37" s="131" t="str">
        <f t="shared" si="13"/>
        <v/>
      </c>
      <c r="AB37" s="131" t="str">
        <f t="shared" si="13"/>
        <v/>
      </c>
      <c r="AC37" s="131" t="str">
        <f t="shared" si="13"/>
        <v/>
      </c>
      <c r="AD37" s="131" t="str">
        <f t="shared" si="13"/>
        <v/>
      </c>
      <c r="AE37" s="131" t="str">
        <f t="shared" si="13"/>
        <v/>
      </c>
      <c r="AF37" s="131" t="str">
        <f t="shared" si="14"/>
        <v/>
      </c>
      <c r="AG37" s="131" t="str">
        <f t="shared" si="14"/>
        <v/>
      </c>
      <c r="AH37" s="131" t="str">
        <f t="shared" si="14"/>
        <v/>
      </c>
      <c r="AI37" s="131" t="str">
        <f t="shared" si="14"/>
        <v/>
      </c>
      <c r="AJ37" s="131" t="str">
        <f t="shared" si="14"/>
        <v/>
      </c>
      <c r="AK37" s="131" t="str">
        <f t="shared" si="14"/>
        <v/>
      </c>
      <c r="AL37" s="131" t="str">
        <f t="shared" si="14"/>
        <v/>
      </c>
      <c r="AM37" s="131" t="str">
        <f t="shared" si="14"/>
        <v/>
      </c>
      <c r="AN37" s="131" t="str">
        <f t="shared" si="14"/>
        <v/>
      </c>
      <c r="AO37" s="131" t="str">
        <f t="shared" si="14"/>
        <v/>
      </c>
      <c r="AP37" s="131" t="str">
        <f t="shared" si="15"/>
        <v/>
      </c>
      <c r="AQ37" s="131" t="str">
        <f t="shared" si="15"/>
        <v/>
      </c>
      <c r="AR37" s="131" t="str">
        <f t="shared" si="15"/>
        <v/>
      </c>
      <c r="AS37" s="131" t="str">
        <f t="shared" si="15"/>
        <v/>
      </c>
      <c r="AT37" s="131" t="str">
        <f t="shared" si="15"/>
        <v/>
      </c>
      <c r="AU37" s="131" t="str">
        <f t="shared" si="15"/>
        <v/>
      </c>
      <c r="AV37" s="131" t="str">
        <f t="shared" si="15"/>
        <v/>
      </c>
      <c r="AW37" s="131" t="str">
        <f t="shared" si="15"/>
        <v/>
      </c>
      <c r="AX37" s="131" t="str">
        <f t="shared" si="15"/>
        <v/>
      </c>
      <c r="AY37" s="131" t="str">
        <f t="shared" si="15"/>
        <v/>
      </c>
      <c r="AZ37" s="131" t="str">
        <f t="shared" si="15"/>
        <v/>
      </c>
    </row>
    <row r="38" spans="1:52" x14ac:dyDescent="0.2">
      <c r="A38" s="135">
        <v>29</v>
      </c>
      <c r="B38" s="131" t="str">
        <f t="shared" si="11"/>
        <v/>
      </c>
      <c r="C38" s="131" t="str">
        <f t="shared" si="11"/>
        <v/>
      </c>
      <c r="D38" s="131" t="str">
        <f t="shared" si="11"/>
        <v/>
      </c>
      <c r="E38" s="131" t="str">
        <f t="shared" si="11"/>
        <v/>
      </c>
      <c r="F38" s="131" t="str">
        <f t="shared" si="11"/>
        <v/>
      </c>
      <c r="G38" s="131" t="str">
        <f t="shared" si="11"/>
        <v/>
      </c>
      <c r="H38" s="131" t="str">
        <f t="shared" si="11"/>
        <v/>
      </c>
      <c r="I38" s="131" t="str">
        <f t="shared" si="11"/>
        <v/>
      </c>
      <c r="J38" s="131" t="str">
        <f t="shared" si="11"/>
        <v/>
      </c>
      <c r="K38" s="131" t="str">
        <f t="shared" si="11"/>
        <v/>
      </c>
      <c r="L38" s="131" t="str">
        <f t="shared" si="12"/>
        <v/>
      </c>
      <c r="M38" s="131" t="str">
        <f t="shared" si="12"/>
        <v/>
      </c>
      <c r="N38" s="131" t="str">
        <f t="shared" si="12"/>
        <v/>
      </c>
      <c r="O38" s="131" t="str">
        <f t="shared" si="12"/>
        <v/>
      </c>
      <c r="P38" s="131" t="str">
        <f t="shared" si="12"/>
        <v/>
      </c>
      <c r="Q38" s="131" t="str">
        <f t="shared" si="12"/>
        <v/>
      </c>
      <c r="R38" s="131" t="str">
        <f t="shared" si="12"/>
        <v/>
      </c>
      <c r="S38" s="131" t="str">
        <f t="shared" si="12"/>
        <v/>
      </c>
      <c r="T38" s="131" t="str">
        <f t="shared" si="12"/>
        <v/>
      </c>
      <c r="U38" s="131" t="str">
        <f t="shared" si="12"/>
        <v/>
      </c>
      <c r="V38" s="131" t="str">
        <f t="shared" si="13"/>
        <v/>
      </c>
      <c r="W38" s="131" t="str">
        <f t="shared" si="13"/>
        <v/>
      </c>
      <c r="X38" s="131" t="str">
        <f t="shared" si="13"/>
        <v/>
      </c>
      <c r="Y38" s="131" t="str">
        <f t="shared" si="13"/>
        <v/>
      </c>
      <c r="Z38" s="131" t="str">
        <f t="shared" si="13"/>
        <v/>
      </c>
      <c r="AA38" s="131" t="str">
        <f t="shared" si="13"/>
        <v/>
      </c>
      <c r="AB38" s="131" t="str">
        <f t="shared" si="13"/>
        <v/>
      </c>
      <c r="AC38" s="131" t="str">
        <f t="shared" si="13"/>
        <v/>
      </c>
      <c r="AD38" s="131" t="str">
        <f t="shared" si="13"/>
        <v/>
      </c>
      <c r="AE38" s="131" t="str">
        <f t="shared" si="13"/>
        <v/>
      </c>
      <c r="AF38" s="131" t="str">
        <f t="shared" si="14"/>
        <v/>
      </c>
      <c r="AG38" s="131" t="str">
        <f t="shared" si="14"/>
        <v/>
      </c>
      <c r="AH38" s="131" t="str">
        <f t="shared" si="14"/>
        <v/>
      </c>
      <c r="AI38" s="131" t="str">
        <f t="shared" si="14"/>
        <v/>
      </c>
      <c r="AJ38" s="131" t="str">
        <f t="shared" si="14"/>
        <v/>
      </c>
      <c r="AK38" s="131" t="str">
        <f t="shared" si="14"/>
        <v/>
      </c>
      <c r="AL38" s="131" t="str">
        <f t="shared" si="14"/>
        <v/>
      </c>
      <c r="AM38" s="131" t="str">
        <f t="shared" si="14"/>
        <v/>
      </c>
      <c r="AN38" s="131" t="str">
        <f t="shared" si="14"/>
        <v/>
      </c>
      <c r="AO38" s="131" t="str">
        <f t="shared" si="14"/>
        <v/>
      </c>
      <c r="AP38" s="131" t="str">
        <f t="shared" si="15"/>
        <v/>
      </c>
      <c r="AQ38" s="131" t="str">
        <f t="shared" si="15"/>
        <v/>
      </c>
      <c r="AR38" s="131" t="str">
        <f t="shared" si="15"/>
        <v/>
      </c>
      <c r="AS38" s="131" t="str">
        <f t="shared" si="15"/>
        <v/>
      </c>
      <c r="AT38" s="131" t="str">
        <f t="shared" si="15"/>
        <v/>
      </c>
      <c r="AU38" s="131" t="str">
        <f t="shared" si="15"/>
        <v/>
      </c>
      <c r="AV38" s="131" t="str">
        <f t="shared" si="15"/>
        <v/>
      </c>
      <c r="AW38" s="131" t="str">
        <f t="shared" si="15"/>
        <v/>
      </c>
      <c r="AX38" s="131" t="str">
        <f t="shared" si="15"/>
        <v/>
      </c>
      <c r="AY38" s="131" t="str">
        <f t="shared" si="15"/>
        <v/>
      </c>
      <c r="AZ38" s="131" t="str">
        <f t="shared" si="15"/>
        <v/>
      </c>
    </row>
    <row r="39" spans="1:52" x14ac:dyDescent="0.2">
      <c r="A39" s="135">
        <v>30</v>
      </c>
      <c r="B39" s="131" t="str">
        <f t="shared" si="11"/>
        <v/>
      </c>
      <c r="C39" s="131" t="str">
        <f t="shared" si="11"/>
        <v/>
      </c>
      <c r="D39" s="131" t="str">
        <f t="shared" si="11"/>
        <v/>
      </c>
      <c r="E39" s="131" t="str">
        <f t="shared" si="11"/>
        <v/>
      </c>
      <c r="F39" s="131" t="str">
        <f t="shared" si="11"/>
        <v/>
      </c>
      <c r="G39" s="131" t="str">
        <f t="shared" si="11"/>
        <v/>
      </c>
      <c r="H39" s="131" t="str">
        <f t="shared" si="11"/>
        <v/>
      </c>
      <c r="I39" s="131" t="str">
        <f t="shared" si="11"/>
        <v/>
      </c>
      <c r="J39" s="131" t="str">
        <f t="shared" si="11"/>
        <v/>
      </c>
      <c r="K39" s="131" t="str">
        <f t="shared" si="11"/>
        <v/>
      </c>
      <c r="L39" s="131" t="str">
        <f t="shared" si="12"/>
        <v/>
      </c>
      <c r="M39" s="131" t="str">
        <f t="shared" si="12"/>
        <v/>
      </c>
      <c r="N39" s="131" t="str">
        <f t="shared" si="12"/>
        <v/>
      </c>
      <c r="O39" s="131" t="str">
        <f t="shared" si="12"/>
        <v/>
      </c>
      <c r="P39" s="131" t="str">
        <f t="shared" si="12"/>
        <v/>
      </c>
      <c r="Q39" s="131" t="str">
        <f t="shared" si="12"/>
        <v/>
      </c>
      <c r="R39" s="131" t="str">
        <f t="shared" si="12"/>
        <v/>
      </c>
      <c r="S39" s="131" t="str">
        <f t="shared" si="12"/>
        <v/>
      </c>
      <c r="T39" s="131" t="str">
        <f t="shared" si="12"/>
        <v/>
      </c>
      <c r="U39" s="131" t="str">
        <f t="shared" si="12"/>
        <v/>
      </c>
      <c r="V39" s="131" t="str">
        <f t="shared" si="13"/>
        <v/>
      </c>
      <c r="W39" s="131" t="str">
        <f t="shared" si="13"/>
        <v/>
      </c>
      <c r="X39" s="131" t="str">
        <f t="shared" si="13"/>
        <v/>
      </c>
      <c r="Y39" s="131" t="str">
        <f t="shared" si="13"/>
        <v/>
      </c>
      <c r="Z39" s="131" t="str">
        <f t="shared" si="13"/>
        <v/>
      </c>
      <c r="AA39" s="131" t="str">
        <f t="shared" si="13"/>
        <v/>
      </c>
      <c r="AB39" s="131" t="str">
        <f t="shared" si="13"/>
        <v/>
      </c>
      <c r="AC39" s="131" t="str">
        <f t="shared" si="13"/>
        <v/>
      </c>
      <c r="AD39" s="131" t="str">
        <f t="shared" si="13"/>
        <v/>
      </c>
      <c r="AE39" s="131" t="str">
        <f t="shared" si="13"/>
        <v/>
      </c>
      <c r="AF39" s="131" t="str">
        <f t="shared" si="14"/>
        <v/>
      </c>
      <c r="AG39" s="131" t="str">
        <f t="shared" si="14"/>
        <v/>
      </c>
      <c r="AH39" s="131" t="str">
        <f t="shared" si="14"/>
        <v/>
      </c>
      <c r="AI39" s="131" t="str">
        <f t="shared" si="14"/>
        <v/>
      </c>
      <c r="AJ39" s="131" t="str">
        <f t="shared" si="14"/>
        <v/>
      </c>
      <c r="AK39" s="131" t="str">
        <f t="shared" si="14"/>
        <v/>
      </c>
      <c r="AL39" s="131" t="str">
        <f t="shared" si="14"/>
        <v/>
      </c>
      <c r="AM39" s="131" t="str">
        <f t="shared" si="14"/>
        <v/>
      </c>
      <c r="AN39" s="131" t="str">
        <f t="shared" si="14"/>
        <v/>
      </c>
      <c r="AO39" s="131" t="str">
        <f t="shared" si="14"/>
        <v/>
      </c>
      <c r="AP39" s="131" t="str">
        <f t="shared" si="15"/>
        <v/>
      </c>
      <c r="AQ39" s="131" t="str">
        <f t="shared" si="15"/>
        <v/>
      </c>
      <c r="AR39" s="131" t="str">
        <f t="shared" si="15"/>
        <v/>
      </c>
      <c r="AS39" s="131" t="str">
        <f t="shared" si="15"/>
        <v/>
      </c>
      <c r="AT39" s="131" t="str">
        <f t="shared" si="15"/>
        <v/>
      </c>
      <c r="AU39" s="131" t="str">
        <f t="shared" si="15"/>
        <v/>
      </c>
      <c r="AV39" s="131" t="str">
        <f t="shared" si="15"/>
        <v/>
      </c>
      <c r="AW39" s="131" t="str">
        <f t="shared" si="15"/>
        <v/>
      </c>
      <c r="AX39" s="131" t="str">
        <f t="shared" si="15"/>
        <v/>
      </c>
      <c r="AY39" s="131" t="str">
        <f t="shared" si="15"/>
        <v/>
      </c>
      <c r="AZ39" s="131" t="str">
        <f t="shared" si="15"/>
        <v/>
      </c>
    </row>
    <row r="40" spans="1:52" x14ac:dyDescent="0.2">
      <c r="A40" s="135">
        <v>31</v>
      </c>
      <c r="B40" s="131" t="str">
        <f t="shared" ref="B40:K49" si="16">IFERROR(VLOOKUP($B$3&amp;"_"&amp;B$8&amp;$A40,LookUpTable_CountyName_AllYears,3,FALSE),"")</f>
        <v/>
      </c>
      <c r="C40" s="131" t="str">
        <f t="shared" si="16"/>
        <v/>
      </c>
      <c r="D40" s="131" t="str">
        <f t="shared" si="16"/>
        <v/>
      </c>
      <c r="E40" s="131" t="str">
        <f t="shared" si="16"/>
        <v/>
      </c>
      <c r="F40" s="131" t="str">
        <f t="shared" si="16"/>
        <v/>
      </c>
      <c r="G40" s="131" t="str">
        <f t="shared" si="16"/>
        <v/>
      </c>
      <c r="H40" s="131" t="str">
        <f t="shared" si="16"/>
        <v/>
      </c>
      <c r="I40" s="131" t="str">
        <f t="shared" si="16"/>
        <v/>
      </c>
      <c r="J40" s="131" t="str">
        <f t="shared" si="16"/>
        <v/>
      </c>
      <c r="K40" s="131" t="str">
        <f t="shared" si="16"/>
        <v/>
      </c>
      <c r="L40" s="131" t="str">
        <f t="shared" ref="L40:U49" si="17">IFERROR(VLOOKUP($B$3&amp;"_"&amp;L$8&amp;$A40,LookUpTable_CountyName_AllYears,3,FALSE),"")</f>
        <v/>
      </c>
      <c r="M40" s="131" t="str">
        <f t="shared" si="17"/>
        <v/>
      </c>
      <c r="N40" s="131" t="str">
        <f t="shared" si="17"/>
        <v/>
      </c>
      <c r="O40" s="131" t="str">
        <f t="shared" si="17"/>
        <v/>
      </c>
      <c r="P40" s="131" t="str">
        <f t="shared" si="17"/>
        <v/>
      </c>
      <c r="Q40" s="131" t="str">
        <f t="shared" si="17"/>
        <v/>
      </c>
      <c r="R40" s="131" t="str">
        <f t="shared" si="17"/>
        <v/>
      </c>
      <c r="S40" s="131" t="str">
        <f t="shared" si="17"/>
        <v/>
      </c>
      <c r="T40" s="131" t="str">
        <f t="shared" si="17"/>
        <v/>
      </c>
      <c r="U40" s="131" t="str">
        <f t="shared" si="17"/>
        <v/>
      </c>
      <c r="V40" s="131" t="str">
        <f t="shared" ref="V40:AE49" si="18">IFERROR(VLOOKUP($B$3&amp;"_"&amp;V$8&amp;$A40,LookUpTable_CountyName_AllYears,3,FALSE),"")</f>
        <v/>
      </c>
      <c r="W40" s="131" t="str">
        <f t="shared" si="18"/>
        <v/>
      </c>
      <c r="X40" s="131" t="str">
        <f t="shared" si="18"/>
        <v/>
      </c>
      <c r="Y40" s="131" t="str">
        <f t="shared" si="18"/>
        <v/>
      </c>
      <c r="Z40" s="131" t="str">
        <f t="shared" si="18"/>
        <v/>
      </c>
      <c r="AA40" s="131" t="str">
        <f t="shared" si="18"/>
        <v/>
      </c>
      <c r="AB40" s="131" t="str">
        <f t="shared" si="18"/>
        <v/>
      </c>
      <c r="AC40" s="131" t="str">
        <f t="shared" si="18"/>
        <v/>
      </c>
      <c r="AD40" s="131" t="str">
        <f t="shared" si="18"/>
        <v/>
      </c>
      <c r="AE40" s="131" t="str">
        <f t="shared" si="18"/>
        <v/>
      </c>
      <c r="AF40" s="131" t="str">
        <f t="shared" ref="AF40:AO49" si="19">IFERROR(VLOOKUP($B$3&amp;"_"&amp;AF$8&amp;$A40,LookUpTable_CountyName_AllYears,3,FALSE),"")</f>
        <v/>
      </c>
      <c r="AG40" s="131" t="str">
        <f t="shared" si="19"/>
        <v/>
      </c>
      <c r="AH40" s="131" t="str">
        <f t="shared" si="19"/>
        <v/>
      </c>
      <c r="AI40" s="131" t="str">
        <f t="shared" si="19"/>
        <v/>
      </c>
      <c r="AJ40" s="131" t="str">
        <f t="shared" si="19"/>
        <v/>
      </c>
      <c r="AK40" s="131" t="str">
        <f t="shared" si="19"/>
        <v/>
      </c>
      <c r="AL40" s="131" t="str">
        <f t="shared" si="19"/>
        <v/>
      </c>
      <c r="AM40" s="131" t="str">
        <f t="shared" si="19"/>
        <v/>
      </c>
      <c r="AN40" s="131" t="str">
        <f t="shared" si="19"/>
        <v/>
      </c>
      <c r="AO40" s="131" t="str">
        <f t="shared" si="19"/>
        <v/>
      </c>
      <c r="AP40" s="131" t="str">
        <f t="shared" ref="AP40:AZ49" si="20">IFERROR(VLOOKUP($B$3&amp;"_"&amp;AP$8&amp;$A40,LookUpTable_CountyName_AllYears,3,FALSE),"")</f>
        <v/>
      </c>
      <c r="AQ40" s="131" t="str">
        <f t="shared" si="20"/>
        <v/>
      </c>
      <c r="AR40" s="131" t="str">
        <f t="shared" si="20"/>
        <v/>
      </c>
      <c r="AS40" s="131" t="str">
        <f t="shared" si="20"/>
        <v/>
      </c>
      <c r="AT40" s="131" t="str">
        <f t="shared" si="20"/>
        <v/>
      </c>
      <c r="AU40" s="131" t="str">
        <f t="shared" si="20"/>
        <v/>
      </c>
      <c r="AV40" s="131" t="str">
        <f t="shared" si="20"/>
        <v/>
      </c>
      <c r="AW40" s="131" t="str">
        <f t="shared" si="20"/>
        <v/>
      </c>
      <c r="AX40" s="131" t="str">
        <f t="shared" si="20"/>
        <v/>
      </c>
      <c r="AY40" s="131" t="str">
        <f t="shared" si="20"/>
        <v/>
      </c>
      <c r="AZ40" s="131" t="str">
        <f t="shared" si="20"/>
        <v/>
      </c>
    </row>
    <row r="41" spans="1:52" x14ac:dyDescent="0.2">
      <c r="A41" s="135">
        <v>32</v>
      </c>
      <c r="B41" s="131" t="str">
        <f t="shared" si="16"/>
        <v/>
      </c>
      <c r="C41" s="131" t="str">
        <f t="shared" si="16"/>
        <v/>
      </c>
      <c r="D41" s="131" t="str">
        <f t="shared" si="16"/>
        <v/>
      </c>
      <c r="E41" s="131" t="str">
        <f t="shared" si="16"/>
        <v/>
      </c>
      <c r="F41" s="131" t="str">
        <f t="shared" si="16"/>
        <v/>
      </c>
      <c r="G41" s="131" t="str">
        <f t="shared" si="16"/>
        <v/>
      </c>
      <c r="H41" s="131" t="str">
        <f t="shared" si="16"/>
        <v/>
      </c>
      <c r="I41" s="131" t="str">
        <f t="shared" si="16"/>
        <v/>
      </c>
      <c r="J41" s="131" t="str">
        <f t="shared" si="16"/>
        <v/>
      </c>
      <c r="K41" s="131" t="str">
        <f t="shared" si="16"/>
        <v/>
      </c>
      <c r="L41" s="131" t="str">
        <f t="shared" si="17"/>
        <v/>
      </c>
      <c r="M41" s="131" t="str">
        <f t="shared" si="17"/>
        <v/>
      </c>
      <c r="N41" s="131" t="str">
        <f t="shared" si="17"/>
        <v/>
      </c>
      <c r="O41" s="131" t="str">
        <f t="shared" si="17"/>
        <v/>
      </c>
      <c r="P41" s="131" t="str">
        <f t="shared" si="17"/>
        <v/>
      </c>
      <c r="Q41" s="131" t="str">
        <f t="shared" si="17"/>
        <v/>
      </c>
      <c r="R41" s="131" t="str">
        <f t="shared" si="17"/>
        <v/>
      </c>
      <c r="S41" s="131" t="str">
        <f t="shared" si="17"/>
        <v/>
      </c>
      <c r="T41" s="131" t="str">
        <f t="shared" si="17"/>
        <v/>
      </c>
      <c r="U41" s="131" t="str">
        <f t="shared" si="17"/>
        <v/>
      </c>
      <c r="V41" s="131" t="str">
        <f t="shared" si="18"/>
        <v/>
      </c>
      <c r="W41" s="131" t="str">
        <f t="shared" si="18"/>
        <v/>
      </c>
      <c r="X41" s="131" t="str">
        <f t="shared" si="18"/>
        <v/>
      </c>
      <c r="Y41" s="131" t="str">
        <f t="shared" si="18"/>
        <v/>
      </c>
      <c r="Z41" s="131" t="str">
        <f t="shared" si="18"/>
        <v/>
      </c>
      <c r="AA41" s="131" t="str">
        <f t="shared" si="18"/>
        <v/>
      </c>
      <c r="AB41" s="131" t="str">
        <f t="shared" si="18"/>
        <v/>
      </c>
      <c r="AC41" s="131" t="str">
        <f t="shared" si="18"/>
        <v/>
      </c>
      <c r="AD41" s="131" t="str">
        <f t="shared" si="18"/>
        <v/>
      </c>
      <c r="AE41" s="131" t="str">
        <f t="shared" si="18"/>
        <v/>
      </c>
      <c r="AF41" s="131" t="str">
        <f t="shared" si="19"/>
        <v/>
      </c>
      <c r="AG41" s="131" t="str">
        <f t="shared" si="19"/>
        <v/>
      </c>
      <c r="AH41" s="131" t="str">
        <f t="shared" si="19"/>
        <v/>
      </c>
      <c r="AI41" s="131" t="str">
        <f t="shared" si="19"/>
        <v/>
      </c>
      <c r="AJ41" s="131" t="str">
        <f t="shared" si="19"/>
        <v/>
      </c>
      <c r="AK41" s="131" t="str">
        <f t="shared" si="19"/>
        <v/>
      </c>
      <c r="AL41" s="131" t="str">
        <f t="shared" si="19"/>
        <v/>
      </c>
      <c r="AM41" s="131" t="str">
        <f t="shared" si="19"/>
        <v/>
      </c>
      <c r="AN41" s="131" t="str">
        <f t="shared" si="19"/>
        <v/>
      </c>
      <c r="AO41" s="131" t="str">
        <f t="shared" si="19"/>
        <v/>
      </c>
      <c r="AP41" s="131" t="str">
        <f t="shared" si="20"/>
        <v/>
      </c>
      <c r="AQ41" s="131" t="str">
        <f t="shared" si="20"/>
        <v/>
      </c>
      <c r="AR41" s="131" t="str">
        <f t="shared" si="20"/>
        <v/>
      </c>
      <c r="AS41" s="131" t="str">
        <f t="shared" si="20"/>
        <v/>
      </c>
      <c r="AT41" s="131" t="str">
        <f t="shared" si="20"/>
        <v/>
      </c>
      <c r="AU41" s="131" t="str">
        <f t="shared" si="20"/>
        <v/>
      </c>
      <c r="AV41" s="131" t="str">
        <f t="shared" si="20"/>
        <v/>
      </c>
      <c r="AW41" s="131" t="str">
        <f t="shared" si="20"/>
        <v/>
      </c>
      <c r="AX41" s="131" t="str">
        <f t="shared" si="20"/>
        <v/>
      </c>
      <c r="AY41" s="131" t="str">
        <f t="shared" si="20"/>
        <v/>
      </c>
      <c r="AZ41" s="131" t="str">
        <f t="shared" si="20"/>
        <v/>
      </c>
    </row>
    <row r="42" spans="1:52" x14ac:dyDescent="0.2">
      <c r="A42" s="135">
        <v>33</v>
      </c>
      <c r="B42" s="131" t="str">
        <f t="shared" si="16"/>
        <v/>
      </c>
      <c r="C42" s="131" t="str">
        <f t="shared" si="16"/>
        <v/>
      </c>
      <c r="D42" s="131" t="str">
        <f t="shared" si="16"/>
        <v/>
      </c>
      <c r="E42" s="131" t="str">
        <f t="shared" si="16"/>
        <v/>
      </c>
      <c r="F42" s="131" t="str">
        <f t="shared" si="16"/>
        <v/>
      </c>
      <c r="G42" s="131" t="str">
        <f t="shared" si="16"/>
        <v/>
      </c>
      <c r="H42" s="131" t="str">
        <f t="shared" si="16"/>
        <v/>
      </c>
      <c r="I42" s="131" t="str">
        <f t="shared" si="16"/>
        <v/>
      </c>
      <c r="J42" s="131" t="str">
        <f t="shared" si="16"/>
        <v/>
      </c>
      <c r="K42" s="131" t="str">
        <f t="shared" si="16"/>
        <v/>
      </c>
      <c r="L42" s="131" t="str">
        <f t="shared" si="17"/>
        <v/>
      </c>
      <c r="M42" s="131" t="str">
        <f t="shared" si="17"/>
        <v/>
      </c>
      <c r="N42" s="131" t="str">
        <f t="shared" si="17"/>
        <v/>
      </c>
      <c r="O42" s="131" t="str">
        <f t="shared" si="17"/>
        <v/>
      </c>
      <c r="P42" s="131" t="str">
        <f t="shared" si="17"/>
        <v/>
      </c>
      <c r="Q42" s="131" t="str">
        <f t="shared" si="17"/>
        <v/>
      </c>
      <c r="R42" s="131" t="str">
        <f t="shared" si="17"/>
        <v/>
      </c>
      <c r="S42" s="131" t="str">
        <f t="shared" si="17"/>
        <v/>
      </c>
      <c r="T42" s="131" t="str">
        <f t="shared" si="17"/>
        <v/>
      </c>
      <c r="U42" s="131" t="str">
        <f t="shared" si="17"/>
        <v/>
      </c>
      <c r="V42" s="131" t="str">
        <f t="shared" si="18"/>
        <v/>
      </c>
      <c r="W42" s="131" t="str">
        <f t="shared" si="18"/>
        <v/>
      </c>
      <c r="X42" s="131" t="str">
        <f t="shared" si="18"/>
        <v/>
      </c>
      <c r="Y42" s="131" t="str">
        <f t="shared" si="18"/>
        <v/>
      </c>
      <c r="Z42" s="131" t="str">
        <f t="shared" si="18"/>
        <v/>
      </c>
      <c r="AA42" s="131" t="str">
        <f t="shared" si="18"/>
        <v/>
      </c>
      <c r="AB42" s="131" t="str">
        <f t="shared" si="18"/>
        <v/>
      </c>
      <c r="AC42" s="131" t="str">
        <f t="shared" si="18"/>
        <v/>
      </c>
      <c r="AD42" s="131" t="str">
        <f t="shared" si="18"/>
        <v/>
      </c>
      <c r="AE42" s="131" t="str">
        <f t="shared" si="18"/>
        <v/>
      </c>
      <c r="AF42" s="131" t="str">
        <f t="shared" si="19"/>
        <v/>
      </c>
      <c r="AG42" s="131" t="str">
        <f t="shared" si="19"/>
        <v/>
      </c>
      <c r="AH42" s="131" t="str">
        <f t="shared" si="19"/>
        <v/>
      </c>
      <c r="AI42" s="131" t="str">
        <f t="shared" si="19"/>
        <v/>
      </c>
      <c r="AJ42" s="131" t="str">
        <f t="shared" si="19"/>
        <v/>
      </c>
      <c r="AK42" s="131" t="str">
        <f t="shared" si="19"/>
        <v/>
      </c>
      <c r="AL42" s="131" t="str">
        <f t="shared" si="19"/>
        <v/>
      </c>
      <c r="AM42" s="131" t="str">
        <f t="shared" si="19"/>
        <v/>
      </c>
      <c r="AN42" s="131" t="str">
        <f t="shared" si="19"/>
        <v/>
      </c>
      <c r="AO42" s="131" t="str">
        <f t="shared" si="19"/>
        <v/>
      </c>
      <c r="AP42" s="131" t="str">
        <f t="shared" si="20"/>
        <v/>
      </c>
      <c r="AQ42" s="131" t="str">
        <f t="shared" si="20"/>
        <v/>
      </c>
      <c r="AR42" s="131" t="str">
        <f t="shared" si="20"/>
        <v/>
      </c>
      <c r="AS42" s="131" t="str">
        <f t="shared" si="20"/>
        <v/>
      </c>
      <c r="AT42" s="131" t="str">
        <f t="shared" si="20"/>
        <v/>
      </c>
      <c r="AU42" s="131" t="str">
        <f t="shared" si="20"/>
        <v/>
      </c>
      <c r="AV42" s="131" t="str">
        <f t="shared" si="20"/>
        <v/>
      </c>
      <c r="AW42" s="131" t="str">
        <f t="shared" si="20"/>
        <v/>
      </c>
      <c r="AX42" s="131" t="str">
        <f t="shared" si="20"/>
        <v/>
      </c>
      <c r="AY42" s="131" t="str">
        <f t="shared" si="20"/>
        <v/>
      </c>
      <c r="AZ42" s="131" t="str">
        <f t="shared" si="20"/>
        <v/>
      </c>
    </row>
    <row r="43" spans="1:52" x14ac:dyDescent="0.2">
      <c r="A43" s="135">
        <v>34</v>
      </c>
      <c r="B43" s="131" t="str">
        <f t="shared" si="16"/>
        <v/>
      </c>
      <c r="C43" s="131" t="str">
        <f t="shared" si="16"/>
        <v/>
      </c>
      <c r="D43" s="131" t="str">
        <f t="shared" si="16"/>
        <v/>
      </c>
      <c r="E43" s="131" t="str">
        <f t="shared" si="16"/>
        <v/>
      </c>
      <c r="F43" s="131" t="str">
        <f t="shared" si="16"/>
        <v/>
      </c>
      <c r="G43" s="131" t="str">
        <f t="shared" si="16"/>
        <v/>
      </c>
      <c r="H43" s="131" t="str">
        <f t="shared" si="16"/>
        <v/>
      </c>
      <c r="I43" s="131" t="str">
        <f t="shared" si="16"/>
        <v/>
      </c>
      <c r="J43" s="131" t="str">
        <f t="shared" si="16"/>
        <v/>
      </c>
      <c r="K43" s="131" t="str">
        <f t="shared" si="16"/>
        <v/>
      </c>
      <c r="L43" s="131" t="str">
        <f t="shared" si="17"/>
        <v/>
      </c>
      <c r="M43" s="131" t="str">
        <f t="shared" si="17"/>
        <v/>
      </c>
      <c r="N43" s="131" t="str">
        <f t="shared" si="17"/>
        <v/>
      </c>
      <c r="O43" s="131" t="str">
        <f t="shared" si="17"/>
        <v/>
      </c>
      <c r="P43" s="131" t="str">
        <f t="shared" si="17"/>
        <v/>
      </c>
      <c r="Q43" s="131" t="str">
        <f t="shared" si="17"/>
        <v/>
      </c>
      <c r="R43" s="131" t="str">
        <f t="shared" si="17"/>
        <v/>
      </c>
      <c r="S43" s="131" t="str">
        <f t="shared" si="17"/>
        <v/>
      </c>
      <c r="T43" s="131" t="str">
        <f t="shared" si="17"/>
        <v/>
      </c>
      <c r="U43" s="131" t="str">
        <f t="shared" si="17"/>
        <v/>
      </c>
      <c r="V43" s="131" t="str">
        <f t="shared" si="18"/>
        <v/>
      </c>
      <c r="W43" s="131" t="str">
        <f t="shared" si="18"/>
        <v/>
      </c>
      <c r="X43" s="131" t="str">
        <f t="shared" si="18"/>
        <v/>
      </c>
      <c r="Y43" s="131" t="str">
        <f t="shared" si="18"/>
        <v/>
      </c>
      <c r="Z43" s="131" t="str">
        <f t="shared" si="18"/>
        <v/>
      </c>
      <c r="AA43" s="131" t="str">
        <f t="shared" si="18"/>
        <v/>
      </c>
      <c r="AB43" s="131" t="str">
        <f t="shared" si="18"/>
        <v/>
      </c>
      <c r="AC43" s="131" t="str">
        <f t="shared" si="18"/>
        <v/>
      </c>
      <c r="AD43" s="131" t="str">
        <f t="shared" si="18"/>
        <v/>
      </c>
      <c r="AE43" s="131" t="str">
        <f t="shared" si="18"/>
        <v/>
      </c>
      <c r="AF43" s="131" t="str">
        <f t="shared" si="19"/>
        <v/>
      </c>
      <c r="AG43" s="131" t="str">
        <f t="shared" si="19"/>
        <v/>
      </c>
      <c r="AH43" s="131" t="str">
        <f t="shared" si="19"/>
        <v/>
      </c>
      <c r="AI43" s="131" t="str">
        <f t="shared" si="19"/>
        <v/>
      </c>
      <c r="AJ43" s="131" t="str">
        <f t="shared" si="19"/>
        <v/>
      </c>
      <c r="AK43" s="131" t="str">
        <f t="shared" si="19"/>
        <v/>
      </c>
      <c r="AL43" s="131" t="str">
        <f t="shared" si="19"/>
        <v/>
      </c>
      <c r="AM43" s="131" t="str">
        <f t="shared" si="19"/>
        <v/>
      </c>
      <c r="AN43" s="131" t="str">
        <f t="shared" si="19"/>
        <v/>
      </c>
      <c r="AO43" s="131" t="str">
        <f t="shared" si="19"/>
        <v/>
      </c>
      <c r="AP43" s="131" t="str">
        <f t="shared" si="20"/>
        <v/>
      </c>
      <c r="AQ43" s="131" t="str">
        <f t="shared" si="20"/>
        <v/>
      </c>
      <c r="AR43" s="131" t="str">
        <f t="shared" si="20"/>
        <v/>
      </c>
      <c r="AS43" s="131" t="str">
        <f t="shared" si="20"/>
        <v/>
      </c>
      <c r="AT43" s="131" t="str">
        <f t="shared" si="20"/>
        <v/>
      </c>
      <c r="AU43" s="131" t="str">
        <f t="shared" si="20"/>
        <v/>
      </c>
      <c r="AV43" s="131" t="str">
        <f t="shared" si="20"/>
        <v/>
      </c>
      <c r="AW43" s="131" t="str">
        <f t="shared" si="20"/>
        <v/>
      </c>
      <c r="AX43" s="131" t="str">
        <f t="shared" si="20"/>
        <v/>
      </c>
      <c r="AY43" s="131" t="str">
        <f t="shared" si="20"/>
        <v/>
      </c>
      <c r="AZ43" s="131" t="str">
        <f t="shared" si="20"/>
        <v/>
      </c>
    </row>
    <row r="44" spans="1:52" x14ac:dyDescent="0.2">
      <c r="A44" s="135">
        <v>35</v>
      </c>
      <c r="B44" s="131" t="str">
        <f t="shared" si="16"/>
        <v/>
      </c>
      <c r="C44" s="131" t="str">
        <f t="shared" si="16"/>
        <v/>
      </c>
      <c r="D44" s="131" t="str">
        <f t="shared" si="16"/>
        <v/>
      </c>
      <c r="E44" s="131" t="str">
        <f t="shared" si="16"/>
        <v/>
      </c>
      <c r="F44" s="131" t="str">
        <f t="shared" si="16"/>
        <v/>
      </c>
      <c r="G44" s="131" t="str">
        <f t="shared" si="16"/>
        <v/>
      </c>
      <c r="H44" s="131" t="str">
        <f t="shared" si="16"/>
        <v/>
      </c>
      <c r="I44" s="131" t="str">
        <f t="shared" si="16"/>
        <v/>
      </c>
      <c r="J44" s="131" t="str">
        <f t="shared" si="16"/>
        <v/>
      </c>
      <c r="K44" s="131" t="str">
        <f t="shared" si="16"/>
        <v/>
      </c>
      <c r="L44" s="131" t="str">
        <f t="shared" si="17"/>
        <v/>
      </c>
      <c r="M44" s="131" t="str">
        <f t="shared" si="17"/>
        <v/>
      </c>
      <c r="N44" s="131" t="str">
        <f t="shared" si="17"/>
        <v/>
      </c>
      <c r="O44" s="131" t="str">
        <f t="shared" si="17"/>
        <v/>
      </c>
      <c r="P44" s="131" t="str">
        <f t="shared" si="17"/>
        <v/>
      </c>
      <c r="Q44" s="131" t="str">
        <f t="shared" si="17"/>
        <v/>
      </c>
      <c r="R44" s="131" t="str">
        <f t="shared" si="17"/>
        <v/>
      </c>
      <c r="S44" s="131" t="str">
        <f t="shared" si="17"/>
        <v/>
      </c>
      <c r="T44" s="131" t="str">
        <f t="shared" si="17"/>
        <v/>
      </c>
      <c r="U44" s="131" t="str">
        <f t="shared" si="17"/>
        <v/>
      </c>
      <c r="V44" s="131" t="str">
        <f t="shared" si="18"/>
        <v/>
      </c>
      <c r="W44" s="131" t="str">
        <f t="shared" si="18"/>
        <v/>
      </c>
      <c r="X44" s="131" t="str">
        <f t="shared" si="18"/>
        <v/>
      </c>
      <c r="Y44" s="131" t="str">
        <f t="shared" si="18"/>
        <v/>
      </c>
      <c r="Z44" s="131" t="str">
        <f t="shared" si="18"/>
        <v/>
      </c>
      <c r="AA44" s="131" t="str">
        <f t="shared" si="18"/>
        <v/>
      </c>
      <c r="AB44" s="131" t="str">
        <f t="shared" si="18"/>
        <v/>
      </c>
      <c r="AC44" s="131" t="str">
        <f t="shared" si="18"/>
        <v/>
      </c>
      <c r="AD44" s="131" t="str">
        <f t="shared" si="18"/>
        <v/>
      </c>
      <c r="AE44" s="131" t="str">
        <f t="shared" si="18"/>
        <v/>
      </c>
      <c r="AF44" s="131" t="str">
        <f t="shared" si="19"/>
        <v/>
      </c>
      <c r="AG44" s="131" t="str">
        <f t="shared" si="19"/>
        <v/>
      </c>
      <c r="AH44" s="131" t="str">
        <f t="shared" si="19"/>
        <v/>
      </c>
      <c r="AI44" s="131" t="str">
        <f t="shared" si="19"/>
        <v/>
      </c>
      <c r="AJ44" s="131" t="str">
        <f t="shared" si="19"/>
        <v/>
      </c>
      <c r="AK44" s="131" t="str">
        <f t="shared" si="19"/>
        <v/>
      </c>
      <c r="AL44" s="131" t="str">
        <f t="shared" si="19"/>
        <v/>
      </c>
      <c r="AM44" s="131" t="str">
        <f t="shared" si="19"/>
        <v/>
      </c>
      <c r="AN44" s="131" t="str">
        <f t="shared" si="19"/>
        <v/>
      </c>
      <c r="AO44" s="131" t="str">
        <f t="shared" si="19"/>
        <v/>
      </c>
      <c r="AP44" s="131" t="str">
        <f t="shared" si="20"/>
        <v/>
      </c>
      <c r="AQ44" s="131" t="str">
        <f t="shared" si="20"/>
        <v/>
      </c>
      <c r="AR44" s="131" t="str">
        <f t="shared" si="20"/>
        <v/>
      </c>
      <c r="AS44" s="131" t="str">
        <f t="shared" si="20"/>
        <v/>
      </c>
      <c r="AT44" s="131" t="str">
        <f t="shared" si="20"/>
        <v/>
      </c>
      <c r="AU44" s="131" t="str">
        <f t="shared" si="20"/>
        <v/>
      </c>
      <c r="AV44" s="131" t="str">
        <f t="shared" si="20"/>
        <v/>
      </c>
      <c r="AW44" s="131" t="str">
        <f t="shared" si="20"/>
        <v/>
      </c>
      <c r="AX44" s="131" t="str">
        <f t="shared" si="20"/>
        <v/>
      </c>
      <c r="AY44" s="131" t="str">
        <f t="shared" si="20"/>
        <v/>
      </c>
      <c r="AZ44" s="131" t="str">
        <f t="shared" si="20"/>
        <v/>
      </c>
    </row>
    <row r="45" spans="1:52" x14ac:dyDescent="0.2">
      <c r="A45" s="135">
        <v>36</v>
      </c>
      <c r="B45" s="131" t="str">
        <f t="shared" si="16"/>
        <v/>
      </c>
      <c r="C45" s="131" t="str">
        <f t="shared" si="16"/>
        <v/>
      </c>
      <c r="D45" s="131" t="str">
        <f t="shared" si="16"/>
        <v/>
      </c>
      <c r="E45" s="131" t="str">
        <f t="shared" si="16"/>
        <v/>
      </c>
      <c r="F45" s="131" t="str">
        <f t="shared" si="16"/>
        <v/>
      </c>
      <c r="G45" s="131" t="str">
        <f t="shared" si="16"/>
        <v/>
      </c>
      <c r="H45" s="131" t="str">
        <f t="shared" si="16"/>
        <v/>
      </c>
      <c r="I45" s="131" t="str">
        <f t="shared" si="16"/>
        <v/>
      </c>
      <c r="J45" s="131" t="str">
        <f t="shared" si="16"/>
        <v/>
      </c>
      <c r="K45" s="131" t="str">
        <f t="shared" si="16"/>
        <v/>
      </c>
      <c r="L45" s="131" t="str">
        <f t="shared" si="17"/>
        <v/>
      </c>
      <c r="M45" s="131" t="str">
        <f t="shared" si="17"/>
        <v/>
      </c>
      <c r="N45" s="131" t="str">
        <f t="shared" si="17"/>
        <v/>
      </c>
      <c r="O45" s="131" t="str">
        <f t="shared" si="17"/>
        <v/>
      </c>
      <c r="P45" s="131" t="str">
        <f t="shared" si="17"/>
        <v/>
      </c>
      <c r="Q45" s="131" t="str">
        <f t="shared" si="17"/>
        <v/>
      </c>
      <c r="R45" s="131" t="str">
        <f t="shared" si="17"/>
        <v/>
      </c>
      <c r="S45" s="131" t="str">
        <f t="shared" si="17"/>
        <v/>
      </c>
      <c r="T45" s="131" t="str">
        <f t="shared" si="17"/>
        <v/>
      </c>
      <c r="U45" s="131" t="str">
        <f t="shared" si="17"/>
        <v/>
      </c>
      <c r="V45" s="131" t="str">
        <f t="shared" si="18"/>
        <v/>
      </c>
      <c r="W45" s="131" t="str">
        <f t="shared" si="18"/>
        <v/>
      </c>
      <c r="X45" s="131" t="str">
        <f t="shared" si="18"/>
        <v/>
      </c>
      <c r="Y45" s="131" t="str">
        <f t="shared" si="18"/>
        <v/>
      </c>
      <c r="Z45" s="131" t="str">
        <f t="shared" si="18"/>
        <v/>
      </c>
      <c r="AA45" s="131" t="str">
        <f t="shared" si="18"/>
        <v/>
      </c>
      <c r="AB45" s="131" t="str">
        <f t="shared" si="18"/>
        <v/>
      </c>
      <c r="AC45" s="131" t="str">
        <f t="shared" si="18"/>
        <v/>
      </c>
      <c r="AD45" s="131" t="str">
        <f t="shared" si="18"/>
        <v/>
      </c>
      <c r="AE45" s="131" t="str">
        <f t="shared" si="18"/>
        <v/>
      </c>
      <c r="AF45" s="131" t="str">
        <f t="shared" si="19"/>
        <v/>
      </c>
      <c r="AG45" s="131" t="str">
        <f t="shared" si="19"/>
        <v/>
      </c>
      <c r="AH45" s="131" t="str">
        <f t="shared" si="19"/>
        <v/>
      </c>
      <c r="AI45" s="131" t="str">
        <f t="shared" si="19"/>
        <v/>
      </c>
      <c r="AJ45" s="131" t="str">
        <f t="shared" si="19"/>
        <v/>
      </c>
      <c r="AK45" s="131" t="str">
        <f t="shared" si="19"/>
        <v/>
      </c>
      <c r="AL45" s="131" t="str">
        <f t="shared" si="19"/>
        <v/>
      </c>
      <c r="AM45" s="131" t="str">
        <f t="shared" si="19"/>
        <v/>
      </c>
      <c r="AN45" s="131" t="str">
        <f t="shared" si="19"/>
        <v/>
      </c>
      <c r="AO45" s="131" t="str">
        <f t="shared" si="19"/>
        <v/>
      </c>
      <c r="AP45" s="131" t="str">
        <f t="shared" si="20"/>
        <v/>
      </c>
      <c r="AQ45" s="131" t="str">
        <f t="shared" si="20"/>
        <v/>
      </c>
      <c r="AR45" s="131" t="str">
        <f t="shared" si="20"/>
        <v/>
      </c>
      <c r="AS45" s="131" t="str">
        <f t="shared" si="20"/>
        <v/>
      </c>
      <c r="AT45" s="131" t="str">
        <f t="shared" si="20"/>
        <v/>
      </c>
      <c r="AU45" s="131" t="str">
        <f t="shared" si="20"/>
        <v/>
      </c>
      <c r="AV45" s="131" t="str">
        <f t="shared" si="20"/>
        <v/>
      </c>
      <c r="AW45" s="131" t="str">
        <f t="shared" si="20"/>
        <v/>
      </c>
      <c r="AX45" s="131" t="str">
        <f t="shared" si="20"/>
        <v/>
      </c>
      <c r="AY45" s="131" t="str">
        <f t="shared" si="20"/>
        <v/>
      </c>
      <c r="AZ45" s="131" t="str">
        <f t="shared" si="20"/>
        <v/>
      </c>
    </row>
    <row r="46" spans="1:52" x14ac:dyDescent="0.2">
      <c r="A46" s="135">
        <v>37</v>
      </c>
      <c r="B46" s="131" t="str">
        <f t="shared" si="16"/>
        <v/>
      </c>
      <c r="C46" s="131" t="str">
        <f t="shared" si="16"/>
        <v/>
      </c>
      <c r="D46" s="131" t="str">
        <f t="shared" si="16"/>
        <v/>
      </c>
      <c r="E46" s="131" t="str">
        <f t="shared" si="16"/>
        <v/>
      </c>
      <c r="F46" s="131" t="str">
        <f t="shared" si="16"/>
        <v/>
      </c>
      <c r="G46" s="131" t="str">
        <f t="shared" si="16"/>
        <v/>
      </c>
      <c r="H46" s="131" t="str">
        <f t="shared" si="16"/>
        <v/>
      </c>
      <c r="I46" s="131" t="str">
        <f t="shared" si="16"/>
        <v/>
      </c>
      <c r="J46" s="131" t="str">
        <f t="shared" si="16"/>
        <v/>
      </c>
      <c r="K46" s="131" t="str">
        <f t="shared" si="16"/>
        <v/>
      </c>
      <c r="L46" s="131" t="str">
        <f t="shared" si="17"/>
        <v/>
      </c>
      <c r="M46" s="131" t="str">
        <f t="shared" si="17"/>
        <v/>
      </c>
      <c r="N46" s="131" t="str">
        <f t="shared" si="17"/>
        <v/>
      </c>
      <c r="O46" s="131" t="str">
        <f t="shared" si="17"/>
        <v/>
      </c>
      <c r="P46" s="131" t="str">
        <f t="shared" si="17"/>
        <v/>
      </c>
      <c r="Q46" s="131" t="str">
        <f t="shared" si="17"/>
        <v/>
      </c>
      <c r="R46" s="131" t="str">
        <f t="shared" si="17"/>
        <v/>
      </c>
      <c r="S46" s="131" t="str">
        <f t="shared" si="17"/>
        <v/>
      </c>
      <c r="T46" s="131" t="str">
        <f t="shared" si="17"/>
        <v/>
      </c>
      <c r="U46" s="131" t="str">
        <f t="shared" si="17"/>
        <v/>
      </c>
      <c r="V46" s="131" t="str">
        <f t="shared" si="18"/>
        <v/>
      </c>
      <c r="W46" s="131" t="str">
        <f t="shared" si="18"/>
        <v/>
      </c>
      <c r="X46" s="131" t="str">
        <f t="shared" si="18"/>
        <v/>
      </c>
      <c r="Y46" s="131" t="str">
        <f t="shared" si="18"/>
        <v/>
      </c>
      <c r="Z46" s="131" t="str">
        <f t="shared" si="18"/>
        <v/>
      </c>
      <c r="AA46" s="131" t="str">
        <f t="shared" si="18"/>
        <v/>
      </c>
      <c r="AB46" s="131" t="str">
        <f t="shared" si="18"/>
        <v/>
      </c>
      <c r="AC46" s="131" t="str">
        <f t="shared" si="18"/>
        <v/>
      </c>
      <c r="AD46" s="131" t="str">
        <f t="shared" si="18"/>
        <v/>
      </c>
      <c r="AE46" s="131" t="str">
        <f t="shared" si="18"/>
        <v/>
      </c>
      <c r="AF46" s="131" t="str">
        <f t="shared" si="19"/>
        <v/>
      </c>
      <c r="AG46" s="131" t="str">
        <f t="shared" si="19"/>
        <v/>
      </c>
      <c r="AH46" s="131" t="str">
        <f t="shared" si="19"/>
        <v/>
      </c>
      <c r="AI46" s="131" t="str">
        <f t="shared" si="19"/>
        <v/>
      </c>
      <c r="AJ46" s="131" t="str">
        <f t="shared" si="19"/>
        <v/>
      </c>
      <c r="AK46" s="131" t="str">
        <f t="shared" si="19"/>
        <v/>
      </c>
      <c r="AL46" s="131" t="str">
        <f t="shared" si="19"/>
        <v/>
      </c>
      <c r="AM46" s="131" t="str">
        <f t="shared" si="19"/>
        <v/>
      </c>
      <c r="AN46" s="131" t="str">
        <f t="shared" si="19"/>
        <v/>
      </c>
      <c r="AO46" s="131" t="str">
        <f t="shared" si="19"/>
        <v/>
      </c>
      <c r="AP46" s="131" t="str">
        <f t="shared" si="20"/>
        <v/>
      </c>
      <c r="AQ46" s="131" t="str">
        <f t="shared" si="20"/>
        <v/>
      </c>
      <c r="AR46" s="131" t="str">
        <f t="shared" si="20"/>
        <v/>
      </c>
      <c r="AS46" s="131" t="str">
        <f t="shared" si="20"/>
        <v/>
      </c>
      <c r="AT46" s="131" t="str">
        <f t="shared" si="20"/>
        <v/>
      </c>
      <c r="AU46" s="131" t="str">
        <f t="shared" si="20"/>
        <v/>
      </c>
      <c r="AV46" s="131" t="str">
        <f t="shared" si="20"/>
        <v/>
      </c>
      <c r="AW46" s="131" t="str">
        <f t="shared" si="20"/>
        <v/>
      </c>
      <c r="AX46" s="131" t="str">
        <f t="shared" si="20"/>
        <v/>
      </c>
      <c r="AY46" s="131" t="str">
        <f t="shared" si="20"/>
        <v/>
      </c>
      <c r="AZ46" s="131" t="str">
        <f t="shared" si="20"/>
        <v/>
      </c>
    </row>
    <row r="47" spans="1:52" x14ac:dyDescent="0.2">
      <c r="A47" s="135">
        <v>38</v>
      </c>
      <c r="B47" s="131" t="str">
        <f t="shared" si="16"/>
        <v/>
      </c>
      <c r="C47" s="131" t="str">
        <f t="shared" si="16"/>
        <v/>
      </c>
      <c r="D47" s="131" t="str">
        <f t="shared" si="16"/>
        <v/>
      </c>
      <c r="E47" s="131" t="str">
        <f t="shared" si="16"/>
        <v/>
      </c>
      <c r="F47" s="131" t="str">
        <f t="shared" si="16"/>
        <v/>
      </c>
      <c r="G47" s="131" t="str">
        <f t="shared" si="16"/>
        <v/>
      </c>
      <c r="H47" s="131" t="str">
        <f t="shared" si="16"/>
        <v/>
      </c>
      <c r="I47" s="131" t="str">
        <f t="shared" si="16"/>
        <v/>
      </c>
      <c r="J47" s="131" t="str">
        <f t="shared" si="16"/>
        <v/>
      </c>
      <c r="K47" s="131" t="str">
        <f t="shared" si="16"/>
        <v/>
      </c>
      <c r="L47" s="131" t="str">
        <f t="shared" si="17"/>
        <v/>
      </c>
      <c r="M47" s="131" t="str">
        <f t="shared" si="17"/>
        <v/>
      </c>
      <c r="N47" s="131" t="str">
        <f t="shared" si="17"/>
        <v/>
      </c>
      <c r="O47" s="131" t="str">
        <f t="shared" si="17"/>
        <v/>
      </c>
      <c r="P47" s="131" t="str">
        <f t="shared" si="17"/>
        <v/>
      </c>
      <c r="Q47" s="131" t="str">
        <f t="shared" si="17"/>
        <v/>
      </c>
      <c r="R47" s="131" t="str">
        <f t="shared" si="17"/>
        <v/>
      </c>
      <c r="S47" s="131" t="str">
        <f t="shared" si="17"/>
        <v/>
      </c>
      <c r="T47" s="131" t="str">
        <f t="shared" si="17"/>
        <v/>
      </c>
      <c r="U47" s="131" t="str">
        <f t="shared" si="17"/>
        <v/>
      </c>
      <c r="V47" s="131" t="str">
        <f t="shared" si="18"/>
        <v/>
      </c>
      <c r="W47" s="131" t="str">
        <f t="shared" si="18"/>
        <v/>
      </c>
      <c r="X47" s="131" t="str">
        <f t="shared" si="18"/>
        <v/>
      </c>
      <c r="Y47" s="131" t="str">
        <f t="shared" si="18"/>
        <v/>
      </c>
      <c r="Z47" s="131" t="str">
        <f t="shared" si="18"/>
        <v/>
      </c>
      <c r="AA47" s="131" t="str">
        <f t="shared" si="18"/>
        <v/>
      </c>
      <c r="AB47" s="131" t="str">
        <f t="shared" si="18"/>
        <v/>
      </c>
      <c r="AC47" s="131" t="str">
        <f t="shared" si="18"/>
        <v/>
      </c>
      <c r="AD47" s="131" t="str">
        <f t="shared" si="18"/>
        <v/>
      </c>
      <c r="AE47" s="131" t="str">
        <f t="shared" si="18"/>
        <v/>
      </c>
      <c r="AF47" s="131" t="str">
        <f t="shared" si="19"/>
        <v/>
      </c>
      <c r="AG47" s="131" t="str">
        <f t="shared" si="19"/>
        <v/>
      </c>
      <c r="AH47" s="131" t="str">
        <f t="shared" si="19"/>
        <v/>
      </c>
      <c r="AI47" s="131" t="str">
        <f t="shared" si="19"/>
        <v/>
      </c>
      <c r="AJ47" s="131" t="str">
        <f t="shared" si="19"/>
        <v/>
      </c>
      <c r="AK47" s="131" t="str">
        <f t="shared" si="19"/>
        <v/>
      </c>
      <c r="AL47" s="131" t="str">
        <f t="shared" si="19"/>
        <v/>
      </c>
      <c r="AM47" s="131" t="str">
        <f t="shared" si="19"/>
        <v/>
      </c>
      <c r="AN47" s="131" t="str">
        <f t="shared" si="19"/>
        <v/>
      </c>
      <c r="AO47" s="131" t="str">
        <f t="shared" si="19"/>
        <v/>
      </c>
      <c r="AP47" s="131" t="str">
        <f t="shared" si="20"/>
        <v/>
      </c>
      <c r="AQ47" s="131" t="str">
        <f t="shared" si="20"/>
        <v/>
      </c>
      <c r="AR47" s="131" t="str">
        <f t="shared" si="20"/>
        <v/>
      </c>
      <c r="AS47" s="131" t="str">
        <f t="shared" si="20"/>
        <v/>
      </c>
      <c r="AT47" s="131" t="str">
        <f t="shared" si="20"/>
        <v/>
      </c>
      <c r="AU47" s="131" t="str">
        <f t="shared" si="20"/>
        <v/>
      </c>
      <c r="AV47" s="131" t="str">
        <f t="shared" si="20"/>
        <v/>
      </c>
      <c r="AW47" s="131" t="str">
        <f t="shared" si="20"/>
        <v/>
      </c>
      <c r="AX47" s="131" t="str">
        <f t="shared" si="20"/>
        <v/>
      </c>
      <c r="AY47" s="131" t="str">
        <f t="shared" si="20"/>
        <v/>
      </c>
      <c r="AZ47" s="131" t="str">
        <f t="shared" si="20"/>
        <v/>
      </c>
    </row>
    <row r="48" spans="1:52" x14ac:dyDescent="0.2">
      <c r="A48" s="135">
        <v>39</v>
      </c>
      <c r="B48" s="131" t="str">
        <f t="shared" si="16"/>
        <v/>
      </c>
      <c r="C48" s="131" t="str">
        <f t="shared" si="16"/>
        <v/>
      </c>
      <c r="D48" s="131" t="str">
        <f t="shared" si="16"/>
        <v/>
      </c>
      <c r="E48" s="131" t="str">
        <f t="shared" si="16"/>
        <v/>
      </c>
      <c r="F48" s="131" t="str">
        <f t="shared" si="16"/>
        <v/>
      </c>
      <c r="G48" s="131" t="str">
        <f t="shared" si="16"/>
        <v/>
      </c>
      <c r="H48" s="131" t="str">
        <f t="shared" si="16"/>
        <v/>
      </c>
      <c r="I48" s="131" t="str">
        <f t="shared" si="16"/>
        <v/>
      </c>
      <c r="J48" s="131" t="str">
        <f t="shared" si="16"/>
        <v/>
      </c>
      <c r="K48" s="131" t="str">
        <f t="shared" si="16"/>
        <v/>
      </c>
      <c r="L48" s="131" t="str">
        <f t="shared" si="17"/>
        <v/>
      </c>
      <c r="M48" s="131" t="str">
        <f t="shared" si="17"/>
        <v/>
      </c>
      <c r="N48" s="131" t="str">
        <f t="shared" si="17"/>
        <v/>
      </c>
      <c r="O48" s="131" t="str">
        <f t="shared" si="17"/>
        <v/>
      </c>
      <c r="P48" s="131" t="str">
        <f t="shared" si="17"/>
        <v/>
      </c>
      <c r="Q48" s="131" t="str">
        <f t="shared" si="17"/>
        <v/>
      </c>
      <c r="R48" s="131" t="str">
        <f t="shared" si="17"/>
        <v/>
      </c>
      <c r="S48" s="131" t="str">
        <f t="shared" si="17"/>
        <v/>
      </c>
      <c r="T48" s="131" t="str">
        <f t="shared" si="17"/>
        <v/>
      </c>
      <c r="U48" s="131" t="str">
        <f t="shared" si="17"/>
        <v/>
      </c>
      <c r="V48" s="131" t="str">
        <f t="shared" si="18"/>
        <v/>
      </c>
      <c r="W48" s="131" t="str">
        <f t="shared" si="18"/>
        <v/>
      </c>
      <c r="X48" s="131" t="str">
        <f t="shared" si="18"/>
        <v/>
      </c>
      <c r="Y48" s="131" t="str">
        <f t="shared" si="18"/>
        <v/>
      </c>
      <c r="Z48" s="131" t="str">
        <f t="shared" si="18"/>
        <v/>
      </c>
      <c r="AA48" s="131" t="str">
        <f t="shared" si="18"/>
        <v/>
      </c>
      <c r="AB48" s="131" t="str">
        <f t="shared" si="18"/>
        <v/>
      </c>
      <c r="AC48" s="131" t="str">
        <f t="shared" si="18"/>
        <v/>
      </c>
      <c r="AD48" s="131" t="str">
        <f t="shared" si="18"/>
        <v/>
      </c>
      <c r="AE48" s="131" t="str">
        <f t="shared" si="18"/>
        <v/>
      </c>
      <c r="AF48" s="131" t="str">
        <f t="shared" si="19"/>
        <v/>
      </c>
      <c r="AG48" s="131" t="str">
        <f t="shared" si="19"/>
        <v/>
      </c>
      <c r="AH48" s="131" t="str">
        <f t="shared" si="19"/>
        <v/>
      </c>
      <c r="AI48" s="131" t="str">
        <f t="shared" si="19"/>
        <v/>
      </c>
      <c r="AJ48" s="131" t="str">
        <f t="shared" si="19"/>
        <v/>
      </c>
      <c r="AK48" s="131" t="str">
        <f t="shared" si="19"/>
        <v/>
      </c>
      <c r="AL48" s="131" t="str">
        <f t="shared" si="19"/>
        <v/>
      </c>
      <c r="AM48" s="131" t="str">
        <f t="shared" si="19"/>
        <v/>
      </c>
      <c r="AN48" s="131" t="str">
        <f t="shared" si="19"/>
        <v/>
      </c>
      <c r="AO48" s="131" t="str">
        <f t="shared" si="19"/>
        <v/>
      </c>
      <c r="AP48" s="131" t="str">
        <f t="shared" si="20"/>
        <v/>
      </c>
      <c r="AQ48" s="131" t="str">
        <f t="shared" si="20"/>
        <v/>
      </c>
      <c r="AR48" s="131" t="str">
        <f t="shared" si="20"/>
        <v/>
      </c>
      <c r="AS48" s="131" t="str">
        <f t="shared" si="20"/>
        <v/>
      </c>
      <c r="AT48" s="131" t="str">
        <f t="shared" si="20"/>
        <v/>
      </c>
      <c r="AU48" s="131" t="str">
        <f t="shared" si="20"/>
        <v/>
      </c>
      <c r="AV48" s="131" t="str">
        <f t="shared" si="20"/>
        <v/>
      </c>
      <c r="AW48" s="131" t="str">
        <f t="shared" si="20"/>
        <v/>
      </c>
      <c r="AX48" s="131" t="str">
        <f t="shared" si="20"/>
        <v/>
      </c>
      <c r="AY48" s="131" t="str">
        <f t="shared" si="20"/>
        <v/>
      </c>
      <c r="AZ48" s="131" t="str">
        <f t="shared" si="20"/>
        <v/>
      </c>
    </row>
    <row r="49" spans="1:52" x14ac:dyDescent="0.2">
      <c r="A49" s="135">
        <v>40</v>
      </c>
      <c r="B49" s="131" t="str">
        <f t="shared" si="16"/>
        <v/>
      </c>
      <c r="C49" s="131" t="str">
        <f t="shared" si="16"/>
        <v/>
      </c>
      <c r="D49" s="131" t="str">
        <f t="shared" si="16"/>
        <v/>
      </c>
      <c r="E49" s="131" t="str">
        <f t="shared" si="16"/>
        <v/>
      </c>
      <c r="F49" s="131" t="str">
        <f t="shared" si="16"/>
        <v/>
      </c>
      <c r="G49" s="131" t="str">
        <f t="shared" si="16"/>
        <v/>
      </c>
      <c r="H49" s="131" t="str">
        <f t="shared" si="16"/>
        <v/>
      </c>
      <c r="I49" s="131" t="str">
        <f t="shared" si="16"/>
        <v/>
      </c>
      <c r="J49" s="131" t="str">
        <f t="shared" si="16"/>
        <v/>
      </c>
      <c r="K49" s="131" t="str">
        <f t="shared" si="16"/>
        <v/>
      </c>
      <c r="L49" s="131" t="str">
        <f t="shared" si="17"/>
        <v/>
      </c>
      <c r="M49" s="131" t="str">
        <f t="shared" si="17"/>
        <v/>
      </c>
      <c r="N49" s="131" t="str">
        <f t="shared" si="17"/>
        <v/>
      </c>
      <c r="O49" s="131" t="str">
        <f t="shared" si="17"/>
        <v/>
      </c>
      <c r="P49" s="131" t="str">
        <f t="shared" si="17"/>
        <v/>
      </c>
      <c r="Q49" s="131" t="str">
        <f t="shared" si="17"/>
        <v/>
      </c>
      <c r="R49" s="131" t="str">
        <f t="shared" si="17"/>
        <v/>
      </c>
      <c r="S49" s="131" t="str">
        <f t="shared" si="17"/>
        <v/>
      </c>
      <c r="T49" s="131" t="str">
        <f t="shared" si="17"/>
        <v/>
      </c>
      <c r="U49" s="131" t="str">
        <f t="shared" si="17"/>
        <v/>
      </c>
      <c r="V49" s="131" t="str">
        <f t="shared" si="18"/>
        <v/>
      </c>
      <c r="W49" s="131" t="str">
        <f t="shared" si="18"/>
        <v/>
      </c>
      <c r="X49" s="131" t="str">
        <f t="shared" si="18"/>
        <v/>
      </c>
      <c r="Y49" s="131" t="str">
        <f t="shared" si="18"/>
        <v/>
      </c>
      <c r="Z49" s="131" t="str">
        <f t="shared" si="18"/>
        <v/>
      </c>
      <c r="AA49" s="131" t="str">
        <f t="shared" si="18"/>
        <v/>
      </c>
      <c r="AB49" s="131" t="str">
        <f t="shared" si="18"/>
        <v/>
      </c>
      <c r="AC49" s="131" t="str">
        <f t="shared" si="18"/>
        <v/>
      </c>
      <c r="AD49" s="131" t="str">
        <f t="shared" si="18"/>
        <v/>
      </c>
      <c r="AE49" s="131" t="str">
        <f t="shared" si="18"/>
        <v/>
      </c>
      <c r="AF49" s="131" t="str">
        <f t="shared" si="19"/>
        <v/>
      </c>
      <c r="AG49" s="131" t="str">
        <f t="shared" si="19"/>
        <v/>
      </c>
      <c r="AH49" s="131" t="str">
        <f t="shared" si="19"/>
        <v/>
      </c>
      <c r="AI49" s="131" t="str">
        <f t="shared" si="19"/>
        <v/>
      </c>
      <c r="AJ49" s="131" t="str">
        <f t="shared" si="19"/>
        <v/>
      </c>
      <c r="AK49" s="131" t="str">
        <f t="shared" si="19"/>
        <v/>
      </c>
      <c r="AL49" s="131" t="str">
        <f t="shared" si="19"/>
        <v/>
      </c>
      <c r="AM49" s="131" t="str">
        <f t="shared" si="19"/>
        <v/>
      </c>
      <c r="AN49" s="131" t="str">
        <f t="shared" si="19"/>
        <v/>
      </c>
      <c r="AO49" s="131" t="str">
        <f t="shared" si="19"/>
        <v/>
      </c>
      <c r="AP49" s="131" t="str">
        <f t="shared" si="20"/>
        <v/>
      </c>
      <c r="AQ49" s="131" t="str">
        <f t="shared" si="20"/>
        <v/>
      </c>
      <c r="AR49" s="131" t="str">
        <f t="shared" si="20"/>
        <v/>
      </c>
      <c r="AS49" s="131" t="str">
        <f t="shared" si="20"/>
        <v/>
      </c>
      <c r="AT49" s="131" t="str">
        <f t="shared" si="20"/>
        <v/>
      </c>
      <c r="AU49" s="131" t="str">
        <f t="shared" si="20"/>
        <v/>
      </c>
      <c r="AV49" s="131" t="str">
        <f t="shared" si="20"/>
        <v/>
      </c>
      <c r="AW49" s="131" t="str">
        <f t="shared" si="20"/>
        <v/>
      </c>
      <c r="AX49" s="131" t="str">
        <f t="shared" si="20"/>
        <v/>
      </c>
      <c r="AY49" s="131" t="str">
        <f t="shared" si="20"/>
        <v/>
      </c>
      <c r="AZ49" s="131" t="str">
        <f t="shared" si="20"/>
        <v/>
      </c>
    </row>
    <row r="50" spans="1:52" x14ac:dyDescent="0.2">
      <c r="A50" s="135">
        <v>41</v>
      </c>
      <c r="B50" s="131" t="str">
        <f t="shared" ref="B50:K59" si="21">IFERROR(VLOOKUP($B$3&amp;"_"&amp;B$8&amp;$A50,LookUpTable_CountyName_AllYears,3,FALSE),"")</f>
        <v/>
      </c>
      <c r="C50" s="131" t="str">
        <f t="shared" si="21"/>
        <v/>
      </c>
      <c r="D50" s="131" t="str">
        <f t="shared" si="21"/>
        <v/>
      </c>
      <c r="E50" s="131" t="str">
        <f t="shared" si="21"/>
        <v/>
      </c>
      <c r="F50" s="131" t="str">
        <f t="shared" si="21"/>
        <v/>
      </c>
      <c r="G50" s="131" t="str">
        <f t="shared" si="21"/>
        <v/>
      </c>
      <c r="H50" s="131" t="str">
        <f t="shared" si="21"/>
        <v/>
      </c>
      <c r="I50" s="131" t="str">
        <f t="shared" si="21"/>
        <v/>
      </c>
      <c r="J50" s="131" t="str">
        <f t="shared" si="21"/>
        <v/>
      </c>
      <c r="K50" s="131" t="str">
        <f t="shared" si="21"/>
        <v/>
      </c>
      <c r="L50" s="131" t="str">
        <f t="shared" ref="L50:U59" si="22">IFERROR(VLOOKUP($B$3&amp;"_"&amp;L$8&amp;$A50,LookUpTable_CountyName_AllYears,3,FALSE),"")</f>
        <v/>
      </c>
      <c r="M50" s="131" t="str">
        <f t="shared" si="22"/>
        <v/>
      </c>
      <c r="N50" s="131" t="str">
        <f t="shared" si="22"/>
        <v/>
      </c>
      <c r="O50" s="131" t="str">
        <f t="shared" si="22"/>
        <v/>
      </c>
      <c r="P50" s="131" t="str">
        <f t="shared" si="22"/>
        <v/>
      </c>
      <c r="Q50" s="131" t="str">
        <f t="shared" si="22"/>
        <v/>
      </c>
      <c r="R50" s="131" t="str">
        <f t="shared" si="22"/>
        <v/>
      </c>
      <c r="S50" s="131" t="str">
        <f t="shared" si="22"/>
        <v/>
      </c>
      <c r="T50" s="131" t="str">
        <f t="shared" si="22"/>
        <v/>
      </c>
      <c r="U50" s="131" t="str">
        <f t="shared" si="22"/>
        <v/>
      </c>
      <c r="V50" s="131" t="str">
        <f t="shared" ref="V50:AE59" si="23">IFERROR(VLOOKUP($B$3&amp;"_"&amp;V$8&amp;$A50,LookUpTable_CountyName_AllYears,3,FALSE),"")</f>
        <v/>
      </c>
      <c r="W50" s="131" t="str">
        <f t="shared" si="23"/>
        <v/>
      </c>
      <c r="X50" s="131" t="str">
        <f t="shared" si="23"/>
        <v/>
      </c>
      <c r="Y50" s="131" t="str">
        <f t="shared" si="23"/>
        <v/>
      </c>
      <c r="Z50" s="131" t="str">
        <f t="shared" si="23"/>
        <v/>
      </c>
      <c r="AA50" s="131" t="str">
        <f t="shared" si="23"/>
        <v/>
      </c>
      <c r="AB50" s="131" t="str">
        <f t="shared" si="23"/>
        <v/>
      </c>
      <c r="AC50" s="131" t="str">
        <f t="shared" si="23"/>
        <v/>
      </c>
      <c r="AD50" s="131" t="str">
        <f t="shared" si="23"/>
        <v/>
      </c>
      <c r="AE50" s="131" t="str">
        <f t="shared" si="23"/>
        <v/>
      </c>
      <c r="AF50" s="131" t="str">
        <f t="shared" ref="AF50:AO59" si="24">IFERROR(VLOOKUP($B$3&amp;"_"&amp;AF$8&amp;$A50,LookUpTable_CountyName_AllYears,3,FALSE),"")</f>
        <v/>
      </c>
      <c r="AG50" s="131" t="str">
        <f t="shared" si="24"/>
        <v/>
      </c>
      <c r="AH50" s="131" t="str">
        <f t="shared" si="24"/>
        <v/>
      </c>
      <c r="AI50" s="131" t="str">
        <f t="shared" si="24"/>
        <v/>
      </c>
      <c r="AJ50" s="131" t="str">
        <f t="shared" si="24"/>
        <v/>
      </c>
      <c r="AK50" s="131" t="str">
        <f t="shared" si="24"/>
        <v/>
      </c>
      <c r="AL50" s="131" t="str">
        <f t="shared" si="24"/>
        <v/>
      </c>
      <c r="AM50" s="131" t="str">
        <f t="shared" si="24"/>
        <v/>
      </c>
      <c r="AN50" s="131" t="str">
        <f t="shared" si="24"/>
        <v/>
      </c>
      <c r="AO50" s="131" t="str">
        <f t="shared" si="24"/>
        <v/>
      </c>
      <c r="AP50" s="131" t="str">
        <f t="shared" ref="AP50:AZ59" si="25">IFERROR(VLOOKUP($B$3&amp;"_"&amp;AP$8&amp;$A50,LookUpTable_CountyName_AllYears,3,FALSE),"")</f>
        <v/>
      </c>
      <c r="AQ50" s="131" t="str">
        <f t="shared" si="25"/>
        <v/>
      </c>
      <c r="AR50" s="131" t="str">
        <f t="shared" si="25"/>
        <v/>
      </c>
      <c r="AS50" s="131" t="str">
        <f t="shared" si="25"/>
        <v/>
      </c>
      <c r="AT50" s="131" t="str">
        <f t="shared" si="25"/>
        <v/>
      </c>
      <c r="AU50" s="131" t="str">
        <f t="shared" si="25"/>
        <v/>
      </c>
      <c r="AV50" s="131" t="str">
        <f t="shared" si="25"/>
        <v/>
      </c>
      <c r="AW50" s="131" t="str">
        <f t="shared" si="25"/>
        <v/>
      </c>
      <c r="AX50" s="131" t="str">
        <f t="shared" si="25"/>
        <v/>
      </c>
      <c r="AY50" s="131" t="str">
        <f t="shared" si="25"/>
        <v/>
      </c>
      <c r="AZ50" s="131" t="str">
        <f t="shared" si="25"/>
        <v/>
      </c>
    </row>
    <row r="51" spans="1:52" x14ac:dyDescent="0.2">
      <c r="A51" s="135">
        <v>42</v>
      </c>
      <c r="B51" s="131" t="str">
        <f t="shared" si="21"/>
        <v/>
      </c>
      <c r="C51" s="131" t="str">
        <f t="shared" si="21"/>
        <v/>
      </c>
      <c r="D51" s="131" t="str">
        <f t="shared" si="21"/>
        <v/>
      </c>
      <c r="E51" s="131" t="str">
        <f t="shared" si="21"/>
        <v/>
      </c>
      <c r="F51" s="131" t="str">
        <f t="shared" si="21"/>
        <v/>
      </c>
      <c r="G51" s="131" t="str">
        <f t="shared" si="21"/>
        <v/>
      </c>
      <c r="H51" s="131" t="str">
        <f t="shared" si="21"/>
        <v/>
      </c>
      <c r="I51" s="131" t="str">
        <f t="shared" si="21"/>
        <v/>
      </c>
      <c r="J51" s="131" t="str">
        <f t="shared" si="21"/>
        <v/>
      </c>
      <c r="K51" s="131" t="str">
        <f t="shared" si="21"/>
        <v/>
      </c>
      <c r="L51" s="131" t="str">
        <f t="shared" si="22"/>
        <v/>
      </c>
      <c r="M51" s="131" t="str">
        <f t="shared" si="22"/>
        <v/>
      </c>
      <c r="N51" s="131" t="str">
        <f t="shared" si="22"/>
        <v/>
      </c>
      <c r="O51" s="131" t="str">
        <f t="shared" si="22"/>
        <v/>
      </c>
      <c r="P51" s="131" t="str">
        <f t="shared" si="22"/>
        <v/>
      </c>
      <c r="Q51" s="131" t="str">
        <f t="shared" si="22"/>
        <v/>
      </c>
      <c r="R51" s="131" t="str">
        <f t="shared" si="22"/>
        <v/>
      </c>
      <c r="S51" s="131" t="str">
        <f t="shared" si="22"/>
        <v/>
      </c>
      <c r="T51" s="131" t="str">
        <f t="shared" si="22"/>
        <v/>
      </c>
      <c r="U51" s="131" t="str">
        <f t="shared" si="22"/>
        <v/>
      </c>
      <c r="V51" s="131" t="str">
        <f t="shared" si="23"/>
        <v/>
      </c>
      <c r="W51" s="131" t="str">
        <f t="shared" si="23"/>
        <v/>
      </c>
      <c r="X51" s="131" t="str">
        <f t="shared" si="23"/>
        <v/>
      </c>
      <c r="Y51" s="131" t="str">
        <f t="shared" si="23"/>
        <v/>
      </c>
      <c r="Z51" s="131" t="str">
        <f t="shared" si="23"/>
        <v/>
      </c>
      <c r="AA51" s="131" t="str">
        <f t="shared" si="23"/>
        <v/>
      </c>
      <c r="AB51" s="131" t="str">
        <f t="shared" si="23"/>
        <v/>
      </c>
      <c r="AC51" s="131" t="str">
        <f t="shared" si="23"/>
        <v/>
      </c>
      <c r="AD51" s="131" t="str">
        <f t="shared" si="23"/>
        <v/>
      </c>
      <c r="AE51" s="131" t="str">
        <f t="shared" si="23"/>
        <v/>
      </c>
      <c r="AF51" s="131" t="str">
        <f t="shared" si="24"/>
        <v/>
      </c>
      <c r="AG51" s="131" t="str">
        <f t="shared" si="24"/>
        <v/>
      </c>
      <c r="AH51" s="131" t="str">
        <f t="shared" si="24"/>
        <v/>
      </c>
      <c r="AI51" s="131" t="str">
        <f t="shared" si="24"/>
        <v/>
      </c>
      <c r="AJ51" s="131" t="str">
        <f t="shared" si="24"/>
        <v/>
      </c>
      <c r="AK51" s="131" t="str">
        <f t="shared" si="24"/>
        <v/>
      </c>
      <c r="AL51" s="131" t="str">
        <f t="shared" si="24"/>
        <v/>
      </c>
      <c r="AM51" s="131" t="str">
        <f t="shared" si="24"/>
        <v/>
      </c>
      <c r="AN51" s="131" t="str">
        <f t="shared" si="24"/>
        <v/>
      </c>
      <c r="AO51" s="131" t="str">
        <f t="shared" si="24"/>
        <v/>
      </c>
      <c r="AP51" s="131" t="str">
        <f t="shared" si="25"/>
        <v/>
      </c>
      <c r="AQ51" s="131" t="str">
        <f t="shared" si="25"/>
        <v/>
      </c>
      <c r="AR51" s="131" t="str">
        <f t="shared" si="25"/>
        <v/>
      </c>
      <c r="AS51" s="131" t="str">
        <f t="shared" si="25"/>
        <v/>
      </c>
      <c r="AT51" s="131" t="str">
        <f t="shared" si="25"/>
        <v/>
      </c>
      <c r="AU51" s="131" t="str">
        <f t="shared" si="25"/>
        <v/>
      </c>
      <c r="AV51" s="131" t="str">
        <f t="shared" si="25"/>
        <v/>
      </c>
      <c r="AW51" s="131" t="str">
        <f t="shared" si="25"/>
        <v/>
      </c>
      <c r="AX51" s="131" t="str">
        <f t="shared" si="25"/>
        <v/>
      </c>
      <c r="AY51" s="131" t="str">
        <f t="shared" si="25"/>
        <v/>
      </c>
      <c r="AZ51" s="131" t="str">
        <f t="shared" si="25"/>
        <v/>
      </c>
    </row>
    <row r="52" spans="1:52" x14ac:dyDescent="0.2">
      <c r="A52" s="135">
        <v>43</v>
      </c>
      <c r="B52" s="131" t="str">
        <f t="shared" si="21"/>
        <v/>
      </c>
      <c r="C52" s="131" t="str">
        <f t="shared" si="21"/>
        <v/>
      </c>
      <c r="D52" s="131" t="str">
        <f t="shared" si="21"/>
        <v/>
      </c>
      <c r="E52" s="131" t="str">
        <f t="shared" si="21"/>
        <v/>
      </c>
      <c r="F52" s="131" t="str">
        <f t="shared" si="21"/>
        <v/>
      </c>
      <c r="G52" s="131" t="str">
        <f t="shared" si="21"/>
        <v/>
      </c>
      <c r="H52" s="131" t="str">
        <f t="shared" si="21"/>
        <v/>
      </c>
      <c r="I52" s="131" t="str">
        <f t="shared" si="21"/>
        <v/>
      </c>
      <c r="J52" s="131" t="str">
        <f t="shared" si="21"/>
        <v/>
      </c>
      <c r="K52" s="131" t="str">
        <f t="shared" si="21"/>
        <v/>
      </c>
      <c r="L52" s="131" t="str">
        <f t="shared" si="22"/>
        <v/>
      </c>
      <c r="M52" s="131" t="str">
        <f t="shared" si="22"/>
        <v/>
      </c>
      <c r="N52" s="131" t="str">
        <f t="shared" si="22"/>
        <v/>
      </c>
      <c r="O52" s="131" t="str">
        <f t="shared" si="22"/>
        <v/>
      </c>
      <c r="P52" s="131" t="str">
        <f t="shared" si="22"/>
        <v/>
      </c>
      <c r="Q52" s="131" t="str">
        <f t="shared" si="22"/>
        <v/>
      </c>
      <c r="R52" s="131" t="str">
        <f t="shared" si="22"/>
        <v/>
      </c>
      <c r="S52" s="131" t="str">
        <f t="shared" si="22"/>
        <v/>
      </c>
      <c r="T52" s="131" t="str">
        <f t="shared" si="22"/>
        <v/>
      </c>
      <c r="U52" s="131" t="str">
        <f t="shared" si="22"/>
        <v/>
      </c>
      <c r="V52" s="131" t="str">
        <f t="shared" si="23"/>
        <v/>
      </c>
      <c r="W52" s="131" t="str">
        <f t="shared" si="23"/>
        <v/>
      </c>
      <c r="X52" s="131" t="str">
        <f t="shared" si="23"/>
        <v/>
      </c>
      <c r="Y52" s="131" t="str">
        <f t="shared" si="23"/>
        <v/>
      </c>
      <c r="Z52" s="131" t="str">
        <f t="shared" si="23"/>
        <v/>
      </c>
      <c r="AA52" s="131" t="str">
        <f t="shared" si="23"/>
        <v/>
      </c>
      <c r="AB52" s="131" t="str">
        <f t="shared" si="23"/>
        <v/>
      </c>
      <c r="AC52" s="131" t="str">
        <f t="shared" si="23"/>
        <v/>
      </c>
      <c r="AD52" s="131" t="str">
        <f t="shared" si="23"/>
        <v/>
      </c>
      <c r="AE52" s="131" t="str">
        <f t="shared" si="23"/>
        <v/>
      </c>
      <c r="AF52" s="131" t="str">
        <f t="shared" si="24"/>
        <v/>
      </c>
      <c r="AG52" s="131" t="str">
        <f t="shared" si="24"/>
        <v/>
      </c>
      <c r="AH52" s="131" t="str">
        <f t="shared" si="24"/>
        <v/>
      </c>
      <c r="AI52" s="131" t="str">
        <f t="shared" si="24"/>
        <v/>
      </c>
      <c r="AJ52" s="131" t="str">
        <f t="shared" si="24"/>
        <v/>
      </c>
      <c r="AK52" s="131" t="str">
        <f t="shared" si="24"/>
        <v/>
      </c>
      <c r="AL52" s="131" t="str">
        <f t="shared" si="24"/>
        <v/>
      </c>
      <c r="AM52" s="131" t="str">
        <f t="shared" si="24"/>
        <v/>
      </c>
      <c r="AN52" s="131" t="str">
        <f t="shared" si="24"/>
        <v/>
      </c>
      <c r="AO52" s="131" t="str">
        <f t="shared" si="24"/>
        <v/>
      </c>
      <c r="AP52" s="131" t="str">
        <f t="shared" si="25"/>
        <v/>
      </c>
      <c r="AQ52" s="131" t="str">
        <f t="shared" si="25"/>
        <v/>
      </c>
      <c r="AR52" s="131" t="str">
        <f t="shared" si="25"/>
        <v/>
      </c>
      <c r="AS52" s="131" t="str">
        <f t="shared" si="25"/>
        <v/>
      </c>
      <c r="AT52" s="131" t="str">
        <f t="shared" si="25"/>
        <v/>
      </c>
      <c r="AU52" s="131" t="str">
        <f t="shared" si="25"/>
        <v/>
      </c>
      <c r="AV52" s="131" t="str">
        <f t="shared" si="25"/>
        <v/>
      </c>
      <c r="AW52" s="131" t="str">
        <f t="shared" si="25"/>
        <v/>
      </c>
      <c r="AX52" s="131" t="str">
        <f t="shared" si="25"/>
        <v/>
      </c>
      <c r="AY52" s="131" t="str">
        <f t="shared" si="25"/>
        <v/>
      </c>
      <c r="AZ52" s="131" t="str">
        <f t="shared" si="25"/>
        <v/>
      </c>
    </row>
    <row r="53" spans="1:52" x14ac:dyDescent="0.2">
      <c r="A53" s="135">
        <v>44</v>
      </c>
      <c r="B53" s="131" t="str">
        <f t="shared" si="21"/>
        <v/>
      </c>
      <c r="C53" s="131" t="str">
        <f t="shared" si="21"/>
        <v/>
      </c>
      <c r="D53" s="131" t="str">
        <f t="shared" si="21"/>
        <v/>
      </c>
      <c r="E53" s="131" t="str">
        <f t="shared" si="21"/>
        <v/>
      </c>
      <c r="F53" s="131" t="str">
        <f t="shared" si="21"/>
        <v/>
      </c>
      <c r="G53" s="131" t="str">
        <f t="shared" si="21"/>
        <v/>
      </c>
      <c r="H53" s="131" t="str">
        <f t="shared" si="21"/>
        <v/>
      </c>
      <c r="I53" s="131" t="str">
        <f t="shared" si="21"/>
        <v/>
      </c>
      <c r="J53" s="131" t="str">
        <f t="shared" si="21"/>
        <v/>
      </c>
      <c r="K53" s="131" t="str">
        <f t="shared" si="21"/>
        <v/>
      </c>
      <c r="L53" s="131" t="str">
        <f t="shared" si="22"/>
        <v/>
      </c>
      <c r="M53" s="131" t="str">
        <f t="shared" si="22"/>
        <v/>
      </c>
      <c r="N53" s="131" t="str">
        <f t="shared" si="22"/>
        <v/>
      </c>
      <c r="O53" s="131" t="str">
        <f t="shared" si="22"/>
        <v/>
      </c>
      <c r="P53" s="131" t="str">
        <f t="shared" si="22"/>
        <v/>
      </c>
      <c r="Q53" s="131" t="str">
        <f t="shared" si="22"/>
        <v/>
      </c>
      <c r="R53" s="131" t="str">
        <f t="shared" si="22"/>
        <v/>
      </c>
      <c r="S53" s="131" t="str">
        <f t="shared" si="22"/>
        <v/>
      </c>
      <c r="T53" s="131" t="str">
        <f t="shared" si="22"/>
        <v/>
      </c>
      <c r="U53" s="131" t="str">
        <f t="shared" si="22"/>
        <v/>
      </c>
      <c r="V53" s="131" t="str">
        <f t="shared" si="23"/>
        <v/>
      </c>
      <c r="W53" s="131" t="str">
        <f t="shared" si="23"/>
        <v/>
      </c>
      <c r="X53" s="131" t="str">
        <f t="shared" si="23"/>
        <v/>
      </c>
      <c r="Y53" s="131" t="str">
        <f t="shared" si="23"/>
        <v/>
      </c>
      <c r="Z53" s="131" t="str">
        <f t="shared" si="23"/>
        <v/>
      </c>
      <c r="AA53" s="131" t="str">
        <f t="shared" si="23"/>
        <v/>
      </c>
      <c r="AB53" s="131" t="str">
        <f t="shared" si="23"/>
        <v/>
      </c>
      <c r="AC53" s="131" t="str">
        <f t="shared" si="23"/>
        <v/>
      </c>
      <c r="AD53" s="131" t="str">
        <f t="shared" si="23"/>
        <v/>
      </c>
      <c r="AE53" s="131" t="str">
        <f t="shared" si="23"/>
        <v/>
      </c>
      <c r="AF53" s="131" t="str">
        <f t="shared" si="24"/>
        <v/>
      </c>
      <c r="AG53" s="131" t="str">
        <f t="shared" si="24"/>
        <v/>
      </c>
      <c r="AH53" s="131" t="str">
        <f t="shared" si="24"/>
        <v/>
      </c>
      <c r="AI53" s="131" t="str">
        <f t="shared" si="24"/>
        <v/>
      </c>
      <c r="AJ53" s="131" t="str">
        <f t="shared" si="24"/>
        <v/>
      </c>
      <c r="AK53" s="131" t="str">
        <f t="shared" si="24"/>
        <v/>
      </c>
      <c r="AL53" s="131" t="str">
        <f t="shared" si="24"/>
        <v/>
      </c>
      <c r="AM53" s="131" t="str">
        <f t="shared" si="24"/>
        <v/>
      </c>
      <c r="AN53" s="131" t="str">
        <f t="shared" si="24"/>
        <v/>
      </c>
      <c r="AO53" s="131" t="str">
        <f t="shared" si="24"/>
        <v/>
      </c>
      <c r="AP53" s="131" t="str">
        <f t="shared" si="25"/>
        <v/>
      </c>
      <c r="AQ53" s="131" t="str">
        <f t="shared" si="25"/>
        <v/>
      </c>
      <c r="AR53" s="131" t="str">
        <f t="shared" si="25"/>
        <v/>
      </c>
      <c r="AS53" s="131" t="str">
        <f t="shared" si="25"/>
        <v/>
      </c>
      <c r="AT53" s="131" t="str">
        <f t="shared" si="25"/>
        <v/>
      </c>
      <c r="AU53" s="131" t="str">
        <f t="shared" si="25"/>
        <v/>
      </c>
      <c r="AV53" s="131" t="str">
        <f t="shared" si="25"/>
        <v/>
      </c>
      <c r="AW53" s="131" t="str">
        <f t="shared" si="25"/>
        <v/>
      </c>
      <c r="AX53" s="131" t="str">
        <f t="shared" si="25"/>
        <v/>
      </c>
      <c r="AY53" s="131" t="str">
        <f t="shared" si="25"/>
        <v/>
      </c>
      <c r="AZ53" s="131" t="str">
        <f t="shared" si="25"/>
        <v/>
      </c>
    </row>
    <row r="54" spans="1:52" x14ac:dyDescent="0.2">
      <c r="A54" s="135">
        <v>45</v>
      </c>
      <c r="B54" s="131" t="str">
        <f t="shared" si="21"/>
        <v/>
      </c>
      <c r="C54" s="131" t="str">
        <f t="shared" si="21"/>
        <v/>
      </c>
      <c r="D54" s="131" t="str">
        <f t="shared" si="21"/>
        <v/>
      </c>
      <c r="E54" s="131" t="str">
        <f t="shared" si="21"/>
        <v/>
      </c>
      <c r="F54" s="131" t="str">
        <f t="shared" si="21"/>
        <v/>
      </c>
      <c r="G54" s="131" t="str">
        <f t="shared" si="21"/>
        <v/>
      </c>
      <c r="H54" s="131" t="str">
        <f t="shared" si="21"/>
        <v/>
      </c>
      <c r="I54" s="131" t="str">
        <f t="shared" si="21"/>
        <v/>
      </c>
      <c r="J54" s="131" t="str">
        <f t="shared" si="21"/>
        <v/>
      </c>
      <c r="K54" s="131" t="str">
        <f t="shared" si="21"/>
        <v/>
      </c>
      <c r="L54" s="131" t="str">
        <f t="shared" si="22"/>
        <v/>
      </c>
      <c r="M54" s="131" t="str">
        <f t="shared" si="22"/>
        <v/>
      </c>
      <c r="N54" s="131" t="str">
        <f t="shared" si="22"/>
        <v/>
      </c>
      <c r="O54" s="131" t="str">
        <f t="shared" si="22"/>
        <v/>
      </c>
      <c r="P54" s="131" t="str">
        <f t="shared" si="22"/>
        <v/>
      </c>
      <c r="Q54" s="131" t="str">
        <f t="shared" si="22"/>
        <v/>
      </c>
      <c r="R54" s="131" t="str">
        <f t="shared" si="22"/>
        <v/>
      </c>
      <c r="S54" s="131" t="str">
        <f t="shared" si="22"/>
        <v/>
      </c>
      <c r="T54" s="131" t="str">
        <f t="shared" si="22"/>
        <v/>
      </c>
      <c r="U54" s="131" t="str">
        <f t="shared" si="22"/>
        <v/>
      </c>
      <c r="V54" s="131" t="str">
        <f t="shared" si="23"/>
        <v/>
      </c>
      <c r="W54" s="131" t="str">
        <f t="shared" si="23"/>
        <v/>
      </c>
      <c r="X54" s="131" t="str">
        <f t="shared" si="23"/>
        <v/>
      </c>
      <c r="Y54" s="131" t="str">
        <f t="shared" si="23"/>
        <v/>
      </c>
      <c r="Z54" s="131" t="str">
        <f t="shared" si="23"/>
        <v/>
      </c>
      <c r="AA54" s="131" t="str">
        <f t="shared" si="23"/>
        <v/>
      </c>
      <c r="AB54" s="131" t="str">
        <f t="shared" si="23"/>
        <v/>
      </c>
      <c r="AC54" s="131" t="str">
        <f t="shared" si="23"/>
        <v/>
      </c>
      <c r="AD54" s="131" t="str">
        <f t="shared" si="23"/>
        <v/>
      </c>
      <c r="AE54" s="131" t="str">
        <f t="shared" si="23"/>
        <v/>
      </c>
      <c r="AF54" s="131" t="str">
        <f t="shared" si="24"/>
        <v/>
      </c>
      <c r="AG54" s="131" t="str">
        <f t="shared" si="24"/>
        <v/>
      </c>
      <c r="AH54" s="131" t="str">
        <f t="shared" si="24"/>
        <v/>
      </c>
      <c r="AI54" s="131" t="str">
        <f t="shared" si="24"/>
        <v/>
      </c>
      <c r="AJ54" s="131" t="str">
        <f t="shared" si="24"/>
        <v/>
      </c>
      <c r="AK54" s="131" t="str">
        <f t="shared" si="24"/>
        <v/>
      </c>
      <c r="AL54" s="131" t="str">
        <f t="shared" si="24"/>
        <v/>
      </c>
      <c r="AM54" s="131" t="str">
        <f t="shared" si="24"/>
        <v/>
      </c>
      <c r="AN54" s="131" t="str">
        <f t="shared" si="24"/>
        <v/>
      </c>
      <c r="AO54" s="131" t="str">
        <f t="shared" si="24"/>
        <v/>
      </c>
      <c r="AP54" s="131" t="str">
        <f t="shared" si="25"/>
        <v/>
      </c>
      <c r="AQ54" s="131" t="str">
        <f t="shared" si="25"/>
        <v/>
      </c>
      <c r="AR54" s="131" t="str">
        <f t="shared" si="25"/>
        <v/>
      </c>
      <c r="AS54" s="131" t="str">
        <f t="shared" si="25"/>
        <v/>
      </c>
      <c r="AT54" s="131" t="str">
        <f t="shared" si="25"/>
        <v/>
      </c>
      <c r="AU54" s="131" t="str">
        <f t="shared" si="25"/>
        <v/>
      </c>
      <c r="AV54" s="131" t="str">
        <f t="shared" si="25"/>
        <v/>
      </c>
      <c r="AW54" s="131" t="str">
        <f t="shared" si="25"/>
        <v/>
      </c>
      <c r="AX54" s="131" t="str">
        <f t="shared" si="25"/>
        <v/>
      </c>
      <c r="AY54" s="131" t="str">
        <f t="shared" si="25"/>
        <v/>
      </c>
      <c r="AZ54" s="131" t="str">
        <f t="shared" si="25"/>
        <v/>
      </c>
    </row>
    <row r="55" spans="1:52" x14ac:dyDescent="0.2">
      <c r="A55" s="135">
        <v>46</v>
      </c>
      <c r="B55" s="131" t="str">
        <f t="shared" si="21"/>
        <v/>
      </c>
      <c r="C55" s="131" t="str">
        <f t="shared" si="21"/>
        <v/>
      </c>
      <c r="D55" s="131" t="str">
        <f t="shared" si="21"/>
        <v/>
      </c>
      <c r="E55" s="131" t="str">
        <f t="shared" si="21"/>
        <v/>
      </c>
      <c r="F55" s="131" t="str">
        <f t="shared" si="21"/>
        <v/>
      </c>
      <c r="G55" s="131" t="str">
        <f t="shared" si="21"/>
        <v/>
      </c>
      <c r="H55" s="131" t="str">
        <f t="shared" si="21"/>
        <v/>
      </c>
      <c r="I55" s="131" t="str">
        <f t="shared" si="21"/>
        <v/>
      </c>
      <c r="J55" s="131" t="str">
        <f t="shared" si="21"/>
        <v/>
      </c>
      <c r="K55" s="131" t="str">
        <f t="shared" si="21"/>
        <v/>
      </c>
      <c r="L55" s="131" t="str">
        <f t="shared" si="22"/>
        <v/>
      </c>
      <c r="M55" s="131" t="str">
        <f t="shared" si="22"/>
        <v/>
      </c>
      <c r="N55" s="131" t="str">
        <f t="shared" si="22"/>
        <v/>
      </c>
      <c r="O55" s="131" t="str">
        <f t="shared" si="22"/>
        <v/>
      </c>
      <c r="P55" s="131" t="str">
        <f t="shared" si="22"/>
        <v/>
      </c>
      <c r="Q55" s="131" t="str">
        <f t="shared" si="22"/>
        <v/>
      </c>
      <c r="R55" s="131" t="str">
        <f t="shared" si="22"/>
        <v/>
      </c>
      <c r="S55" s="131" t="str">
        <f t="shared" si="22"/>
        <v/>
      </c>
      <c r="T55" s="131" t="str">
        <f t="shared" si="22"/>
        <v/>
      </c>
      <c r="U55" s="131" t="str">
        <f t="shared" si="22"/>
        <v/>
      </c>
      <c r="V55" s="131" t="str">
        <f t="shared" si="23"/>
        <v/>
      </c>
      <c r="W55" s="131" t="str">
        <f t="shared" si="23"/>
        <v/>
      </c>
      <c r="X55" s="131" t="str">
        <f t="shared" si="23"/>
        <v/>
      </c>
      <c r="Y55" s="131" t="str">
        <f t="shared" si="23"/>
        <v/>
      </c>
      <c r="Z55" s="131" t="str">
        <f t="shared" si="23"/>
        <v/>
      </c>
      <c r="AA55" s="131" t="str">
        <f t="shared" si="23"/>
        <v/>
      </c>
      <c r="AB55" s="131" t="str">
        <f t="shared" si="23"/>
        <v/>
      </c>
      <c r="AC55" s="131" t="str">
        <f t="shared" si="23"/>
        <v/>
      </c>
      <c r="AD55" s="131" t="str">
        <f t="shared" si="23"/>
        <v/>
      </c>
      <c r="AE55" s="131" t="str">
        <f t="shared" si="23"/>
        <v/>
      </c>
      <c r="AF55" s="131" t="str">
        <f t="shared" si="24"/>
        <v/>
      </c>
      <c r="AG55" s="131" t="str">
        <f t="shared" si="24"/>
        <v/>
      </c>
      <c r="AH55" s="131" t="str">
        <f t="shared" si="24"/>
        <v/>
      </c>
      <c r="AI55" s="131" t="str">
        <f t="shared" si="24"/>
        <v/>
      </c>
      <c r="AJ55" s="131" t="str">
        <f t="shared" si="24"/>
        <v/>
      </c>
      <c r="AK55" s="131" t="str">
        <f t="shared" si="24"/>
        <v/>
      </c>
      <c r="AL55" s="131" t="str">
        <f t="shared" si="24"/>
        <v/>
      </c>
      <c r="AM55" s="131" t="str">
        <f t="shared" si="24"/>
        <v/>
      </c>
      <c r="AN55" s="131" t="str">
        <f t="shared" si="24"/>
        <v/>
      </c>
      <c r="AO55" s="131" t="str">
        <f t="shared" si="24"/>
        <v/>
      </c>
      <c r="AP55" s="131" t="str">
        <f t="shared" si="25"/>
        <v/>
      </c>
      <c r="AQ55" s="131" t="str">
        <f t="shared" si="25"/>
        <v/>
      </c>
      <c r="AR55" s="131" t="str">
        <f t="shared" si="25"/>
        <v/>
      </c>
      <c r="AS55" s="131" t="str">
        <f t="shared" si="25"/>
        <v/>
      </c>
      <c r="AT55" s="131" t="str">
        <f t="shared" si="25"/>
        <v/>
      </c>
      <c r="AU55" s="131" t="str">
        <f t="shared" si="25"/>
        <v/>
      </c>
      <c r="AV55" s="131" t="str">
        <f t="shared" si="25"/>
        <v/>
      </c>
      <c r="AW55" s="131" t="str">
        <f t="shared" si="25"/>
        <v/>
      </c>
      <c r="AX55" s="131" t="str">
        <f t="shared" si="25"/>
        <v/>
      </c>
      <c r="AY55" s="131" t="str">
        <f t="shared" si="25"/>
        <v/>
      </c>
      <c r="AZ55" s="131" t="str">
        <f t="shared" si="25"/>
        <v/>
      </c>
    </row>
    <row r="56" spans="1:52" x14ac:dyDescent="0.2">
      <c r="A56" s="135">
        <v>47</v>
      </c>
      <c r="B56" s="131" t="str">
        <f t="shared" si="21"/>
        <v/>
      </c>
      <c r="C56" s="131" t="str">
        <f t="shared" si="21"/>
        <v/>
      </c>
      <c r="D56" s="131" t="str">
        <f t="shared" si="21"/>
        <v/>
      </c>
      <c r="E56" s="131" t="str">
        <f t="shared" si="21"/>
        <v/>
      </c>
      <c r="F56" s="131" t="str">
        <f t="shared" si="21"/>
        <v/>
      </c>
      <c r="G56" s="131" t="str">
        <f t="shared" si="21"/>
        <v/>
      </c>
      <c r="H56" s="131" t="str">
        <f t="shared" si="21"/>
        <v/>
      </c>
      <c r="I56" s="131" t="str">
        <f t="shared" si="21"/>
        <v/>
      </c>
      <c r="J56" s="131" t="str">
        <f t="shared" si="21"/>
        <v/>
      </c>
      <c r="K56" s="131" t="str">
        <f t="shared" si="21"/>
        <v/>
      </c>
      <c r="L56" s="131" t="str">
        <f t="shared" si="22"/>
        <v/>
      </c>
      <c r="M56" s="131" t="str">
        <f t="shared" si="22"/>
        <v/>
      </c>
      <c r="N56" s="131" t="str">
        <f t="shared" si="22"/>
        <v/>
      </c>
      <c r="O56" s="131" t="str">
        <f t="shared" si="22"/>
        <v/>
      </c>
      <c r="P56" s="131" t="str">
        <f t="shared" si="22"/>
        <v/>
      </c>
      <c r="Q56" s="131" t="str">
        <f t="shared" si="22"/>
        <v/>
      </c>
      <c r="R56" s="131" t="str">
        <f t="shared" si="22"/>
        <v/>
      </c>
      <c r="S56" s="131" t="str">
        <f t="shared" si="22"/>
        <v/>
      </c>
      <c r="T56" s="131" t="str">
        <f t="shared" si="22"/>
        <v/>
      </c>
      <c r="U56" s="131" t="str">
        <f t="shared" si="22"/>
        <v/>
      </c>
      <c r="V56" s="131" t="str">
        <f t="shared" si="23"/>
        <v/>
      </c>
      <c r="W56" s="131" t="str">
        <f t="shared" si="23"/>
        <v/>
      </c>
      <c r="X56" s="131" t="str">
        <f t="shared" si="23"/>
        <v/>
      </c>
      <c r="Y56" s="131" t="str">
        <f t="shared" si="23"/>
        <v/>
      </c>
      <c r="Z56" s="131" t="str">
        <f t="shared" si="23"/>
        <v/>
      </c>
      <c r="AA56" s="131" t="str">
        <f t="shared" si="23"/>
        <v/>
      </c>
      <c r="AB56" s="131" t="str">
        <f t="shared" si="23"/>
        <v/>
      </c>
      <c r="AC56" s="131" t="str">
        <f t="shared" si="23"/>
        <v/>
      </c>
      <c r="AD56" s="131" t="str">
        <f t="shared" si="23"/>
        <v/>
      </c>
      <c r="AE56" s="131" t="str">
        <f t="shared" si="23"/>
        <v/>
      </c>
      <c r="AF56" s="131" t="str">
        <f t="shared" si="24"/>
        <v/>
      </c>
      <c r="AG56" s="131" t="str">
        <f t="shared" si="24"/>
        <v/>
      </c>
      <c r="AH56" s="131" t="str">
        <f t="shared" si="24"/>
        <v/>
      </c>
      <c r="AI56" s="131" t="str">
        <f t="shared" si="24"/>
        <v/>
      </c>
      <c r="AJ56" s="131" t="str">
        <f t="shared" si="24"/>
        <v/>
      </c>
      <c r="AK56" s="131" t="str">
        <f t="shared" si="24"/>
        <v/>
      </c>
      <c r="AL56" s="131" t="str">
        <f t="shared" si="24"/>
        <v/>
      </c>
      <c r="AM56" s="131" t="str">
        <f t="shared" si="24"/>
        <v/>
      </c>
      <c r="AN56" s="131" t="str">
        <f t="shared" si="24"/>
        <v/>
      </c>
      <c r="AO56" s="131" t="str">
        <f t="shared" si="24"/>
        <v/>
      </c>
      <c r="AP56" s="131" t="str">
        <f t="shared" si="25"/>
        <v/>
      </c>
      <c r="AQ56" s="131" t="str">
        <f t="shared" si="25"/>
        <v/>
      </c>
      <c r="AR56" s="131" t="str">
        <f t="shared" si="25"/>
        <v/>
      </c>
      <c r="AS56" s="131" t="str">
        <f t="shared" si="25"/>
        <v/>
      </c>
      <c r="AT56" s="131" t="str">
        <f t="shared" si="25"/>
        <v/>
      </c>
      <c r="AU56" s="131" t="str">
        <f t="shared" si="25"/>
        <v/>
      </c>
      <c r="AV56" s="131" t="str">
        <f t="shared" si="25"/>
        <v/>
      </c>
      <c r="AW56" s="131" t="str">
        <f t="shared" si="25"/>
        <v/>
      </c>
      <c r="AX56" s="131" t="str">
        <f t="shared" si="25"/>
        <v/>
      </c>
      <c r="AY56" s="131" t="str">
        <f t="shared" si="25"/>
        <v/>
      </c>
      <c r="AZ56" s="131" t="str">
        <f t="shared" si="25"/>
        <v/>
      </c>
    </row>
    <row r="57" spans="1:52" x14ac:dyDescent="0.2">
      <c r="A57" s="135">
        <v>48</v>
      </c>
      <c r="B57" s="131" t="str">
        <f t="shared" si="21"/>
        <v/>
      </c>
      <c r="C57" s="131" t="str">
        <f t="shared" si="21"/>
        <v/>
      </c>
      <c r="D57" s="131" t="str">
        <f t="shared" si="21"/>
        <v/>
      </c>
      <c r="E57" s="131" t="str">
        <f t="shared" si="21"/>
        <v/>
      </c>
      <c r="F57" s="131" t="str">
        <f t="shared" si="21"/>
        <v/>
      </c>
      <c r="G57" s="131" t="str">
        <f t="shared" si="21"/>
        <v/>
      </c>
      <c r="H57" s="131" t="str">
        <f t="shared" si="21"/>
        <v/>
      </c>
      <c r="I57" s="131" t="str">
        <f t="shared" si="21"/>
        <v/>
      </c>
      <c r="J57" s="131" t="str">
        <f t="shared" si="21"/>
        <v/>
      </c>
      <c r="K57" s="131" t="str">
        <f t="shared" si="21"/>
        <v/>
      </c>
      <c r="L57" s="131" t="str">
        <f t="shared" si="22"/>
        <v/>
      </c>
      <c r="M57" s="131" t="str">
        <f t="shared" si="22"/>
        <v/>
      </c>
      <c r="N57" s="131" t="str">
        <f t="shared" si="22"/>
        <v/>
      </c>
      <c r="O57" s="131" t="str">
        <f t="shared" si="22"/>
        <v/>
      </c>
      <c r="P57" s="131" t="str">
        <f t="shared" si="22"/>
        <v/>
      </c>
      <c r="Q57" s="131" t="str">
        <f t="shared" si="22"/>
        <v/>
      </c>
      <c r="R57" s="131" t="str">
        <f t="shared" si="22"/>
        <v/>
      </c>
      <c r="S57" s="131" t="str">
        <f t="shared" si="22"/>
        <v/>
      </c>
      <c r="T57" s="131" t="str">
        <f t="shared" si="22"/>
        <v/>
      </c>
      <c r="U57" s="131" t="str">
        <f t="shared" si="22"/>
        <v/>
      </c>
      <c r="V57" s="131" t="str">
        <f t="shared" si="23"/>
        <v/>
      </c>
      <c r="W57" s="131" t="str">
        <f t="shared" si="23"/>
        <v/>
      </c>
      <c r="X57" s="131" t="str">
        <f t="shared" si="23"/>
        <v/>
      </c>
      <c r="Y57" s="131" t="str">
        <f t="shared" si="23"/>
        <v/>
      </c>
      <c r="Z57" s="131" t="str">
        <f t="shared" si="23"/>
        <v/>
      </c>
      <c r="AA57" s="131" t="str">
        <f t="shared" si="23"/>
        <v/>
      </c>
      <c r="AB57" s="131" t="str">
        <f t="shared" si="23"/>
        <v/>
      </c>
      <c r="AC57" s="131" t="str">
        <f t="shared" si="23"/>
        <v/>
      </c>
      <c r="AD57" s="131" t="str">
        <f t="shared" si="23"/>
        <v/>
      </c>
      <c r="AE57" s="131" t="str">
        <f t="shared" si="23"/>
        <v/>
      </c>
      <c r="AF57" s="131" t="str">
        <f t="shared" si="24"/>
        <v/>
      </c>
      <c r="AG57" s="131" t="str">
        <f t="shared" si="24"/>
        <v/>
      </c>
      <c r="AH57" s="131" t="str">
        <f t="shared" si="24"/>
        <v/>
      </c>
      <c r="AI57" s="131" t="str">
        <f t="shared" si="24"/>
        <v/>
      </c>
      <c r="AJ57" s="131" t="str">
        <f t="shared" si="24"/>
        <v/>
      </c>
      <c r="AK57" s="131" t="str">
        <f t="shared" si="24"/>
        <v/>
      </c>
      <c r="AL57" s="131" t="str">
        <f t="shared" si="24"/>
        <v/>
      </c>
      <c r="AM57" s="131" t="str">
        <f t="shared" si="24"/>
        <v/>
      </c>
      <c r="AN57" s="131" t="str">
        <f t="shared" si="24"/>
        <v/>
      </c>
      <c r="AO57" s="131" t="str">
        <f t="shared" si="24"/>
        <v/>
      </c>
      <c r="AP57" s="131" t="str">
        <f t="shared" si="25"/>
        <v/>
      </c>
      <c r="AQ57" s="131" t="str">
        <f t="shared" si="25"/>
        <v/>
      </c>
      <c r="AR57" s="131" t="str">
        <f t="shared" si="25"/>
        <v/>
      </c>
      <c r="AS57" s="131" t="str">
        <f t="shared" si="25"/>
        <v/>
      </c>
      <c r="AT57" s="131" t="str">
        <f t="shared" si="25"/>
        <v/>
      </c>
      <c r="AU57" s="131" t="str">
        <f t="shared" si="25"/>
        <v/>
      </c>
      <c r="AV57" s="131" t="str">
        <f t="shared" si="25"/>
        <v/>
      </c>
      <c r="AW57" s="131" t="str">
        <f t="shared" si="25"/>
        <v/>
      </c>
      <c r="AX57" s="131" t="str">
        <f t="shared" si="25"/>
        <v/>
      </c>
      <c r="AY57" s="131" t="str">
        <f t="shared" si="25"/>
        <v/>
      </c>
      <c r="AZ57" s="131" t="str">
        <f t="shared" si="25"/>
        <v/>
      </c>
    </row>
    <row r="58" spans="1:52" x14ac:dyDescent="0.2">
      <c r="A58" s="135">
        <v>49</v>
      </c>
      <c r="B58" s="131" t="str">
        <f t="shared" si="21"/>
        <v/>
      </c>
      <c r="C58" s="131" t="str">
        <f t="shared" si="21"/>
        <v/>
      </c>
      <c r="D58" s="131" t="str">
        <f t="shared" si="21"/>
        <v/>
      </c>
      <c r="E58" s="131" t="str">
        <f t="shared" si="21"/>
        <v/>
      </c>
      <c r="F58" s="131" t="str">
        <f t="shared" si="21"/>
        <v/>
      </c>
      <c r="G58" s="131" t="str">
        <f t="shared" si="21"/>
        <v/>
      </c>
      <c r="H58" s="131" t="str">
        <f t="shared" si="21"/>
        <v/>
      </c>
      <c r="I58" s="131" t="str">
        <f t="shared" si="21"/>
        <v/>
      </c>
      <c r="J58" s="131" t="str">
        <f t="shared" si="21"/>
        <v/>
      </c>
      <c r="K58" s="131" t="str">
        <f t="shared" si="21"/>
        <v/>
      </c>
      <c r="L58" s="131" t="str">
        <f t="shared" si="22"/>
        <v/>
      </c>
      <c r="M58" s="131" t="str">
        <f t="shared" si="22"/>
        <v/>
      </c>
      <c r="N58" s="131" t="str">
        <f t="shared" si="22"/>
        <v/>
      </c>
      <c r="O58" s="131" t="str">
        <f t="shared" si="22"/>
        <v/>
      </c>
      <c r="P58" s="131" t="str">
        <f t="shared" si="22"/>
        <v/>
      </c>
      <c r="Q58" s="131" t="str">
        <f t="shared" si="22"/>
        <v/>
      </c>
      <c r="R58" s="131" t="str">
        <f t="shared" si="22"/>
        <v/>
      </c>
      <c r="S58" s="131" t="str">
        <f t="shared" si="22"/>
        <v/>
      </c>
      <c r="T58" s="131" t="str">
        <f t="shared" si="22"/>
        <v/>
      </c>
      <c r="U58" s="131" t="str">
        <f t="shared" si="22"/>
        <v/>
      </c>
      <c r="V58" s="131" t="str">
        <f t="shared" si="23"/>
        <v/>
      </c>
      <c r="W58" s="131" t="str">
        <f t="shared" si="23"/>
        <v/>
      </c>
      <c r="X58" s="131" t="str">
        <f t="shared" si="23"/>
        <v/>
      </c>
      <c r="Y58" s="131" t="str">
        <f t="shared" si="23"/>
        <v/>
      </c>
      <c r="Z58" s="131" t="str">
        <f t="shared" si="23"/>
        <v/>
      </c>
      <c r="AA58" s="131" t="str">
        <f t="shared" si="23"/>
        <v/>
      </c>
      <c r="AB58" s="131" t="str">
        <f t="shared" si="23"/>
        <v/>
      </c>
      <c r="AC58" s="131" t="str">
        <f t="shared" si="23"/>
        <v/>
      </c>
      <c r="AD58" s="131" t="str">
        <f t="shared" si="23"/>
        <v/>
      </c>
      <c r="AE58" s="131" t="str">
        <f t="shared" si="23"/>
        <v/>
      </c>
      <c r="AF58" s="131" t="str">
        <f t="shared" si="24"/>
        <v/>
      </c>
      <c r="AG58" s="131" t="str">
        <f t="shared" si="24"/>
        <v/>
      </c>
      <c r="AH58" s="131" t="str">
        <f t="shared" si="24"/>
        <v/>
      </c>
      <c r="AI58" s="131" t="str">
        <f t="shared" si="24"/>
        <v/>
      </c>
      <c r="AJ58" s="131" t="str">
        <f t="shared" si="24"/>
        <v/>
      </c>
      <c r="AK58" s="131" t="str">
        <f t="shared" si="24"/>
        <v/>
      </c>
      <c r="AL58" s="131" t="str">
        <f t="shared" si="24"/>
        <v/>
      </c>
      <c r="AM58" s="131" t="str">
        <f t="shared" si="24"/>
        <v/>
      </c>
      <c r="AN58" s="131" t="str">
        <f t="shared" si="24"/>
        <v/>
      </c>
      <c r="AO58" s="131" t="str">
        <f t="shared" si="24"/>
        <v/>
      </c>
      <c r="AP58" s="131" t="str">
        <f t="shared" si="25"/>
        <v/>
      </c>
      <c r="AQ58" s="131" t="str">
        <f t="shared" si="25"/>
        <v/>
      </c>
      <c r="AR58" s="131" t="str">
        <f t="shared" si="25"/>
        <v/>
      </c>
      <c r="AS58" s="131" t="str">
        <f t="shared" si="25"/>
        <v/>
      </c>
      <c r="AT58" s="131" t="str">
        <f t="shared" si="25"/>
        <v/>
      </c>
      <c r="AU58" s="131" t="str">
        <f t="shared" si="25"/>
        <v/>
      </c>
      <c r="AV58" s="131" t="str">
        <f t="shared" si="25"/>
        <v/>
      </c>
      <c r="AW58" s="131" t="str">
        <f t="shared" si="25"/>
        <v/>
      </c>
      <c r="AX58" s="131" t="str">
        <f t="shared" si="25"/>
        <v/>
      </c>
      <c r="AY58" s="131" t="str">
        <f t="shared" si="25"/>
        <v/>
      </c>
      <c r="AZ58" s="131" t="str">
        <f t="shared" si="25"/>
        <v/>
      </c>
    </row>
    <row r="59" spans="1:52" x14ac:dyDescent="0.2">
      <c r="A59" s="135">
        <v>50</v>
      </c>
      <c r="B59" s="131" t="str">
        <f t="shared" si="21"/>
        <v/>
      </c>
      <c r="C59" s="131" t="str">
        <f t="shared" si="21"/>
        <v/>
      </c>
      <c r="D59" s="131" t="str">
        <f t="shared" si="21"/>
        <v/>
      </c>
      <c r="E59" s="131" t="str">
        <f t="shared" si="21"/>
        <v/>
      </c>
      <c r="F59" s="131" t="str">
        <f t="shared" si="21"/>
        <v/>
      </c>
      <c r="G59" s="131" t="str">
        <f t="shared" si="21"/>
        <v/>
      </c>
      <c r="H59" s="131" t="str">
        <f t="shared" si="21"/>
        <v/>
      </c>
      <c r="I59" s="131" t="str">
        <f t="shared" si="21"/>
        <v/>
      </c>
      <c r="J59" s="131" t="str">
        <f t="shared" si="21"/>
        <v/>
      </c>
      <c r="K59" s="131" t="str">
        <f t="shared" si="21"/>
        <v/>
      </c>
      <c r="L59" s="131" t="str">
        <f t="shared" si="22"/>
        <v/>
      </c>
      <c r="M59" s="131" t="str">
        <f t="shared" si="22"/>
        <v/>
      </c>
      <c r="N59" s="131" t="str">
        <f t="shared" si="22"/>
        <v/>
      </c>
      <c r="O59" s="131" t="str">
        <f t="shared" si="22"/>
        <v/>
      </c>
      <c r="P59" s="131" t="str">
        <f t="shared" si="22"/>
        <v/>
      </c>
      <c r="Q59" s="131" t="str">
        <f t="shared" si="22"/>
        <v/>
      </c>
      <c r="R59" s="131" t="str">
        <f t="shared" si="22"/>
        <v/>
      </c>
      <c r="S59" s="131" t="str">
        <f t="shared" si="22"/>
        <v/>
      </c>
      <c r="T59" s="131" t="str">
        <f t="shared" si="22"/>
        <v/>
      </c>
      <c r="U59" s="131" t="str">
        <f t="shared" si="22"/>
        <v/>
      </c>
      <c r="V59" s="131" t="str">
        <f t="shared" si="23"/>
        <v/>
      </c>
      <c r="W59" s="131" t="str">
        <f t="shared" si="23"/>
        <v/>
      </c>
      <c r="X59" s="131" t="str">
        <f t="shared" si="23"/>
        <v/>
      </c>
      <c r="Y59" s="131" t="str">
        <f t="shared" si="23"/>
        <v/>
      </c>
      <c r="Z59" s="131" t="str">
        <f t="shared" si="23"/>
        <v/>
      </c>
      <c r="AA59" s="131" t="str">
        <f t="shared" si="23"/>
        <v/>
      </c>
      <c r="AB59" s="131" t="str">
        <f t="shared" si="23"/>
        <v/>
      </c>
      <c r="AC59" s="131" t="str">
        <f t="shared" si="23"/>
        <v/>
      </c>
      <c r="AD59" s="131" t="str">
        <f t="shared" si="23"/>
        <v/>
      </c>
      <c r="AE59" s="131" t="str">
        <f t="shared" si="23"/>
        <v/>
      </c>
      <c r="AF59" s="131" t="str">
        <f t="shared" si="24"/>
        <v/>
      </c>
      <c r="AG59" s="131" t="str">
        <f t="shared" si="24"/>
        <v/>
      </c>
      <c r="AH59" s="131" t="str">
        <f t="shared" si="24"/>
        <v/>
      </c>
      <c r="AI59" s="131" t="str">
        <f t="shared" si="24"/>
        <v/>
      </c>
      <c r="AJ59" s="131" t="str">
        <f t="shared" si="24"/>
        <v/>
      </c>
      <c r="AK59" s="131" t="str">
        <f t="shared" si="24"/>
        <v/>
      </c>
      <c r="AL59" s="131" t="str">
        <f t="shared" si="24"/>
        <v/>
      </c>
      <c r="AM59" s="131" t="str">
        <f t="shared" si="24"/>
        <v/>
      </c>
      <c r="AN59" s="131" t="str">
        <f t="shared" si="24"/>
        <v/>
      </c>
      <c r="AO59" s="131" t="str">
        <f t="shared" si="24"/>
        <v/>
      </c>
      <c r="AP59" s="131" t="str">
        <f t="shared" si="25"/>
        <v/>
      </c>
      <c r="AQ59" s="131" t="str">
        <f t="shared" si="25"/>
        <v/>
      </c>
      <c r="AR59" s="131" t="str">
        <f t="shared" si="25"/>
        <v/>
      </c>
      <c r="AS59" s="131" t="str">
        <f t="shared" si="25"/>
        <v/>
      </c>
      <c r="AT59" s="131" t="str">
        <f t="shared" si="25"/>
        <v/>
      </c>
      <c r="AU59" s="131" t="str">
        <f t="shared" si="25"/>
        <v/>
      </c>
      <c r="AV59" s="131" t="str">
        <f t="shared" si="25"/>
        <v/>
      </c>
      <c r="AW59" s="131" t="str">
        <f t="shared" si="25"/>
        <v/>
      </c>
      <c r="AX59" s="131" t="str">
        <f t="shared" si="25"/>
        <v/>
      </c>
      <c r="AY59" s="131" t="str">
        <f t="shared" si="25"/>
        <v/>
      </c>
      <c r="AZ59" s="131" t="str">
        <f t="shared" si="25"/>
        <v/>
      </c>
    </row>
    <row r="60" spans="1:52" x14ac:dyDescent="0.2">
      <c r="A60" s="135">
        <v>51</v>
      </c>
      <c r="B60" s="131" t="str">
        <f t="shared" ref="B60:K69" si="26">IFERROR(VLOOKUP($B$3&amp;"_"&amp;B$8&amp;$A60,LookUpTable_CountyName_AllYears,3,FALSE),"")</f>
        <v/>
      </c>
      <c r="C60" s="131" t="str">
        <f t="shared" si="26"/>
        <v/>
      </c>
      <c r="D60" s="131" t="str">
        <f t="shared" si="26"/>
        <v/>
      </c>
      <c r="E60" s="131" t="str">
        <f t="shared" si="26"/>
        <v/>
      </c>
      <c r="F60" s="131" t="str">
        <f t="shared" si="26"/>
        <v/>
      </c>
      <c r="G60" s="131" t="str">
        <f t="shared" si="26"/>
        <v/>
      </c>
      <c r="H60" s="131" t="str">
        <f t="shared" si="26"/>
        <v/>
      </c>
      <c r="I60" s="131" t="str">
        <f t="shared" si="26"/>
        <v/>
      </c>
      <c r="J60" s="131" t="str">
        <f t="shared" si="26"/>
        <v/>
      </c>
      <c r="K60" s="131" t="str">
        <f t="shared" si="26"/>
        <v/>
      </c>
      <c r="L60" s="131" t="str">
        <f t="shared" ref="L60:U69" si="27">IFERROR(VLOOKUP($B$3&amp;"_"&amp;L$8&amp;$A60,LookUpTable_CountyName_AllYears,3,FALSE),"")</f>
        <v/>
      </c>
      <c r="M60" s="131" t="str">
        <f t="shared" si="27"/>
        <v/>
      </c>
      <c r="N60" s="131" t="str">
        <f t="shared" si="27"/>
        <v/>
      </c>
      <c r="O60" s="131" t="str">
        <f t="shared" si="27"/>
        <v/>
      </c>
      <c r="P60" s="131" t="str">
        <f t="shared" si="27"/>
        <v/>
      </c>
      <c r="Q60" s="131" t="str">
        <f t="shared" si="27"/>
        <v/>
      </c>
      <c r="R60" s="131" t="str">
        <f t="shared" si="27"/>
        <v/>
      </c>
      <c r="S60" s="131" t="str">
        <f t="shared" si="27"/>
        <v/>
      </c>
      <c r="T60" s="131" t="str">
        <f t="shared" si="27"/>
        <v/>
      </c>
      <c r="U60" s="131" t="str">
        <f t="shared" si="27"/>
        <v/>
      </c>
      <c r="V60" s="131" t="str">
        <f t="shared" ref="V60:AE69" si="28">IFERROR(VLOOKUP($B$3&amp;"_"&amp;V$8&amp;$A60,LookUpTable_CountyName_AllYears,3,FALSE),"")</f>
        <v/>
      </c>
      <c r="W60" s="131" t="str">
        <f t="shared" si="28"/>
        <v/>
      </c>
      <c r="X60" s="131" t="str">
        <f t="shared" si="28"/>
        <v/>
      </c>
      <c r="Y60" s="131" t="str">
        <f t="shared" si="28"/>
        <v/>
      </c>
      <c r="Z60" s="131" t="str">
        <f t="shared" si="28"/>
        <v/>
      </c>
      <c r="AA60" s="131" t="str">
        <f t="shared" si="28"/>
        <v/>
      </c>
      <c r="AB60" s="131" t="str">
        <f t="shared" si="28"/>
        <v/>
      </c>
      <c r="AC60" s="131" t="str">
        <f t="shared" si="28"/>
        <v/>
      </c>
      <c r="AD60" s="131" t="str">
        <f t="shared" si="28"/>
        <v/>
      </c>
      <c r="AE60" s="131" t="str">
        <f t="shared" si="28"/>
        <v/>
      </c>
      <c r="AF60" s="131" t="str">
        <f t="shared" ref="AF60:AO69" si="29">IFERROR(VLOOKUP($B$3&amp;"_"&amp;AF$8&amp;$A60,LookUpTable_CountyName_AllYears,3,FALSE),"")</f>
        <v/>
      </c>
      <c r="AG60" s="131" t="str">
        <f t="shared" si="29"/>
        <v/>
      </c>
      <c r="AH60" s="131" t="str">
        <f t="shared" si="29"/>
        <v/>
      </c>
      <c r="AI60" s="131" t="str">
        <f t="shared" si="29"/>
        <v/>
      </c>
      <c r="AJ60" s="131" t="str">
        <f t="shared" si="29"/>
        <v/>
      </c>
      <c r="AK60" s="131" t="str">
        <f t="shared" si="29"/>
        <v/>
      </c>
      <c r="AL60" s="131" t="str">
        <f t="shared" si="29"/>
        <v/>
      </c>
      <c r="AM60" s="131" t="str">
        <f t="shared" si="29"/>
        <v/>
      </c>
      <c r="AN60" s="131" t="str">
        <f t="shared" si="29"/>
        <v/>
      </c>
      <c r="AO60" s="131" t="str">
        <f t="shared" si="29"/>
        <v/>
      </c>
      <c r="AP60" s="131" t="str">
        <f t="shared" ref="AP60:AZ69" si="30">IFERROR(VLOOKUP($B$3&amp;"_"&amp;AP$8&amp;$A60,LookUpTable_CountyName_AllYears,3,FALSE),"")</f>
        <v/>
      </c>
      <c r="AQ60" s="131" t="str">
        <f t="shared" si="30"/>
        <v/>
      </c>
      <c r="AR60" s="131" t="str">
        <f t="shared" si="30"/>
        <v/>
      </c>
      <c r="AS60" s="131" t="str">
        <f t="shared" si="30"/>
        <v/>
      </c>
      <c r="AT60" s="131" t="str">
        <f t="shared" si="30"/>
        <v/>
      </c>
      <c r="AU60" s="131" t="str">
        <f t="shared" si="30"/>
        <v/>
      </c>
      <c r="AV60" s="131" t="str">
        <f t="shared" si="30"/>
        <v/>
      </c>
      <c r="AW60" s="131" t="str">
        <f t="shared" si="30"/>
        <v/>
      </c>
      <c r="AX60" s="131" t="str">
        <f t="shared" si="30"/>
        <v/>
      </c>
      <c r="AY60" s="131" t="str">
        <f t="shared" si="30"/>
        <v/>
      </c>
      <c r="AZ60" s="131" t="str">
        <f t="shared" si="30"/>
        <v/>
      </c>
    </row>
    <row r="61" spans="1:52" x14ac:dyDescent="0.2">
      <c r="A61" s="135">
        <v>52</v>
      </c>
      <c r="B61" s="131" t="str">
        <f t="shared" si="26"/>
        <v/>
      </c>
      <c r="C61" s="131" t="str">
        <f t="shared" si="26"/>
        <v/>
      </c>
      <c r="D61" s="131" t="str">
        <f t="shared" si="26"/>
        <v/>
      </c>
      <c r="E61" s="131" t="str">
        <f t="shared" si="26"/>
        <v/>
      </c>
      <c r="F61" s="131" t="str">
        <f t="shared" si="26"/>
        <v/>
      </c>
      <c r="G61" s="131" t="str">
        <f t="shared" si="26"/>
        <v/>
      </c>
      <c r="H61" s="131" t="str">
        <f t="shared" si="26"/>
        <v/>
      </c>
      <c r="I61" s="131" t="str">
        <f t="shared" si="26"/>
        <v/>
      </c>
      <c r="J61" s="131" t="str">
        <f t="shared" si="26"/>
        <v/>
      </c>
      <c r="K61" s="131" t="str">
        <f t="shared" si="26"/>
        <v/>
      </c>
      <c r="L61" s="131" t="str">
        <f t="shared" si="27"/>
        <v/>
      </c>
      <c r="M61" s="131" t="str">
        <f t="shared" si="27"/>
        <v/>
      </c>
      <c r="N61" s="131" t="str">
        <f t="shared" si="27"/>
        <v/>
      </c>
      <c r="O61" s="131" t="str">
        <f t="shared" si="27"/>
        <v/>
      </c>
      <c r="P61" s="131" t="str">
        <f t="shared" si="27"/>
        <v/>
      </c>
      <c r="Q61" s="131" t="str">
        <f t="shared" si="27"/>
        <v/>
      </c>
      <c r="R61" s="131" t="str">
        <f t="shared" si="27"/>
        <v/>
      </c>
      <c r="S61" s="131" t="str">
        <f t="shared" si="27"/>
        <v/>
      </c>
      <c r="T61" s="131" t="str">
        <f t="shared" si="27"/>
        <v/>
      </c>
      <c r="U61" s="131" t="str">
        <f t="shared" si="27"/>
        <v/>
      </c>
      <c r="V61" s="131" t="str">
        <f t="shared" si="28"/>
        <v/>
      </c>
      <c r="W61" s="131" t="str">
        <f t="shared" si="28"/>
        <v/>
      </c>
      <c r="X61" s="131" t="str">
        <f t="shared" si="28"/>
        <v/>
      </c>
      <c r="Y61" s="131" t="str">
        <f t="shared" si="28"/>
        <v/>
      </c>
      <c r="Z61" s="131" t="str">
        <f t="shared" si="28"/>
        <v/>
      </c>
      <c r="AA61" s="131" t="str">
        <f t="shared" si="28"/>
        <v/>
      </c>
      <c r="AB61" s="131" t="str">
        <f t="shared" si="28"/>
        <v/>
      </c>
      <c r="AC61" s="131" t="str">
        <f t="shared" si="28"/>
        <v/>
      </c>
      <c r="AD61" s="131" t="str">
        <f t="shared" si="28"/>
        <v/>
      </c>
      <c r="AE61" s="131" t="str">
        <f t="shared" si="28"/>
        <v/>
      </c>
      <c r="AF61" s="131" t="str">
        <f t="shared" si="29"/>
        <v/>
      </c>
      <c r="AG61" s="131" t="str">
        <f t="shared" si="29"/>
        <v/>
      </c>
      <c r="AH61" s="131" t="str">
        <f t="shared" si="29"/>
        <v/>
      </c>
      <c r="AI61" s="131" t="str">
        <f t="shared" si="29"/>
        <v/>
      </c>
      <c r="AJ61" s="131" t="str">
        <f t="shared" si="29"/>
        <v/>
      </c>
      <c r="AK61" s="131" t="str">
        <f t="shared" si="29"/>
        <v/>
      </c>
      <c r="AL61" s="131" t="str">
        <f t="shared" si="29"/>
        <v/>
      </c>
      <c r="AM61" s="131" t="str">
        <f t="shared" si="29"/>
        <v/>
      </c>
      <c r="AN61" s="131" t="str">
        <f t="shared" si="29"/>
        <v/>
      </c>
      <c r="AO61" s="131" t="str">
        <f t="shared" si="29"/>
        <v/>
      </c>
      <c r="AP61" s="131" t="str">
        <f t="shared" si="30"/>
        <v/>
      </c>
      <c r="AQ61" s="131" t="str">
        <f t="shared" si="30"/>
        <v/>
      </c>
      <c r="AR61" s="131" t="str">
        <f t="shared" si="30"/>
        <v/>
      </c>
      <c r="AS61" s="131" t="str">
        <f t="shared" si="30"/>
        <v/>
      </c>
      <c r="AT61" s="131" t="str">
        <f t="shared" si="30"/>
        <v/>
      </c>
      <c r="AU61" s="131" t="str">
        <f t="shared" si="30"/>
        <v/>
      </c>
      <c r="AV61" s="131" t="str">
        <f t="shared" si="30"/>
        <v/>
      </c>
      <c r="AW61" s="131" t="str">
        <f t="shared" si="30"/>
        <v/>
      </c>
      <c r="AX61" s="131" t="str">
        <f t="shared" si="30"/>
        <v/>
      </c>
      <c r="AY61" s="131" t="str">
        <f t="shared" si="30"/>
        <v/>
      </c>
      <c r="AZ61" s="131" t="str">
        <f t="shared" si="30"/>
        <v/>
      </c>
    </row>
    <row r="62" spans="1:52" x14ac:dyDescent="0.2">
      <c r="A62" s="135">
        <v>53</v>
      </c>
      <c r="B62" s="131" t="str">
        <f t="shared" si="26"/>
        <v/>
      </c>
      <c r="C62" s="131" t="str">
        <f t="shared" si="26"/>
        <v/>
      </c>
      <c r="D62" s="131" t="str">
        <f t="shared" si="26"/>
        <v/>
      </c>
      <c r="E62" s="131" t="str">
        <f t="shared" si="26"/>
        <v/>
      </c>
      <c r="F62" s="131" t="str">
        <f t="shared" si="26"/>
        <v/>
      </c>
      <c r="G62" s="131" t="str">
        <f t="shared" si="26"/>
        <v/>
      </c>
      <c r="H62" s="131" t="str">
        <f t="shared" si="26"/>
        <v/>
      </c>
      <c r="I62" s="131" t="str">
        <f t="shared" si="26"/>
        <v/>
      </c>
      <c r="J62" s="131" t="str">
        <f t="shared" si="26"/>
        <v/>
      </c>
      <c r="K62" s="131" t="str">
        <f t="shared" si="26"/>
        <v/>
      </c>
      <c r="L62" s="131" t="str">
        <f t="shared" si="27"/>
        <v/>
      </c>
      <c r="M62" s="131" t="str">
        <f t="shared" si="27"/>
        <v/>
      </c>
      <c r="N62" s="131" t="str">
        <f t="shared" si="27"/>
        <v/>
      </c>
      <c r="O62" s="131" t="str">
        <f t="shared" si="27"/>
        <v/>
      </c>
      <c r="P62" s="131" t="str">
        <f t="shared" si="27"/>
        <v/>
      </c>
      <c r="Q62" s="131" t="str">
        <f t="shared" si="27"/>
        <v/>
      </c>
      <c r="R62" s="131" t="str">
        <f t="shared" si="27"/>
        <v/>
      </c>
      <c r="S62" s="131" t="str">
        <f t="shared" si="27"/>
        <v/>
      </c>
      <c r="T62" s="131" t="str">
        <f t="shared" si="27"/>
        <v/>
      </c>
      <c r="U62" s="131" t="str">
        <f t="shared" si="27"/>
        <v/>
      </c>
      <c r="V62" s="131" t="str">
        <f t="shared" si="28"/>
        <v/>
      </c>
      <c r="W62" s="131" t="str">
        <f t="shared" si="28"/>
        <v/>
      </c>
      <c r="X62" s="131" t="str">
        <f t="shared" si="28"/>
        <v/>
      </c>
      <c r="Y62" s="131" t="str">
        <f t="shared" si="28"/>
        <v/>
      </c>
      <c r="Z62" s="131" t="str">
        <f t="shared" si="28"/>
        <v/>
      </c>
      <c r="AA62" s="131" t="str">
        <f t="shared" si="28"/>
        <v/>
      </c>
      <c r="AB62" s="131" t="str">
        <f t="shared" si="28"/>
        <v/>
      </c>
      <c r="AC62" s="131" t="str">
        <f t="shared" si="28"/>
        <v/>
      </c>
      <c r="AD62" s="131" t="str">
        <f t="shared" si="28"/>
        <v/>
      </c>
      <c r="AE62" s="131" t="str">
        <f t="shared" si="28"/>
        <v/>
      </c>
      <c r="AF62" s="131" t="str">
        <f t="shared" si="29"/>
        <v/>
      </c>
      <c r="AG62" s="131" t="str">
        <f t="shared" si="29"/>
        <v/>
      </c>
      <c r="AH62" s="131" t="str">
        <f t="shared" si="29"/>
        <v/>
      </c>
      <c r="AI62" s="131" t="str">
        <f t="shared" si="29"/>
        <v/>
      </c>
      <c r="AJ62" s="131" t="str">
        <f t="shared" si="29"/>
        <v/>
      </c>
      <c r="AK62" s="131" t="str">
        <f t="shared" si="29"/>
        <v/>
      </c>
      <c r="AL62" s="131" t="str">
        <f t="shared" si="29"/>
        <v/>
      </c>
      <c r="AM62" s="131" t="str">
        <f t="shared" si="29"/>
        <v/>
      </c>
      <c r="AN62" s="131" t="str">
        <f t="shared" si="29"/>
        <v/>
      </c>
      <c r="AO62" s="131" t="str">
        <f t="shared" si="29"/>
        <v/>
      </c>
      <c r="AP62" s="131" t="str">
        <f t="shared" si="30"/>
        <v/>
      </c>
      <c r="AQ62" s="131" t="str">
        <f t="shared" si="30"/>
        <v/>
      </c>
      <c r="AR62" s="131" t="str">
        <f t="shared" si="30"/>
        <v/>
      </c>
      <c r="AS62" s="131" t="str">
        <f t="shared" si="30"/>
        <v/>
      </c>
      <c r="AT62" s="131" t="str">
        <f t="shared" si="30"/>
        <v/>
      </c>
      <c r="AU62" s="131" t="str">
        <f t="shared" si="30"/>
        <v/>
      </c>
      <c r="AV62" s="131" t="str">
        <f t="shared" si="30"/>
        <v/>
      </c>
      <c r="AW62" s="131" t="str">
        <f t="shared" si="30"/>
        <v/>
      </c>
      <c r="AX62" s="131" t="str">
        <f t="shared" si="30"/>
        <v/>
      </c>
      <c r="AY62" s="131" t="str">
        <f t="shared" si="30"/>
        <v/>
      </c>
      <c r="AZ62" s="131" t="str">
        <f t="shared" si="30"/>
        <v/>
      </c>
    </row>
    <row r="63" spans="1:52" x14ac:dyDescent="0.2">
      <c r="A63" s="135">
        <v>54</v>
      </c>
      <c r="B63" s="131" t="str">
        <f t="shared" si="26"/>
        <v/>
      </c>
      <c r="C63" s="131" t="str">
        <f t="shared" si="26"/>
        <v/>
      </c>
      <c r="D63" s="131" t="str">
        <f t="shared" si="26"/>
        <v/>
      </c>
      <c r="E63" s="131" t="str">
        <f t="shared" si="26"/>
        <v/>
      </c>
      <c r="F63" s="131" t="str">
        <f t="shared" si="26"/>
        <v/>
      </c>
      <c r="G63" s="131" t="str">
        <f t="shared" si="26"/>
        <v/>
      </c>
      <c r="H63" s="131" t="str">
        <f t="shared" si="26"/>
        <v/>
      </c>
      <c r="I63" s="131" t="str">
        <f t="shared" si="26"/>
        <v/>
      </c>
      <c r="J63" s="131" t="str">
        <f t="shared" si="26"/>
        <v/>
      </c>
      <c r="K63" s="131" t="str">
        <f t="shared" si="26"/>
        <v/>
      </c>
      <c r="L63" s="131" t="str">
        <f t="shared" si="27"/>
        <v/>
      </c>
      <c r="M63" s="131" t="str">
        <f t="shared" si="27"/>
        <v/>
      </c>
      <c r="N63" s="131" t="str">
        <f t="shared" si="27"/>
        <v/>
      </c>
      <c r="O63" s="131" t="str">
        <f t="shared" si="27"/>
        <v/>
      </c>
      <c r="P63" s="131" t="str">
        <f t="shared" si="27"/>
        <v/>
      </c>
      <c r="Q63" s="131" t="str">
        <f t="shared" si="27"/>
        <v/>
      </c>
      <c r="R63" s="131" t="str">
        <f t="shared" si="27"/>
        <v/>
      </c>
      <c r="S63" s="131" t="str">
        <f t="shared" si="27"/>
        <v/>
      </c>
      <c r="T63" s="131" t="str">
        <f t="shared" si="27"/>
        <v/>
      </c>
      <c r="U63" s="131" t="str">
        <f t="shared" si="27"/>
        <v/>
      </c>
      <c r="V63" s="131" t="str">
        <f t="shared" si="28"/>
        <v/>
      </c>
      <c r="W63" s="131" t="str">
        <f t="shared" si="28"/>
        <v/>
      </c>
      <c r="X63" s="131" t="str">
        <f t="shared" si="28"/>
        <v/>
      </c>
      <c r="Y63" s="131" t="str">
        <f t="shared" si="28"/>
        <v/>
      </c>
      <c r="Z63" s="131" t="str">
        <f t="shared" si="28"/>
        <v/>
      </c>
      <c r="AA63" s="131" t="str">
        <f t="shared" si="28"/>
        <v/>
      </c>
      <c r="AB63" s="131" t="str">
        <f t="shared" si="28"/>
        <v/>
      </c>
      <c r="AC63" s="131" t="str">
        <f t="shared" si="28"/>
        <v/>
      </c>
      <c r="AD63" s="131" t="str">
        <f t="shared" si="28"/>
        <v/>
      </c>
      <c r="AE63" s="131" t="str">
        <f t="shared" si="28"/>
        <v/>
      </c>
      <c r="AF63" s="131" t="str">
        <f t="shared" si="29"/>
        <v/>
      </c>
      <c r="AG63" s="131" t="str">
        <f t="shared" si="29"/>
        <v/>
      </c>
      <c r="AH63" s="131" t="str">
        <f t="shared" si="29"/>
        <v/>
      </c>
      <c r="AI63" s="131" t="str">
        <f t="shared" si="29"/>
        <v/>
      </c>
      <c r="AJ63" s="131" t="str">
        <f t="shared" si="29"/>
        <v/>
      </c>
      <c r="AK63" s="131" t="str">
        <f t="shared" si="29"/>
        <v/>
      </c>
      <c r="AL63" s="131" t="str">
        <f t="shared" si="29"/>
        <v/>
      </c>
      <c r="AM63" s="131" t="str">
        <f t="shared" si="29"/>
        <v/>
      </c>
      <c r="AN63" s="131" t="str">
        <f t="shared" si="29"/>
        <v/>
      </c>
      <c r="AO63" s="131" t="str">
        <f t="shared" si="29"/>
        <v/>
      </c>
      <c r="AP63" s="131" t="str">
        <f t="shared" si="30"/>
        <v/>
      </c>
      <c r="AQ63" s="131" t="str">
        <f t="shared" si="30"/>
        <v/>
      </c>
      <c r="AR63" s="131" t="str">
        <f t="shared" si="30"/>
        <v/>
      </c>
      <c r="AS63" s="131" t="str">
        <f t="shared" si="30"/>
        <v/>
      </c>
      <c r="AT63" s="131" t="str">
        <f t="shared" si="30"/>
        <v/>
      </c>
      <c r="AU63" s="131" t="str">
        <f t="shared" si="30"/>
        <v/>
      </c>
      <c r="AV63" s="131" t="str">
        <f t="shared" si="30"/>
        <v/>
      </c>
      <c r="AW63" s="131" t="str">
        <f t="shared" si="30"/>
        <v/>
      </c>
      <c r="AX63" s="131" t="str">
        <f t="shared" si="30"/>
        <v/>
      </c>
      <c r="AY63" s="131" t="str">
        <f t="shared" si="30"/>
        <v/>
      </c>
      <c r="AZ63" s="131" t="str">
        <f t="shared" si="30"/>
        <v/>
      </c>
    </row>
    <row r="64" spans="1:52" x14ac:dyDescent="0.2">
      <c r="A64" s="135">
        <v>55</v>
      </c>
      <c r="B64" s="131" t="str">
        <f t="shared" si="26"/>
        <v/>
      </c>
      <c r="C64" s="131" t="str">
        <f t="shared" si="26"/>
        <v/>
      </c>
      <c r="D64" s="131" t="str">
        <f t="shared" si="26"/>
        <v/>
      </c>
      <c r="E64" s="131" t="str">
        <f t="shared" si="26"/>
        <v/>
      </c>
      <c r="F64" s="131" t="str">
        <f t="shared" si="26"/>
        <v/>
      </c>
      <c r="G64" s="131" t="str">
        <f t="shared" si="26"/>
        <v/>
      </c>
      <c r="H64" s="131" t="str">
        <f t="shared" si="26"/>
        <v/>
      </c>
      <c r="I64" s="131" t="str">
        <f t="shared" si="26"/>
        <v/>
      </c>
      <c r="J64" s="131" t="str">
        <f t="shared" si="26"/>
        <v/>
      </c>
      <c r="K64" s="131" t="str">
        <f t="shared" si="26"/>
        <v/>
      </c>
      <c r="L64" s="131" t="str">
        <f t="shared" si="27"/>
        <v/>
      </c>
      <c r="M64" s="131" t="str">
        <f t="shared" si="27"/>
        <v/>
      </c>
      <c r="N64" s="131" t="str">
        <f t="shared" si="27"/>
        <v/>
      </c>
      <c r="O64" s="131" t="str">
        <f t="shared" si="27"/>
        <v/>
      </c>
      <c r="P64" s="131" t="str">
        <f t="shared" si="27"/>
        <v/>
      </c>
      <c r="Q64" s="131" t="str">
        <f t="shared" si="27"/>
        <v/>
      </c>
      <c r="R64" s="131" t="str">
        <f t="shared" si="27"/>
        <v/>
      </c>
      <c r="S64" s="131" t="str">
        <f t="shared" si="27"/>
        <v/>
      </c>
      <c r="T64" s="131" t="str">
        <f t="shared" si="27"/>
        <v/>
      </c>
      <c r="U64" s="131" t="str">
        <f t="shared" si="27"/>
        <v/>
      </c>
      <c r="V64" s="131" t="str">
        <f t="shared" si="28"/>
        <v/>
      </c>
      <c r="W64" s="131" t="str">
        <f t="shared" si="28"/>
        <v/>
      </c>
      <c r="X64" s="131" t="str">
        <f t="shared" si="28"/>
        <v/>
      </c>
      <c r="Y64" s="131" t="str">
        <f t="shared" si="28"/>
        <v/>
      </c>
      <c r="Z64" s="131" t="str">
        <f t="shared" si="28"/>
        <v/>
      </c>
      <c r="AA64" s="131" t="str">
        <f t="shared" si="28"/>
        <v/>
      </c>
      <c r="AB64" s="131" t="str">
        <f t="shared" si="28"/>
        <v/>
      </c>
      <c r="AC64" s="131" t="str">
        <f t="shared" si="28"/>
        <v/>
      </c>
      <c r="AD64" s="131" t="str">
        <f t="shared" si="28"/>
        <v/>
      </c>
      <c r="AE64" s="131" t="str">
        <f t="shared" si="28"/>
        <v/>
      </c>
      <c r="AF64" s="131" t="str">
        <f t="shared" si="29"/>
        <v/>
      </c>
      <c r="AG64" s="131" t="str">
        <f t="shared" si="29"/>
        <v/>
      </c>
      <c r="AH64" s="131" t="str">
        <f t="shared" si="29"/>
        <v/>
      </c>
      <c r="AI64" s="131" t="str">
        <f t="shared" si="29"/>
        <v/>
      </c>
      <c r="AJ64" s="131" t="str">
        <f t="shared" si="29"/>
        <v/>
      </c>
      <c r="AK64" s="131" t="str">
        <f t="shared" si="29"/>
        <v/>
      </c>
      <c r="AL64" s="131" t="str">
        <f t="shared" si="29"/>
        <v/>
      </c>
      <c r="AM64" s="131" t="str">
        <f t="shared" si="29"/>
        <v/>
      </c>
      <c r="AN64" s="131" t="str">
        <f t="shared" si="29"/>
        <v/>
      </c>
      <c r="AO64" s="131" t="str">
        <f t="shared" si="29"/>
        <v/>
      </c>
      <c r="AP64" s="131" t="str">
        <f t="shared" si="30"/>
        <v/>
      </c>
      <c r="AQ64" s="131" t="str">
        <f t="shared" si="30"/>
        <v/>
      </c>
      <c r="AR64" s="131" t="str">
        <f t="shared" si="30"/>
        <v/>
      </c>
      <c r="AS64" s="131" t="str">
        <f t="shared" si="30"/>
        <v/>
      </c>
      <c r="AT64" s="131" t="str">
        <f t="shared" si="30"/>
        <v/>
      </c>
      <c r="AU64" s="131" t="str">
        <f t="shared" si="30"/>
        <v/>
      </c>
      <c r="AV64" s="131" t="str">
        <f t="shared" si="30"/>
        <v/>
      </c>
      <c r="AW64" s="131" t="str">
        <f t="shared" si="30"/>
        <v/>
      </c>
      <c r="AX64" s="131" t="str">
        <f t="shared" si="30"/>
        <v/>
      </c>
      <c r="AY64" s="131" t="str">
        <f t="shared" si="30"/>
        <v/>
      </c>
      <c r="AZ64" s="131" t="str">
        <f t="shared" si="30"/>
        <v/>
      </c>
    </row>
    <row r="65" spans="1:52" x14ac:dyDescent="0.2">
      <c r="A65" s="135">
        <v>56</v>
      </c>
      <c r="B65" s="131" t="str">
        <f t="shared" si="26"/>
        <v/>
      </c>
      <c r="C65" s="131" t="str">
        <f t="shared" si="26"/>
        <v/>
      </c>
      <c r="D65" s="131" t="str">
        <f t="shared" si="26"/>
        <v/>
      </c>
      <c r="E65" s="131" t="str">
        <f t="shared" si="26"/>
        <v/>
      </c>
      <c r="F65" s="131" t="str">
        <f t="shared" si="26"/>
        <v/>
      </c>
      <c r="G65" s="131" t="str">
        <f t="shared" si="26"/>
        <v/>
      </c>
      <c r="H65" s="131" t="str">
        <f t="shared" si="26"/>
        <v/>
      </c>
      <c r="I65" s="131" t="str">
        <f t="shared" si="26"/>
        <v/>
      </c>
      <c r="J65" s="131" t="str">
        <f t="shared" si="26"/>
        <v/>
      </c>
      <c r="K65" s="131" t="str">
        <f t="shared" si="26"/>
        <v/>
      </c>
      <c r="L65" s="131" t="str">
        <f t="shared" si="27"/>
        <v/>
      </c>
      <c r="M65" s="131" t="str">
        <f t="shared" si="27"/>
        <v/>
      </c>
      <c r="N65" s="131" t="str">
        <f t="shared" si="27"/>
        <v/>
      </c>
      <c r="O65" s="131" t="str">
        <f t="shared" si="27"/>
        <v/>
      </c>
      <c r="P65" s="131" t="str">
        <f t="shared" si="27"/>
        <v/>
      </c>
      <c r="Q65" s="131" t="str">
        <f t="shared" si="27"/>
        <v/>
      </c>
      <c r="R65" s="131" t="str">
        <f t="shared" si="27"/>
        <v/>
      </c>
      <c r="S65" s="131" t="str">
        <f t="shared" si="27"/>
        <v/>
      </c>
      <c r="T65" s="131" t="str">
        <f t="shared" si="27"/>
        <v/>
      </c>
      <c r="U65" s="131" t="str">
        <f t="shared" si="27"/>
        <v/>
      </c>
      <c r="V65" s="131" t="str">
        <f t="shared" si="28"/>
        <v/>
      </c>
      <c r="W65" s="131" t="str">
        <f t="shared" si="28"/>
        <v/>
      </c>
      <c r="X65" s="131" t="str">
        <f t="shared" si="28"/>
        <v/>
      </c>
      <c r="Y65" s="131" t="str">
        <f t="shared" si="28"/>
        <v/>
      </c>
      <c r="Z65" s="131" t="str">
        <f t="shared" si="28"/>
        <v/>
      </c>
      <c r="AA65" s="131" t="str">
        <f t="shared" si="28"/>
        <v/>
      </c>
      <c r="AB65" s="131" t="str">
        <f t="shared" si="28"/>
        <v/>
      </c>
      <c r="AC65" s="131" t="str">
        <f t="shared" si="28"/>
        <v/>
      </c>
      <c r="AD65" s="131" t="str">
        <f t="shared" si="28"/>
        <v/>
      </c>
      <c r="AE65" s="131" t="str">
        <f t="shared" si="28"/>
        <v/>
      </c>
      <c r="AF65" s="131" t="str">
        <f t="shared" si="29"/>
        <v/>
      </c>
      <c r="AG65" s="131" t="str">
        <f t="shared" si="29"/>
        <v/>
      </c>
      <c r="AH65" s="131" t="str">
        <f t="shared" si="29"/>
        <v/>
      </c>
      <c r="AI65" s="131" t="str">
        <f t="shared" si="29"/>
        <v/>
      </c>
      <c r="AJ65" s="131" t="str">
        <f t="shared" si="29"/>
        <v/>
      </c>
      <c r="AK65" s="131" t="str">
        <f t="shared" si="29"/>
        <v/>
      </c>
      <c r="AL65" s="131" t="str">
        <f t="shared" si="29"/>
        <v/>
      </c>
      <c r="AM65" s="131" t="str">
        <f t="shared" si="29"/>
        <v/>
      </c>
      <c r="AN65" s="131" t="str">
        <f t="shared" si="29"/>
        <v/>
      </c>
      <c r="AO65" s="131" t="str">
        <f t="shared" si="29"/>
        <v/>
      </c>
      <c r="AP65" s="131" t="str">
        <f t="shared" si="30"/>
        <v/>
      </c>
      <c r="AQ65" s="131" t="str">
        <f t="shared" si="30"/>
        <v/>
      </c>
      <c r="AR65" s="131" t="str">
        <f t="shared" si="30"/>
        <v/>
      </c>
      <c r="AS65" s="131" t="str">
        <f t="shared" si="30"/>
        <v/>
      </c>
      <c r="AT65" s="131" t="str">
        <f t="shared" si="30"/>
        <v/>
      </c>
      <c r="AU65" s="131" t="str">
        <f t="shared" si="30"/>
        <v/>
      </c>
      <c r="AV65" s="131" t="str">
        <f t="shared" si="30"/>
        <v/>
      </c>
      <c r="AW65" s="131" t="str">
        <f t="shared" si="30"/>
        <v/>
      </c>
      <c r="AX65" s="131" t="str">
        <f t="shared" si="30"/>
        <v/>
      </c>
      <c r="AY65" s="131" t="str">
        <f t="shared" si="30"/>
        <v/>
      </c>
      <c r="AZ65" s="131" t="str">
        <f t="shared" si="30"/>
        <v/>
      </c>
    </row>
    <row r="66" spans="1:52" x14ac:dyDescent="0.2">
      <c r="A66" s="135">
        <v>57</v>
      </c>
      <c r="B66" s="131" t="str">
        <f t="shared" si="26"/>
        <v/>
      </c>
      <c r="C66" s="131" t="str">
        <f t="shared" si="26"/>
        <v/>
      </c>
      <c r="D66" s="131" t="str">
        <f t="shared" si="26"/>
        <v/>
      </c>
      <c r="E66" s="131" t="str">
        <f t="shared" si="26"/>
        <v/>
      </c>
      <c r="F66" s="131" t="str">
        <f t="shared" si="26"/>
        <v/>
      </c>
      <c r="G66" s="131" t="str">
        <f t="shared" si="26"/>
        <v/>
      </c>
      <c r="H66" s="131" t="str">
        <f t="shared" si="26"/>
        <v/>
      </c>
      <c r="I66" s="131" t="str">
        <f t="shared" si="26"/>
        <v/>
      </c>
      <c r="J66" s="131" t="str">
        <f t="shared" si="26"/>
        <v/>
      </c>
      <c r="K66" s="131" t="str">
        <f t="shared" si="26"/>
        <v/>
      </c>
      <c r="L66" s="131" t="str">
        <f t="shared" si="27"/>
        <v/>
      </c>
      <c r="M66" s="131" t="str">
        <f t="shared" si="27"/>
        <v/>
      </c>
      <c r="N66" s="131" t="str">
        <f t="shared" si="27"/>
        <v/>
      </c>
      <c r="O66" s="131" t="str">
        <f t="shared" si="27"/>
        <v/>
      </c>
      <c r="P66" s="131" t="str">
        <f t="shared" si="27"/>
        <v/>
      </c>
      <c r="Q66" s="131" t="str">
        <f t="shared" si="27"/>
        <v/>
      </c>
      <c r="R66" s="131" t="str">
        <f t="shared" si="27"/>
        <v/>
      </c>
      <c r="S66" s="131" t="str">
        <f t="shared" si="27"/>
        <v/>
      </c>
      <c r="T66" s="131" t="str">
        <f t="shared" si="27"/>
        <v/>
      </c>
      <c r="U66" s="131" t="str">
        <f t="shared" si="27"/>
        <v/>
      </c>
      <c r="V66" s="131" t="str">
        <f t="shared" si="28"/>
        <v/>
      </c>
      <c r="W66" s="131" t="str">
        <f t="shared" si="28"/>
        <v/>
      </c>
      <c r="X66" s="131" t="str">
        <f t="shared" si="28"/>
        <v/>
      </c>
      <c r="Y66" s="131" t="str">
        <f t="shared" si="28"/>
        <v/>
      </c>
      <c r="Z66" s="131" t="str">
        <f t="shared" si="28"/>
        <v/>
      </c>
      <c r="AA66" s="131" t="str">
        <f t="shared" si="28"/>
        <v/>
      </c>
      <c r="AB66" s="131" t="str">
        <f t="shared" si="28"/>
        <v/>
      </c>
      <c r="AC66" s="131" t="str">
        <f t="shared" si="28"/>
        <v/>
      </c>
      <c r="AD66" s="131" t="str">
        <f t="shared" si="28"/>
        <v/>
      </c>
      <c r="AE66" s="131" t="str">
        <f t="shared" si="28"/>
        <v/>
      </c>
      <c r="AF66" s="131" t="str">
        <f t="shared" si="29"/>
        <v/>
      </c>
      <c r="AG66" s="131" t="str">
        <f t="shared" si="29"/>
        <v/>
      </c>
      <c r="AH66" s="131" t="str">
        <f t="shared" si="29"/>
        <v/>
      </c>
      <c r="AI66" s="131" t="str">
        <f t="shared" si="29"/>
        <v/>
      </c>
      <c r="AJ66" s="131" t="str">
        <f t="shared" si="29"/>
        <v/>
      </c>
      <c r="AK66" s="131" t="str">
        <f t="shared" si="29"/>
        <v/>
      </c>
      <c r="AL66" s="131" t="str">
        <f t="shared" si="29"/>
        <v/>
      </c>
      <c r="AM66" s="131" t="str">
        <f t="shared" si="29"/>
        <v/>
      </c>
      <c r="AN66" s="131" t="str">
        <f t="shared" si="29"/>
        <v/>
      </c>
      <c r="AO66" s="131" t="str">
        <f t="shared" si="29"/>
        <v/>
      </c>
      <c r="AP66" s="131" t="str">
        <f t="shared" si="30"/>
        <v/>
      </c>
      <c r="AQ66" s="131" t="str">
        <f t="shared" si="30"/>
        <v/>
      </c>
      <c r="AR66" s="131" t="str">
        <f t="shared" si="30"/>
        <v/>
      </c>
      <c r="AS66" s="131" t="str">
        <f t="shared" si="30"/>
        <v/>
      </c>
      <c r="AT66" s="131" t="str">
        <f t="shared" si="30"/>
        <v/>
      </c>
      <c r="AU66" s="131" t="str">
        <f t="shared" si="30"/>
        <v/>
      </c>
      <c r="AV66" s="131" t="str">
        <f t="shared" si="30"/>
        <v/>
      </c>
      <c r="AW66" s="131" t="str">
        <f t="shared" si="30"/>
        <v/>
      </c>
      <c r="AX66" s="131" t="str">
        <f t="shared" si="30"/>
        <v/>
      </c>
      <c r="AY66" s="131" t="str">
        <f t="shared" si="30"/>
        <v/>
      </c>
      <c r="AZ66" s="131" t="str">
        <f t="shared" si="30"/>
        <v/>
      </c>
    </row>
    <row r="67" spans="1:52" x14ac:dyDescent="0.2">
      <c r="A67" s="135">
        <v>58</v>
      </c>
      <c r="B67" s="131" t="str">
        <f t="shared" si="26"/>
        <v/>
      </c>
      <c r="C67" s="131" t="str">
        <f t="shared" si="26"/>
        <v/>
      </c>
      <c r="D67" s="131" t="str">
        <f t="shared" si="26"/>
        <v/>
      </c>
      <c r="E67" s="131" t="str">
        <f t="shared" si="26"/>
        <v/>
      </c>
      <c r="F67" s="131" t="str">
        <f t="shared" si="26"/>
        <v/>
      </c>
      <c r="G67" s="131" t="str">
        <f t="shared" si="26"/>
        <v/>
      </c>
      <c r="H67" s="131" t="str">
        <f t="shared" si="26"/>
        <v/>
      </c>
      <c r="I67" s="131" t="str">
        <f t="shared" si="26"/>
        <v/>
      </c>
      <c r="J67" s="131" t="str">
        <f t="shared" si="26"/>
        <v/>
      </c>
      <c r="K67" s="131" t="str">
        <f t="shared" si="26"/>
        <v/>
      </c>
      <c r="L67" s="131" t="str">
        <f t="shared" si="27"/>
        <v/>
      </c>
      <c r="M67" s="131" t="str">
        <f t="shared" si="27"/>
        <v/>
      </c>
      <c r="N67" s="131" t="str">
        <f t="shared" si="27"/>
        <v/>
      </c>
      <c r="O67" s="131" t="str">
        <f t="shared" si="27"/>
        <v/>
      </c>
      <c r="P67" s="131" t="str">
        <f t="shared" si="27"/>
        <v/>
      </c>
      <c r="Q67" s="131" t="str">
        <f t="shared" si="27"/>
        <v/>
      </c>
      <c r="R67" s="131" t="str">
        <f t="shared" si="27"/>
        <v/>
      </c>
      <c r="S67" s="131" t="str">
        <f t="shared" si="27"/>
        <v/>
      </c>
      <c r="T67" s="131" t="str">
        <f t="shared" si="27"/>
        <v/>
      </c>
      <c r="U67" s="131" t="str">
        <f t="shared" si="27"/>
        <v/>
      </c>
      <c r="V67" s="131" t="str">
        <f t="shared" si="28"/>
        <v/>
      </c>
      <c r="W67" s="131" t="str">
        <f t="shared" si="28"/>
        <v/>
      </c>
      <c r="X67" s="131" t="str">
        <f t="shared" si="28"/>
        <v/>
      </c>
      <c r="Y67" s="131" t="str">
        <f t="shared" si="28"/>
        <v/>
      </c>
      <c r="Z67" s="131" t="str">
        <f t="shared" si="28"/>
        <v/>
      </c>
      <c r="AA67" s="131" t="str">
        <f t="shared" si="28"/>
        <v/>
      </c>
      <c r="AB67" s="131" t="str">
        <f t="shared" si="28"/>
        <v/>
      </c>
      <c r="AC67" s="131" t="str">
        <f t="shared" si="28"/>
        <v/>
      </c>
      <c r="AD67" s="131" t="str">
        <f t="shared" si="28"/>
        <v/>
      </c>
      <c r="AE67" s="131" t="str">
        <f t="shared" si="28"/>
        <v/>
      </c>
      <c r="AF67" s="131" t="str">
        <f t="shared" si="29"/>
        <v/>
      </c>
      <c r="AG67" s="131" t="str">
        <f t="shared" si="29"/>
        <v/>
      </c>
      <c r="AH67" s="131" t="str">
        <f t="shared" si="29"/>
        <v/>
      </c>
      <c r="AI67" s="131" t="str">
        <f t="shared" si="29"/>
        <v/>
      </c>
      <c r="AJ67" s="131" t="str">
        <f t="shared" si="29"/>
        <v/>
      </c>
      <c r="AK67" s="131" t="str">
        <f t="shared" si="29"/>
        <v/>
      </c>
      <c r="AL67" s="131" t="str">
        <f t="shared" si="29"/>
        <v/>
      </c>
      <c r="AM67" s="131" t="str">
        <f t="shared" si="29"/>
        <v/>
      </c>
      <c r="AN67" s="131" t="str">
        <f t="shared" si="29"/>
        <v/>
      </c>
      <c r="AO67" s="131" t="str">
        <f t="shared" si="29"/>
        <v/>
      </c>
      <c r="AP67" s="131" t="str">
        <f t="shared" si="30"/>
        <v/>
      </c>
      <c r="AQ67" s="131" t="str">
        <f t="shared" si="30"/>
        <v/>
      </c>
      <c r="AR67" s="131" t="str">
        <f t="shared" si="30"/>
        <v/>
      </c>
      <c r="AS67" s="131" t="str">
        <f t="shared" si="30"/>
        <v/>
      </c>
      <c r="AT67" s="131" t="str">
        <f t="shared" si="30"/>
        <v/>
      </c>
      <c r="AU67" s="131" t="str">
        <f t="shared" si="30"/>
        <v/>
      </c>
      <c r="AV67" s="131" t="str">
        <f t="shared" si="30"/>
        <v/>
      </c>
      <c r="AW67" s="131" t="str">
        <f t="shared" si="30"/>
        <v/>
      </c>
      <c r="AX67" s="131" t="str">
        <f t="shared" si="30"/>
        <v/>
      </c>
      <c r="AY67" s="131" t="str">
        <f t="shared" si="30"/>
        <v/>
      </c>
      <c r="AZ67" s="131" t="str">
        <f t="shared" si="30"/>
        <v/>
      </c>
    </row>
    <row r="68" spans="1:52" x14ac:dyDescent="0.2">
      <c r="A68" s="135">
        <v>59</v>
      </c>
      <c r="B68" s="131" t="str">
        <f t="shared" si="26"/>
        <v/>
      </c>
      <c r="C68" s="131" t="str">
        <f t="shared" si="26"/>
        <v/>
      </c>
      <c r="D68" s="131" t="str">
        <f t="shared" si="26"/>
        <v/>
      </c>
      <c r="E68" s="131" t="str">
        <f t="shared" si="26"/>
        <v/>
      </c>
      <c r="F68" s="131" t="str">
        <f t="shared" si="26"/>
        <v/>
      </c>
      <c r="G68" s="131" t="str">
        <f t="shared" si="26"/>
        <v/>
      </c>
      <c r="H68" s="131" t="str">
        <f t="shared" si="26"/>
        <v/>
      </c>
      <c r="I68" s="131" t="str">
        <f t="shared" si="26"/>
        <v/>
      </c>
      <c r="J68" s="131" t="str">
        <f t="shared" si="26"/>
        <v/>
      </c>
      <c r="K68" s="131" t="str">
        <f t="shared" si="26"/>
        <v/>
      </c>
      <c r="L68" s="131" t="str">
        <f t="shared" si="27"/>
        <v/>
      </c>
      <c r="M68" s="131" t="str">
        <f t="shared" si="27"/>
        <v/>
      </c>
      <c r="N68" s="131" t="str">
        <f t="shared" si="27"/>
        <v/>
      </c>
      <c r="O68" s="131" t="str">
        <f t="shared" si="27"/>
        <v/>
      </c>
      <c r="P68" s="131" t="str">
        <f t="shared" si="27"/>
        <v/>
      </c>
      <c r="Q68" s="131" t="str">
        <f t="shared" si="27"/>
        <v/>
      </c>
      <c r="R68" s="131" t="str">
        <f t="shared" si="27"/>
        <v/>
      </c>
      <c r="S68" s="131" t="str">
        <f t="shared" si="27"/>
        <v/>
      </c>
      <c r="T68" s="131" t="str">
        <f t="shared" si="27"/>
        <v/>
      </c>
      <c r="U68" s="131" t="str">
        <f t="shared" si="27"/>
        <v/>
      </c>
      <c r="V68" s="131" t="str">
        <f t="shared" si="28"/>
        <v/>
      </c>
      <c r="W68" s="131" t="str">
        <f t="shared" si="28"/>
        <v/>
      </c>
      <c r="X68" s="131" t="str">
        <f t="shared" si="28"/>
        <v/>
      </c>
      <c r="Y68" s="131" t="str">
        <f t="shared" si="28"/>
        <v/>
      </c>
      <c r="Z68" s="131" t="str">
        <f t="shared" si="28"/>
        <v/>
      </c>
      <c r="AA68" s="131" t="str">
        <f t="shared" si="28"/>
        <v/>
      </c>
      <c r="AB68" s="131" t="str">
        <f t="shared" si="28"/>
        <v/>
      </c>
      <c r="AC68" s="131" t="str">
        <f t="shared" si="28"/>
        <v/>
      </c>
      <c r="AD68" s="131" t="str">
        <f t="shared" si="28"/>
        <v/>
      </c>
      <c r="AE68" s="131" t="str">
        <f t="shared" si="28"/>
        <v/>
      </c>
      <c r="AF68" s="131" t="str">
        <f t="shared" si="29"/>
        <v/>
      </c>
      <c r="AG68" s="131" t="str">
        <f t="shared" si="29"/>
        <v/>
      </c>
      <c r="AH68" s="131" t="str">
        <f t="shared" si="29"/>
        <v/>
      </c>
      <c r="AI68" s="131" t="str">
        <f t="shared" si="29"/>
        <v/>
      </c>
      <c r="AJ68" s="131" t="str">
        <f t="shared" si="29"/>
        <v/>
      </c>
      <c r="AK68" s="131" t="str">
        <f t="shared" si="29"/>
        <v/>
      </c>
      <c r="AL68" s="131" t="str">
        <f t="shared" si="29"/>
        <v/>
      </c>
      <c r="AM68" s="131" t="str">
        <f t="shared" si="29"/>
        <v/>
      </c>
      <c r="AN68" s="131" t="str">
        <f t="shared" si="29"/>
        <v/>
      </c>
      <c r="AO68" s="131" t="str">
        <f t="shared" si="29"/>
        <v/>
      </c>
      <c r="AP68" s="131" t="str">
        <f t="shared" si="30"/>
        <v/>
      </c>
      <c r="AQ68" s="131" t="str">
        <f t="shared" si="30"/>
        <v/>
      </c>
      <c r="AR68" s="131" t="str">
        <f t="shared" si="30"/>
        <v/>
      </c>
      <c r="AS68" s="131" t="str">
        <f t="shared" si="30"/>
        <v/>
      </c>
      <c r="AT68" s="131" t="str">
        <f t="shared" si="30"/>
        <v/>
      </c>
      <c r="AU68" s="131" t="str">
        <f t="shared" si="30"/>
        <v/>
      </c>
      <c r="AV68" s="131" t="str">
        <f t="shared" si="30"/>
        <v/>
      </c>
      <c r="AW68" s="131" t="str">
        <f t="shared" si="30"/>
        <v/>
      </c>
      <c r="AX68" s="131" t="str">
        <f t="shared" si="30"/>
        <v/>
      </c>
      <c r="AY68" s="131" t="str">
        <f t="shared" si="30"/>
        <v/>
      </c>
      <c r="AZ68" s="131" t="str">
        <f t="shared" si="30"/>
        <v/>
      </c>
    </row>
    <row r="69" spans="1:52" x14ac:dyDescent="0.2">
      <c r="A69" s="135">
        <v>60</v>
      </c>
      <c r="B69" s="131" t="str">
        <f t="shared" si="26"/>
        <v/>
      </c>
      <c r="C69" s="131" t="str">
        <f t="shared" si="26"/>
        <v/>
      </c>
      <c r="D69" s="131" t="str">
        <f t="shared" si="26"/>
        <v/>
      </c>
      <c r="E69" s="131" t="str">
        <f t="shared" si="26"/>
        <v/>
      </c>
      <c r="F69" s="131" t="str">
        <f t="shared" si="26"/>
        <v/>
      </c>
      <c r="G69" s="131" t="str">
        <f t="shared" si="26"/>
        <v/>
      </c>
      <c r="H69" s="131" t="str">
        <f t="shared" si="26"/>
        <v/>
      </c>
      <c r="I69" s="131" t="str">
        <f t="shared" si="26"/>
        <v/>
      </c>
      <c r="J69" s="131" t="str">
        <f t="shared" si="26"/>
        <v/>
      </c>
      <c r="K69" s="131" t="str">
        <f t="shared" si="26"/>
        <v/>
      </c>
      <c r="L69" s="131" t="str">
        <f t="shared" si="27"/>
        <v/>
      </c>
      <c r="M69" s="131" t="str">
        <f t="shared" si="27"/>
        <v/>
      </c>
      <c r="N69" s="131" t="str">
        <f t="shared" si="27"/>
        <v/>
      </c>
      <c r="O69" s="131" t="str">
        <f t="shared" si="27"/>
        <v/>
      </c>
      <c r="P69" s="131" t="str">
        <f t="shared" si="27"/>
        <v/>
      </c>
      <c r="Q69" s="131" t="str">
        <f t="shared" si="27"/>
        <v/>
      </c>
      <c r="R69" s="131" t="str">
        <f t="shared" si="27"/>
        <v/>
      </c>
      <c r="S69" s="131" t="str">
        <f t="shared" si="27"/>
        <v/>
      </c>
      <c r="T69" s="131" t="str">
        <f t="shared" si="27"/>
        <v/>
      </c>
      <c r="U69" s="131" t="str">
        <f t="shared" si="27"/>
        <v/>
      </c>
      <c r="V69" s="131" t="str">
        <f t="shared" si="28"/>
        <v/>
      </c>
      <c r="W69" s="131" t="str">
        <f t="shared" si="28"/>
        <v/>
      </c>
      <c r="X69" s="131" t="str">
        <f t="shared" si="28"/>
        <v/>
      </c>
      <c r="Y69" s="131" t="str">
        <f t="shared" si="28"/>
        <v/>
      </c>
      <c r="Z69" s="131" t="str">
        <f t="shared" si="28"/>
        <v/>
      </c>
      <c r="AA69" s="131" t="str">
        <f t="shared" si="28"/>
        <v/>
      </c>
      <c r="AB69" s="131" t="str">
        <f t="shared" si="28"/>
        <v/>
      </c>
      <c r="AC69" s="131" t="str">
        <f t="shared" si="28"/>
        <v/>
      </c>
      <c r="AD69" s="131" t="str">
        <f t="shared" si="28"/>
        <v/>
      </c>
      <c r="AE69" s="131" t="str">
        <f t="shared" si="28"/>
        <v/>
      </c>
      <c r="AF69" s="131" t="str">
        <f t="shared" si="29"/>
        <v/>
      </c>
      <c r="AG69" s="131" t="str">
        <f t="shared" si="29"/>
        <v/>
      </c>
      <c r="AH69" s="131" t="str">
        <f t="shared" si="29"/>
        <v/>
      </c>
      <c r="AI69" s="131" t="str">
        <f t="shared" si="29"/>
        <v/>
      </c>
      <c r="AJ69" s="131" t="str">
        <f t="shared" si="29"/>
        <v/>
      </c>
      <c r="AK69" s="131" t="str">
        <f t="shared" si="29"/>
        <v/>
      </c>
      <c r="AL69" s="131" t="str">
        <f t="shared" si="29"/>
        <v/>
      </c>
      <c r="AM69" s="131" t="str">
        <f t="shared" si="29"/>
        <v/>
      </c>
      <c r="AN69" s="131" t="str">
        <f t="shared" si="29"/>
        <v/>
      </c>
      <c r="AO69" s="131" t="str">
        <f t="shared" si="29"/>
        <v/>
      </c>
      <c r="AP69" s="131" t="str">
        <f t="shared" si="30"/>
        <v/>
      </c>
      <c r="AQ69" s="131" t="str">
        <f t="shared" si="30"/>
        <v/>
      </c>
      <c r="AR69" s="131" t="str">
        <f t="shared" si="30"/>
        <v/>
      </c>
      <c r="AS69" s="131" t="str">
        <f t="shared" si="30"/>
        <v/>
      </c>
      <c r="AT69" s="131" t="str">
        <f t="shared" si="30"/>
        <v/>
      </c>
      <c r="AU69" s="131" t="str">
        <f t="shared" si="30"/>
        <v/>
      </c>
      <c r="AV69" s="131" t="str">
        <f t="shared" si="30"/>
        <v/>
      </c>
      <c r="AW69" s="131" t="str">
        <f t="shared" si="30"/>
        <v/>
      </c>
      <c r="AX69" s="131" t="str">
        <f t="shared" si="30"/>
        <v/>
      </c>
      <c r="AY69" s="131" t="str">
        <f t="shared" si="30"/>
        <v/>
      </c>
      <c r="AZ69" s="131" t="str">
        <f t="shared" si="30"/>
        <v/>
      </c>
    </row>
    <row r="70" spans="1:52" x14ac:dyDescent="0.2">
      <c r="A70" s="135">
        <v>61</v>
      </c>
      <c r="B70" s="131" t="str">
        <f t="shared" ref="B70:K79" si="31">IFERROR(VLOOKUP($B$3&amp;"_"&amp;B$8&amp;$A70,LookUpTable_CountyName_AllYears,3,FALSE),"")</f>
        <v/>
      </c>
      <c r="C70" s="131" t="str">
        <f t="shared" si="31"/>
        <v/>
      </c>
      <c r="D70" s="131" t="str">
        <f t="shared" si="31"/>
        <v/>
      </c>
      <c r="E70" s="131" t="str">
        <f t="shared" si="31"/>
        <v/>
      </c>
      <c r="F70" s="131" t="str">
        <f t="shared" si="31"/>
        <v/>
      </c>
      <c r="G70" s="131" t="str">
        <f t="shared" si="31"/>
        <v/>
      </c>
      <c r="H70" s="131" t="str">
        <f t="shared" si="31"/>
        <v/>
      </c>
      <c r="I70" s="131" t="str">
        <f t="shared" si="31"/>
        <v/>
      </c>
      <c r="J70" s="131" t="str">
        <f t="shared" si="31"/>
        <v/>
      </c>
      <c r="K70" s="131" t="str">
        <f t="shared" si="31"/>
        <v/>
      </c>
      <c r="L70" s="131" t="str">
        <f t="shared" ref="L70:U79" si="32">IFERROR(VLOOKUP($B$3&amp;"_"&amp;L$8&amp;$A70,LookUpTable_CountyName_AllYears,3,FALSE),"")</f>
        <v/>
      </c>
      <c r="M70" s="131" t="str">
        <f t="shared" si="32"/>
        <v/>
      </c>
      <c r="N70" s="131" t="str">
        <f t="shared" si="32"/>
        <v/>
      </c>
      <c r="O70" s="131" t="str">
        <f t="shared" si="32"/>
        <v/>
      </c>
      <c r="P70" s="131" t="str">
        <f t="shared" si="32"/>
        <v/>
      </c>
      <c r="Q70" s="131" t="str">
        <f t="shared" si="32"/>
        <v/>
      </c>
      <c r="R70" s="131" t="str">
        <f t="shared" si="32"/>
        <v/>
      </c>
      <c r="S70" s="131" t="str">
        <f t="shared" si="32"/>
        <v/>
      </c>
      <c r="T70" s="131" t="str">
        <f t="shared" si="32"/>
        <v/>
      </c>
      <c r="U70" s="131" t="str">
        <f t="shared" si="32"/>
        <v/>
      </c>
      <c r="V70" s="131" t="str">
        <f t="shared" ref="V70:AE79" si="33">IFERROR(VLOOKUP($B$3&amp;"_"&amp;V$8&amp;$A70,LookUpTable_CountyName_AllYears,3,FALSE),"")</f>
        <v/>
      </c>
      <c r="W70" s="131" t="str">
        <f t="shared" si="33"/>
        <v/>
      </c>
      <c r="X70" s="131" t="str">
        <f t="shared" si="33"/>
        <v/>
      </c>
      <c r="Y70" s="131" t="str">
        <f t="shared" si="33"/>
        <v/>
      </c>
      <c r="Z70" s="131" t="str">
        <f t="shared" si="33"/>
        <v/>
      </c>
      <c r="AA70" s="131" t="str">
        <f t="shared" si="33"/>
        <v/>
      </c>
      <c r="AB70" s="131" t="str">
        <f t="shared" si="33"/>
        <v/>
      </c>
      <c r="AC70" s="131" t="str">
        <f t="shared" si="33"/>
        <v/>
      </c>
      <c r="AD70" s="131" t="str">
        <f t="shared" si="33"/>
        <v/>
      </c>
      <c r="AE70" s="131" t="str">
        <f t="shared" si="33"/>
        <v/>
      </c>
      <c r="AF70" s="131" t="str">
        <f t="shared" ref="AF70:AO79" si="34">IFERROR(VLOOKUP($B$3&amp;"_"&amp;AF$8&amp;$A70,LookUpTable_CountyName_AllYears,3,FALSE),"")</f>
        <v/>
      </c>
      <c r="AG70" s="131" t="str">
        <f t="shared" si="34"/>
        <v/>
      </c>
      <c r="AH70" s="131" t="str">
        <f t="shared" si="34"/>
        <v/>
      </c>
      <c r="AI70" s="131" t="str">
        <f t="shared" si="34"/>
        <v/>
      </c>
      <c r="AJ70" s="131" t="str">
        <f t="shared" si="34"/>
        <v/>
      </c>
      <c r="AK70" s="131" t="str">
        <f t="shared" si="34"/>
        <v/>
      </c>
      <c r="AL70" s="131" t="str">
        <f t="shared" si="34"/>
        <v/>
      </c>
      <c r="AM70" s="131" t="str">
        <f t="shared" si="34"/>
        <v/>
      </c>
      <c r="AN70" s="131" t="str">
        <f t="shared" si="34"/>
        <v/>
      </c>
      <c r="AO70" s="131" t="str">
        <f t="shared" si="34"/>
        <v/>
      </c>
      <c r="AP70" s="131" t="str">
        <f t="shared" ref="AP70:AZ79" si="35">IFERROR(VLOOKUP($B$3&amp;"_"&amp;AP$8&amp;$A70,LookUpTable_CountyName_AllYears,3,FALSE),"")</f>
        <v/>
      </c>
      <c r="AQ70" s="131" t="str">
        <f t="shared" si="35"/>
        <v/>
      </c>
      <c r="AR70" s="131" t="str">
        <f t="shared" si="35"/>
        <v/>
      </c>
      <c r="AS70" s="131" t="str">
        <f t="shared" si="35"/>
        <v/>
      </c>
      <c r="AT70" s="131" t="str">
        <f t="shared" si="35"/>
        <v/>
      </c>
      <c r="AU70" s="131" t="str">
        <f t="shared" si="35"/>
        <v/>
      </c>
      <c r="AV70" s="131" t="str">
        <f t="shared" si="35"/>
        <v/>
      </c>
      <c r="AW70" s="131" t="str">
        <f t="shared" si="35"/>
        <v/>
      </c>
      <c r="AX70" s="131" t="str">
        <f t="shared" si="35"/>
        <v/>
      </c>
      <c r="AY70" s="131" t="str">
        <f t="shared" si="35"/>
        <v/>
      </c>
      <c r="AZ70" s="131" t="str">
        <f t="shared" si="35"/>
        <v/>
      </c>
    </row>
    <row r="71" spans="1:52" x14ac:dyDescent="0.2">
      <c r="A71" s="135">
        <v>62</v>
      </c>
      <c r="B71" s="131" t="str">
        <f t="shared" si="31"/>
        <v/>
      </c>
      <c r="C71" s="131" t="str">
        <f t="shared" si="31"/>
        <v/>
      </c>
      <c r="D71" s="131" t="str">
        <f t="shared" si="31"/>
        <v/>
      </c>
      <c r="E71" s="131" t="str">
        <f t="shared" si="31"/>
        <v/>
      </c>
      <c r="F71" s="131" t="str">
        <f t="shared" si="31"/>
        <v/>
      </c>
      <c r="G71" s="131" t="str">
        <f t="shared" si="31"/>
        <v/>
      </c>
      <c r="H71" s="131" t="str">
        <f t="shared" si="31"/>
        <v/>
      </c>
      <c r="I71" s="131" t="str">
        <f t="shared" si="31"/>
        <v/>
      </c>
      <c r="J71" s="131" t="str">
        <f t="shared" si="31"/>
        <v/>
      </c>
      <c r="K71" s="131" t="str">
        <f t="shared" si="31"/>
        <v/>
      </c>
      <c r="L71" s="131" t="str">
        <f t="shared" si="32"/>
        <v/>
      </c>
      <c r="M71" s="131" t="str">
        <f t="shared" si="32"/>
        <v/>
      </c>
      <c r="N71" s="131" t="str">
        <f t="shared" si="32"/>
        <v/>
      </c>
      <c r="O71" s="131" t="str">
        <f t="shared" si="32"/>
        <v/>
      </c>
      <c r="P71" s="131" t="str">
        <f t="shared" si="32"/>
        <v/>
      </c>
      <c r="Q71" s="131" t="str">
        <f t="shared" si="32"/>
        <v/>
      </c>
      <c r="R71" s="131" t="str">
        <f t="shared" si="32"/>
        <v/>
      </c>
      <c r="S71" s="131" t="str">
        <f t="shared" si="32"/>
        <v/>
      </c>
      <c r="T71" s="131" t="str">
        <f t="shared" si="32"/>
        <v/>
      </c>
      <c r="U71" s="131" t="str">
        <f t="shared" si="32"/>
        <v/>
      </c>
      <c r="V71" s="131" t="str">
        <f t="shared" si="33"/>
        <v/>
      </c>
      <c r="W71" s="131" t="str">
        <f t="shared" si="33"/>
        <v/>
      </c>
      <c r="X71" s="131" t="str">
        <f t="shared" si="33"/>
        <v/>
      </c>
      <c r="Y71" s="131" t="str">
        <f t="shared" si="33"/>
        <v/>
      </c>
      <c r="Z71" s="131" t="str">
        <f t="shared" si="33"/>
        <v/>
      </c>
      <c r="AA71" s="131" t="str">
        <f t="shared" si="33"/>
        <v/>
      </c>
      <c r="AB71" s="131" t="str">
        <f t="shared" si="33"/>
        <v/>
      </c>
      <c r="AC71" s="131" t="str">
        <f t="shared" si="33"/>
        <v/>
      </c>
      <c r="AD71" s="131" t="str">
        <f t="shared" si="33"/>
        <v/>
      </c>
      <c r="AE71" s="131" t="str">
        <f t="shared" si="33"/>
        <v/>
      </c>
      <c r="AF71" s="131" t="str">
        <f t="shared" si="34"/>
        <v/>
      </c>
      <c r="AG71" s="131" t="str">
        <f t="shared" si="34"/>
        <v/>
      </c>
      <c r="AH71" s="131" t="str">
        <f t="shared" si="34"/>
        <v/>
      </c>
      <c r="AI71" s="131" t="str">
        <f t="shared" si="34"/>
        <v/>
      </c>
      <c r="AJ71" s="131" t="str">
        <f t="shared" si="34"/>
        <v/>
      </c>
      <c r="AK71" s="131" t="str">
        <f t="shared" si="34"/>
        <v/>
      </c>
      <c r="AL71" s="131" t="str">
        <f t="shared" si="34"/>
        <v/>
      </c>
      <c r="AM71" s="131" t="str">
        <f t="shared" si="34"/>
        <v/>
      </c>
      <c r="AN71" s="131" t="str">
        <f t="shared" si="34"/>
        <v/>
      </c>
      <c r="AO71" s="131" t="str">
        <f t="shared" si="34"/>
        <v/>
      </c>
      <c r="AP71" s="131" t="str">
        <f t="shared" si="35"/>
        <v/>
      </c>
      <c r="AQ71" s="131" t="str">
        <f t="shared" si="35"/>
        <v/>
      </c>
      <c r="AR71" s="131" t="str">
        <f t="shared" si="35"/>
        <v/>
      </c>
      <c r="AS71" s="131" t="str">
        <f t="shared" si="35"/>
        <v/>
      </c>
      <c r="AT71" s="131" t="str">
        <f t="shared" si="35"/>
        <v/>
      </c>
      <c r="AU71" s="131" t="str">
        <f t="shared" si="35"/>
        <v/>
      </c>
      <c r="AV71" s="131" t="str">
        <f t="shared" si="35"/>
        <v/>
      </c>
      <c r="AW71" s="131" t="str">
        <f t="shared" si="35"/>
        <v/>
      </c>
      <c r="AX71" s="131" t="str">
        <f t="shared" si="35"/>
        <v/>
      </c>
      <c r="AY71" s="131" t="str">
        <f t="shared" si="35"/>
        <v/>
      </c>
      <c r="AZ71" s="131" t="str">
        <f t="shared" si="35"/>
        <v/>
      </c>
    </row>
    <row r="72" spans="1:52" x14ac:dyDescent="0.2">
      <c r="A72" s="135">
        <v>63</v>
      </c>
      <c r="B72" s="131" t="str">
        <f t="shared" si="31"/>
        <v/>
      </c>
      <c r="C72" s="131" t="str">
        <f t="shared" si="31"/>
        <v/>
      </c>
      <c r="D72" s="131" t="str">
        <f t="shared" si="31"/>
        <v/>
      </c>
      <c r="E72" s="131" t="str">
        <f t="shared" si="31"/>
        <v/>
      </c>
      <c r="F72" s="131" t="str">
        <f t="shared" si="31"/>
        <v/>
      </c>
      <c r="G72" s="131" t="str">
        <f t="shared" si="31"/>
        <v/>
      </c>
      <c r="H72" s="131" t="str">
        <f t="shared" si="31"/>
        <v/>
      </c>
      <c r="I72" s="131" t="str">
        <f t="shared" si="31"/>
        <v/>
      </c>
      <c r="J72" s="131" t="str">
        <f t="shared" si="31"/>
        <v/>
      </c>
      <c r="K72" s="131" t="str">
        <f t="shared" si="31"/>
        <v/>
      </c>
      <c r="L72" s="131" t="str">
        <f t="shared" si="32"/>
        <v/>
      </c>
      <c r="M72" s="131" t="str">
        <f t="shared" si="32"/>
        <v/>
      </c>
      <c r="N72" s="131" t="str">
        <f t="shared" si="32"/>
        <v/>
      </c>
      <c r="O72" s="131" t="str">
        <f t="shared" si="32"/>
        <v/>
      </c>
      <c r="P72" s="131" t="str">
        <f t="shared" si="32"/>
        <v/>
      </c>
      <c r="Q72" s="131" t="str">
        <f t="shared" si="32"/>
        <v/>
      </c>
      <c r="R72" s="131" t="str">
        <f t="shared" si="32"/>
        <v/>
      </c>
      <c r="S72" s="131" t="str">
        <f t="shared" si="32"/>
        <v/>
      </c>
      <c r="T72" s="131" t="str">
        <f t="shared" si="32"/>
        <v/>
      </c>
      <c r="U72" s="131" t="str">
        <f t="shared" si="32"/>
        <v/>
      </c>
      <c r="V72" s="131" t="str">
        <f t="shared" si="33"/>
        <v/>
      </c>
      <c r="W72" s="131" t="str">
        <f t="shared" si="33"/>
        <v/>
      </c>
      <c r="X72" s="131" t="str">
        <f t="shared" si="33"/>
        <v/>
      </c>
      <c r="Y72" s="131" t="str">
        <f t="shared" si="33"/>
        <v/>
      </c>
      <c r="Z72" s="131" t="str">
        <f t="shared" si="33"/>
        <v/>
      </c>
      <c r="AA72" s="131" t="str">
        <f t="shared" si="33"/>
        <v/>
      </c>
      <c r="AB72" s="131" t="str">
        <f t="shared" si="33"/>
        <v/>
      </c>
      <c r="AC72" s="131" t="str">
        <f t="shared" si="33"/>
        <v/>
      </c>
      <c r="AD72" s="131" t="str">
        <f t="shared" si="33"/>
        <v/>
      </c>
      <c r="AE72" s="131" t="str">
        <f t="shared" si="33"/>
        <v/>
      </c>
      <c r="AF72" s="131" t="str">
        <f t="shared" si="34"/>
        <v/>
      </c>
      <c r="AG72" s="131" t="str">
        <f t="shared" si="34"/>
        <v/>
      </c>
      <c r="AH72" s="131" t="str">
        <f t="shared" si="34"/>
        <v/>
      </c>
      <c r="AI72" s="131" t="str">
        <f t="shared" si="34"/>
        <v/>
      </c>
      <c r="AJ72" s="131" t="str">
        <f t="shared" si="34"/>
        <v/>
      </c>
      <c r="AK72" s="131" t="str">
        <f t="shared" si="34"/>
        <v/>
      </c>
      <c r="AL72" s="131" t="str">
        <f t="shared" si="34"/>
        <v/>
      </c>
      <c r="AM72" s="131" t="str">
        <f t="shared" si="34"/>
        <v/>
      </c>
      <c r="AN72" s="131" t="str">
        <f t="shared" si="34"/>
        <v/>
      </c>
      <c r="AO72" s="131" t="str">
        <f t="shared" si="34"/>
        <v/>
      </c>
      <c r="AP72" s="131" t="str">
        <f t="shared" si="35"/>
        <v/>
      </c>
      <c r="AQ72" s="131" t="str">
        <f t="shared" si="35"/>
        <v/>
      </c>
      <c r="AR72" s="131" t="str">
        <f t="shared" si="35"/>
        <v/>
      </c>
      <c r="AS72" s="131" t="str">
        <f t="shared" si="35"/>
        <v/>
      </c>
      <c r="AT72" s="131" t="str">
        <f t="shared" si="35"/>
        <v/>
      </c>
      <c r="AU72" s="131" t="str">
        <f t="shared" si="35"/>
        <v/>
      </c>
      <c r="AV72" s="131" t="str">
        <f t="shared" si="35"/>
        <v/>
      </c>
      <c r="AW72" s="131" t="str">
        <f t="shared" si="35"/>
        <v/>
      </c>
      <c r="AX72" s="131" t="str">
        <f t="shared" si="35"/>
        <v/>
      </c>
      <c r="AY72" s="131" t="str">
        <f t="shared" si="35"/>
        <v/>
      </c>
      <c r="AZ72" s="131" t="str">
        <f t="shared" si="35"/>
        <v/>
      </c>
    </row>
    <row r="73" spans="1:52" x14ac:dyDescent="0.2">
      <c r="A73" s="135">
        <v>64</v>
      </c>
      <c r="B73" s="131" t="str">
        <f t="shared" si="31"/>
        <v/>
      </c>
      <c r="C73" s="131" t="str">
        <f t="shared" si="31"/>
        <v/>
      </c>
      <c r="D73" s="131" t="str">
        <f t="shared" si="31"/>
        <v/>
      </c>
      <c r="E73" s="131" t="str">
        <f t="shared" si="31"/>
        <v/>
      </c>
      <c r="F73" s="131" t="str">
        <f t="shared" si="31"/>
        <v/>
      </c>
      <c r="G73" s="131" t="str">
        <f t="shared" si="31"/>
        <v/>
      </c>
      <c r="H73" s="131" t="str">
        <f t="shared" si="31"/>
        <v/>
      </c>
      <c r="I73" s="131" t="str">
        <f t="shared" si="31"/>
        <v/>
      </c>
      <c r="J73" s="131" t="str">
        <f t="shared" si="31"/>
        <v/>
      </c>
      <c r="K73" s="131" t="str">
        <f t="shared" si="31"/>
        <v/>
      </c>
      <c r="L73" s="131" t="str">
        <f t="shared" si="32"/>
        <v/>
      </c>
      <c r="M73" s="131" t="str">
        <f t="shared" si="32"/>
        <v/>
      </c>
      <c r="N73" s="131" t="str">
        <f t="shared" si="32"/>
        <v/>
      </c>
      <c r="O73" s="131" t="str">
        <f t="shared" si="32"/>
        <v/>
      </c>
      <c r="P73" s="131" t="str">
        <f t="shared" si="32"/>
        <v/>
      </c>
      <c r="Q73" s="131" t="str">
        <f t="shared" si="32"/>
        <v/>
      </c>
      <c r="R73" s="131" t="str">
        <f t="shared" si="32"/>
        <v/>
      </c>
      <c r="S73" s="131" t="str">
        <f t="shared" si="32"/>
        <v/>
      </c>
      <c r="T73" s="131" t="str">
        <f t="shared" si="32"/>
        <v/>
      </c>
      <c r="U73" s="131" t="str">
        <f t="shared" si="32"/>
        <v/>
      </c>
      <c r="V73" s="131" t="str">
        <f t="shared" si="33"/>
        <v/>
      </c>
      <c r="W73" s="131" t="str">
        <f t="shared" si="33"/>
        <v/>
      </c>
      <c r="X73" s="131" t="str">
        <f t="shared" si="33"/>
        <v/>
      </c>
      <c r="Y73" s="131" t="str">
        <f t="shared" si="33"/>
        <v/>
      </c>
      <c r="Z73" s="131" t="str">
        <f t="shared" si="33"/>
        <v/>
      </c>
      <c r="AA73" s="131" t="str">
        <f t="shared" si="33"/>
        <v/>
      </c>
      <c r="AB73" s="131" t="str">
        <f t="shared" si="33"/>
        <v/>
      </c>
      <c r="AC73" s="131" t="str">
        <f t="shared" si="33"/>
        <v/>
      </c>
      <c r="AD73" s="131" t="str">
        <f t="shared" si="33"/>
        <v/>
      </c>
      <c r="AE73" s="131" t="str">
        <f t="shared" si="33"/>
        <v/>
      </c>
      <c r="AF73" s="131" t="str">
        <f t="shared" si="34"/>
        <v/>
      </c>
      <c r="AG73" s="131" t="str">
        <f t="shared" si="34"/>
        <v/>
      </c>
      <c r="AH73" s="131" t="str">
        <f t="shared" si="34"/>
        <v/>
      </c>
      <c r="AI73" s="131" t="str">
        <f t="shared" si="34"/>
        <v/>
      </c>
      <c r="AJ73" s="131" t="str">
        <f t="shared" si="34"/>
        <v/>
      </c>
      <c r="AK73" s="131" t="str">
        <f t="shared" si="34"/>
        <v/>
      </c>
      <c r="AL73" s="131" t="str">
        <f t="shared" si="34"/>
        <v/>
      </c>
      <c r="AM73" s="131" t="str">
        <f t="shared" si="34"/>
        <v/>
      </c>
      <c r="AN73" s="131" t="str">
        <f t="shared" si="34"/>
        <v/>
      </c>
      <c r="AO73" s="131" t="str">
        <f t="shared" si="34"/>
        <v/>
      </c>
      <c r="AP73" s="131" t="str">
        <f t="shared" si="35"/>
        <v/>
      </c>
      <c r="AQ73" s="131" t="str">
        <f t="shared" si="35"/>
        <v/>
      </c>
      <c r="AR73" s="131" t="str">
        <f t="shared" si="35"/>
        <v/>
      </c>
      <c r="AS73" s="131" t="str">
        <f t="shared" si="35"/>
        <v/>
      </c>
      <c r="AT73" s="131" t="str">
        <f t="shared" si="35"/>
        <v/>
      </c>
      <c r="AU73" s="131" t="str">
        <f t="shared" si="35"/>
        <v/>
      </c>
      <c r="AV73" s="131" t="str">
        <f t="shared" si="35"/>
        <v/>
      </c>
      <c r="AW73" s="131" t="str">
        <f t="shared" si="35"/>
        <v/>
      </c>
      <c r="AX73" s="131" t="str">
        <f t="shared" si="35"/>
        <v/>
      </c>
      <c r="AY73" s="131" t="str">
        <f t="shared" si="35"/>
        <v/>
      </c>
      <c r="AZ73" s="131" t="str">
        <f t="shared" si="35"/>
        <v/>
      </c>
    </row>
    <row r="74" spans="1:52" x14ac:dyDescent="0.2">
      <c r="A74" s="135">
        <v>65</v>
      </c>
      <c r="B74" s="131" t="str">
        <f t="shared" si="31"/>
        <v/>
      </c>
      <c r="C74" s="131" t="str">
        <f t="shared" si="31"/>
        <v/>
      </c>
      <c r="D74" s="131" t="str">
        <f t="shared" si="31"/>
        <v/>
      </c>
      <c r="E74" s="131" t="str">
        <f t="shared" si="31"/>
        <v/>
      </c>
      <c r="F74" s="131" t="str">
        <f t="shared" si="31"/>
        <v/>
      </c>
      <c r="G74" s="131" t="str">
        <f t="shared" si="31"/>
        <v/>
      </c>
      <c r="H74" s="131" t="str">
        <f t="shared" si="31"/>
        <v/>
      </c>
      <c r="I74" s="131" t="str">
        <f t="shared" si="31"/>
        <v/>
      </c>
      <c r="J74" s="131" t="str">
        <f t="shared" si="31"/>
        <v/>
      </c>
      <c r="K74" s="131" t="str">
        <f t="shared" si="31"/>
        <v/>
      </c>
      <c r="L74" s="131" t="str">
        <f t="shared" si="32"/>
        <v/>
      </c>
      <c r="M74" s="131" t="str">
        <f t="shared" si="32"/>
        <v/>
      </c>
      <c r="N74" s="131" t="str">
        <f t="shared" si="32"/>
        <v/>
      </c>
      <c r="O74" s="131" t="str">
        <f t="shared" si="32"/>
        <v/>
      </c>
      <c r="P74" s="131" t="str">
        <f t="shared" si="32"/>
        <v/>
      </c>
      <c r="Q74" s="131" t="str">
        <f t="shared" si="32"/>
        <v/>
      </c>
      <c r="R74" s="131" t="str">
        <f t="shared" si="32"/>
        <v/>
      </c>
      <c r="S74" s="131" t="str">
        <f t="shared" si="32"/>
        <v/>
      </c>
      <c r="T74" s="131" t="str">
        <f t="shared" si="32"/>
        <v/>
      </c>
      <c r="U74" s="131" t="str">
        <f t="shared" si="32"/>
        <v/>
      </c>
      <c r="V74" s="131" t="str">
        <f t="shared" si="33"/>
        <v/>
      </c>
      <c r="W74" s="131" t="str">
        <f t="shared" si="33"/>
        <v/>
      </c>
      <c r="X74" s="131" t="str">
        <f t="shared" si="33"/>
        <v/>
      </c>
      <c r="Y74" s="131" t="str">
        <f t="shared" si="33"/>
        <v/>
      </c>
      <c r="Z74" s="131" t="str">
        <f t="shared" si="33"/>
        <v/>
      </c>
      <c r="AA74" s="131" t="str">
        <f t="shared" si="33"/>
        <v/>
      </c>
      <c r="AB74" s="131" t="str">
        <f t="shared" si="33"/>
        <v/>
      </c>
      <c r="AC74" s="131" t="str">
        <f t="shared" si="33"/>
        <v/>
      </c>
      <c r="AD74" s="131" t="str">
        <f t="shared" si="33"/>
        <v/>
      </c>
      <c r="AE74" s="131" t="str">
        <f t="shared" si="33"/>
        <v/>
      </c>
      <c r="AF74" s="131" t="str">
        <f t="shared" si="34"/>
        <v/>
      </c>
      <c r="AG74" s="131" t="str">
        <f t="shared" si="34"/>
        <v/>
      </c>
      <c r="AH74" s="131" t="str">
        <f t="shared" si="34"/>
        <v/>
      </c>
      <c r="AI74" s="131" t="str">
        <f t="shared" si="34"/>
        <v/>
      </c>
      <c r="AJ74" s="131" t="str">
        <f t="shared" si="34"/>
        <v/>
      </c>
      <c r="AK74" s="131" t="str">
        <f t="shared" si="34"/>
        <v/>
      </c>
      <c r="AL74" s="131" t="str">
        <f t="shared" si="34"/>
        <v/>
      </c>
      <c r="AM74" s="131" t="str">
        <f t="shared" si="34"/>
        <v/>
      </c>
      <c r="AN74" s="131" t="str">
        <f t="shared" si="34"/>
        <v/>
      </c>
      <c r="AO74" s="131" t="str">
        <f t="shared" si="34"/>
        <v/>
      </c>
      <c r="AP74" s="131" t="str">
        <f t="shared" si="35"/>
        <v/>
      </c>
      <c r="AQ74" s="131" t="str">
        <f t="shared" si="35"/>
        <v/>
      </c>
      <c r="AR74" s="131" t="str">
        <f t="shared" si="35"/>
        <v/>
      </c>
      <c r="AS74" s="131" t="str">
        <f t="shared" si="35"/>
        <v/>
      </c>
      <c r="AT74" s="131" t="str">
        <f t="shared" si="35"/>
        <v/>
      </c>
      <c r="AU74" s="131" t="str">
        <f t="shared" si="35"/>
        <v/>
      </c>
      <c r="AV74" s="131" t="str">
        <f t="shared" si="35"/>
        <v/>
      </c>
      <c r="AW74" s="131" t="str">
        <f t="shared" si="35"/>
        <v/>
      </c>
      <c r="AX74" s="131" t="str">
        <f t="shared" si="35"/>
        <v/>
      </c>
      <c r="AY74" s="131" t="str">
        <f t="shared" si="35"/>
        <v/>
      </c>
      <c r="AZ74" s="131" t="str">
        <f t="shared" si="35"/>
        <v/>
      </c>
    </row>
    <row r="75" spans="1:52" x14ac:dyDescent="0.2">
      <c r="A75" s="135">
        <v>66</v>
      </c>
      <c r="B75" s="131" t="str">
        <f t="shared" si="31"/>
        <v/>
      </c>
      <c r="C75" s="131" t="str">
        <f t="shared" si="31"/>
        <v/>
      </c>
      <c r="D75" s="131" t="str">
        <f t="shared" si="31"/>
        <v/>
      </c>
      <c r="E75" s="131" t="str">
        <f t="shared" si="31"/>
        <v/>
      </c>
      <c r="F75" s="131" t="str">
        <f t="shared" si="31"/>
        <v/>
      </c>
      <c r="G75" s="131" t="str">
        <f t="shared" si="31"/>
        <v/>
      </c>
      <c r="H75" s="131" t="str">
        <f t="shared" si="31"/>
        <v/>
      </c>
      <c r="I75" s="131" t="str">
        <f t="shared" si="31"/>
        <v/>
      </c>
      <c r="J75" s="131" t="str">
        <f t="shared" si="31"/>
        <v/>
      </c>
      <c r="K75" s="131" t="str">
        <f t="shared" si="31"/>
        <v/>
      </c>
      <c r="L75" s="131" t="str">
        <f t="shared" si="32"/>
        <v/>
      </c>
      <c r="M75" s="131" t="str">
        <f t="shared" si="32"/>
        <v/>
      </c>
      <c r="N75" s="131" t="str">
        <f t="shared" si="32"/>
        <v/>
      </c>
      <c r="O75" s="131" t="str">
        <f t="shared" si="32"/>
        <v/>
      </c>
      <c r="P75" s="131" t="str">
        <f t="shared" si="32"/>
        <v/>
      </c>
      <c r="Q75" s="131" t="str">
        <f t="shared" si="32"/>
        <v/>
      </c>
      <c r="R75" s="131" t="str">
        <f t="shared" si="32"/>
        <v/>
      </c>
      <c r="S75" s="131" t="str">
        <f t="shared" si="32"/>
        <v/>
      </c>
      <c r="T75" s="131" t="str">
        <f t="shared" si="32"/>
        <v/>
      </c>
      <c r="U75" s="131" t="str">
        <f t="shared" si="32"/>
        <v/>
      </c>
      <c r="V75" s="131" t="str">
        <f t="shared" si="33"/>
        <v/>
      </c>
      <c r="W75" s="131" t="str">
        <f t="shared" si="33"/>
        <v/>
      </c>
      <c r="X75" s="131" t="str">
        <f t="shared" si="33"/>
        <v/>
      </c>
      <c r="Y75" s="131" t="str">
        <f t="shared" si="33"/>
        <v/>
      </c>
      <c r="Z75" s="131" t="str">
        <f t="shared" si="33"/>
        <v/>
      </c>
      <c r="AA75" s="131" t="str">
        <f t="shared" si="33"/>
        <v/>
      </c>
      <c r="AB75" s="131" t="str">
        <f t="shared" si="33"/>
        <v/>
      </c>
      <c r="AC75" s="131" t="str">
        <f t="shared" si="33"/>
        <v/>
      </c>
      <c r="AD75" s="131" t="str">
        <f t="shared" si="33"/>
        <v/>
      </c>
      <c r="AE75" s="131" t="str">
        <f t="shared" si="33"/>
        <v/>
      </c>
      <c r="AF75" s="131" t="str">
        <f t="shared" si="34"/>
        <v/>
      </c>
      <c r="AG75" s="131" t="str">
        <f t="shared" si="34"/>
        <v/>
      </c>
      <c r="AH75" s="131" t="str">
        <f t="shared" si="34"/>
        <v/>
      </c>
      <c r="AI75" s="131" t="str">
        <f t="shared" si="34"/>
        <v/>
      </c>
      <c r="AJ75" s="131" t="str">
        <f t="shared" si="34"/>
        <v/>
      </c>
      <c r="AK75" s="131" t="str">
        <f t="shared" si="34"/>
        <v/>
      </c>
      <c r="AL75" s="131" t="str">
        <f t="shared" si="34"/>
        <v/>
      </c>
      <c r="AM75" s="131" t="str">
        <f t="shared" si="34"/>
        <v/>
      </c>
      <c r="AN75" s="131" t="str">
        <f t="shared" si="34"/>
        <v/>
      </c>
      <c r="AO75" s="131" t="str">
        <f t="shared" si="34"/>
        <v/>
      </c>
      <c r="AP75" s="131" t="str">
        <f t="shared" si="35"/>
        <v/>
      </c>
      <c r="AQ75" s="131" t="str">
        <f t="shared" si="35"/>
        <v/>
      </c>
      <c r="AR75" s="131" t="str">
        <f t="shared" si="35"/>
        <v/>
      </c>
      <c r="AS75" s="131" t="str">
        <f t="shared" si="35"/>
        <v/>
      </c>
      <c r="AT75" s="131" t="str">
        <f t="shared" si="35"/>
        <v/>
      </c>
      <c r="AU75" s="131" t="str">
        <f t="shared" si="35"/>
        <v/>
      </c>
      <c r="AV75" s="131" t="str">
        <f t="shared" si="35"/>
        <v/>
      </c>
      <c r="AW75" s="131" t="str">
        <f t="shared" si="35"/>
        <v/>
      </c>
      <c r="AX75" s="131" t="str">
        <f t="shared" si="35"/>
        <v/>
      </c>
      <c r="AY75" s="131" t="str">
        <f t="shared" si="35"/>
        <v/>
      </c>
      <c r="AZ75" s="131" t="str">
        <f t="shared" si="35"/>
        <v/>
      </c>
    </row>
    <row r="76" spans="1:52" x14ac:dyDescent="0.2">
      <c r="A76" s="135">
        <v>67</v>
      </c>
      <c r="B76" s="131" t="str">
        <f t="shared" si="31"/>
        <v/>
      </c>
      <c r="C76" s="131" t="str">
        <f t="shared" si="31"/>
        <v/>
      </c>
      <c r="D76" s="131" t="str">
        <f t="shared" si="31"/>
        <v/>
      </c>
      <c r="E76" s="131" t="str">
        <f t="shared" si="31"/>
        <v/>
      </c>
      <c r="F76" s="131" t="str">
        <f t="shared" si="31"/>
        <v/>
      </c>
      <c r="G76" s="131" t="str">
        <f t="shared" si="31"/>
        <v/>
      </c>
      <c r="H76" s="131" t="str">
        <f t="shared" si="31"/>
        <v/>
      </c>
      <c r="I76" s="131" t="str">
        <f t="shared" si="31"/>
        <v/>
      </c>
      <c r="J76" s="131" t="str">
        <f t="shared" si="31"/>
        <v/>
      </c>
      <c r="K76" s="131" t="str">
        <f t="shared" si="31"/>
        <v/>
      </c>
      <c r="L76" s="131" t="str">
        <f t="shared" si="32"/>
        <v/>
      </c>
      <c r="M76" s="131" t="str">
        <f t="shared" si="32"/>
        <v/>
      </c>
      <c r="N76" s="131" t="str">
        <f t="shared" si="32"/>
        <v/>
      </c>
      <c r="O76" s="131" t="str">
        <f t="shared" si="32"/>
        <v/>
      </c>
      <c r="P76" s="131" t="str">
        <f t="shared" si="32"/>
        <v/>
      </c>
      <c r="Q76" s="131" t="str">
        <f t="shared" si="32"/>
        <v/>
      </c>
      <c r="R76" s="131" t="str">
        <f t="shared" si="32"/>
        <v/>
      </c>
      <c r="S76" s="131" t="str">
        <f t="shared" si="32"/>
        <v/>
      </c>
      <c r="T76" s="131" t="str">
        <f t="shared" si="32"/>
        <v/>
      </c>
      <c r="U76" s="131" t="str">
        <f t="shared" si="32"/>
        <v/>
      </c>
      <c r="V76" s="131" t="str">
        <f t="shared" si="33"/>
        <v/>
      </c>
      <c r="W76" s="131" t="str">
        <f t="shared" si="33"/>
        <v/>
      </c>
      <c r="X76" s="131" t="str">
        <f t="shared" si="33"/>
        <v/>
      </c>
      <c r="Y76" s="131" t="str">
        <f t="shared" si="33"/>
        <v/>
      </c>
      <c r="Z76" s="131" t="str">
        <f t="shared" si="33"/>
        <v/>
      </c>
      <c r="AA76" s="131" t="str">
        <f t="shared" si="33"/>
        <v/>
      </c>
      <c r="AB76" s="131" t="str">
        <f t="shared" si="33"/>
        <v/>
      </c>
      <c r="AC76" s="131" t="str">
        <f t="shared" si="33"/>
        <v/>
      </c>
      <c r="AD76" s="131" t="str">
        <f t="shared" si="33"/>
        <v/>
      </c>
      <c r="AE76" s="131" t="str">
        <f t="shared" si="33"/>
        <v/>
      </c>
      <c r="AF76" s="131" t="str">
        <f t="shared" si="34"/>
        <v/>
      </c>
      <c r="AG76" s="131" t="str">
        <f t="shared" si="34"/>
        <v/>
      </c>
      <c r="AH76" s="131" t="str">
        <f t="shared" si="34"/>
        <v/>
      </c>
      <c r="AI76" s="131" t="str">
        <f t="shared" si="34"/>
        <v/>
      </c>
      <c r="AJ76" s="131" t="str">
        <f t="shared" si="34"/>
        <v/>
      </c>
      <c r="AK76" s="131" t="str">
        <f t="shared" si="34"/>
        <v/>
      </c>
      <c r="AL76" s="131" t="str">
        <f t="shared" si="34"/>
        <v/>
      </c>
      <c r="AM76" s="131" t="str">
        <f t="shared" si="34"/>
        <v/>
      </c>
      <c r="AN76" s="131" t="str">
        <f t="shared" si="34"/>
        <v/>
      </c>
      <c r="AO76" s="131" t="str">
        <f t="shared" si="34"/>
        <v/>
      </c>
      <c r="AP76" s="131" t="str">
        <f t="shared" si="35"/>
        <v/>
      </c>
      <c r="AQ76" s="131" t="str">
        <f t="shared" si="35"/>
        <v/>
      </c>
      <c r="AR76" s="131" t="str">
        <f t="shared" si="35"/>
        <v/>
      </c>
      <c r="AS76" s="131" t="str">
        <f t="shared" si="35"/>
        <v/>
      </c>
      <c r="AT76" s="131" t="str">
        <f t="shared" si="35"/>
        <v/>
      </c>
      <c r="AU76" s="131" t="str">
        <f t="shared" si="35"/>
        <v/>
      </c>
      <c r="AV76" s="131" t="str">
        <f t="shared" si="35"/>
        <v/>
      </c>
      <c r="AW76" s="131" t="str">
        <f t="shared" si="35"/>
        <v/>
      </c>
      <c r="AX76" s="131" t="str">
        <f t="shared" si="35"/>
        <v/>
      </c>
      <c r="AY76" s="131" t="str">
        <f t="shared" si="35"/>
        <v/>
      </c>
      <c r="AZ76" s="131" t="str">
        <f t="shared" si="35"/>
        <v/>
      </c>
    </row>
    <row r="77" spans="1:52" x14ac:dyDescent="0.2">
      <c r="A77" s="135">
        <v>68</v>
      </c>
      <c r="B77" s="131" t="str">
        <f t="shared" si="31"/>
        <v/>
      </c>
      <c r="C77" s="131" t="str">
        <f t="shared" si="31"/>
        <v/>
      </c>
      <c r="D77" s="131" t="str">
        <f t="shared" si="31"/>
        <v/>
      </c>
      <c r="E77" s="131" t="str">
        <f t="shared" si="31"/>
        <v/>
      </c>
      <c r="F77" s="131" t="str">
        <f t="shared" si="31"/>
        <v/>
      </c>
      <c r="G77" s="131" t="str">
        <f t="shared" si="31"/>
        <v/>
      </c>
      <c r="H77" s="131" t="str">
        <f t="shared" si="31"/>
        <v/>
      </c>
      <c r="I77" s="131" t="str">
        <f t="shared" si="31"/>
        <v/>
      </c>
      <c r="J77" s="131" t="str">
        <f t="shared" si="31"/>
        <v/>
      </c>
      <c r="K77" s="131" t="str">
        <f t="shared" si="31"/>
        <v/>
      </c>
      <c r="L77" s="131" t="str">
        <f t="shared" si="32"/>
        <v/>
      </c>
      <c r="M77" s="131" t="str">
        <f t="shared" si="32"/>
        <v/>
      </c>
      <c r="N77" s="131" t="str">
        <f t="shared" si="32"/>
        <v/>
      </c>
      <c r="O77" s="131" t="str">
        <f t="shared" si="32"/>
        <v/>
      </c>
      <c r="P77" s="131" t="str">
        <f t="shared" si="32"/>
        <v/>
      </c>
      <c r="Q77" s="131" t="str">
        <f t="shared" si="32"/>
        <v/>
      </c>
      <c r="R77" s="131" t="str">
        <f t="shared" si="32"/>
        <v/>
      </c>
      <c r="S77" s="131" t="str">
        <f t="shared" si="32"/>
        <v/>
      </c>
      <c r="T77" s="131" t="str">
        <f t="shared" si="32"/>
        <v/>
      </c>
      <c r="U77" s="131" t="str">
        <f t="shared" si="32"/>
        <v/>
      </c>
      <c r="V77" s="131" t="str">
        <f t="shared" si="33"/>
        <v/>
      </c>
      <c r="W77" s="131" t="str">
        <f t="shared" si="33"/>
        <v/>
      </c>
      <c r="X77" s="131" t="str">
        <f t="shared" si="33"/>
        <v/>
      </c>
      <c r="Y77" s="131" t="str">
        <f t="shared" si="33"/>
        <v/>
      </c>
      <c r="Z77" s="131" t="str">
        <f t="shared" si="33"/>
        <v/>
      </c>
      <c r="AA77" s="131" t="str">
        <f t="shared" si="33"/>
        <v/>
      </c>
      <c r="AB77" s="131" t="str">
        <f t="shared" si="33"/>
        <v/>
      </c>
      <c r="AC77" s="131" t="str">
        <f t="shared" si="33"/>
        <v/>
      </c>
      <c r="AD77" s="131" t="str">
        <f t="shared" si="33"/>
        <v/>
      </c>
      <c r="AE77" s="131" t="str">
        <f t="shared" si="33"/>
        <v/>
      </c>
      <c r="AF77" s="131" t="str">
        <f t="shared" si="34"/>
        <v/>
      </c>
      <c r="AG77" s="131" t="str">
        <f t="shared" si="34"/>
        <v/>
      </c>
      <c r="AH77" s="131" t="str">
        <f t="shared" si="34"/>
        <v/>
      </c>
      <c r="AI77" s="131" t="str">
        <f t="shared" si="34"/>
        <v/>
      </c>
      <c r="AJ77" s="131" t="str">
        <f t="shared" si="34"/>
        <v/>
      </c>
      <c r="AK77" s="131" t="str">
        <f t="shared" si="34"/>
        <v/>
      </c>
      <c r="AL77" s="131" t="str">
        <f t="shared" si="34"/>
        <v/>
      </c>
      <c r="AM77" s="131" t="str">
        <f t="shared" si="34"/>
        <v/>
      </c>
      <c r="AN77" s="131" t="str">
        <f t="shared" si="34"/>
        <v/>
      </c>
      <c r="AO77" s="131" t="str">
        <f t="shared" si="34"/>
        <v/>
      </c>
      <c r="AP77" s="131" t="str">
        <f t="shared" si="35"/>
        <v/>
      </c>
      <c r="AQ77" s="131" t="str">
        <f t="shared" si="35"/>
        <v/>
      </c>
      <c r="AR77" s="131" t="str">
        <f t="shared" si="35"/>
        <v/>
      </c>
      <c r="AS77" s="131" t="str">
        <f t="shared" si="35"/>
        <v/>
      </c>
      <c r="AT77" s="131" t="str">
        <f t="shared" si="35"/>
        <v/>
      </c>
      <c r="AU77" s="131" t="str">
        <f t="shared" si="35"/>
        <v/>
      </c>
      <c r="AV77" s="131" t="str">
        <f t="shared" si="35"/>
        <v/>
      </c>
      <c r="AW77" s="131" t="str">
        <f t="shared" si="35"/>
        <v/>
      </c>
      <c r="AX77" s="131" t="str">
        <f t="shared" si="35"/>
        <v/>
      </c>
      <c r="AY77" s="131" t="str">
        <f t="shared" si="35"/>
        <v/>
      </c>
      <c r="AZ77" s="131" t="str">
        <f t="shared" si="35"/>
        <v/>
      </c>
    </row>
    <row r="78" spans="1:52" x14ac:dyDescent="0.2">
      <c r="A78" s="135">
        <v>69</v>
      </c>
      <c r="B78" s="131" t="str">
        <f t="shared" si="31"/>
        <v/>
      </c>
      <c r="C78" s="131" t="str">
        <f t="shared" si="31"/>
        <v/>
      </c>
      <c r="D78" s="131" t="str">
        <f t="shared" si="31"/>
        <v/>
      </c>
      <c r="E78" s="131" t="str">
        <f t="shared" si="31"/>
        <v/>
      </c>
      <c r="F78" s="131" t="str">
        <f t="shared" si="31"/>
        <v/>
      </c>
      <c r="G78" s="131" t="str">
        <f t="shared" si="31"/>
        <v/>
      </c>
      <c r="H78" s="131" t="str">
        <f t="shared" si="31"/>
        <v/>
      </c>
      <c r="I78" s="131" t="str">
        <f t="shared" si="31"/>
        <v/>
      </c>
      <c r="J78" s="131" t="str">
        <f t="shared" si="31"/>
        <v/>
      </c>
      <c r="K78" s="131" t="str">
        <f t="shared" si="31"/>
        <v/>
      </c>
      <c r="L78" s="131" t="str">
        <f t="shared" si="32"/>
        <v/>
      </c>
      <c r="M78" s="131" t="str">
        <f t="shared" si="32"/>
        <v/>
      </c>
      <c r="N78" s="131" t="str">
        <f t="shared" si="32"/>
        <v/>
      </c>
      <c r="O78" s="131" t="str">
        <f t="shared" si="32"/>
        <v/>
      </c>
      <c r="P78" s="131" t="str">
        <f t="shared" si="32"/>
        <v/>
      </c>
      <c r="Q78" s="131" t="str">
        <f t="shared" si="32"/>
        <v/>
      </c>
      <c r="R78" s="131" t="str">
        <f t="shared" si="32"/>
        <v/>
      </c>
      <c r="S78" s="131" t="str">
        <f t="shared" si="32"/>
        <v/>
      </c>
      <c r="T78" s="131" t="str">
        <f t="shared" si="32"/>
        <v/>
      </c>
      <c r="U78" s="131" t="str">
        <f t="shared" si="32"/>
        <v/>
      </c>
      <c r="V78" s="131" t="str">
        <f t="shared" si="33"/>
        <v/>
      </c>
      <c r="W78" s="131" t="str">
        <f t="shared" si="33"/>
        <v/>
      </c>
      <c r="X78" s="131" t="str">
        <f t="shared" si="33"/>
        <v/>
      </c>
      <c r="Y78" s="131" t="str">
        <f t="shared" si="33"/>
        <v/>
      </c>
      <c r="Z78" s="131" t="str">
        <f t="shared" si="33"/>
        <v/>
      </c>
      <c r="AA78" s="131" t="str">
        <f t="shared" si="33"/>
        <v/>
      </c>
      <c r="AB78" s="131" t="str">
        <f t="shared" si="33"/>
        <v/>
      </c>
      <c r="AC78" s="131" t="str">
        <f t="shared" si="33"/>
        <v/>
      </c>
      <c r="AD78" s="131" t="str">
        <f t="shared" si="33"/>
        <v/>
      </c>
      <c r="AE78" s="131" t="str">
        <f t="shared" si="33"/>
        <v/>
      </c>
      <c r="AF78" s="131" t="str">
        <f t="shared" si="34"/>
        <v/>
      </c>
      <c r="AG78" s="131" t="str">
        <f t="shared" si="34"/>
        <v/>
      </c>
      <c r="AH78" s="131" t="str">
        <f t="shared" si="34"/>
        <v/>
      </c>
      <c r="AI78" s="131" t="str">
        <f t="shared" si="34"/>
        <v/>
      </c>
      <c r="AJ78" s="131" t="str">
        <f t="shared" si="34"/>
        <v/>
      </c>
      <c r="AK78" s="131" t="str">
        <f t="shared" si="34"/>
        <v/>
      </c>
      <c r="AL78" s="131" t="str">
        <f t="shared" si="34"/>
        <v/>
      </c>
      <c r="AM78" s="131" t="str">
        <f t="shared" si="34"/>
        <v/>
      </c>
      <c r="AN78" s="131" t="str">
        <f t="shared" si="34"/>
        <v/>
      </c>
      <c r="AO78" s="131" t="str">
        <f t="shared" si="34"/>
        <v/>
      </c>
      <c r="AP78" s="131" t="str">
        <f t="shared" si="35"/>
        <v/>
      </c>
      <c r="AQ78" s="131" t="str">
        <f t="shared" si="35"/>
        <v/>
      </c>
      <c r="AR78" s="131" t="str">
        <f t="shared" si="35"/>
        <v/>
      </c>
      <c r="AS78" s="131" t="str">
        <f t="shared" si="35"/>
        <v/>
      </c>
      <c r="AT78" s="131" t="str">
        <f t="shared" si="35"/>
        <v/>
      </c>
      <c r="AU78" s="131" t="str">
        <f t="shared" si="35"/>
        <v/>
      </c>
      <c r="AV78" s="131" t="str">
        <f t="shared" si="35"/>
        <v/>
      </c>
      <c r="AW78" s="131" t="str">
        <f t="shared" si="35"/>
        <v/>
      </c>
      <c r="AX78" s="131" t="str">
        <f t="shared" si="35"/>
        <v/>
      </c>
      <c r="AY78" s="131" t="str">
        <f t="shared" si="35"/>
        <v/>
      </c>
      <c r="AZ78" s="131" t="str">
        <f t="shared" si="35"/>
        <v/>
      </c>
    </row>
    <row r="79" spans="1:52" x14ac:dyDescent="0.2">
      <c r="A79" s="135">
        <v>70</v>
      </c>
      <c r="B79" s="131" t="str">
        <f t="shared" si="31"/>
        <v/>
      </c>
      <c r="C79" s="131" t="str">
        <f t="shared" si="31"/>
        <v/>
      </c>
      <c r="D79" s="131" t="str">
        <f t="shared" si="31"/>
        <v/>
      </c>
      <c r="E79" s="131" t="str">
        <f t="shared" si="31"/>
        <v/>
      </c>
      <c r="F79" s="131" t="str">
        <f t="shared" si="31"/>
        <v/>
      </c>
      <c r="G79" s="131" t="str">
        <f t="shared" si="31"/>
        <v/>
      </c>
      <c r="H79" s="131" t="str">
        <f t="shared" si="31"/>
        <v/>
      </c>
      <c r="I79" s="131" t="str">
        <f t="shared" si="31"/>
        <v/>
      </c>
      <c r="J79" s="131" t="str">
        <f t="shared" si="31"/>
        <v/>
      </c>
      <c r="K79" s="131" t="str">
        <f t="shared" si="31"/>
        <v/>
      </c>
      <c r="L79" s="131" t="str">
        <f t="shared" si="32"/>
        <v/>
      </c>
      <c r="M79" s="131" t="str">
        <f t="shared" si="32"/>
        <v/>
      </c>
      <c r="N79" s="131" t="str">
        <f t="shared" si="32"/>
        <v/>
      </c>
      <c r="O79" s="131" t="str">
        <f t="shared" si="32"/>
        <v/>
      </c>
      <c r="P79" s="131" t="str">
        <f t="shared" si="32"/>
        <v/>
      </c>
      <c r="Q79" s="131" t="str">
        <f t="shared" si="32"/>
        <v/>
      </c>
      <c r="R79" s="131" t="str">
        <f t="shared" si="32"/>
        <v/>
      </c>
      <c r="S79" s="131" t="str">
        <f t="shared" si="32"/>
        <v/>
      </c>
      <c r="T79" s="131" t="str">
        <f t="shared" si="32"/>
        <v/>
      </c>
      <c r="U79" s="131" t="str">
        <f t="shared" si="32"/>
        <v/>
      </c>
      <c r="V79" s="131" t="str">
        <f t="shared" si="33"/>
        <v/>
      </c>
      <c r="W79" s="131" t="str">
        <f t="shared" si="33"/>
        <v/>
      </c>
      <c r="X79" s="131" t="str">
        <f t="shared" si="33"/>
        <v/>
      </c>
      <c r="Y79" s="131" t="str">
        <f t="shared" si="33"/>
        <v/>
      </c>
      <c r="Z79" s="131" t="str">
        <f t="shared" si="33"/>
        <v/>
      </c>
      <c r="AA79" s="131" t="str">
        <f t="shared" si="33"/>
        <v/>
      </c>
      <c r="AB79" s="131" t="str">
        <f t="shared" si="33"/>
        <v/>
      </c>
      <c r="AC79" s="131" t="str">
        <f t="shared" si="33"/>
        <v/>
      </c>
      <c r="AD79" s="131" t="str">
        <f t="shared" si="33"/>
        <v/>
      </c>
      <c r="AE79" s="131" t="str">
        <f t="shared" si="33"/>
        <v/>
      </c>
      <c r="AF79" s="131" t="str">
        <f t="shared" si="34"/>
        <v/>
      </c>
      <c r="AG79" s="131" t="str">
        <f t="shared" si="34"/>
        <v/>
      </c>
      <c r="AH79" s="131" t="str">
        <f t="shared" si="34"/>
        <v/>
      </c>
      <c r="AI79" s="131" t="str">
        <f t="shared" si="34"/>
        <v/>
      </c>
      <c r="AJ79" s="131" t="str">
        <f t="shared" si="34"/>
        <v/>
      </c>
      <c r="AK79" s="131" t="str">
        <f t="shared" si="34"/>
        <v/>
      </c>
      <c r="AL79" s="131" t="str">
        <f t="shared" si="34"/>
        <v/>
      </c>
      <c r="AM79" s="131" t="str">
        <f t="shared" si="34"/>
        <v/>
      </c>
      <c r="AN79" s="131" t="str">
        <f t="shared" si="34"/>
        <v/>
      </c>
      <c r="AO79" s="131" t="str">
        <f t="shared" si="34"/>
        <v/>
      </c>
      <c r="AP79" s="131" t="str">
        <f t="shared" si="35"/>
        <v/>
      </c>
      <c r="AQ79" s="131" t="str">
        <f t="shared" si="35"/>
        <v/>
      </c>
      <c r="AR79" s="131" t="str">
        <f t="shared" si="35"/>
        <v/>
      </c>
      <c r="AS79" s="131" t="str">
        <f t="shared" si="35"/>
        <v/>
      </c>
      <c r="AT79" s="131" t="str">
        <f t="shared" si="35"/>
        <v/>
      </c>
      <c r="AU79" s="131" t="str">
        <f t="shared" si="35"/>
        <v/>
      </c>
      <c r="AV79" s="131" t="str">
        <f t="shared" si="35"/>
        <v/>
      </c>
      <c r="AW79" s="131" t="str">
        <f t="shared" si="35"/>
        <v/>
      </c>
      <c r="AX79" s="131" t="str">
        <f t="shared" si="35"/>
        <v/>
      </c>
      <c r="AY79" s="131" t="str">
        <f t="shared" si="35"/>
        <v/>
      </c>
      <c r="AZ79" s="131" t="str">
        <f t="shared" si="35"/>
        <v/>
      </c>
    </row>
    <row r="80" spans="1:52" x14ac:dyDescent="0.2">
      <c r="A80" s="135">
        <v>71</v>
      </c>
      <c r="B80" s="131" t="str">
        <f t="shared" ref="B80:K89" si="36">IFERROR(VLOOKUP($B$3&amp;"_"&amp;B$8&amp;$A80,LookUpTable_CountyName_AllYears,3,FALSE),"")</f>
        <v/>
      </c>
      <c r="C80" s="131" t="str">
        <f t="shared" si="36"/>
        <v/>
      </c>
      <c r="D80" s="131" t="str">
        <f t="shared" si="36"/>
        <v/>
      </c>
      <c r="E80" s="131" t="str">
        <f t="shared" si="36"/>
        <v/>
      </c>
      <c r="F80" s="131" t="str">
        <f t="shared" si="36"/>
        <v/>
      </c>
      <c r="G80" s="131" t="str">
        <f t="shared" si="36"/>
        <v/>
      </c>
      <c r="H80" s="131" t="str">
        <f t="shared" si="36"/>
        <v/>
      </c>
      <c r="I80" s="131" t="str">
        <f t="shared" si="36"/>
        <v/>
      </c>
      <c r="J80" s="131" t="str">
        <f t="shared" si="36"/>
        <v/>
      </c>
      <c r="K80" s="131" t="str">
        <f t="shared" si="36"/>
        <v/>
      </c>
      <c r="L80" s="131" t="str">
        <f t="shared" ref="L80:U89" si="37">IFERROR(VLOOKUP($B$3&amp;"_"&amp;L$8&amp;$A80,LookUpTable_CountyName_AllYears,3,FALSE),"")</f>
        <v/>
      </c>
      <c r="M80" s="131" t="str">
        <f t="shared" si="37"/>
        <v/>
      </c>
      <c r="N80" s="131" t="str">
        <f t="shared" si="37"/>
        <v/>
      </c>
      <c r="O80" s="131" t="str">
        <f t="shared" si="37"/>
        <v/>
      </c>
      <c r="P80" s="131" t="str">
        <f t="shared" si="37"/>
        <v/>
      </c>
      <c r="Q80" s="131" t="str">
        <f t="shared" si="37"/>
        <v/>
      </c>
      <c r="R80" s="131" t="str">
        <f t="shared" si="37"/>
        <v/>
      </c>
      <c r="S80" s="131" t="str">
        <f t="shared" si="37"/>
        <v/>
      </c>
      <c r="T80" s="131" t="str">
        <f t="shared" si="37"/>
        <v/>
      </c>
      <c r="U80" s="131" t="str">
        <f t="shared" si="37"/>
        <v/>
      </c>
      <c r="V80" s="131" t="str">
        <f t="shared" ref="V80:AE89" si="38">IFERROR(VLOOKUP($B$3&amp;"_"&amp;V$8&amp;$A80,LookUpTable_CountyName_AllYears,3,FALSE),"")</f>
        <v/>
      </c>
      <c r="W80" s="131" t="str">
        <f t="shared" si="38"/>
        <v/>
      </c>
      <c r="X80" s="131" t="str">
        <f t="shared" si="38"/>
        <v/>
      </c>
      <c r="Y80" s="131" t="str">
        <f t="shared" si="38"/>
        <v/>
      </c>
      <c r="Z80" s="131" t="str">
        <f t="shared" si="38"/>
        <v/>
      </c>
      <c r="AA80" s="131" t="str">
        <f t="shared" si="38"/>
        <v/>
      </c>
      <c r="AB80" s="131" t="str">
        <f t="shared" si="38"/>
        <v/>
      </c>
      <c r="AC80" s="131" t="str">
        <f t="shared" si="38"/>
        <v/>
      </c>
      <c r="AD80" s="131" t="str">
        <f t="shared" si="38"/>
        <v/>
      </c>
      <c r="AE80" s="131" t="str">
        <f t="shared" si="38"/>
        <v/>
      </c>
      <c r="AF80" s="131" t="str">
        <f t="shared" ref="AF80:AO89" si="39">IFERROR(VLOOKUP($B$3&amp;"_"&amp;AF$8&amp;$A80,LookUpTable_CountyName_AllYears,3,FALSE),"")</f>
        <v/>
      </c>
      <c r="AG80" s="131" t="str">
        <f t="shared" si="39"/>
        <v/>
      </c>
      <c r="AH80" s="131" t="str">
        <f t="shared" si="39"/>
        <v/>
      </c>
      <c r="AI80" s="131" t="str">
        <f t="shared" si="39"/>
        <v/>
      </c>
      <c r="AJ80" s="131" t="str">
        <f t="shared" si="39"/>
        <v/>
      </c>
      <c r="AK80" s="131" t="str">
        <f t="shared" si="39"/>
        <v/>
      </c>
      <c r="AL80" s="131" t="str">
        <f t="shared" si="39"/>
        <v/>
      </c>
      <c r="AM80" s="131" t="str">
        <f t="shared" si="39"/>
        <v/>
      </c>
      <c r="AN80" s="131" t="str">
        <f t="shared" si="39"/>
        <v/>
      </c>
      <c r="AO80" s="131" t="str">
        <f t="shared" si="39"/>
        <v/>
      </c>
      <c r="AP80" s="131" t="str">
        <f t="shared" ref="AP80:AZ89" si="40">IFERROR(VLOOKUP($B$3&amp;"_"&amp;AP$8&amp;$A80,LookUpTable_CountyName_AllYears,3,FALSE),"")</f>
        <v/>
      </c>
      <c r="AQ80" s="131" t="str">
        <f t="shared" si="40"/>
        <v/>
      </c>
      <c r="AR80" s="131" t="str">
        <f t="shared" si="40"/>
        <v/>
      </c>
      <c r="AS80" s="131" t="str">
        <f t="shared" si="40"/>
        <v/>
      </c>
      <c r="AT80" s="131" t="str">
        <f t="shared" si="40"/>
        <v/>
      </c>
      <c r="AU80" s="131" t="str">
        <f t="shared" si="40"/>
        <v/>
      </c>
      <c r="AV80" s="131" t="str">
        <f t="shared" si="40"/>
        <v/>
      </c>
      <c r="AW80" s="131" t="str">
        <f t="shared" si="40"/>
        <v/>
      </c>
      <c r="AX80" s="131" t="str">
        <f t="shared" si="40"/>
        <v/>
      </c>
      <c r="AY80" s="131" t="str">
        <f t="shared" si="40"/>
        <v/>
      </c>
      <c r="AZ80" s="131" t="str">
        <f t="shared" si="40"/>
        <v/>
      </c>
    </row>
    <row r="81" spans="1:52" x14ac:dyDescent="0.2">
      <c r="A81" s="135">
        <v>72</v>
      </c>
      <c r="B81" s="131" t="str">
        <f t="shared" si="36"/>
        <v/>
      </c>
      <c r="C81" s="131" t="str">
        <f t="shared" si="36"/>
        <v/>
      </c>
      <c r="D81" s="131" t="str">
        <f t="shared" si="36"/>
        <v/>
      </c>
      <c r="E81" s="131" t="str">
        <f t="shared" si="36"/>
        <v/>
      </c>
      <c r="F81" s="131" t="str">
        <f t="shared" si="36"/>
        <v/>
      </c>
      <c r="G81" s="131" t="str">
        <f t="shared" si="36"/>
        <v/>
      </c>
      <c r="H81" s="131" t="str">
        <f t="shared" si="36"/>
        <v/>
      </c>
      <c r="I81" s="131" t="str">
        <f t="shared" si="36"/>
        <v/>
      </c>
      <c r="J81" s="131" t="str">
        <f t="shared" si="36"/>
        <v/>
      </c>
      <c r="K81" s="131" t="str">
        <f t="shared" si="36"/>
        <v/>
      </c>
      <c r="L81" s="131" t="str">
        <f t="shared" si="37"/>
        <v/>
      </c>
      <c r="M81" s="131" t="str">
        <f t="shared" si="37"/>
        <v/>
      </c>
      <c r="N81" s="131" t="str">
        <f t="shared" si="37"/>
        <v/>
      </c>
      <c r="O81" s="131" t="str">
        <f t="shared" si="37"/>
        <v/>
      </c>
      <c r="P81" s="131" t="str">
        <f t="shared" si="37"/>
        <v/>
      </c>
      <c r="Q81" s="131" t="str">
        <f t="shared" si="37"/>
        <v/>
      </c>
      <c r="R81" s="131" t="str">
        <f t="shared" si="37"/>
        <v/>
      </c>
      <c r="S81" s="131" t="str">
        <f t="shared" si="37"/>
        <v/>
      </c>
      <c r="T81" s="131" t="str">
        <f t="shared" si="37"/>
        <v/>
      </c>
      <c r="U81" s="131" t="str">
        <f t="shared" si="37"/>
        <v/>
      </c>
      <c r="V81" s="131" t="str">
        <f t="shared" si="38"/>
        <v/>
      </c>
      <c r="W81" s="131" t="str">
        <f t="shared" si="38"/>
        <v/>
      </c>
      <c r="X81" s="131" t="str">
        <f t="shared" si="38"/>
        <v/>
      </c>
      <c r="Y81" s="131" t="str">
        <f t="shared" si="38"/>
        <v/>
      </c>
      <c r="Z81" s="131" t="str">
        <f t="shared" si="38"/>
        <v/>
      </c>
      <c r="AA81" s="131" t="str">
        <f t="shared" si="38"/>
        <v/>
      </c>
      <c r="AB81" s="131" t="str">
        <f t="shared" si="38"/>
        <v/>
      </c>
      <c r="AC81" s="131" t="str">
        <f t="shared" si="38"/>
        <v/>
      </c>
      <c r="AD81" s="131" t="str">
        <f t="shared" si="38"/>
        <v/>
      </c>
      <c r="AE81" s="131" t="str">
        <f t="shared" si="38"/>
        <v/>
      </c>
      <c r="AF81" s="131" t="str">
        <f t="shared" si="39"/>
        <v/>
      </c>
      <c r="AG81" s="131" t="str">
        <f t="shared" si="39"/>
        <v/>
      </c>
      <c r="AH81" s="131" t="str">
        <f t="shared" si="39"/>
        <v/>
      </c>
      <c r="AI81" s="131" t="str">
        <f t="shared" si="39"/>
        <v/>
      </c>
      <c r="AJ81" s="131" t="str">
        <f t="shared" si="39"/>
        <v/>
      </c>
      <c r="AK81" s="131" t="str">
        <f t="shared" si="39"/>
        <v/>
      </c>
      <c r="AL81" s="131" t="str">
        <f t="shared" si="39"/>
        <v/>
      </c>
      <c r="AM81" s="131" t="str">
        <f t="shared" si="39"/>
        <v/>
      </c>
      <c r="AN81" s="131" t="str">
        <f t="shared" si="39"/>
        <v/>
      </c>
      <c r="AO81" s="131" t="str">
        <f t="shared" si="39"/>
        <v/>
      </c>
      <c r="AP81" s="131" t="str">
        <f t="shared" si="40"/>
        <v/>
      </c>
      <c r="AQ81" s="131" t="str">
        <f t="shared" si="40"/>
        <v/>
      </c>
      <c r="AR81" s="131" t="str">
        <f t="shared" si="40"/>
        <v/>
      </c>
      <c r="AS81" s="131" t="str">
        <f t="shared" si="40"/>
        <v/>
      </c>
      <c r="AT81" s="131" t="str">
        <f t="shared" si="40"/>
        <v/>
      </c>
      <c r="AU81" s="131" t="str">
        <f t="shared" si="40"/>
        <v/>
      </c>
      <c r="AV81" s="131" t="str">
        <f t="shared" si="40"/>
        <v/>
      </c>
      <c r="AW81" s="131" t="str">
        <f t="shared" si="40"/>
        <v/>
      </c>
      <c r="AX81" s="131" t="str">
        <f t="shared" si="40"/>
        <v/>
      </c>
      <c r="AY81" s="131" t="str">
        <f t="shared" si="40"/>
        <v/>
      </c>
      <c r="AZ81" s="131" t="str">
        <f t="shared" si="40"/>
        <v/>
      </c>
    </row>
    <row r="82" spans="1:52" x14ac:dyDescent="0.2">
      <c r="A82" s="135">
        <v>73</v>
      </c>
      <c r="B82" s="131" t="str">
        <f t="shared" si="36"/>
        <v/>
      </c>
      <c r="C82" s="131" t="str">
        <f t="shared" si="36"/>
        <v/>
      </c>
      <c r="D82" s="131" t="str">
        <f t="shared" si="36"/>
        <v/>
      </c>
      <c r="E82" s="131" t="str">
        <f t="shared" si="36"/>
        <v/>
      </c>
      <c r="F82" s="131" t="str">
        <f t="shared" si="36"/>
        <v/>
      </c>
      <c r="G82" s="131" t="str">
        <f t="shared" si="36"/>
        <v/>
      </c>
      <c r="H82" s="131" t="str">
        <f t="shared" si="36"/>
        <v/>
      </c>
      <c r="I82" s="131" t="str">
        <f t="shared" si="36"/>
        <v/>
      </c>
      <c r="J82" s="131" t="str">
        <f t="shared" si="36"/>
        <v/>
      </c>
      <c r="K82" s="131" t="str">
        <f t="shared" si="36"/>
        <v/>
      </c>
      <c r="L82" s="131" t="str">
        <f t="shared" si="37"/>
        <v/>
      </c>
      <c r="M82" s="131" t="str">
        <f t="shared" si="37"/>
        <v/>
      </c>
      <c r="N82" s="131" t="str">
        <f t="shared" si="37"/>
        <v/>
      </c>
      <c r="O82" s="131" t="str">
        <f t="shared" si="37"/>
        <v/>
      </c>
      <c r="P82" s="131" t="str">
        <f t="shared" si="37"/>
        <v/>
      </c>
      <c r="Q82" s="131" t="str">
        <f t="shared" si="37"/>
        <v/>
      </c>
      <c r="R82" s="131" t="str">
        <f t="shared" si="37"/>
        <v/>
      </c>
      <c r="S82" s="131" t="str">
        <f t="shared" si="37"/>
        <v/>
      </c>
      <c r="T82" s="131" t="str">
        <f t="shared" si="37"/>
        <v/>
      </c>
      <c r="U82" s="131" t="str">
        <f t="shared" si="37"/>
        <v/>
      </c>
      <c r="V82" s="131" t="str">
        <f t="shared" si="38"/>
        <v/>
      </c>
      <c r="W82" s="131" t="str">
        <f t="shared" si="38"/>
        <v/>
      </c>
      <c r="X82" s="131" t="str">
        <f t="shared" si="38"/>
        <v/>
      </c>
      <c r="Y82" s="131" t="str">
        <f t="shared" si="38"/>
        <v/>
      </c>
      <c r="Z82" s="131" t="str">
        <f t="shared" si="38"/>
        <v/>
      </c>
      <c r="AA82" s="131" t="str">
        <f t="shared" si="38"/>
        <v/>
      </c>
      <c r="AB82" s="131" t="str">
        <f t="shared" si="38"/>
        <v/>
      </c>
      <c r="AC82" s="131" t="str">
        <f t="shared" si="38"/>
        <v/>
      </c>
      <c r="AD82" s="131" t="str">
        <f t="shared" si="38"/>
        <v/>
      </c>
      <c r="AE82" s="131" t="str">
        <f t="shared" si="38"/>
        <v/>
      </c>
      <c r="AF82" s="131" t="str">
        <f t="shared" si="39"/>
        <v/>
      </c>
      <c r="AG82" s="131" t="str">
        <f t="shared" si="39"/>
        <v/>
      </c>
      <c r="AH82" s="131" t="str">
        <f t="shared" si="39"/>
        <v/>
      </c>
      <c r="AI82" s="131" t="str">
        <f t="shared" si="39"/>
        <v/>
      </c>
      <c r="AJ82" s="131" t="str">
        <f t="shared" si="39"/>
        <v/>
      </c>
      <c r="AK82" s="131" t="str">
        <f t="shared" si="39"/>
        <v/>
      </c>
      <c r="AL82" s="131" t="str">
        <f t="shared" si="39"/>
        <v/>
      </c>
      <c r="AM82" s="131" t="str">
        <f t="shared" si="39"/>
        <v/>
      </c>
      <c r="AN82" s="131" t="str">
        <f t="shared" si="39"/>
        <v/>
      </c>
      <c r="AO82" s="131" t="str">
        <f t="shared" si="39"/>
        <v/>
      </c>
      <c r="AP82" s="131" t="str">
        <f t="shared" si="40"/>
        <v/>
      </c>
      <c r="AQ82" s="131" t="str">
        <f t="shared" si="40"/>
        <v/>
      </c>
      <c r="AR82" s="131" t="str">
        <f t="shared" si="40"/>
        <v/>
      </c>
      <c r="AS82" s="131" t="str">
        <f t="shared" si="40"/>
        <v/>
      </c>
      <c r="AT82" s="131" t="str">
        <f t="shared" si="40"/>
        <v/>
      </c>
      <c r="AU82" s="131" t="str">
        <f t="shared" si="40"/>
        <v/>
      </c>
      <c r="AV82" s="131" t="str">
        <f t="shared" si="40"/>
        <v/>
      </c>
      <c r="AW82" s="131" t="str">
        <f t="shared" si="40"/>
        <v/>
      </c>
      <c r="AX82" s="131" t="str">
        <f t="shared" si="40"/>
        <v/>
      </c>
      <c r="AY82" s="131" t="str">
        <f t="shared" si="40"/>
        <v/>
      </c>
      <c r="AZ82" s="131" t="str">
        <f t="shared" si="40"/>
        <v/>
      </c>
    </row>
    <row r="83" spans="1:52" x14ac:dyDescent="0.2">
      <c r="A83" s="135">
        <v>74</v>
      </c>
      <c r="B83" s="131" t="str">
        <f t="shared" si="36"/>
        <v/>
      </c>
      <c r="C83" s="131" t="str">
        <f t="shared" si="36"/>
        <v/>
      </c>
      <c r="D83" s="131" t="str">
        <f t="shared" si="36"/>
        <v/>
      </c>
      <c r="E83" s="131" t="str">
        <f t="shared" si="36"/>
        <v/>
      </c>
      <c r="F83" s="131" t="str">
        <f t="shared" si="36"/>
        <v/>
      </c>
      <c r="G83" s="131" t="str">
        <f t="shared" si="36"/>
        <v/>
      </c>
      <c r="H83" s="131" t="str">
        <f t="shared" si="36"/>
        <v/>
      </c>
      <c r="I83" s="131" t="str">
        <f t="shared" si="36"/>
        <v/>
      </c>
      <c r="J83" s="131" t="str">
        <f t="shared" si="36"/>
        <v/>
      </c>
      <c r="K83" s="131" t="str">
        <f t="shared" si="36"/>
        <v/>
      </c>
      <c r="L83" s="131" t="str">
        <f t="shared" si="37"/>
        <v/>
      </c>
      <c r="M83" s="131" t="str">
        <f t="shared" si="37"/>
        <v/>
      </c>
      <c r="N83" s="131" t="str">
        <f t="shared" si="37"/>
        <v/>
      </c>
      <c r="O83" s="131" t="str">
        <f t="shared" si="37"/>
        <v/>
      </c>
      <c r="P83" s="131" t="str">
        <f t="shared" si="37"/>
        <v/>
      </c>
      <c r="Q83" s="131" t="str">
        <f t="shared" si="37"/>
        <v/>
      </c>
      <c r="R83" s="131" t="str">
        <f t="shared" si="37"/>
        <v/>
      </c>
      <c r="S83" s="131" t="str">
        <f t="shared" si="37"/>
        <v/>
      </c>
      <c r="T83" s="131" t="str">
        <f t="shared" si="37"/>
        <v/>
      </c>
      <c r="U83" s="131" t="str">
        <f t="shared" si="37"/>
        <v/>
      </c>
      <c r="V83" s="131" t="str">
        <f t="shared" si="38"/>
        <v/>
      </c>
      <c r="W83" s="131" t="str">
        <f t="shared" si="38"/>
        <v/>
      </c>
      <c r="X83" s="131" t="str">
        <f t="shared" si="38"/>
        <v/>
      </c>
      <c r="Y83" s="131" t="str">
        <f t="shared" si="38"/>
        <v/>
      </c>
      <c r="Z83" s="131" t="str">
        <f t="shared" si="38"/>
        <v/>
      </c>
      <c r="AA83" s="131" t="str">
        <f t="shared" si="38"/>
        <v/>
      </c>
      <c r="AB83" s="131" t="str">
        <f t="shared" si="38"/>
        <v/>
      </c>
      <c r="AC83" s="131" t="str">
        <f t="shared" si="38"/>
        <v/>
      </c>
      <c r="AD83" s="131" t="str">
        <f t="shared" si="38"/>
        <v/>
      </c>
      <c r="AE83" s="131" t="str">
        <f t="shared" si="38"/>
        <v/>
      </c>
      <c r="AF83" s="131" t="str">
        <f t="shared" si="39"/>
        <v/>
      </c>
      <c r="AG83" s="131" t="str">
        <f t="shared" si="39"/>
        <v/>
      </c>
      <c r="AH83" s="131" t="str">
        <f t="shared" si="39"/>
        <v/>
      </c>
      <c r="AI83" s="131" t="str">
        <f t="shared" si="39"/>
        <v/>
      </c>
      <c r="AJ83" s="131" t="str">
        <f t="shared" si="39"/>
        <v/>
      </c>
      <c r="AK83" s="131" t="str">
        <f t="shared" si="39"/>
        <v/>
      </c>
      <c r="AL83" s="131" t="str">
        <f t="shared" si="39"/>
        <v/>
      </c>
      <c r="AM83" s="131" t="str">
        <f t="shared" si="39"/>
        <v/>
      </c>
      <c r="AN83" s="131" t="str">
        <f t="shared" si="39"/>
        <v/>
      </c>
      <c r="AO83" s="131" t="str">
        <f t="shared" si="39"/>
        <v/>
      </c>
      <c r="AP83" s="131" t="str">
        <f t="shared" si="40"/>
        <v/>
      </c>
      <c r="AQ83" s="131" t="str">
        <f t="shared" si="40"/>
        <v/>
      </c>
      <c r="AR83" s="131" t="str">
        <f t="shared" si="40"/>
        <v/>
      </c>
      <c r="AS83" s="131" t="str">
        <f t="shared" si="40"/>
        <v/>
      </c>
      <c r="AT83" s="131" t="str">
        <f t="shared" si="40"/>
        <v/>
      </c>
      <c r="AU83" s="131" t="str">
        <f t="shared" si="40"/>
        <v/>
      </c>
      <c r="AV83" s="131" t="str">
        <f t="shared" si="40"/>
        <v/>
      </c>
      <c r="AW83" s="131" t="str">
        <f t="shared" si="40"/>
        <v/>
      </c>
      <c r="AX83" s="131" t="str">
        <f t="shared" si="40"/>
        <v/>
      </c>
      <c r="AY83" s="131" t="str">
        <f t="shared" si="40"/>
        <v/>
      </c>
      <c r="AZ83" s="131" t="str">
        <f t="shared" si="40"/>
        <v/>
      </c>
    </row>
    <row r="84" spans="1:52" x14ac:dyDescent="0.2">
      <c r="A84" s="135">
        <v>75</v>
      </c>
      <c r="B84" s="131" t="str">
        <f t="shared" si="36"/>
        <v/>
      </c>
      <c r="C84" s="131" t="str">
        <f t="shared" si="36"/>
        <v/>
      </c>
      <c r="D84" s="131" t="str">
        <f t="shared" si="36"/>
        <v/>
      </c>
      <c r="E84" s="131" t="str">
        <f t="shared" si="36"/>
        <v/>
      </c>
      <c r="F84" s="131" t="str">
        <f t="shared" si="36"/>
        <v/>
      </c>
      <c r="G84" s="131" t="str">
        <f t="shared" si="36"/>
        <v/>
      </c>
      <c r="H84" s="131" t="str">
        <f t="shared" si="36"/>
        <v/>
      </c>
      <c r="I84" s="131" t="str">
        <f t="shared" si="36"/>
        <v/>
      </c>
      <c r="J84" s="131" t="str">
        <f t="shared" si="36"/>
        <v/>
      </c>
      <c r="K84" s="131" t="str">
        <f t="shared" si="36"/>
        <v/>
      </c>
      <c r="L84" s="131" t="str">
        <f t="shared" si="37"/>
        <v/>
      </c>
      <c r="M84" s="131" t="str">
        <f t="shared" si="37"/>
        <v/>
      </c>
      <c r="N84" s="131" t="str">
        <f t="shared" si="37"/>
        <v/>
      </c>
      <c r="O84" s="131" t="str">
        <f t="shared" si="37"/>
        <v/>
      </c>
      <c r="P84" s="131" t="str">
        <f t="shared" si="37"/>
        <v/>
      </c>
      <c r="Q84" s="131" t="str">
        <f t="shared" si="37"/>
        <v/>
      </c>
      <c r="R84" s="131" t="str">
        <f t="shared" si="37"/>
        <v/>
      </c>
      <c r="S84" s="131" t="str">
        <f t="shared" si="37"/>
        <v/>
      </c>
      <c r="T84" s="131" t="str">
        <f t="shared" si="37"/>
        <v/>
      </c>
      <c r="U84" s="131" t="str">
        <f t="shared" si="37"/>
        <v/>
      </c>
      <c r="V84" s="131" t="str">
        <f t="shared" si="38"/>
        <v/>
      </c>
      <c r="W84" s="131" t="str">
        <f t="shared" si="38"/>
        <v/>
      </c>
      <c r="X84" s="131" t="str">
        <f t="shared" si="38"/>
        <v/>
      </c>
      <c r="Y84" s="131" t="str">
        <f t="shared" si="38"/>
        <v/>
      </c>
      <c r="Z84" s="131" t="str">
        <f t="shared" si="38"/>
        <v/>
      </c>
      <c r="AA84" s="131" t="str">
        <f t="shared" si="38"/>
        <v/>
      </c>
      <c r="AB84" s="131" t="str">
        <f t="shared" si="38"/>
        <v/>
      </c>
      <c r="AC84" s="131" t="str">
        <f t="shared" si="38"/>
        <v/>
      </c>
      <c r="AD84" s="131" t="str">
        <f t="shared" si="38"/>
        <v/>
      </c>
      <c r="AE84" s="131" t="str">
        <f t="shared" si="38"/>
        <v/>
      </c>
      <c r="AF84" s="131" t="str">
        <f t="shared" si="39"/>
        <v/>
      </c>
      <c r="AG84" s="131" t="str">
        <f t="shared" si="39"/>
        <v/>
      </c>
      <c r="AH84" s="131" t="str">
        <f t="shared" si="39"/>
        <v/>
      </c>
      <c r="AI84" s="131" t="str">
        <f t="shared" si="39"/>
        <v/>
      </c>
      <c r="AJ84" s="131" t="str">
        <f t="shared" si="39"/>
        <v/>
      </c>
      <c r="AK84" s="131" t="str">
        <f t="shared" si="39"/>
        <v/>
      </c>
      <c r="AL84" s="131" t="str">
        <f t="shared" si="39"/>
        <v/>
      </c>
      <c r="AM84" s="131" t="str">
        <f t="shared" si="39"/>
        <v/>
      </c>
      <c r="AN84" s="131" t="str">
        <f t="shared" si="39"/>
        <v/>
      </c>
      <c r="AO84" s="131" t="str">
        <f t="shared" si="39"/>
        <v/>
      </c>
      <c r="AP84" s="131" t="str">
        <f t="shared" si="40"/>
        <v/>
      </c>
      <c r="AQ84" s="131" t="str">
        <f t="shared" si="40"/>
        <v/>
      </c>
      <c r="AR84" s="131" t="str">
        <f t="shared" si="40"/>
        <v/>
      </c>
      <c r="AS84" s="131" t="str">
        <f t="shared" si="40"/>
        <v/>
      </c>
      <c r="AT84" s="131" t="str">
        <f t="shared" si="40"/>
        <v/>
      </c>
      <c r="AU84" s="131" t="str">
        <f t="shared" si="40"/>
        <v/>
      </c>
      <c r="AV84" s="131" t="str">
        <f t="shared" si="40"/>
        <v/>
      </c>
      <c r="AW84" s="131" t="str">
        <f t="shared" si="40"/>
        <v/>
      </c>
      <c r="AX84" s="131" t="str">
        <f t="shared" si="40"/>
        <v/>
      </c>
      <c r="AY84" s="131" t="str">
        <f t="shared" si="40"/>
        <v/>
      </c>
      <c r="AZ84" s="131" t="str">
        <f t="shared" si="40"/>
        <v/>
      </c>
    </row>
    <row r="85" spans="1:52" x14ac:dyDescent="0.2">
      <c r="A85" s="135">
        <v>76</v>
      </c>
      <c r="B85" s="131" t="str">
        <f t="shared" si="36"/>
        <v/>
      </c>
      <c r="C85" s="131" t="str">
        <f t="shared" si="36"/>
        <v/>
      </c>
      <c r="D85" s="131" t="str">
        <f t="shared" si="36"/>
        <v/>
      </c>
      <c r="E85" s="131" t="str">
        <f t="shared" si="36"/>
        <v/>
      </c>
      <c r="F85" s="131" t="str">
        <f t="shared" si="36"/>
        <v/>
      </c>
      <c r="G85" s="131" t="str">
        <f t="shared" si="36"/>
        <v/>
      </c>
      <c r="H85" s="131" t="str">
        <f t="shared" si="36"/>
        <v/>
      </c>
      <c r="I85" s="131" t="str">
        <f t="shared" si="36"/>
        <v/>
      </c>
      <c r="J85" s="131" t="str">
        <f t="shared" si="36"/>
        <v/>
      </c>
      <c r="K85" s="131" t="str">
        <f t="shared" si="36"/>
        <v/>
      </c>
      <c r="L85" s="131" t="str">
        <f t="shared" si="37"/>
        <v/>
      </c>
      <c r="M85" s="131" t="str">
        <f t="shared" si="37"/>
        <v/>
      </c>
      <c r="N85" s="131" t="str">
        <f t="shared" si="37"/>
        <v/>
      </c>
      <c r="O85" s="131" t="str">
        <f t="shared" si="37"/>
        <v/>
      </c>
      <c r="P85" s="131" t="str">
        <f t="shared" si="37"/>
        <v/>
      </c>
      <c r="Q85" s="131" t="str">
        <f t="shared" si="37"/>
        <v/>
      </c>
      <c r="R85" s="131" t="str">
        <f t="shared" si="37"/>
        <v/>
      </c>
      <c r="S85" s="131" t="str">
        <f t="shared" si="37"/>
        <v/>
      </c>
      <c r="T85" s="131" t="str">
        <f t="shared" si="37"/>
        <v/>
      </c>
      <c r="U85" s="131" t="str">
        <f t="shared" si="37"/>
        <v/>
      </c>
      <c r="V85" s="131" t="str">
        <f t="shared" si="38"/>
        <v/>
      </c>
      <c r="W85" s="131" t="str">
        <f t="shared" si="38"/>
        <v/>
      </c>
      <c r="X85" s="131" t="str">
        <f t="shared" si="38"/>
        <v/>
      </c>
      <c r="Y85" s="131" t="str">
        <f t="shared" si="38"/>
        <v/>
      </c>
      <c r="Z85" s="131" t="str">
        <f t="shared" si="38"/>
        <v/>
      </c>
      <c r="AA85" s="131" t="str">
        <f t="shared" si="38"/>
        <v/>
      </c>
      <c r="AB85" s="131" t="str">
        <f t="shared" si="38"/>
        <v/>
      </c>
      <c r="AC85" s="131" t="str">
        <f t="shared" si="38"/>
        <v/>
      </c>
      <c r="AD85" s="131" t="str">
        <f t="shared" si="38"/>
        <v/>
      </c>
      <c r="AE85" s="131" t="str">
        <f t="shared" si="38"/>
        <v/>
      </c>
      <c r="AF85" s="131" t="str">
        <f t="shared" si="39"/>
        <v/>
      </c>
      <c r="AG85" s="131" t="str">
        <f t="shared" si="39"/>
        <v/>
      </c>
      <c r="AH85" s="131" t="str">
        <f t="shared" si="39"/>
        <v/>
      </c>
      <c r="AI85" s="131" t="str">
        <f t="shared" si="39"/>
        <v/>
      </c>
      <c r="AJ85" s="131" t="str">
        <f t="shared" si="39"/>
        <v/>
      </c>
      <c r="AK85" s="131" t="str">
        <f t="shared" si="39"/>
        <v/>
      </c>
      <c r="AL85" s="131" t="str">
        <f t="shared" si="39"/>
        <v/>
      </c>
      <c r="AM85" s="131" t="str">
        <f t="shared" si="39"/>
        <v/>
      </c>
      <c r="AN85" s="131" t="str">
        <f t="shared" si="39"/>
        <v/>
      </c>
      <c r="AO85" s="131" t="str">
        <f t="shared" si="39"/>
        <v/>
      </c>
      <c r="AP85" s="131" t="str">
        <f t="shared" si="40"/>
        <v/>
      </c>
      <c r="AQ85" s="131" t="str">
        <f t="shared" si="40"/>
        <v/>
      </c>
      <c r="AR85" s="131" t="str">
        <f t="shared" si="40"/>
        <v/>
      </c>
      <c r="AS85" s="131" t="str">
        <f t="shared" si="40"/>
        <v/>
      </c>
      <c r="AT85" s="131" t="str">
        <f t="shared" si="40"/>
        <v/>
      </c>
      <c r="AU85" s="131" t="str">
        <f t="shared" si="40"/>
        <v/>
      </c>
      <c r="AV85" s="131" t="str">
        <f t="shared" si="40"/>
        <v/>
      </c>
      <c r="AW85" s="131" t="str">
        <f t="shared" si="40"/>
        <v/>
      </c>
      <c r="AX85" s="131" t="str">
        <f t="shared" si="40"/>
        <v/>
      </c>
      <c r="AY85" s="131" t="str">
        <f t="shared" si="40"/>
        <v/>
      </c>
      <c r="AZ85" s="131" t="str">
        <f t="shared" si="40"/>
        <v/>
      </c>
    </row>
    <row r="86" spans="1:52" x14ac:dyDescent="0.2">
      <c r="A86" s="135">
        <v>77</v>
      </c>
      <c r="B86" s="131" t="str">
        <f t="shared" si="36"/>
        <v/>
      </c>
      <c r="C86" s="131" t="str">
        <f t="shared" si="36"/>
        <v/>
      </c>
      <c r="D86" s="131" t="str">
        <f t="shared" si="36"/>
        <v/>
      </c>
      <c r="E86" s="131" t="str">
        <f t="shared" si="36"/>
        <v/>
      </c>
      <c r="F86" s="131" t="str">
        <f t="shared" si="36"/>
        <v/>
      </c>
      <c r="G86" s="131" t="str">
        <f t="shared" si="36"/>
        <v/>
      </c>
      <c r="H86" s="131" t="str">
        <f t="shared" si="36"/>
        <v/>
      </c>
      <c r="I86" s="131" t="str">
        <f t="shared" si="36"/>
        <v/>
      </c>
      <c r="J86" s="131" t="str">
        <f t="shared" si="36"/>
        <v/>
      </c>
      <c r="K86" s="131" t="str">
        <f t="shared" si="36"/>
        <v/>
      </c>
      <c r="L86" s="131" t="str">
        <f t="shared" si="37"/>
        <v/>
      </c>
      <c r="M86" s="131" t="str">
        <f t="shared" si="37"/>
        <v/>
      </c>
      <c r="N86" s="131" t="str">
        <f t="shared" si="37"/>
        <v/>
      </c>
      <c r="O86" s="131" t="str">
        <f t="shared" si="37"/>
        <v/>
      </c>
      <c r="P86" s="131" t="str">
        <f t="shared" si="37"/>
        <v/>
      </c>
      <c r="Q86" s="131" t="str">
        <f t="shared" si="37"/>
        <v/>
      </c>
      <c r="R86" s="131" t="str">
        <f t="shared" si="37"/>
        <v/>
      </c>
      <c r="S86" s="131" t="str">
        <f t="shared" si="37"/>
        <v/>
      </c>
      <c r="T86" s="131" t="str">
        <f t="shared" si="37"/>
        <v/>
      </c>
      <c r="U86" s="131" t="str">
        <f t="shared" si="37"/>
        <v/>
      </c>
      <c r="V86" s="131" t="str">
        <f t="shared" si="38"/>
        <v/>
      </c>
      <c r="W86" s="131" t="str">
        <f t="shared" si="38"/>
        <v/>
      </c>
      <c r="X86" s="131" t="str">
        <f t="shared" si="38"/>
        <v/>
      </c>
      <c r="Y86" s="131" t="str">
        <f t="shared" si="38"/>
        <v/>
      </c>
      <c r="Z86" s="131" t="str">
        <f t="shared" si="38"/>
        <v/>
      </c>
      <c r="AA86" s="131" t="str">
        <f t="shared" si="38"/>
        <v/>
      </c>
      <c r="AB86" s="131" t="str">
        <f t="shared" si="38"/>
        <v/>
      </c>
      <c r="AC86" s="131" t="str">
        <f t="shared" si="38"/>
        <v/>
      </c>
      <c r="AD86" s="131" t="str">
        <f t="shared" si="38"/>
        <v/>
      </c>
      <c r="AE86" s="131" t="str">
        <f t="shared" si="38"/>
        <v/>
      </c>
      <c r="AF86" s="131" t="str">
        <f t="shared" si="39"/>
        <v/>
      </c>
      <c r="AG86" s="131" t="str">
        <f t="shared" si="39"/>
        <v/>
      </c>
      <c r="AH86" s="131" t="str">
        <f t="shared" si="39"/>
        <v/>
      </c>
      <c r="AI86" s="131" t="str">
        <f t="shared" si="39"/>
        <v/>
      </c>
      <c r="AJ86" s="131" t="str">
        <f t="shared" si="39"/>
        <v/>
      </c>
      <c r="AK86" s="131" t="str">
        <f t="shared" si="39"/>
        <v/>
      </c>
      <c r="AL86" s="131" t="str">
        <f t="shared" si="39"/>
        <v/>
      </c>
      <c r="AM86" s="131" t="str">
        <f t="shared" si="39"/>
        <v/>
      </c>
      <c r="AN86" s="131" t="str">
        <f t="shared" si="39"/>
        <v/>
      </c>
      <c r="AO86" s="131" t="str">
        <f t="shared" si="39"/>
        <v/>
      </c>
      <c r="AP86" s="131" t="str">
        <f t="shared" si="40"/>
        <v/>
      </c>
      <c r="AQ86" s="131" t="str">
        <f t="shared" si="40"/>
        <v/>
      </c>
      <c r="AR86" s="131" t="str">
        <f t="shared" si="40"/>
        <v/>
      </c>
      <c r="AS86" s="131" t="str">
        <f t="shared" si="40"/>
        <v/>
      </c>
      <c r="AT86" s="131" t="str">
        <f t="shared" si="40"/>
        <v/>
      </c>
      <c r="AU86" s="131" t="str">
        <f t="shared" si="40"/>
        <v/>
      </c>
      <c r="AV86" s="131" t="str">
        <f t="shared" si="40"/>
        <v/>
      </c>
      <c r="AW86" s="131" t="str">
        <f t="shared" si="40"/>
        <v/>
      </c>
      <c r="AX86" s="131" t="str">
        <f t="shared" si="40"/>
        <v/>
      </c>
      <c r="AY86" s="131" t="str">
        <f t="shared" si="40"/>
        <v/>
      </c>
      <c r="AZ86" s="131" t="str">
        <f t="shared" si="40"/>
        <v/>
      </c>
    </row>
    <row r="87" spans="1:52" x14ac:dyDescent="0.2">
      <c r="A87" s="135">
        <v>78</v>
      </c>
      <c r="B87" s="131" t="str">
        <f t="shared" si="36"/>
        <v/>
      </c>
      <c r="C87" s="131" t="str">
        <f t="shared" si="36"/>
        <v/>
      </c>
      <c r="D87" s="131" t="str">
        <f t="shared" si="36"/>
        <v/>
      </c>
      <c r="E87" s="131" t="str">
        <f t="shared" si="36"/>
        <v/>
      </c>
      <c r="F87" s="131" t="str">
        <f t="shared" si="36"/>
        <v/>
      </c>
      <c r="G87" s="131" t="str">
        <f t="shared" si="36"/>
        <v/>
      </c>
      <c r="H87" s="131" t="str">
        <f t="shared" si="36"/>
        <v/>
      </c>
      <c r="I87" s="131" t="str">
        <f t="shared" si="36"/>
        <v/>
      </c>
      <c r="J87" s="131" t="str">
        <f t="shared" si="36"/>
        <v/>
      </c>
      <c r="K87" s="131" t="str">
        <f t="shared" si="36"/>
        <v/>
      </c>
      <c r="L87" s="131" t="str">
        <f t="shared" si="37"/>
        <v/>
      </c>
      <c r="M87" s="131" t="str">
        <f t="shared" si="37"/>
        <v/>
      </c>
      <c r="N87" s="131" t="str">
        <f t="shared" si="37"/>
        <v/>
      </c>
      <c r="O87" s="131" t="str">
        <f t="shared" si="37"/>
        <v/>
      </c>
      <c r="P87" s="131" t="str">
        <f t="shared" si="37"/>
        <v/>
      </c>
      <c r="Q87" s="131" t="str">
        <f t="shared" si="37"/>
        <v/>
      </c>
      <c r="R87" s="131" t="str">
        <f t="shared" si="37"/>
        <v/>
      </c>
      <c r="S87" s="131" t="str">
        <f t="shared" si="37"/>
        <v/>
      </c>
      <c r="T87" s="131" t="str">
        <f t="shared" si="37"/>
        <v/>
      </c>
      <c r="U87" s="131" t="str">
        <f t="shared" si="37"/>
        <v/>
      </c>
      <c r="V87" s="131" t="str">
        <f t="shared" si="38"/>
        <v/>
      </c>
      <c r="W87" s="131" t="str">
        <f t="shared" si="38"/>
        <v/>
      </c>
      <c r="X87" s="131" t="str">
        <f t="shared" si="38"/>
        <v/>
      </c>
      <c r="Y87" s="131" t="str">
        <f t="shared" si="38"/>
        <v/>
      </c>
      <c r="Z87" s="131" t="str">
        <f t="shared" si="38"/>
        <v/>
      </c>
      <c r="AA87" s="131" t="str">
        <f t="shared" si="38"/>
        <v/>
      </c>
      <c r="AB87" s="131" t="str">
        <f t="shared" si="38"/>
        <v/>
      </c>
      <c r="AC87" s="131" t="str">
        <f t="shared" si="38"/>
        <v/>
      </c>
      <c r="AD87" s="131" t="str">
        <f t="shared" si="38"/>
        <v/>
      </c>
      <c r="AE87" s="131" t="str">
        <f t="shared" si="38"/>
        <v/>
      </c>
      <c r="AF87" s="131" t="str">
        <f t="shared" si="39"/>
        <v/>
      </c>
      <c r="AG87" s="131" t="str">
        <f t="shared" si="39"/>
        <v/>
      </c>
      <c r="AH87" s="131" t="str">
        <f t="shared" si="39"/>
        <v/>
      </c>
      <c r="AI87" s="131" t="str">
        <f t="shared" si="39"/>
        <v/>
      </c>
      <c r="AJ87" s="131" t="str">
        <f t="shared" si="39"/>
        <v/>
      </c>
      <c r="AK87" s="131" t="str">
        <f t="shared" si="39"/>
        <v/>
      </c>
      <c r="AL87" s="131" t="str">
        <f t="shared" si="39"/>
        <v/>
      </c>
      <c r="AM87" s="131" t="str">
        <f t="shared" si="39"/>
        <v/>
      </c>
      <c r="AN87" s="131" t="str">
        <f t="shared" si="39"/>
        <v/>
      </c>
      <c r="AO87" s="131" t="str">
        <f t="shared" si="39"/>
        <v/>
      </c>
      <c r="AP87" s="131" t="str">
        <f t="shared" si="40"/>
        <v/>
      </c>
      <c r="AQ87" s="131" t="str">
        <f t="shared" si="40"/>
        <v/>
      </c>
      <c r="AR87" s="131" t="str">
        <f t="shared" si="40"/>
        <v/>
      </c>
      <c r="AS87" s="131" t="str">
        <f t="shared" si="40"/>
        <v/>
      </c>
      <c r="AT87" s="131" t="str">
        <f t="shared" si="40"/>
        <v/>
      </c>
      <c r="AU87" s="131" t="str">
        <f t="shared" si="40"/>
        <v/>
      </c>
      <c r="AV87" s="131" t="str">
        <f t="shared" si="40"/>
        <v/>
      </c>
      <c r="AW87" s="131" t="str">
        <f t="shared" si="40"/>
        <v/>
      </c>
      <c r="AX87" s="131" t="str">
        <f t="shared" si="40"/>
        <v/>
      </c>
      <c r="AY87" s="131" t="str">
        <f t="shared" si="40"/>
        <v/>
      </c>
      <c r="AZ87" s="131" t="str">
        <f t="shared" si="40"/>
        <v/>
      </c>
    </row>
    <row r="88" spans="1:52" x14ac:dyDescent="0.2">
      <c r="A88" s="135">
        <v>79</v>
      </c>
      <c r="B88" s="131" t="str">
        <f t="shared" si="36"/>
        <v/>
      </c>
      <c r="C88" s="131" t="str">
        <f t="shared" si="36"/>
        <v/>
      </c>
      <c r="D88" s="131" t="str">
        <f t="shared" si="36"/>
        <v/>
      </c>
      <c r="E88" s="131" t="str">
        <f t="shared" si="36"/>
        <v/>
      </c>
      <c r="F88" s="131" t="str">
        <f t="shared" si="36"/>
        <v/>
      </c>
      <c r="G88" s="131" t="str">
        <f t="shared" si="36"/>
        <v/>
      </c>
      <c r="H88" s="131" t="str">
        <f t="shared" si="36"/>
        <v/>
      </c>
      <c r="I88" s="131" t="str">
        <f t="shared" si="36"/>
        <v/>
      </c>
      <c r="J88" s="131" t="str">
        <f t="shared" si="36"/>
        <v/>
      </c>
      <c r="K88" s="131" t="str">
        <f t="shared" si="36"/>
        <v/>
      </c>
      <c r="L88" s="131" t="str">
        <f t="shared" si="37"/>
        <v/>
      </c>
      <c r="M88" s="131" t="str">
        <f t="shared" si="37"/>
        <v/>
      </c>
      <c r="N88" s="131" t="str">
        <f t="shared" si="37"/>
        <v/>
      </c>
      <c r="O88" s="131" t="str">
        <f t="shared" si="37"/>
        <v/>
      </c>
      <c r="P88" s="131" t="str">
        <f t="shared" si="37"/>
        <v/>
      </c>
      <c r="Q88" s="131" t="str">
        <f t="shared" si="37"/>
        <v/>
      </c>
      <c r="R88" s="131" t="str">
        <f t="shared" si="37"/>
        <v/>
      </c>
      <c r="S88" s="131" t="str">
        <f t="shared" si="37"/>
        <v/>
      </c>
      <c r="T88" s="131" t="str">
        <f t="shared" si="37"/>
        <v/>
      </c>
      <c r="U88" s="131" t="str">
        <f t="shared" si="37"/>
        <v/>
      </c>
      <c r="V88" s="131" t="str">
        <f t="shared" si="38"/>
        <v/>
      </c>
      <c r="W88" s="131" t="str">
        <f t="shared" si="38"/>
        <v/>
      </c>
      <c r="X88" s="131" t="str">
        <f t="shared" si="38"/>
        <v/>
      </c>
      <c r="Y88" s="131" t="str">
        <f t="shared" si="38"/>
        <v/>
      </c>
      <c r="Z88" s="131" t="str">
        <f t="shared" si="38"/>
        <v/>
      </c>
      <c r="AA88" s="131" t="str">
        <f t="shared" si="38"/>
        <v/>
      </c>
      <c r="AB88" s="131" t="str">
        <f t="shared" si="38"/>
        <v/>
      </c>
      <c r="AC88" s="131" t="str">
        <f t="shared" si="38"/>
        <v/>
      </c>
      <c r="AD88" s="131" t="str">
        <f t="shared" si="38"/>
        <v/>
      </c>
      <c r="AE88" s="131" t="str">
        <f t="shared" si="38"/>
        <v/>
      </c>
      <c r="AF88" s="131" t="str">
        <f t="shared" si="39"/>
        <v/>
      </c>
      <c r="AG88" s="131" t="str">
        <f t="shared" si="39"/>
        <v/>
      </c>
      <c r="AH88" s="131" t="str">
        <f t="shared" si="39"/>
        <v/>
      </c>
      <c r="AI88" s="131" t="str">
        <f t="shared" si="39"/>
        <v/>
      </c>
      <c r="AJ88" s="131" t="str">
        <f t="shared" si="39"/>
        <v/>
      </c>
      <c r="AK88" s="131" t="str">
        <f t="shared" si="39"/>
        <v/>
      </c>
      <c r="AL88" s="131" t="str">
        <f t="shared" si="39"/>
        <v/>
      </c>
      <c r="AM88" s="131" t="str">
        <f t="shared" si="39"/>
        <v/>
      </c>
      <c r="AN88" s="131" t="str">
        <f t="shared" si="39"/>
        <v/>
      </c>
      <c r="AO88" s="131" t="str">
        <f t="shared" si="39"/>
        <v/>
      </c>
      <c r="AP88" s="131" t="str">
        <f t="shared" si="40"/>
        <v/>
      </c>
      <c r="AQ88" s="131" t="str">
        <f t="shared" si="40"/>
        <v/>
      </c>
      <c r="AR88" s="131" t="str">
        <f t="shared" si="40"/>
        <v/>
      </c>
      <c r="AS88" s="131" t="str">
        <f t="shared" si="40"/>
        <v/>
      </c>
      <c r="AT88" s="131" t="str">
        <f t="shared" si="40"/>
        <v/>
      </c>
      <c r="AU88" s="131" t="str">
        <f t="shared" si="40"/>
        <v/>
      </c>
      <c r="AV88" s="131" t="str">
        <f t="shared" si="40"/>
        <v/>
      </c>
      <c r="AW88" s="131" t="str">
        <f t="shared" si="40"/>
        <v/>
      </c>
      <c r="AX88" s="131" t="str">
        <f t="shared" si="40"/>
        <v/>
      </c>
      <c r="AY88" s="131" t="str">
        <f t="shared" si="40"/>
        <v/>
      </c>
      <c r="AZ88" s="131" t="str">
        <f t="shared" si="40"/>
        <v/>
      </c>
    </row>
    <row r="89" spans="1:52" x14ac:dyDescent="0.2">
      <c r="A89" s="135">
        <v>80</v>
      </c>
      <c r="B89" s="131" t="str">
        <f t="shared" si="36"/>
        <v/>
      </c>
      <c r="C89" s="131" t="str">
        <f t="shared" si="36"/>
        <v/>
      </c>
      <c r="D89" s="131" t="str">
        <f t="shared" si="36"/>
        <v/>
      </c>
      <c r="E89" s="131" t="str">
        <f t="shared" si="36"/>
        <v/>
      </c>
      <c r="F89" s="131" t="str">
        <f t="shared" si="36"/>
        <v/>
      </c>
      <c r="G89" s="131" t="str">
        <f t="shared" si="36"/>
        <v/>
      </c>
      <c r="H89" s="131" t="str">
        <f t="shared" si="36"/>
        <v/>
      </c>
      <c r="I89" s="131" t="str">
        <f t="shared" si="36"/>
        <v/>
      </c>
      <c r="J89" s="131" t="str">
        <f t="shared" si="36"/>
        <v/>
      </c>
      <c r="K89" s="131" t="str">
        <f t="shared" si="36"/>
        <v/>
      </c>
      <c r="L89" s="131" t="str">
        <f t="shared" si="37"/>
        <v/>
      </c>
      <c r="M89" s="131" t="str">
        <f t="shared" si="37"/>
        <v/>
      </c>
      <c r="N89" s="131" t="str">
        <f t="shared" si="37"/>
        <v/>
      </c>
      <c r="O89" s="131" t="str">
        <f t="shared" si="37"/>
        <v/>
      </c>
      <c r="P89" s="131" t="str">
        <f t="shared" si="37"/>
        <v/>
      </c>
      <c r="Q89" s="131" t="str">
        <f t="shared" si="37"/>
        <v/>
      </c>
      <c r="R89" s="131" t="str">
        <f t="shared" si="37"/>
        <v/>
      </c>
      <c r="S89" s="131" t="str">
        <f t="shared" si="37"/>
        <v/>
      </c>
      <c r="T89" s="131" t="str">
        <f t="shared" si="37"/>
        <v/>
      </c>
      <c r="U89" s="131" t="str">
        <f t="shared" si="37"/>
        <v/>
      </c>
      <c r="V89" s="131" t="str">
        <f t="shared" si="38"/>
        <v/>
      </c>
      <c r="W89" s="131" t="str">
        <f t="shared" si="38"/>
        <v/>
      </c>
      <c r="X89" s="131" t="str">
        <f t="shared" si="38"/>
        <v/>
      </c>
      <c r="Y89" s="131" t="str">
        <f t="shared" si="38"/>
        <v/>
      </c>
      <c r="Z89" s="131" t="str">
        <f t="shared" si="38"/>
        <v/>
      </c>
      <c r="AA89" s="131" t="str">
        <f t="shared" si="38"/>
        <v/>
      </c>
      <c r="AB89" s="131" t="str">
        <f t="shared" si="38"/>
        <v/>
      </c>
      <c r="AC89" s="131" t="str">
        <f t="shared" si="38"/>
        <v/>
      </c>
      <c r="AD89" s="131" t="str">
        <f t="shared" si="38"/>
        <v/>
      </c>
      <c r="AE89" s="131" t="str">
        <f t="shared" si="38"/>
        <v/>
      </c>
      <c r="AF89" s="131" t="str">
        <f t="shared" si="39"/>
        <v/>
      </c>
      <c r="AG89" s="131" t="str">
        <f t="shared" si="39"/>
        <v/>
      </c>
      <c r="AH89" s="131" t="str">
        <f t="shared" si="39"/>
        <v/>
      </c>
      <c r="AI89" s="131" t="str">
        <f t="shared" si="39"/>
        <v/>
      </c>
      <c r="AJ89" s="131" t="str">
        <f t="shared" si="39"/>
        <v/>
      </c>
      <c r="AK89" s="131" t="str">
        <f t="shared" si="39"/>
        <v/>
      </c>
      <c r="AL89" s="131" t="str">
        <f t="shared" si="39"/>
        <v/>
      </c>
      <c r="AM89" s="131" t="str">
        <f t="shared" si="39"/>
        <v/>
      </c>
      <c r="AN89" s="131" t="str">
        <f t="shared" si="39"/>
        <v/>
      </c>
      <c r="AO89" s="131" t="str">
        <f t="shared" si="39"/>
        <v/>
      </c>
      <c r="AP89" s="131" t="str">
        <f t="shared" si="40"/>
        <v/>
      </c>
      <c r="AQ89" s="131" t="str">
        <f t="shared" si="40"/>
        <v/>
      </c>
      <c r="AR89" s="131" t="str">
        <f t="shared" si="40"/>
        <v/>
      </c>
      <c r="AS89" s="131" t="str">
        <f t="shared" si="40"/>
        <v/>
      </c>
      <c r="AT89" s="131" t="str">
        <f t="shared" si="40"/>
        <v/>
      </c>
      <c r="AU89" s="131" t="str">
        <f t="shared" si="40"/>
        <v/>
      </c>
      <c r="AV89" s="131" t="str">
        <f t="shared" si="40"/>
        <v/>
      </c>
      <c r="AW89" s="131" t="str">
        <f t="shared" si="40"/>
        <v/>
      </c>
      <c r="AX89" s="131" t="str">
        <f t="shared" si="40"/>
        <v/>
      </c>
      <c r="AY89" s="131" t="str">
        <f t="shared" si="40"/>
        <v/>
      </c>
      <c r="AZ89" s="131" t="str">
        <f t="shared" si="40"/>
        <v/>
      </c>
    </row>
    <row r="90" spans="1:52" x14ac:dyDescent="0.2">
      <c r="A90" s="135">
        <v>81</v>
      </c>
      <c r="B90" s="131" t="str">
        <f t="shared" ref="B90:K99" si="41">IFERROR(VLOOKUP($B$3&amp;"_"&amp;B$8&amp;$A90,LookUpTable_CountyName_AllYears,3,FALSE),"")</f>
        <v/>
      </c>
      <c r="C90" s="131" t="str">
        <f t="shared" si="41"/>
        <v/>
      </c>
      <c r="D90" s="131" t="str">
        <f t="shared" si="41"/>
        <v/>
      </c>
      <c r="E90" s="131" t="str">
        <f t="shared" si="41"/>
        <v/>
      </c>
      <c r="F90" s="131" t="str">
        <f t="shared" si="41"/>
        <v/>
      </c>
      <c r="G90" s="131" t="str">
        <f t="shared" si="41"/>
        <v/>
      </c>
      <c r="H90" s="131" t="str">
        <f t="shared" si="41"/>
        <v/>
      </c>
      <c r="I90" s="131" t="str">
        <f t="shared" si="41"/>
        <v/>
      </c>
      <c r="J90" s="131" t="str">
        <f t="shared" si="41"/>
        <v/>
      </c>
      <c r="K90" s="131" t="str">
        <f t="shared" si="41"/>
        <v/>
      </c>
      <c r="L90" s="131" t="str">
        <f t="shared" ref="L90:U99" si="42">IFERROR(VLOOKUP($B$3&amp;"_"&amp;L$8&amp;$A90,LookUpTable_CountyName_AllYears,3,FALSE),"")</f>
        <v/>
      </c>
      <c r="M90" s="131" t="str">
        <f t="shared" si="42"/>
        <v/>
      </c>
      <c r="N90" s="131" t="str">
        <f t="shared" si="42"/>
        <v/>
      </c>
      <c r="O90" s="131" t="str">
        <f t="shared" si="42"/>
        <v/>
      </c>
      <c r="P90" s="131" t="str">
        <f t="shared" si="42"/>
        <v/>
      </c>
      <c r="Q90" s="131" t="str">
        <f t="shared" si="42"/>
        <v/>
      </c>
      <c r="R90" s="131" t="str">
        <f t="shared" si="42"/>
        <v/>
      </c>
      <c r="S90" s="131" t="str">
        <f t="shared" si="42"/>
        <v/>
      </c>
      <c r="T90" s="131" t="str">
        <f t="shared" si="42"/>
        <v/>
      </c>
      <c r="U90" s="131" t="str">
        <f t="shared" si="42"/>
        <v/>
      </c>
      <c r="V90" s="131" t="str">
        <f t="shared" ref="V90:AE99" si="43">IFERROR(VLOOKUP($B$3&amp;"_"&amp;V$8&amp;$A90,LookUpTable_CountyName_AllYears,3,FALSE),"")</f>
        <v/>
      </c>
      <c r="W90" s="131" t="str">
        <f t="shared" si="43"/>
        <v/>
      </c>
      <c r="X90" s="131" t="str">
        <f t="shared" si="43"/>
        <v/>
      </c>
      <c r="Y90" s="131" t="str">
        <f t="shared" si="43"/>
        <v/>
      </c>
      <c r="Z90" s="131" t="str">
        <f t="shared" si="43"/>
        <v/>
      </c>
      <c r="AA90" s="131" t="str">
        <f t="shared" si="43"/>
        <v/>
      </c>
      <c r="AB90" s="131" t="str">
        <f t="shared" si="43"/>
        <v/>
      </c>
      <c r="AC90" s="131" t="str">
        <f t="shared" si="43"/>
        <v/>
      </c>
      <c r="AD90" s="131" t="str">
        <f t="shared" si="43"/>
        <v/>
      </c>
      <c r="AE90" s="131" t="str">
        <f t="shared" si="43"/>
        <v/>
      </c>
      <c r="AF90" s="131" t="str">
        <f t="shared" ref="AF90:AO99" si="44">IFERROR(VLOOKUP($B$3&amp;"_"&amp;AF$8&amp;$A90,LookUpTable_CountyName_AllYears,3,FALSE),"")</f>
        <v/>
      </c>
      <c r="AG90" s="131" t="str">
        <f t="shared" si="44"/>
        <v/>
      </c>
      <c r="AH90" s="131" t="str">
        <f t="shared" si="44"/>
        <v/>
      </c>
      <c r="AI90" s="131" t="str">
        <f t="shared" si="44"/>
        <v/>
      </c>
      <c r="AJ90" s="131" t="str">
        <f t="shared" si="44"/>
        <v/>
      </c>
      <c r="AK90" s="131" t="str">
        <f t="shared" si="44"/>
        <v/>
      </c>
      <c r="AL90" s="131" t="str">
        <f t="shared" si="44"/>
        <v/>
      </c>
      <c r="AM90" s="131" t="str">
        <f t="shared" si="44"/>
        <v/>
      </c>
      <c r="AN90" s="131" t="str">
        <f t="shared" si="44"/>
        <v/>
      </c>
      <c r="AO90" s="131" t="str">
        <f t="shared" si="44"/>
        <v/>
      </c>
      <c r="AP90" s="131" t="str">
        <f t="shared" ref="AP90:AZ99" si="45">IFERROR(VLOOKUP($B$3&amp;"_"&amp;AP$8&amp;$A90,LookUpTable_CountyName_AllYears,3,FALSE),"")</f>
        <v/>
      </c>
      <c r="AQ90" s="131" t="str">
        <f t="shared" si="45"/>
        <v/>
      </c>
      <c r="AR90" s="131" t="str">
        <f t="shared" si="45"/>
        <v/>
      </c>
      <c r="AS90" s="131" t="str">
        <f t="shared" si="45"/>
        <v/>
      </c>
      <c r="AT90" s="131" t="str">
        <f t="shared" si="45"/>
        <v/>
      </c>
      <c r="AU90" s="131" t="str">
        <f t="shared" si="45"/>
        <v/>
      </c>
      <c r="AV90" s="131" t="str">
        <f t="shared" si="45"/>
        <v/>
      </c>
      <c r="AW90" s="131" t="str">
        <f t="shared" si="45"/>
        <v/>
      </c>
      <c r="AX90" s="131" t="str">
        <f t="shared" si="45"/>
        <v/>
      </c>
      <c r="AY90" s="131" t="str">
        <f t="shared" si="45"/>
        <v/>
      </c>
      <c r="AZ90" s="131" t="str">
        <f t="shared" si="45"/>
        <v/>
      </c>
    </row>
    <row r="91" spans="1:52" x14ac:dyDescent="0.2">
      <c r="A91" s="135">
        <v>82</v>
      </c>
      <c r="B91" s="131" t="str">
        <f t="shared" si="41"/>
        <v/>
      </c>
      <c r="C91" s="131" t="str">
        <f t="shared" si="41"/>
        <v/>
      </c>
      <c r="D91" s="131" t="str">
        <f t="shared" si="41"/>
        <v/>
      </c>
      <c r="E91" s="131" t="str">
        <f t="shared" si="41"/>
        <v/>
      </c>
      <c r="F91" s="131" t="str">
        <f t="shared" si="41"/>
        <v/>
      </c>
      <c r="G91" s="131" t="str">
        <f t="shared" si="41"/>
        <v/>
      </c>
      <c r="H91" s="131" t="str">
        <f t="shared" si="41"/>
        <v/>
      </c>
      <c r="I91" s="131" t="str">
        <f t="shared" si="41"/>
        <v/>
      </c>
      <c r="J91" s="131" t="str">
        <f t="shared" si="41"/>
        <v/>
      </c>
      <c r="K91" s="131" t="str">
        <f t="shared" si="41"/>
        <v/>
      </c>
      <c r="L91" s="131" t="str">
        <f t="shared" si="42"/>
        <v/>
      </c>
      <c r="M91" s="131" t="str">
        <f t="shared" si="42"/>
        <v/>
      </c>
      <c r="N91" s="131" t="str">
        <f t="shared" si="42"/>
        <v/>
      </c>
      <c r="O91" s="131" t="str">
        <f t="shared" si="42"/>
        <v/>
      </c>
      <c r="P91" s="131" t="str">
        <f t="shared" si="42"/>
        <v/>
      </c>
      <c r="Q91" s="131" t="str">
        <f t="shared" si="42"/>
        <v/>
      </c>
      <c r="R91" s="131" t="str">
        <f t="shared" si="42"/>
        <v/>
      </c>
      <c r="S91" s="131" t="str">
        <f t="shared" si="42"/>
        <v/>
      </c>
      <c r="T91" s="131" t="str">
        <f t="shared" si="42"/>
        <v/>
      </c>
      <c r="U91" s="131" t="str">
        <f t="shared" si="42"/>
        <v/>
      </c>
      <c r="V91" s="131" t="str">
        <f t="shared" si="43"/>
        <v/>
      </c>
      <c r="W91" s="131" t="str">
        <f t="shared" si="43"/>
        <v/>
      </c>
      <c r="X91" s="131" t="str">
        <f t="shared" si="43"/>
        <v/>
      </c>
      <c r="Y91" s="131" t="str">
        <f t="shared" si="43"/>
        <v/>
      </c>
      <c r="Z91" s="131" t="str">
        <f t="shared" si="43"/>
        <v/>
      </c>
      <c r="AA91" s="131" t="str">
        <f t="shared" si="43"/>
        <v/>
      </c>
      <c r="AB91" s="131" t="str">
        <f t="shared" si="43"/>
        <v/>
      </c>
      <c r="AC91" s="131" t="str">
        <f t="shared" si="43"/>
        <v/>
      </c>
      <c r="AD91" s="131" t="str">
        <f t="shared" si="43"/>
        <v/>
      </c>
      <c r="AE91" s="131" t="str">
        <f t="shared" si="43"/>
        <v/>
      </c>
      <c r="AF91" s="131" t="str">
        <f t="shared" si="44"/>
        <v/>
      </c>
      <c r="AG91" s="131" t="str">
        <f t="shared" si="44"/>
        <v/>
      </c>
      <c r="AH91" s="131" t="str">
        <f t="shared" si="44"/>
        <v/>
      </c>
      <c r="AI91" s="131" t="str">
        <f t="shared" si="44"/>
        <v/>
      </c>
      <c r="AJ91" s="131" t="str">
        <f t="shared" si="44"/>
        <v/>
      </c>
      <c r="AK91" s="131" t="str">
        <f t="shared" si="44"/>
        <v/>
      </c>
      <c r="AL91" s="131" t="str">
        <f t="shared" si="44"/>
        <v/>
      </c>
      <c r="AM91" s="131" t="str">
        <f t="shared" si="44"/>
        <v/>
      </c>
      <c r="AN91" s="131" t="str">
        <f t="shared" si="44"/>
        <v/>
      </c>
      <c r="AO91" s="131" t="str">
        <f t="shared" si="44"/>
        <v/>
      </c>
      <c r="AP91" s="131" t="str">
        <f t="shared" si="45"/>
        <v/>
      </c>
      <c r="AQ91" s="131" t="str">
        <f t="shared" si="45"/>
        <v/>
      </c>
      <c r="AR91" s="131" t="str">
        <f t="shared" si="45"/>
        <v/>
      </c>
      <c r="AS91" s="131" t="str">
        <f t="shared" si="45"/>
        <v/>
      </c>
      <c r="AT91" s="131" t="str">
        <f t="shared" si="45"/>
        <v/>
      </c>
      <c r="AU91" s="131" t="str">
        <f t="shared" si="45"/>
        <v/>
      </c>
      <c r="AV91" s="131" t="str">
        <f t="shared" si="45"/>
        <v/>
      </c>
      <c r="AW91" s="131" t="str">
        <f t="shared" si="45"/>
        <v/>
      </c>
      <c r="AX91" s="131" t="str">
        <f t="shared" si="45"/>
        <v/>
      </c>
      <c r="AY91" s="131" t="str">
        <f t="shared" si="45"/>
        <v/>
      </c>
      <c r="AZ91" s="131" t="str">
        <f t="shared" si="45"/>
        <v/>
      </c>
    </row>
    <row r="92" spans="1:52" x14ac:dyDescent="0.2">
      <c r="A92" s="135">
        <v>83</v>
      </c>
      <c r="B92" s="131" t="str">
        <f t="shared" si="41"/>
        <v/>
      </c>
      <c r="C92" s="131" t="str">
        <f t="shared" si="41"/>
        <v/>
      </c>
      <c r="D92" s="131" t="str">
        <f t="shared" si="41"/>
        <v/>
      </c>
      <c r="E92" s="131" t="str">
        <f t="shared" si="41"/>
        <v/>
      </c>
      <c r="F92" s="131" t="str">
        <f t="shared" si="41"/>
        <v/>
      </c>
      <c r="G92" s="131" t="str">
        <f t="shared" si="41"/>
        <v/>
      </c>
      <c r="H92" s="131" t="str">
        <f t="shared" si="41"/>
        <v/>
      </c>
      <c r="I92" s="131" t="str">
        <f t="shared" si="41"/>
        <v/>
      </c>
      <c r="J92" s="131" t="str">
        <f t="shared" si="41"/>
        <v/>
      </c>
      <c r="K92" s="131" t="str">
        <f t="shared" si="41"/>
        <v/>
      </c>
      <c r="L92" s="131" t="str">
        <f t="shared" si="42"/>
        <v/>
      </c>
      <c r="M92" s="131" t="str">
        <f t="shared" si="42"/>
        <v/>
      </c>
      <c r="N92" s="131" t="str">
        <f t="shared" si="42"/>
        <v/>
      </c>
      <c r="O92" s="131" t="str">
        <f t="shared" si="42"/>
        <v/>
      </c>
      <c r="P92" s="131" t="str">
        <f t="shared" si="42"/>
        <v/>
      </c>
      <c r="Q92" s="131" t="str">
        <f t="shared" si="42"/>
        <v/>
      </c>
      <c r="R92" s="131" t="str">
        <f t="shared" si="42"/>
        <v/>
      </c>
      <c r="S92" s="131" t="str">
        <f t="shared" si="42"/>
        <v/>
      </c>
      <c r="T92" s="131" t="str">
        <f t="shared" si="42"/>
        <v/>
      </c>
      <c r="U92" s="131" t="str">
        <f t="shared" si="42"/>
        <v/>
      </c>
      <c r="V92" s="131" t="str">
        <f t="shared" si="43"/>
        <v/>
      </c>
      <c r="W92" s="131" t="str">
        <f t="shared" si="43"/>
        <v/>
      </c>
      <c r="X92" s="131" t="str">
        <f t="shared" si="43"/>
        <v/>
      </c>
      <c r="Y92" s="131" t="str">
        <f t="shared" si="43"/>
        <v/>
      </c>
      <c r="Z92" s="131" t="str">
        <f t="shared" si="43"/>
        <v/>
      </c>
      <c r="AA92" s="131" t="str">
        <f t="shared" si="43"/>
        <v/>
      </c>
      <c r="AB92" s="131" t="str">
        <f t="shared" si="43"/>
        <v/>
      </c>
      <c r="AC92" s="131" t="str">
        <f t="shared" si="43"/>
        <v/>
      </c>
      <c r="AD92" s="131" t="str">
        <f t="shared" si="43"/>
        <v/>
      </c>
      <c r="AE92" s="131" t="str">
        <f t="shared" si="43"/>
        <v/>
      </c>
      <c r="AF92" s="131" t="str">
        <f t="shared" si="44"/>
        <v/>
      </c>
      <c r="AG92" s="131" t="str">
        <f t="shared" si="44"/>
        <v/>
      </c>
      <c r="AH92" s="131" t="str">
        <f t="shared" si="44"/>
        <v/>
      </c>
      <c r="AI92" s="131" t="str">
        <f t="shared" si="44"/>
        <v/>
      </c>
      <c r="AJ92" s="131" t="str">
        <f t="shared" si="44"/>
        <v/>
      </c>
      <c r="AK92" s="131" t="str">
        <f t="shared" si="44"/>
        <v/>
      </c>
      <c r="AL92" s="131" t="str">
        <f t="shared" si="44"/>
        <v/>
      </c>
      <c r="AM92" s="131" t="str">
        <f t="shared" si="44"/>
        <v/>
      </c>
      <c r="AN92" s="131" t="str">
        <f t="shared" si="44"/>
        <v/>
      </c>
      <c r="AO92" s="131" t="str">
        <f t="shared" si="44"/>
        <v/>
      </c>
      <c r="AP92" s="131" t="str">
        <f t="shared" si="45"/>
        <v/>
      </c>
      <c r="AQ92" s="131" t="str">
        <f t="shared" si="45"/>
        <v/>
      </c>
      <c r="AR92" s="131" t="str">
        <f t="shared" si="45"/>
        <v/>
      </c>
      <c r="AS92" s="131" t="str">
        <f t="shared" si="45"/>
        <v/>
      </c>
      <c r="AT92" s="131" t="str">
        <f t="shared" si="45"/>
        <v/>
      </c>
      <c r="AU92" s="131" t="str">
        <f t="shared" si="45"/>
        <v/>
      </c>
      <c r="AV92" s="131" t="str">
        <f t="shared" si="45"/>
        <v/>
      </c>
      <c r="AW92" s="131" t="str">
        <f t="shared" si="45"/>
        <v/>
      </c>
      <c r="AX92" s="131" t="str">
        <f t="shared" si="45"/>
        <v/>
      </c>
      <c r="AY92" s="131" t="str">
        <f t="shared" si="45"/>
        <v/>
      </c>
      <c r="AZ92" s="131" t="str">
        <f t="shared" si="45"/>
        <v/>
      </c>
    </row>
    <row r="93" spans="1:52" x14ac:dyDescent="0.2">
      <c r="A93" s="135">
        <v>84</v>
      </c>
      <c r="B93" s="131" t="str">
        <f t="shared" si="41"/>
        <v/>
      </c>
      <c r="C93" s="131" t="str">
        <f t="shared" si="41"/>
        <v/>
      </c>
      <c r="D93" s="131" t="str">
        <f t="shared" si="41"/>
        <v/>
      </c>
      <c r="E93" s="131" t="str">
        <f t="shared" si="41"/>
        <v/>
      </c>
      <c r="F93" s="131" t="str">
        <f t="shared" si="41"/>
        <v/>
      </c>
      <c r="G93" s="131" t="str">
        <f t="shared" si="41"/>
        <v/>
      </c>
      <c r="H93" s="131" t="str">
        <f t="shared" si="41"/>
        <v/>
      </c>
      <c r="I93" s="131" t="str">
        <f t="shared" si="41"/>
        <v/>
      </c>
      <c r="J93" s="131" t="str">
        <f t="shared" si="41"/>
        <v/>
      </c>
      <c r="K93" s="131" t="str">
        <f t="shared" si="41"/>
        <v/>
      </c>
      <c r="L93" s="131" t="str">
        <f t="shared" si="42"/>
        <v/>
      </c>
      <c r="M93" s="131" t="str">
        <f t="shared" si="42"/>
        <v/>
      </c>
      <c r="N93" s="131" t="str">
        <f t="shared" si="42"/>
        <v/>
      </c>
      <c r="O93" s="131" t="str">
        <f t="shared" si="42"/>
        <v/>
      </c>
      <c r="P93" s="131" t="str">
        <f t="shared" si="42"/>
        <v/>
      </c>
      <c r="Q93" s="131" t="str">
        <f t="shared" si="42"/>
        <v/>
      </c>
      <c r="R93" s="131" t="str">
        <f t="shared" si="42"/>
        <v/>
      </c>
      <c r="S93" s="131" t="str">
        <f t="shared" si="42"/>
        <v/>
      </c>
      <c r="T93" s="131" t="str">
        <f t="shared" si="42"/>
        <v/>
      </c>
      <c r="U93" s="131" t="str">
        <f t="shared" si="42"/>
        <v/>
      </c>
      <c r="V93" s="131" t="str">
        <f t="shared" si="43"/>
        <v/>
      </c>
      <c r="W93" s="131" t="str">
        <f t="shared" si="43"/>
        <v/>
      </c>
      <c r="X93" s="131" t="str">
        <f t="shared" si="43"/>
        <v/>
      </c>
      <c r="Y93" s="131" t="str">
        <f t="shared" si="43"/>
        <v/>
      </c>
      <c r="Z93" s="131" t="str">
        <f t="shared" si="43"/>
        <v/>
      </c>
      <c r="AA93" s="131" t="str">
        <f t="shared" si="43"/>
        <v/>
      </c>
      <c r="AB93" s="131" t="str">
        <f t="shared" si="43"/>
        <v/>
      </c>
      <c r="AC93" s="131" t="str">
        <f t="shared" si="43"/>
        <v/>
      </c>
      <c r="AD93" s="131" t="str">
        <f t="shared" si="43"/>
        <v/>
      </c>
      <c r="AE93" s="131" t="str">
        <f t="shared" si="43"/>
        <v/>
      </c>
      <c r="AF93" s="131" t="str">
        <f t="shared" si="44"/>
        <v/>
      </c>
      <c r="AG93" s="131" t="str">
        <f t="shared" si="44"/>
        <v/>
      </c>
      <c r="AH93" s="131" t="str">
        <f t="shared" si="44"/>
        <v/>
      </c>
      <c r="AI93" s="131" t="str">
        <f t="shared" si="44"/>
        <v/>
      </c>
      <c r="AJ93" s="131" t="str">
        <f t="shared" si="44"/>
        <v/>
      </c>
      <c r="AK93" s="131" t="str">
        <f t="shared" si="44"/>
        <v/>
      </c>
      <c r="AL93" s="131" t="str">
        <f t="shared" si="44"/>
        <v/>
      </c>
      <c r="AM93" s="131" t="str">
        <f t="shared" si="44"/>
        <v/>
      </c>
      <c r="AN93" s="131" t="str">
        <f t="shared" si="44"/>
        <v/>
      </c>
      <c r="AO93" s="131" t="str">
        <f t="shared" si="44"/>
        <v/>
      </c>
      <c r="AP93" s="131" t="str">
        <f t="shared" si="45"/>
        <v/>
      </c>
      <c r="AQ93" s="131" t="str">
        <f t="shared" si="45"/>
        <v/>
      </c>
      <c r="AR93" s="131" t="str">
        <f t="shared" si="45"/>
        <v/>
      </c>
      <c r="AS93" s="131" t="str">
        <f t="shared" si="45"/>
        <v/>
      </c>
      <c r="AT93" s="131" t="str">
        <f t="shared" si="45"/>
        <v/>
      </c>
      <c r="AU93" s="131" t="str">
        <f t="shared" si="45"/>
        <v/>
      </c>
      <c r="AV93" s="131" t="str">
        <f t="shared" si="45"/>
        <v/>
      </c>
      <c r="AW93" s="131" t="str">
        <f t="shared" si="45"/>
        <v/>
      </c>
      <c r="AX93" s="131" t="str">
        <f t="shared" si="45"/>
        <v/>
      </c>
      <c r="AY93" s="131" t="str">
        <f t="shared" si="45"/>
        <v/>
      </c>
      <c r="AZ93" s="131" t="str">
        <f t="shared" si="45"/>
        <v/>
      </c>
    </row>
    <row r="94" spans="1:52" x14ac:dyDescent="0.2">
      <c r="A94" s="135">
        <v>85</v>
      </c>
      <c r="B94" s="131" t="str">
        <f t="shared" si="41"/>
        <v/>
      </c>
      <c r="C94" s="131" t="str">
        <f t="shared" si="41"/>
        <v/>
      </c>
      <c r="D94" s="131" t="str">
        <f t="shared" si="41"/>
        <v/>
      </c>
      <c r="E94" s="131" t="str">
        <f t="shared" si="41"/>
        <v/>
      </c>
      <c r="F94" s="131" t="str">
        <f t="shared" si="41"/>
        <v/>
      </c>
      <c r="G94" s="131" t="str">
        <f t="shared" si="41"/>
        <v/>
      </c>
      <c r="H94" s="131" t="str">
        <f t="shared" si="41"/>
        <v/>
      </c>
      <c r="I94" s="131" t="str">
        <f t="shared" si="41"/>
        <v/>
      </c>
      <c r="J94" s="131" t="str">
        <f t="shared" si="41"/>
        <v/>
      </c>
      <c r="K94" s="131" t="str">
        <f t="shared" si="41"/>
        <v/>
      </c>
      <c r="L94" s="131" t="str">
        <f t="shared" si="42"/>
        <v/>
      </c>
      <c r="M94" s="131" t="str">
        <f t="shared" si="42"/>
        <v/>
      </c>
      <c r="N94" s="131" t="str">
        <f t="shared" si="42"/>
        <v/>
      </c>
      <c r="O94" s="131" t="str">
        <f t="shared" si="42"/>
        <v/>
      </c>
      <c r="P94" s="131" t="str">
        <f t="shared" si="42"/>
        <v/>
      </c>
      <c r="Q94" s="131" t="str">
        <f t="shared" si="42"/>
        <v/>
      </c>
      <c r="R94" s="131" t="str">
        <f t="shared" si="42"/>
        <v/>
      </c>
      <c r="S94" s="131" t="str">
        <f t="shared" si="42"/>
        <v/>
      </c>
      <c r="T94" s="131" t="str">
        <f t="shared" si="42"/>
        <v/>
      </c>
      <c r="U94" s="131" t="str">
        <f t="shared" si="42"/>
        <v/>
      </c>
      <c r="V94" s="131" t="str">
        <f t="shared" si="43"/>
        <v/>
      </c>
      <c r="W94" s="131" t="str">
        <f t="shared" si="43"/>
        <v/>
      </c>
      <c r="X94" s="131" t="str">
        <f t="shared" si="43"/>
        <v/>
      </c>
      <c r="Y94" s="131" t="str">
        <f t="shared" si="43"/>
        <v/>
      </c>
      <c r="Z94" s="131" t="str">
        <f t="shared" si="43"/>
        <v/>
      </c>
      <c r="AA94" s="131" t="str">
        <f t="shared" si="43"/>
        <v/>
      </c>
      <c r="AB94" s="131" t="str">
        <f t="shared" si="43"/>
        <v/>
      </c>
      <c r="AC94" s="131" t="str">
        <f t="shared" si="43"/>
        <v/>
      </c>
      <c r="AD94" s="131" t="str">
        <f t="shared" si="43"/>
        <v/>
      </c>
      <c r="AE94" s="131" t="str">
        <f t="shared" si="43"/>
        <v/>
      </c>
      <c r="AF94" s="131" t="str">
        <f t="shared" si="44"/>
        <v/>
      </c>
      <c r="AG94" s="131" t="str">
        <f t="shared" si="44"/>
        <v/>
      </c>
      <c r="AH94" s="131" t="str">
        <f t="shared" si="44"/>
        <v/>
      </c>
      <c r="AI94" s="131" t="str">
        <f t="shared" si="44"/>
        <v/>
      </c>
      <c r="AJ94" s="131" t="str">
        <f t="shared" si="44"/>
        <v/>
      </c>
      <c r="AK94" s="131" t="str">
        <f t="shared" si="44"/>
        <v/>
      </c>
      <c r="AL94" s="131" t="str">
        <f t="shared" si="44"/>
        <v/>
      </c>
      <c r="AM94" s="131" t="str">
        <f t="shared" si="44"/>
        <v/>
      </c>
      <c r="AN94" s="131" t="str">
        <f t="shared" si="44"/>
        <v/>
      </c>
      <c r="AO94" s="131" t="str">
        <f t="shared" si="44"/>
        <v/>
      </c>
      <c r="AP94" s="131" t="str">
        <f t="shared" si="45"/>
        <v/>
      </c>
      <c r="AQ94" s="131" t="str">
        <f t="shared" si="45"/>
        <v/>
      </c>
      <c r="AR94" s="131" t="str">
        <f t="shared" si="45"/>
        <v/>
      </c>
      <c r="AS94" s="131" t="str">
        <f t="shared" si="45"/>
        <v/>
      </c>
      <c r="AT94" s="131" t="str">
        <f t="shared" si="45"/>
        <v/>
      </c>
      <c r="AU94" s="131" t="str">
        <f t="shared" si="45"/>
        <v/>
      </c>
      <c r="AV94" s="131" t="str">
        <f t="shared" si="45"/>
        <v/>
      </c>
      <c r="AW94" s="131" t="str">
        <f t="shared" si="45"/>
        <v/>
      </c>
      <c r="AX94" s="131" t="str">
        <f t="shared" si="45"/>
        <v/>
      </c>
      <c r="AY94" s="131" t="str">
        <f t="shared" si="45"/>
        <v/>
      </c>
      <c r="AZ94" s="131" t="str">
        <f t="shared" si="45"/>
        <v/>
      </c>
    </row>
    <row r="95" spans="1:52" x14ac:dyDescent="0.2">
      <c r="A95" s="135">
        <v>86</v>
      </c>
      <c r="B95" s="131" t="str">
        <f t="shared" si="41"/>
        <v/>
      </c>
      <c r="C95" s="131" t="str">
        <f t="shared" si="41"/>
        <v/>
      </c>
      <c r="D95" s="131" t="str">
        <f t="shared" si="41"/>
        <v/>
      </c>
      <c r="E95" s="131" t="str">
        <f t="shared" si="41"/>
        <v/>
      </c>
      <c r="F95" s="131" t="str">
        <f t="shared" si="41"/>
        <v/>
      </c>
      <c r="G95" s="131" t="str">
        <f t="shared" si="41"/>
        <v/>
      </c>
      <c r="H95" s="131" t="str">
        <f t="shared" si="41"/>
        <v/>
      </c>
      <c r="I95" s="131" t="str">
        <f t="shared" si="41"/>
        <v/>
      </c>
      <c r="J95" s="131" t="str">
        <f t="shared" si="41"/>
        <v/>
      </c>
      <c r="K95" s="131" t="str">
        <f t="shared" si="41"/>
        <v/>
      </c>
      <c r="L95" s="131" t="str">
        <f t="shared" si="42"/>
        <v/>
      </c>
      <c r="M95" s="131" t="str">
        <f t="shared" si="42"/>
        <v/>
      </c>
      <c r="N95" s="131" t="str">
        <f t="shared" si="42"/>
        <v/>
      </c>
      <c r="O95" s="131" t="str">
        <f t="shared" si="42"/>
        <v/>
      </c>
      <c r="P95" s="131" t="str">
        <f t="shared" si="42"/>
        <v/>
      </c>
      <c r="Q95" s="131" t="str">
        <f t="shared" si="42"/>
        <v/>
      </c>
      <c r="R95" s="131" t="str">
        <f t="shared" si="42"/>
        <v/>
      </c>
      <c r="S95" s="131" t="str">
        <f t="shared" si="42"/>
        <v/>
      </c>
      <c r="T95" s="131" t="str">
        <f t="shared" si="42"/>
        <v/>
      </c>
      <c r="U95" s="131" t="str">
        <f t="shared" si="42"/>
        <v/>
      </c>
      <c r="V95" s="131" t="str">
        <f t="shared" si="43"/>
        <v/>
      </c>
      <c r="W95" s="131" t="str">
        <f t="shared" si="43"/>
        <v/>
      </c>
      <c r="X95" s="131" t="str">
        <f t="shared" si="43"/>
        <v/>
      </c>
      <c r="Y95" s="131" t="str">
        <f t="shared" si="43"/>
        <v/>
      </c>
      <c r="Z95" s="131" t="str">
        <f t="shared" si="43"/>
        <v/>
      </c>
      <c r="AA95" s="131" t="str">
        <f t="shared" si="43"/>
        <v/>
      </c>
      <c r="AB95" s="131" t="str">
        <f t="shared" si="43"/>
        <v/>
      </c>
      <c r="AC95" s="131" t="str">
        <f t="shared" si="43"/>
        <v/>
      </c>
      <c r="AD95" s="131" t="str">
        <f t="shared" si="43"/>
        <v/>
      </c>
      <c r="AE95" s="131" t="str">
        <f t="shared" si="43"/>
        <v/>
      </c>
      <c r="AF95" s="131" t="str">
        <f t="shared" si="44"/>
        <v/>
      </c>
      <c r="AG95" s="131" t="str">
        <f t="shared" si="44"/>
        <v/>
      </c>
      <c r="AH95" s="131" t="str">
        <f t="shared" si="44"/>
        <v/>
      </c>
      <c r="AI95" s="131" t="str">
        <f t="shared" si="44"/>
        <v/>
      </c>
      <c r="AJ95" s="131" t="str">
        <f t="shared" si="44"/>
        <v/>
      </c>
      <c r="AK95" s="131" t="str">
        <f t="shared" si="44"/>
        <v/>
      </c>
      <c r="AL95" s="131" t="str">
        <f t="shared" si="44"/>
        <v/>
      </c>
      <c r="AM95" s="131" t="str">
        <f t="shared" si="44"/>
        <v/>
      </c>
      <c r="AN95" s="131" t="str">
        <f t="shared" si="44"/>
        <v/>
      </c>
      <c r="AO95" s="131" t="str">
        <f t="shared" si="44"/>
        <v/>
      </c>
      <c r="AP95" s="131" t="str">
        <f t="shared" si="45"/>
        <v/>
      </c>
      <c r="AQ95" s="131" t="str">
        <f t="shared" si="45"/>
        <v/>
      </c>
      <c r="AR95" s="131" t="str">
        <f t="shared" si="45"/>
        <v/>
      </c>
      <c r="AS95" s="131" t="str">
        <f t="shared" si="45"/>
        <v/>
      </c>
      <c r="AT95" s="131" t="str">
        <f t="shared" si="45"/>
        <v/>
      </c>
      <c r="AU95" s="131" t="str">
        <f t="shared" si="45"/>
        <v/>
      </c>
      <c r="AV95" s="131" t="str">
        <f t="shared" si="45"/>
        <v/>
      </c>
      <c r="AW95" s="131" t="str">
        <f t="shared" si="45"/>
        <v/>
      </c>
      <c r="AX95" s="131" t="str">
        <f t="shared" si="45"/>
        <v/>
      </c>
      <c r="AY95" s="131" t="str">
        <f t="shared" si="45"/>
        <v/>
      </c>
      <c r="AZ95" s="131" t="str">
        <f t="shared" si="45"/>
        <v/>
      </c>
    </row>
    <row r="96" spans="1:52" x14ac:dyDescent="0.2">
      <c r="A96" s="135">
        <v>87</v>
      </c>
      <c r="B96" s="131" t="str">
        <f t="shared" si="41"/>
        <v/>
      </c>
      <c r="C96" s="131" t="str">
        <f t="shared" si="41"/>
        <v/>
      </c>
      <c r="D96" s="131" t="str">
        <f t="shared" si="41"/>
        <v/>
      </c>
      <c r="E96" s="131" t="str">
        <f t="shared" si="41"/>
        <v/>
      </c>
      <c r="F96" s="131" t="str">
        <f t="shared" si="41"/>
        <v/>
      </c>
      <c r="G96" s="131" t="str">
        <f t="shared" si="41"/>
        <v/>
      </c>
      <c r="H96" s="131" t="str">
        <f t="shared" si="41"/>
        <v/>
      </c>
      <c r="I96" s="131" t="str">
        <f t="shared" si="41"/>
        <v/>
      </c>
      <c r="J96" s="131" t="str">
        <f t="shared" si="41"/>
        <v/>
      </c>
      <c r="K96" s="131" t="str">
        <f t="shared" si="41"/>
        <v/>
      </c>
      <c r="L96" s="131" t="str">
        <f t="shared" si="42"/>
        <v/>
      </c>
      <c r="M96" s="131" t="str">
        <f t="shared" si="42"/>
        <v/>
      </c>
      <c r="N96" s="131" t="str">
        <f t="shared" si="42"/>
        <v/>
      </c>
      <c r="O96" s="131" t="str">
        <f t="shared" si="42"/>
        <v/>
      </c>
      <c r="P96" s="131" t="str">
        <f t="shared" si="42"/>
        <v/>
      </c>
      <c r="Q96" s="131" t="str">
        <f t="shared" si="42"/>
        <v/>
      </c>
      <c r="R96" s="131" t="str">
        <f t="shared" si="42"/>
        <v/>
      </c>
      <c r="S96" s="131" t="str">
        <f t="shared" si="42"/>
        <v/>
      </c>
      <c r="T96" s="131" t="str">
        <f t="shared" si="42"/>
        <v/>
      </c>
      <c r="U96" s="131" t="str">
        <f t="shared" si="42"/>
        <v/>
      </c>
      <c r="V96" s="131" t="str">
        <f t="shared" si="43"/>
        <v/>
      </c>
      <c r="W96" s="131" t="str">
        <f t="shared" si="43"/>
        <v/>
      </c>
      <c r="X96" s="131" t="str">
        <f t="shared" si="43"/>
        <v/>
      </c>
      <c r="Y96" s="131" t="str">
        <f t="shared" si="43"/>
        <v/>
      </c>
      <c r="Z96" s="131" t="str">
        <f t="shared" si="43"/>
        <v/>
      </c>
      <c r="AA96" s="131" t="str">
        <f t="shared" si="43"/>
        <v/>
      </c>
      <c r="AB96" s="131" t="str">
        <f t="shared" si="43"/>
        <v/>
      </c>
      <c r="AC96" s="131" t="str">
        <f t="shared" si="43"/>
        <v/>
      </c>
      <c r="AD96" s="131" t="str">
        <f t="shared" si="43"/>
        <v/>
      </c>
      <c r="AE96" s="131" t="str">
        <f t="shared" si="43"/>
        <v/>
      </c>
      <c r="AF96" s="131" t="str">
        <f t="shared" si="44"/>
        <v/>
      </c>
      <c r="AG96" s="131" t="str">
        <f t="shared" si="44"/>
        <v/>
      </c>
      <c r="AH96" s="131" t="str">
        <f t="shared" si="44"/>
        <v/>
      </c>
      <c r="AI96" s="131" t="str">
        <f t="shared" si="44"/>
        <v/>
      </c>
      <c r="AJ96" s="131" t="str">
        <f t="shared" si="44"/>
        <v/>
      </c>
      <c r="AK96" s="131" t="str">
        <f t="shared" si="44"/>
        <v/>
      </c>
      <c r="AL96" s="131" t="str">
        <f t="shared" si="44"/>
        <v/>
      </c>
      <c r="AM96" s="131" t="str">
        <f t="shared" si="44"/>
        <v/>
      </c>
      <c r="AN96" s="131" t="str">
        <f t="shared" si="44"/>
        <v/>
      </c>
      <c r="AO96" s="131" t="str">
        <f t="shared" si="44"/>
        <v/>
      </c>
      <c r="AP96" s="131" t="str">
        <f t="shared" si="45"/>
        <v/>
      </c>
      <c r="AQ96" s="131" t="str">
        <f t="shared" si="45"/>
        <v/>
      </c>
      <c r="AR96" s="131" t="str">
        <f t="shared" si="45"/>
        <v/>
      </c>
      <c r="AS96" s="131" t="str">
        <f t="shared" si="45"/>
        <v/>
      </c>
      <c r="AT96" s="131" t="str">
        <f t="shared" si="45"/>
        <v/>
      </c>
      <c r="AU96" s="131" t="str">
        <f t="shared" si="45"/>
        <v/>
      </c>
      <c r="AV96" s="131" t="str">
        <f t="shared" si="45"/>
        <v/>
      </c>
      <c r="AW96" s="131" t="str">
        <f t="shared" si="45"/>
        <v/>
      </c>
      <c r="AX96" s="131" t="str">
        <f t="shared" si="45"/>
        <v/>
      </c>
      <c r="AY96" s="131" t="str">
        <f t="shared" si="45"/>
        <v/>
      </c>
      <c r="AZ96" s="131" t="str">
        <f t="shared" si="45"/>
        <v/>
      </c>
    </row>
    <row r="97" spans="1:52" x14ac:dyDescent="0.2">
      <c r="A97" s="135">
        <v>88</v>
      </c>
      <c r="B97" s="131" t="str">
        <f t="shared" si="41"/>
        <v/>
      </c>
      <c r="C97" s="131" t="str">
        <f t="shared" si="41"/>
        <v/>
      </c>
      <c r="D97" s="131" t="str">
        <f t="shared" si="41"/>
        <v/>
      </c>
      <c r="E97" s="131" t="str">
        <f t="shared" si="41"/>
        <v/>
      </c>
      <c r="F97" s="131" t="str">
        <f t="shared" si="41"/>
        <v/>
      </c>
      <c r="G97" s="131" t="str">
        <f t="shared" si="41"/>
        <v/>
      </c>
      <c r="H97" s="131" t="str">
        <f t="shared" si="41"/>
        <v/>
      </c>
      <c r="I97" s="131" t="str">
        <f t="shared" si="41"/>
        <v/>
      </c>
      <c r="J97" s="131" t="str">
        <f t="shared" si="41"/>
        <v/>
      </c>
      <c r="K97" s="131" t="str">
        <f t="shared" si="41"/>
        <v/>
      </c>
      <c r="L97" s="131" t="str">
        <f t="shared" si="42"/>
        <v/>
      </c>
      <c r="M97" s="131" t="str">
        <f t="shared" si="42"/>
        <v/>
      </c>
      <c r="N97" s="131" t="str">
        <f t="shared" si="42"/>
        <v/>
      </c>
      <c r="O97" s="131" t="str">
        <f t="shared" si="42"/>
        <v/>
      </c>
      <c r="P97" s="131" t="str">
        <f t="shared" si="42"/>
        <v/>
      </c>
      <c r="Q97" s="131" t="str">
        <f t="shared" si="42"/>
        <v/>
      </c>
      <c r="R97" s="131" t="str">
        <f t="shared" si="42"/>
        <v/>
      </c>
      <c r="S97" s="131" t="str">
        <f t="shared" si="42"/>
        <v/>
      </c>
      <c r="T97" s="131" t="str">
        <f t="shared" si="42"/>
        <v/>
      </c>
      <c r="U97" s="131" t="str">
        <f t="shared" si="42"/>
        <v/>
      </c>
      <c r="V97" s="131" t="str">
        <f t="shared" si="43"/>
        <v/>
      </c>
      <c r="W97" s="131" t="str">
        <f t="shared" si="43"/>
        <v/>
      </c>
      <c r="X97" s="131" t="str">
        <f t="shared" si="43"/>
        <v/>
      </c>
      <c r="Y97" s="131" t="str">
        <f t="shared" si="43"/>
        <v/>
      </c>
      <c r="Z97" s="131" t="str">
        <f t="shared" si="43"/>
        <v/>
      </c>
      <c r="AA97" s="131" t="str">
        <f t="shared" si="43"/>
        <v/>
      </c>
      <c r="AB97" s="131" t="str">
        <f t="shared" si="43"/>
        <v/>
      </c>
      <c r="AC97" s="131" t="str">
        <f t="shared" si="43"/>
        <v/>
      </c>
      <c r="AD97" s="131" t="str">
        <f t="shared" si="43"/>
        <v/>
      </c>
      <c r="AE97" s="131" t="str">
        <f t="shared" si="43"/>
        <v/>
      </c>
      <c r="AF97" s="131" t="str">
        <f t="shared" si="44"/>
        <v/>
      </c>
      <c r="AG97" s="131" t="str">
        <f t="shared" si="44"/>
        <v/>
      </c>
      <c r="AH97" s="131" t="str">
        <f t="shared" si="44"/>
        <v/>
      </c>
      <c r="AI97" s="131" t="str">
        <f t="shared" si="44"/>
        <v/>
      </c>
      <c r="AJ97" s="131" t="str">
        <f t="shared" si="44"/>
        <v/>
      </c>
      <c r="AK97" s="131" t="str">
        <f t="shared" si="44"/>
        <v/>
      </c>
      <c r="AL97" s="131" t="str">
        <f t="shared" si="44"/>
        <v/>
      </c>
      <c r="AM97" s="131" t="str">
        <f t="shared" si="44"/>
        <v/>
      </c>
      <c r="AN97" s="131" t="str">
        <f t="shared" si="44"/>
        <v/>
      </c>
      <c r="AO97" s="131" t="str">
        <f t="shared" si="44"/>
        <v/>
      </c>
      <c r="AP97" s="131" t="str">
        <f t="shared" si="45"/>
        <v/>
      </c>
      <c r="AQ97" s="131" t="str">
        <f t="shared" si="45"/>
        <v/>
      </c>
      <c r="AR97" s="131" t="str">
        <f t="shared" si="45"/>
        <v/>
      </c>
      <c r="AS97" s="131" t="str">
        <f t="shared" si="45"/>
        <v/>
      </c>
      <c r="AT97" s="131" t="str">
        <f t="shared" si="45"/>
        <v/>
      </c>
      <c r="AU97" s="131" t="str">
        <f t="shared" si="45"/>
        <v/>
      </c>
      <c r="AV97" s="131" t="str">
        <f t="shared" si="45"/>
        <v/>
      </c>
      <c r="AW97" s="131" t="str">
        <f t="shared" si="45"/>
        <v/>
      </c>
      <c r="AX97" s="131" t="str">
        <f t="shared" si="45"/>
        <v/>
      </c>
      <c r="AY97" s="131" t="str">
        <f t="shared" si="45"/>
        <v/>
      </c>
      <c r="AZ97" s="131" t="str">
        <f t="shared" si="45"/>
        <v/>
      </c>
    </row>
    <row r="98" spans="1:52" x14ac:dyDescent="0.2">
      <c r="A98" s="135">
        <v>89</v>
      </c>
      <c r="B98" s="131" t="str">
        <f t="shared" si="41"/>
        <v/>
      </c>
      <c r="C98" s="131" t="str">
        <f t="shared" si="41"/>
        <v/>
      </c>
      <c r="D98" s="131" t="str">
        <f t="shared" si="41"/>
        <v/>
      </c>
      <c r="E98" s="131" t="str">
        <f t="shared" si="41"/>
        <v/>
      </c>
      <c r="F98" s="131" t="str">
        <f t="shared" si="41"/>
        <v/>
      </c>
      <c r="G98" s="131" t="str">
        <f t="shared" si="41"/>
        <v/>
      </c>
      <c r="H98" s="131" t="str">
        <f t="shared" si="41"/>
        <v/>
      </c>
      <c r="I98" s="131" t="str">
        <f t="shared" si="41"/>
        <v/>
      </c>
      <c r="J98" s="131" t="str">
        <f t="shared" si="41"/>
        <v/>
      </c>
      <c r="K98" s="131" t="str">
        <f t="shared" si="41"/>
        <v/>
      </c>
      <c r="L98" s="131" t="str">
        <f t="shared" si="42"/>
        <v/>
      </c>
      <c r="M98" s="131" t="str">
        <f t="shared" si="42"/>
        <v/>
      </c>
      <c r="N98" s="131" t="str">
        <f t="shared" si="42"/>
        <v/>
      </c>
      <c r="O98" s="131" t="str">
        <f t="shared" si="42"/>
        <v/>
      </c>
      <c r="P98" s="131" t="str">
        <f t="shared" si="42"/>
        <v/>
      </c>
      <c r="Q98" s="131" t="str">
        <f t="shared" si="42"/>
        <v/>
      </c>
      <c r="R98" s="131" t="str">
        <f t="shared" si="42"/>
        <v/>
      </c>
      <c r="S98" s="131" t="str">
        <f t="shared" si="42"/>
        <v/>
      </c>
      <c r="T98" s="131" t="str">
        <f t="shared" si="42"/>
        <v/>
      </c>
      <c r="U98" s="131" t="str">
        <f t="shared" si="42"/>
        <v/>
      </c>
      <c r="V98" s="131" t="str">
        <f t="shared" si="43"/>
        <v/>
      </c>
      <c r="W98" s="131" t="str">
        <f t="shared" si="43"/>
        <v/>
      </c>
      <c r="X98" s="131" t="str">
        <f t="shared" si="43"/>
        <v/>
      </c>
      <c r="Y98" s="131" t="str">
        <f t="shared" si="43"/>
        <v/>
      </c>
      <c r="Z98" s="131" t="str">
        <f t="shared" si="43"/>
        <v/>
      </c>
      <c r="AA98" s="131" t="str">
        <f t="shared" si="43"/>
        <v/>
      </c>
      <c r="AB98" s="131" t="str">
        <f t="shared" si="43"/>
        <v/>
      </c>
      <c r="AC98" s="131" t="str">
        <f t="shared" si="43"/>
        <v/>
      </c>
      <c r="AD98" s="131" t="str">
        <f t="shared" si="43"/>
        <v/>
      </c>
      <c r="AE98" s="131" t="str">
        <f t="shared" si="43"/>
        <v/>
      </c>
      <c r="AF98" s="131" t="str">
        <f t="shared" si="44"/>
        <v/>
      </c>
      <c r="AG98" s="131" t="str">
        <f t="shared" si="44"/>
        <v/>
      </c>
      <c r="AH98" s="131" t="str">
        <f t="shared" si="44"/>
        <v/>
      </c>
      <c r="AI98" s="131" t="str">
        <f t="shared" si="44"/>
        <v/>
      </c>
      <c r="AJ98" s="131" t="str">
        <f t="shared" si="44"/>
        <v/>
      </c>
      <c r="AK98" s="131" t="str">
        <f t="shared" si="44"/>
        <v/>
      </c>
      <c r="AL98" s="131" t="str">
        <f t="shared" si="44"/>
        <v/>
      </c>
      <c r="AM98" s="131" t="str">
        <f t="shared" si="44"/>
        <v/>
      </c>
      <c r="AN98" s="131" t="str">
        <f t="shared" si="44"/>
        <v/>
      </c>
      <c r="AO98" s="131" t="str">
        <f t="shared" si="44"/>
        <v/>
      </c>
      <c r="AP98" s="131" t="str">
        <f t="shared" si="45"/>
        <v/>
      </c>
      <c r="AQ98" s="131" t="str">
        <f t="shared" si="45"/>
        <v/>
      </c>
      <c r="AR98" s="131" t="str">
        <f t="shared" si="45"/>
        <v/>
      </c>
      <c r="AS98" s="131" t="str">
        <f t="shared" si="45"/>
        <v/>
      </c>
      <c r="AT98" s="131" t="str">
        <f t="shared" si="45"/>
        <v/>
      </c>
      <c r="AU98" s="131" t="str">
        <f t="shared" si="45"/>
        <v/>
      </c>
      <c r="AV98" s="131" t="str">
        <f t="shared" si="45"/>
        <v/>
      </c>
      <c r="AW98" s="131" t="str">
        <f t="shared" si="45"/>
        <v/>
      </c>
      <c r="AX98" s="131" t="str">
        <f t="shared" si="45"/>
        <v/>
      </c>
      <c r="AY98" s="131" t="str">
        <f t="shared" si="45"/>
        <v/>
      </c>
      <c r="AZ98" s="131" t="str">
        <f t="shared" si="45"/>
        <v/>
      </c>
    </row>
    <row r="99" spans="1:52" x14ac:dyDescent="0.2">
      <c r="A99" s="135">
        <v>90</v>
      </c>
      <c r="B99" s="131" t="str">
        <f t="shared" si="41"/>
        <v/>
      </c>
      <c r="C99" s="131" t="str">
        <f t="shared" si="41"/>
        <v/>
      </c>
      <c r="D99" s="131" t="str">
        <f t="shared" si="41"/>
        <v/>
      </c>
      <c r="E99" s="131" t="str">
        <f t="shared" si="41"/>
        <v/>
      </c>
      <c r="F99" s="131" t="str">
        <f t="shared" si="41"/>
        <v/>
      </c>
      <c r="G99" s="131" t="str">
        <f t="shared" si="41"/>
        <v/>
      </c>
      <c r="H99" s="131" t="str">
        <f t="shared" si="41"/>
        <v/>
      </c>
      <c r="I99" s="131" t="str">
        <f t="shared" si="41"/>
        <v/>
      </c>
      <c r="J99" s="131" t="str">
        <f t="shared" si="41"/>
        <v/>
      </c>
      <c r="K99" s="131" t="str">
        <f t="shared" si="41"/>
        <v/>
      </c>
      <c r="L99" s="131" t="str">
        <f t="shared" si="42"/>
        <v/>
      </c>
      <c r="M99" s="131" t="str">
        <f t="shared" si="42"/>
        <v/>
      </c>
      <c r="N99" s="131" t="str">
        <f t="shared" si="42"/>
        <v/>
      </c>
      <c r="O99" s="131" t="str">
        <f t="shared" si="42"/>
        <v/>
      </c>
      <c r="P99" s="131" t="str">
        <f t="shared" si="42"/>
        <v/>
      </c>
      <c r="Q99" s="131" t="str">
        <f t="shared" si="42"/>
        <v/>
      </c>
      <c r="R99" s="131" t="str">
        <f t="shared" si="42"/>
        <v/>
      </c>
      <c r="S99" s="131" t="str">
        <f t="shared" si="42"/>
        <v/>
      </c>
      <c r="T99" s="131" t="str">
        <f t="shared" si="42"/>
        <v/>
      </c>
      <c r="U99" s="131" t="str">
        <f t="shared" si="42"/>
        <v/>
      </c>
      <c r="V99" s="131" t="str">
        <f t="shared" si="43"/>
        <v/>
      </c>
      <c r="W99" s="131" t="str">
        <f t="shared" si="43"/>
        <v/>
      </c>
      <c r="X99" s="131" t="str">
        <f t="shared" si="43"/>
        <v/>
      </c>
      <c r="Y99" s="131" t="str">
        <f t="shared" si="43"/>
        <v/>
      </c>
      <c r="Z99" s="131" t="str">
        <f t="shared" si="43"/>
        <v/>
      </c>
      <c r="AA99" s="131" t="str">
        <f t="shared" si="43"/>
        <v/>
      </c>
      <c r="AB99" s="131" t="str">
        <f t="shared" si="43"/>
        <v/>
      </c>
      <c r="AC99" s="131" t="str">
        <f t="shared" si="43"/>
        <v/>
      </c>
      <c r="AD99" s="131" t="str">
        <f t="shared" si="43"/>
        <v/>
      </c>
      <c r="AE99" s="131" t="str">
        <f t="shared" si="43"/>
        <v/>
      </c>
      <c r="AF99" s="131" t="str">
        <f t="shared" si="44"/>
        <v/>
      </c>
      <c r="AG99" s="131" t="str">
        <f t="shared" si="44"/>
        <v/>
      </c>
      <c r="AH99" s="131" t="str">
        <f t="shared" si="44"/>
        <v/>
      </c>
      <c r="AI99" s="131" t="str">
        <f t="shared" si="44"/>
        <v/>
      </c>
      <c r="AJ99" s="131" t="str">
        <f t="shared" si="44"/>
        <v/>
      </c>
      <c r="AK99" s="131" t="str">
        <f t="shared" si="44"/>
        <v/>
      </c>
      <c r="AL99" s="131" t="str">
        <f t="shared" si="44"/>
        <v/>
      </c>
      <c r="AM99" s="131" t="str">
        <f t="shared" si="44"/>
        <v/>
      </c>
      <c r="AN99" s="131" t="str">
        <f t="shared" si="44"/>
        <v/>
      </c>
      <c r="AO99" s="131" t="str">
        <f t="shared" si="44"/>
        <v/>
      </c>
      <c r="AP99" s="131" t="str">
        <f t="shared" si="45"/>
        <v/>
      </c>
      <c r="AQ99" s="131" t="str">
        <f t="shared" si="45"/>
        <v/>
      </c>
      <c r="AR99" s="131" t="str">
        <f t="shared" si="45"/>
        <v/>
      </c>
      <c r="AS99" s="131" t="str">
        <f t="shared" si="45"/>
        <v/>
      </c>
      <c r="AT99" s="131" t="str">
        <f t="shared" si="45"/>
        <v/>
      </c>
      <c r="AU99" s="131" t="str">
        <f t="shared" si="45"/>
        <v/>
      </c>
      <c r="AV99" s="131" t="str">
        <f t="shared" si="45"/>
        <v/>
      </c>
      <c r="AW99" s="131" t="str">
        <f t="shared" si="45"/>
        <v/>
      </c>
      <c r="AX99" s="131" t="str">
        <f t="shared" si="45"/>
        <v/>
      </c>
      <c r="AY99" s="131" t="str">
        <f t="shared" si="45"/>
        <v/>
      </c>
      <c r="AZ99" s="131" t="str">
        <f t="shared" si="45"/>
        <v/>
      </c>
    </row>
    <row r="100" spans="1:52" x14ac:dyDescent="0.2">
      <c r="A100" s="135">
        <v>91</v>
      </c>
      <c r="B100" s="131" t="str">
        <f t="shared" ref="B100:K109" si="46">IFERROR(VLOOKUP($B$3&amp;"_"&amp;B$8&amp;$A100,LookUpTable_CountyName_AllYears,3,FALSE),"")</f>
        <v/>
      </c>
      <c r="C100" s="131" t="str">
        <f t="shared" si="46"/>
        <v/>
      </c>
      <c r="D100" s="131" t="str">
        <f t="shared" si="46"/>
        <v/>
      </c>
      <c r="E100" s="131" t="str">
        <f t="shared" si="46"/>
        <v/>
      </c>
      <c r="F100" s="131" t="str">
        <f t="shared" si="46"/>
        <v/>
      </c>
      <c r="G100" s="131" t="str">
        <f t="shared" si="46"/>
        <v/>
      </c>
      <c r="H100" s="131" t="str">
        <f t="shared" si="46"/>
        <v/>
      </c>
      <c r="I100" s="131" t="str">
        <f t="shared" si="46"/>
        <v/>
      </c>
      <c r="J100" s="131" t="str">
        <f t="shared" si="46"/>
        <v/>
      </c>
      <c r="K100" s="131" t="str">
        <f t="shared" si="46"/>
        <v/>
      </c>
      <c r="L100" s="131" t="str">
        <f t="shared" ref="L100:U109" si="47">IFERROR(VLOOKUP($B$3&amp;"_"&amp;L$8&amp;$A100,LookUpTable_CountyName_AllYears,3,FALSE),"")</f>
        <v/>
      </c>
      <c r="M100" s="131" t="str">
        <f t="shared" si="47"/>
        <v/>
      </c>
      <c r="N100" s="131" t="str">
        <f t="shared" si="47"/>
        <v/>
      </c>
      <c r="O100" s="131" t="str">
        <f t="shared" si="47"/>
        <v/>
      </c>
      <c r="P100" s="131" t="str">
        <f t="shared" si="47"/>
        <v/>
      </c>
      <c r="Q100" s="131" t="str">
        <f t="shared" si="47"/>
        <v/>
      </c>
      <c r="R100" s="131" t="str">
        <f t="shared" si="47"/>
        <v/>
      </c>
      <c r="S100" s="131" t="str">
        <f t="shared" si="47"/>
        <v/>
      </c>
      <c r="T100" s="131" t="str">
        <f t="shared" si="47"/>
        <v/>
      </c>
      <c r="U100" s="131" t="str">
        <f t="shared" si="47"/>
        <v/>
      </c>
      <c r="V100" s="131" t="str">
        <f t="shared" ref="V100:AE109" si="48">IFERROR(VLOOKUP($B$3&amp;"_"&amp;V$8&amp;$A100,LookUpTable_CountyName_AllYears,3,FALSE),"")</f>
        <v/>
      </c>
      <c r="W100" s="131" t="str">
        <f t="shared" si="48"/>
        <v/>
      </c>
      <c r="X100" s="131" t="str">
        <f t="shared" si="48"/>
        <v/>
      </c>
      <c r="Y100" s="131" t="str">
        <f t="shared" si="48"/>
        <v/>
      </c>
      <c r="Z100" s="131" t="str">
        <f t="shared" si="48"/>
        <v/>
      </c>
      <c r="AA100" s="131" t="str">
        <f t="shared" si="48"/>
        <v/>
      </c>
      <c r="AB100" s="131" t="str">
        <f t="shared" si="48"/>
        <v/>
      </c>
      <c r="AC100" s="131" t="str">
        <f t="shared" si="48"/>
        <v/>
      </c>
      <c r="AD100" s="131" t="str">
        <f t="shared" si="48"/>
        <v/>
      </c>
      <c r="AE100" s="131" t="str">
        <f t="shared" si="48"/>
        <v/>
      </c>
      <c r="AF100" s="131" t="str">
        <f t="shared" ref="AF100:AO109" si="49">IFERROR(VLOOKUP($B$3&amp;"_"&amp;AF$8&amp;$A100,LookUpTable_CountyName_AllYears,3,FALSE),"")</f>
        <v/>
      </c>
      <c r="AG100" s="131" t="str">
        <f t="shared" si="49"/>
        <v/>
      </c>
      <c r="AH100" s="131" t="str">
        <f t="shared" si="49"/>
        <v/>
      </c>
      <c r="AI100" s="131" t="str">
        <f t="shared" si="49"/>
        <v/>
      </c>
      <c r="AJ100" s="131" t="str">
        <f t="shared" si="49"/>
        <v/>
      </c>
      <c r="AK100" s="131" t="str">
        <f t="shared" si="49"/>
        <v/>
      </c>
      <c r="AL100" s="131" t="str">
        <f t="shared" si="49"/>
        <v/>
      </c>
      <c r="AM100" s="131" t="str">
        <f t="shared" si="49"/>
        <v/>
      </c>
      <c r="AN100" s="131" t="str">
        <f t="shared" si="49"/>
        <v/>
      </c>
      <c r="AO100" s="131" t="str">
        <f t="shared" si="49"/>
        <v/>
      </c>
      <c r="AP100" s="131" t="str">
        <f t="shared" ref="AP100:AZ109" si="50">IFERROR(VLOOKUP($B$3&amp;"_"&amp;AP$8&amp;$A100,LookUpTable_CountyName_AllYears,3,FALSE),"")</f>
        <v/>
      </c>
      <c r="AQ100" s="131" t="str">
        <f t="shared" si="50"/>
        <v/>
      </c>
      <c r="AR100" s="131" t="str">
        <f t="shared" si="50"/>
        <v/>
      </c>
      <c r="AS100" s="131" t="str">
        <f t="shared" si="50"/>
        <v/>
      </c>
      <c r="AT100" s="131" t="str">
        <f t="shared" si="50"/>
        <v/>
      </c>
      <c r="AU100" s="131" t="str">
        <f t="shared" si="50"/>
        <v/>
      </c>
      <c r="AV100" s="131" t="str">
        <f t="shared" si="50"/>
        <v/>
      </c>
      <c r="AW100" s="131" t="str">
        <f t="shared" si="50"/>
        <v/>
      </c>
      <c r="AX100" s="131" t="str">
        <f t="shared" si="50"/>
        <v/>
      </c>
      <c r="AY100" s="131" t="str">
        <f t="shared" si="50"/>
        <v/>
      </c>
      <c r="AZ100" s="131" t="str">
        <f t="shared" si="50"/>
        <v/>
      </c>
    </row>
    <row r="101" spans="1:52" x14ac:dyDescent="0.2">
      <c r="A101" s="135">
        <v>92</v>
      </c>
      <c r="B101" s="131" t="str">
        <f t="shared" si="46"/>
        <v/>
      </c>
      <c r="C101" s="131" t="str">
        <f t="shared" si="46"/>
        <v/>
      </c>
      <c r="D101" s="131" t="str">
        <f t="shared" si="46"/>
        <v/>
      </c>
      <c r="E101" s="131" t="str">
        <f t="shared" si="46"/>
        <v/>
      </c>
      <c r="F101" s="131" t="str">
        <f t="shared" si="46"/>
        <v/>
      </c>
      <c r="G101" s="131" t="str">
        <f t="shared" si="46"/>
        <v/>
      </c>
      <c r="H101" s="131" t="str">
        <f t="shared" si="46"/>
        <v/>
      </c>
      <c r="I101" s="131" t="str">
        <f t="shared" si="46"/>
        <v/>
      </c>
      <c r="J101" s="131" t="str">
        <f t="shared" si="46"/>
        <v/>
      </c>
      <c r="K101" s="131" t="str">
        <f t="shared" si="46"/>
        <v/>
      </c>
      <c r="L101" s="131" t="str">
        <f t="shared" si="47"/>
        <v/>
      </c>
      <c r="M101" s="131" t="str">
        <f t="shared" si="47"/>
        <v/>
      </c>
      <c r="N101" s="131" t="str">
        <f t="shared" si="47"/>
        <v/>
      </c>
      <c r="O101" s="131" t="str">
        <f t="shared" si="47"/>
        <v/>
      </c>
      <c r="P101" s="131" t="str">
        <f t="shared" si="47"/>
        <v/>
      </c>
      <c r="Q101" s="131" t="str">
        <f t="shared" si="47"/>
        <v/>
      </c>
      <c r="R101" s="131" t="str">
        <f t="shared" si="47"/>
        <v/>
      </c>
      <c r="S101" s="131" t="str">
        <f t="shared" si="47"/>
        <v/>
      </c>
      <c r="T101" s="131" t="str">
        <f t="shared" si="47"/>
        <v/>
      </c>
      <c r="U101" s="131" t="str">
        <f t="shared" si="47"/>
        <v/>
      </c>
      <c r="V101" s="131" t="str">
        <f t="shared" si="48"/>
        <v/>
      </c>
      <c r="W101" s="131" t="str">
        <f t="shared" si="48"/>
        <v/>
      </c>
      <c r="X101" s="131" t="str">
        <f t="shared" si="48"/>
        <v/>
      </c>
      <c r="Y101" s="131" t="str">
        <f t="shared" si="48"/>
        <v/>
      </c>
      <c r="Z101" s="131" t="str">
        <f t="shared" si="48"/>
        <v/>
      </c>
      <c r="AA101" s="131" t="str">
        <f t="shared" si="48"/>
        <v/>
      </c>
      <c r="AB101" s="131" t="str">
        <f t="shared" si="48"/>
        <v/>
      </c>
      <c r="AC101" s="131" t="str">
        <f t="shared" si="48"/>
        <v/>
      </c>
      <c r="AD101" s="131" t="str">
        <f t="shared" si="48"/>
        <v/>
      </c>
      <c r="AE101" s="131" t="str">
        <f t="shared" si="48"/>
        <v/>
      </c>
      <c r="AF101" s="131" t="str">
        <f t="shared" si="49"/>
        <v/>
      </c>
      <c r="AG101" s="131" t="str">
        <f t="shared" si="49"/>
        <v/>
      </c>
      <c r="AH101" s="131" t="str">
        <f t="shared" si="49"/>
        <v/>
      </c>
      <c r="AI101" s="131" t="str">
        <f t="shared" si="49"/>
        <v/>
      </c>
      <c r="AJ101" s="131" t="str">
        <f t="shared" si="49"/>
        <v/>
      </c>
      <c r="AK101" s="131" t="str">
        <f t="shared" si="49"/>
        <v/>
      </c>
      <c r="AL101" s="131" t="str">
        <f t="shared" si="49"/>
        <v/>
      </c>
      <c r="AM101" s="131" t="str">
        <f t="shared" si="49"/>
        <v/>
      </c>
      <c r="AN101" s="131" t="str">
        <f t="shared" si="49"/>
        <v/>
      </c>
      <c r="AO101" s="131" t="str">
        <f t="shared" si="49"/>
        <v/>
      </c>
      <c r="AP101" s="131" t="str">
        <f t="shared" si="50"/>
        <v/>
      </c>
      <c r="AQ101" s="131" t="str">
        <f t="shared" si="50"/>
        <v/>
      </c>
      <c r="AR101" s="131" t="str">
        <f t="shared" si="50"/>
        <v/>
      </c>
      <c r="AS101" s="131" t="str">
        <f t="shared" si="50"/>
        <v/>
      </c>
      <c r="AT101" s="131" t="str">
        <f t="shared" si="50"/>
        <v/>
      </c>
      <c r="AU101" s="131" t="str">
        <f t="shared" si="50"/>
        <v/>
      </c>
      <c r="AV101" s="131" t="str">
        <f t="shared" si="50"/>
        <v/>
      </c>
      <c r="AW101" s="131" t="str">
        <f t="shared" si="50"/>
        <v/>
      </c>
      <c r="AX101" s="131" t="str">
        <f t="shared" si="50"/>
        <v/>
      </c>
      <c r="AY101" s="131" t="str">
        <f t="shared" si="50"/>
        <v/>
      </c>
      <c r="AZ101" s="131" t="str">
        <f t="shared" si="50"/>
        <v/>
      </c>
    </row>
    <row r="102" spans="1:52" x14ac:dyDescent="0.2">
      <c r="A102" s="135">
        <v>93</v>
      </c>
      <c r="B102" s="131" t="str">
        <f t="shared" si="46"/>
        <v/>
      </c>
      <c r="C102" s="131" t="str">
        <f t="shared" si="46"/>
        <v/>
      </c>
      <c r="D102" s="131" t="str">
        <f t="shared" si="46"/>
        <v/>
      </c>
      <c r="E102" s="131" t="str">
        <f t="shared" si="46"/>
        <v/>
      </c>
      <c r="F102" s="131" t="str">
        <f t="shared" si="46"/>
        <v/>
      </c>
      <c r="G102" s="131" t="str">
        <f t="shared" si="46"/>
        <v/>
      </c>
      <c r="H102" s="131" t="str">
        <f t="shared" si="46"/>
        <v/>
      </c>
      <c r="I102" s="131" t="str">
        <f t="shared" si="46"/>
        <v/>
      </c>
      <c r="J102" s="131" t="str">
        <f t="shared" si="46"/>
        <v/>
      </c>
      <c r="K102" s="131" t="str">
        <f t="shared" si="46"/>
        <v/>
      </c>
      <c r="L102" s="131" t="str">
        <f t="shared" si="47"/>
        <v/>
      </c>
      <c r="M102" s="131" t="str">
        <f t="shared" si="47"/>
        <v/>
      </c>
      <c r="N102" s="131" t="str">
        <f t="shared" si="47"/>
        <v/>
      </c>
      <c r="O102" s="131" t="str">
        <f t="shared" si="47"/>
        <v/>
      </c>
      <c r="P102" s="131" t="str">
        <f t="shared" si="47"/>
        <v/>
      </c>
      <c r="Q102" s="131" t="str">
        <f t="shared" si="47"/>
        <v/>
      </c>
      <c r="R102" s="131" t="str">
        <f t="shared" si="47"/>
        <v/>
      </c>
      <c r="S102" s="131" t="str">
        <f t="shared" si="47"/>
        <v/>
      </c>
      <c r="T102" s="131" t="str">
        <f t="shared" si="47"/>
        <v/>
      </c>
      <c r="U102" s="131" t="str">
        <f t="shared" si="47"/>
        <v/>
      </c>
      <c r="V102" s="131" t="str">
        <f t="shared" si="48"/>
        <v/>
      </c>
      <c r="W102" s="131" t="str">
        <f t="shared" si="48"/>
        <v/>
      </c>
      <c r="X102" s="131" t="str">
        <f t="shared" si="48"/>
        <v/>
      </c>
      <c r="Y102" s="131" t="str">
        <f t="shared" si="48"/>
        <v/>
      </c>
      <c r="Z102" s="131" t="str">
        <f t="shared" si="48"/>
        <v/>
      </c>
      <c r="AA102" s="131" t="str">
        <f t="shared" si="48"/>
        <v/>
      </c>
      <c r="AB102" s="131" t="str">
        <f t="shared" si="48"/>
        <v/>
      </c>
      <c r="AC102" s="131" t="str">
        <f t="shared" si="48"/>
        <v/>
      </c>
      <c r="AD102" s="131" t="str">
        <f t="shared" si="48"/>
        <v/>
      </c>
      <c r="AE102" s="131" t="str">
        <f t="shared" si="48"/>
        <v/>
      </c>
      <c r="AF102" s="131" t="str">
        <f t="shared" si="49"/>
        <v/>
      </c>
      <c r="AG102" s="131" t="str">
        <f t="shared" si="49"/>
        <v/>
      </c>
      <c r="AH102" s="131" t="str">
        <f t="shared" si="49"/>
        <v/>
      </c>
      <c r="AI102" s="131" t="str">
        <f t="shared" si="49"/>
        <v/>
      </c>
      <c r="AJ102" s="131" t="str">
        <f t="shared" si="49"/>
        <v/>
      </c>
      <c r="AK102" s="131" t="str">
        <f t="shared" si="49"/>
        <v/>
      </c>
      <c r="AL102" s="131" t="str">
        <f t="shared" si="49"/>
        <v/>
      </c>
      <c r="AM102" s="131" t="str">
        <f t="shared" si="49"/>
        <v/>
      </c>
      <c r="AN102" s="131" t="str">
        <f t="shared" si="49"/>
        <v/>
      </c>
      <c r="AO102" s="131" t="str">
        <f t="shared" si="49"/>
        <v/>
      </c>
      <c r="AP102" s="131" t="str">
        <f t="shared" si="50"/>
        <v/>
      </c>
      <c r="AQ102" s="131" t="str">
        <f t="shared" si="50"/>
        <v/>
      </c>
      <c r="AR102" s="131" t="str">
        <f t="shared" si="50"/>
        <v/>
      </c>
      <c r="AS102" s="131" t="str">
        <f t="shared" si="50"/>
        <v/>
      </c>
      <c r="AT102" s="131" t="str">
        <f t="shared" si="50"/>
        <v/>
      </c>
      <c r="AU102" s="131" t="str">
        <f t="shared" si="50"/>
        <v/>
      </c>
      <c r="AV102" s="131" t="str">
        <f t="shared" si="50"/>
        <v/>
      </c>
      <c r="AW102" s="131" t="str">
        <f t="shared" si="50"/>
        <v/>
      </c>
      <c r="AX102" s="131" t="str">
        <f t="shared" si="50"/>
        <v/>
      </c>
      <c r="AY102" s="131" t="str">
        <f t="shared" si="50"/>
        <v/>
      </c>
      <c r="AZ102" s="131" t="str">
        <f t="shared" si="50"/>
        <v/>
      </c>
    </row>
    <row r="103" spans="1:52" x14ac:dyDescent="0.2">
      <c r="A103" s="135">
        <v>94</v>
      </c>
      <c r="B103" s="131" t="str">
        <f t="shared" si="46"/>
        <v/>
      </c>
      <c r="C103" s="131" t="str">
        <f t="shared" si="46"/>
        <v/>
      </c>
      <c r="D103" s="131" t="str">
        <f t="shared" si="46"/>
        <v/>
      </c>
      <c r="E103" s="131" t="str">
        <f t="shared" si="46"/>
        <v/>
      </c>
      <c r="F103" s="131" t="str">
        <f t="shared" si="46"/>
        <v/>
      </c>
      <c r="G103" s="131" t="str">
        <f t="shared" si="46"/>
        <v/>
      </c>
      <c r="H103" s="131" t="str">
        <f t="shared" si="46"/>
        <v/>
      </c>
      <c r="I103" s="131" t="str">
        <f t="shared" si="46"/>
        <v/>
      </c>
      <c r="J103" s="131" t="str">
        <f t="shared" si="46"/>
        <v/>
      </c>
      <c r="K103" s="131" t="str">
        <f t="shared" si="46"/>
        <v/>
      </c>
      <c r="L103" s="131" t="str">
        <f t="shared" si="47"/>
        <v/>
      </c>
      <c r="M103" s="131" t="str">
        <f t="shared" si="47"/>
        <v/>
      </c>
      <c r="N103" s="131" t="str">
        <f t="shared" si="47"/>
        <v/>
      </c>
      <c r="O103" s="131" t="str">
        <f t="shared" si="47"/>
        <v/>
      </c>
      <c r="P103" s="131" t="str">
        <f t="shared" si="47"/>
        <v/>
      </c>
      <c r="Q103" s="131" t="str">
        <f t="shared" si="47"/>
        <v/>
      </c>
      <c r="R103" s="131" t="str">
        <f t="shared" si="47"/>
        <v/>
      </c>
      <c r="S103" s="131" t="str">
        <f t="shared" si="47"/>
        <v/>
      </c>
      <c r="T103" s="131" t="str">
        <f t="shared" si="47"/>
        <v/>
      </c>
      <c r="U103" s="131" t="str">
        <f t="shared" si="47"/>
        <v/>
      </c>
      <c r="V103" s="131" t="str">
        <f t="shared" si="48"/>
        <v/>
      </c>
      <c r="W103" s="131" t="str">
        <f t="shared" si="48"/>
        <v/>
      </c>
      <c r="X103" s="131" t="str">
        <f t="shared" si="48"/>
        <v/>
      </c>
      <c r="Y103" s="131" t="str">
        <f t="shared" si="48"/>
        <v/>
      </c>
      <c r="Z103" s="131" t="str">
        <f t="shared" si="48"/>
        <v/>
      </c>
      <c r="AA103" s="131" t="str">
        <f t="shared" si="48"/>
        <v/>
      </c>
      <c r="AB103" s="131" t="str">
        <f t="shared" si="48"/>
        <v/>
      </c>
      <c r="AC103" s="131" t="str">
        <f t="shared" si="48"/>
        <v/>
      </c>
      <c r="AD103" s="131" t="str">
        <f t="shared" si="48"/>
        <v/>
      </c>
      <c r="AE103" s="131" t="str">
        <f t="shared" si="48"/>
        <v/>
      </c>
      <c r="AF103" s="131" t="str">
        <f t="shared" si="49"/>
        <v/>
      </c>
      <c r="AG103" s="131" t="str">
        <f t="shared" si="49"/>
        <v/>
      </c>
      <c r="AH103" s="131" t="str">
        <f t="shared" si="49"/>
        <v/>
      </c>
      <c r="AI103" s="131" t="str">
        <f t="shared" si="49"/>
        <v/>
      </c>
      <c r="AJ103" s="131" t="str">
        <f t="shared" si="49"/>
        <v/>
      </c>
      <c r="AK103" s="131" t="str">
        <f t="shared" si="49"/>
        <v/>
      </c>
      <c r="AL103" s="131" t="str">
        <f t="shared" si="49"/>
        <v/>
      </c>
      <c r="AM103" s="131" t="str">
        <f t="shared" si="49"/>
        <v/>
      </c>
      <c r="AN103" s="131" t="str">
        <f t="shared" si="49"/>
        <v/>
      </c>
      <c r="AO103" s="131" t="str">
        <f t="shared" si="49"/>
        <v/>
      </c>
      <c r="AP103" s="131" t="str">
        <f t="shared" si="50"/>
        <v/>
      </c>
      <c r="AQ103" s="131" t="str">
        <f t="shared" si="50"/>
        <v/>
      </c>
      <c r="AR103" s="131" t="str">
        <f t="shared" si="50"/>
        <v/>
      </c>
      <c r="AS103" s="131" t="str">
        <f t="shared" si="50"/>
        <v/>
      </c>
      <c r="AT103" s="131" t="str">
        <f t="shared" si="50"/>
        <v/>
      </c>
      <c r="AU103" s="131" t="str">
        <f t="shared" si="50"/>
        <v/>
      </c>
      <c r="AV103" s="131" t="str">
        <f t="shared" si="50"/>
        <v/>
      </c>
      <c r="AW103" s="131" t="str">
        <f t="shared" si="50"/>
        <v/>
      </c>
      <c r="AX103" s="131" t="str">
        <f t="shared" si="50"/>
        <v/>
      </c>
      <c r="AY103" s="131" t="str">
        <f t="shared" si="50"/>
        <v/>
      </c>
      <c r="AZ103" s="131" t="str">
        <f t="shared" si="50"/>
        <v/>
      </c>
    </row>
    <row r="104" spans="1:52" x14ac:dyDescent="0.2">
      <c r="A104" s="135">
        <v>95</v>
      </c>
      <c r="B104" s="131" t="str">
        <f t="shared" si="46"/>
        <v/>
      </c>
      <c r="C104" s="131" t="str">
        <f t="shared" si="46"/>
        <v/>
      </c>
      <c r="D104" s="131" t="str">
        <f t="shared" si="46"/>
        <v/>
      </c>
      <c r="E104" s="131" t="str">
        <f t="shared" si="46"/>
        <v/>
      </c>
      <c r="F104" s="131" t="str">
        <f t="shared" si="46"/>
        <v/>
      </c>
      <c r="G104" s="131" t="str">
        <f t="shared" si="46"/>
        <v/>
      </c>
      <c r="H104" s="131" t="str">
        <f t="shared" si="46"/>
        <v/>
      </c>
      <c r="I104" s="131" t="str">
        <f t="shared" si="46"/>
        <v/>
      </c>
      <c r="J104" s="131" t="str">
        <f t="shared" si="46"/>
        <v/>
      </c>
      <c r="K104" s="131" t="str">
        <f t="shared" si="46"/>
        <v/>
      </c>
      <c r="L104" s="131" t="str">
        <f t="shared" si="47"/>
        <v/>
      </c>
      <c r="M104" s="131" t="str">
        <f t="shared" si="47"/>
        <v/>
      </c>
      <c r="N104" s="131" t="str">
        <f t="shared" si="47"/>
        <v/>
      </c>
      <c r="O104" s="131" t="str">
        <f t="shared" si="47"/>
        <v/>
      </c>
      <c r="P104" s="131" t="str">
        <f t="shared" si="47"/>
        <v/>
      </c>
      <c r="Q104" s="131" t="str">
        <f t="shared" si="47"/>
        <v/>
      </c>
      <c r="R104" s="131" t="str">
        <f t="shared" si="47"/>
        <v/>
      </c>
      <c r="S104" s="131" t="str">
        <f t="shared" si="47"/>
        <v/>
      </c>
      <c r="T104" s="131" t="str">
        <f t="shared" si="47"/>
        <v/>
      </c>
      <c r="U104" s="131" t="str">
        <f t="shared" si="47"/>
        <v/>
      </c>
      <c r="V104" s="131" t="str">
        <f t="shared" si="48"/>
        <v/>
      </c>
      <c r="W104" s="131" t="str">
        <f t="shared" si="48"/>
        <v/>
      </c>
      <c r="X104" s="131" t="str">
        <f t="shared" si="48"/>
        <v/>
      </c>
      <c r="Y104" s="131" t="str">
        <f t="shared" si="48"/>
        <v/>
      </c>
      <c r="Z104" s="131" t="str">
        <f t="shared" si="48"/>
        <v/>
      </c>
      <c r="AA104" s="131" t="str">
        <f t="shared" si="48"/>
        <v/>
      </c>
      <c r="AB104" s="131" t="str">
        <f t="shared" si="48"/>
        <v/>
      </c>
      <c r="AC104" s="131" t="str">
        <f t="shared" si="48"/>
        <v/>
      </c>
      <c r="AD104" s="131" t="str">
        <f t="shared" si="48"/>
        <v/>
      </c>
      <c r="AE104" s="131" t="str">
        <f t="shared" si="48"/>
        <v/>
      </c>
      <c r="AF104" s="131" t="str">
        <f t="shared" si="49"/>
        <v/>
      </c>
      <c r="AG104" s="131" t="str">
        <f t="shared" si="49"/>
        <v/>
      </c>
      <c r="AH104" s="131" t="str">
        <f t="shared" si="49"/>
        <v/>
      </c>
      <c r="AI104" s="131" t="str">
        <f t="shared" si="49"/>
        <v/>
      </c>
      <c r="AJ104" s="131" t="str">
        <f t="shared" si="49"/>
        <v/>
      </c>
      <c r="AK104" s="131" t="str">
        <f t="shared" si="49"/>
        <v/>
      </c>
      <c r="AL104" s="131" t="str">
        <f t="shared" si="49"/>
        <v/>
      </c>
      <c r="AM104" s="131" t="str">
        <f t="shared" si="49"/>
        <v/>
      </c>
      <c r="AN104" s="131" t="str">
        <f t="shared" si="49"/>
        <v/>
      </c>
      <c r="AO104" s="131" t="str">
        <f t="shared" si="49"/>
        <v/>
      </c>
      <c r="AP104" s="131" t="str">
        <f t="shared" si="50"/>
        <v/>
      </c>
      <c r="AQ104" s="131" t="str">
        <f t="shared" si="50"/>
        <v/>
      </c>
      <c r="AR104" s="131" t="str">
        <f t="shared" si="50"/>
        <v/>
      </c>
      <c r="AS104" s="131" t="str">
        <f t="shared" si="50"/>
        <v/>
      </c>
      <c r="AT104" s="131" t="str">
        <f t="shared" si="50"/>
        <v/>
      </c>
      <c r="AU104" s="131" t="str">
        <f t="shared" si="50"/>
        <v/>
      </c>
      <c r="AV104" s="131" t="str">
        <f t="shared" si="50"/>
        <v/>
      </c>
      <c r="AW104" s="131" t="str">
        <f t="shared" si="50"/>
        <v/>
      </c>
      <c r="AX104" s="131" t="str">
        <f t="shared" si="50"/>
        <v/>
      </c>
      <c r="AY104" s="131" t="str">
        <f t="shared" si="50"/>
        <v/>
      </c>
      <c r="AZ104" s="131" t="str">
        <f t="shared" si="50"/>
        <v/>
      </c>
    </row>
    <row r="105" spans="1:52" x14ac:dyDescent="0.2">
      <c r="A105" s="135">
        <v>96</v>
      </c>
      <c r="B105" s="131" t="str">
        <f t="shared" si="46"/>
        <v/>
      </c>
      <c r="C105" s="131" t="str">
        <f t="shared" si="46"/>
        <v/>
      </c>
      <c r="D105" s="131" t="str">
        <f t="shared" si="46"/>
        <v/>
      </c>
      <c r="E105" s="131" t="str">
        <f t="shared" si="46"/>
        <v/>
      </c>
      <c r="F105" s="131" t="str">
        <f t="shared" si="46"/>
        <v/>
      </c>
      <c r="G105" s="131" t="str">
        <f t="shared" si="46"/>
        <v/>
      </c>
      <c r="H105" s="131" t="str">
        <f t="shared" si="46"/>
        <v/>
      </c>
      <c r="I105" s="131" t="str">
        <f t="shared" si="46"/>
        <v/>
      </c>
      <c r="J105" s="131" t="str">
        <f t="shared" si="46"/>
        <v/>
      </c>
      <c r="K105" s="131" t="str">
        <f t="shared" si="46"/>
        <v/>
      </c>
      <c r="L105" s="131" t="str">
        <f t="shared" si="47"/>
        <v/>
      </c>
      <c r="M105" s="131" t="str">
        <f t="shared" si="47"/>
        <v/>
      </c>
      <c r="N105" s="131" t="str">
        <f t="shared" si="47"/>
        <v/>
      </c>
      <c r="O105" s="131" t="str">
        <f t="shared" si="47"/>
        <v/>
      </c>
      <c r="P105" s="131" t="str">
        <f t="shared" si="47"/>
        <v/>
      </c>
      <c r="Q105" s="131" t="str">
        <f t="shared" si="47"/>
        <v/>
      </c>
      <c r="R105" s="131" t="str">
        <f t="shared" si="47"/>
        <v/>
      </c>
      <c r="S105" s="131" t="str">
        <f t="shared" si="47"/>
        <v/>
      </c>
      <c r="T105" s="131" t="str">
        <f t="shared" si="47"/>
        <v/>
      </c>
      <c r="U105" s="131" t="str">
        <f t="shared" si="47"/>
        <v/>
      </c>
      <c r="V105" s="131" t="str">
        <f t="shared" si="48"/>
        <v/>
      </c>
      <c r="W105" s="131" t="str">
        <f t="shared" si="48"/>
        <v/>
      </c>
      <c r="X105" s="131" t="str">
        <f t="shared" si="48"/>
        <v/>
      </c>
      <c r="Y105" s="131" t="str">
        <f t="shared" si="48"/>
        <v/>
      </c>
      <c r="Z105" s="131" t="str">
        <f t="shared" si="48"/>
        <v/>
      </c>
      <c r="AA105" s="131" t="str">
        <f t="shared" si="48"/>
        <v/>
      </c>
      <c r="AB105" s="131" t="str">
        <f t="shared" si="48"/>
        <v/>
      </c>
      <c r="AC105" s="131" t="str">
        <f t="shared" si="48"/>
        <v/>
      </c>
      <c r="AD105" s="131" t="str">
        <f t="shared" si="48"/>
        <v/>
      </c>
      <c r="AE105" s="131" t="str">
        <f t="shared" si="48"/>
        <v/>
      </c>
      <c r="AF105" s="131" t="str">
        <f t="shared" si="49"/>
        <v/>
      </c>
      <c r="AG105" s="131" t="str">
        <f t="shared" si="49"/>
        <v/>
      </c>
      <c r="AH105" s="131" t="str">
        <f t="shared" si="49"/>
        <v/>
      </c>
      <c r="AI105" s="131" t="str">
        <f t="shared" si="49"/>
        <v/>
      </c>
      <c r="AJ105" s="131" t="str">
        <f t="shared" si="49"/>
        <v/>
      </c>
      <c r="AK105" s="131" t="str">
        <f t="shared" si="49"/>
        <v/>
      </c>
      <c r="AL105" s="131" t="str">
        <f t="shared" si="49"/>
        <v/>
      </c>
      <c r="AM105" s="131" t="str">
        <f t="shared" si="49"/>
        <v/>
      </c>
      <c r="AN105" s="131" t="str">
        <f t="shared" si="49"/>
        <v/>
      </c>
      <c r="AO105" s="131" t="str">
        <f t="shared" si="49"/>
        <v/>
      </c>
      <c r="AP105" s="131" t="str">
        <f t="shared" si="50"/>
        <v/>
      </c>
      <c r="AQ105" s="131" t="str">
        <f t="shared" si="50"/>
        <v/>
      </c>
      <c r="AR105" s="131" t="str">
        <f t="shared" si="50"/>
        <v/>
      </c>
      <c r="AS105" s="131" t="str">
        <f t="shared" si="50"/>
        <v/>
      </c>
      <c r="AT105" s="131" t="str">
        <f t="shared" si="50"/>
        <v/>
      </c>
      <c r="AU105" s="131" t="str">
        <f t="shared" si="50"/>
        <v/>
      </c>
      <c r="AV105" s="131" t="str">
        <f t="shared" si="50"/>
        <v/>
      </c>
      <c r="AW105" s="131" t="str">
        <f t="shared" si="50"/>
        <v/>
      </c>
      <c r="AX105" s="131" t="str">
        <f t="shared" si="50"/>
        <v/>
      </c>
      <c r="AY105" s="131" t="str">
        <f t="shared" si="50"/>
        <v/>
      </c>
      <c r="AZ105" s="131" t="str">
        <f t="shared" si="50"/>
        <v/>
      </c>
    </row>
    <row r="106" spans="1:52" x14ac:dyDescent="0.2">
      <c r="A106" s="135">
        <v>97</v>
      </c>
      <c r="B106" s="131" t="str">
        <f t="shared" si="46"/>
        <v/>
      </c>
      <c r="C106" s="131" t="str">
        <f t="shared" si="46"/>
        <v/>
      </c>
      <c r="D106" s="131" t="str">
        <f t="shared" si="46"/>
        <v/>
      </c>
      <c r="E106" s="131" t="str">
        <f t="shared" si="46"/>
        <v/>
      </c>
      <c r="F106" s="131" t="str">
        <f t="shared" si="46"/>
        <v/>
      </c>
      <c r="G106" s="131" t="str">
        <f t="shared" si="46"/>
        <v/>
      </c>
      <c r="H106" s="131" t="str">
        <f t="shared" si="46"/>
        <v/>
      </c>
      <c r="I106" s="131" t="str">
        <f t="shared" si="46"/>
        <v/>
      </c>
      <c r="J106" s="131" t="str">
        <f t="shared" si="46"/>
        <v/>
      </c>
      <c r="K106" s="131" t="str">
        <f t="shared" si="46"/>
        <v/>
      </c>
      <c r="L106" s="131" t="str">
        <f t="shared" si="47"/>
        <v/>
      </c>
      <c r="M106" s="131" t="str">
        <f t="shared" si="47"/>
        <v/>
      </c>
      <c r="N106" s="131" t="str">
        <f t="shared" si="47"/>
        <v/>
      </c>
      <c r="O106" s="131" t="str">
        <f t="shared" si="47"/>
        <v/>
      </c>
      <c r="P106" s="131" t="str">
        <f t="shared" si="47"/>
        <v/>
      </c>
      <c r="Q106" s="131" t="str">
        <f t="shared" si="47"/>
        <v/>
      </c>
      <c r="R106" s="131" t="str">
        <f t="shared" si="47"/>
        <v/>
      </c>
      <c r="S106" s="131" t="str">
        <f t="shared" si="47"/>
        <v/>
      </c>
      <c r="T106" s="131" t="str">
        <f t="shared" si="47"/>
        <v/>
      </c>
      <c r="U106" s="131" t="str">
        <f t="shared" si="47"/>
        <v/>
      </c>
      <c r="V106" s="131" t="str">
        <f t="shared" si="48"/>
        <v/>
      </c>
      <c r="W106" s="131" t="str">
        <f t="shared" si="48"/>
        <v/>
      </c>
      <c r="X106" s="131" t="str">
        <f t="shared" si="48"/>
        <v/>
      </c>
      <c r="Y106" s="131" t="str">
        <f t="shared" si="48"/>
        <v/>
      </c>
      <c r="Z106" s="131" t="str">
        <f t="shared" si="48"/>
        <v/>
      </c>
      <c r="AA106" s="131" t="str">
        <f t="shared" si="48"/>
        <v/>
      </c>
      <c r="AB106" s="131" t="str">
        <f t="shared" si="48"/>
        <v/>
      </c>
      <c r="AC106" s="131" t="str">
        <f t="shared" si="48"/>
        <v/>
      </c>
      <c r="AD106" s="131" t="str">
        <f t="shared" si="48"/>
        <v/>
      </c>
      <c r="AE106" s="131" t="str">
        <f t="shared" si="48"/>
        <v/>
      </c>
      <c r="AF106" s="131" t="str">
        <f t="shared" si="49"/>
        <v/>
      </c>
      <c r="AG106" s="131" t="str">
        <f t="shared" si="49"/>
        <v/>
      </c>
      <c r="AH106" s="131" t="str">
        <f t="shared" si="49"/>
        <v/>
      </c>
      <c r="AI106" s="131" t="str">
        <f t="shared" si="49"/>
        <v/>
      </c>
      <c r="AJ106" s="131" t="str">
        <f t="shared" si="49"/>
        <v/>
      </c>
      <c r="AK106" s="131" t="str">
        <f t="shared" si="49"/>
        <v/>
      </c>
      <c r="AL106" s="131" t="str">
        <f t="shared" si="49"/>
        <v/>
      </c>
      <c r="AM106" s="131" t="str">
        <f t="shared" si="49"/>
        <v/>
      </c>
      <c r="AN106" s="131" t="str">
        <f t="shared" si="49"/>
        <v/>
      </c>
      <c r="AO106" s="131" t="str">
        <f t="shared" si="49"/>
        <v/>
      </c>
      <c r="AP106" s="131" t="str">
        <f t="shared" si="50"/>
        <v/>
      </c>
      <c r="AQ106" s="131" t="str">
        <f t="shared" si="50"/>
        <v/>
      </c>
      <c r="AR106" s="131" t="str">
        <f t="shared" si="50"/>
        <v/>
      </c>
      <c r="AS106" s="131" t="str">
        <f t="shared" si="50"/>
        <v/>
      </c>
      <c r="AT106" s="131" t="str">
        <f t="shared" si="50"/>
        <v/>
      </c>
      <c r="AU106" s="131" t="str">
        <f t="shared" si="50"/>
        <v/>
      </c>
      <c r="AV106" s="131" t="str">
        <f t="shared" si="50"/>
        <v/>
      </c>
      <c r="AW106" s="131" t="str">
        <f t="shared" si="50"/>
        <v/>
      </c>
      <c r="AX106" s="131" t="str">
        <f t="shared" si="50"/>
        <v/>
      </c>
      <c r="AY106" s="131" t="str">
        <f t="shared" si="50"/>
        <v/>
      </c>
      <c r="AZ106" s="131" t="str">
        <f t="shared" si="50"/>
        <v/>
      </c>
    </row>
    <row r="107" spans="1:52" x14ac:dyDescent="0.2">
      <c r="A107" s="135">
        <v>98</v>
      </c>
      <c r="B107" s="131" t="str">
        <f t="shared" si="46"/>
        <v/>
      </c>
      <c r="C107" s="131" t="str">
        <f t="shared" si="46"/>
        <v/>
      </c>
      <c r="D107" s="131" t="str">
        <f t="shared" si="46"/>
        <v/>
      </c>
      <c r="E107" s="131" t="str">
        <f t="shared" si="46"/>
        <v/>
      </c>
      <c r="F107" s="131" t="str">
        <f t="shared" si="46"/>
        <v/>
      </c>
      <c r="G107" s="131" t="str">
        <f t="shared" si="46"/>
        <v/>
      </c>
      <c r="H107" s="131" t="str">
        <f t="shared" si="46"/>
        <v/>
      </c>
      <c r="I107" s="131" t="str">
        <f t="shared" si="46"/>
        <v/>
      </c>
      <c r="J107" s="131" t="str">
        <f t="shared" si="46"/>
        <v/>
      </c>
      <c r="K107" s="131" t="str">
        <f t="shared" si="46"/>
        <v/>
      </c>
      <c r="L107" s="131" t="str">
        <f t="shared" si="47"/>
        <v/>
      </c>
      <c r="M107" s="131" t="str">
        <f t="shared" si="47"/>
        <v/>
      </c>
      <c r="N107" s="131" t="str">
        <f t="shared" si="47"/>
        <v/>
      </c>
      <c r="O107" s="131" t="str">
        <f t="shared" si="47"/>
        <v/>
      </c>
      <c r="P107" s="131" t="str">
        <f t="shared" si="47"/>
        <v/>
      </c>
      <c r="Q107" s="131" t="str">
        <f t="shared" si="47"/>
        <v/>
      </c>
      <c r="R107" s="131" t="str">
        <f t="shared" si="47"/>
        <v/>
      </c>
      <c r="S107" s="131" t="str">
        <f t="shared" si="47"/>
        <v/>
      </c>
      <c r="T107" s="131" t="str">
        <f t="shared" si="47"/>
        <v/>
      </c>
      <c r="U107" s="131" t="str">
        <f t="shared" si="47"/>
        <v/>
      </c>
      <c r="V107" s="131" t="str">
        <f t="shared" si="48"/>
        <v/>
      </c>
      <c r="W107" s="131" t="str">
        <f t="shared" si="48"/>
        <v/>
      </c>
      <c r="X107" s="131" t="str">
        <f t="shared" si="48"/>
        <v/>
      </c>
      <c r="Y107" s="131" t="str">
        <f t="shared" si="48"/>
        <v/>
      </c>
      <c r="Z107" s="131" t="str">
        <f t="shared" si="48"/>
        <v/>
      </c>
      <c r="AA107" s="131" t="str">
        <f t="shared" si="48"/>
        <v/>
      </c>
      <c r="AB107" s="131" t="str">
        <f t="shared" si="48"/>
        <v/>
      </c>
      <c r="AC107" s="131" t="str">
        <f t="shared" si="48"/>
        <v/>
      </c>
      <c r="AD107" s="131" t="str">
        <f t="shared" si="48"/>
        <v/>
      </c>
      <c r="AE107" s="131" t="str">
        <f t="shared" si="48"/>
        <v/>
      </c>
      <c r="AF107" s="131" t="str">
        <f t="shared" si="49"/>
        <v/>
      </c>
      <c r="AG107" s="131" t="str">
        <f t="shared" si="49"/>
        <v/>
      </c>
      <c r="AH107" s="131" t="str">
        <f t="shared" si="49"/>
        <v/>
      </c>
      <c r="AI107" s="131" t="str">
        <f t="shared" si="49"/>
        <v/>
      </c>
      <c r="AJ107" s="131" t="str">
        <f t="shared" si="49"/>
        <v/>
      </c>
      <c r="AK107" s="131" t="str">
        <f t="shared" si="49"/>
        <v/>
      </c>
      <c r="AL107" s="131" t="str">
        <f t="shared" si="49"/>
        <v/>
      </c>
      <c r="AM107" s="131" t="str">
        <f t="shared" si="49"/>
        <v/>
      </c>
      <c r="AN107" s="131" t="str">
        <f t="shared" si="49"/>
        <v/>
      </c>
      <c r="AO107" s="131" t="str">
        <f t="shared" si="49"/>
        <v/>
      </c>
      <c r="AP107" s="131" t="str">
        <f t="shared" si="50"/>
        <v/>
      </c>
      <c r="AQ107" s="131" t="str">
        <f t="shared" si="50"/>
        <v/>
      </c>
      <c r="AR107" s="131" t="str">
        <f t="shared" si="50"/>
        <v/>
      </c>
      <c r="AS107" s="131" t="str">
        <f t="shared" si="50"/>
        <v/>
      </c>
      <c r="AT107" s="131" t="str">
        <f t="shared" si="50"/>
        <v/>
      </c>
      <c r="AU107" s="131" t="str">
        <f t="shared" si="50"/>
        <v/>
      </c>
      <c r="AV107" s="131" t="str">
        <f t="shared" si="50"/>
        <v/>
      </c>
      <c r="AW107" s="131" t="str">
        <f t="shared" si="50"/>
        <v/>
      </c>
      <c r="AX107" s="131" t="str">
        <f t="shared" si="50"/>
        <v/>
      </c>
      <c r="AY107" s="131" t="str">
        <f t="shared" si="50"/>
        <v/>
      </c>
      <c r="AZ107" s="131" t="str">
        <f t="shared" si="50"/>
        <v/>
      </c>
    </row>
    <row r="108" spans="1:52" x14ac:dyDescent="0.2">
      <c r="A108" s="135">
        <v>99</v>
      </c>
      <c r="B108" s="131" t="str">
        <f t="shared" si="46"/>
        <v/>
      </c>
      <c r="C108" s="131" t="str">
        <f t="shared" si="46"/>
        <v/>
      </c>
      <c r="D108" s="131" t="str">
        <f t="shared" si="46"/>
        <v/>
      </c>
      <c r="E108" s="131" t="str">
        <f t="shared" si="46"/>
        <v/>
      </c>
      <c r="F108" s="131" t="str">
        <f t="shared" si="46"/>
        <v/>
      </c>
      <c r="G108" s="131" t="str">
        <f t="shared" si="46"/>
        <v/>
      </c>
      <c r="H108" s="131" t="str">
        <f t="shared" si="46"/>
        <v/>
      </c>
      <c r="I108" s="131" t="str">
        <f t="shared" si="46"/>
        <v/>
      </c>
      <c r="J108" s="131" t="str">
        <f t="shared" si="46"/>
        <v/>
      </c>
      <c r="K108" s="131" t="str">
        <f t="shared" si="46"/>
        <v/>
      </c>
      <c r="L108" s="131" t="str">
        <f t="shared" si="47"/>
        <v/>
      </c>
      <c r="M108" s="131" t="str">
        <f t="shared" si="47"/>
        <v/>
      </c>
      <c r="N108" s="131" t="str">
        <f t="shared" si="47"/>
        <v/>
      </c>
      <c r="O108" s="131" t="str">
        <f t="shared" si="47"/>
        <v/>
      </c>
      <c r="P108" s="131" t="str">
        <f t="shared" si="47"/>
        <v/>
      </c>
      <c r="Q108" s="131" t="str">
        <f t="shared" si="47"/>
        <v/>
      </c>
      <c r="R108" s="131" t="str">
        <f t="shared" si="47"/>
        <v/>
      </c>
      <c r="S108" s="131" t="str">
        <f t="shared" si="47"/>
        <v/>
      </c>
      <c r="T108" s="131" t="str">
        <f t="shared" si="47"/>
        <v/>
      </c>
      <c r="U108" s="131" t="str">
        <f t="shared" si="47"/>
        <v/>
      </c>
      <c r="V108" s="131" t="str">
        <f t="shared" si="48"/>
        <v/>
      </c>
      <c r="W108" s="131" t="str">
        <f t="shared" si="48"/>
        <v/>
      </c>
      <c r="X108" s="131" t="str">
        <f t="shared" si="48"/>
        <v/>
      </c>
      <c r="Y108" s="131" t="str">
        <f t="shared" si="48"/>
        <v/>
      </c>
      <c r="Z108" s="131" t="str">
        <f t="shared" si="48"/>
        <v/>
      </c>
      <c r="AA108" s="131" t="str">
        <f t="shared" si="48"/>
        <v/>
      </c>
      <c r="AB108" s="131" t="str">
        <f t="shared" si="48"/>
        <v/>
      </c>
      <c r="AC108" s="131" t="str">
        <f t="shared" si="48"/>
        <v/>
      </c>
      <c r="AD108" s="131" t="str">
        <f t="shared" si="48"/>
        <v/>
      </c>
      <c r="AE108" s="131" t="str">
        <f t="shared" si="48"/>
        <v/>
      </c>
      <c r="AF108" s="131" t="str">
        <f t="shared" si="49"/>
        <v/>
      </c>
      <c r="AG108" s="131" t="str">
        <f t="shared" si="49"/>
        <v/>
      </c>
      <c r="AH108" s="131" t="str">
        <f t="shared" si="49"/>
        <v/>
      </c>
      <c r="AI108" s="131" t="str">
        <f t="shared" si="49"/>
        <v/>
      </c>
      <c r="AJ108" s="131" t="str">
        <f t="shared" si="49"/>
        <v/>
      </c>
      <c r="AK108" s="131" t="str">
        <f t="shared" si="49"/>
        <v/>
      </c>
      <c r="AL108" s="131" t="str">
        <f t="shared" si="49"/>
        <v/>
      </c>
      <c r="AM108" s="131" t="str">
        <f t="shared" si="49"/>
        <v/>
      </c>
      <c r="AN108" s="131" t="str">
        <f t="shared" si="49"/>
        <v/>
      </c>
      <c r="AO108" s="131" t="str">
        <f t="shared" si="49"/>
        <v/>
      </c>
      <c r="AP108" s="131" t="str">
        <f t="shared" si="50"/>
        <v/>
      </c>
      <c r="AQ108" s="131" t="str">
        <f t="shared" si="50"/>
        <v/>
      </c>
      <c r="AR108" s="131" t="str">
        <f t="shared" si="50"/>
        <v/>
      </c>
      <c r="AS108" s="131" t="str">
        <f t="shared" si="50"/>
        <v/>
      </c>
      <c r="AT108" s="131" t="str">
        <f t="shared" si="50"/>
        <v/>
      </c>
      <c r="AU108" s="131" t="str">
        <f t="shared" si="50"/>
        <v/>
      </c>
      <c r="AV108" s="131" t="str">
        <f t="shared" si="50"/>
        <v/>
      </c>
      <c r="AW108" s="131" t="str">
        <f t="shared" si="50"/>
        <v/>
      </c>
      <c r="AX108" s="131" t="str">
        <f t="shared" si="50"/>
        <v/>
      </c>
      <c r="AY108" s="131" t="str">
        <f t="shared" si="50"/>
        <v/>
      </c>
      <c r="AZ108" s="131" t="str">
        <f t="shared" si="50"/>
        <v/>
      </c>
    </row>
    <row r="109" spans="1:52" x14ac:dyDescent="0.2">
      <c r="A109" s="135">
        <v>100</v>
      </c>
      <c r="B109" s="131" t="str">
        <f t="shared" si="46"/>
        <v/>
      </c>
      <c r="C109" s="131" t="str">
        <f t="shared" si="46"/>
        <v/>
      </c>
      <c r="D109" s="131" t="str">
        <f t="shared" si="46"/>
        <v/>
      </c>
      <c r="E109" s="131" t="str">
        <f t="shared" si="46"/>
        <v/>
      </c>
      <c r="F109" s="131" t="str">
        <f t="shared" si="46"/>
        <v/>
      </c>
      <c r="G109" s="131" t="str">
        <f t="shared" si="46"/>
        <v/>
      </c>
      <c r="H109" s="131" t="str">
        <f t="shared" si="46"/>
        <v/>
      </c>
      <c r="I109" s="131" t="str">
        <f t="shared" si="46"/>
        <v/>
      </c>
      <c r="J109" s="131" t="str">
        <f t="shared" si="46"/>
        <v/>
      </c>
      <c r="K109" s="131" t="str">
        <f t="shared" si="46"/>
        <v/>
      </c>
      <c r="L109" s="131" t="str">
        <f t="shared" si="47"/>
        <v/>
      </c>
      <c r="M109" s="131" t="str">
        <f t="shared" si="47"/>
        <v/>
      </c>
      <c r="N109" s="131" t="str">
        <f t="shared" si="47"/>
        <v/>
      </c>
      <c r="O109" s="131" t="str">
        <f t="shared" si="47"/>
        <v/>
      </c>
      <c r="P109" s="131" t="str">
        <f t="shared" si="47"/>
        <v/>
      </c>
      <c r="Q109" s="131" t="str">
        <f t="shared" si="47"/>
        <v/>
      </c>
      <c r="R109" s="131" t="str">
        <f t="shared" si="47"/>
        <v/>
      </c>
      <c r="S109" s="131" t="str">
        <f t="shared" si="47"/>
        <v/>
      </c>
      <c r="T109" s="131" t="str">
        <f t="shared" si="47"/>
        <v/>
      </c>
      <c r="U109" s="131" t="str">
        <f t="shared" si="47"/>
        <v/>
      </c>
      <c r="V109" s="131" t="str">
        <f t="shared" si="48"/>
        <v/>
      </c>
      <c r="W109" s="131" t="str">
        <f t="shared" si="48"/>
        <v/>
      </c>
      <c r="X109" s="131" t="str">
        <f t="shared" si="48"/>
        <v/>
      </c>
      <c r="Y109" s="131" t="str">
        <f t="shared" si="48"/>
        <v/>
      </c>
      <c r="Z109" s="131" t="str">
        <f t="shared" si="48"/>
        <v/>
      </c>
      <c r="AA109" s="131" t="str">
        <f t="shared" si="48"/>
        <v/>
      </c>
      <c r="AB109" s="131" t="str">
        <f t="shared" si="48"/>
        <v/>
      </c>
      <c r="AC109" s="131" t="str">
        <f t="shared" si="48"/>
        <v/>
      </c>
      <c r="AD109" s="131" t="str">
        <f t="shared" si="48"/>
        <v/>
      </c>
      <c r="AE109" s="131" t="str">
        <f t="shared" si="48"/>
        <v/>
      </c>
      <c r="AF109" s="131" t="str">
        <f t="shared" si="49"/>
        <v/>
      </c>
      <c r="AG109" s="131" t="str">
        <f t="shared" si="49"/>
        <v/>
      </c>
      <c r="AH109" s="131" t="str">
        <f t="shared" si="49"/>
        <v/>
      </c>
      <c r="AI109" s="131" t="str">
        <f t="shared" si="49"/>
        <v/>
      </c>
      <c r="AJ109" s="131" t="str">
        <f t="shared" si="49"/>
        <v/>
      </c>
      <c r="AK109" s="131" t="str">
        <f t="shared" si="49"/>
        <v/>
      </c>
      <c r="AL109" s="131" t="str">
        <f t="shared" si="49"/>
        <v/>
      </c>
      <c r="AM109" s="131" t="str">
        <f t="shared" si="49"/>
        <v/>
      </c>
      <c r="AN109" s="131" t="str">
        <f t="shared" si="49"/>
        <v/>
      </c>
      <c r="AO109" s="131" t="str">
        <f t="shared" si="49"/>
        <v/>
      </c>
      <c r="AP109" s="131" t="str">
        <f t="shared" si="50"/>
        <v/>
      </c>
      <c r="AQ109" s="131" t="str">
        <f t="shared" si="50"/>
        <v/>
      </c>
      <c r="AR109" s="131" t="str">
        <f t="shared" si="50"/>
        <v/>
      </c>
      <c r="AS109" s="131" t="str">
        <f t="shared" si="50"/>
        <v/>
      </c>
      <c r="AT109" s="131" t="str">
        <f t="shared" si="50"/>
        <v/>
      </c>
      <c r="AU109" s="131" t="str">
        <f t="shared" si="50"/>
        <v/>
      </c>
      <c r="AV109" s="131" t="str">
        <f t="shared" si="50"/>
        <v/>
      </c>
      <c r="AW109" s="131" t="str">
        <f t="shared" si="50"/>
        <v/>
      </c>
      <c r="AX109" s="131" t="str">
        <f t="shared" si="50"/>
        <v/>
      </c>
      <c r="AY109" s="131" t="str">
        <f t="shared" si="50"/>
        <v/>
      </c>
      <c r="AZ109" s="131" t="str">
        <f t="shared" si="50"/>
        <v/>
      </c>
    </row>
    <row r="110" spans="1:52" x14ac:dyDescent="0.2">
      <c r="A110" s="135">
        <v>101</v>
      </c>
      <c r="B110" s="131" t="str">
        <f t="shared" ref="B110:K119" si="51">IFERROR(VLOOKUP($B$3&amp;"_"&amp;B$8&amp;$A110,LookUpTable_CountyName_AllYears,3,FALSE),"")</f>
        <v/>
      </c>
      <c r="C110" s="131" t="str">
        <f t="shared" si="51"/>
        <v/>
      </c>
      <c r="D110" s="131" t="str">
        <f t="shared" si="51"/>
        <v/>
      </c>
      <c r="E110" s="131" t="str">
        <f t="shared" si="51"/>
        <v/>
      </c>
      <c r="F110" s="131" t="str">
        <f t="shared" si="51"/>
        <v/>
      </c>
      <c r="G110" s="131" t="str">
        <f t="shared" si="51"/>
        <v/>
      </c>
      <c r="H110" s="131" t="str">
        <f t="shared" si="51"/>
        <v/>
      </c>
      <c r="I110" s="131" t="str">
        <f t="shared" si="51"/>
        <v/>
      </c>
      <c r="J110" s="131" t="str">
        <f t="shared" si="51"/>
        <v/>
      </c>
      <c r="K110" s="131" t="str">
        <f t="shared" si="51"/>
        <v/>
      </c>
      <c r="L110" s="131" t="str">
        <f t="shared" ref="L110:U119" si="52">IFERROR(VLOOKUP($B$3&amp;"_"&amp;L$8&amp;$A110,LookUpTable_CountyName_AllYears,3,FALSE),"")</f>
        <v/>
      </c>
      <c r="M110" s="131" t="str">
        <f t="shared" si="52"/>
        <v/>
      </c>
      <c r="N110" s="131" t="str">
        <f t="shared" si="52"/>
        <v/>
      </c>
      <c r="O110" s="131" t="str">
        <f t="shared" si="52"/>
        <v/>
      </c>
      <c r="P110" s="131" t="str">
        <f t="shared" si="52"/>
        <v/>
      </c>
      <c r="Q110" s="131" t="str">
        <f t="shared" si="52"/>
        <v/>
      </c>
      <c r="R110" s="131" t="str">
        <f t="shared" si="52"/>
        <v/>
      </c>
      <c r="S110" s="131" t="str">
        <f t="shared" si="52"/>
        <v/>
      </c>
      <c r="T110" s="131" t="str">
        <f t="shared" si="52"/>
        <v/>
      </c>
      <c r="U110" s="131" t="str">
        <f t="shared" si="52"/>
        <v/>
      </c>
      <c r="V110" s="131" t="str">
        <f t="shared" ref="V110:AE119" si="53">IFERROR(VLOOKUP($B$3&amp;"_"&amp;V$8&amp;$A110,LookUpTable_CountyName_AllYears,3,FALSE),"")</f>
        <v/>
      </c>
      <c r="W110" s="131" t="str">
        <f t="shared" si="53"/>
        <v/>
      </c>
      <c r="X110" s="131" t="str">
        <f t="shared" si="53"/>
        <v/>
      </c>
      <c r="Y110" s="131" t="str">
        <f t="shared" si="53"/>
        <v/>
      </c>
      <c r="Z110" s="131" t="str">
        <f t="shared" si="53"/>
        <v/>
      </c>
      <c r="AA110" s="131" t="str">
        <f t="shared" si="53"/>
        <v/>
      </c>
      <c r="AB110" s="131" t="str">
        <f t="shared" si="53"/>
        <v/>
      </c>
      <c r="AC110" s="131" t="str">
        <f t="shared" si="53"/>
        <v/>
      </c>
      <c r="AD110" s="131" t="str">
        <f t="shared" si="53"/>
        <v/>
      </c>
      <c r="AE110" s="131" t="str">
        <f t="shared" si="53"/>
        <v/>
      </c>
      <c r="AF110" s="131" t="str">
        <f t="shared" ref="AF110:AO119" si="54">IFERROR(VLOOKUP($B$3&amp;"_"&amp;AF$8&amp;$A110,LookUpTable_CountyName_AllYears,3,FALSE),"")</f>
        <v/>
      </c>
      <c r="AG110" s="131" t="str">
        <f t="shared" si="54"/>
        <v/>
      </c>
      <c r="AH110" s="131" t="str">
        <f t="shared" si="54"/>
        <v/>
      </c>
      <c r="AI110" s="131" t="str">
        <f t="shared" si="54"/>
        <v/>
      </c>
      <c r="AJ110" s="131" t="str">
        <f t="shared" si="54"/>
        <v/>
      </c>
      <c r="AK110" s="131" t="str">
        <f t="shared" si="54"/>
        <v/>
      </c>
      <c r="AL110" s="131" t="str">
        <f t="shared" si="54"/>
        <v/>
      </c>
      <c r="AM110" s="131" t="str">
        <f t="shared" si="54"/>
        <v/>
      </c>
      <c r="AN110" s="131" t="str">
        <f t="shared" si="54"/>
        <v/>
      </c>
      <c r="AO110" s="131" t="str">
        <f t="shared" si="54"/>
        <v/>
      </c>
      <c r="AP110" s="131" t="str">
        <f t="shared" ref="AP110:AZ119" si="55">IFERROR(VLOOKUP($B$3&amp;"_"&amp;AP$8&amp;$A110,LookUpTable_CountyName_AllYears,3,FALSE),"")</f>
        <v/>
      </c>
      <c r="AQ110" s="131" t="str">
        <f t="shared" si="55"/>
        <v/>
      </c>
      <c r="AR110" s="131" t="str">
        <f t="shared" si="55"/>
        <v/>
      </c>
      <c r="AS110" s="131" t="str">
        <f t="shared" si="55"/>
        <v/>
      </c>
      <c r="AT110" s="131" t="str">
        <f t="shared" si="55"/>
        <v/>
      </c>
      <c r="AU110" s="131" t="str">
        <f t="shared" si="55"/>
        <v/>
      </c>
      <c r="AV110" s="131" t="str">
        <f t="shared" si="55"/>
        <v/>
      </c>
      <c r="AW110" s="131" t="str">
        <f t="shared" si="55"/>
        <v/>
      </c>
      <c r="AX110" s="131" t="str">
        <f t="shared" si="55"/>
        <v/>
      </c>
      <c r="AY110" s="131" t="str">
        <f t="shared" si="55"/>
        <v/>
      </c>
      <c r="AZ110" s="131" t="str">
        <f t="shared" si="55"/>
        <v/>
      </c>
    </row>
    <row r="111" spans="1:52" x14ac:dyDescent="0.2">
      <c r="A111" s="135">
        <v>102</v>
      </c>
      <c r="B111" s="131" t="str">
        <f t="shared" si="51"/>
        <v/>
      </c>
      <c r="C111" s="131" t="str">
        <f t="shared" si="51"/>
        <v/>
      </c>
      <c r="D111" s="131" t="str">
        <f t="shared" si="51"/>
        <v/>
      </c>
      <c r="E111" s="131" t="str">
        <f t="shared" si="51"/>
        <v/>
      </c>
      <c r="F111" s="131" t="str">
        <f t="shared" si="51"/>
        <v/>
      </c>
      <c r="G111" s="131" t="str">
        <f t="shared" si="51"/>
        <v/>
      </c>
      <c r="H111" s="131" t="str">
        <f t="shared" si="51"/>
        <v/>
      </c>
      <c r="I111" s="131" t="str">
        <f t="shared" si="51"/>
        <v/>
      </c>
      <c r="J111" s="131" t="str">
        <f t="shared" si="51"/>
        <v/>
      </c>
      <c r="K111" s="131" t="str">
        <f t="shared" si="51"/>
        <v/>
      </c>
      <c r="L111" s="131" t="str">
        <f t="shared" si="52"/>
        <v/>
      </c>
      <c r="M111" s="131" t="str">
        <f t="shared" si="52"/>
        <v/>
      </c>
      <c r="N111" s="131" t="str">
        <f t="shared" si="52"/>
        <v/>
      </c>
      <c r="O111" s="131" t="str">
        <f t="shared" si="52"/>
        <v/>
      </c>
      <c r="P111" s="131" t="str">
        <f t="shared" si="52"/>
        <v/>
      </c>
      <c r="Q111" s="131" t="str">
        <f t="shared" si="52"/>
        <v/>
      </c>
      <c r="R111" s="131" t="str">
        <f t="shared" si="52"/>
        <v/>
      </c>
      <c r="S111" s="131" t="str">
        <f t="shared" si="52"/>
        <v/>
      </c>
      <c r="T111" s="131" t="str">
        <f t="shared" si="52"/>
        <v/>
      </c>
      <c r="U111" s="131" t="str">
        <f t="shared" si="52"/>
        <v/>
      </c>
      <c r="V111" s="131" t="str">
        <f t="shared" si="53"/>
        <v/>
      </c>
      <c r="W111" s="131" t="str">
        <f t="shared" si="53"/>
        <v/>
      </c>
      <c r="X111" s="131" t="str">
        <f t="shared" si="53"/>
        <v/>
      </c>
      <c r="Y111" s="131" t="str">
        <f t="shared" si="53"/>
        <v/>
      </c>
      <c r="Z111" s="131" t="str">
        <f t="shared" si="53"/>
        <v/>
      </c>
      <c r="AA111" s="131" t="str">
        <f t="shared" si="53"/>
        <v/>
      </c>
      <c r="AB111" s="131" t="str">
        <f t="shared" si="53"/>
        <v/>
      </c>
      <c r="AC111" s="131" t="str">
        <f t="shared" si="53"/>
        <v/>
      </c>
      <c r="AD111" s="131" t="str">
        <f t="shared" si="53"/>
        <v/>
      </c>
      <c r="AE111" s="131" t="str">
        <f t="shared" si="53"/>
        <v/>
      </c>
      <c r="AF111" s="131" t="str">
        <f t="shared" si="54"/>
        <v/>
      </c>
      <c r="AG111" s="131" t="str">
        <f t="shared" si="54"/>
        <v/>
      </c>
      <c r="AH111" s="131" t="str">
        <f t="shared" si="54"/>
        <v/>
      </c>
      <c r="AI111" s="131" t="str">
        <f t="shared" si="54"/>
        <v/>
      </c>
      <c r="AJ111" s="131" t="str">
        <f t="shared" si="54"/>
        <v/>
      </c>
      <c r="AK111" s="131" t="str">
        <f t="shared" si="54"/>
        <v/>
      </c>
      <c r="AL111" s="131" t="str">
        <f t="shared" si="54"/>
        <v/>
      </c>
      <c r="AM111" s="131" t="str">
        <f t="shared" si="54"/>
        <v/>
      </c>
      <c r="AN111" s="131" t="str">
        <f t="shared" si="54"/>
        <v/>
      </c>
      <c r="AO111" s="131" t="str">
        <f t="shared" si="54"/>
        <v/>
      </c>
      <c r="AP111" s="131" t="str">
        <f t="shared" si="55"/>
        <v/>
      </c>
      <c r="AQ111" s="131" t="str">
        <f t="shared" si="55"/>
        <v/>
      </c>
      <c r="AR111" s="131" t="str">
        <f t="shared" si="55"/>
        <v/>
      </c>
      <c r="AS111" s="131" t="str">
        <f t="shared" si="55"/>
        <v/>
      </c>
      <c r="AT111" s="131" t="str">
        <f t="shared" si="55"/>
        <v/>
      </c>
      <c r="AU111" s="131" t="str">
        <f t="shared" si="55"/>
        <v/>
      </c>
      <c r="AV111" s="131" t="str">
        <f t="shared" si="55"/>
        <v/>
      </c>
      <c r="AW111" s="131" t="str">
        <f t="shared" si="55"/>
        <v/>
      </c>
      <c r="AX111" s="131" t="str">
        <f t="shared" si="55"/>
        <v/>
      </c>
      <c r="AY111" s="131" t="str">
        <f t="shared" si="55"/>
        <v/>
      </c>
      <c r="AZ111" s="131" t="str">
        <f t="shared" si="55"/>
        <v/>
      </c>
    </row>
    <row r="112" spans="1:52" x14ac:dyDescent="0.2">
      <c r="A112" s="135">
        <v>103</v>
      </c>
      <c r="B112" s="131" t="str">
        <f t="shared" si="51"/>
        <v/>
      </c>
      <c r="C112" s="131" t="str">
        <f t="shared" si="51"/>
        <v/>
      </c>
      <c r="D112" s="131" t="str">
        <f t="shared" si="51"/>
        <v/>
      </c>
      <c r="E112" s="131" t="str">
        <f t="shared" si="51"/>
        <v/>
      </c>
      <c r="F112" s="131" t="str">
        <f t="shared" si="51"/>
        <v/>
      </c>
      <c r="G112" s="131" t="str">
        <f t="shared" si="51"/>
        <v/>
      </c>
      <c r="H112" s="131" t="str">
        <f t="shared" si="51"/>
        <v/>
      </c>
      <c r="I112" s="131" t="str">
        <f t="shared" si="51"/>
        <v/>
      </c>
      <c r="J112" s="131" t="str">
        <f t="shared" si="51"/>
        <v/>
      </c>
      <c r="K112" s="131" t="str">
        <f t="shared" si="51"/>
        <v/>
      </c>
      <c r="L112" s="131" t="str">
        <f t="shared" si="52"/>
        <v/>
      </c>
      <c r="M112" s="131" t="str">
        <f t="shared" si="52"/>
        <v/>
      </c>
      <c r="N112" s="131" t="str">
        <f t="shared" si="52"/>
        <v/>
      </c>
      <c r="O112" s="131" t="str">
        <f t="shared" si="52"/>
        <v/>
      </c>
      <c r="P112" s="131" t="str">
        <f t="shared" si="52"/>
        <v/>
      </c>
      <c r="Q112" s="131" t="str">
        <f t="shared" si="52"/>
        <v/>
      </c>
      <c r="R112" s="131" t="str">
        <f t="shared" si="52"/>
        <v/>
      </c>
      <c r="S112" s="131" t="str">
        <f t="shared" si="52"/>
        <v/>
      </c>
      <c r="T112" s="131" t="str">
        <f t="shared" si="52"/>
        <v/>
      </c>
      <c r="U112" s="131" t="str">
        <f t="shared" si="52"/>
        <v/>
      </c>
      <c r="V112" s="131" t="str">
        <f t="shared" si="53"/>
        <v/>
      </c>
      <c r="W112" s="131" t="str">
        <f t="shared" si="53"/>
        <v/>
      </c>
      <c r="X112" s="131" t="str">
        <f t="shared" si="53"/>
        <v/>
      </c>
      <c r="Y112" s="131" t="str">
        <f t="shared" si="53"/>
        <v/>
      </c>
      <c r="Z112" s="131" t="str">
        <f t="shared" si="53"/>
        <v/>
      </c>
      <c r="AA112" s="131" t="str">
        <f t="shared" si="53"/>
        <v/>
      </c>
      <c r="AB112" s="131" t="str">
        <f t="shared" si="53"/>
        <v/>
      </c>
      <c r="AC112" s="131" t="str">
        <f t="shared" si="53"/>
        <v/>
      </c>
      <c r="AD112" s="131" t="str">
        <f t="shared" si="53"/>
        <v/>
      </c>
      <c r="AE112" s="131" t="str">
        <f t="shared" si="53"/>
        <v/>
      </c>
      <c r="AF112" s="131" t="str">
        <f t="shared" si="54"/>
        <v/>
      </c>
      <c r="AG112" s="131" t="str">
        <f t="shared" si="54"/>
        <v/>
      </c>
      <c r="AH112" s="131" t="str">
        <f t="shared" si="54"/>
        <v/>
      </c>
      <c r="AI112" s="131" t="str">
        <f t="shared" si="54"/>
        <v/>
      </c>
      <c r="AJ112" s="131" t="str">
        <f t="shared" si="54"/>
        <v/>
      </c>
      <c r="AK112" s="131" t="str">
        <f t="shared" si="54"/>
        <v/>
      </c>
      <c r="AL112" s="131" t="str">
        <f t="shared" si="54"/>
        <v/>
      </c>
      <c r="AM112" s="131" t="str">
        <f t="shared" si="54"/>
        <v/>
      </c>
      <c r="AN112" s="131" t="str">
        <f t="shared" si="54"/>
        <v/>
      </c>
      <c r="AO112" s="131" t="str">
        <f t="shared" si="54"/>
        <v/>
      </c>
      <c r="AP112" s="131" t="str">
        <f t="shared" si="55"/>
        <v/>
      </c>
      <c r="AQ112" s="131" t="str">
        <f t="shared" si="55"/>
        <v/>
      </c>
      <c r="AR112" s="131" t="str">
        <f t="shared" si="55"/>
        <v/>
      </c>
      <c r="AS112" s="131" t="str">
        <f t="shared" si="55"/>
        <v/>
      </c>
      <c r="AT112" s="131" t="str">
        <f t="shared" si="55"/>
        <v/>
      </c>
      <c r="AU112" s="131" t="str">
        <f t="shared" si="55"/>
        <v/>
      </c>
      <c r="AV112" s="131" t="str">
        <f t="shared" si="55"/>
        <v/>
      </c>
      <c r="AW112" s="131" t="str">
        <f t="shared" si="55"/>
        <v/>
      </c>
      <c r="AX112" s="131" t="str">
        <f t="shared" si="55"/>
        <v/>
      </c>
      <c r="AY112" s="131" t="str">
        <f t="shared" si="55"/>
        <v/>
      </c>
      <c r="AZ112" s="131" t="str">
        <f t="shared" si="55"/>
        <v/>
      </c>
    </row>
    <row r="113" spans="1:52" x14ac:dyDescent="0.2">
      <c r="A113" s="135">
        <v>104</v>
      </c>
      <c r="B113" s="131" t="str">
        <f t="shared" si="51"/>
        <v/>
      </c>
      <c r="C113" s="131" t="str">
        <f t="shared" si="51"/>
        <v/>
      </c>
      <c r="D113" s="131" t="str">
        <f t="shared" si="51"/>
        <v/>
      </c>
      <c r="E113" s="131" t="str">
        <f t="shared" si="51"/>
        <v/>
      </c>
      <c r="F113" s="131" t="str">
        <f t="shared" si="51"/>
        <v/>
      </c>
      <c r="G113" s="131" t="str">
        <f t="shared" si="51"/>
        <v/>
      </c>
      <c r="H113" s="131" t="str">
        <f t="shared" si="51"/>
        <v/>
      </c>
      <c r="I113" s="131" t="str">
        <f t="shared" si="51"/>
        <v/>
      </c>
      <c r="J113" s="131" t="str">
        <f t="shared" si="51"/>
        <v/>
      </c>
      <c r="K113" s="131" t="str">
        <f t="shared" si="51"/>
        <v/>
      </c>
      <c r="L113" s="131" t="str">
        <f t="shared" si="52"/>
        <v/>
      </c>
      <c r="M113" s="131" t="str">
        <f t="shared" si="52"/>
        <v/>
      </c>
      <c r="N113" s="131" t="str">
        <f t="shared" si="52"/>
        <v/>
      </c>
      <c r="O113" s="131" t="str">
        <f t="shared" si="52"/>
        <v/>
      </c>
      <c r="P113" s="131" t="str">
        <f t="shared" si="52"/>
        <v/>
      </c>
      <c r="Q113" s="131" t="str">
        <f t="shared" si="52"/>
        <v/>
      </c>
      <c r="R113" s="131" t="str">
        <f t="shared" si="52"/>
        <v/>
      </c>
      <c r="S113" s="131" t="str">
        <f t="shared" si="52"/>
        <v/>
      </c>
      <c r="T113" s="131" t="str">
        <f t="shared" si="52"/>
        <v/>
      </c>
      <c r="U113" s="131" t="str">
        <f t="shared" si="52"/>
        <v/>
      </c>
      <c r="V113" s="131" t="str">
        <f t="shared" si="53"/>
        <v/>
      </c>
      <c r="W113" s="131" t="str">
        <f t="shared" si="53"/>
        <v/>
      </c>
      <c r="X113" s="131" t="str">
        <f t="shared" si="53"/>
        <v/>
      </c>
      <c r="Y113" s="131" t="str">
        <f t="shared" si="53"/>
        <v/>
      </c>
      <c r="Z113" s="131" t="str">
        <f t="shared" si="53"/>
        <v/>
      </c>
      <c r="AA113" s="131" t="str">
        <f t="shared" si="53"/>
        <v/>
      </c>
      <c r="AB113" s="131" t="str">
        <f t="shared" si="53"/>
        <v/>
      </c>
      <c r="AC113" s="131" t="str">
        <f t="shared" si="53"/>
        <v/>
      </c>
      <c r="AD113" s="131" t="str">
        <f t="shared" si="53"/>
        <v/>
      </c>
      <c r="AE113" s="131" t="str">
        <f t="shared" si="53"/>
        <v/>
      </c>
      <c r="AF113" s="131" t="str">
        <f t="shared" si="54"/>
        <v/>
      </c>
      <c r="AG113" s="131" t="str">
        <f t="shared" si="54"/>
        <v/>
      </c>
      <c r="AH113" s="131" t="str">
        <f t="shared" si="54"/>
        <v/>
      </c>
      <c r="AI113" s="131" t="str">
        <f t="shared" si="54"/>
        <v/>
      </c>
      <c r="AJ113" s="131" t="str">
        <f t="shared" si="54"/>
        <v/>
      </c>
      <c r="AK113" s="131" t="str">
        <f t="shared" si="54"/>
        <v/>
      </c>
      <c r="AL113" s="131" t="str">
        <f t="shared" si="54"/>
        <v/>
      </c>
      <c r="AM113" s="131" t="str">
        <f t="shared" si="54"/>
        <v/>
      </c>
      <c r="AN113" s="131" t="str">
        <f t="shared" si="54"/>
        <v/>
      </c>
      <c r="AO113" s="131" t="str">
        <f t="shared" si="54"/>
        <v/>
      </c>
      <c r="AP113" s="131" t="str">
        <f t="shared" si="55"/>
        <v/>
      </c>
      <c r="AQ113" s="131" t="str">
        <f t="shared" si="55"/>
        <v/>
      </c>
      <c r="AR113" s="131" t="str">
        <f t="shared" si="55"/>
        <v/>
      </c>
      <c r="AS113" s="131" t="str">
        <f t="shared" si="55"/>
        <v/>
      </c>
      <c r="AT113" s="131" t="str">
        <f t="shared" si="55"/>
        <v/>
      </c>
      <c r="AU113" s="131" t="str">
        <f t="shared" si="55"/>
        <v/>
      </c>
      <c r="AV113" s="131" t="str">
        <f t="shared" si="55"/>
        <v/>
      </c>
      <c r="AW113" s="131" t="str">
        <f t="shared" si="55"/>
        <v/>
      </c>
      <c r="AX113" s="131" t="str">
        <f t="shared" si="55"/>
        <v/>
      </c>
      <c r="AY113" s="131" t="str">
        <f t="shared" si="55"/>
        <v/>
      </c>
      <c r="AZ113" s="131" t="str">
        <f t="shared" si="55"/>
        <v/>
      </c>
    </row>
    <row r="114" spans="1:52" x14ac:dyDescent="0.2">
      <c r="A114" s="135">
        <v>105</v>
      </c>
      <c r="B114" s="131" t="str">
        <f t="shared" si="51"/>
        <v/>
      </c>
      <c r="C114" s="131" t="str">
        <f t="shared" si="51"/>
        <v/>
      </c>
      <c r="D114" s="131" t="str">
        <f t="shared" si="51"/>
        <v/>
      </c>
      <c r="E114" s="131" t="str">
        <f t="shared" si="51"/>
        <v/>
      </c>
      <c r="F114" s="131" t="str">
        <f t="shared" si="51"/>
        <v/>
      </c>
      <c r="G114" s="131" t="str">
        <f t="shared" si="51"/>
        <v/>
      </c>
      <c r="H114" s="131" t="str">
        <f t="shared" si="51"/>
        <v/>
      </c>
      <c r="I114" s="131" t="str">
        <f t="shared" si="51"/>
        <v/>
      </c>
      <c r="J114" s="131" t="str">
        <f t="shared" si="51"/>
        <v/>
      </c>
      <c r="K114" s="131" t="str">
        <f t="shared" si="51"/>
        <v/>
      </c>
      <c r="L114" s="131" t="str">
        <f t="shared" si="52"/>
        <v/>
      </c>
      <c r="M114" s="131" t="str">
        <f t="shared" si="52"/>
        <v/>
      </c>
      <c r="N114" s="131" t="str">
        <f t="shared" si="52"/>
        <v/>
      </c>
      <c r="O114" s="131" t="str">
        <f t="shared" si="52"/>
        <v/>
      </c>
      <c r="P114" s="131" t="str">
        <f t="shared" si="52"/>
        <v/>
      </c>
      <c r="Q114" s="131" t="str">
        <f t="shared" si="52"/>
        <v/>
      </c>
      <c r="R114" s="131" t="str">
        <f t="shared" si="52"/>
        <v/>
      </c>
      <c r="S114" s="131" t="str">
        <f t="shared" si="52"/>
        <v/>
      </c>
      <c r="T114" s="131" t="str">
        <f t="shared" si="52"/>
        <v/>
      </c>
      <c r="U114" s="131" t="str">
        <f t="shared" si="52"/>
        <v/>
      </c>
      <c r="V114" s="131" t="str">
        <f t="shared" si="53"/>
        <v/>
      </c>
      <c r="W114" s="131" t="str">
        <f t="shared" si="53"/>
        <v/>
      </c>
      <c r="X114" s="131" t="str">
        <f t="shared" si="53"/>
        <v/>
      </c>
      <c r="Y114" s="131" t="str">
        <f t="shared" si="53"/>
        <v/>
      </c>
      <c r="Z114" s="131" t="str">
        <f t="shared" si="53"/>
        <v/>
      </c>
      <c r="AA114" s="131" t="str">
        <f t="shared" si="53"/>
        <v/>
      </c>
      <c r="AB114" s="131" t="str">
        <f t="shared" si="53"/>
        <v/>
      </c>
      <c r="AC114" s="131" t="str">
        <f t="shared" si="53"/>
        <v/>
      </c>
      <c r="AD114" s="131" t="str">
        <f t="shared" si="53"/>
        <v/>
      </c>
      <c r="AE114" s="131" t="str">
        <f t="shared" si="53"/>
        <v/>
      </c>
      <c r="AF114" s="131" t="str">
        <f t="shared" si="54"/>
        <v/>
      </c>
      <c r="AG114" s="131" t="str">
        <f t="shared" si="54"/>
        <v/>
      </c>
      <c r="AH114" s="131" t="str">
        <f t="shared" si="54"/>
        <v/>
      </c>
      <c r="AI114" s="131" t="str">
        <f t="shared" si="54"/>
        <v/>
      </c>
      <c r="AJ114" s="131" t="str">
        <f t="shared" si="54"/>
        <v/>
      </c>
      <c r="AK114" s="131" t="str">
        <f t="shared" si="54"/>
        <v/>
      </c>
      <c r="AL114" s="131" t="str">
        <f t="shared" si="54"/>
        <v/>
      </c>
      <c r="AM114" s="131" t="str">
        <f t="shared" si="54"/>
        <v/>
      </c>
      <c r="AN114" s="131" t="str">
        <f t="shared" si="54"/>
        <v/>
      </c>
      <c r="AO114" s="131" t="str">
        <f t="shared" si="54"/>
        <v/>
      </c>
      <c r="AP114" s="131" t="str">
        <f t="shared" si="55"/>
        <v/>
      </c>
      <c r="AQ114" s="131" t="str">
        <f t="shared" si="55"/>
        <v/>
      </c>
      <c r="AR114" s="131" t="str">
        <f t="shared" si="55"/>
        <v/>
      </c>
      <c r="AS114" s="131" t="str">
        <f t="shared" si="55"/>
        <v/>
      </c>
      <c r="AT114" s="131" t="str">
        <f t="shared" si="55"/>
        <v/>
      </c>
      <c r="AU114" s="131" t="str">
        <f t="shared" si="55"/>
        <v/>
      </c>
      <c r="AV114" s="131" t="str">
        <f t="shared" si="55"/>
        <v/>
      </c>
      <c r="AW114" s="131" t="str">
        <f t="shared" si="55"/>
        <v/>
      </c>
      <c r="AX114" s="131" t="str">
        <f t="shared" si="55"/>
        <v/>
      </c>
      <c r="AY114" s="131" t="str">
        <f t="shared" si="55"/>
        <v/>
      </c>
      <c r="AZ114" s="131" t="str">
        <f t="shared" si="55"/>
        <v/>
      </c>
    </row>
    <row r="115" spans="1:52" x14ac:dyDescent="0.2">
      <c r="A115" s="135">
        <v>106</v>
      </c>
      <c r="B115" s="131" t="str">
        <f t="shared" si="51"/>
        <v/>
      </c>
      <c r="C115" s="131" t="str">
        <f t="shared" si="51"/>
        <v/>
      </c>
      <c r="D115" s="131" t="str">
        <f t="shared" si="51"/>
        <v/>
      </c>
      <c r="E115" s="131" t="str">
        <f t="shared" si="51"/>
        <v/>
      </c>
      <c r="F115" s="131" t="str">
        <f t="shared" si="51"/>
        <v/>
      </c>
      <c r="G115" s="131" t="str">
        <f t="shared" si="51"/>
        <v/>
      </c>
      <c r="H115" s="131" t="str">
        <f t="shared" si="51"/>
        <v/>
      </c>
      <c r="I115" s="131" t="str">
        <f t="shared" si="51"/>
        <v/>
      </c>
      <c r="J115" s="131" t="str">
        <f t="shared" si="51"/>
        <v/>
      </c>
      <c r="K115" s="131" t="str">
        <f t="shared" si="51"/>
        <v/>
      </c>
      <c r="L115" s="131" t="str">
        <f t="shared" si="52"/>
        <v/>
      </c>
      <c r="M115" s="131" t="str">
        <f t="shared" si="52"/>
        <v/>
      </c>
      <c r="N115" s="131" t="str">
        <f t="shared" si="52"/>
        <v/>
      </c>
      <c r="O115" s="131" t="str">
        <f t="shared" si="52"/>
        <v/>
      </c>
      <c r="P115" s="131" t="str">
        <f t="shared" si="52"/>
        <v/>
      </c>
      <c r="Q115" s="131" t="str">
        <f t="shared" si="52"/>
        <v/>
      </c>
      <c r="R115" s="131" t="str">
        <f t="shared" si="52"/>
        <v/>
      </c>
      <c r="S115" s="131" t="str">
        <f t="shared" si="52"/>
        <v/>
      </c>
      <c r="T115" s="131" t="str">
        <f t="shared" si="52"/>
        <v/>
      </c>
      <c r="U115" s="131" t="str">
        <f t="shared" si="52"/>
        <v/>
      </c>
      <c r="V115" s="131" t="str">
        <f t="shared" si="53"/>
        <v/>
      </c>
      <c r="W115" s="131" t="str">
        <f t="shared" si="53"/>
        <v/>
      </c>
      <c r="X115" s="131" t="str">
        <f t="shared" si="53"/>
        <v/>
      </c>
      <c r="Y115" s="131" t="str">
        <f t="shared" si="53"/>
        <v/>
      </c>
      <c r="Z115" s="131" t="str">
        <f t="shared" si="53"/>
        <v/>
      </c>
      <c r="AA115" s="131" t="str">
        <f t="shared" si="53"/>
        <v/>
      </c>
      <c r="AB115" s="131" t="str">
        <f t="shared" si="53"/>
        <v/>
      </c>
      <c r="AC115" s="131" t="str">
        <f t="shared" si="53"/>
        <v/>
      </c>
      <c r="AD115" s="131" t="str">
        <f t="shared" si="53"/>
        <v/>
      </c>
      <c r="AE115" s="131" t="str">
        <f t="shared" si="53"/>
        <v/>
      </c>
      <c r="AF115" s="131" t="str">
        <f t="shared" si="54"/>
        <v/>
      </c>
      <c r="AG115" s="131" t="str">
        <f t="shared" si="54"/>
        <v/>
      </c>
      <c r="AH115" s="131" t="str">
        <f t="shared" si="54"/>
        <v/>
      </c>
      <c r="AI115" s="131" t="str">
        <f t="shared" si="54"/>
        <v/>
      </c>
      <c r="AJ115" s="131" t="str">
        <f t="shared" si="54"/>
        <v/>
      </c>
      <c r="AK115" s="131" t="str">
        <f t="shared" si="54"/>
        <v/>
      </c>
      <c r="AL115" s="131" t="str">
        <f t="shared" si="54"/>
        <v/>
      </c>
      <c r="AM115" s="131" t="str">
        <f t="shared" si="54"/>
        <v/>
      </c>
      <c r="AN115" s="131" t="str">
        <f t="shared" si="54"/>
        <v/>
      </c>
      <c r="AO115" s="131" t="str">
        <f t="shared" si="54"/>
        <v/>
      </c>
      <c r="AP115" s="131" t="str">
        <f t="shared" si="55"/>
        <v/>
      </c>
      <c r="AQ115" s="131" t="str">
        <f t="shared" si="55"/>
        <v/>
      </c>
      <c r="AR115" s="131" t="str">
        <f t="shared" si="55"/>
        <v/>
      </c>
      <c r="AS115" s="131" t="str">
        <f t="shared" si="55"/>
        <v/>
      </c>
      <c r="AT115" s="131" t="str">
        <f t="shared" si="55"/>
        <v/>
      </c>
      <c r="AU115" s="131" t="str">
        <f t="shared" si="55"/>
        <v/>
      </c>
      <c r="AV115" s="131" t="str">
        <f t="shared" si="55"/>
        <v/>
      </c>
      <c r="AW115" s="131" t="str">
        <f t="shared" si="55"/>
        <v/>
      </c>
      <c r="AX115" s="131" t="str">
        <f t="shared" si="55"/>
        <v/>
      </c>
      <c r="AY115" s="131" t="str">
        <f t="shared" si="55"/>
        <v/>
      </c>
      <c r="AZ115" s="131" t="str">
        <f t="shared" si="55"/>
        <v/>
      </c>
    </row>
    <row r="116" spans="1:52" x14ac:dyDescent="0.2">
      <c r="A116" s="135">
        <v>107</v>
      </c>
      <c r="B116" s="131" t="str">
        <f t="shared" si="51"/>
        <v/>
      </c>
      <c r="C116" s="131" t="str">
        <f t="shared" si="51"/>
        <v/>
      </c>
      <c r="D116" s="131" t="str">
        <f t="shared" si="51"/>
        <v/>
      </c>
      <c r="E116" s="131" t="str">
        <f t="shared" si="51"/>
        <v/>
      </c>
      <c r="F116" s="131" t="str">
        <f t="shared" si="51"/>
        <v/>
      </c>
      <c r="G116" s="131" t="str">
        <f t="shared" si="51"/>
        <v/>
      </c>
      <c r="H116" s="131" t="str">
        <f t="shared" si="51"/>
        <v/>
      </c>
      <c r="I116" s="131" t="str">
        <f t="shared" si="51"/>
        <v/>
      </c>
      <c r="J116" s="131" t="str">
        <f t="shared" si="51"/>
        <v/>
      </c>
      <c r="K116" s="131" t="str">
        <f t="shared" si="51"/>
        <v/>
      </c>
      <c r="L116" s="131" t="str">
        <f t="shared" si="52"/>
        <v/>
      </c>
      <c r="M116" s="131" t="str">
        <f t="shared" si="52"/>
        <v/>
      </c>
      <c r="N116" s="131" t="str">
        <f t="shared" si="52"/>
        <v/>
      </c>
      <c r="O116" s="131" t="str">
        <f t="shared" si="52"/>
        <v/>
      </c>
      <c r="P116" s="131" t="str">
        <f t="shared" si="52"/>
        <v/>
      </c>
      <c r="Q116" s="131" t="str">
        <f t="shared" si="52"/>
        <v/>
      </c>
      <c r="R116" s="131" t="str">
        <f t="shared" si="52"/>
        <v/>
      </c>
      <c r="S116" s="131" t="str">
        <f t="shared" si="52"/>
        <v/>
      </c>
      <c r="T116" s="131" t="str">
        <f t="shared" si="52"/>
        <v/>
      </c>
      <c r="U116" s="131" t="str">
        <f t="shared" si="52"/>
        <v/>
      </c>
      <c r="V116" s="131" t="str">
        <f t="shared" si="53"/>
        <v/>
      </c>
      <c r="W116" s="131" t="str">
        <f t="shared" si="53"/>
        <v/>
      </c>
      <c r="X116" s="131" t="str">
        <f t="shared" si="53"/>
        <v/>
      </c>
      <c r="Y116" s="131" t="str">
        <f t="shared" si="53"/>
        <v/>
      </c>
      <c r="Z116" s="131" t="str">
        <f t="shared" si="53"/>
        <v/>
      </c>
      <c r="AA116" s="131" t="str">
        <f t="shared" si="53"/>
        <v/>
      </c>
      <c r="AB116" s="131" t="str">
        <f t="shared" si="53"/>
        <v/>
      </c>
      <c r="AC116" s="131" t="str">
        <f t="shared" si="53"/>
        <v/>
      </c>
      <c r="AD116" s="131" t="str">
        <f t="shared" si="53"/>
        <v/>
      </c>
      <c r="AE116" s="131" t="str">
        <f t="shared" si="53"/>
        <v/>
      </c>
      <c r="AF116" s="131" t="str">
        <f t="shared" si="54"/>
        <v/>
      </c>
      <c r="AG116" s="131" t="str">
        <f t="shared" si="54"/>
        <v/>
      </c>
      <c r="AH116" s="131" t="str">
        <f t="shared" si="54"/>
        <v/>
      </c>
      <c r="AI116" s="131" t="str">
        <f t="shared" si="54"/>
        <v/>
      </c>
      <c r="AJ116" s="131" t="str">
        <f t="shared" si="54"/>
        <v/>
      </c>
      <c r="AK116" s="131" t="str">
        <f t="shared" si="54"/>
        <v/>
      </c>
      <c r="AL116" s="131" t="str">
        <f t="shared" si="54"/>
        <v/>
      </c>
      <c r="AM116" s="131" t="str">
        <f t="shared" si="54"/>
        <v/>
      </c>
      <c r="AN116" s="131" t="str">
        <f t="shared" si="54"/>
        <v/>
      </c>
      <c r="AO116" s="131" t="str">
        <f t="shared" si="54"/>
        <v/>
      </c>
      <c r="AP116" s="131" t="str">
        <f t="shared" si="55"/>
        <v/>
      </c>
      <c r="AQ116" s="131" t="str">
        <f t="shared" si="55"/>
        <v/>
      </c>
      <c r="AR116" s="131" t="str">
        <f t="shared" si="55"/>
        <v/>
      </c>
      <c r="AS116" s="131" t="str">
        <f t="shared" si="55"/>
        <v/>
      </c>
      <c r="AT116" s="131" t="str">
        <f t="shared" si="55"/>
        <v/>
      </c>
      <c r="AU116" s="131" t="str">
        <f t="shared" si="55"/>
        <v/>
      </c>
      <c r="AV116" s="131" t="str">
        <f t="shared" si="55"/>
        <v/>
      </c>
      <c r="AW116" s="131" t="str">
        <f t="shared" si="55"/>
        <v/>
      </c>
      <c r="AX116" s="131" t="str">
        <f t="shared" si="55"/>
        <v/>
      </c>
      <c r="AY116" s="131" t="str">
        <f t="shared" si="55"/>
        <v/>
      </c>
      <c r="AZ116" s="131" t="str">
        <f t="shared" si="55"/>
        <v/>
      </c>
    </row>
    <row r="117" spans="1:52" x14ac:dyDescent="0.2">
      <c r="A117" s="135">
        <v>108</v>
      </c>
      <c r="B117" s="131" t="str">
        <f t="shared" si="51"/>
        <v/>
      </c>
      <c r="C117" s="131" t="str">
        <f t="shared" si="51"/>
        <v/>
      </c>
      <c r="D117" s="131" t="str">
        <f t="shared" si="51"/>
        <v/>
      </c>
      <c r="E117" s="131" t="str">
        <f t="shared" si="51"/>
        <v/>
      </c>
      <c r="F117" s="131" t="str">
        <f t="shared" si="51"/>
        <v/>
      </c>
      <c r="G117" s="131" t="str">
        <f t="shared" si="51"/>
        <v/>
      </c>
      <c r="H117" s="131" t="str">
        <f t="shared" si="51"/>
        <v/>
      </c>
      <c r="I117" s="131" t="str">
        <f t="shared" si="51"/>
        <v/>
      </c>
      <c r="J117" s="131" t="str">
        <f t="shared" si="51"/>
        <v/>
      </c>
      <c r="K117" s="131" t="str">
        <f t="shared" si="51"/>
        <v/>
      </c>
      <c r="L117" s="131" t="str">
        <f t="shared" si="52"/>
        <v/>
      </c>
      <c r="M117" s="131" t="str">
        <f t="shared" si="52"/>
        <v/>
      </c>
      <c r="N117" s="131" t="str">
        <f t="shared" si="52"/>
        <v/>
      </c>
      <c r="O117" s="131" t="str">
        <f t="shared" si="52"/>
        <v/>
      </c>
      <c r="P117" s="131" t="str">
        <f t="shared" si="52"/>
        <v/>
      </c>
      <c r="Q117" s="131" t="str">
        <f t="shared" si="52"/>
        <v/>
      </c>
      <c r="R117" s="131" t="str">
        <f t="shared" si="52"/>
        <v/>
      </c>
      <c r="S117" s="131" t="str">
        <f t="shared" si="52"/>
        <v/>
      </c>
      <c r="T117" s="131" t="str">
        <f t="shared" si="52"/>
        <v/>
      </c>
      <c r="U117" s="131" t="str">
        <f t="shared" si="52"/>
        <v/>
      </c>
      <c r="V117" s="131" t="str">
        <f t="shared" si="53"/>
        <v/>
      </c>
      <c r="W117" s="131" t="str">
        <f t="shared" si="53"/>
        <v/>
      </c>
      <c r="X117" s="131" t="str">
        <f t="shared" si="53"/>
        <v/>
      </c>
      <c r="Y117" s="131" t="str">
        <f t="shared" si="53"/>
        <v/>
      </c>
      <c r="Z117" s="131" t="str">
        <f t="shared" si="53"/>
        <v/>
      </c>
      <c r="AA117" s="131" t="str">
        <f t="shared" si="53"/>
        <v/>
      </c>
      <c r="AB117" s="131" t="str">
        <f t="shared" si="53"/>
        <v/>
      </c>
      <c r="AC117" s="131" t="str">
        <f t="shared" si="53"/>
        <v/>
      </c>
      <c r="AD117" s="131" t="str">
        <f t="shared" si="53"/>
        <v/>
      </c>
      <c r="AE117" s="131" t="str">
        <f t="shared" si="53"/>
        <v/>
      </c>
      <c r="AF117" s="131" t="str">
        <f t="shared" si="54"/>
        <v/>
      </c>
      <c r="AG117" s="131" t="str">
        <f t="shared" si="54"/>
        <v/>
      </c>
      <c r="AH117" s="131" t="str">
        <f t="shared" si="54"/>
        <v/>
      </c>
      <c r="AI117" s="131" t="str">
        <f t="shared" si="54"/>
        <v/>
      </c>
      <c r="AJ117" s="131" t="str">
        <f t="shared" si="54"/>
        <v/>
      </c>
      <c r="AK117" s="131" t="str">
        <f t="shared" si="54"/>
        <v/>
      </c>
      <c r="AL117" s="131" t="str">
        <f t="shared" si="54"/>
        <v/>
      </c>
      <c r="AM117" s="131" t="str">
        <f t="shared" si="54"/>
        <v/>
      </c>
      <c r="AN117" s="131" t="str">
        <f t="shared" si="54"/>
        <v/>
      </c>
      <c r="AO117" s="131" t="str">
        <f t="shared" si="54"/>
        <v/>
      </c>
      <c r="AP117" s="131" t="str">
        <f t="shared" si="55"/>
        <v/>
      </c>
      <c r="AQ117" s="131" t="str">
        <f t="shared" si="55"/>
        <v/>
      </c>
      <c r="AR117" s="131" t="str">
        <f t="shared" si="55"/>
        <v/>
      </c>
      <c r="AS117" s="131" t="str">
        <f t="shared" si="55"/>
        <v/>
      </c>
      <c r="AT117" s="131" t="str">
        <f t="shared" si="55"/>
        <v/>
      </c>
      <c r="AU117" s="131" t="str">
        <f t="shared" si="55"/>
        <v/>
      </c>
      <c r="AV117" s="131" t="str">
        <f t="shared" si="55"/>
        <v/>
      </c>
      <c r="AW117" s="131" t="str">
        <f t="shared" si="55"/>
        <v/>
      </c>
      <c r="AX117" s="131" t="str">
        <f t="shared" si="55"/>
        <v/>
      </c>
      <c r="AY117" s="131" t="str">
        <f t="shared" si="55"/>
        <v/>
      </c>
      <c r="AZ117" s="131" t="str">
        <f t="shared" si="55"/>
        <v/>
      </c>
    </row>
    <row r="118" spans="1:52" x14ac:dyDescent="0.2">
      <c r="A118" s="135">
        <v>109</v>
      </c>
      <c r="B118" s="131" t="str">
        <f t="shared" si="51"/>
        <v/>
      </c>
      <c r="C118" s="131" t="str">
        <f t="shared" si="51"/>
        <v/>
      </c>
      <c r="D118" s="131" t="str">
        <f t="shared" si="51"/>
        <v/>
      </c>
      <c r="E118" s="131" t="str">
        <f t="shared" si="51"/>
        <v/>
      </c>
      <c r="F118" s="131" t="str">
        <f t="shared" si="51"/>
        <v/>
      </c>
      <c r="G118" s="131" t="str">
        <f t="shared" si="51"/>
        <v/>
      </c>
      <c r="H118" s="131" t="str">
        <f t="shared" si="51"/>
        <v/>
      </c>
      <c r="I118" s="131" t="str">
        <f t="shared" si="51"/>
        <v/>
      </c>
      <c r="J118" s="131" t="str">
        <f t="shared" si="51"/>
        <v/>
      </c>
      <c r="K118" s="131" t="str">
        <f t="shared" si="51"/>
        <v/>
      </c>
      <c r="L118" s="131" t="str">
        <f t="shared" si="52"/>
        <v/>
      </c>
      <c r="M118" s="131" t="str">
        <f t="shared" si="52"/>
        <v/>
      </c>
      <c r="N118" s="131" t="str">
        <f t="shared" si="52"/>
        <v/>
      </c>
      <c r="O118" s="131" t="str">
        <f t="shared" si="52"/>
        <v/>
      </c>
      <c r="P118" s="131" t="str">
        <f t="shared" si="52"/>
        <v/>
      </c>
      <c r="Q118" s="131" t="str">
        <f t="shared" si="52"/>
        <v/>
      </c>
      <c r="R118" s="131" t="str">
        <f t="shared" si="52"/>
        <v/>
      </c>
      <c r="S118" s="131" t="str">
        <f t="shared" si="52"/>
        <v/>
      </c>
      <c r="T118" s="131" t="str">
        <f t="shared" si="52"/>
        <v/>
      </c>
      <c r="U118" s="131" t="str">
        <f t="shared" si="52"/>
        <v/>
      </c>
      <c r="V118" s="131" t="str">
        <f t="shared" si="53"/>
        <v/>
      </c>
      <c r="W118" s="131" t="str">
        <f t="shared" si="53"/>
        <v/>
      </c>
      <c r="X118" s="131" t="str">
        <f t="shared" si="53"/>
        <v/>
      </c>
      <c r="Y118" s="131" t="str">
        <f t="shared" si="53"/>
        <v/>
      </c>
      <c r="Z118" s="131" t="str">
        <f t="shared" si="53"/>
        <v/>
      </c>
      <c r="AA118" s="131" t="str">
        <f t="shared" si="53"/>
        <v/>
      </c>
      <c r="AB118" s="131" t="str">
        <f t="shared" si="53"/>
        <v/>
      </c>
      <c r="AC118" s="131" t="str">
        <f t="shared" si="53"/>
        <v/>
      </c>
      <c r="AD118" s="131" t="str">
        <f t="shared" si="53"/>
        <v/>
      </c>
      <c r="AE118" s="131" t="str">
        <f t="shared" si="53"/>
        <v/>
      </c>
      <c r="AF118" s="131" t="str">
        <f t="shared" si="54"/>
        <v/>
      </c>
      <c r="AG118" s="131" t="str">
        <f t="shared" si="54"/>
        <v/>
      </c>
      <c r="AH118" s="131" t="str">
        <f t="shared" si="54"/>
        <v/>
      </c>
      <c r="AI118" s="131" t="str">
        <f t="shared" si="54"/>
        <v/>
      </c>
      <c r="AJ118" s="131" t="str">
        <f t="shared" si="54"/>
        <v/>
      </c>
      <c r="AK118" s="131" t="str">
        <f t="shared" si="54"/>
        <v/>
      </c>
      <c r="AL118" s="131" t="str">
        <f t="shared" si="54"/>
        <v/>
      </c>
      <c r="AM118" s="131" t="str">
        <f t="shared" si="54"/>
        <v/>
      </c>
      <c r="AN118" s="131" t="str">
        <f t="shared" si="54"/>
        <v/>
      </c>
      <c r="AO118" s="131" t="str">
        <f t="shared" si="54"/>
        <v/>
      </c>
      <c r="AP118" s="131" t="str">
        <f t="shared" si="55"/>
        <v/>
      </c>
      <c r="AQ118" s="131" t="str">
        <f t="shared" si="55"/>
        <v/>
      </c>
      <c r="AR118" s="131" t="str">
        <f t="shared" si="55"/>
        <v/>
      </c>
      <c r="AS118" s="131" t="str">
        <f t="shared" si="55"/>
        <v/>
      </c>
      <c r="AT118" s="131" t="str">
        <f t="shared" si="55"/>
        <v/>
      </c>
      <c r="AU118" s="131" t="str">
        <f t="shared" si="55"/>
        <v/>
      </c>
      <c r="AV118" s="131" t="str">
        <f t="shared" si="55"/>
        <v/>
      </c>
      <c r="AW118" s="131" t="str">
        <f t="shared" si="55"/>
        <v/>
      </c>
      <c r="AX118" s="131" t="str">
        <f t="shared" si="55"/>
        <v/>
      </c>
      <c r="AY118" s="131" t="str">
        <f t="shared" si="55"/>
        <v/>
      </c>
      <c r="AZ118" s="131" t="str">
        <f t="shared" si="55"/>
        <v/>
      </c>
    </row>
    <row r="119" spans="1:52" x14ac:dyDescent="0.2">
      <c r="A119" s="135">
        <v>110</v>
      </c>
      <c r="B119" s="131" t="str">
        <f t="shared" si="51"/>
        <v/>
      </c>
      <c r="C119" s="131" t="str">
        <f t="shared" si="51"/>
        <v/>
      </c>
      <c r="D119" s="131" t="str">
        <f t="shared" si="51"/>
        <v/>
      </c>
      <c r="E119" s="131" t="str">
        <f t="shared" si="51"/>
        <v/>
      </c>
      <c r="F119" s="131" t="str">
        <f t="shared" si="51"/>
        <v/>
      </c>
      <c r="G119" s="131" t="str">
        <f t="shared" si="51"/>
        <v/>
      </c>
      <c r="H119" s="131" t="str">
        <f t="shared" si="51"/>
        <v/>
      </c>
      <c r="I119" s="131" t="str">
        <f t="shared" si="51"/>
        <v/>
      </c>
      <c r="J119" s="131" t="str">
        <f t="shared" si="51"/>
        <v/>
      </c>
      <c r="K119" s="131" t="str">
        <f t="shared" si="51"/>
        <v/>
      </c>
      <c r="L119" s="131" t="str">
        <f t="shared" si="52"/>
        <v/>
      </c>
      <c r="M119" s="131" t="str">
        <f t="shared" si="52"/>
        <v/>
      </c>
      <c r="N119" s="131" t="str">
        <f t="shared" si="52"/>
        <v/>
      </c>
      <c r="O119" s="131" t="str">
        <f t="shared" si="52"/>
        <v/>
      </c>
      <c r="P119" s="131" t="str">
        <f t="shared" si="52"/>
        <v/>
      </c>
      <c r="Q119" s="131" t="str">
        <f t="shared" si="52"/>
        <v/>
      </c>
      <c r="R119" s="131" t="str">
        <f t="shared" si="52"/>
        <v/>
      </c>
      <c r="S119" s="131" t="str">
        <f t="shared" si="52"/>
        <v/>
      </c>
      <c r="T119" s="131" t="str">
        <f t="shared" si="52"/>
        <v/>
      </c>
      <c r="U119" s="131" t="str">
        <f t="shared" si="52"/>
        <v/>
      </c>
      <c r="V119" s="131" t="str">
        <f t="shared" si="53"/>
        <v/>
      </c>
      <c r="W119" s="131" t="str">
        <f t="shared" si="53"/>
        <v/>
      </c>
      <c r="X119" s="131" t="str">
        <f t="shared" si="53"/>
        <v/>
      </c>
      <c r="Y119" s="131" t="str">
        <f t="shared" si="53"/>
        <v/>
      </c>
      <c r="Z119" s="131" t="str">
        <f t="shared" si="53"/>
        <v/>
      </c>
      <c r="AA119" s="131" t="str">
        <f t="shared" si="53"/>
        <v/>
      </c>
      <c r="AB119" s="131" t="str">
        <f t="shared" si="53"/>
        <v/>
      </c>
      <c r="AC119" s="131" t="str">
        <f t="shared" si="53"/>
        <v/>
      </c>
      <c r="AD119" s="131" t="str">
        <f t="shared" si="53"/>
        <v/>
      </c>
      <c r="AE119" s="131" t="str">
        <f t="shared" si="53"/>
        <v/>
      </c>
      <c r="AF119" s="131" t="str">
        <f t="shared" si="54"/>
        <v/>
      </c>
      <c r="AG119" s="131" t="str">
        <f t="shared" si="54"/>
        <v/>
      </c>
      <c r="AH119" s="131" t="str">
        <f t="shared" si="54"/>
        <v/>
      </c>
      <c r="AI119" s="131" t="str">
        <f t="shared" si="54"/>
        <v/>
      </c>
      <c r="AJ119" s="131" t="str">
        <f t="shared" si="54"/>
        <v/>
      </c>
      <c r="AK119" s="131" t="str">
        <f t="shared" si="54"/>
        <v/>
      </c>
      <c r="AL119" s="131" t="str">
        <f t="shared" si="54"/>
        <v/>
      </c>
      <c r="AM119" s="131" t="str">
        <f t="shared" si="54"/>
        <v/>
      </c>
      <c r="AN119" s="131" t="str">
        <f t="shared" si="54"/>
        <v/>
      </c>
      <c r="AO119" s="131" t="str">
        <f t="shared" si="54"/>
        <v/>
      </c>
      <c r="AP119" s="131" t="str">
        <f t="shared" si="55"/>
        <v/>
      </c>
      <c r="AQ119" s="131" t="str">
        <f t="shared" si="55"/>
        <v/>
      </c>
      <c r="AR119" s="131" t="str">
        <f t="shared" si="55"/>
        <v/>
      </c>
      <c r="AS119" s="131" t="str">
        <f t="shared" si="55"/>
        <v/>
      </c>
      <c r="AT119" s="131" t="str">
        <f t="shared" si="55"/>
        <v/>
      </c>
      <c r="AU119" s="131" t="str">
        <f t="shared" si="55"/>
        <v/>
      </c>
      <c r="AV119" s="131" t="str">
        <f t="shared" si="55"/>
        <v/>
      </c>
      <c r="AW119" s="131" t="str">
        <f t="shared" si="55"/>
        <v/>
      </c>
      <c r="AX119" s="131" t="str">
        <f t="shared" si="55"/>
        <v/>
      </c>
      <c r="AY119" s="131" t="str">
        <f t="shared" si="55"/>
        <v/>
      </c>
      <c r="AZ119" s="131" t="str">
        <f t="shared" si="55"/>
        <v/>
      </c>
    </row>
    <row r="120" spans="1:52" x14ac:dyDescent="0.2">
      <c r="A120" s="135">
        <v>111</v>
      </c>
      <c r="B120" s="131" t="str">
        <f t="shared" ref="B120:K129" si="56">IFERROR(VLOOKUP($B$3&amp;"_"&amp;B$8&amp;$A120,LookUpTable_CountyName_AllYears,3,FALSE),"")</f>
        <v/>
      </c>
      <c r="C120" s="131" t="str">
        <f t="shared" si="56"/>
        <v/>
      </c>
      <c r="D120" s="131" t="str">
        <f t="shared" si="56"/>
        <v/>
      </c>
      <c r="E120" s="131" t="str">
        <f t="shared" si="56"/>
        <v/>
      </c>
      <c r="F120" s="131" t="str">
        <f t="shared" si="56"/>
        <v/>
      </c>
      <c r="G120" s="131" t="str">
        <f t="shared" si="56"/>
        <v/>
      </c>
      <c r="H120" s="131" t="str">
        <f t="shared" si="56"/>
        <v/>
      </c>
      <c r="I120" s="131" t="str">
        <f t="shared" si="56"/>
        <v/>
      </c>
      <c r="J120" s="131" t="str">
        <f t="shared" si="56"/>
        <v/>
      </c>
      <c r="K120" s="131" t="str">
        <f t="shared" si="56"/>
        <v/>
      </c>
      <c r="L120" s="131" t="str">
        <f t="shared" ref="L120:U129" si="57">IFERROR(VLOOKUP($B$3&amp;"_"&amp;L$8&amp;$A120,LookUpTable_CountyName_AllYears,3,FALSE),"")</f>
        <v/>
      </c>
      <c r="M120" s="131" t="str">
        <f t="shared" si="57"/>
        <v/>
      </c>
      <c r="N120" s="131" t="str">
        <f t="shared" si="57"/>
        <v/>
      </c>
      <c r="O120" s="131" t="str">
        <f t="shared" si="57"/>
        <v/>
      </c>
      <c r="P120" s="131" t="str">
        <f t="shared" si="57"/>
        <v/>
      </c>
      <c r="Q120" s="131" t="str">
        <f t="shared" si="57"/>
        <v/>
      </c>
      <c r="R120" s="131" t="str">
        <f t="shared" si="57"/>
        <v/>
      </c>
      <c r="S120" s="131" t="str">
        <f t="shared" si="57"/>
        <v/>
      </c>
      <c r="T120" s="131" t="str">
        <f t="shared" si="57"/>
        <v/>
      </c>
      <c r="U120" s="131" t="str">
        <f t="shared" si="57"/>
        <v/>
      </c>
      <c r="V120" s="131" t="str">
        <f t="shared" ref="V120:AE129" si="58">IFERROR(VLOOKUP($B$3&amp;"_"&amp;V$8&amp;$A120,LookUpTable_CountyName_AllYears,3,FALSE),"")</f>
        <v/>
      </c>
      <c r="W120" s="131" t="str">
        <f t="shared" si="58"/>
        <v/>
      </c>
      <c r="X120" s="131" t="str">
        <f t="shared" si="58"/>
        <v/>
      </c>
      <c r="Y120" s="131" t="str">
        <f t="shared" si="58"/>
        <v/>
      </c>
      <c r="Z120" s="131" t="str">
        <f t="shared" si="58"/>
        <v/>
      </c>
      <c r="AA120" s="131" t="str">
        <f t="shared" si="58"/>
        <v/>
      </c>
      <c r="AB120" s="131" t="str">
        <f t="shared" si="58"/>
        <v/>
      </c>
      <c r="AC120" s="131" t="str">
        <f t="shared" si="58"/>
        <v/>
      </c>
      <c r="AD120" s="131" t="str">
        <f t="shared" si="58"/>
        <v/>
      </c>
      <c r="AE120" s="131" t="str">
        <f t="shared" si="58"/>
        <v/>
      </c>
      <c r="AF120" s="131" t="str">
        <f t="shared" ref="AF120:AO129" si="59">IFERROR(VLOOKUP($B$3&amp;"_"&amp;AF$8&amp;$A120,LookUpTable_CountyName_AllYears,3,FALSE),"")</f>
        <v/>
      </c>
      <c r="AG120" s="131" t="str">
        <f t="shared" si="59"/>
        <v/>
      </c>
      <c r="AH120" s="131" t="str">
        <f t="shared" si="59"/>
        <v/>
      </c>
      <c r="AI120" s="131" t="str">
        <f t="shared" si="59"/>
        <v/>
      </c>
      <c r="AJ120" s="131" t="str">
        <f t="shared" si="59"/>
        <v/>
      </c>
      <c r="AK120" s="131" t="str">
        <f t="shared" si="59"/>
        <v/>
      </c>
      <c r="AL120" s="131" t="str">
        <f t="shared" si="59"/>
        <v/>
      </c>
      <c r="AM120" s="131" t="str">
        <f t="shared" si="59"/>
        <v/>
      </c>
      <c r="AN120" s="131" t="str">
        <f t="shared" si="59"/>
        <v/>
      </c>
      <c r="AO120" s="131" t="str">
        <f t="shared" si="59"/>
        <v/>
      </c>
      <c r="AP120" s="131" t="str">
        <f t="shared" ref="AP120:AZ129" si="60">IFERROR(VLOOKUP($B$3&amp;"_"&amp;AP$8&amp;$A120,LookUpTable_CountyName_AllYears,3,FALSE),"")</f>
        <v/>
      </c>
      <c r="AQ120" s="131" t="str">
        <f t="shared" si="60"/>
        <v/>
      </c>
      <c r="AR120" s="131" t="str">
        <f t="shared" si="60"/>
        <v/>
      </c>
      <c r="AS120" s="131" t="str">
        <f t="shared" si="60"/>
        <v/>
      </c>
      <c r="AT120" s="131" t="str">
        <f t="shared" si="60"/>
        <v/>
      </c>
      <c r="AU120" s="131" t="str">
        <f t="shared" si="60"/>
        <v/>
      </c>
      <c r="AV120" s="131" t="str">
        <f t="shared" si="60"/>
        <v/>
      </c>
      <c r="AW120" s="131" t="str">
        <f t="shared" si="60"/>
        <v/>
      </c>
      <c r="AX120" s="131" t="str">
        <f t="shared" si="60"/>
        <v/>
      </c>
      <c r="AY120" s="131" t="str">
        <f t="shared" si="60"/>
        <v/>
      </c>
      <c r="AZ120" s="131" t="str">
        <f t="shared" si="60"/>
        <v/>
      </c>
    </row>
    <row r="121" spans="1:52" x14ac:dyDescent="0.2">
      <c r="A121" s="135">
        <v>112</v>
      </c>
      <c r="B121" s="131" t="str">
        <f t="shared" si="56"/>
        <v/>
      </c>
      <c r="C121" s="131" t="str">
        <f t="shared" si="56"/>
        <v/>
      </c>
      <c r="D121" s="131" t="str">
        <f t="shared" si="56"/>
        <v/>
      </c>
      <c r="E121" s="131" t="str">
        <f t="shared" si="56"/>
        <v/>
      </c>
      <c r="F121" s="131" t="str">
        <f t="shared" si="56"/>
        <v/>
      </c>
      <c r="G121" s="131" t="str">
        <f t="shared" si="56"/>
        <v/>
      </c>
      <c r="H121" s="131" t="str">
        <f t="shared" si="56"/>
        <v/>
      </c>
      <c r="I121" s="131" t="str">
        <f t="shared" si="56"/>
        <v/>
      </c>
      <c r="J121" s="131" t="str">
        <f t="shared" si="56"/>
        <v/>
      </c>
      <c r="K121" s="131" t="str">
        <f t="shared" si="56"/>
        <v/>
      </c>
      <c r="L121" s="131" t="str">
        <f t="shared" si="57"/>
        <v/>
      </c>
      <c r="M121" s="131" t="str">
        <f t="shared" si="57"/>
        <v/>
      </c>
      <c r="N121" s="131" t="str">
        <f t="shared" si="57"/>
        <v/>
      </c>
      <c r="O121" s="131" t="str">
        <f t="shared" si="57"/>
        <v/>
      </c>
      <c r="P121" s="131" t="str">
        <f t="shared" si="57"/>
        <v/>
      </c>
      <c r="Q121" s="131" t="str">
        <f t="shared" si="57"/>
        <v/>
      </c>
      <c r="R121" s="131" t="str">
        <f t="shared" si="57"/>
        <v/>
      </c>
      <c r="S121" s="131" t="str">
        <f t="shared" si="57"/>
        <v/>
      </c>
      <c r="T121" s="131" t="str">
        <f t="shared" si="57"/>
        <v/>
      </c>
      <c r="U121" s="131" t="str">
        <f t="shared" si="57"/>
        <v/>
      </c>
      <c r="V121" s="131" t="str">
        <f t="shared" si="58"/>
        <v/>
      </c>
      <c r="W121" s="131" t="str">
        <f t="shared" si="58"/>
        <v/>
      </c>
      <c r="X121" s="131" t="str">
        <f t="shared" si="58"/>
        <v/>
      </c>
      <c r="Y121" s="131" t="str">
        <f t="shared" si="58"/>
        <v/>
      </c>
      <c r="Z121" s="131" t="str">
        <f t="shared" si="58"/>
        <v/>
      </c>
      <c r="AA121" s="131" t="str">
        <f t="shared" si="58"/>
        <v/>
      </c>
      <c r="AB121" s="131" t="str">
        <f t="shared" si="58"/>
        <v/>
      </c>
      <c r="AC121" s="131" t="str">
        <f t="shared" si="58"/>
        <v/>
      </c>
      <c r="AD121" s="131" t="str">
        <f t="shared" si="58"/>
        <v/>
      </c>
      <c r="AE121" s="131" t="str">
        <f t="shared" si="58"/>
        <v/>
      </c>
      <c r="AF121" s="131" t="str">
        <f t="shared" si="59"/>
        <v/>
      </c>
      <c r="AG121" s="131" t="str">
        <f t="shared" si="59"/>
        <v/>
      </c>
      <c r="AH121" s="131" t="str">
        <f t="shared" si="59"/>
        <v/>
      </c>
      <c r="AI121" s="131" t="str">
        <f t="shared" si="59"/>
        <v/>
      </c>
      <c r="AJ121" s="131" t="str">
        <f t="shared" si="59"/>
        <v/>
      </c>
      <c r="AK121" s="131" t="str">
        <f t="shared" si="59"/>
        <v/>
      </c>
      <c r="AL121" s="131" t="str">
        <f t="shared" si="59"/>
        <v/>
      </c>
      <c r="AM121" s="131" t="str">
        <f t="shared" si="59"/>
        <v/>
      </c>
      <c r="AN121" s="131" t="str">
        <f t="shared" si="59"/>
        <v/>
      </c>
      <c r="AO121" s="131" t="str">
        <f t="shared" si="59"/>
        <v/>
      </c>
      <c r="AP121" s="131" t="str">
        <f t="shared" si="60"/>
        <v/>
      </c>
      <c r="AQ121" s="131" t="str">
        <f t="shared" si="60"/>
        <v/>
      </c>
      <c r="AR121" s="131" t="str">
        <f t="shared" si="60"/>
        <v/>
      </c>
      <c r="AS121" s="131" t="str">
        <f t="shared" si="60"/>
        <v/>
      </c>
      <c r="AT121" s="131" t="str">
        <f t="shared" si="60"/>
        <v/>
      </c>
      <c r="AU121" s="131" t="str">
        <f t="shared" si="60"/>
        <v/>
      </c>
      <c r="AV121" s="131" t="str">
        <f t="shared" si="60"/>
        <v/>
      </c>
      <c r="AW121" s="131" t="str">
        <f t="shared" si="60"/>
        <v/>
      </c>
      <c r="AX121" s="131" t="str">
        <f t="shared" si="60"/>
        <v/>
      </c>
      <c r="AY121" s="131" t="str">
        <f t="shared" si="60"/>
        <v/>
      </c>
      <c r="AZ121" s="131" t="str">
        <f t="shared" si="60"/>
        <v/>
      </c>
    </row>
    <row r="122" spans="1:52" x14ac:dyDescent="0.2">
      <c r="A122" s="135">
        <v>113</v>
      </c>
      <c r="B122" s="131" t="str">
        <f t="shared" si="56"/>
        <v/>
      </c>
      <c r="C122" s="131" t="str">
        <f t="shared" si="56"/>
        <v/>
      </c>
      <c r="D122" s="131" t="str">
        <f t="shared" si="56"/>
        <v/>
      </c>
      <c r="E122" s="131" t="str">
        <f t="shared" si="56"/>
        <v/>
      </c>
      <c r="F122" s="131" t="str">
        <f t="shared" si="56"/>
        <v/>
      </c>
      <c r="G122" s="131" t="str">
        <f t="shared" si="56"/>
        <v/>
      </c>
      <c r="H122" s="131" t="str">
        <f t="shared" si="56"/>
        <v/>
      </c>
      <c r="I122" s="131" t="str">
        <f t="shared" si="56"/>
        <v/>
      </c>
      <c r="J122" s="131" t="str">
        <f t="shared" si="56"/>
        <v/>
      </c>
      <c r="K122" s="131" t="str">
        <f t="shared" si="56"/>
        <v/>
      </c>
      <c r="L122" s="131" t="str">
        <f t="shared" si="57"/>
        <v/>
      </c>
      <c r="M122" s="131" t="str">
        <f t="shared" si="57"/>
        <v/>
      </c>
      <c r="N122" s="131" t="str">
        <f t="shared" si="57"/>
        <v/>
      </c>
      <c r="O122" s="131" t="str">
        <f t="shared" si="57"/>
        <v/>
      </c>
      <c r="P122" s="131" t="str">
        <f t="shared" si="57"/>
        <v/>
      </c>
      <c r="Q122" s="131" t="str">
        <f t="shared" si="57"/>
        <v/>
      </c>
      <c r="R122" s="131" t="str">
        <f t="shared" si="57"/>
        <v/>
      </c>
      <c r="S122" s="131" t="str">
        <f t="shared" si="57"/>
        <v/>
      </c>
      <c r="T122" s="131" t="str">
        <f t="shared" si="57"/>
        <v/>
      </c>
      <c r="U122" s="131" t="str">
        <f t="shared" si="57"/>
        <v/>
      </c>
      <c r="V122" s="131" t="str">
        <f t="shared" si="58"/>
        <v/>
      </c>
      <c r="W122" s="131" t="str">
        <f t="shared" si="58"/>
        <v/>
      </c>
      <c r="X122" s="131" t="str">
        <f t="shared" si="58"/>
        <v/>
      </c>
      <c r="Y122" s="131" t="str">
        <f t="shared" si="58"/>
        <v/>
      </c>
      <c r="Z122" s="131" t="str">
        <f t="shared" si="58"/>
        <v/>
      </c>
      <c r="AA122" s="131" t="str">
        <f t="shared" si="58"/>
        <v/>
      </c>
      <c r="AB122" s="131" t="str">
        <f t="shared" si="58"/>
        <v/>
      </c>
      <c r="AC122" s="131" t="str">
        <f t="shared" si="58"/>
        <v/>
      </c>
      <c r="AD122" s="131" t="str">
        <f t="shared" si="58"/>
        <v/>
      </c>
      <c r="AE122" s="131" t="str">
        <f t="shared" si="58"/>
        <v/>
      </c>
      <c r="AF122" s="131" t="str">
        <f t="shared" si="59"/>
        <v/>
      </c>
      <c r="AG122" s="131" t="str">
        <f t="shared" si="59"/>
        <v/>
      </c>
      <c r="AH122" s="131" t="str">
        <f t="shared" si="59"/>
        <v/>
      </c>
      <c r="AI122" s="131" t="str">
        <f t="shared" si="59"/>
        <v/>
      </c>
      <c r="AJ122" s="131" t="str">
        <f t="shared" si="59"/>
        <v/>
      </c>
      <c r="AK122" s="131" t="str">
        <f t="shared" si="59"/>
        <v/>
      </c>
      <c r="AL122" s="131" t="str">
        <f t="shared" si="59"/>
        <v/>
      </c>
      <c r="AM122" s="131" t="str">
        <f t="shared" si="59"/>
        <v/>
      </c>
      <c r="AN122" s="131" t="str">
        <f t="shared" si="59"/>
        <v/>
      </c>
      <c r="AO122" s="131" t="str">
        <f t="shared" si="59"/>
        <v/>
      </c>
      <c r="AP122" s="131" t="str">
        <f t="shared" si="60"/>
        <v/>
      </c>
      <c r="AQ122" s="131" t="str">
        <f t="shared" si="60"/>
        <v/>
      </c>
      <c r="AR122" s="131" t="str">
        <f t="shared" si="60"/>
        <v/>
      </c>
      <c r="AS122" s="131" t="str">
        <f t="shared" si="60"/>
        <v/>
      </c>
      <c r="AT122" s="131" t="str">
        <f t="shared" si="60"/>
        <v/>
      </c>
      <c r="AU122" s="131" t="str">
        <f t="shared" si="60"/>
        <v/>
      </c>
      <c r="AV122" s="131" t="str">
        <f t="shared" si="60"/>
        <v/>
      </c>
      <c r="AW122" s="131" t="str">
        <f t="shared" si="60"/>
        <v/>
      </c>
      <c r="AX122" s="131" t="str">
        <f t="shared" si="60"/>
        <v/>
      </c>
      <c r="AY122" s="131" t="str">
        <f t="shared" si="60"/>
        <v/>
      </c>
      <c r="AZ122" s="131" t="str">
        <f t="shared" si="60"/>
        <v/>
      </c>
    </row>
    <row r="123" spans="1:52" x14ac:dyDescent="0.2">
      <c r="A123" s="135">
        <v>114</v>
      </c>
      <c r="B123" s="131" t="str">
        <f t="shared" si="56"/>
        <v/>
      </c>
      <c r="C123" s="131" t="str">
        <f t="shared" si="56"/>
        <v/>
      </c>
      <c r="D123" s="131" t="str">
        <f t="shared" si="56"/>
        <v/>
      </c>
      <c r="E123" s="131" t="str">
        <f t="shared" si="56"/>
        <v/>
      </c>
      <c r="F123" s="131" t="str">
        <f t="shared" si="56"/>
        <v/>
      </c>
      <c r="G123" s="131" t="str">
        <f t="shared" si="56"/>
        <v/>
      </c>
      <c r="H123" s="131" t="str">
        <f t="shared" si="56"/>
        <v/>
      </c>
      <c r="I123" s="131" t="str">
        <f t="shared" si="56"/>
        <v/>
      </c>
      <c r="J123" s="131" t="str">
        <f t="shared" si="56"/>
        <v/>
      </c>
      <c r="K123" s="131" t="str">
        <f t="shared" si="56"/>
        <v/>
      </c>
      <c r="L123" s="131" t="str">
        <f t="shared" si="57"/>
        <v/>
      </c>
      <c r="M123" s="131" t="str">
        <f t="shared" si="57"/>
        <v/>
      </c>
      <c r="N123" s="131" t="str">
        <f t="shared" si="57"/>
        <v/>
      </c>
      <c r="O123" s="131" t="str">
        <f t="shared" si="57"/>
        <v/>
      </c>
      <c r="P123" s="131" t="str">
        <f t="shared" si="57"/>
        <v/>
      </c>
      <c r="Q123" s="131" t="str">
        <f t="shared" si="57"/>
        <v/>
      </c>
      <c r="R123" s="131" t="str">
        <f t="shared" si="57"/>
        <v/>
      </c>
      <c r="S123" s="131" t="str">
        <f t="shared" si="57"/>
        <v/>
      </c>
      <c r="T123" s="131" t="str">
        <f t="shared" si="57"/>
        <v/>
      </c>
      <c r="U123" s="131" t="str">
        <f t="shared" si="57"/>
        <v/>
      </c>
      <c r="V123" s="131" t="str">
        <f t="shared" si="58"/>
        <v/>
      </c>
      <c r="W123" s="131" t="str">
        <f t="shared" si="58"/>
        <v/>
      </c>
      <c r="X123" s="131" t="str">
        <f t="shared" si="58"/>
        <v/>
      </c>
      <c r="Y123" s="131" t="str">
        <f t="shared" si="58"/>
        <v/>
      </c>
      <c r="Z123" s="131" t="str">
        <f t="shared" si="58"/>
        <v/>
      </c>
      <c r="AA123" s="131" t="str">
        <f t="shared" si="58"/>
        <v/>
      </c>
      <c r="AB123" s="131" t="str">
        <f t="shared" si="58"/>
        <v/>
      </c>
      <c r="AC123" s="131" t="str">
        <f t="shared" si="58"/>
        <v/>
      </c>
      <c r="AD123" s="131" t="str">
        <f t="shared" si="58"/>
        <v/>
      </c>
      <c r="AE123" s="131" t="str">
        <f t="shared" si="58"/>
        <v/>
      </c>
      <c r="AF123" s="131" t="str">
        <f t="shared" si="59"/>
        <v/>
      </c>
      <c r="AG123" s="131" t="str">
        <f t="shared" si="59"/>
        <v/>
      </c>
      <c r="AH123" s="131" t="str">
        <f t="shared" si="59"/>
        <v/>
      </c>
      <c r="AI123" s="131" t="str">
        <f t="shared" si="59"/>
        <v/>
      </c>
      <c r="AJ123" s="131" t="str">
        <f t="shared" si="59"/>
        <v/>
      </c>
      <c r="AK123" s="131" t="str">
        <f t="shared" si="59"/>
        <v/>
      </c>
      <c r="AL123" s="131" t="str">
        <f t="shared" si="59"/>
        <v/>
      </c>
      <c r="AM123" s="131" t="str">
        <f t="shared" si="59"/>
        <v/>
      </c>
      <c r="AN123" s="131" t="str">
        <f t="shared" si="59"/>
        <v/>
      </c>
      <c r="AO123" s="131" t="str">
        <f t="shared" si="59"/>
        <v/>
      </c>
      <c r="AP123" s="131" t="str">
        <f t="shared" si="60"/>
        <v/>
      </c>
      <c r="AQ123" s="131" t="str">
        <f t="shared" si="60"/>
        <v/>
      </c>
      <c r="AR123" s="131" t="str">
        <f t="shared" si="60"/>
        <v/>
      </c>
      <c r="AS123" s="131" t="str">
        <f t="shared" si="60"/>
        <v/>
      </c>
      <c r="AT123" s="131" t="str">
        <f t="shared" si="60"/>
        <v/>
      </c>
      <c r="AU123" s="131" t="str">
        <f t="shared" si="60"/>
        <v/>
      </c>
      <c r="AV123" s="131" t="str">
        <f t="shared" si="60"/>
        <v/>
      </c>
      <c r="AW123" s="131" t="str">
        <f t="shared" si="60"/>
        <v/>
      </c>
      <c r="AX123" s="131" t="str">
        <f t="shared" si="60"/>
        <v/>
      </c>
      <c r="AY123" s="131" t="str">
        <f t="shared" si="60"/>
        <v/>
      </c>
      <c r="AZ123" s="131" t="str">
        <f t="shared" si="60"/>
        <v/>
      </c>
    </row>
    <row r="124" spans="1:52" x14ac:dyDescent="0.2">
      <c r="A124" s="135">
        <v>115</v>
      </c>
      <c r="B124" s="131" t="str">
        <f t="shared" si="56"/>
        <v/>
      </c>
      <c r="C124" s="131" t="str">
        <f t="shared" si="56"/>
        <v/>
      </c>
      <c r="D124" s="131" t="str">
        <f t="shared" si="56"/>
        <v/>
      </c>
      <c r="E124" s="131" t="str">
        <f t="shared" si="56"/>
        <v/>
      </c>
      <c r="F124" s="131" t="str">
        <f t="shared" si="56"/>
        <v/>
      </c>
      <c r="G124" s="131" t="str">
        <f t="shared" si="56"/>
        <v/>
      </c>
      <c r="H124" s="131" t="str">
        <f t="shared" si="56"/>
        <v/>
      </c>
      <c r="I124" s="131" t="str">
        <f t="shared" si="56"/>
        <v/>
      </c>
      <c r="J124" s="131" t="str">
        <f t="shared" si="56"/>
        <v/>
      </c>
      <c r="K124" s="131" t="str">
        <f t="shared" si="56"/>
        <v/>
      </c>
      <c r="L124" s="131" t="str">
        <f t="shared" si="57"/>
        <v/>
      </c>
      <c r="M124" s="131" t="str">
        <f t="shared" si="57"/>
        <v/>
      </c>
      <c r="N124" s="131" t="str">
        <f t="shared" si="57"/>
        <v/>
      </c>
      <c r="O124" s="131" t="str">
        <f t="shared" si="57"/>
        <v/>
      </c>
      <c r="P124" s="131" t="str">
        <f t="shared" si="57"/>
        <v/>
      </c>
      <c r="Q124" s="131" t="str">
        <f t="shared" si="57"/>
        <v/>
      </c>
      <c r="R124" s="131" t="str">
        <f t="shared" si="57"/>
        <v/>
      </c>
      <c r="S124" s="131" t="str">
        <f t="shared" si="57"/>
        <v/>
      </c>
      <c r="T124" s="131" t="str">
        <f t="shared" si="57"/>
        <v/>
      </c>
      <c r="U124" s="131" t="str">
        <f t="shared" si="57"/>
        <v/>
      </c>
      <c r="V124" s="131" t="str">
        <f t="shared" si="58"/>
        <v/>
      </c>
      <c r="W124" s="131" t="str">
        <f t="shared" si="58"/>
        <v/>
      </c>
      <c r="X124" s="131" t="str">
        <f t="shared" si="58"/>
        <v/>
      </c>
      <c r="Y124" s="131" t="str">
        <f t="shared" si="58"/>
        <v/>
      </c>
      <c r="Z124" s="131" t="str">
        <f t="shared" si="58"/>
        <v/>
      </c>
      <c r="AA124" s="131" t="str">
        <f t="shared" si="58"/>
        <v/>
      </c>
      <c r="AB124" s="131" t="str">
        <f t="shared" si="58"/>
        <v/>
      </c>
      <c r="AC124" s="131" t="str">
        <f t="shared" si="58"/>
        <v/>
      </c>
      <c r="AD124" s="131" t="str">
        <f t="shared" si="58"/>
        <v/>
      </c>
      <c r="AE124" s="131" t="str">
        <f t="shared" si="58"/>
        <v/>
      </c>
      <c r="AF124" s="131" t="str">
        <f t="shared" si="59"/>
        <v/>
      </c>
      <c r="AG124" s="131" t="str">
        <f t="shared" si="59"/>
        <v/>
      </c>
      <c r="AH124" s="131" t="str">
        <f t="shared" si="59"/>
        <v/>
      </c>
      <c r="AI124" s="131" t="str">
        <f t="shared" si="59"/>
        <v/>
      </c>
      <c r="AJ124" s="131" t="str">
        <f t="shared" si="59"/>
        <v/>
      </c>
      <c r="AK124" s="131" t="str">
        <f t="shared" si="59"/>
        <v/>
      </c>
      <c r="AL124" s="131" t="str">
        <f t="shared" si="59"/>
        <v/>
      </c>
      <c r="AM124" s="131" t="str">
        <f t="shared" si="59"/>
        <v/>
      </c>
      <c r="AN124" s="131" t="str">
        <f t="shared" si="59"/>
        <v/>
      </c>
      <c r="AO124" s="131" t="str">
        <f t="shared" si="59"/>
        <v/>
      </c>
      <c r="AP124" s="131" t="str">
        <f t="shared" si="60"/>
        <v/>
      </c>
      <c r="AQ124" s="131" t="str">
        <f t="shared" si="60"/>
        <v/>
      </c>
      <c r="AR124" s="131" t="str">
        <f t="shared" si="60"/>
        <v/>
      </c>
      <c r="AS124" s="131" t="str">
        <f t="shared" si="60"/>
        <v/>
      </c>
      <c r="AT124" s="131" t="str">
        <f t="shared" si="60"/>
        <v/>
      </c>
      <c r="AU124" s="131" t="str">
        <f t="shared" si="60"/>
        <v/>
      </c>
      <c r="AV124" s="131" t="str">
        <f t="shared" si="60"/>
        <v/>
      </c>
      <c r="AW124" s="131" t="str">
        <f t="shared" si="60"/>
        <v/>
      </c>
      <c r="AX124" s="131" t="str">
        <f t="shared" si="60"/>
        <v/>
      </c>
      <c r="AY124" s="131" t="str">
        <f t="shared" si="60"/>
        <v/>
      </c>
      <c r="AZ124" s="131" t="str">
        <f t="shared" si="60"/>
        <v/>
      </c>
    </row>
    <row r="125" spans="1:52" x14ac:dyDescent="0.2">
      <c r="A125" s="135">
        <v>116</v>
      </c>
      <c r="B125" s="131" t="str">
        <f t="shared" si="56"/>
        <v/>
      </c>
      <c r="C125" s="131" t="str">
        <f t="shared" si="56"/>
        <v/>
      </c>
      <c r="D125" s="131" t="str">
        <f t="shared" si="56"/>
        <v/>
      </c>
      <c r="E125" s="131" t="str">
        <f t="shared" si="56"/>
        <v/>
      </c>
      <c r="F125" s="131" t="str">
        <f t="shared" si="56"/>
        <v/>
      </c>
      <c r="G125" s="131" t="str">
        <f t="shared" si="56"/>
        <v/>
      </c>
      <c r="H125" s="131" t="str">
        <f t="shared" si="56"/>
        <v/>
      </c>
      <c r="I125" s="131" t="str">
        <f t="shared" si="56"/>
        <v/>
      </c>
      <c r="J125" s="131" t="str">
        <f t="shared" si="56"/>
        <v/>
      </c>
      <c r="K125" s="131" t="str">
        <f t="shared" si="56"/>
        <v/>
      </c>
      <c r="L125" s="131" t="str">
        <f t="shared" si="57"/>
        <v/>
      </c>
      <c r="M125" s="131" t="str">
        <f t="shared" si="57"/>
        <v/>
      </c>
      <c r="N125" s="131" t="str">
        <f t="shared" si="57"/>
        <v/>
      </c>
      <c r="O125" s="131" t="str">
        <f t="shared" si="57"/>
        <v/>
      </c>
      <c r="P125" s="131" t="str">
        <f t="shared" si="57"/>
        <v/>
      </c>
      <c r="Q125" s="131" t="str">
        <f t="shared" si="57"/>
        <v/>
      </c>
      <c r="R125" s="131" t="str">
        <f t="shared" si="57"/>
        <v/>
      </c>
      <c r="S125" s="131" t="str">
        <f t="shared" si="57"/>
        <v/>
      </c>
      <c r="T125" s="131" t="str">
        <f t="shared" si="57"/>
        <v/>
      </c>
      <c r="U125" s="131" t="str">
        <f t="shared" si="57"/>
        <v/>
      </c>
      <c r="V125" s="131" t="str">
        <f t="shared" si="58"/>
        <v/>
      </c>
      <c r="W125" s="131" t="str">
        <f t="shared" si="58"/>
        <v/>
      </c>
      <c r="X125" s="131" t="str">
        <f t="shared" si="58"/>
        <v/>
      </c>
      <c r="Y125" s="131" t="str">
        <f t="shared" si="58"/>
        <v/>
      </c>
      <c r="Z125" s="131" t="str">
        <f t="shared" si="58"/>
        <v/>
      </c>
      <c r="AA125" s="131" t="str">
        <f t="shared" si="58"/>
        <v/>
      </c>
      <c r="AB125" s="131" t="str">
        <f t="shared" si="58"/>
        <v/>
      </c>
      <c r="AC125" s="131" t="str">
        <f t="shared" si="58"/>
        <v/>
      </c>
      <c r="AD125" s="131" t="str">
        <f t="shared" si="58"/>
        <v/>
      </c>
      <c r="AE125" s="131" t="str">
        <f t="shared" si="58"/>
        <v/>
      </c>
      <c r="AF125" s="131" t="str">
        <f t="shared" si="59"/>
        <v/>
      </c>
      <c r="AG125" s="131" t="str">
        <f t="shared" si="59"/>
        <v/>
      </c>
      <c r="AH125" s="131" t="str">
        <f t="shared" si="59"/>
        <v/>
      </c>
      <c r="AI125" s="131" t="str">
        <f t="shared" si="59"/>
        <v/>
      </c>
      <c r="AJ125" s="131" t="str">
        <f t="shared" si="59"/>
        <v/>
      </c>
      <c r="AK125" s="131" t="str">
        <f t="shared" si="59"/>
        <v/>
      </c>
      <c r="AL125" s="131" t="str">
        <f t="shared" si="59"/>
        <v/>
      </c>
      <c r="AM125" s="131" t="str">
        <f t="shared" si="59"/>
        <v/>
      </c>
      <c r="AN125" s="131" t="str">
        <f t="shared" si="59"/>
        <v/>
      </c>
      <c r="AO125" s="131" t="str">
        <f t="shared" si="59"/>
        <v/>
      </c>
      <c r="AP125" s="131" t="str">
        <f t="shared" si="60"/>
        <v/>
      </c>
      <c r="AQ125" s="131" t="str">
        <f t="shared" si="60"/>
        <v/>
      </c>
      <c r="AR125" s="131" t="str">
        <f t="shared" si="60"/>
        <v/>
      </c>
      <c r="AS125" s="131" t="str">
        <f t="shared" si="60"/>
        <v/>
      </c>
      <c r="AT125" s="131" t="str">
        <f t="shared" si="60"/>
        <v/>
      </c>
      <c r="AU125" s="131" t="str">
        <f t="shared" si="60"/>
        <v/>
      </c>
      <c r="AV125" s="131" t="str">
        <f t="shared" si="60"/>
        <v/>
      </c>
      <c r="AW125" s="131" t="str">
        <f t="shared" si="60"/>
        <v/>
      </c>
      <c r="AX125" s="131" t="str">
        <f t="shared" si="60"/>
        <v/>
      </c>
      <c r="AY125" s="131" t="str">
        <f t="shared" si="60"/>
        <v/>
      </c>
      <c r="AZ125" s="131" t="str">
        <f t="shared" si="60"/>
        <v/>
      </c>
    </row>
    <row r="126" spans="1:52" x14ac:dyDescent="0.2">
      <c r="A126" s="135">
        <v>117</v>
      </c>
      <c r="B126" s="131" t="str">
        <f t="shared" si="56"/>
        <v/>
      </c>
      <c r="C126" s="131" t="str">
        <f t="shared" si="56"/>
        <v/>
      </c>
      <c r="D126" s="131" t="str">
        <f t="shared" si="56"/>
        <v/>
      </c>
      <c r="E126" s="131" t="str">
        <f t="shared" si="56"/>
        <v/>
      </c>
      <c r="F126" s="131" t="str">
        <f t="shared" si="56"/>
        <v/>
      </c>
      <c r="G126" s="131" t="str">
        <f t="shared" si="56"/>
        <v/>
      </c>
      <c r="H126" s="131" t="str">
        <f t="shared" si="56"/>
        <v/>
      </c>
      <c r="I126" s="131" t="str">
        <f t="shared" si="56"/>
        <v/>
      </c>
      <c r="J126" s="131" t="str">
        <f t="shared" si="56"/>
        <v/>
      </c>
      <c r="K126" s="131" t="str">
        <f t="shared" si="56"/>
        <v/>
      </c>
      <c r="L126" s="131" t="str">
        <f t="shared" si="57"/>
        <v/>
      </c>
      <c r="M126" s="131" t="str">
        <f t="shared" si="57"/>
        <v/>
      </c>
      <c r="N126" s="131" t="str">
        <f t="shared" si="57"/>
        <v/>
      </c>
      <c r="O126" s="131" t="str">
        <f t="shared" si="57"/>
        <v/>
      </c>
      <c r="P126" s="131" t="str">
        <f t="shared" si="57"/>
        <v/>
      </c>
      <c r="Q126" s="131" t="str">
        <f t="shared" si="57"/>
        <v/>
      </c>
      <c r="R126" s="131" t="str">
        <f t="shared" si="57"/>
        <v/>
      </c>
      <c r="S126" s="131" t="str">
        <f t="shared" si="57"/>
        <v/>
      </c>
      <c r="T126" s="131" t="str">
        <f t="shared" si="57"/>
        <v/>
      </c>
      <c r="U126" s="131" t="str">
        <f t="shared" si="57"/>
        <v/>
      </c>
      <c r="V126" s="131" t="str">
        <f t="shared" si="58"/>
        <v/>
      </c>
      <c r="W126" s="131" t="str">
        <f t="shared" si="58"/>
        <v/>
      </c>
      <c r="X126" s="131" t="str">
        <f t="shared" si="58"/>
        <v/>
      </c>
      <c r="Y126" s="131" t="str">
        <f t="shared" si="58"/>
        <v/>
      </c>
      <c r="Z126" s="131" t="str">
        <f t="shared" si="58"/>
        <v/>
      </c>
      <c r="AA126" s="131" t="str">
        <f t="shared" si="58"/>
        <v/>
      </c>
      <c r="AB126" s="131" t="str">
        <f t="shared" si="58"/>
        <v/>
      </c>
      <c r="AC126" s="131" t="str">
        <f t="shared" si="58"/>
        <v/>
      </c>
      <c r="AD126" s="131" t="str">
        <f t="shared" si="58"/>
        <v/>
      </c>
      <c r="AE126" s="131" t="str">
        <f t="shared" si="58"/>
        <v/>
      </c>
      <c r="AF126" s="131" t="str">
        <f t="shared" si="59"/>
        <v/>
      </c>
      <c r="AG126" s="131" t="str">
        <f t="shared" si="59"/>
        <v/>
      </c>
      <c r="AH126" s="131" t="str">
        <f t="shared" si="59"/>
        <v/>
      </c>
      <c r="AI126" s="131" t="str">
        <f t="shared" si="59"/>
        <v/>
      </c>
      <c r="AJ126" s="131" t="str">
        <f t="shared" si="59"/>
        <v/>
      </c>
      <c r="AK126" s="131" t="str">
        <f t="shared" si="59"/>
        <v/>
      </c>
      <c r="AL126" s="131" t="str">
        <f t="shared" si="59"/>
        <v/>
      </c>
      <c r="AM126" s="131" t="str">
        <f t="shared" si="59"/>
        <v/>
      </c>
      <c r="AN126" s="131" t="str">
        <f t="shared" si="59"/>
        <v/>
      </c>
      <c r="AO126" s="131" t="str">
        <f t="shared" si="59"/>
        <v/>
      </c>
      <c r="AP126" s="131" t="str">
        <f t="shared" si="60"/>
        <v/>
      </c>
      <c r="AQ126" s="131" t="str">
        <f t="shared" si="60"/>
        <v/>
      </c>
      <c r="AR126" s="131" t="str">
        <f t="shared" si="60"/>
        <v/>
      </c>
      <c r="AS126" s="131" t="str">
        <f t="shared" si="60"/>
        <v/>
      </c>
      <c r="AT126" s="131" t="str">
        <f t="shared" si="60"/>
        <v/>
      </c>
      <c r="AU126" s="131" t="str">
        <f t="shared" si="60"/>
        <v/>
      </c>
      <c r="AV126" s="131" t="str">
        <f t="shared" si="60"/>
        <v/>
      </c>
      <c r="AW126" s="131" t="str">
        <f t="shared" si="60"/>
        <v/>
      </c>
      <c r="AX126" s="131" t="str">
        <f t="shared" si="60"/>
        <v/>
      </c>
      <c r="AY126" s="131" t="str">
        <f t="shared" si="60"/>
        <v/>
      </c>
      <c r="AZ126" s="131" t="str">
        <f t="shared" si="60"/>
        <v/>
      </c>
    </row>
    <row r="127" spans="1:52" x14ac:dyDescent="0.2">
      <c r="A127" s="135">
        <v>118</v>
      </c>
      <c r="B127" s="131" t="str">
        <f t="shared" si="56"/>
        <v/>
      </c>
      <c r="C127" s="131" t="str">
        <f t="shared" si="56"/>
        <v/>
      </c>
      <c r="D127" s="131" t="str">
        <f t="shared" si="56"/>
        <v/>
      </c>
      <c r="E127" s="131" t="str">
        <f t="shared" si="56"/>
        <v/>
      </c>
      <c r="F127" s="131" t="str">
        <f t="shared" si="56"/>
        <v/>
      </c>
      <c r="G127" s="131" t="str">
        <f t="shared" si="56"/>
        <v/>
      </c>
      <c r="H127" s="131" t="str">
        <f t="shared" si="56"/>
        <v/>
      </c>
      <c r="I127" s="131" t="str">
        <f t="shared" si="56"/>
        <v/>
      </c>
      <c r="J127" s="131" t="str">
        <f t="shared" si="56"/>
        <v/>
      </c>
      <c r="K127" s="131" t="str">
        <f t="shared" si="56"/>
        <v/>
      </c>
      <c r="L127" s="131" t="str">
        <f t="shared" si="57"/>
        <v/>
      </c>
      <c r="M127" s="131" t="str">
        <f t="shared" si="57"/>
        <v/>
      </c>
      <c r="N127" s="131" t="str">
        <f t="shared" si="57"/>
        <v/>
      </c>
      <c r="O127" s="131" t="str">
        <f t="shared" si="57"/>
        <v/>
      </c>
      <c r="P127" s="131" t="str">
        <f t="shared" si="57"/>
        <v/>
      </c>
      <c r="Q127" s="131" t="str">
        <f t="shared" si="57"/>
        <v/>
      </c>
      <c r="R127" s="131" t="str">
        <f t="shared" si="57"/>
        <v/>
      </c>
      <c r="S127" s="131" t="str">
        <f t="shared" si="57"/>
        <v/>
      </c>
      <c r="T127" s="131" t="str">
        <f t="shared" si="57"/>
        <v/>
      </c>
      <c r="U127" s="131" t="str">
        <f t="shared" si="57"/>
        <v/>
      </c>
      <c r="V127" s="131" t="str">
        <f t="shared" si="58"/>
        <v/>
      </c>
      <c r="W127" s="131" t="str">
        <f t="shared" si="58"/>
        <v/>
      </c>
      <c r="X127" s="131" t="str">
        <f t="shared" si="58"/>
        <v/>
      </c>
      <c r="Y127" s="131" t="str">
        <f t="shared" si="58"/>
        <v/>
      </c>
      <c r="Z127" s="131" t="str">
        <f t="shared" si="58"/>
        <v/>
      </c>
      <c r="AA127" s="131" t="str">
        <f t="shared" si="58"/>
        <v/>
      </c>
      <c r="AB127" s="131" t="str">
        <f t="shared" si="58"/>
        <v/>
      </c>
      <c r="AC127" s="131" t="str">
        <f t="shared" si="58"/>
        <v/>
      </c>
      <c r="AD127" s="131" t="str">
        <f t="shared" si="58"/>
        <v/>
      </c>
      <c r="AE127" s="131" t="str">
        <f t="shared" si="58"/>
        <v/>
      </c>
      <c r="AF127" s="131" t="str">
        <f t="shared" si="59"/>
        <v/>
      </c>
      <c r="AG127" s="131" t="str">
        <f t="shared" si="59"/>
        <v/>
      </c>
      <c r="AH127" s="131" t="str">
        <f t="shared" si="59"/>
        <v/>
      </c>
      <c r="AI127" s="131" t="str">
        <f t="shared" si="59"/>
        <v/>
      </c>
      <c r="AJ127" s="131" t="str">
        <f t="shared" si="59"/>
        <v/>
      </c>
      <c r="AK127" s="131" t="str">
        <f t="shared" si="59"/>
        <v/>
      </c>
      <c r="AL127" s="131" t="str">
        <f t="shared" si="59"/>
        <v/>
      </c>
      <c r="AM127" s="131" t="str">
        <f t="shared" si="59"/>
        <v/>
      </c>
      <c r="AN127" s="131" t="str">
        <f t="shared" si="59"/>
        <v/>
      </c>
      <c r="AO127" s="131" t="str">
        <f t="shared" si="59"/>
        <v/>
      </c>
      <c r="AP127" s="131" t="str">
        <f t="shared" si="60"/>
        <v/>
      </c>
      <c r="AQ127" s="131" t="str">
        <f t="shared" si="60"/>
        <v/>
      </c>
      <c r="AR127" s="131" t="str">
        <f t="shared" si="60"/>
        <v/>
      </c>
      <c r="AS127" s="131" t="str">
        <f t="shared" si="60"/>
        <v/>
      </c>
      <c r="AT127" s="131" t="str">
        <f t="shared" si="60"/>
        <v/>
      </c>
      <c r="AU127" s="131" t="str">
        <f t="shared" si="60"/>
        <v/>
      </c>
      <c r="AV127" s="131" t="str">
        <f t="shared" si="60"/>
        <v/>
      </c>
      <c r="AW127" s="131" t="str">
        <f t="shared" si="60"/>
        <v/>
      </c>
      <c r="AX127" s="131" t="str">
        <f t="shared" si="60"/>
        <v/>
      </c>
      <c r="AY127" s="131" t="str">
        <f t="shared" si="60"/>
        <v/>
      </c>
      <c r="AZ127" s="131" t="str">
        <f t="shared" si="60"/>
        <v/>
      </c>
    </row>
    <row r="128" spans="1:52" x14ac:dyDescent="0.2">
      <c r="A128" s="135">
        <v>119</v>
      </c>
      <c r="B128" s="131" t="str">
        <f t="shared" si="56"/>
        <v/>
      </c>
      <c r="C128" s="131" t="str">
        <f t="shared" si="56"/>
        <v/>
      </c>
      <c r="D128" s="131" t="str">
        <f t="shared" si="56"/>
        <v/>
      </c>
      <c r="E128" s="131" t="str">
        <f t="shared" si="56"/>
        <v/>
      </c>
      <c r="F128" s="131" t="str">
        <f t="shared" si="56"/>
        <v/>
      </c>
      <c r="G128" s="131" t="str">
        <f t="shared" si="56"/>
        <v/>
      </c>
      <c r="H128" s="131" t="str">
        <f t="shared" si="56"/>
        <v/>
      </c>
      <c r="I128" s="131" t="str">
        <f t="shared" si="56"/>
        <v/>
      </c>
      <c r="J128" s="131" t="str">
        <f t="shared" si="56"/>
        <v/>
      </c>
      <c r="K128" s="131" t="str">
        <f t="shared" si="56"/>
        <v/>
      </c>
      <c r="L128" s="131" t="str">
        <f t="shared" si="57"/>
        <v/>
      </c>
      <c r="M128" s="131" t="str">
        <f t="shared" si="57"/>
        <v/>
      </c>
      <c r="N128" s="131" t="str">
        <f t="shared" si="57"/>
        <v/>
      </c>
      <c r="O128" s="131" t="str">
        <f t="shared" si="57"/>
        <v/>
      </c>
      <c r="P128" s="131" t="str">
        <f t="shared" si="57"/>
        <v/>
      </c>
      <c r="Q128" s="131" t="str">
        <f t="shared" si="57"/>
        <v/>
      </c>
      <c r="R128" s="131" t="str">
        <f t="shared" si="57"/>
        <v/>
      </c>
      <c r="S128" s="131" t="str">
        <f t="shared" si="57"/>
        <v/>
      </c>
      <c r="T128" s="131" t="str">
        <f t="shared" si="57"/>
        <v/>
      </c>
      <c r="U128" s="131" t="str">
        <f t="shared" si="57"/>
        <v/>
      </c>
      <c r="V128" s="131" t="str">
        <f t="shared" si="58"/>
        <v/>
      </c>
      <c r="W128" s="131" t="str">
        <f t="shared" si="58"/>
        <v/>
      </c>
      <c r="X128" s="131" t="str">
        <f t="shared" si="58"/>
        <v/>
      </c>
      <c r="Y128" s="131" t="str">
        <f t="shared" si="58"/>
        <v/>
      </c>
      <c r="Z128" s="131" t="str">
        <f t="shared" si="58"/>
        <v/>
      </c>
      <c r="AA128" s="131" t="str">
        <f t="shared" si="58"/>
        <v/>
      </c>
      <c r="AB128" s="131" t="str">
        <f t="shared" si="58"/>
        <v/>
      </c>
      <c r="AC128" s="131" t="str">
        <f t="shared" si="58"/>
        <v/>
      </c>
      <c r="AD128" s="131" t="str">
        <f t="shared" si="58"/>
        <v/>
      </c>
      <c r="AE128" s="131" t="str">
        <f t="shared" si="58"/>
        <v/>
      </c>
      <c r="AF128" s="131" t="str">
        <f t="shared" si="59"/>
        <v/>
      </c>
      <c r="AG128" s="131" t="str">
        <f t="shared" si="59"/>
        <v/>
      </c>
      <c r="AH128" s="131" t="str">
        <f t="shared" si="59"/>
        <v/>
      </c>
      <c r="AI128" s="131" t="str">
        <f t="shared" si="59"/>
        <v/>
      </c>
      <c r="AJ128" s="131" t="str">
        <f t="shared" si="59"/>
        <v/>
      </c>
      <c r="AK128" s="131" t="str">
        <f t="shared" si="59"/>
        <v/>
      </c>
      <c r="AL128" s="131" t="str">
        <f t="shared" si="59"/>
        <v/>
      </c>
      <c r="AM128" s="131" t="str">
        <f t="shared" si="59"/>
        <v/>
      </c>
      <c r="AN128" s="131" t="str">
        <f t="shared" si="59"/>
        <v/>
      </c>
      <c r="AO128" s="131" t="str">
        <f t="shared" si="59"/>
        <v/>
      </c>
      <c r="AP128" s="131" t="str">
        <f t="shared" si="60"/>
        <v/>
      </c>
      <c r="AQ128" s="131" t="str">
        <f t="shared" si="60"/>
        <v/>
      </c>
      <c r="AR128" s="131" t="str">
        <f t="shared" si="60"/>
        <v/>
      </c>
      <c r="AS128" s="131" t="str">
        <f t="shared" si="60"/>
        <v/>
      </c>
      <c r="AT128" s="131" t="str">
        <f t="shared" si="60"/>
        <v/>
      </c>
      <c r="AU128" s="131" t="str">
        <f t="shared" si="60"/>
        <v/>
      </c>
      <c r="AV128" s="131" t="str">
        <f t="shared" si="60"/>
        <v/>
      </c>
      <c r="AW128" s="131" t="str">
        <f t="shared" si="60"/>
        <v/>
      </c>
      <c r="AX128" s="131" t="str">
        <f t="shared" si="60"/>
        <v/>
      </c>
      <c r="AY128" s="131" t="str">
        <f t="shared" si="60"/>
        <v/>
      </c>
      <c r="AZ128" s="131" t="str">
        <f t="shared" si="60"/>
        <v/>
      </c>
    </row>
    <row r="129" spans="1:52" x14ac:dyDescent="0.2">
      <c r="A129" s="135">
        <v>120</v>
      </c>
      <c r="B129" s="131" t="str">
        <f t="shared" si="56"/>
        <v/>
      </c>
      <c r="C129" s="131" t="str">
        <f t="shared" si="56"/>
        <v/>
      </c>
      <c r="D129" s="131" t="str">
        <f t="shared" si="56"/>
        <v/>
      </c>
      <c r="E129" s="131" t="str">
        <f t="shared" si="56"/>
        <v/>
      </c>
      <c r="F129" s="131" t="str">
        <f t="shared" si="56"/>
        <v/>
      </c>
      <c r="G129" s="131" t="str">
        <f t="shared" si="56"/>
        <v/>
      </c>
      <c r="H129" s="131" t="str">
        <f t="shared" si="56"/>
        <v/>
      </c>
      <c r="I129" s="131" t="str">
        <f t="shared" si="56"/>
        <v/>
      </c>
      <c r="J129" s="131" t="str">
        <f t="shared" si="56"/>
        <v/>
      </c>
      <c r="K129" s="131" t="str">
        <f t="shared" si="56"/>
        <v/>
      </c>
      <c r="L129" s="131" t="str">
        <f t="shared" si="57"/>
        <v/>
      </c>
      <c r="M129" s="131" t="str">
        <f t="shared" si="57"/>
        <v/>
      </c>
      <c r="N129" s="131" t="str">
        <f t="shared" si="57"/>
        <v/>
      </c>
      <c r="O129" s="131" t="str">
        <f t="shared" si="57"/>
        <v/>
      </c>
      <c r="P129" s="131" t="str">
        <f t="shared" si="57"/>
        <v/>
      </c>
      <c r="Q129" s="131" t="str">
        <f t="shared" si="57"/>
        <v/>
      </c>
      <c r="R129" s="131" t="str">
        <f t="shared" si="57"/>
        <v/>
      </c>
      <c r="S129" s="131" t="str">
        <f t="shared" si="57"/>
        <v/>
      </c>
      <c r="T129" s="131" t="str">
        <f t="shared" si="57"/>
        <v/>
      </c>
      <c r="U129" s="131" t="str">
        <f t="shared" si="57"/>
        <v/>
      </c>
      <c r="V129" s="131" t="str">
        <f t="shared" si="58"/>
        <v/>
      </c>
      <c r="W129" s="131" t="str">
        <f t="shared" si="58"/>
        <v/>
      </c>
      <c r="X129" s="131" t="str">
        <f t="shared" si="58"/>
        <v/>
      </c>
      <c r="Y129" s="131" t="str">
        <f t="shared" si="58"/>
        <v/>
      </c>
      <c r="Z129" s="131" t="str">
        <f t="shared" si="58"/>
        <v/>
      </c>
      <c r="AA129" s="131" t="str">
        <f t="shared" si="58"/>
        <v/>
      </c>
      <c r="AB129" s="131" t="str">
        <f t="shared" si="58"/>
        <v/>
      </c>
      <c r="AC129" s="131" t="str">
        <f t="shared" si="58"/>
        <v/>
      </c>
      <c r="AD129" s="131" t="str">
        <f t="shared" si="58"/>
        <v/>
      </c>
      <c r="AE129" s="131" t="str">
        <f t="shared" si="58"/>
        <v/>
      </c>
      <c r="AF129" s="131" t="str">
        <f t="shared" si="59"/>
        <v/>
      </c>
      <c r="AG129" s="131" t="str">
        <f t="shared" si="59"/>
        <v/>
      </c>
      <c r="AH129" s="131" t="str">
        <f t="shared" si="59"/>
        <v/>
      </c>
      <c r="AI129" s="131" t="str">
        <f t="shared" si="59"/>
        <v/>
      </c>
      <c r="AJ129" s="131" t="str">
        <f t="shared" si="59"/>
        <v/>
      </c>
      <c r="AK129" s="131" t="str">
        <f t="shared" si="59"/>
        <v/>
      </c>
      <c r="AL129" s="131" t="str">
        <f t="shared" si="59"/>
        <v/>
      </c>
      <c r="AM129" s="131" t="str">
        <f t="shared" si="59"/>
        <v/>
      </c>
      <c r="AN129" s="131" t="str">
        <f t="shared" si="59"/>
        <v/>
      </c>
      <c r="AO129" s="131" t="str">
        <f t="shared" si="59"/>
        <v/>
      </c>
      <c r="AP129" s="131" t="str">
        <f t="shared" si="60"/>
        <v/>
      </c>
      <c r="AQ129" s="131" t="str">
        <f t="shared" si="60"/>
        <v/>
      </c>
      <c r="AR129" s="131" t="str">
        <f t="shared" si="60"/>
        <v/>
      </c>
      <c r="AS129" s="131" t="str">
        <f t="shared" si="60"/>
        <v/>
      </c>
      <c r="AT129" s="131" t="str">
        <f t="shared" si="60"/>
        <v/>
      </c>
      <c r="AU129" s="131" t="str">
        <f t="shared" si="60"/>
        <v/>
      </c>
      <c r="AV129" s="131" t="str">
        <f t="shared" si="60"/>
        <v/>
      </c>
      <c r="AW129" s="131" t="str">
        <f t="shared" si="60"/>
        <v/>
      </c>
      <c r="AX129" s="131" t="str">
        <f t="shared" si="60"/>
        <v/>
      </c>
      <c r="AY129" s="131" t="str">
        <f t="shared" si="60"/>
        <v/>
      </c>
      <c r="AZ129" s="131" t="str">
        <f t="shared" si="60"/>
        <v/>
      </c>
    </row>
    <row r="130" spans="1:52" x14ac:dyDescent="0.2">
      <c r="A130" s="135">
        <v>121</v>
      </c>
      <c r="B130" s="131" t="str">
        <f t="shared" ref="B130:K139" si="61">IFERROR(VLOOKUP($B$3&amp;"_"&amp;B$8&amp;$A130,LookUpTable_CountyName_AllYears,3,FALSE),"")</f>
        <v/>
      </c>
      <c r="C130" s="131" t="str">
        <f t="shared" si="61"/>
        <v/>
      </c>
      <c r="D130" s="131" t="str">
        <f t="shared" si="61"/>
        <v/>
      </c>
      <c r="E130" s="131" t="str">
        <f t="shared" si="61"/>
        <v/>
      </c>
      <c r="F130" s="131" t="str">
        <f t="shared" si="61"/>
        <v/>
      </c>
      <c r="G130" s="131" t="str">
        <f t="shared" si="61"/>
        <v/>
      </c>
      <c r="H130" s="131" t="str">
        <f t="shared" si="61"/>
        <v/>
      </c>
      <c r="I130" s="131" t="str">
        <f t="shared" si="61"/>
        <v/>
      </c>
      <c r="J130" s="131" t="str">
        <f t="shared" si="61"/>
        <v/>
      </c>
      <c r="K130" s="131" t="str">
        <f t="shared" si="61"/>
        <v/>
      </c>
      <c r="L130" s="131" t="str">
        <f t="shared" ref="L130:U139" si="62">IFERROR(VLOOKUP($B$3&amp;"_"&amp;L$8&amp;$A130,LookUpTable_CountyName_AllYears,3,FALSE),"")</f>
        <v/>
      </c>
      <c r="M130" s="131" t="str">
        <f t="shared" si="62"/>
        <v/>
      </c>
      <c r="N130" s="131" t="str">
        <f t="shared" si="62"/>
        <v/>
      </c>
      <c r="O130" s="131" t="str">
        <f t="shared" si="62"/>
        <v/>
      </c>
      <c r="P130" s="131" t="str">
        <f t="shared" si="62"/>
        <v/>
      </c>
      <c r="Q130" s="131" t="str">
        <f t="shared" si="62"/>
        <v/>
      </c>
      <c r="R130" s="131" t="str">
        <f t="shared" si="62"/>
        <v/>
      </c>
      <c r="S130" s="131" t="str">
        <f t="shared" si="62"/>
        <v/>
      </c>
      <c r="T130" s="131" t="str">
        <f t="shared" si="62"/>
        <v/>
      </c>
      <c r="U130" s="131" t="str">
        <f t="shared" si="62"/>
        <v/>
      </c>
      <c r="V130" s="131" t="str">
        <f t="shared" ref="V130:AE139" si="63">IFERROR(VLOOKUP($B$3&amp;"_"&amp;V$8&amp;$A130,LookUpTable_CountyName_AllYears,3,FALSE),"")</f>
        <v/>
      </c>
      <c r="W130" s="131" t="str">
        <f t="shared" si="63"/>
        <v/>
      </c>
      <c r="X130" s="131" t="str">
        <f t="shared" si="63"/>
        <v/>
      </c>
      <c r="Y130" s="131" t="str">
        <f t="shared" si="63"/>
        <v/>
      </c>
      <c r="Z130" s="131" t="str">
        <f t="shared" si="63"/>
        <v/>
      </c>
      <c r="AA130" s="131" t="str">
        <f t="shared" si="63"/>
        <v/>
      </c>
      <c r="AB130" s="131" t="str">
        <f t="shared" si="63"/>
        <v/>
      </c>
      <c r="AC130" s="131" t="str">
        <f t="shared" si="63"/>
        <v/>
      </c>
      <c r="AD130" s="131" t="str">
        <f t="shared" si="63"/>
        <v/>
      </c>
      <c r="AE130" s="131" t="str">
        <f t="shared" si="63"/>
        <v/>
      </c>
      <c r="AF130" s="131" t="str">
        <f t="shared" ref="AF130:AO139" si="64">IFERROR(VLOOKUP($B$3&amp;"_"&amp;AF$8&amp;$A130,LookUpTable_CountyName_AllYears,3,FALSE),"")</f>
        <v/>
      </c>
      <c r="AG130" s="131" t="str">
        <f t="shared" si="64"/>
        <v/>
      </c>
      <c r="AH130" s="131" t="str">
        <f t="shared" si="64"/>
        <v/>
      </c>
      <c r="AI130" s="131" t="str">
        <f t="shared" si="64"/>
        <v/>
      </c>
      <c r="AJ130" s="131" t="str">
        <f t="shared" si="64"/>
        <v/>
      </c>
      <c r="AK130" s="131" t="str">
        <f t="shared" si="64"/>
        <v/>
      </c>
      <c r="AL130" s="131" t="str">
        <f t="shared" si="64"/>
        <v/>
      </c>
      <c r="AM130" s="131" t="str">
        <f t="shared" si="64"/>
        <v/>
      </c>
      <c r="AN130" s="131" t="str">
        <f t="shared" si="64"/>
        <v/>
      </c>
      <c r="AO130" s="131" t="str">
        <f t="shared" si="64"/>
        <v/>
      </c>
      <c r="AP130" s="131" t="str">
        <f t="shared" ref="AP130:AZ139" si="65">IFERROR(VLOOKUP($B$3&amp;"_"&amp;AP$8&amp;$A130,LookUpTable_CountyName_AllYears,3,FALSE),"")</f>
        <v/>
      </c>
      <c r="AQ130" s="131" t="str">
        <f t="shared" si="65"/>
        <v/>
      </c>
      <c r="AR130" s="131" t="str">
        <f t="shared" si="65"/>
        <v/>
      </c>
      <c r="AS130" s="131" t="str">
        <f t="shared" si="65"/>
        <v/>
      </c>
      <c r="AT130" s="131" t="str">
        <f t="shared" si="65"/>
        <v/>
      </c>
      <c r="AU130" s="131" t="str">
        <f t="shared" si="65"/>
        <v/>
      </c>
      <c r="AV130" s="131" t="str">
        <f t="shared" si="65"/>
        <v/>
      </c>
      <c r="AW130" s="131" t="str">
        <f t="shared" si="65"/>
        <v/>
      </c>
      <c r="AX130" s="131" t="str">
        <f t="shared" si="65"/>
        <v/>
      </c>
      <c r="AY130" s="131" t="str">
        <f t="shared" si="65"/>
        <v/>
      </c>
      <c r="AZ130" s="131" t="str">
        <f t="shared" si="65"/>
        <v/>
      </c>
    </row>
    <row r="131" spans="1:52" x14ac:dyDescent="0.2">
      <c r="A131" s="135">
        <v>122</v>
      </c>
      <c r="B131" s="131" t="str">
        <f t="shared" si="61"/>
        <v/>
      </c>
      <c r="C131" s="131" t="str">
        <f t="shared" si="61"/>
        <v/>
      </c>
      <c r="D131" s="131" t="str">
        <f t="shared" si="61"/>
        <v/>
      </c>
      <c r="E131" s="131" t="str">
        <f t="shared" si="61"/>
        <v/>
      </c>
      <c r="F131" s="131" t="str">
        <f t="shared" si="61"/>
        <v/>
      </c>
      <c r="G131" s="131" t="str">
        <f t="shared" si="61"/>
        <v/>
      </c>
      <c r="H131" s="131" t="str">
        <f t="shared" si="61"/>
        <v/>
      </c>
      <c r="I131" s="131" t="str">
        <f t="shared" si="61"/>
        <v/>
      </c>
      <c r="J131" s="131" t="str">
        <f t="shared" si="61"/>
        <v/>
      </c>
      <c r="K131" s="131" t="str">
        <f t="shared" si="61"/>
        <v/>
      </c>
      <c r="L131" s="131" t="str">
        <f t="shared" si="62"/>
        <v/>
      </c>
      <c r="M131" s="131" t="str">
        <f t="shared" si="62"/>
        <v/>
      </c>
      <c r="N131" s="131" t="str">
        <f t="shared" si="62"/>
        <v/>
      </c>
      <c r="O131" s="131" t="str">
        <f t="shared" si="62"/>
        <v/>
      </c>
      <c r="P131" s="131" t="str">
        <f t="shared" si="62"/>
        <v/>
      </c>
      <c r="Q131" s="131" t="str">
        <f t="shared" si="62"/>
        <v/>
      </c>
      <c r="R131" s="131" t="str">
        <f t="shared" si="62"/>
        <v/>
      </c>
      <c r="S131" s="131" t="str">
        <f t="shared" si="62"/>
        <v/>
      </c>
      <c r="T131" s="131" t="str">
        <f t="shared" si="62"/>
        <v/>
      </c>
      <c r="U131" s="131" t="str">
        <f t="shared" si="62"/>
        <v/>
      </c>
      <c r="V131" s="131" t="str">
        <f t="shared" si="63"/>
        <v/>
      </c>
      <c r="W131" s="131" t="str">
        <f t="shared" si="63"/>
        <v/>
      </c>
      <c r="X131" s="131" t="str">
        <f t="shared" si="63"/>
        <v/>
      </c>
      <c r="Y131" s="131" t="str">
        <f t="shared" si="63"/>
        <v/>
      </c>
      <c r="Z131" s="131" t="str">
        <f t="shared" si="63"/>
        <v/>
      </c>
      <c r="AA131" s="131" t="str">
        <f t="shared" si="63"/>
        <v/>
      </c>
      <c r="AB131" s="131" t="str">
        <f t="shared" si="63"/>
        <v/>
      </c>
      <c r="AC131" s="131" t="str">
        <f t="shared" si="63"/>
        <v/>
      </c>
      <c r="AD131" s="131" t="str">
        <f t="shared" si="63"/>
        <v/>
      </c>
      <c r="AE131" s="131" t="str">
        <f t="shared" si="63"/>
        <v/>
      </c>
      <c r="AF131" s="131" t="str">
        <f t="shared" si="64"/>
        <v/>
      </c>
      <c r="AG131" s="131" t="str">
        <f t="shared" si="64"/>
        <v/>
      </c>
      <c r="AH131" s="131" t="str">
        <f t="shared" si="64"/>
        <v/>
      </c>
      <c r="AI131" s="131" t="str">
        <f t="shared" si="64"/>
        <v/>
      </c>
      <c r="AJ131" s="131" t="str">
        <f t="shared" si="64"/>
        <v/>
      </c>
      <c r="AK131" s="131" t="str">
        <f t="shared" si="64"/>
        <v/>
      </c>
      <c r="AL131" s="131" t="str">
        <f t="shared" si="64"/>
        <v/>
      </c>
      <c r="AM131" s="131" t="str">
        <f t="shared" si="64"/>
        <v/>
      </c>
      <c r="AN131" s="131" t="str">
        <f t="shared" si="64"/>
        <v/>
      </c>
      <c r="AO131" s="131" t="str">
        <f t="shared" si="64"/>
        <v/>
      </c>
      <c r="AP131" s="131" t="str">
        <f t="shared" si="65"/>
        <v/>
      </c>
      <c r="AQ131" s="131" t="str">
        <f t="shared" si="65"/>
        <v/>
      </c>
      <c r="AR131" s="131" t="str">
        <f t="shared" si="65"/>
        <v/>
      </c>
      <c r="AS131" s="131" t="str">
        <f t="shared" si="65"/>
        <v/>
      </c>
      <c r="AT131" s="131" t="str">
        <f t="shared" si="65"/>
        <v/>
      </c>
      <c r="AU131" s="131" t="str">
        <f t="shared" si="65"/>
        <v/>
      </c>
      <c r="AV131" s="131" t="str">
        <f t="shared" si="65"/>
        <v/>
      </c>
      <c r="AW131" s="131" t="str">
        <f t="shared" si="65"/>
        <v/>
      </c>
      <c r="AX131" s="131" t="str">
        <f t="shared" si="65"/>
        <v/>
      </c>
      <c r="AY131" s="131" t="str">
        <f t="shared" si="65"/>
        <v/>
      </c>
      <c r="AZ131" s="131" t="str">
        <f t="shared" si="65"/>
        <v/>
      </c>
    </row>
    <row r="132" spans="1:52" x14ac:dyDescent="0.2">
      <c r="A132" s="135">
        <v>123</v>
      </c>
      <c r="B132" s="131" t="str">
        <f t="shared" si="61"/>
        <v/>
      </c>
      <c r="C132" s="131" t="str">
        <f t="shared" si="61"/>
        <v/>
      </c>
      <c r="D132" s="131" t="str">
        <f t="shared" si="61"/>
        <v/>
      </c>
      <c r="E132" s="131" t="str">
        <f t="shared" si="61"/>
        <v/>
      </c>
      <c r="F132" s="131" t="str">
        <f t="shared" si="61"/>
        <v/>
      </c>
      <c r="G132" s="131" t="str">
        <f t="shared" si="61"/>
        <v/>
      </c>
      <c r="H132" s="131" t="str">
        <f t="shared" si="61"/>
        <v/>
      </c>
      <c r="I132" s="131" t="str">
        <f t="shared" si="61"/>
        <v/>
      </c>
      <c r="J132" s="131" t="str">
        <f t="shared" si="61"/>
        <v/>
      </c>
      <c r="K132" s="131" t="str">
        <f t="shared" si="61"/>
        <v/>
      </c>
      <c r="L132" s="131" t="str">
        <f t="shared" si="62"/>
        <v/>
      </c>
      <c r="M132" s="131" t="str">
        <f t="shared" si="62"/>
        <v/>
      </c>
      <c r="N132" s="131" t="str">
        <f t="shared" si="62"/>
        <v/>
      </c>
      <c r="O132" s="131" t="str">
        <f t="shared" si="62"/>
        <v/>
      </c>
      <c r="P132" s="131" t="str">
        <f t="shared" si="62"/>
        <v/>
      </c>
      <c r="Q132" s="131" t="str">
        <f t="shared" si="62"/>
        <v/>
      </c>
      <c r="R132" s="131" t="str">
        <f t="shared" si="62"/>
        <v/>
      </c>
      <c r="S132" s="131" t="str">
        <f t="shared" si="62"/>
        <v/>
      </c>
      <c r="T132" s="131" t="str">
        <f t="shared" si="62"/>
        <v/>
      </c>
      <c r="U132" s="131" t="str">
        <f t="shared" si="62"/>
        <v/>
      </c>
      <c r="V132" s="131" t="str">
        <f t="shared" si="63"/>
        <v/>
      </c>
      <c r="W132" s="131" t="str">
        <f t="shared" si="63"/>
        <v/>
      </c>
      <c r="X132" s="131" t="str">
        <f t="shared" si="63"/>
        <v/>
      </c>
      <c r="Y132" s="131" t="str">
        <f t="shared" si="63"/>
        <v/>
      </c>
      <c r="Z132" s="131" t="str">
        <f t="shared" si="63"/>
        <v/>
      </c>
      <c r="AA132" s="131" t="str">
        <f t="shared" si="63"/>
        <v/>
      </c>
      <c r="AB132" s="131" t="str">
        <f t="shared" si="63"/>
        <v/>
      </c>
      <c r="AC132" s="131" t="str">
        <f t="shared" si="63"/>
        <v/>
      </c>
      <c r="AD132" s="131" t="str">
        <f t="shared" si="63"/>
        <v/>
      </c>
      <c r="AE132" s="131" t="str">
        <f t="shared" si="63"/>
        <v/>
      </c>
      <c r="AF132" s="131" t="str">
        <f t="shared" si="64"/>
        <v/>
      </c>
      <c r="AG132" s="131" t="str">
        <f t="shared" si="64"/>
        <v/>
      </c>
      <c r="AH132" s="131" t="str">
        <f t="shared" si="64"/>
        <v/>
      </c>
      <c r="AI132" s="131" t="str">
        <f t="shared" si="64"/>
        <v/>
      </c>
      <c r="AJ132" s="131" t="str">
        <f t="shared" si="64"/>
        <v/>
      </c>
      <c r="AK132" s="131" t="str">
        <f t="shared" si="64"/>
        <v/>
      </c>
      <c r="AL132" s="131" t="str">
        <f t="shared" si="64"/>
        <v/>
      </c>
      <c r="AM132" s="131" t="str">
        <f t="shared" si="64"/>
        <v/>
      </c>
      <c r="AN132" s="131" t="str">
        <f t="shared" si="64"/>
        <v/>
      </c>
      <c r="AO132" s="131" t="str">
        <f t="shared" si="64"/>
        <v/>
      </c>
      <c r="AP132" s="131" t="str">
        <f t="shared" si="65"/>
        <v/>
      </c>
      <c r="AQ132" s="131" t="str">
        <f t="shared" si="65"/>
        <v/>
      </c>
      <c r="AR132" s="131" t="str">
        <f t="shared" si="65"/>
        <v/>
      </c>
      <c r="AS132" s="131" t="str">
        <f t="shared" si="65"/>
        <v/>
      </c>
      <c r="AT132" s="131" t="str">
        <f t="shared" si="65"/>
        <v/>
      </c>
      <c r="AU132" s="131" t="str">
        <f t="shared" si="65"/>
        <v/>
      </c>
      <c r="AV132" s="131" t="str">
        <f t="shared" si="65"/>
        <v/>
      </c>
      <c r="AW132" s="131" t="str">
        <f t="shared" si="65"/>
        <v/>
      </c>
      <c r="AX132" s="131" t="str">
        <f t="shared" si="65"/>
        <v/>
      </c>
      <c r="AY132" s="131" t="str">
        <f t="shared" si="65"/>
        <v/>
      </c>
      <c r="AZ132" s="131" t="str">
        <f t="shared" si="65"/>
        <v/>
      </c>
    </row>
    <row r="133" spans="1:52" x14ac:dyDescent="0.2">
      <c r="A133" s="135">
        <v>124</v>
      </c>
      <c r="B133" s="131" t="str">
        <f t="shared" si="61"/>
        <v/>
      </c>
      <c r="C133" s="131" t="str">
        <f t="shared" si="61"/>
        <v/>
      </c>
      <c r="D133" s="131" t="str">
        <f t="shared" si="61"/>
        <v/>
      </c>
      <c r="E133" s="131" t="str">
        <f t="shared" si="61"/>
        <v/>
      </c>
      <c r="F133" s="131" t="str">
        <f t="shared" si="61"/>
        <v/>
      </c>
      <c r="G133" s="131" t="str">
        <f t="shared" si="61"/>
        <v/>
      </c>
      <c r="H133" s="131" t="str">
        <f t="shared" si="61"/>
        <v/>
      </c>
      <c r="I133" s="131" t="str">
        <f t="shared" si="61"/>
        <v/>
      </c>
      <c r="J133" s="131" t="str">
        <f t="shared" si="61"/>
        <v/>
      </c>
      <c r="K133" s="131" t="str">
        <f t="shared" si="61"/>
        <v/>
      </c>
      <c r="L133" s="131" t="str">
        <f t="shared" si="62"/>
        <v/>
      </c>
      <c r="M133" s="131" t="str">
        <f t="shared" si="62"/>
        <v/>
      </c>
      <c r="N133" s="131" t="str">
        <f t="shared" si="62"/>
        <v/>
      </c>
      <c r="O133" s="131" t="str">
        <f t="shared" si="62"/>
        <v/>
      </c>
      <c r="P133" s="131" t="str">
        <f t="shared" si="62"/>
        <v/>
      </c>
      <c r="Q133" s="131" t="str">
        <f t="shared" si="62"/>
        <v/>
      </c>
      <c r="R133" s="131" t="str">
        <f t="shared" si="62"/>
        <v/>
      </c>
      <c r="S133" s="131" t="str">
        <f t="shared" si="62"/>
        <v/>
      </c>
      <c r="T133" s="131" t="str">
        <f t="shared" si="62"/>
        <v/>
      </c>
      <c r="U133" s="131" t="str">
        <f t="shared" si="62"/>
        <v/>
      </c>
      <c r="V133" s="131" t="str">
        <f t="shared" si="63"/>
        <v/>
      </c>
      <c r="W133" s="131" t="str">
        <f t="shared" si="63"/>
        <v/>
      </c>
      <c r="X133" s="131" t="str">
        <f t="shared" si="63"/>
        <v/>
      </c>
      <c r="Y133" s="131" t="str">
        <f t="shared" si="63"/>
        <v/>
      </c>
      <c r="Z133" s="131" t="str">
        <f t="shared" si="63"/>
        <v/>
      </c>
      <c r="AA133" s="131" t="str">
        <f t="shared" si="63"/>
        <v/>
      </c>
      <c r="AB133" s="131" t="str">
        <f t="shared" si="63"/>
        <v/>
      </c>
      <c r="AC133" s="131" t="str">
        <f t="shared" si="63"/>
        <v/>
      </c>
      <c r="AD133" s="131" t="str">
        <f t="shared" si="63"/>
        <v/>
      </c>
      <c r="AE133" s="131" t="str">
        <f t="shared" si="63"/>
        <v/>
      </c>
      <c r="AF133" s="131" t="str">
        <f t="shared" si="64"/>
        <v/>
      </c>
      <c r="AG133" s="131" t="str">
        <f t="shared" si="64"/>
        <v/>
      </c>
      <c r="AH133" s="131" t="str">
        <f t="shared" si="64"/>
        <v/>
      </c>
      <c r="AI133" s="131" t="str">
        <f t="shared" si="64"/>
        <v/>
      </c>
      <c r="AJ133" s="131" t="str">
        <f t="shared" si="64"/>
        <v/>
      </c>
      <c r="AK133" s="131" t="str">
        <f t="shared" si="64"/>
        <v/>
      </c>
      <c r="AL133" s="131" t="str">
        <f t="shared" si="64"/>
        <v/>
      </c>
      <c r="AM133" s="131" t="str">
        <f t="shared" si="64"/>
        <v/>
      </c>
      <c r="AN133" s="131" t="str">
        <f t="shared" si="64"/>
        <v/>
      </c>
      <c r="AO133" s="131" t="str">
        <f t="shared" si="64"/>
        <v/>
      </c>
      <c r="AP133" s="131" t="str">
        <f t="shared" si="65"/>
        <v/>
      </c>
      <c r="AQ133" s="131" t="str">
        <f t="shared" si="65"/>
        <v/>
      </c>
      <c r="AR133" s="131" t="str">
        <f t="shared" si="65"/>
        <v/>
      </c>
      <c r="AS133" s="131" t="str">
        <f t="shared" si="65"/>
        <v/>
      </c>
      <c r="AT133" s="131" t="str">
        <f t="shared" si="65"/>
        <v/>
      </c>
      <c r="AU133" s="131" t="str">
        <f t="shared" si="65"/>
        <v/>
      </c>
      <c r="AV133" s="131" t="str">
        <f t="shared" si="65"/>
        <v/>
      </c>
      <c r="AW133" s="131" t="str">
        <f t="shared" si="65"/>
        <v/>
      </c>
      <c r="AX133" s="131" t="str">
        <f t="shared" si="65"/>
        <v/>
      </c>
      <c r="AY133" s="131" t="str">
        <f t="shared" si="65"/>
        <v/>
      </c>
      <c r="AZ133" s="131" t="str">
        <f t="shared" si="65"/>
        <v/>
      </c>
    </row>
    <row r="134" spans="1:52" x14ac:dyDescent="0.2">
      <c r="A134" s="135">
        <v>125</v>
      </c>
      <c r="B134" s="131" t="str">
        <f t="shared" si="61"/>
        <v/>
      </c>
      <c r="C134" s="131" t="str">
        <f t="shared" si="61"/>
        <v/>
      </c>
      <c r="D134" s="131" t="str">
        <f t="shared" si="61"/>
        <v/>
      </c>
      <c r="E134" s="131" t="str">
        <f t="shared" si="61"/>
        <v/>
      </c>
      <c r="F134" s="131" t="str">
        <f t="shared" si="61"/>
        <v/>
      </c>
      <c r="G134" s="131" t="str">
        <f t="shared" si="61"/>
        <v/>
      </c>
      <c r="H134" s="131" t="str">
        <f t="shared" si="61"/>
        <v/>
      </c>
      <c r="I134" s="131" t="str">
        <f t="shared" si="61"/>
        <v/>
      </c>
      <c r="J134" s="131" t="str">
        <f t="shared" si="61"/>
        <v/>
      </c>
      <c r="K134" s="131" t="str">
        <f t="shared" si="61"/>
        <v/>
      </c>
      <c r="L134" s="131" t="str">
        <f t="shared" si="62"/>
        <v/>
      </c>
      <c r="M134" s="131" t="str">
        <f t="shared" si="62"/>
        <v/>
      </c>
      <c r="N134" s="131" t="str">
        <f t="shared" si="62"/>
        <v/>
      </c>
      <c r="O134" s="131" t="str">
        <f t="shared" si="62"/>
        <v/>
      </c>
      <c r="P134" s="131" t="str">
        <f t="shared" si="62"/>
        <v/>
      </c>
      <c r="Q134" s="131" t="str">
        <f t="shared" si="62"/>
        <v/>
      </c>
      <c r="R134" s="131" t="str">
        <f t="shared" si="62"/>
        <v/>
      </c>
      <c r="S134" s="131" t="str">
        <f t="shared" si="62"/>
        <v/>
      </c>
      <c r="T134" s="131" t="str">
        <f t="shared" si="62"/>
        <v/>
      </c>
      <c r="U134" s="131" t="str">
        <f t="shared" si="62"/>
        <v/>
      </c>
      <c r="V134" s="131" t="str">
        <f t="shared" si="63"/>
        <v/>
      </c>
      <c r="W134" s="131" t="str">
        <f t="shared" si="63"/>
        <v/>
      </c>
      <c r="X134" s="131" t="str">
        <f t="shared" si="63"/>
        <v/>
      </c>
      <c r="Y134" s="131" t="str">
        <f t="shared" si="63"/>
        <v/>
      </c>
      <c r="Z134" s="131" t="str">
        <f t="shared" si="63"/>
        <v/>
      </c>
      <c r="AA134" s="131" t="str">
        <f t="shared" si="63"/>
        <v/>
      </c>
      <c r="AB134" s="131" t="str">
        <f t="shared" si="63"/>
        <v/>
      </c>
      <c r="AC134" s="131" t="str">
        <f t="shared" si="63"/>
        <v/>
      </c>
      <c r="AD134" s="131" t="str">
        <f t="shared" si="63"/>
        <v/>
      </c>
      <c r="AE134" s="131" t="str">
        <f t="shared" si="63"/>
        <v/>
      </c>
      <c r="AF134" s="131" t="str">
        <f t="shared" si="64"/>
        <v/>
      </c>
      <c r="AG134" s="131" t="str">
        <f t="shared" si="64"/>
        <v/>
      </c>
      <c r="AH134" s="131" t="str">
        <f t="shared" si="64"/>
        <v/>
      </c>
      <c r="AI134" s="131" t="str">
        <f t="shared" si="64"/>
        <v/>
      </c>
      <c r="AJ134" s="131" t="str">
        <f t="shared" si="64"/>
        <v/>
      </c>
      <c r="AK134" s="131" t="str">
        <f t="shared" si="64"/>
        <v/>
      </c>
      <c r="AL134" s="131" t="str">
        <f t="shared" si="64"/>
        <v/>
      </c>
      <c r="AM134" s="131" t="str">
        <f t="shared" si="64"/>
        <v/>
      </c>
      <c r="AN134" s="131" t="str">
        <f t="shared" si="64"/>
        <v/>
      </c>
      <c r="AO134" s="131" t="str">
        <f t="shared" si="64"/>
        <v/>
      </c>
      <c r="AP134" s="131" t="str">
        <f t="shared" si="65"/>
        <v/>
      </c>
      <c r="AQ134" s="131" t="str">
        <f t="shared" si="65"/>
        <v/>
      </c>
      <c r="AR134" s="131" t="str">
        <f t="shared" si="65"/>
        <v/>
      </c>
      <c r="AS134" s="131" t="str">
        <f t="shared" si="65"/>
        <v/>
      </c>
      <c r="AT134" s="131" t="str">
        <f t="shared" si="65"/>
        <v/>
      </c>
      <c r="AU134" s="131" t="str">
        <f t="shared" si="65"/>
        <v/>
      </c>
      <c r="AV134" s="131" t="str">
        <f t="shared" si="65"/>
        <v/>
      </c>
      <c r="AW134" s="131" t="str">
        <f t="shared" si="65"/>
        <v/>
      </c>
      <c r="AX134" s="131" t="str">
        <f t="shared" si="65"/>
        <v/>
      </c>
      <c r="AY134" s="131" t="str">
        <f t="shared" si="65"/>
        <v/>
      </c>
      <c r="AZ134" s="131" t="str">
        <f t="shared" si="65"/>
        <v/>
      </c>
    </row>
    <row r="135" spans="1:52" x14ac:dyDescent="0.2">
      <c r="A135" s="135">
        <v>126</v>
      </c>
      <c r="B135" s="131" t="str">
        <f t="shared" si="61"/>
        <v/>
      </c>
      <c r="C135" s="131" t="str">
        <f t="shared" si="61"/>
        <v/>
      </c>
      <c r="D135" s="131" t="str">
        <f t="shared" si="61"/>
        <v/>
      </c>
      <c r="E135" s="131" t="str">
        <f t="shared" si="61"/>
        <v/>
      </c>
      <c r="F135" s="131" t="str">
        <f t="shared" si="61"/>
        <v/>
      </c>
      <c r="G135" s="131" t="str">
        <f t="shared" si="61"/>
        <v/>
      </c>
      <c r="H135" s="131" t="str">
        <f t="shared" si="61"/>
        <v/>
      </c>
      <c r="I135" s="131" t="str">
        <f t="shared" si="61"/>
        <v/>
      </c>
      <c r="J135" s="131" t="str">
        <f t="shared" si="61"/>
        <v/>
      </c>
      <c r="K135" s="131" t="str">
        <f t="shared" si="61"/>
        <v/>
      </c>
      <c r="L135" s="131" t="str">
        <f t="shared" si="62"/>
        <v/>
      </c>
      <c r="M135" s="131" t="str">
        <f t="shared" si="62"/>
        <v/>
      </c>
      <c r="N135" s="131" t="str">
        <f t="shared" si="62"/>
        <v/>
      </c>
      <c r="O135" s="131" t="str">
        <f t="shared" si="62"/>
        <v/>
      </c>
      <c r="P135" s="131" t="str">
        <f t="shared" si="62"/>
        <v/>
      </c>
      <c r="Q135" s="131" t="str">
        <f t="shared" si="62"/>
        <v/>
      </c>
      <c r="R135" s="131" t="str">
        <f t="shared" si="62"/>
        <v/>
      </c>
      <c r="S135" s="131" t="str">
        <f t="shared" si="62"/>
        <v/>
      </c>
      <c r="T135" s="131" t="str">
        <f t="shared" si="62"/>
        <v/>
      </c>
      <c r="U135" s="131" t="str">
        <f t="shared" si="62"/>
        <v/>
      </c>
      <c r="V135" s="131" t="str">
        <f t="shared" si="63"/>
        <v/>
      </c>
      <c r="W135" s="131" t="str">
        <f t="shared" si="63"/>
        <v/>
      </c>
      <c r="X135" s="131" t="str">
        <f t="shared" si="63"/>
        <v/>
      </c>
      <c r="Y135" s="131" t="str">
        <f t="shared" si="63"/>
        <v/>
      </c>
      <c r="Z135" s="131" t="str">
        <f t="shared" si="63"/>
        <v/>
      </c>
      <c r="AA135" s="131" t="str">
        <f t="shared" si="63"/>
        <v/>
      </c>
      <c r="AB135" s="131" t="str">
        <f t="shared" si="63"/>
        <v/>
      </c>
      <c r="AC135" s="131" t="str">
        <f t="shared" si="63"/>
        <v/>
      </c>
      <c r="AD135" s="131" t="str">
        <f t="shared" si="63"/>
        <v/>
      </c>
      <c r="AE135" s="131" t="str">
        <f t="shared" si="63"/>
        <v/>
      </c>
      <c r="AF135" s="131" t="str">
        <f t="shared" si="64"/>
        <v/>
      </c>
      <c r="AG135" s="131" t="str">
        <f t="shared" si="64"/>
        <v/>
      </c>
      <c r="AH135" s="131" t="str">
        <f t="shared" si="64"/>
        <v/>
      </c>
      <c r="AI135" s="131" t="str">
        <f t="shared" si="64"/>
        <v/>
      </c>
      <c r="AJ135" s="131" t="str">
        <f t="shared" si="64"/>
        <v/>
      </c>
      <c r="AK135" s="131" t="str">
        <f t="shared" si="64"/>
        <v/>
      </c>
      <c r="AL135" s="131" t="str">
        <f t="shared" si="64"/>
        <v/>
      </c>
      <c r="AM135" s="131" t="str">
        <f t="shared" si="64"/>
        <v/>
      </c>
      <c r="AN135" s="131" t="str">
        <f t="shared" si="64"/>
        <v/>
      </c>
      <c r="AO135" s="131" t="str">
        <f t="shared" si="64"/>
        <v/>
      </c>
      <c r="AP135" s="131" t="str">
        <f t="shared" si="65"/>
        <v/>
      </c>
      <c r="AQ135" s="131" t="str">
        <f t="shared" si="65"/>
        <v/>
      </c>
      <c r="AR135" s="131" t="str">
        <f t="shared" si="65"/>
        <v/>
      </c>
      <c r="AS135" s="131" t="str">
        <f t="shared" si="65"/>
        <v/>
      </c>
      <c r="AT135" s="131" t="str">
        <f t="shared" si="65"/>
        <v/>
      </c>
      <c r="AU135" s="131" t="str">
        <f t="shared" si="65"/>
        <v/>
      </c>
      <c r="AV135" s="131" t="str">
        <f t="shared" si="65"/>
        <v/>
      </c>
      <c r="AW135" s="131" t="str">
        <f t="shared" si="65"/>
        <v/>
      </c>
      <c r="AX135" s="131" t="str">
        <f t="shared" si="65"/>
        <v/>
      </c>
      <c r="AY135" s="131" t="str">
        <f t="shared" si="65"/>
        <v/>
      </c>
      <c r="AZ135" s="131" t="str">
        <f t="shared" si="65"/>
        <v/>
      </c>
    </row>
    <row r="136" spans="1:52" x14ac:dyDescent="0.2">
      <c r="A136" s="135">
        <v>127</v>
      </c>
      <c r="B136" s="131" t="str">
        <f t="shared" si="61"/>
        <v/>
      </c>
      <c r="C136" s="131" t="str">
        <f t="shared" si="61"/>
        <v/>
      </c>
      <c r="D136" s="131" t="str">
        <f t="shared" si="61"/>
        <v/>
      </c>
      <c r="E136" s="131" t="str">
        <f t="shared" si="61"/>
        <v/>
      </c>
      <c r="F136" s="131" t="str">
        <f t="shared" si="61"/>
        <v/>
      </c>
      <c r="G136" s="131" t="str">
        <f t="shared" si="61"/>
        <v/>
      </c>
      <c r="H136" s="131" t="str">
        <f t="shared" si="61"/>
        <v/>
      </c>
      <c r="I136" s="131" t="str">
        <f t="shared" si="61"/>
        <v/>
      </c>
      <c r="J136" s="131" t="str">
        <f t="shared" si="61"/>
        <v/>
      </c>
      <c r="K136" s="131" t="str">
        <f t="shared" si="61"/>
        <v/>
      </c>
      <c r="L136" s="131" t="str">
        <f t="shared" si="62"/>
        <v/>
      </c>
      <c r="M136" s="131" t="str">
        <f t="shared" si="62"/>
        <v/>
      </c>
      <c r="N136" s="131" t="str">
        <f t="shared" si="62"/>
        <v/>
      </c>
      <c r="O136" s="131" t="str">
        <f t="shared" si="62"/>
        <v/>
      </c>
      <c r="P136" s="131" t="str">
        <f t="shared" si="62"/>
        <v/>
      </c>
      <c r="Q136" s="131" t="str">
        <f t="shared" si="62"/>
        <v/>
      </c>
      <c r="R136" s="131" t="str">
        <f t="shared" si="62"/>
        <v/>
      </c>
      <c r="S136" s="131" t="str">
        <f t="shared" si="62"/>
        <v/>
      </c>
      <c r="T136" s="131" t="str">
        <f t="shared" si="62"/>
        <v/>
      </c>
      <c r="U136" s="131" t="str">
        <f t="shared" si="62"/>
        <v/>
      </c>
      <c r="V136" s="131" t="str">
        <f t="shared" si="63"/>
        <v/>
      </c>
      <c r="W136" s="131" t="str">
        <f t="shared" si="63"/>
        <v/>
      </c>
      <c r="X136" s="131" t="str">
        <f t="shared" si="63"/>
        <v/>
      </c>
      <c r="Y136" s="131" t="str">
        <f t="shared" si="63"/>
        <v/>
      </c>
      <c r="Z136" s="131" t="str">
        <f t="shared" si="63"/>
        <v/>
      </c>
      <c r="AA136" s="131" t="str">
        <f t="shared" si="63"/>
        <v/>
      </c>
      <c r="AB136" s="131" t="str">
        <f t="shared" si="63"/>
        <v/>
      </c>
      <c r="AC136" s="131" t="str">
        <f t="shared" si="63"/>
        <v/>
      </c>
      <c r="AD136" s="131" t="str">
        <f t="shared" si="63"/>
        <v/>
      </c>
      <c r="AE136" s="131" t="str">
        <f t="shared" si="63"/>
        <v/>
      </c>
      <c r="AF136" s="131" t="str">
        <f t="shared" si="64"/>
        <v/>
      </c>
      <c r="AG136" s="131" t="str">
        <f t="shared" si="64"/>
        <v/>
      </c>
      <c r="AH136" s="131" t="str">
        <f t="shared" si="64"/>
        <v/>
      </c>
      <c r="AI136" s="131" t="str">
        <f t="shared" si="64"/>
        <v/>
      </c>
      <c r="AJ136" s="131" t="str">
        <f t="shared" si="64"/>
        <v/>
      </c>
      <c r="AK136" s="131" t="str">
        <f t="shared" si="64"/>
        <v/>
      </c>
      <c r="AL136" s="131" t="str">
        <f t="shared" si="64"/>
        <v/>
      </c>
      <c r="AM136" s="131" t="str">
        <f t="shared" si="64"/>
        <v/>
      </c>
      <c r="AN136" s="131" t="str">
        <f t="shared" si="64"/>
        <v/>
      </c>
      <c r="AO136" s="131" t="str">
        <f t="shared" si="64"/>
        <v/>
      </c>
      <c r="AP136" s="131" t="str">
        <f t="shared" si="65"/>
        <v/>
      </c>
      <c r="AQ136" s="131" t="str">
        <f t="shared" si="65"/>
        <v/>
      </c>
      <c r="AR136" s="131" t="str">
        <f t="shared" si="65"/>
        <v/>
      </c>
      <c r="AS136" s="131" t="str">
        <f t="shared" si="65"/>
        <v/>
      </c>
      <c r="AT136" s="131" t="str">
        <f t="shared" si="65"/>
        <v/>
      </c>
      <c r="AU136" s="131" t="str">
        <f t="shared" si="65"/>
        <v/>
      </c>
      <c r="AV136" s="131" t="str">
        <f t="shared" si="65"/>
        <v/>
      </c>
      <c r="AW136" s="131" t="str">
        <f t="shared" si="65"/>
        <v/>
      </c>
      <c r="AX136" s="131" t="str">
        <f t="shared" si="65"/>
        <v/>
      </c>
      <c r="AY136" s="131" t="str">
        <f t="shared" si="65"/>
        <v/>
      </c>
      <c r="AZ136" s="131" t="str">
        <f t="shared" si="65"/>
        <v/>
      </c>
    </row>
    <row r="137" spans="1:52" x14ac:dyDescent="0.2">
      <c r="A137" s="135">
        <v>128</v>
      </c>
      <c r="B137" s="131" t="str">
        <f t="shared" si="61"/>
        <v/>
      </c>
      <c r="C137" s="131" t="str">
        <f t="shared" si="61"/>
        <v/>
      </c>
      <c r="D137" s="131" t="str">
        <f t="shared" si="61"/>
        <v/>
      </c>
      <c r="E137" s="131" t="str">
        <f t="shared" si="61"/>
        <v/>
      </c>
      <c r="F137" s="131" t="str">
        <f t="shared" si="61"/>
        <v/>
      </c>
      <c r="G137" s="131" t="str">
        <f t="shared" si="61"/>
        <v/>
      </c>
      <c r="H137" s="131" t="str">
        <f t="shared" si="61"/>
        <v/>
      </c>
      <c r="I137" s="131" t="str">
        <f t="shared" si="61"/>
        <v/>
      </c>
      <c r="J137" s="131" t="str">
        <f t="shared" si="61"/>
        <v/>
      </c>
      <c r="K137" s="131" t="str">
        <f t="shared" si="61"/>
        <v/>
      </c>
      <c r="L137" s="131" t="str">
        <f t="shared" si="62"/>
        <v/>
      </c>
      <c r="M137" s="131" t="str">
        <f t="shared" si="62"/>
        <v/>
      </c>
      <c r="N137" s="131" t="str">
        <f t="shared" si="62"/>
        <v/>
      </c>
      <c r="O137" s="131" t="str">
        <f t="shared" si="62"/>
        <v/>
      </c>
      <c r="P137" s="131" t="str">
        <f t="shared" si="62"/>
        <v/>
      </c>
      <c r="Q137" s="131" t="str">
        <f t="shared" si="62"/>
        <v/>
      </c>
      <c r="R137" s="131" t="str">
        <f t="shared" si="62"/>
        <v/>
      </c>
      <c r="S137" s="131" t="str">
        <f t="shared" si="62"/>
        <v/>
      </c>
      <c r="T137" s="131" t="str">
        <f t="shared" si="62"/>
        <v/>
      </c>
      <c r="U137" s="131" t="str">
        <f t="shared" si="62"/>
        <v/>
      </c>
      <c r="V137" s="131" t="str">
        <f t="shared" si="63"/>
        <v/>
      </c>
      <c r="W137" s="131" t="str">
        <f t="shared" si="63"/>
        <v/>
      </c>
      <c r="X137" s="131" t="str">
        <f t="shared" si="63"/>
        <v/>
      </c>
      <c r="Y137" s="131" t="str">
        <f t="shared" si="63"/>
        <v/>
      </c>
      <c r="Z137" s="131" t="str">
        <f t="shared" si="63"/>
        <v/>
      </c>
      <c r="AA137" s="131" t="str">
        <f t="shared" si="63"/>
        <v/>
      </c>
      <c r="AB137" s="131" t="str">
        <f t="shared" si="63"/>
        <v/>
      </c>
      <c r="AC137" s="131" t="str">
        <f t="shared" si="63"/>
        <v/>
      </c>
      <c r="AD137" s="131" t="str">
        <f t="shared" si="63"/>
        <v/>
      </c>
      <c r="AE137" s="131" t="str">
        <f t="shared" si="63"/>
        <v/>
      </c>
      <c r="AF137" s="131" t="str">
        <f t="shared" si="64"/>
        <v/>
      </c>
      <c r="AG137" s="131" t="str">
        <f t="shared" si="64"/>
        <v/>
      </c>
      <c r="AH137" s="131" t="str">
        <f t="shared" si="64"/>
        <v/>
      </c>
      <c r="AI137" s="131" t="str">
        <f t="shared" si="64"/>
        <v/>
      </c>
      <c r="AJ137" s="131" t="str">
        <f t="shared" si="64"/>
        <v/>
      </c>
      <c r="AK137" s="131" t="str">
        <f t="shared" si="64"/>
        <v/>
      </c>
      <c r="AL137" s="131" t="str">
        <f t="shared" si="64"/>
        <v/>
      </c>
      <c r="AM137" s="131" t="str">
        <f t="shared" si="64"/>
        <v/>
      </c>
      <c r="AN137" s="131" t="str">
        <f t="shared" si="64"/>
        <v/>
      </c>
      <c r="AO137" s="131" t="str">
        <f t="shared" si="64"/>
        <v/>
      </c>
      <c r="AP137" s="131" t="str">
        <f t="shared" si="65"/>
        <v/>
      </c>
      <c r="AQ137" s="131" t="str">
        <f t="shared" si="65"/>
        <v/>
      </c>
      <c r="AR137" s="131" t="str">
        <f t="shared" si="65"/>
        <v/>
      </c>
      <c r="AS137" s="131" t="str">
        <f t="shared" si="65"/>
        <v/>
      </c>
      <c r="AT137" s="131" t="str">
        <f t="shared" si="65"/>
        <v/>
      </c>
      <c r="AU137" s="131" t="str">
        <f t="shared" si="65"/>
        <v/>
      </c>
      <c r="AV137" s="131" t="str">
        <f t="shared" si="65"/>
        <v/>
      </c>
      <c r="AW137" s="131" t="str">
        <f t="shared" si="65"/>
        <v/>
      </c>
      <c r="AX137" s="131" t="str">
        <f t="shared" si="65"/>
        <v/>
      </c>
      <c r="AY137" s="131" t="str">
        <f t="shared" si="65"/>
        <v/>
      </c>
      <c r="AZ137" s="131" t="str">
        <f t="shared" si="65"/>
        <v/>
      </c>
    </row>
    <row r="138" spans="1:52" x14ac:dyDescent="0.2">
      <c r="A138" s="135">
        <v>129</v>
      </c>
      <c r="B138" s="131" t="str">
        <f t="shared" si="61"/>
        <v/>
      </c>
      <c r="C138" s="131" t="str">
        <f t="shared" si="61"/>
        <v/>
      </c>
      <c r="D138" s="131" t="str">
        <f t="shared" si="61"/>
        <v/>
      </c>
      <c r="E138" s="131" t="str">
        <f t="shared" si="61"/>
        <v/>
      </c>
      <c r="F138" s="131" t="str">
        <f t="shared" si="61"/>
        <v/>
      </c>
      <c r="G138" s="131" t="str">
        <f t="shared" si="61"/>
        <v/>
      </c>
      <c r="H138" s="131" t="str">
        <f t="shared" si="61"/>
        <v/>
      </c>
      <c r="I138" s="131" t="str">
        <f t="shared" si="61"/>
        <v/>
      </c>
      <c r="J138" s="131" t="str">
        <f t="shared" si="61"/>
        <v/>
      </c>
      <c r="K138" s="131" t="str">
        <f t="shared" si="61"/>
        <v/>
      </c>
      <c r="L138" s="131" t="str">
        <f t="shared" si="62"/>
        <v/>
      </c>
      <c r="M138" s="131" t="str">
        <f t="shared" si="62"/>
        <v/>
      </c>
      <c r="N138" s="131" t="str">
        <f t="shared" si="62"/>
        <v/>
      </c>
      <c r="O138" s="131" t="str">
        <f t="shared" si="62"/>
        <v/>
      </c>
      <c r="P138" s="131" t="str">
        <f t="shared" si="62"/>
        <v/>
      </c>
      <c r="Q138" s="131" t="str">
        <f t="shared" si="62"/>
        <v/>
      </c>
      <c r="R138" s="131" t="str">
        <f t="shared" si="62"/>
        <v/>
      </c>
      <c r="S138" s="131" t="str">
        <f t="shared" si="62"/>
        <v/>
      </c>
      <c r="T138" s="131" t="str">
        <f t="shared" si="62"/>
        <v/>
      </c>
      <c r="U138" s="131" t="str">
        <f t="shared" si="62"/>
        <v/>
      </c>
      <c r="V138" s="131" t="str">
        <f t="shared" si="63"/>
        <v/>
      </c>
      <c r="W138" s="131" t="str">
        <f t="shared" si="63"/>
        <v/>
      </c>
      <c r="X138" s="131" t="str">
        <f t="shared" si="63"/>
        <v/>
      </c>
      <c r="Y138" s="131" t="str">
        <f t="shared" si="63"/>
        <v/>
      </c>
      <c r="Z138" s="131" t="str">
        <f t="shared" si="63"/>
        <v/>
      </c>
      <c r="AA138" s="131" t="str">
        <f t="shared" si="63"/>
        <v/>
      </c>
      <c r="AB138" s="131" t="str">
        <f t="shared" si="63"/>
        <v/>
      </c>
      <c r="AC138" s="131" t="str">
        <f t="shared" si="63"/>
        <v/>
      </c>
      <c r="AD138" s="131" t="str">
        <f t="shared" si="63"/>
        <v/>
      </c>
      <c r="AE138" s="131" t="str">
        <f t="shared" si="63"/>
        <v/>
      </c>
      <c r="AF138" s="131" t="str">
        <f t="shared" si="64"/>
        <v/>
      </c>
      <c r="AG138" s="131" t="str">
        <f t="shared" si="64"/>
        <v/>
      </c>
      <c r="AH138" s="131" t="str">
        <f t="shared" si="64"/>
        <v/>
      </c>
      <c r="AI138" s="131" t="str">
        <f t="shared" si="64"/>
        <v/>
      </c>
      <c r="AJ138" s="131" t="str">
        <f t="shared" si="64"/>
        <v/>
      </c>
      <c r="AK138" s="131" t="str">
        <f t="shared" si="64"/>
        <v/>
      </c>
      <c r="AL138" s="131" t="str">
        <f t="shared" si="64"/>
        <v/>
      </c>
      <c r="AM138" s="131" t="str">
        <f t="shared" si="64"/>
        <v/>
      </c>
      <c r="AN138" s="131" t="str">
        <f t="shared" si="64"/>
        <v/>
      </c>
      <c r="AO138" s="131" t="str">
        <f t="shared" si="64"/>
        <v/>
      </c>
      <c r="AP138" s="131" t="str">
        <f t="shared" si="65"/>
        <v/>
      </c>
      <c r="AQ138" s="131" t="str">
        <f t="shared" si="65"/>
        <v/>
      </c>
      <c r="AR138" s="131" t="str">
        <f t="shared" si="65"/>
        <v/>
      </c>
      <c r="AS138" s="131" t="str">
        <f t="shared" si="65"/>
        <v/>
      </c>
      <c r="AT138" s="131" t="str">
        <f t="shared" si="65"/>
        <v/>
      </c>
      <c r="AU138" s="131" t="str">
        <f t="shared" si="65"/>
        <v/>
      </c>
      <c r="AV138" s="131" t="str">
        <f t="shared" si="65"/>
        <v/>
      </c>
      <c r="AW138" s="131" t="str">
        <f t="shared" si="65"/>
        <v/>
      </c>
      <c r="AX138" s="131" t="str">
        <f t="shared" si="65"/>
        <v/>
      </c>
      <c r="AY138" s="131" t="str">
        <f t="shared" si="65"/>
        <v/>
      </c>
      <c r="AZ138" s="131" t="str">
        <f t="shared" si="65"/>
        <v/>
      </c>
    </row>
    <row r="139" spans="1:52" x14ac:dyDescent="0.2">
      <c r="A139" s="135">
        <v>130</v>
      </c>
      <c r="B139" s="131" t="str">
        <f t="shared" si="61"/>
        <v/>
      </c>
      <c r="C139" s="131" t="str">
        <f t="shared" si="61"/>
        <v/>
      </c>
      <c r="D139" s="131" t="str">
        <f t="shared" si="61"/>
        <v/>
      </c>
      <c r="E139" s="131" t="str">
        <f t="shared" si="61"/>
        <v/>
      </c>
      <c r="F139" s="131" t="str">
        <f t="shared" si="61"/>
        <v/>
      </c>
      <c r="G139" s="131" t="str">
        <f t="shared" si="61"/>
        <v/>
      </c>
      <c r="H139" s="131" t="str">
        <f t="shared" si="61"/>
        <v/>
      </c>
      <c r="I139" s="131" t="str">
        <f t="shared" si="61"/>
        <v/>
      </c>
      <c r="J139" s="131" t="str">
        <f t="shared" si="61"/>
        <v/>
      </c>
      <c r="K139" s="131" t="str">
        <f t="shared" si="61"/>
        <v/>
      </c>
      <c r="L139" s="131" t="str">
        <f t="shared" si="62"/>
        <v/>
      </c>
      <c r="M139" s="131" t="str">
        <f t="shared" si="62"/>
        <v/>
      </c>
      <c r="N139" s="131" t="str">
        <f t="shared" si="62"/>
        <v/>
      </c>
      <c r="O139" s="131" t="str">
        <f t="shared" si="62"/>
        <v/>
      </c>
      <c r="P139" s="131" t="str">
        <f t="shared" si="62"/>
        <v/>
      </c>
      <c r="Q139" s="131" t="str">
        <f t="shared" si="62"/>
        <v/>
      </c>
      <c r="R139" s="131" t="str">
        <f t="shared" si="62"/>
        <v/>
      </c>
      <c r="S139" s="131" t="str">
        <f t="shared" si="62"/>
        <v/>
      </c>
      <c r="T139" s="131" t="str">
        <f t="shared" si="62"/>
        <v/>
      </c>
      <c r="U139" s="131" t="str">
        <f t="shared" si="62"/>
        <v/>
      </c>
      <c r="V139" s="131" t="str">
        <f t="shared" si="63"/>
        <v/>
      </c>
      <c r="W139" s="131" t="str">
        <f t="shared" si="63"/>
        <v/>
      </c>
      <c r="X139" s="131" t="str">
        <f t="shared" si="63"/>
        <v/>
      </c>
      <c r="Y139" s="131" t="str">
        <f t="shared" si="63"/>
        <v/>
      </c>
      <c r="Z139" s="131" t="str">
        <f t="shared" si="63"/>
        <v/>
      </c>
      <c r="AA139" s="131" t="str">
        <f t="shared" si="63"/>
        <v/>
      </c>
      <c r="AB139" s="131" t="str">
        <f t="shared" si="63"/>
        <v/>
      </c>
      <c r="AC139" s="131" t="str">
        <f t="shared" si="63"/>
        <v/>
      </c>
      <c r="AD139" s="131" t="str">
        <f t="shared" si="63"/>
        <v/>
      </c>
      <c r="AE139" s="131" t="str">
        <f t="shared" si="63"/>
        <v/>
      </c>
      <c r="AF139" s="131" t="str">
        <f t="shared" si="64"/>
        <v/>
      </c>
      <c r="AG139" s="131" t="str">
        <f t="shared" si="64"/>
        <v/>
      </c>
      <c r="AH139" s="131" t="str">
        <f t="shared" si="64"/>
        <v/>
      </c>
      <c r="AI139" s="131" t="str">
        <f t="shared" si="64"/>
        <v/>
      </c>
      <c r="AJ139" s="131" t="str">
        <f t="shared" si="64"/>
        <v/>
      </c>
      <c r="AK139" s="131" t="str">
        <f t="shared" si="64"/>
        <v/>
      </c>
      <c r="AL139" s="131" t="str">
        <f t="shared" si="64"/>
        <v/>
      </c>
      <c r="AM139" s="131" t="str">
        <f t="shared" si="64"/>
        <v/>
      </c>
      <c r="AN139" s="131" t="str">
        <f t="shared" si="64"/>
        <v/>
      </c>
      <c r="AO139" s="131" t="str">
        <f t="shared" si="64"/>
        <v/>
      </c>
      <c r="AP139" s="131" t="str">
        <f t="shared" si="65"/>
        <v/>
      </c>
      <c r="AQ139" s="131" t="str">
        <f t="shared" si="65"/>
        <v/>
      </c>
      <c r="AR139" s="131" t="str">
        <f t="shared" si="65"/>
        <v/>
      </c>
      <c r="AS139" s="131" t="str">
        <f t="shared" si="65"/>
        <v/>
      </c>
      <c r="AT139" s="131" t="str">
        <f t="shared" si="65"/>
        <v/>
      </c>
      <c r="AU139" s="131" t="str">
        <f t="shared" si="65"/>
        <v/>
      </c>
      <c r="AV139" s="131" t="str">
        <f t="shared" si="65"/>
        <v/>
      </c>
      <c r="AW139" s="131" t="str">
        <f t="shared" si="65"/>
        <v/>
      </c>
      <c r="AX139" s="131" t="str">
        <f t="shared" si="65"/>
        <v/>
      </c>
      <c r="AY139" s="131" t="str">
        <f t="shared" si="65"/>
        <v/>
      </c>
      <c r="AZ139" s="131" t="str">
        <f t="shared" si="65"/>
        <v/>
      </c>
    </row>
    <row r="140" spans="1:52" x14ac:dyDescent="0.2">
      <c r="A140" s="135">
        <v>131</v>
      </c>
      <c r="B140" s="131" t="str">
        <f t="shared" ref="B140:K149" si="66">IFERROR(VLOOKUP($B$3&amp;"_"&amp;B$8&amp;$A140,LookUpTable_CountyName_AllYears,3,FALSE),"")</f>
        <v/>
      </c>
      <c r="C140" s="131" t="str">
        <f t="shared" si="66"/>
        <v/>
      </c>
      <c r="D140" s="131" t="str">
        <f t="shared" si="66"/>
        <v/>
      </c>
      <c r="E140" s="131" t="str">
        <f t="shared" si="66"/>
        <v/>
      </c>
      <c r="F140" s="131" t="str">
        <f t="shared" si="66"/>
        <v/>
      </c>
      <c r="G140" s="131" t="str">
        <f t="shared" si="66"/>
        <v/>
      </c>
      <c r="H140" s="131" t="str">
        <f t="shared" si="66"/>
        <v/>
      </c>
      <c r="I140" s="131" t="str">
        <f t="shared" si="66"/>
        <v/>
      </c>
      <c r="J140" s="131" t="str">
        <f t="shared" si="66"/>
        <v/>
      </c>
      <c r="K140" s="131" t="str">
        <f t="shared" si="66"/>
        <v/>
      </c>
      <c r="L140" s="131" t="str">
        <f t="shared" ref="L140:U149" si="67">IFERROR(VLOOKUP($B$3&amp;"_"&amp;L$8&amp;$A140,LookUpTable_CountyName_AllYears,3,FALSE),"")</f>
        <v/>
      </c>
      <c r="M140" s="131" t="str">
        <f t="shared" si="67"/>
        <v/>
      </c>
      <c r="N140" s="131" t="str">
        <f t="shared" si="67"/>
        <v/>
      </c>
      <c r="O140" s="131" t="str">
        <f t="shared" si="67"/>
        <v/>
      </c>
      <c r="P140" s="131" t="str">
        <f t="shared" si="67"/>
        <v/>
      </c>
      <c r="Q140" s="131" t="str">
        <f t="shared" si="67"/>
        <v/>
      </c>
      <c r="R140" s="131" t="str">
        <f t="shared" si="67"/>
        <v/>
      </c>
      <c r="S140" s="131" t="str">
        <f t="shared" si="67"/>
        <v/>
      </c>
      <c r="T140" s="131" t="str">
        <f t="shared" si="67"/>
        <v/>
      </c>
      <c r="U140" s="131" t="str">
        <f t="shared" si="67"/>
        <v/>
      </c>
      <c r="V140" s="131" t="str">
        <f t="shared" ref="V140:AE149" si="68">IFERROR(VLOOKUP($B$3&amp;"_"&amp;V$8&amp;$A140,LookUpTable_CountyName_AllYears,3,FALSE),"")</f>
        <v/>
      </c>
      <c r="W140" s="131" t="str">
        <f t="shared" si="68"/>
        <v/>
      </c>
      <c r="X140" s="131" t="str">
        <f t="shared" si="68"/>
        <v/>
      </c>
      <c r="Y140" s="131" t="str">
        <f t="shared" si="68"/>
        <v/>
      </c>
      <c r="Z140" s="131" t="str">
        <f t="shared" si="68"/>
        <v/>
      </c>
      <c r="AA140" s="131" t="str">
        <f t="shared" si="68"/>
        <v/>
      </c>
      <c r="AB140" s="131" t="str">
        <f t="shared" si="68"/>
        <v/>
      </c>
      <c r="AC140" s="131" t="str">
        <f t="shared" si="68"/>
        <v/>
      </c>
      <c r="AD140" s="131" t="str">
        <f t="shared" si="68"/>
        <v/>
      </c>
      <c r="AE140" s="131" t="str">
        <f t="shared" si="68"/>
        <v/>
      </c>
      <c r="AF140" s="131" t="str">
        <f t="shared" ref="AF140:AO149" si="69">IFERROR(VLOOKUP($B$3&amp;"_"&amp;AF$8&amp;$A140,LookUpTable_CountyName_AllYears,3,FALSE),"")</f>
        <v/>
      </c>
      <c r="AG140" s="131" t="str">
        <f t="shared" si="69"/>
        <v/>
      </c>
      <c r="AH140" s="131" t="str">
        <f t="shared" si="69"/>
        <v/>
      </c>
      <c r="AI140" s="131" t="str">
        <f t="shared" si="69"/>
        <v/>
      </c>
      <c r="AJ140" s="131" t="str">
        <f t="shared" si="69"/>
        <v/>
      </c>
      <c r="AK140" s="131" t="str">
        <f t="shared" si="69"/>
        <v/>
      </c>
      <c r="AL140" s="131" t="str">
        <f t="shared" si="69"/>
        <v/>
      </c>
      <c r="AM140" s="131" t="str">
        <f t="shared" si="69"/>
        <v/>
      </c>
      <c r="AN140" s="131" t="str">
        <f t="shared" si="69"/>
        <v/>
      </c>
      <c r="AO140" s="131" t="str">
        <f t="shared" si="69"/>
        <v/>
      </c>
      <c r="AP140" s="131" t="str">
        <f t="shared" ref="AP140:AZ149" si="70">IFERROR(VLOOKUP($B$3&amp;"_"&amp;AP$8&amp;$A140,LookUpTable_CountyName_AllYears,3,FALSE),"")</f>
        <v/>
      </c>
      <c r="AQ140" s="131" t="str">
        <f t="shared" si="70"/>
        <v/>
      </c>
      <c r="AR140" s="131" t="str">
        <f t="shared" si="70"/>
        <v/>
      </c>
      <c r="AS140" s="131" t="str">
        <f t="shared" si="70"/>
        <v/>
      </c>
      <c r="AT140" s="131" t="str">
        <f t="shared" si="70"/>
        <v/>
      </c>
      <c r="AU140" s="131" t="str">
        <f t="shared" si="70"/>
        <v/>
      </c>
      <c r="AV140" s="131" t="str">
        <f t="shared" si="70"/>
        <v/>
      </c>
      <c r="AW140" s="131" t="str">
        <f t="shared" si="70"/>
        <v/>
      </c>
      <c r="AX140" s="131" t="str">
        <f t="shared" si="70"/>
        <v/>
      </c>
      <c r="AY140" s="131" t="str">
        <f t="shared" si="70"/>
        <v/>
      </c>
      <c r="AZ140" s="131" t="str">
        <f t="shared" si="70"/>
        <v/>
      </c>
    </row>
    <row r="141" spans="1:52" x14ac:dyDescent="0.2">
      <c r="A141" s="135">
        <v>132</v>
      </c>
      <c r="B141" s="131" t="str">
        <f t="shared" si="66"/>
        <v/>
      </c>
      <c r="C141" s="131" t="str">
        <f t="shared" si="66"/>
        <v/>
      </c>
      <c r="D141" s="131" t="str">
        <f t="shared" si="66"/>
        <v/>
      </c>
      <c r="E141" s="131" t="str">
        <f t="shared" si="66"/>
        <v/>
      </c>
      <c r="F141" s="131" t="str">
        <f t="shared" si="66"/>
        <v/>
      </c>
      <c r="G141" s="131" t="str">
        <f t="shared" si="66"/>
        <v/>
      </c>
      <c r="H141" s="131" t="str">
        <f t="shared" si="66"/>
        <v/>
      </c>
      <c r="I141" s="131" t="str">
        <f t="shared" si="66"/>
        <v/>
      </c>
      <c r="J141" s="131" t="str">
        <f t="shared" si="66"/>
        <v/>
      </c>
      <c r="K141" s="131" t="str">
        <f t="shared" si="66"/>
        <v/>
      </c>
      <c r="L141" s="131" t="str">
        <f t="shared" si="67"/>
        <v/>
      </c>
      <c r="M141" s="131" t="str">
        <f t="shared" si="67"/>
        <v/>
      </c>
      <c r="N141" s="131" t="str">
        <f t="shared" si="67"/>
        <v/>
      </c>
      <c r="O141" s="131" t="str">
        <f t="shared" si="67"/>
        <v/>
      </c>
      <c r="P141" s="131" t="str">
        <f t="shared" si="67"/>
        <v/>
      </c>
      <c r="Q141" s="131" t="str">
        <f t="shared" si="67"/>
        <v/>
      </c>
      <c r="R141" s="131" t="str">
        <f t="shared" si="67"/>
        <v/>
      </c>
      <c r="S141" s="131" t="str">
        <f t="shared" si="67"/>
        <v/>
      </c>
      <c r="T141" s="131" t="str">
        <f t="shared" si="67"/>
        <v/>
      </c>
      <c r="U141" s="131" t="str">
        <f t="shared" si="67"/>
        <v/>
      </c>
      <c r="V141" s="131" t="str">
        <f t="shared" si="68"/>
        <v/>
      </c>
      <c r="W141" s="131" t="str">
        <f t="shared" si="68"/>
        <v/>
      </c>
      <c r="X141" s="131" t="str">
        <f t="shared" si="68"/>
        <v/>
      </c>
      <c r="Y141" s="131" t="str">
        <f t="shared" si="68"/>
        <v/>
      </c>
      <c r="Z141" s="131" t="str">
        <f t="shared" si="68"/>
        <v/>
      </c>
      <c r="AA141" s="131" t="str">
        <f t="shared" si="68"/>
        <v/>
      </c>
      <c r="AB141" s="131" t="str">
        <f t="shared" si="68"/>
        <v/>
      </c>
      <c r="AC141" s="131" t="str">
        <f t="shared" si="68"/>
        <v/>
      </c>
      <c r="AD141" s="131" t="str">
        <f t="shared" si="68"/>
        <v/>
      </c>
      <c r="AE141" s="131" t="str">
        <f t="shared" si="68"/>
        <v/>
      </c>
      <c r="AF141" s="131" t="str">
        <f t="shared" si="69"/>
        <v/>
      </c>
      <c r="AG141" s="131" t="str">
        <f t="shared" si="69"/>
        <v/>
      </c>
      <c r="AH141" s="131" t="str">
        <f t="shared" si="69"/>
        <v/>
      </c>
      <c r="AI141" s="131" t="str">
        <f t="shared" si="69"/>
        <v/>
      </c>
      <c r="AJ141" s="131" t="str">
        <f t="shared" si="69"/>
        <v/>
      </c>
      <c r="AK141" s="131" t="str">
        <f t="shared" si="69"/>
        <v/>
      </c>
      <c r="AL141" s="131" t="str">
        <f t="shared" si="69"/>
        <v/>
      </c>
      <c r="AM141" s="131" t="str">
        <f t="shared" si="69"/>
        <v/>
      </c>
      <c r="AN141" s="131" t="str">
        <f t="shared" si="69"/>
        <v/>
      </c>
      <c r="AO141" s="131" t="str">
        <f t="shared" si="69"/>
        <v/>
      </c>
      <c r="AP141" s="131" t="str">
        <f t="shared" si="70"/>
        <v/>
      </c>
      <c r="AQ141" s="131" t="str">
        <f t="shared" si="70"/>
        <v/>
      </c>
      <c r="AR141" s="131" t="str">
        <f t="shared" si="70"/>
        <v/>
      </c>
      <c r="AS141" s="131" t="str">
        <f t="shared" si="70"/>
        <v/>
      </c>
      <c r="AT141" s="131" t="str">
        <f t="shared" si="70"/>
        <v/>
      </c>
      <c r="AU141" s="131" t="str">
        <f t="shared" si="70"/>
        <v/>
      </c>
      <c r="AV141" s="131" t="str">
        <f t="shared" si="70"/>
        <v/>
      </c>
      <c r="AW141" s="131" t="str">
        <f t="shared" si="70"/>
        <v/>
      </c>
      <c r="AX141" s="131" t="str">
        <f t="shared" si="70"/>
        <v/>
      </c>
      <c r="AY141" s="131" t="str">
        <f t="shared" si="70"/>
        <v/>
      </c>
      <c r="AZ141" s="131" t="str">
        <f t="shared" si="70"/>
        <v/>
      </c>
    </row>
    <row r="142" spans="1:52" x14ac:dyDescent="0.2">
      <c r="A142" s="135">
        <v>133</v>
      </c>
      <c r="B142" s="131" t="str">
        <f t="shared" si="66"/>
        <v/>
      </c>
      <c r="C142" s="131" t="str">
        <f t="shared" si="66"/>
        <v/>
      </c>
      <c r="D142" s="131" t="str">
        <f t="shared" si="66"/>
        <v/>
      </c>
      <c r="E142" s="131" t="str">
        <f t="shared" si="66"/>
        <v/>
      </c>
      <c r="F142" s="131" t="str">
        <f t="shared" si="66"/>
        <v/>
      </c>
      <c r="G142" s="131" t="str">
        <f t="shared" si="66"/>
        <v/>
      </c>
      <c r="H142" s="131" t="str">
        <f t="shared" si="66"/>
        <v/>
      </c>
      <c r="I142" s="131" t="str">
        <f t="shared" si="66"/>
        <v/>
      </c>
      <c r="J142" s="131" t="str">
        <f t="shared" si="66"/>
        <v/>
      </c>
      <c r="K142" s="131" t="str">
        <f t="shared" si="66"/>
        <v/>
      </c>
      <c r="L142" s="131" t="str">
        <f t="shared" si="67"/>
        <v/>
      </c>
      <c r="M142" s="131" t="str">
        <f t="shared" si="67"/>
        <v/>
      </c>
      <c r="N142" s="131" t="str">
        <f t="shared" si="67"/>
        <v/>
      </c>
      <c r="O142" s="131" t="str">
        <f t="shared" si="67"/>
        <v/>
      </c>
      <c r="P142" s="131" t="str">
        <f t="shared" si="67"/>
        <v/>
      </c>
      <c r="Q142" s="131" t="str">
        <f t="shared" si="67"/>
        <v/>
      </c>
      <c r="R142" s="131" t="str">
        <f t="shared" si="67"/>
        <v/>
      </c>
      <c r="S142" s="131" t="str">
        <f t="shared" si="67"/>
        <v/>
      </c>
      <c r="T142" s="131" t="str">
        <f t="shared" si="67"/>
        <v/>
      </c>
      <c r="U142" s="131" t="str">
        <f t="shared" si="67"/>
        <v/>
      </c>
      <c r="V142" s="131" t="str">
        <f t="shared" si="68"/>
        <v/>
      </c>
      <c r="W142" s="131" t="str">
        <f t="shared" si="68"/>
        <v/>
      </c>
      <c r="X142" s="131" t="str">
        <f t="shared" si="68"/>
        <v/>
      </c>
      <c r="Y142" s="131" t="str">
        <f t="shared" si="68"/>
        <v/>
      </c>
      <c r="Z142" s="131" t="str">
        <f t="shared" si="68"/>
        <v/>
      </c>
      <c r="AA142" s="131" t="str">
        <f t="shared" si="68"/>
        <v/>
      </c>
      <c r="AB142" s="131" t="str">
        <f t="shared" si="68"/>
        <v/>
      </c>
      <c r="AC142" s="131" t="str">
        <f t="shared" si="68"/>
        <v/>
      </c>
      <c r="AD142" s="131" t="str">
        <f t="shared" si="68"/>
        <v/>
      </c>
      <c r="AE142" s="131" t="str">
        <f t="shared" si="68"/>
        <v/>
      </c>
      <c r="AF142" s="131" t="str">
        <f t="shared" si="69"/>
        <v/>
      </c>
      <c r="AG142" s="131" t="str">
        <f t="shared" si="69"/>
        <v/>
      </c>
      <c r="AH142" s="131" t="str">
        <f t="shared" si="69"/>
        <v/>
      </c>
      <c r="AI142" s="131" t="str">
        <f t="shared" si="69"/>
        <v/>
      </c>
      <c r="AJ142" s="131" t="str">
        <f t="shared" si="69"/>
        <v/>
      </c>
      <c r="AK142" s="131" t="str">
        <f t="shared" si="69"/>
        <v/>
      </c>
      <c r="AL142" s="131" t="str">
        <f t="shared" si="69"/>
        <v/>
      </c>
      <c r="AM142" s="131" t="str">
        <f t="shared" si="69"/>
        <v/>
      </c>
      <c r="AN142" s="131" t="str">
        <f t="shared" si="69"/>
        <v/>
      </c>
      <c r="AO142" s="131" t="str">
        <f t="shared" si="69"/>
        <v/>
      </c>
      <c r="AP142" s="131" t="str">
        <f t="shared" si="70"/>
        <v/>
      </c>
      <c r="AQ142" s="131" t="str">
        <f t="shared" si="70"/>
        <v/>
      </c>
      <c r="AR142" s="131" t="str">
        <f t="shared" si="70"/>
        <v/>
      </c>
      <c r="AS142" s="131" t="str">
        <f t="shared" si="70"/>
        <v/>
      </c>
      <c r="AT142" s="131" t="str">
        <f t="shared" si="70"/>
        <v/>
      </c>
      <c r="AU142" s="131" t="str">
        <f t="shared" si="70"/>
        <v/>
      </c>
      <c r="AV142" s="131" t="str">
        <f t="shared" si="70"/>
        <v/>
      </c>
      <c r="AW142" s="131" t="str">
        <f t="shared" si="70"/>
        <v/>
      </c>
      <c r="AX142" s="131" t="str">
        <f t="shared" si="70"/>
        <v/>
      </c>
      <c r="AY142" s="131" t="str">
        <f t="shared" si="70"/>
        <v/>
      </c>
      <c r="AZ142" s="131" t="str">
        <f t="shared" si="70"/>
        <v/>
      </c>
    </row>
    <row r="143" spans="1:52" x14ac:dyDescent="0.2">
      <c r="A143" s="135">
        <v>134</v>
      </c>
      <c r="B143" s="131" t="str">
        <f t="shared" si="66"/>
        <v/>
      </c>
      <c r="C143" s="131" t="str">
        <f t="shared" si="66"/>
        <v/>
      </c>
      <c r="D143" s="131" t="str">
        <f t="shared" si="66"/>
        <v/>
      </c>
      <c r="E143" s="131" t="str">
        <f t="shared" si="66"/>
        <v/>
      </c>
      <c r="F143" s="131" t="str">
        <f t="shared" si="66"/>
        <v/>
      </c>
      <c r="G143" s="131" t="str">
        <f t="shared" si="66"/>
        <v/>
      </c>
      <c r="H143" s="131" t="str">
        <f t="shared" si="66"/>
        <v/>
      </c>
      <c r="I143" s="131" t="str">
        <f t="shared" si="66"/>
        <v/>
      </c>
      <c r="J143" s="131" t="str">
        <f t="shared" si="66"/>
        <v/>
      </c>
      <c r="K143" s="131" t="str">
        <f t="shared" si="66"/>
        <v/>
      </c>
      <c r="L143" s="131" t="str">
        <f t="shared" si="67"/>
        <v/>
      </c>
      <c r="M143" s="131" t="str">
        <f t="shared" si="67"/>
        <v/>
      </c>
      <c r="N143" s="131" t="str">
        <f t="shared" si="67"/>
        <v/>
      </c>
      <c r="O143" s="131" t="str">
        <f t="shared" si="67"/>
        <v/>
      </c>
      <c r="P143" s="131" t="str">
        <f t="shared" si="67"/>
        <v/>
      </c>
      <c r="Q143" s="131" t="str">
        <f t="shared" si="67"/>
        <v/>
      </c>
      <c r="R143" s="131" t="str">
        <f t="shared" si="67"/>
        <v/>
      </c>
      <c r="S143" s="131" t="str">
        <f t="shared" si="67"/>
        <v/>
      </c>
      <c r="T143" s="131" t="str">
        <f t="shared" si="67"/>
        <v/>
      </c>
      <c r="U143" s="131" t="str">
        <f t="shared" si="67"/>
        <v/>
      </c>
      <c r="V143" s="131" t="str">
        <f t="shared" si="68"/>
        <v/>
      </c>
      <c r="W143" s="131" t="str">
        <f t="shared" si="68"/>
        <v/>
      </c>
      <c r="X143" s="131" t="str">
        <f t="shared" si="68"/>
        <v/>
      </c>
      <c r="Y143" s="131" t="str">
        <f t="shared" si="68"/>
        <v/>
      </c>
      <c r="Z143" s="131" t="str">
        <f t="shared" si="68"/>
        <v/>
      </c>
      <c r="AA143" s="131" t="str">
        <f t="shared" si="68"/>
        <v/>
      </c>
      <c r="AB143" s="131" t="str">
        <f t="shared" si="68"/>
        <v/>
      </c>
      <c r="AC143" s="131" t="str">
        <f t="shared" si="68"/>
        <v/>
      </c>
      <c r="AD143" s="131" t="str">
        <f t="shared" si="68"/>
        <v/>
      </c>
      <c r="AE143" s="131" t="str">
        <f t="shared" si="68"/>
        <v/>
      </c>
      <c r="AF143" s="131" t="str">
        <f t="shared" si="69"/>
        <v/>
      </c>
      <c r="AG143" s="131" t="str">
        <f t="shared" si="69"/>
        <v/>
      </c>
      <c r="AH143" s="131" t="str">
        <f t="shared" si="69"/>
        <v/>
      </c>
      <c r="AI143" s="131" t="str">
        <f t="shared" si="69"/>
        <v/>
      </c>
      <c r="AJ143" s="131" t="str">
        <f t="shared" si="69"/>
        <v/>
      </c>
      <c r="AK143" s="131" t="str">
        <f t="shared" si="69"/>
        <v/>
      </c>
      <c r="AL143" s="131" t="str">
        <f t="shared" si="69"/>
        <v/>
      </c>
      <c r="AM143" s="131" t="str">
        <f t="shared" si="69"/>
        <v/>
      </c>
      <c r="AN143" s="131" t="str">
        <f t="shared" si="69"/>
        <v/>
      </c>
      <c r="AO143" s="131" t="str">
        <f t="shared" si="69"/>
        <v/>
      </c>
      <c r="AP143" s="131" t="str">
        <f t="shared" si="70"/>
        <v/>
      </c>
      <c r="AQ143" s="131" t="str">
        <f t="shared" si="70"/>
        <v/>
      </c>
      <c r="AR143" s="131" t="str">
        <f t="shared" si="70"/>
        <v/>
      </c>
      <c r="AS143" s="131" t="str">
        <f t="shared" si="70"/>
        <v/>
      </c>
      <c r="AT143" s="131" t="str">
        <f t="shared" si="70"/>
        <v/>
      </c>
      <c r="AU143" s="131" t="str">
        <f t="shared" si="70"/>
        <v/>
      </c>
      <c r="AV143" s="131" t="str">
        <f t="shared" si="70"/>
        <v/>
      </c>
      <c r="AW143" s="131" t="str">
        <f t="shared" si="70"/>
        <v/>
      </c>
      <c r="AX143" s="131" t="str">
        <f t="shared" si="70"/>
        <v/>
      </c>
      <c r="AY143" s="131" t="str">
        <f t="shared" si="70"/>
        <v/>
      </c>
      <c r="AZ143" s="131" t="str">
        <f t="shared" si="70"/>
        <v/>
      </c>
    </row>
    <row r="144" spans="1:52" x14ac:dyDescent="0.2">
      <c r="A144" s="135">
        <v>135</v>
      </c>
      <c r="B144" s="131" t="str">
        <f t="shared" si="66"/>
        <v/>
      </c>
      <c r="C144" s="131" t="str">
        <f t="shared" si="66"/>
        <v/>
      </c>
      <c r="D144" s="131" t="str">
        <f t="shared" si="66"/>
        <v/>
      </c>
      <c r="E144" s="131" t="str">
        <f t="shared" si="66"/>
        <v/>
      </c>
      <c r="F144" s="131" t="str">
        <f t="shared" si="66"/>
        <v/>
      </c>
      <c r="G144" s="131" t="str">
        <f t="shared" si="66"/>
        <v/>
      </c>
      <c r="H144" s="131" t="str">
        <f t="shared" si="66"/>
        <v/>
      </c>
      <c r="I144" s="131" t="str">
        <f t="shared" si="66"/>
        <v/>
      </c>
      <c r="J144" s="131" t="str">
        <f t="shared" si="66"/>
        <v/>
      </c>
      <c r="K144" s="131" t="str">
        <f t="shared" si="66"/>
        <v/>
      </c>
      <c r="L144" s="131" t="str">
        <f t="shared" si="67"/>
        <v/>
      </c>
      <c r="M144" s="131" t="str">
        <f t="shared" si="67"/>
        <v/>
      </c>
      <c r="N144" s="131" t="str">
        <f t="shared" si="67"/>
        <v/>
      </c>
      <c r="O144" s="131" t="str">
        <f t="shared" si="67"/>
        <v/>
      </c>
      <c r="P144" s="131" t="str">
        <f t="shared" si="67"/>
        <v/>
      </c>
      <c r="Q144" s="131" t="str">
        <f t="shared" si="67"/>
        <v/>
      </c>
      <c r="R144" s="131" t="str">
        <f t="shared" si="67"/>
        <v/>
      </c>
      <c r="S144" s="131" t="str">
        <f t="shared" si="67"/>
        <v/>
      </c>
      <c r="T144" s="131" t="str">
        <f t="shared" si="67"/>
        <v/>
      </c>
      <c r="U144" s="131" t="str">
        <f t="shared" si="67"/>
        <v/>
      </c>
      <c r="V144" s="131" t="str">
        <f t="shared" si="68"/>
        <v/>
      </c>
      <c r="W144" s="131" t="str">
        <f t="shared" si="68"/>
        <v/>
      </c>
      <c r="X144" s="131" t="str">
        <f t="shared" si="68"/>
        <v/>
      </c>
      <c r="Y144" s="131" t="str">
        <f t="shared" si="68"/>
        <v/>
      </c>
      <c r="Z144" s="131" t="str">
        <f t="shared" si="68"/>
        <v/>
      </c>
      <c r="AA144" s="131" t="str">
        <f t="shared" si="68"/>
        <v/>
      </c>
      <c r="AB144" s="131" t="str">
        <f t="shared" si="68"/>
        <v/>
      </c>
      <c r="AC144" s="131" t="str">
        <f t="shared" si="68"/>
        <v/>
      </c>
      <c r="AD144" s="131" t="str">
        <f t="shared" si="68"/>
        <v/>
      </c>
      <c r="AE144" s="131" t="str">
        <f t="shared" si="68"/>
        <v/>
      </c>
      <c r="AF144" s="131" t="str">
        <f t="shared" si="69"/>
        <v/>
      </c>
      <c r="AG144" s="131" t="str">
        <f t="shared" si="69"/>
        <v/>
      </c>
      <c r="AH144" s="131" t="str">
        <f t="shared" si="69"/>
        <v/>
      </c>
      <c r="AI144" s="131" t="str">
        <f t="shared" si="69"/>
        <v/>
      </c>
      <c r="AJ144" s="131" t="str">
        <f t="shared" si="69"/>
        <v/>
      </c>
      <c r="AK144" s="131" t="str">
        <f t="shared" si="69"/>
        <v/>
      </c>
      <c r="AL144" s="131" t="str">
        <f t="shared" si="69"/>
        <v/>
      </c>
      <c r="AM144" s="131" t="str">
        <f t="shared" si="69"/>
        <v/>
      </c>
      <c r="AN144" s="131" t="str">
        <f t="shared" si="69"/>
        <v/>
      </c>
      <c r="AO144" s="131" t="str">
        <f t="shared" si="69"/>
        <v/>
      </c>
      <c r="AP144" s="131" t="str">
        <f t="shared" si="70"/>
        <v/>
      </c>
      <c r="AQ144" s="131" t="str">
        <f t="shared" si="70"/>
        <v/>
      </c>
      <c r="AR144" s="131" t="str">
        <f t="shared" si="70"/>
        <v/>
      </c>
      <c r="AS144" s="131" t="str">
        <f t="shared" si="70"/>
        <v/>
      </c>
      <c r="AT144" s="131" t="str">
        <f t="shared" si="70"/>
        <v/>
      </c>
      <c r="AU144" s="131" t="str">
        <f t="shared" si="70"/>
        <v/>
      </c>
      <c r="AV144" s="131" t="str">
        <f t="shared" si="70"/>
        <v/>
      </c>
      <c r="AW144" s="131" t="str">
        <f t="shared" si="70"/>
        <v/>
      </c>
      <c r="AX144" s="131" t="str">
        <f t="shared" si="70"/>
        <v/>
      </c>
      <c r="AY144" s="131" t="str">
        <f t="shared" si="70"/>
        <v/>
      </c>
      <c r="AZ144" s="131" t="str">
        <f t="shared" si="70"/>
        <v/>
      </c>
    </row>
    <row r="145" spans="1:52" x14ac:dyDescent="0.2">
      <c r="A145" s="135">
        <v>136</v>
      </c>
      <c r="B145" s="131" t="str">
        <f t="shared" si="66"/>
        <v/>
      </c>
      <c r="C145" s="131" t="str">
        <f t="shared" si="66"/>
        <v/>
      </c>
      <c r="D145" s="131" t="str">
        <f t="shared" si="66"/>
        <v/>
      </c>
      <c r="E145" s="131" t="str">
        <f t="shared" si="66"/>
        <v/>
      </c>
      <c r="F145" s="131" t="str">
        <f t="shared" si="66"/>
        <v/>
      </c>
      <c r="G145" s="131" t="str">
        <f t="shared" si="66"/>
        <v/>
      </c>
      <c r="H145" s="131" t="str">
        <f t="shared" si="66"/>
        <v/>
      </c>
      <c r="I145" s="131" t="str">
        <f t="shared" si="66"/>
        <v/>
      </c>
      <c r="J145" s="131" t="str">
        <f t="shared" si="66"/>
        <v/>
      </c>
      <c r="K145" s="131" t="str">
        <f t="shared" si="66"/>
        <v/>
      </c>
      <c r="L145" s="131" t="str">
        <f t="shared" si="67"/>
        <v/>
      </c>
      <c r="M145" s="131" t="str">
        <f t="shared" si="67"/>
        <v/>
      </c>
      <c r="N145" s="131" t="str">
        <f t="shared" si="67"/>
        <v/>
      </c>
      <c r="O145" s="131" t="str">
        <f t="shared" si="67"/>
        <v/>
      </c>
      <c r="P145" s="131" t="str">
        <f t="shared" si="67"/>
        <v/>
      </c>
      <c r="Q145" s="131" t="str">
        <f t="shared" si="67"/>
        <v/>
      </c>
      <c r="R145" s="131" t="str">
        <f t="shared" si="67"/>
        <v/>
      </c>
      <c r="S145" s="131" t="str">
        <f t="shared" si="67"/>
        <v/>
      </c>
      <c r="T145" s="131" t="str">
        <f t="shared" si="67"/>
        <v/>
      </c>
      <c r="U145" s="131" t="str">
        <f t="shared" si="67"/>
        <v/>
      </c>
      <c r="V145" s="131" t="str">
        <f t="shared" si="68"/>
        <v/>
      </c>
      <c r="W145" s="131" t="str">
        <f t="shared" si="68"/>
        <v/>
      </c>
      <c r="X145" s="131" t="str">
        <f t="shared" si="68"/>
        <v/>
      </c>
      <c r="Y145" s="131" t="str">
        <f t="shared" si="68"/>
        <v/>
      </c>
      <c r="Z145" s="131" t="str">
        <f t="shared" si="68"/>
        <v/>
      </c>
      <c r="AA145" s="131" t="str">
        <f t="shared" si="68"/>
        <v/>
      </c>
      <c r="AB145" s="131" t="str">
        <f t="shared" si="68"/>
        <v/>
      </c>
      <c r="AC145" s="131" t="str">
        <f t="shared" si="68"/>
        <v/>
      </c>
      <c r="AD145" s="131" t="str">
        <f t="shared" si="68"/>
        <v/>
      </c>
      <c r="AE145" s="131" t="str">
        <f t="shared" si="68"/>
        <v/>
      </c>
      <c r="AF145" s="131" t="str">
        <f t="shared" si="69"/>
        <v/>
      </c>
      <c r="AG145" s="131" t="str">
        <f t="shared" si="69"/>
        <v/>
      </c>
      <c r="AH145" s="131" t="str">
        <f t="shared" si="69"/>
        <v/>
      </c>
      <c r="AI145" s="131" t="str">
        <f t="shared" si="69"/>
        <v/>
      </c>
      <c r="AJ145" s="131" t="str">
        <f t="shared" si="69"/>
        <v/>
      </c>
      <c r="AK145" s="131" t="str">
        <f t="shared" si="69"/>
        <v/>
      </c>
      <c r="AL145" s="131" t="str">
        <f t="shared" si="69"/>
        <v/>
      </c>
      <c r="AM145" s="131" t="str">
        <f t="shared" si="69"/>
        <v/>
      </c>
      <c r="AN145" s="131" t="str">
        <f t="shared" si="69"/>
        <v/>
      </c>
      <c r="AO145" s="131" t="str">
        <f t="shared" si="69"/>
        <v/>
      </c>
      <c r="AP145" s="131" t="str">
        <f t="shared" si="70"/>
        <v/>
      </c>
      <c r="AQ145" s="131" t="str">
        <f t="shared" si="70"/>
        <v/>
      </c>
      <c r="AR145" s="131" t="str">
        <f t="shared" si="70"/>
        <v/>
      </c>
      <c r="AS145" s="131" t="str">
        <f t="shared" si="70"/>
        <v/>
      </c>
      <c r="AT145" s="131" t="str">
        <f t="shared" si="70"/>
        <v/>
      </c>
      <c r="AU145" s="131" t="str">
        <f t="shared" si="70"/>
        <v/>
      </c>
      <c r="AV145" s="131" t="str">
        <f t="shared" si="70"/>
        <v/>
      </c>
      <c r="AW145" s="131" t="str">
        <f t="shared" si="70"/>
        <v/>
      </c>
      <c r="AX145" s="131" t="str">
        <f t="shared" si="70"/>
        <v/>
      </c>
      <c r="AY145" s="131" t="str">
        <f t="shared" si="70"/>
        <v/>
      </c>
      <c r="AZ145" s="131" t="str">
        <f t="shared" si="70"/>
        <v/>
      </c>
    </row>
    <row r="146" spans="1:52" x14ac:dyDescent="0.2">
      <c r="A146" s="135">
        <v>137</v>
      </c>
      <c r="B146" s="131" t="str">
        <f t="shared" si="66"/>
        <v/>
      </c>
      <c r="C146" s="131" t="str">
        <f t="shared" si="66"/>
        <v/>
      </c>
      <c r="D146" s="131" t="str">
        <f t="shared" si="66"/>
        <v/>
      </c>
      <c r="E146" s="131" t="str">
        <f t="shared" si="66"/>
        <v/>
      </c>
      <c r="F146" s="131" t="str">
        <f t="shared" si="66"/>
        <v/>
      </c>
      <c r="G146" s="131" t="str">
        <f t="shared" si="66"/>
        <v/>
      </c>
      <c r="H146" s="131" t="str">
        <f t="shared" si="66"/>
        <v/>
      </c>
      <c r="I146" s="131" t="str">
        <f t="shared" si="66"/>
        <v/>
      </c>
      <c r="J146" s="131" t="str">
        <f t="shared" si="66"/>
        <v/>
      </c>
      <c r="K146" s="131" t="str">
        <f t="shared" si="66"/>
        <v/>
      </c>
      <c r="L146" s="131" t="str">
        <f t="shared" si="67"/>
        <v/>
      </c>
      <c r="M146" s="131" t="str">
        <f t="shared" si="67"/>
        <v/>
      </c>
      <c r="N146" s="131" t="str">
        <f t="shared" si="67"/>
        <v/>
      </c>
      <c r="O146" s="131" t="str">
        <f t="shared" si="67"/>
        <v/>
      </c>
      <c r="P146" s="131" t="str">
        <f t="shared" si="67"/>
        <v/>
      </c>
      <c r="Q146" s="131" t="str">
        <f t="shared" si="67"/>
        <v/>
      </c>
      <c r="R146" s="131" t="str">
        <f t="shared" si="67"/>
        <v/>
      </c>
      <c r="S146" s="131" t="str">
        <f t="shared" si="67"/>
        <v/>
      </c>
      <c r="T146" s="131" t="str">
        <f t="shared" si="67"/>
        <v/>
      </c>
      <c r="U146" s="131" t="str">
        <f t="shared" si="67"/>
        <v/>
      </c>
      <c r="V146" s="131" t="str">
        <f t="shared" si="68"/>
        <v/>
      </c>
      <c r="W146" s="131" t="str">
        <f t="shared" si="68"/>
        <v/>
      </c>
      <c r="X146" s="131" t="str">
        <f t="shared" si="68"/>
        <v/>
      </c>
      <c r="Y146" s="131" t="str">
        <f t="shared" si="68"/>
        <v/>
      </c>
      <c r="Z146" s="131" t="str">
        <f t="shared" si="68"/>
        <v/>
      </c>
      <c r="AA146" s="131" t="str">
        <f t="shared" si="68"/>
        <v/>
      </c>
      <c r="AB146" s="131" t="str">
        <f t="shared" si="68"/>
        <v/>
      </c>
      <c r="AC146" s="131" t="str">
        <f t="shared" si="68"/>
        <v/>
      </c>
      <c r="AD146" s="131" t="str">
        <f t="shared" si="68"/>
        <v/>
      </c>
      <c r="AE146" s="131" t="str">
        <f t="shared" si="68"/>
        <v/>
      </c>
      <c r="AF146" s="131" t="str">
        <f t="shared" si="69"/>
        <v/>
      </c>
      <c r="AG146" s="131" t="str">
        <f t="shared" si="69"/>
        <v/>
      </c>
      <c r="AH146" s="131" t="str">
        <f t="shared" si="69"/>
        <v/>
      </c>
      <c r="AI146" s="131" t="str">
        <f t="shared" si="69"/>
        <v/>
      </c>
      <c r="AJ146" s="131" t="str">
        <f t="shared" si="69"/>
        <v/>
      </c>
      <c r="AK146" s="131" t="str">
        <f t="shared" si="69"/>
        <v/>
      </c>
      <c r="AL146" s="131" t="str">
        <f t="shared" si="69"/>
        <v/>
      </c>
      <c r="AM146" s="131" t="str">
        <f t="shared" si="69"/>
        <v/>
      </c>
      <c r="AN146" s="131" t="str">
        <f t="shared" si="69"/>
        <v/>
      </c>
      <c r="AO146" s="131" t="str">
        <f t="shared" si="69"/>
        <v/>
      </c>
      <c r="AP146" s="131" t="str">
        <f t="shared" si="70"/>
        <v/>
      </c>
      <c r="AQ146" s="131" t="str">
        <f t="shared" si="70"/>
        <v/>
      </c>
      <c r="AR146" s="131" t="str">
        <f t="shared" si="70"/>
        <v/>
      </c>
      <c r="AS146" s="131" t="str">
        <f t="shared" si="70"/>
        <v/>
      </c>
      <c r="AT146" s="131" t="str">
        <f t="shared" si="70"/>
        <v/>
      </c>
      <c r="AU146" s="131" t="str">
        <f t="shared" si="70"/>
        <v/>
      </c>
      <c r="AV146" s="131" t="str">
        <f t="shared" si="70"/>
        <v/>
      </c>
      <c r="AW146" s="131" t="str">
        <f t="shared" si="70"/>
        <v/>
      </c>
      <c r="AX146" s="131" t="str">
        <f t="shared" si="70"/>
        <v/>
      </c>
      <c r="AY146" s="131" t="str">
        <f t="shared" si="70"/>
        <v/>
      </c>
      <c r="AZ146" s="131" t="str">
        <f t="shared" si="70"/>
        <v/>
      </c>
    </row>
    <row r="147" spans="1:52" x14ac:dyDescent="0.2">
      <c r="A147" s="135">
        <v>138</v>
      </c>
      <c r="B147" s="131" t="str">
        <f t="shared" si="66"/>
        <v/>
      </c>
      <c r="C147" s="131" t="str">
        <f t="shared" si="66"/>
        <v/>
      </c>
      <c r="D147" s="131" t="str">
        <f t="shared" si="66"/>
        <v/>
      </c>
      <c r="E147" s="131" t="str">
        <f t="shared" si="66"/>
        <v/>
      </c>
      <c r="F147" s="131" t="str">
        <f t="shared" si="66"/>
        <v/>
      </c>
      <c r="G147" s="131" t="str">
        <f t="shared" si="66"/>
        <v/>
      </c>
      <c r="H147" s="131" t="str">
        <f t="shared" si="66"/>
        <v/>
      </c>
      <c r="I147" s="131" t="str">
        <f t="shared" si="66"/>
        <v/>
      </c>
      <c r="J147" s="131" t="str">
        <f t="shared" si="66"/>
        <v/>
      </c>
      <c r="K147" s="131" t="str">
        <f t="shared" si="66"/>
        <v/>
      </c>
      <c r="L147" s="131" t="str">
        <f t="shared" si="67"/>
        <v/>
      </c>
      <c r="M147" s="131" t="str">
        <f t="shared" si="67"/>
        <v/>
      </c>
      <c r="N147" s="131" t="str">
        <f t="shared" si="67"/>
        <v/>
      </c>
      <c r="O147" s="131" t="str">
        <f t="shared" si="67"/>
        <v/>
      </c>
      <c r="P147" s="131" t="str">
        <f t="shared" si="67"/>
        <v/>
      </c>
      <c r="Q147" s="131" t="str">
        <f t="shared" si="67"/>
        <v/>
      </c>
      <c r="R147" s="131" t="str">
        <f t="shared" si="67"/>
        <v/>
      </c>
      <c r="S147" s="131" t="str">
        <f t="shared" si="67"/>
        <v/>
      </c>
      <c r="T147" s="131" t="str">
        <f t="shared" si="67"/>
        <v/>
      </c>
      <c r="U147" s="131" t="str">
        <f t="shared" si="67"/>
        <v/>
      </c>
      <c r="V147" s="131" t="str">
        <f t="shared" si="68"/>
        <v/>
      </c>
      <c r="W147" s="131" t="str">
        <f t="shared" si="68"/>
        <v/>
      </c>
      <c r="X147" s="131" t="str">
        <f t="shared" si="68"/>
        <v/>
      </c>
      <c r="Y147" s="131" t="str">
        <f t="shared" si="68"/>
        <v/>
      </c>
      <c r="Z147" s="131" t="str">
        <f t="shared" si="68"/>
        <v/>
      </c>
      <c r="AA147" s="131" t="str">
        <f t="shared" si="68"/>
        <v/>
      </c>
      <c r="AB147" s="131" t="str">
        <f t="shared" si="68"/>
        <v/>
      </c>
      <c r="AC147" s="131" t="str">
        <f t="shared" si="68"/>
        <v/>
      </c>
      <c r="AD147" s="131" t="str">
        <f t="shared" si="68"/>
        <v/>
      </c>
      <c r="AE147" s="131" t="str">
        <f t="shared" si="68"/>
        <v/>
      </c>
      <c r="AF147" s="131" t="str">
        <f t="shared" si="69"/>
        <v/>
      </c>
      <c r="AG147" s="131" t="str">
        <f t="shared" si="69"/>
        <v/>
      </c>
      <c r="AH147" s="131" t="str">
        <f t="shared" si="69"/>
        <v/>
      </c>
      <c r="AI147" s="131" t="str">
        <f t="shared" si="69"/>
        <v/>
      </c>
      <c r="AJ147" s="131" t="str">
        <f t="shared" si="69"/>
        <v/>
      </c>
      <c r="AK147" s="131" t="str">
        <f t="shared" si="69"/>
        <v/>
      </c>
      <c r="AL147" s="131" t="str">
        <f t="shared" si="69"/>
        <v/>
      </c>
      <c r="AM147" s="131" t="str">
        <f t="shared" si="69"/>
        <v/>
      </c>
      <c r="AN147" s="131" t="str">
        <f t="shared" si="69"/>
        <v/>
      </c>
      <c r="AO147" s="131" t="str">
        <f t="shared" si="69"/>
        <v/>
      </c>
      <c r="AP147" s="131" t="str">
        <f t="shared" si="70"/>
        <v/>
      </c>
      <c r="AQ147" s="131" t="str">
        <f t="shared" si="70"/>
        <v/>
      </c>
      <c r="AR147" s="131" t="str">
        <f t="shared" si="70"/>
        <v/>
      </c>
      <c r="AS147" s="131" t="str">
        <f t="shared" si="70"/>
        <v/>
      </c>
      <c r="AT147" s="131" t="str">
        <f t="shared" si="70"/>
        <v/>
      </c>
      <c r="AU147" s="131" t="str">
        <f t="shared" si="70"/>
        <v/>
      </c>
      <c r="AV147" s="131" t="str">
        <f t="shared" si="70"/>
        <v/>
      </c>
      <c r="AW147" s="131" t="str">
        <f t="shared" si="70"/>
        <v/>
      </c>
      <c r="AX147" s="131" t="str">
        <f t="shared" si="70"/>
        <v/>
      </c>
      <c r="AY147" s="131" t="str">
        <f t="shared" si="70"/>
        <v/>
      </c>
      <c r="AZ147" s="131" t="str">
        <f t="shared" si="70"/>
        <v/>
      </c>
    </row>
    <row r="148" spans="1:52" x14ac:dyDescent="0.2">
      <c r="A148" s="135">
        <v>139</v>
      </c>
      <c r="B148" s="131" t="str">
        <f t="shared" si="66"/>
        <v/>
      </c>
      <c r="C148" s="131" t="str">
        <f t="shared" si="66"/>
        <v/>
      </c>
      <c r="D148" s="131" t="str">
        <f t="shared" si="66"/>
        <v/>
      </c>
      <c r="E148" s="131" t="str">
        <f t="shared" si="66"/>
        <v/>
      </c>
      <c r="F148" s="131" t="str">
        <f t="shared" si="66"/>
        <v/>
      </c>
      <c r="G148" s="131" t="str">
        <f t="shared" si="66"/>
        <v/>
      </c>
      <c r="H148" s="131" t="str">
        <f t="shared" si="66"/>
        <v/>
      </c>
      <c r="I148" s="131" t="str">
        <f t="shared" si="66"/>
        <v/>
      </c>
      <c r="J148" s="131" t="str">
        <f t="shared" si="66"/>
        <v/>
      </c>
      <c r="K148" s="131" t="str">
        <f t="shared" si="66"/>
        <v/>
      </c>
      <c r="L148" s="131" t="str">
        <f t="shared" si="67"/>
        <v/>
      </c>
      <c r="M148" s="131" t="str">
        <f t="shared" si="67"/>
        <v/>
      </c>
      <c r="N148" s="131" t="str">
        <f t="shared" si="67"/>
        <v/>
      </c>
      <c r="O148" s="131" t="str">
        <f t="shared" si="67"/>
        <v/>
      </c>
      <c r="P148" s="131" t="str">
        <f t="shared" si="67"/>
        <v/>
      </c>
      <c r="Q148" s="131" t="str">
        <f t="shared" si="67"/>
        <v/>
      </c>
      <c r="R148" s="131" t="str">
        <f t="shared" si="67"/>
        <v/>
      </c>
      <c r="S148" s="131" t="str">
        <f t="shared" si="67"/>
        <v/>
      </c>
      <c r="T148" s="131" t="str">
        <f t="shared" si="67"/>
        <v/>
      </c>
      <c r="U148" s="131" t="str">
        <f t="shared" si="67"/>
        <v/>
      </c>
      <c r="V148" s="131" t="str">
        <f t="shared" si="68"/>
        <v/>
      </c>
      <c r="W148" s="131" t="str">
        <f t="shared" si="68"/>
        <v/>
      </c>
      <c r="X148" s="131" t="str">
        <f t="shared" si="68"/>
        <v/>
      </c>
      <c r="Y148" s="131" t="str">
        <f t="shared" si="68"/>
        <v/>
      </c>
      <c r="Z148" s="131" t="str">
        <f t="shared" si="68"/>
        <v/>
      </c>
      <c r="AA148" s="131" t="str">
        <f t="shared" si="68"/>
        <v/>
      </c>
      <c r="AB148" s="131" t="str">
        <f t="shared" si="68"/>
        <v/>
      </c>
      <c r="AC148" s="131" t="str">
        <f t="shared" si="68"/>
        <v/>
      </c>
      <c r="AD148" s="131" t="str">
        <f t="shared" si="68"/>
        <v/>
      </c>
      <c r="AE148" s="131" t="str">
        <f t="shared" si="68"/>
        <v/>
      </c>
      <c r="AF148" s="131" t="str">
        <f t="shared" si="69"/>
        <v/>
      </c>
      <c r="AG148" s="131" t="str">
        <f t="shared" si="69"/>
        <v/>
      </c>
      <c r="AH148" s="131" t="str">
        <f t="shared" si="69"/>
        <v/>
      </c>
      <c r="AI148" s="131" t="str">
        <f t="shared" si="69"/>
        <v/>
      </c>
      <c r="AJ148" s="131" t="str">
        <f t="shared" si="69"/>
        <v/>
      </c>
      <c r="AK148" s="131" t="str">
        <f t="shared" si="69"/>
        <v/>
      </c>
      <c r="AL148" s="131" t="str">
        <f t="shared" si="69"/>
        <v/>
      </c>
      <c r="AM148" s="131" t="str">
        <f t="shared" si="69"/>
        <v/>
      </c>
      <c r="AN148" s="131" t="str">
        <f t="shared" si="69"/>
        <v/>
      </c>
      <c r="AO148" s="131" t="str">
        <f t="shared" si="69"/>
        <v/>
      </c>
      <c r="AP148" s="131" t="str">
        <f t="shared" si="70"/>
        <v/>
      </c>
      <c r="AQ148" s="131" t="str">
        <f t="shared" si="70"/>
        <v/>
      </c>
      <c r="AR148" s="131" t="str">
        <f t="shared" si="70"/>
        <v/>
      </c>
      <c r="AS148" s="131" t="str">
        <f t="shared" si="70"/>
        <v/>
      </c>
      <c r="AT148" s="131" t="str">
        <f t="shared" si="70"/>
        <v/>
      </c>
      <c r="AU148" s="131" t="str">
        <f t="shared" si="70"/>
        <v/>
      </c>
      <c r="AV148" s="131" t="str">
        <f t="shared" si="70"/>
        <v/>
      </c>
      <c r="AW148" s="131" t="str">
        <f t="shared" si="70"/>
        <v/>
      </c>
      <c r="AX148" s="131" t="str">
        <f t="shared" si="70"/>
        <v/>
      </c>
      <c r="AY148" s="131" t="str">
        <f t="shared" si="70"/>
        <v/>
      </c>
      <c r="AZ148" s="131" t="str">
        <f t="shared" si="70"/>
        <v/>
      </c>
    </row>
    <row r="149" spans="1:52" x14ac:dyDescent="0.2">
      <c r="A149" s="135">
        <v>140</v>
      </c>
      <c r="B149" s="131" t="str">
        <f t="shared" si="66"/>
        <v/>
      </c>
      <c r="C149" s="131" t="str">
        <f t="shared" si="66"/>
        <v/>
      </c>
      <c r="D149" s="131" t="str">
        <f t="shared" si="66"/>
        <v/>
      </c>
      <c r="E149" s="131" t="str">
        <f t="shared" si="66"/>
        <v/>
      </c>
      <c r="F149" s="131" t="str">
        <f t="shared" si="66"/>
        <v/>
      </c>
      <c r="G149" s="131" t="str">
        <f t="shared" si="66"/>
        <v/>
      </c>
      <c r="H149" s="131" t="str">
        <f t="shared" si="66"/>
        <v/>
      </c>
      <c r="I149" s="131" t="str">
        <f t="shared" si="66"/>
        <v/>
      </c>
      <c r="J149" s="131" t="str">
        <f t="shared" si="66"/>
        <v/>
      </c>
      <c r="K149" s="131" t="str">
        <f t="shared" si="66"/>
        <v/>
      </c>
      <c r="L149" s="131" t="str">
        <f t="shared" si="67"/>
        <v/>
      </c>
      <c r="M149" s="131" t="str">
        <f t="shared" si="67"/>
        <v/>
      </c>
      <c r="N149" s="131" t="str">
        <f t="shared" si="67"/>
        <v/>
      </c>
      <c r="O149" s="131" t="str">
        <f t="shared" si="67"/>
        <v/>
      </c>
      <c r="P149" s="131" t="str">
        <f t="shared" si="67"/>
        <v/>
      </c>
      <c r="Q149" s="131" t="str">
        <f t="shared" si="67"/>
        <v/>
      </c>
      <c r="R149" s="131" t="str">
        <f t="shared" si="67"/>
        <v/>
      </c>
      <c r="S149" s="131" t="str">
        <f t="shared" si="67"/>
        <v/>
      </c>
      <c r="T149" s="131" t="str">
        <f t="shared" si="67"/>
        <v/>
      </c>
      <c r="U149" s="131" t="str">
        <f t="shared" si="67"/>
        <v/>
      </c>
      <c r="V149" s="131" t="str">
        <f t="shared" si="68"/>
        <v/>
      </c>
      <c r="W149" s="131" t="str">
        <f t="shared" si="68"/>
        <v/>
      </c>
      <c r="X149" s="131" t="str">
        <f t="shared" si="68"/>
        <v/>
      </c>
      <c r="Y149" s="131" t="str">
        <f t="shared" si="68"/>
        <v/>
      </c>
      <c r="Z149" s="131" t="str">
        <f t="shared" si="68"/>
        <v/>
      </c>
      <c r="AA149" s="131" t="str">
        <f t="shared" si="68"/>
        <v/>
      </c>
      <c r="AB149" s="131" t="str">
        <f t="shared" si="68"/>
        <v/>
      </c>
      <c r="AC149" s="131" t="str">
        <f t="shared" si="68"/>
        <v/>
      </c>
      <c r="AD149" s="131" t="str">
        <f t="shared" si="68"/>
        <v/>
      </c>
      <c r="AE149" s="131" t="str">
        <f t="shared" si="68"/>
        <v/>
      </c>
      <c r="AF149" s="131" t="str">
        <f t="shared" si="69"/>
        <v/>
      </c>
      <c r="AG149" s="131" t="str">
        <f t="shared" si="69"/>
        <v/>
      </c>
      <c r="AH149" s="131" t="str">
        <f t="shared" si="69"/>
        <v/>
      </c>
      <c r="AI149" s="131" t="str">
        <f t="shared" si="69"/>
        <v/>
      </c>
      <c r="AJ149" s="131" t="str">
        <f t="shared" si="69"/>
        <v/>
      </c>
      <c r="AK149" s="131" t="str">
        <f t="shared" si="69"/>
        <v/>
      </c>
      <c r="AL149" s="131" t="str">
        <f t="shared" si="69"/>
        <v/>
      </c>
      <c r="AM149" s="131" t="str">
        <f t="shared" si="69"/>
        <v/>
      </c>
      <c r="AN149" s="131" t="str">
        <f t="shared" si="69"/>
        <v/>
      </c>
      <c r="AO149" s="131" t="str">
        <f t="shared" si="69"/>
        <v/>
      </c>
      <c r="AP149" s="131" t="str">
        <f t="shared" si="70"/>
        <v/>
      </c>
      <c r="AQ149" s="131" t="str">
        <f t="shared" si="70"/>
        <v/>
      </c>
      <c r="AR149" s="131" t="str">
        <f t="shared" si="70"/>
        <v/>
      </c>
      <c r="AS149" s="131" t="str">
        <f t="shared" si="70"/>
        <v/>
      </c>
      <c r="AT149" s="131" t="str">
        <f t="shared" si="70"/>
        <v/>
      </c>
      <c r="AU149" s="131" t="str">
        <f t="shared" si="70"/>
        <v/>
      </c>
      <c r="AV149" s="131" t="str">
        <f t="shared" si="70"/>
        <v/>
      </c>
      <c r="AW149" s="131" t="str">
        <f t="shared" si="70"/>
        <v/>
      </c>
      <c r="AX149" s="131" t="str">
        <f t="shared" si="70"/>
        <v/>
      </c>
      <c r="AY149" s="131" t="str">
        <f t="shared" si="70"/>
        <v/>
      </c>
      <c r="AZ149" s="131" t="str">
        <f t="shared" si="70"/>
        <v/>
      </c>
    </row>
    <row r="150" spans="1:52" x14ac:dyDescent="0.2">
      <c r="A150" s="135">
        <v>141</v>
      </c>
      <c r="B150" s="131" t="str">
        <f t="shared" ref="B150:K159" si="71">IFERROR(VLOOKUP($B$3&amp;"_"&amp;B$8&amp;$A150,LookUpTable_CountyName_AllYears,3,FALSE),"")</f>
        <v/>
      </c>
      <c r="C150" s="131" t="str">
        <f t="shared" si="71"/>
        <v/>
      </c>
      <c r="D150" s="131" t="str">
        <f t="shared" si="71"/>
        <v/>
      </c>
      <c r="E150" s="131" t="str">
        <f t="shared" si="71"/>
        <v/>
      </c>
      <c r="F150" s="131" t="str">
        <f t="shared" si="71"/>
        <v/>
      </c>
      <c r="G150" s="131" t="str">
        <f t="shared" si="71"/>
        <v/>
      </c>
      <c r="H150" s="131" t="str">
        <f t="shared" si="71"/>
        <v/>
      </c>
      <c r="I150" s="131" t="str">
        <f t="shared" si="71"/>
        <v/>
      </c>
      <c r="J150" s="131" t="str">
        <f t="shared" si="71"/>
        <v/>
      </c>
      <c r="K150" s="131" t="str">
        <f t="shared" si="71"/>
        <v/>
      </c>
      <c r="L150" s="131" t="str">
        <f t="shared" ref="L150:U159" si="72">IFERROR(VLOOKUP($B$3&amp;"_"&amp;L$8&amp;$A150,LookUpTable_CountyName_AllYears,3,FALSE),"")</f>
        <v/>
      </c>
      <c r="M150" s="131" t="str">
        <f t="shared" si="72"/>
        <v/>
      </c>
      <c r="N150" s="131" t="str">
        <f t="shared" si="72"/>
        <v/>
      </c>
      <c r="O150" s="131" t="str">
        <f t="shared" si="72"/>
        <v/>
      </c>
      <c r="P150" s="131" t="str">
        <f t="shared" si="72"/>
        <v/>
      </c>
      <c r="Q150" s="131" t="str">
        <f t="shared" si="72"/>
        <v/>
      </c>
      <c r="R150" s="131" t="str">
        <f t="shared" si="72"/>
        <v/>
      </c>
      <c r="S150" s="131" t="str">
        <f t="shared" si="72"/>
        <v/>
      </c>
      <c r="T150" s="131" t="str">
        <f t="shared" si="72"/>
        <v/>
      </c>
      <c r="U150" s="131" t="str">
        <f t="shared" si="72"/>
        <v/>
      </c>
      <c r="V150" s="131" t="str">
        <f t="shared" ref="V150:AE159" si="73">IFERROR(VLOOKUP($B$3&amp;"_"&amp;V$8&amp;$A150,LookUpTable_CountyName_AllYears,3,FALSE),"")</f>
        <v/>
      </c>
      <c r="W150" s="131" t="str">
        <f t="shared" si="73"/>
        <v/>
      </c>
      <c r="X150" s="131" t="str">
        <f t="shared" si="73"/>
        <v/>
      </c>
      <c r="Y150" s="131" t="str">
        <f t="shared" si="73"/>
        <v/>
      </c>
      <c r="Z150" s="131" t="str">
        <f t="shared" si="73"/>
        <v/>
      </c>
      <c r="AA150" s="131" t="str">
        <f t="shared" si="73"/>
        <v/>
      </c>
      <c r="AB150" s="131" t="str">
        <f t="shared" si="73"/>
        <v/>
      </c>
      <c r="AC150" s="131" t="str">
        <f t="shared" si="73"/>
        <v/>
      </c>
      <c r="AD150" s="131" t="str">
        <f t="shared" si="73"/>
        <v/>
      </c>
      <c r="AE150" s="131" t="str">
        <f t="shared" si="73"/>
        <v/>
      </c>
      <c r="AF150" s="131" t="str">
        <f t="shared" ref="AF150:AO159" si="74">IFERROR(VLOOKUP($B$3&amp;"_"&amp;AF$8&amp;$A150,LookUpTable_CountyName_AllYears,3,FALSE),"")</f>
        <v/>
      </c>
      <c r="AG150" s="131" t="str">
        <f t="shared" si="74"/>
        <v/>
      </c>
      <c r="AH150" s="131" t="str">
        <f t="shared" si="74"/>
        <v/>
      </c>
      <c r="AI150" s="131" t="str">
        <f t="shared" si="74"/>
        <v/>
      </c>
      <c r="AJ150" s="131" t="str">
        <f t="shared" si="74"/>
        <v/>
      </c>
      <c r="AK150" s="131" t="str">
        <f t="shared" si="74"/>
        <v/>
      </c>
      <c r="AL150" s="131" t="str">
        <f t="shared" si="74"/>
        <v/>
      </c>
      <c r="AM150" s="131" t="str">
        <f t="shared" si="74"/>
        <v/>
      </c>
      <c r="AN150" s="131" t="str">
        <f t="shared" si="74"/>
        <v/>
      </c>
      <c r="AO150" s="131" t="str">
        <f t="shared" si="74"/>
        <v/>
      </c>
      <c r="AP150" s="131" t="str">
        <f t="shared" ref="AP150:AZ159" si="75">IFERROR(VLOOKUP($B$3&amp;"_"&amp;AP$8&amp;$A150,LookUpTable_CountyName_AllYears,3,FALSE),"")</f>
        <v/>
      </c>
      <c r="AQ150" s="131" t="str">
        <f t="shared" si="75"/>
        <v/>
      </c>
      <c r="AR150" s="131" t="str">
        <f t="shared" si="75"/>
        <v/>
      </c>
      <c r="AS150" s="131" t="str">
        <f t="shared" si="75"/>
        <v/>
      </c>
      <c r="AT150" s="131" t="str">
        <f t="shared" si="75"/>
        <v/>
      </c>
      <c r="AU150" s="131" t="str">
        <f t="shared" si="75"/>
        <v/>
      </c>
      <c r="AV150" s="131" t="str">
        <f t="shared" si="75"/>
        <v/>
      </c>
      <c r="AW150" s="131" t="str">
        <f t="shared" si="75"/>
        <v/>
      </c>
      <c r="AX150" s="131" t="str">
        <f t="shared" si="75"/>
        <v/>
      </c>
      <c r="AY150" s="131" t="str">
        <f t="shared" si="75"/>
        <v/>
      </c>
      <c r="AZ150" s="131" t="str">
        <f t="shared" si="75"/>
        <v/>
      </c>
    </row>
    <row r="151" spans="1:52" x14ac:dyDescent="0.2">
      <c r="A151" s="135">
        <v>142</v>
      </c>
      <c r="B151" s="131" t="str">
        <f t="shared" si="71"/>
        <v/>
      </c>
      <c r="C151" s="131" t="str">
        <f t="shared" si="71"/>
        <v/>
      </c>
      <c r="D151" s="131" t="str">
        <f t="shared" si="71"/>
        <v/>
      </c>
      <c r="E151" s="131" t="str">
        <f t="shared" si="71"/>
        <v/>
      </c>
      <c r="F151" s="131" t="str">
        <f t="shared" si="71"/>
        <v/>
      </c>
      <c r="G151" s="131" t="str">
        <f t="shared" si="71"/>
        <v/>
      </c>
      <c r="H151" s="131" t="str">
        <f t="shared" si="71"/>
        <v/>
      </c>
      <c r="I151" s="131" t="str">
        <f t="shared" si="71"/>
        <v/>
      </c>
      <c r="J151" s="131" t="str">
        <f t="shared" si="71"/>
        <v/>
      </c>
      <c r="K151" s="131" t="str">
        <f t="shared" si="71"/>
        <v/>
      </c>
      <c r="L151" s="131" t="str">
        <f t="shared" si="72"/>
        <v/>
      </c>
      <c r="M151" s="131" t="str">
        <f t="shared" si="72"/>
        <v/>
      </c>
      <c r="N151" s="131" t="str">
        <f t="shared" si="72"/>
        <v/>
      </c>
      <c r="O151" s="131" t="str">
        <f t="shared" si="72"/>
        <v/>
      </c>
      <c r="P151" s="131" t="str">
        <f t="shared" si="72"/>
        <v/>
      </c>
      <c r="Q151" s="131" t="str">
        <f t="shared" si="72"/>
        <v/>
      </c>
      <c r="R151" s="131" t="str">
        <f t="shared" si="72"/>
        <v/>
      </c>
      <c r="S151" s="131" t="str">
        <f t="shared" si="72"/>
        <v/>
      </c>
      <c r="T151" s="131" t="str">
        <f t="shared" si="72"/>
        <v/>
      </c>
      <c r="U151" s="131" t="str">
        <f t="shared" si="72"/>
        <v/>
      </c>
      <c r="V151" s="131" t="str">
        <f t="shared" si="73"/>
        <v/>
      </c>
      <c r="W151" s="131" t="str">
        <f t="shared" si="73"/>
        <v/>
      </c>
      <c r="X151" s="131" t="str">
        <f t="shared" si="73"/>
        <v/>
      </c>
      <c r="Y151" s="131" t="str">
        <f t="shared" si="73"/>
        <v/>
      </c>
      <c r="Z151" s="131" t="str">
        <f t="shared" si="73"/>
        <v/>
      </c>
      <c r="AA151" s="131" t="str">
        <f t="shared" si="73"/>
        <v/>
      </c>
      <c r="AB151" s="131" t="str">
        <f t="shared" si="73"/>
        <v/>
      </c>
      <c r="AC151" s="131" t="str">
        <f t="shared" si="73"/>
        <v/>
      </c>
      <c r="AD151" s="131" t="str">
        <f t="shared" si="73"/>
        <v/>
      </c>
      <c r="AE151" s="131" t="str">
        <f t="shared" si="73"/>
        <v/>
      </c>
      <c r="AF151" s="131" t="str">
        <f t="shared" si="74"/>
        <v/>
      </c>
      <c r="AG151" s="131" t="str">
        <f t="shared" si="74"/>
        <v/>
      </c>
      <c r="AH151" s="131" t="str">
        <f t="shared" si="74"/>
        <v/>
      </c>
      <c r="AI151" s="131" t="str">
        <f t="shared" si="74"/>
        <v/>
      </c>
      <c r="AJ151" s="131" t="str">
        <f t="shared" si="74"/>
        <v/>
      </c>
      <c r="AK151" s="131" t="str">
        <f t="shared" si="74"/>
        <v/>
      </c>
      <c r="AL151" s="131" t="str">
        <f t="shared" si="74"/>
        <v/>
      </c>
      <c r="AM151" s="131" t="str">
        <f t="shared" si="74"/>
        <v/>
      </c>
      <c r="AN151" s="131" t="str">
        <f t="shared" si="74"/>
        <v/>
      </c>
      <c r="AO151" s="131" t="str">
        <f t="shared" si="74"/>
        <v/>
      </c>
      <c r="AP151" s="131" t="str">
        <f t="shared" si="75"/>
        <v/>
      </c>
      <c r="AQ151" s="131" t="str">
        <f t="shared" si="75"/>
        <v/>
      </c>
      <c r="AR151" s="131" t="str">
        <f t="shared" si="75"/>
        <v/>
      </c>
      <c r="AS151" s="131" t="str">
        <f t="shared" si="75"/>
        <v/>
      </c>
      <c r="AT151" s="131" t="str">
        <f t="shared" si="75"/>
        <v/>
      </c>
      <c r="AU151" s="131" t="str">
        <f t="shared" si="75"/>
        <v/>
      </c>
      <c r="AV151" s="131" t="str">
        <f t="shared" si="75"/>
        <v/>
      </c>
      <c r="AW151" s="131" t="str">
        <f t="shared" si="75"/>
        <v/>
      </c>
      <c r="AX151" s="131" t="str">
        <f t="shared" si="75"/>
        <v/>
      </c>
      <c r="AY151" s="131" t="str">
        <f t="shared" si="75"/>
        <v/>
      </c>
      <c r="AZ151" s="131" t="str">
        <f t="shared" si="75"/>
        <v/>
      </c>
    </row>
    <row r="152" spans="1:52" x14ac:dyDescent="0.2">
      <c r="A152" s="135">
        <v>143</v>
      </c>
      <c r="B152" s="131" t="str">
        <f t="shared" si="71"/>
        <v/>
      </c>
      <c r="C152" s="131" t="str">
        <f t="shared" si="71"/>
        <v/>
      </c>
      <c r="D152" s="131" t="str">
        <f t="shared" si="71"/>
        <v/>
      </c>
      <c r="E152" s="131" t="str">
        <f t="shared" si="71"/>
        <v/>
      </c>
      <c r="F152" s="131" t="str">
        <f t="shared" si="71"/>
        <v/>
      </c>
      <c r="G152" s="131" t="str">
        <f t="shared" si="71"/>
        <v/>
      </c>
      <c r="H152" s="131" t="str">
        <f t="shared" si="71"/>
        <v/>
      </c>
      <c r="I152" s="131" t="str">
        <f t="shared" si="71"/>
        <v/>
      </c>
      <c r="J152" s="131" t="str">
        <f t="shared" si="71"/>
        <v/>
      </c>
      <c r="K152" s="131" t="str">
        <f t="shared" si="71"/>
        <v/>
      </c>
      <c r="L152" s="131" t="str">
        <f t="shared" si="72"/>
        <v/>
      </c>
      <c r="M152" s="131" t="str">
        <f t="shared" si="72"/>
        <v/>
      </c>
      <c r="N152" s="131" t="str">
        <f t="shared" si="72"/>
        <v/>
      </c>
      <c r="O152" s="131" t="str">
        <f t="shared" si="72"/>
        <v/>
      </c>
      <c r="P152" s="131" t="str">
        <f t="shared" si="72"/>
        <v/>
      </c>
      <c r="Q152" s="131" t="str">
        <f t="shared" si="72"/>
        <v/>
      </c>
      <c r="R152" s="131" t="str">
        <f t="shared" si="72"/>
        <v/>
      </c>
      <c r="S152" s="131" t="str">
        <f t="shared" si="72"/>
        <v/>
      </c>
      <c r="T152" s="131" t="str">
        <f t="shared" si="72"/>
        <v/>
      </c>
      <c r="U152" s="131" t="str">
        <f t="shared" si="72"/>
        <v/>
      </c>
      <c r="V152" s="131" t="str">
        <f t="shared" si="73"/>
        <v/>
      </c>
      <c r="W152" s="131" t="str">
        <f t="shared" si="73"/>
        <v/>
      </c>
      <c r="X152" s="131" t="str">
        <f t="shared" si="73"/>
        <v/>
      </c>
      <c r="Y152" s="131" t="str">
        <f t="shared" si="73"/>
        <v/>
      </c>
      <c r="Z152" s="131" t="str">
        <f t="shared" si="73"/>
        <v/>
      </c>
      <c r="AA152" s="131" t="str">
        <f t="shared" si="73"/>
        <v/>
      </c>
      <c r="AB152" s="131" t="str">
        <f t="shared" si="73"/>
        <v/>
      </c>
      <c r="AC152" s="131" t="str">
        <f t="shared" si="73"/>
        <v/>
      </c>
      <c r="AD152" s="131" t="str">
        <f t="shared" si="73"/>
        <v/>
      </c>
      <c r="AE152" s="131" t="str">
        <f t="shared" si="73"/>
        <v/>
      </c>
      <c r="AF152" s="131" t="str">
        <f t="shared" si="74"/>
        <v/>
      </c>
      <c r="AG152" s="131" t="str">
        <f t="shared" si="74"/>
        <v/>
      </c>
      <c r="AH152" s="131" t="str">
        <f t="shared" si="74"/>
        <v/>
      </c>
      <c r="AI152" s="131" t="str">
        <f t="shared" si="74"/>
        <v/>
      </c>
      <c r="AJ152" s="131" t="str">
        <f t="shared" si="74"/>
        <v/>
      </c>
      <c r="AK152" s="131" t="str">
        <f t="shared" si="74"/>
        <v/>
      </c>
      <c r="AL152" s="131" t="str">
        <f t="shared" si="74"/>
        <v/>
      </c>
      <c r="AM152" s="131" t="str">
        <f t="shared" si="74"/>
        <v/>
      </c>
      <c r="AN152" s="131" t="str">
        <f t="shared" si="74"/>
        <v/>
      </c>
      <c r="AO152" s="131" t="str">
        <f t="shared" si="74"/>
        <v/>
      </c>
      <c r="AP152" s="131" t="str">
        <f t="shared" si="75"/>
        <v/>
      </c>
      <c r="AQ152" s="131" t="str">
        <f t="shared" si="75"/>
        <v/>
      </c>
      <c r="AR152" s="131" t="str">
        <f t="shared" si="75"/>
        <v/>
      </c>
      <c r="AS152" s="131" t="str">
        <f t="shared" si="75"/>
        <v/>
      </c>
      <c r="AT152" s="131" t="str">
        <f t="shared" si="75"/>
        <v/>
      </c>
      <c r="AU152" s="131" t="str">
        <f t="shared" si="75"/>
        <v/>
      </c>
      <c r="AV152" s="131" t="str">
        <f t="shared" si="75"/>
        <v/>
      </c>
      <c r="AW152" s="131" t="str">
        <f t="shared" si="75"/>
        <v/>
      </c>
      <c r="AX152" s="131" t="str">
        <f t="shared" si="75"/>
        <v/>
      </c>
      <c r="AY152" s="131" t="str">
        <f t="shared" si="75"/>
        <v/>
      </c>
      <c r="AZ152" s="131" t="str">
        <f t="shared" si="75"/>
        <v/>
      </c>
    </row>
    <row r="153" spans="1:52" x14ac:dyDescent="0.2">
      <c r="A153" s="135">
        <v>144</v>
      </c>
      <c r="B153" s="131" t="str">
        <f t="shared" si="71"/>
        <v/>
      </c>
      <c r="C153" s="131" t="str">
        <f t="shared" si="71"/>
        <v/>
      </c>
      <c r="D153" s="131" t="str">
        <f t="shared" si="71"/>
        <v/>
      </c>
      <c r="E153" s="131" t="str">
        <f t="shared" si="71"/>
        <v/>
      </c>
      <c r="F153" s="131" t="str">
        <f t="shared" si="71"/>
        <v/>
      </c>
      <c r="G153" s="131" t="str">
        <f t="shared" si="71"/>
        <v/>
      </c>
      <c r="H153" s="131" t="str">
        <f t="shared" si="71"/>
        <v/>
      </c>
      <c r="I153" s="131" t="str">
        <f t="shared" si="71"/>
        <v/>
      </c>
      <c r="J153" s="131" t="str">
        <f t="shared" si="71"/>
        <v/>
      </c>
      <c r="K153" s="131" t="str">
        <f t="shared" si="71"/>
        <v/>
      </c>
      <c r="L153" s="131" t="str">
        <f t="shared" si="72"/>
        <v/>
      </c>
      <c r="M153" s="131" t="str">
        <f t="shared" si="72"/>
        <v/>
      </c>
      <c r="N153" s="131" t="str">
        <f t="shared" si="72"/>
        <v/>
      </c>
      <c r="O153" s="131" t="str">
        <f t="shared" si="72"/>
        <v/>
      </c>
      <c r="P153" s="131" t="str">
        <f t="shared" si="72"/>
        <v/>
      </c>
      <c r="Q153" s="131" t="str">
        <f t="shared" si="72"/>
        <v/>
      </c>
      <c r="R153" s="131" t="str">
        <f t="shared" si="72"/>
        <v/>
      </c>
      <c r="S153" s="131" t="str">
        <f t="shared" si="72"/>
        <v/>
      </c>
      <c r="T153" s="131" t="str">
        <f t="shared" si="72"/>
        <v/>
      </c>
      <c r="U153" s="131" t="str">
        <f t="shared" si="72"/>
        <v/>
      </c>
      <c r="V153" s="131" t="str">
        <f t="shared" si="73"/>
        <v/>
      </c>
      <c r="W153" s="131" t="str">
        <f t="shared" si="73"/>
        <v/>
      </c>
      <c r="X153" s="131" t="str">
        <f t="shared" si="73"/>
        <v/>
      </c>
      <c r="Y153" s="131" t="str">
        <f t="shared" si="73"/>
        <v/>
      </c>
      <c r="Z153" s="131" t="str">
        <f t="shared" si="73"/>
        <v/>
      </c>
      <c r="AA153" s="131" t="str">
        <f t="shared" si="73"/>
        <v/>
      </c>
      <c r="AB153" s="131" t="str">
        <f t="shared" si="73"/>
        <v/>
      </c>
      <c r="AC153" s="131" t="str">
        <f t="shared" si="73"/>
        <v/>
      </c>
      <c r="AD153" s="131" t="str">
        <f t="shared" si="73"/>
        <v/>
      </c>
      <c r="AE153" s="131" t="str">
        <f t="shared" si="73"/>
        <v/>
      </c>
      <c r="AF153" s="131" t="str">
        <f t="shared" si="74"/>
        <v/>
      </c>
      <c r="AG153" s="131" t="str">
        <f t="shared" si="74"/>
        <v/>
      </c>
      <c r="AH153" s="131" t="str">
        <f t="shared" si="74"/>
        <v/>
      </c>
      <c r="AI153" s="131" t="str">
        <f t="shared" si="74"/>
        <v/>
      </c>
      <c r="AJ153" s="131" t="str">
        <f t="shared" si="74"/>
        <v/>
      </c>
      <c r="AK153" s="131" t="str">
        <f t="shared" si="74"/>
        <v/>
      </c>
      <c r="AL153" s="131" t="str">
        <f t="shared" si="74"/>
        <v/>
      </c>
      <c r="AM153" s="131" t="str">
        <f t="shared" si="74"/>
        <v/>
      </c>
      <c r="AN153" s="131" t="str">
        <f t="shared" si="74"/>
        <v/>
      </c>
      <c r="AO153" s="131" t="str">
        <f t="shared" si="74"/>
        <v/>
      </c>
      <c r="AP153" s="131" t="str">
        <f t="shared" si="75"/>
        <v/>
      </c>
      <c r="AQ153" s="131" t="str">
        <f t="shared" si="75"/>
        <v/>
      </c>
      <c r="AR153" s="131" t="str">
        <f t="shared" si="75"/>
        <v/>
      </c>
      <c r="AS153" s="131" t="str">
        <f t="shared" si="75"/>
        <v/>
      </c>
      <c r="AT153" s="131" t="str">
        <f t="shared" si="75"/>
        <v/>
      </c>
      <c r="AU153" s="131" t="str">
        <f t="shared" si="75"/>
        <v/>
      </c>
      <c r="AV153" s="131" t="str">
        <f t="shared" si="75"/>
        <v/>
      </c>
      <c r="AW153" s="131" t="str">
        <f t="shared" si="75"/>
        <v/>
      </c>
      <c r="AX153" s="131" t="str">
        <f t="shared" si="75"/>
        <v/>
      </c>
      <c r="AY153" s="131" t="str">
        <f t="shared" si="75"/>
        <v/>
      </c>
      <c r="AZ153" s="131" t="str">
        <f t="shared" si="75"/>
        <v/>
      </c>
    </row>
    <row r="154" spans="1:52" x14ac:dyDescent="0.2">
      <c r="A154" s="135">
        <v>145</v>
      </c>
      <c r="B154" s="131" t="str">
        <f t="shared" si="71"/>
        <v/>
      </c>
      <c r="C154" s="131" t="str">
        <f t="shared" si="71"/>
        <v/>
      </c>
      <c r="D154" s="131" t="str">
        <f t="shared" si="71"/>
        <v/>
      </c>
      <c r="E154" s="131" t="str">
        <f t="shared" si="71"/>
        <v/>
      </c>
      <c r="F154" s="131" t="str">
        <f t="shared" si="71"/>
        <v/>
      </c>
      <c r="G154" s="131" t="str">
        <f t="shared" si="71"/>
        <v/>
      </c>
      <c r="H154" s="131" t="str">
        <f t="shared" si="71"/>
        <v/>
      </c>
      <c r="I154" s="131" t="str">
        <f t="shared" si="71"/>
        <v/>
      </c>
      <c r="J154" s="131" t="str">
        <f t="shared" si="71"/>
        <v/>
      </c>
      <c r="K154" s="131" t="str">
        <f t="shared" si="71"/>
        <v/>
      </c>
      <c r="L154" s="131" t="str">
        <f t="shared" si="72"/>
        <v/>
      </c>
      <c r="M154" s="131" t="str">
        <f t="shared" si="72"/>
        <v/>
      </c>
      <c r="N154" s="131" t="str">
        <f t="shared" si="72"/>
        <v/>
      </c>
      <c r="O154" s="131" t="str">
        <f t="shared" si="72"/>
        <v/>
      </c>
      <c r="P154" s="131" t="str">
        <f t="shared" si="72"/>
        <v/>
      </c>
      <c r="Q154" s="131" t="str">
        <f t="shared" si="72"/>
        <v/>
      </c>
      <c r="R154" s="131" t="str">
        <f t="shared" si="72"/>
        <v/>
      </c>
      <c r="S154" s="131" t="str">
        <f t="shared" si="72"/>
        <v/>
      </c>
      <c r="T154" s="131" t="str">
        <f t="shared" si="72"/>
        <v/>
      </c>
      <c r="U154" s="131" t="str">
        <f t="shared" si="72"/>
        <v/>
      </c>
      <c r="V154" s="131" t="str">
        <f t="shared" si="73"/>
        <v/>
      </c>
      <c r="W154" s="131" t="str">
        <f t="shared" si="73"/>
        <v/>
      </c>
      <c r="X154" s="131" t="str">
        <f t="shared" si="73"/>
        <v/>
      </c>
      <c r="Y154" s="131" t="str">
        <f t="shared" si="73"/>
        <v/>
      </c>
      <c r="Z154" s="131" t="str">
        <f t="shared" si="73"/>
        <v/>
      </c>
      <c r="AA154" s="131" t="str">
        <f t="shared" si="73"/>
        <v/>
      </c>
      <c r="AB154" s="131" t="str">
        <f t="shared" si="73"/>
        <v/>
      </c>
      <c r="AC154" s="131" t="str">
        <f t="shared" si="73"/>
        <v/>
      </c>
      <c r="AD154" s="131" t="str">
        <f t="shared" si="73"/>
        <v/>
      </c>
      <c r="AE154" s="131" t="str">
        <f t="shared" si="73"/>
        <v/>
      </c>
      <c r="AF154" s="131" t="str">
        <f t="shared" si="74"/>
        <v/>
      </c>
      <c r="AG154" s="131" t="str">
        <f t="shared" si="74"/>
        <v/>
      </c>
      <c r="AH154" s="131" t="str">
        <f t="shared" si="74"/>
        <v/>
      </c>
      <c r="AI154" s="131" t="str">
        <f t="shared" si="74"/>
        <v/>
      </c>
      <c r="AJ154" s="131" t="str">
        <f t="shared" si="74"/>
        <v/>
      </c>
      <c r="AK154" s="131" t="str">
        <f t="shared" si="74"/>
        <v/>
      </c>
      <c r="AL154" s="131" t="str">
        <f t="shared" si="74"/>
        <v/>
      </c>
      <c r="AM154" s="131" t="str">
        <f t="shared" si="74"/>
        <v/>
      </c>
      <c r="AN154" s="131" t="str">
        <f t="shared" si="74"/>
        <v/>
      </c>
      <c r="AO154" s="131" t="str">
        <f t="shared" si="74"/>
        <v/>
      </c>
      <c r="AP154" s="131" t="str">
        <f t="shared" si="75"/>
        <v/>
      </c>
      <c r="AQ154" s="131" t="str">
        <f t="shared" si="75"/>
        <v/>
      </c>
      <c r="AR154" s="131" t="str">
        <f t="shared" si="75"/>
        <v/>
      </c>
      <c r="AS154" s="131" t="str">
        <f t="shared" si="75"/>
        <v/>
      </c>
      <c r="AT154" s="131" t="str">
        <f t="shared" si="75"/>
        <v/>
      </c>
      <c r="AU154" s="131" t="str">
        <f t="shared" si="75"/>
        <v/>
      </c>
      <c r="AV154" s="131" t="str">
        <f t="shared" si="75"/>
        <v/>
      </c>
      <c r="AW154" s="131" t="str">
        <f t="shared" si="75"/>
        <v/>
      </c>
      <c r="AX154" s="131" t="str">
        <f t="shared" si="75"/>
        <v/>
      </c>
      <c r="AY154" s="131" t="str">
        <f t="shared" si="75"/>
        <v/>
      </c>
      <c r="AZ154" s="131" t="str">
        <f t="shared" si="75"/>
        <v/>
      </c>
    </row>
    <row r="155" spans="1:52" x14ac:dyDescent="0.2">
      <c r="A155" s="135">
        <v>146</v>
      </c>
      <c r="B155" s="131" t="str">
        <f t="shared" si="71"/>
        <v/>
      </c>
      <c r="C155" s="131" t="str">
        <f t="shared" si="71"/>
        <v/>
      </c>
      <c r="D155" s="131" t="str">
        <f t="shared" si="71"/>
        <v/>
      </c>
      <c r="E155" s="131" t="str">
        <f t="shared" si="71"/>
        <v/>
      </c>
      <c r="F155" s="131" t="str">
        <f t="shared" si="71"/>
        <v/>
      </c>
      <c r="G155" s="131" t="str">
        <f t="shared" si="71"/>
        <v/>
      </c>
      <c r="H155" s="131" t="str">
        <f t="shared" si="71"/>
        <v/>
      </c>
      <c r="I155" s="131" t="str">
        <f t="shared" si="71"/>
        <v/>
      </c>
      <c r="J155" s="131" t="str">
        <f t="shared" si="71"/>
        <v/>
      </c>
      <c r="K155" s="131" t="str">
        <f t="shared" si="71"/>
        <v/>
      </c>
      <c r="L155" s="131" t="str">
        <f t="shared" si="72"/>
        <v/>
      </c>
      <c r="M155" s="131" t="str">
        <f t="shared" si="72"/>
        <v/>
      </c>
      <c r="N155" s="131" t="str">
        <f t="shared" si="72"/>
        <v/>
      </c>
      <c r="O155" s="131" t="str">
        <f t="shared" si="72"/>
        <v/>
      </c>
      <c r="P155" s="131" t="str">
        <f t="shared" si="72"/>
        <v/>
      </c>
      <c r="Q155" s="131" t="str">
        <f t="shared" si="72"/>
        <v/>
      </c>
      <c r="R155" s="131" t="str">
        <f t="shared" si="72"/>
        <v/>
      </c>
      <c r="S155" s="131" t="str">
        <f t="shared" si="72"/>
        <v/>
      </c>
      <c r="T155" s="131" t="str">
        <f t="shared" si="72"/>
        <v/>
      </c>
      <c r="U155" s="131" t="str">
        <f t="shared" si="72"/>
        <v/>
      </c>
      <c r="V155" s="131" t="str">
        <f t="shared" si="73"/>
        <v/>
      </c>
      <c r="W155" s="131" t="str">
        <f t="shared" si="73"/>
        <v/>
      </c>
      <c r="X155" s="131" t="str">
        <f t="shared" si="73"/>
        <v/>
      </c>
      <c r="Y155" s="131" t="str">
        <f t="shared" si="73"/>
        <v/>
      </c>
      <c r="Z155" s="131" t="str">
        <f t="shared" si="73"/>
        <v/>
      </c>
      <c r="AA155" s="131" t="str">
        <f t="shared" si="73"/>
        <v/>
      </c>
      <c r="AB155" s="131" t="str">
        <f t="shared" si="73"/>
        <v/>
      </c>
      <c r="AC155" s="131" t="str">
        <f t="shared" si="73"/>
        <v/>
      </c>
      <c r="AD155" s="131" t="str">
        <f t="shared" si="73"/>
        <v/>
      </c>
      <c r="AE155" s="131" t="str">
        <f t="shared" si="73"/>
        <v/>
      </c>
      <c r="AF155" s="131" t="str">
        <f t="shared" si="74"/>
        <v/>
      </c>
      <c r="AG155" s="131" t="str">
        <f t="shared" si="74"/>
        <v/>
      </c>
      <c r="AH155" s="131" t="str">
        <f t="shared" si="74"/>
        <v/>
      </c>
      <c r="AI155" s="131" t="str">
        <f t="shared" si="74"/>
        <v/>
      </c>
      <c r="AJ155" s="131" t="str">
        <f t="shared" si="74"/>
        <v/>
      </c>
      <c r="AK155" s="131" t="str">
        <f t="shared" si="74"/>
        <v/>
      </c>
      <c r="AL155" s="131" t="str">
        <f t="shared" si="74"/>
        <v/>
      </c>
      <c r="AM155" s="131" t="str">
        <f t="shared" si="74"/>
        <v/>
      </c>
      <c r="AN155" s="131" t="str">
        <f t="shared" si="74"/>
        <v/>
      </c>
      <c r="AO155" s="131" t="str">
        <f t="shared" si="74"/>
        <v/>
      </c>
      <c r="AP155" s="131" t="str">
        <f t="shared" si="75"/>
        <v/>
      </c>
      <c r="AQ155" s="131" t="str">
        <f t="shared" si="75"/>
        <v/>
      </c>
      <c r="AR155" s="131" t="str">
        <f t="shared" si="75"/>
        <v/>
      </c>
      <c r="AS155" s="131" t="str">
        <f t="shared" si="75"/>
        <v/>
      </c>
      <c r="AT155" s="131" t="str">
        <f t="shared" si="75"/>
        <v/>
      </c>
      <c r="AU155" s="131" t="str">
        <f t="shared" si="75"/>
        <v/>
      </c>
      <c r="AV155" s="131" t="str">
        <f t="shared" si="75"/>
        <v/>
      </c>
      <c r="AW155" s="131" t="str">
        <f t="shared" si="75"/>
        <v/>
      </c>
      <c r="AX155" s="131" t="str">
        <f t="shared" si="75"/>
        <v/>
      </c>
      <c r="AY155" s="131" t="str">
        <f t="shared" si="75"/>
        <v/>
      </c>
      <c r="AZ155" s="131" t="str">
        <f t="shared" si="75"/>
        <v/>
      </c>
    </row>
    <row r="156" spans="1:52" x14ac:dyDescent="0.2">
      <c r="A156" s="135">
        <v>147</v>
      </c>
      <c r="B156" s="131" t="str">
        <f t="shared" si="71"/>
        <v/>
      </c>
      <c r="C156" s="131" t="str">
        <f t="shared" si="71"/>
        <v/>
      </c>
      <c r="D156" s="131" t="str">
        <f t="shared" si="71"/>
        <v/>
      </c>
      <c r="E156" s="131" t="str">
        <f t="shared" si="71"/>
        <v/>
      </c>
      <c r="F156" s="131" t="str">
        <f t="shared" si="71"/>
        <v/>
      </c>
      <c r="G156" s="131" t="str">
        <f t="shared" si="71"/>
        <v/>
      </c>
      <c r="H156" s="131" t="str">
        <f t="shared" si="71"/>
        <v/>
      </c>
      <c r="I156" s="131" t="str">
        <f t="shared" si="71"/>
        <v/>
      </c>
      <c r="J156" s="131" t="str">
        <f t="shared" si="71"/>
        <v/>
      </c>
      <c r="K156" s="131" t="str">
        <f t="shared" si="71"/>
        <v/>
      </c>
      <c r="L156" s="131" t="str">
        <f t="shared" si="72"/>
        <v/>
      </c>
      <c r="M156" s="131" t="str">
        <f t="shared" si="72"/>
        <v/>
      </c>
      <c r="N156" s="131" t="str">
        <f t="shared" si="72"/>
        <v/>
      </c>
      <c r="O156" s="131" t="str">
        <f t="shared" si="72"/>
        <v/>
      </c>
      <c r="P156" s="131" t="str">
        <f t="shared" si="72"/>
        <v/>
      </c>
      <c r="Q156" s="131" t="str">
        <f t="shared" si="72"/>
        <v/>
      </c>
      <c r="R156" s="131" t="str">
        <f t="shared" si="72"/>
        <v/>
      </c>
      <c r="S156" s="131" t="str">
        <f t="shared" si="72"/>
        <v/>
      </c>
      <c r="T156" s="131" t="str">
        <f t="shared" si="72"/>
        <v/>
      </c>
      <c r="U156" s="131" t="str">
        <f t="shared" si="72"/>
        <v/>
      </c>
      <c r="V156" s="131" t="str">
        <f t="shared" si="73"/>
        <v/>
      </c>
      <c r="W156" s="131" t="str">
        <f t="shared" si="73"/>
        <v/>
      </c>
      <c r="X156" s="131" t="str">
        <f t="shared" si="73"/>
        <v/>
      </c>
      <c r="Y156" s="131" t="str">
        <f t="shared" si="73"/>
        <v/>
      </c>
      <c r="Z156" s="131" t="str">
        <f t="shared" si="73"/>
        <v/>
      </c>
      <c r="AA156" s="131" t="str">
        <f t="shared" si="73"/>
        <v/>
      </c>
      <c r="AB156" s="131" t="str">
        <f t="shared" si="73"/>
        <v/>
      </c>
      <c r="AC156" s="131" t="str">
        <f t="shared" si="73"/>
        <v/>
      </c>
      <c r="AD156" s="131" t="str">
        <f t="shared" si="73"/>
        <v/>
      </c>
      <c r="AE156" s="131" t="str">
        <f t="shared" si="73"/>
        <v/>
      </c>
      <c r="AF156" s="131" t="str">
        <f t="shared" si="74"/>
        <v/>
      </c>
      <c r="AG156" s="131" t="str">
        <f t="shared" si="74"/>
        <v/>
      </c>
      <c r="AH156" s="131" t="str">
        <f t="shared" si="74"/>
        <v/>
      </c>
      <c r="AI156" s="131" t="str">
        <f t="shared" si="74"/>
        <v/>
      </c>
      <c r="AJ156" s="131" t="str">
        <f t="shared" si="74"/>
        <v/>
      </c>
      <c r="AK156" s="131" t="str">
        <f t="shared" si="74"/>
        <v/>
      </c>
      <c r="AL156" s="131" t="str">
        <f t="shared" si="74"/>
        <v/>
      </c>
      <c r="AM156" s="131" t="str">
        <f t="shared" si="74"/>
        <v/>
      </c>
      <c r="AN156" s="131" t="str">
        <f t="shared" si="74"/>
        <v/>
      </c>
      <c r="AO156" s="131" t="str">
        <f t="shared" si="74"/>
        <v/>
      </c>
      <c r="AP156" s="131" t="str">
        <f t="shared" si="75"/>
        <v/>
      </c>
      <c r="AQ156" s="131" t="str">
        <f t="shared" si="75"/>
        <v/>
      </c>
      <c r="AR156" s="131" t="str">
        <f t="shared" si="75"/>
        <v/>
      </c>
      <c r="AS156" s="131" t="str">
        <f t="shared" si="75"/>
        <v/>
      </c>
      <c r="AT156" s="131" t="str">
        <f t="shared" si="75"/>
        <v/>
      </c>
      <c r="AU156" s="131" t="str">
        <f t="shared" si="75"/>
        <v/>
      </c>
      <c r="AV156" s="131" t="str">
        <f t="shared" si="75"/>
        <v/>
      </c>
      <c r="AW156" s="131" t="str">
        <f t="shared" si="75"/>
        <v/>
      </c>
      <c r="AX156" s="131" t="str">
        <f t="shared" si="75"/>
        <v/>
      </c>
      <c r="AY156" s="131" t="str">
        <f t="shared" si="75"/>
        <v/>
      </c>
      <c r="AZ156" s="131" t="str">
        <f t="shared" si="75"/>
        <v/>
      </c>
    </row>
    <row r="157" spans="1:52" x14ac:dyDescent="0.2">
      <c r="A157" s="135">
        <v>148</v>
      </c>
      <c r="B157" s="131" t="str">
        <f t="shared" si="71"/>
        <v/>
      </c>
      <c r="C157" s="131" t="str">
        <f t="shared" si="71"/>
        <v/>
      </c>
      <c r="D157" s="131" t="str">
        <f t="shared" si="71"/>
        <v/>
      </c>
      <c r="E157" s="131" t="str">
        <f t="shared" si="71"/>
        <v/>
      </c>
      <c r="F157" s="131" t="str">
        <f t="shared" si="71"/>
        <v/>
      </c>
      <c r="G157" s="131" t="str">
        <f t="shared" si="71"/>
        <v/>
      </c>
      <c r="H157" s="131" t="str">
        <f t="shared" si="71"/>
        <v/>
      </c>
      <c r="I157" s="131" t="str">
        <f t="shared" si="71"/>
        <v/>
      </c>
      <c r="J157" s="131" t="str">
        <f t="shared" si="71"/>
        <v/>
      </c>
      <c r="K157" s="131" t="str">
        <f t="shared" si="71"/>
        <v/>
      </c>
      <c r="L157" s="131" t="str">
        <f t="shared" si="72"/>
        <v/>
      </c>
      <c r="M157" s="131" t="str">
        <f t="shared" si="72"/>
        <v/>
      </c>
      <c r="N157" s="131" t="str">
        <f t="shared" si="72"/>
        <v/>
      </c>
      <c r="O157" s="131" t="str">
        <f t="shared" si="72"/>
        <v/>
      </c>
      <c r="P157" s="131" t="str">
        <f t="shared" si="72"/>
        <v/>
      </c>
      <c r="Q157" s="131" t="str">
        <f t="shared" si="72"/>
        <v/>
      </c>
      <c r="R157" s="131" t="str">
        <f t="shared" si="72"/>
        <v/>
      </c>
      <c r="S157" s="131" t="str">
        <f t="shared" si="72"/>
        <v/>
      </c>
      <c r="T157" s="131" t="str">
        <f t="shared" si="72"/>
        <v/>
      </c>
      <c r="U157" s="131" t="str">
        <f t="shared" si="72"/>
        <v/>
      </c>
      <c r="V157" s="131" t="str">
        <f t="shared" si="73"/>
        <v/>
      </c>
      <c r="W157" s="131" t="str">
        <f t="shared" si="73"/>
        <v/>
      </c>
      <c r="X157" s="131" t="str">
        <f t="shared" si="73"/>
        <v/>
      </c>
      <c r="Y157" s="131" t="str">
        <f t="shared" si="73"/>
        <v/>
      </c>
      <c r="Z157" s="131" t="str">
        <f t="shared" si="73"/>
        <v/>
      </c>
      <c r="AA157" s="131" t="str">
        <f t="shared" si="73"/>
        <v/>
      </c>
      <c r="AB157" s="131" t="str">
        <f t="shared" si="73"/>
        <v/>
      </c>
      <c r="AC157" s="131" t="str">
        <f t="shared" si="73"/>
        <v/>
      </c>
      <c r="AD157" s="131" t="str">
        <f t="shared" si="73"/>
        <v/>
      </c>
      <c r="AE157" s="131" t="str">
        <f t="shared" si="73"/>
        <v/>
      </c>
      <c r="AF157" s="131" t="str">
        <f t="shared" si="74"/>
        <v/>
      </c>
      <c r="AG157" s="131" t="str">
        <f t="shared" si="74"/>
        <v/>
      </c>
      <c r="AH157" s="131" t="str">
        <f t="shared" si="74"/>
        <v/>
      </c>
      <c r="AI157" s="131" t="str">
        <f t="shared" si="74"/>
        <v/>
      </c>
      <c r="AJ157" s="131" t="str">
        <f t="shared" si="74"/>
        <v/>
      </c>
      <c r="AK157" s="131" t="str">
        <f t="shared" si="74"/>
        <v/>
      </c>
      <c r="AL157" s="131" t="str">
        <f t="shared" si="74"/>
        <v/>
      </c>
      <c r="AM157" s="131" t="str">
        <f t="shared" si="74"/>
        <v/>
      </c>
      <c r="AN157" s="131" t="str">
        <f t="shared" si="74"/>
        <v/>
      </c>
      <c r="AO157" s="131" t="str">
        <f t="shared" si="74"/>
        <v/>
      </c>
      <c r="AP157" s="131" t="str">
        <f t="shared" si="75"/>
        <v/>
      </c>
      <c r="AQ157" s="131" t="str">
        <f t="shared" si="75"/>
        <v/>
      </c>
      <c r="AR157" s="131" t="str">
        <f t="shared" si="75"/>
        <v/>
      </c>
      <c r="AS157" s="131" t="str">
        <f t="shared" si="75"/>
        <v/>
      </c>
      <c r="AT157" s="131" t="str">
        <f t="shared" si="75"/>
        <v/>
      </c>
      <c r="AU157" s="131" t="str">
        <f t="shared" si="75"/>
        <v/>
      </c>
      <c r="AV157" s="131" t="str">
        <f t="shared" si="75"/>
        <v/>
      </c>
      <c r="AW157" s="131" t="str">
        <f t="shared" si="75"/>
        <v/>
      </c>
      <c r="AX157" s="131" t="str">
        <f t="shared" si="75"/>
        <v/>
      </c>
      <c r="AY157" s="131" t="str">
        <f t="shared" si="75"/>
        <v/>
      </c>
      <c r="AZ157" s="131" t="str">
        <f t="shared" si="75"/>
        <v/>
      </c>
    </row>
    <row r="158" spans="1:52" x14ac:dyDescent="0.2">
      <c r="A158" s="135">
        <v>149</v>
      </c>
      <c r="B158" s="131" t="str">
        <f t="shared" si="71"/>
        <v/>
      </c>
      <c r="C158" s="131" t="str">
        <f t="shared" si="71"/>
        <v/>
      </c>
      <c r="D158" s="131" t="str">
        <f t="shared" si="71"/>
        <v/>
      </c>
      <c r="E158" s="131" t="str">
        <f t="shared" si="71"/>
        <v/>
      </c>
      <c r="F158" s="131" t="str">
        <f t="shared" si="71"/>
        <v/>
      </c>
      <c r="G158" s="131" t="str">
        <f t="shared" si="71"/>
        <v/>
      </c>
      <c r="H158" s="131" t="str">
        <f t="shared" si="71"/>
        <v/>
      </c>
      <c r="I158" s="131" t="str">
        <f t="shared" si="71"/>
        <v/>
      </c>
      <c r="J158" s="131" t="str">
        <f t="shared" si="71"/>
        <v/>
      </c>
      <c r="K158" s="131" t="str">
        <f t="shared" si="71"/>
        <v/>
      </c>
      <c r="L158" s="131" t="str">
        <f t="shared" si="72"/>
        <v/>
      </c>
      <c r="M158" s="131" t="str">
        <f t="shared" si="72"/>
        <v/>
      </c>
      <c r="N158" s="131" t="str">
        <f t="shared" si="72"/>
        <v/>
      </c>
      <c r="O158" s="131" t="str">
        <f t="shared" si="72"/>
        <v/>
      </c>
      <c r="P158" s="131" t="str">
        <f t="shared" si="72"/>
        <v/>
      </c>
      <c r="Q158" s="131" t="str">
        <f t="shared" si="72"/>
        <v/>
      </c>
      <c r="R158" s="131" t="str">
        <f t="shared" si="72"/>
        <v/>
      </c>
      <c r="S158" s="131" t="str">
        <f t="shared" si="72"/>
        <v/>
      </c>
      <c r="T158" s="131" t="str">
        <f t="shared" si="72"/>
        <v/>
      </c>
      <c r="U158" s="131" t="str">
        <f t="shared" si="72"/>
        <v/>
      </c>
      <c r="V158" s="131" t="str">
        <f t="shared" si="73"/>
        <v/>
      </c>
      <c r="W158" s="131" t="str">
        <f t="shared" si="73"/>
        <v/>
      </c>
      <c r="X158" s="131" t="str">
        <f t="shared" si="73"/>
        <v/>
      </c>
      <c r="Y158" s="131" t="str">
        <f t="shared" si="73"/>
        <v/>
      </c>
      <c r="Z158" s="131" t="str">
        <f t="shared" si="73"/>
        <v/>
      </c>
      <c r="AA158" s="131" t="str">
        <f t="shared" si="73"/>
        <v/>
      </c>
      <c r="AB158" s="131" t="str">
        <f t="shared" si="73"/>
        <v/>
      </c>
      <c r="AC158" s="131" t="str">
        <f t="shared" si="73"/>
        <v/>
      </c>
      <c r="AD158" s="131" t="str">
        <f t="shared" si="73"/>
        <v/>
      </c>
      <c r="AE158" s="131" t="str">
        <f t="shared" si="73"/>
        <v/>
      </c>
      <c r="AF158" s="131" t="str">
        <f t="shared" si="74"/>
        <v/>
      </c>
      <c r="AG158" s="131" t="str">
        <f t="shared" si="74"/>
        <v/>
      </c>
      <c r="AH158" s="131" t="str">
        <f t="shared" si="74"/>
        <v/>
      </c>
      <c r="AI158" s="131" t="str">
        <f t="shared" si="74"/>
        <v/>
      </c>
      <c r="AJ158" s="131" t="str">
        <f t="shared" si="74"/>
        <v/>
      </c>
      <c r="AK158" s="131" t="str">
        <f t="shared" si="74"/>
        <v/>
      </c>
      <c r="AL158" s="131" t="str">
        <f t="shared" si="74"/>
        <v/>
      </c>
      <c r="AM158" s="131" t="str">
        <f t="shared" si="74"/>
        <v/>
      </c>
      <c r="AN158" s="131" t="str">
        <f t="shared" si="74"/>
        <v/>
      </c>
      <c r="AO158" s="131" t="str">
        <f t="shared" si="74"/>
        <v/>
      </c>
      <c r="AP158" s="131" t="str">
        <f t="shared" si="75"/>
        <v/>
      </c>
      <c r="AQ158" s="131" t="str">
        <f t="shared" si="75"/>
        <v/>
      </c>
      <c r="AR158" s="131" t="str">
        <f t="shared" si="75"/>
        <v/>
      </c>
      <c r="AS158" s="131" t="str">
        <f t="shared" si="75"/>
        <v/>
      </c>
      <c r="AT158" s="131" t="str">
        <f t="shared" si="75"/>
        <v/>
      </c>
      <c r="AU158" s="131" t="str">
        <f t="shared" si="75"/>
        <v/>
      </c>
      <c r="AV158" s="131" t="str">
        <f t="shared" si="75"/>
        <v/>
      </c>
      <c r="AW158" s="131" t="str">
        <f t="shared" si="75"/>
        <v/>
      </c>
      <c r="AX158" s="131" t="str">
        <f t="shared" si="75"/>
        <v/>
      </c>
      <c r="AY158" s="131" t="str">
        <f t="shared" si="75"/>
        <v/>
      </c>
      <c r="AZ158" s="131" t="str">
        <f t="shared" si="75"/>
        <v/>
      </c>
    </row>
    <row r="159" spans="1:52" x14ac:dyDescent="0.2">
      <c r="A159" s="135">
        <v>150</v>
      </c>
      <c r="B159" s="131" t="str">
        <f t="shared" si="71"/>
        <v/>
      </c>
      <c r="C159" s="131" t="str">
        <f t="shared" si="71"/>
        <v/>
      </c>
      <c r="D159" s="131" t="str">
        <f t="shared" si="71"/>
        <v/>
      </c>
      <c r="E159" s="131" t="str">
        <f t="shared" si="71"/>
        <v/>
      </c>
      <c r="F159" s="131" t="str">
        <f t="shared" si="71"/>
        <v/>
      </c>
      <c r="G159" s="131" t="str">
        <f t="shared" si="71"/>
        <v/>
      </c>
      <c r="H159" s="131" t="str">
        <f t="shared" si="71"/>
        <v/>
      </c>
      <c r="I159" s="131" t="str">
        <f t="shared" si="71"/>
        <v/>
      </c>
      <c r="J159" s="131" t="str">
        <f t="shared" si="71"/>
        <v/>
      </c>
      <c r="K159" s="131" t="str">
        <f t="shared" si="71"/>
        <v/>
      </c>
      <c r="L159" s="131" t="str">
        <f t="shared" si="72"/>
        <v/>
      </c>
      <c r="M159" s="131" t="str">
        <f t="shared" si="72"/>
        <v/>
      </c>
      <c r="N159" s="131" t="str">
        <f t="shared" si="72"/>
        <v/>
      </c>
      <c r="O159" s="131" t="str">
        <f t="shared" si="72"/>
        <v/>
      </c>
      <c r="P159" s="131" t="str">
        <f t="shared" si="72"/>
        <v/>
      </c>
      <c r="Q159" s="131" t="str">
        <f t="shared" si="72"/>
        <v/>
      </c>
      <c r="R159" s="131" t="str">
        <f t="shared" si="72"/>
        <v/>
      </c>
      <c r="S159" s="131" t="str">
        <f t="shared" si="72"/>
        <v/>
      </c>
      <c r="T159" s="131" t="str">
        <f t="shared" si="72"/>
        <v/>
      </c>
      <c r="U159" s="131" t="str">
        <f t="shared" si="72"/>
        <v/>
      </c>
      <c r="V159" s="131" t="str">
        <f t="shared" si="73"/>
        <v/>
      </c>
      <c r="W159" s="131" t="str">
        <f t="shared" si="73"/>
        <v/>
      </c>
      <c r="X159" s="131" t="str">
        <f t="shared" si="73"/>
        <v/>
      </c>
      <c r="Y159" s="131" t="str">
        <f t="shared" si="73"/>
        <v/>
      </c>
      <c r="Z159" s="131" t="str">
        <f t="shared" si="73"/>
        <v/>
      </c>
      <c r="AA159" s="131" t="str">
        <f t="shared" si="73"/>
        <v/>
      </c>
      <c r="AB159" s="131" t="str">
        <f t="shared" si="73"/>
        <v/>
      </c>
      <c r="AC159" s="131" t="str">
        <f t="shared" si="73"/>
        <v/>
      </c>
      <c r="AD159" s="131" t="str">
        <f t="shared" si="73"/>
        <v/>
      </c>
      <c r="AE159" s="131" t="str">
        <f t="shared" si="73"/>
        <v/>
      </c>
      <c r="AF159" s="131" t="str">
        <f t="shared" si="74"/>
        <v/>
      </c>
      <c r="AG159" s="131" t="str">
        <f t="shared" si="74"/>
        <v/>
      </c>
      <c r="AH159" s="131" t="str">
        <f t="shared" si="74"/>
        <v/>
      </c>
      <c r="AI159" s="131" t="str">
        <f t="shared" si="74"/>
        <v/>
      </c>
      <c r="AJ159" s="131" t="str">
        <f t="shared" si="74"/>
        <v/>
      </c>
      <c r="AK159" s="131" t="str">
        <f t="shared" si="74"/>
        <v/>
      </c>
      <c r="AL159" s="131" t="str">
        <f t="shared" si="74"/>
        <v/>
      </c>
      <c r="AM159" s="131" t="str">
        <f t="shared" si="74"/>
        <v/>
      </c>
      <c r="AN159" s="131" t="str">
        <f t="shared" si="74"/>
        <v/>
      </c>
      <c r="AO159" s="131" t="str">
        <f t="shared" si="74"/>
        <v/>
      </c>
      <c r="AP159" s="131" t="str">
        <f t="shared" si="75"/>
        <v/>
      </c>
      <c r="AQ159" s="131" t="str">
        <f t="shared" si="75"/>
        <v/>
      </c>
      <c r="AR159" s="131" t="str">
        <f t="shared" si="75"/>
        <v/>
      </c>
      <c r="AS159" s="131" t="str">
        <f t="shared" si="75"/>
        <v/>
      </c>
      <c r="AT159" s="131" t="str">
        <f t="shared" si="75"/>
        <v/>
      </c>
      <c r="AU159" s="131" t="str">
        <f t="shared" si="75"/>
        <v/>
      </c>
      <c r="AV159" s="131" t="str">
        <f t="shared" si="75"/>
        <v/>
      </c>
      <c r="AW159" s="131" t="str">
        <f t="shared" si="75"/>
        <v/>
      </c>
      <c r="AX159" s="131" t="str">
        <f t="shared" si="75"/>
        <v/>
      </c>
      <c r="AY159" s="131" t="str">
        <f t="shared" si="75"/>
        <v/>
      </c>
      <c r="AZ159" s="131" t="str">
        <f t="shared" si="75"/>
        <v/>
      </c>
    </row>
    <row r="160" spans="1:52" x14ac:dyDescent="0.2">
      <c r="A160" s="135">
        <v>151</v>
      </c>
      <c r="B160" s="131" t="str">
        <f t="shared" ref="B160:K169" si="76">IFERROR(VLOOKUP($B$3&amp;"_"&amp;B$8&amp;$A160,LookUpTable_CountyName_AllYears,3,FALSE),"")</f>
        <v/>
      </c>
      <c r="C160" s="131" t="str">
        <f t="shared" si="76"/>
        <v/>
      </c>
      <c r="D160" s="131" t="str">
        <f t="shared" si="76"/>
        <v/>
      </c>
      <c r="E160" s="131" t="str">
        <f t="shared" si="76"/>
        <v/>
      </c>
      <c r="F160" s="131" t="str">
        <f t="shared" si="76"/>
        <v/>
      </c>
      <c r="G160" s="131" t="str">
        <f t="shared" si="76"/>
        <v/>
      </c>
      <c r="H160" s="131" t="str">
        <f t="shared" si="76"/>
        <v/>
      </c>
      <c r="I160" s="131" t="str">
        <f t="shared" si="76"/>
        <v/>
      </c>
      <c r="J160" s="131" t="str">
        <f t="shared" si="76"/>
        <v/>
      </c>
      <c r="K160" s="131" t="str">
        <f t="shared" si="76"/>
        <v/>
      </c>
      <c r="L160" s="131" t="str">
        <f t="shared" ref="L160:U169" si="77">IFERROR(VLOOKUP($B$3&amp;"_"&amp;L$8&amp;$A160,LookUpTable_CountyName_AllYears,3,FALSE),"")</f>
        <v/>
      </c>
      <c r="M160" s="131" t="str">
        <f t="shared" si="77"/>
        <v/>
      </c>
      <c r="N160" s="131" t="str">
        <f t="shared" si="77"/>
        <v/>
      </c>
      <c r="O160" s="131" t="str">
        <f t="shared" si="77"/>
        <v/>
      </c>
      <c r="P160" s="131" t="str">
        <f t="shared" si="77"/>
        <v/>
      </c>
      <c r="Q160" s="131" t="str">
        <f t="shared" si="77"/>
        <v/>
      </c>
      <c r="R160" s="131" t="str">
        <f t="shared" si="77"/>
        <v/>
      </c>
      <c r="S160" s="131" t="str">
        <f t="shared" si="77"/>
        <v/>
      </c>
      <c r="T160" s="131" t="str">
        <f t="shared" si="77"/>
        <v/>
      </c>
      <c r="U160" s="131" t="str">
        <f t="shared" si="77"/>
        <v/>
      </c>
      <c r="V160" s="131" t="str">
        <f t="shared" ref="V160:AE169" si="78">IFERROR(VLOOKUP($B$3&amp;"_"&amp;V$8&amp;$A160,LookUpTable_CountyName_AllYears,3,FALSE),"")</f>
        <v/>
      </c>
      <c r="W160" s="131" t="str">
        <f t="shared" si="78"/>
        <v/>
      </c>
      <c r="X160" s="131" t="str">
        <f t="shared" si="78"/>
        <v/>
      </c>
      <c r="Y160" s="131" t="str">
        <f t="shared" si="78"/>
        <v/>
      </c>
      <c r="Z160" s="131" t="str">
        <f t="shared" si="78"/>
        <v/>
      </c>
      <c r="AA160" s="131" t="str">
        <f t="shared" si="78"/>
        <v/>
      </c>
      <c r="AB160" s="131" t="str">
        <f t="shared" si="78"/>
        <v/>
      </c>
      <c r="AC160" s="131" t="str">
        <f t="shared" si="78"/>
        <v/>
      </c>
      <c r="AD160" s="131" t="str">
        <f t="shared" si="78"/>
        <v/>
      </c>
      <c r="AE160" s="131" t="str">
        <f t="shared" si="78"/>
        <v/>
      </c>
      <c r="AF160" s="131" t="str">
        <f t="shared" ref="AF160:AO169" si="79">IFERROR(VLOOKUP($B$3&amp;"_"&amp;AF$8&amp;$A160,LookUpTable_CountyName_AllYears,3,FALSE),"")</f>
        <v/>
      </c>
      <c r="AG160" s="131" t="str">
        <f t="shared" si="79"/>
        <v/>
      </c>
      <c r="AH160" s="131" t="str">
        <f t="shared" si="79"/>
        <v/>
      </c>
      <c r="AI160" s="131" t="str">
        <f t="shared" si="79"/>
        <v/>
      </c>
      <c r="AJ160" s="131" t="str">
        <f t="shared" si="79"/>
        <v/>
      </c>
      <c r="AK160" s="131" t="str">
        <f t="shared" si="79"/>
        <v/>
      </c>
      <c r="AL160" s="131" t="str">
        <f t="shared" si="79"/>
        <v/>
      </c>
      <c r="AM160" s="131" t="str">
        <f t="shared" si="79"/>
        <v/>
      </c>
      <c r="AN160" s="131" t="str">
        <f t="shared" si="79"/>
        <v/>
      </c>
      <c r="AO160" s="131" t="str">
        <f t="shared" si="79"/>
        <v/>
      </c>
      <c r="AP160" s="131" t="str">
        <f t="shared" ref="AP160:AZ169" si="80">IFERROR(VLOOKUP($B$3&amp;"_"&amp;AP$8&amp;$A160,LookUpTable_CountyName_AllYears,3,FALSE),"")</f>
        <v/>
      </c>
      <c r="AQ160" s="131" t="str">
        <f t="shared" si="80"/>
        <v/>
      </c>
      <c r="AR160" s="131" t="str">
        <f t="shared" si="80"/>
        <v/>
      </c>
      <c r="AS160" s="131" t="str">
        <f t="shared" si="80"/>
        <v/>
      </c>
      <c r="AT160" s="131" t="str">
        <f t="shared" si="80"/>
        <v/>
      </c>
      <c r="AU160" s="131" t="str">
        <f t="shared" si="80"/>
        <v/>
      </c>
      <c r="AV160" s="131" t="str">
        <f t="shared" si="80"/>
        <v/>
      </c>
      <c r="AW160" s="131" t="str">
        <f t="shared" si="80"/>
        <v/>
      </c>
      <c r="AX160" s="131" t="str">
        <f t="shared" si="80"/>
        <v/>
      </c>
      <c r="AY160" s="131" t="str">
        <f t="shared" si="80"/>
        <v/>
      </c>
      <c r="AZ160" s="131" t="str">
        <f t="shared" si="80"/>
        <v/>
      </c>
    </row>
    <row r="161" spans="1:52" x14ac:dyDescent="0.2">
      <c r="A161" s="135">
        <v>152</v>
      </c>
      <c r="B161" s="131" t="str">
        <f t="shared" si="76"/>
        <v/>
      </c>
      <c r="C161" s="131" t="str">
        <f t="shared" si="76"/>
        <v/>
      </c>
      <c r="D161" s="131" t="str">
        <f t="shared" si="76"/>
        <v/>
      </c>
      <c r="E161" s="131" t="str">
        <f t="shared" si="76"/>
        <v/>
      </c>
      <c r="F161" s="131" t="str">
        <f t="shared" si="76"/>
        <v/>
      </c>
      <c r="G161" s="131" t="str">
        <f t="shared" si="76"/>
        <v/>
      </c>
      <c r="H161" s="131" t="str">
        <f t="shared" si="76"/>
        <v/>
      </c>
      <c r="I161" s="131" t="str">
        <f t="shared" si="76"/>
        <v/>
      </c>
      <c r="J161" s="131" t="str">
        <f t="shared" si="76"/>
        <v/>
      </c>
      <c r="K161" s="131" t="str">
        <f t="shared" si="76"/>
        <v/>
      </c>
      <c r="L161" s="131" t="str">
        <f t="shared" si="77"/>
        <v/>
      </c>
      <c r="M161" s="131" t="str">
        <f t="shared" si="77"/>
        <v/>
      </c>
      <c r="N161" s="131" t="str">
        <f t="shared" si="77"/>
        <v/>
      </c>
      <c r="O161" s="131" t="str">
        <f t="shared" si="77"/>
        <v/>
      </c>
      <c r="P161" s="131" t="str">
        <f t="shared" si="77"/>
        <v/>
      </c>
      <c r="Q161" s="131" t="str">
        <f t="shared" si="77"/>
        <v/>
      </c>
      <c r="R161" s="131" t="str">
        <f t="shared" si="77"/>
        <v/>
      </c>
      <c r="S161" s="131" t="str">
        <f t="shared" si="77"/>
        <v/>
      </c>
      <c r="T161" s="131" t="str">
        <f t="shared" si="77"/>
        <v/>
      </c>
      <c r="U161" s="131" t="str">
        <f t="shared" si="77"/>
        <v/>
      </c>
      <c r="V161" s="131" t="str">
        <f t="shared" si="78"/>
        <v/>
      </c>
      <c r="W161" s="131" t="str">
        <f t="shared" si="78"/>
        <v/>
      </c>
      <c r="X161" s="131" t="str">
        <f t="shared" si="78"/>
        <v/>
      </c>
      <c r="Y161" s="131" t="str">
        <f t="shared" si="78"/>
        <v/>
      </c>
      <c r="Z161" s="131" t="str">
        <f t="shared" si="78"/>
        <v/>
      </c>
      <c r="AA161" s="131" t="str">
        <f t="shared" si="78"/>
        <v/>
      </c>
      <c r="AB161" s="131" t="str">
        <f t="shared" si="78"/>
        <v/>
      </c>
      <c r="AC161" s="131" t="str">
        <f t="shared" si="78"/>
        <v/>
      </c>
      <c r="AD161" s="131" t="str">
        <f t="shared" si="78"/>
        <v/>
      </c>
      <c r="AE161" s="131" t="str">
        <f t="shared" si="78"/>
        <v/>
      </c>
      <c r="AF161" s="131" t="str">
        <f t="shared" si="79"/>
        <v/>
      </c>
      <c r="AG161" s="131" t="str">
        <f t="shared" si="79"/>
        <v/>
      </c>
      <c r="AH161" s="131" t="str">
        <f t="shared" si="79"/>
        <v/>
      </c>
      <c r="AI161" s="131" t="str">
        <f t="shared" si="79"/>
        <v/>
      </c>
      <c r="AJ161" s="131" t="str">
        <f t="shared" si="79"/>
        <v/>
      </c>
      <c r="AK161" s="131" t="str">
        <f t="shared" si="79"/>
        <v/>
      </c>
      <c r="AL161" s="131" t="str">
        <f t="shared" si="79"/>
        <v/>
      </c>
      <c r="AM161" s="131" t="str">
        <f t="shared" si="79"/>
        <v/>
      </c>
      <c r="AN161" s="131" t="str">
        <f t="shared" si="79"/>
        <v/>
      </c>
      <c r="AO161" s="131" t="str">
        <f t="shared" si="79"/>
        <v/>
      </c>
      <c r="AP161" s="131" t="str">
        <f t="shared" si="80"/>
        <v/>
      </c>
      <c r="AQ161" s="131" t="str">
        <f t="shared" si="80"/>
        <v/>
      </c>
      <c r="AR161" s="131" t="str">
        <f t="shared" si="80"/>
        <v/>
      </c>
      <c r="AS161" s="131" t="str">
        <f t="shared" si="80"/>
        <v/>
      </c>
      <c r="AT161" s="131" t="str">
        <f t="shared" si="80"/>
        <v/>
      </c>
      <c r="AU161" s="131" t="str">
        <f t="shared" si="80"/>
        <v/>
      </c>
      <c r="AV161" s="131" t="str">
        <f t="shared" si="80"/>
        <v/>
      </c>
      <c r="AW161" s="131" t="str">
        <f t="shared" si="80"/>
        <v/>
      </c>
      <c r="AX161" s="131" t="str">
        <f t="shared" si="80"/>
        <v/>
      </c>
      <c r="AY161" s="131" t="str">
        <f t="shared" si="80"/>
        <v/>
      </c>
      <c r="AZ161" s="131" t="str">
        <f t="shared" si="80"/>
        <v/>
      </c>
    </row>
    <row r="162" spans="1:52" x14ac:dyDescent="0.2">
      <c r="A162" s="135">
        <v>153</v>
      </c>
      <c r="B162" s="131" t="str">
        <f t="shared" si="76"/>
        <v/>
      </c>
      <c r="C162" s="131" t="str">
        <f t="shared" si="76"/>
        <v/>
      </c>
      <c r="D162" s="131" t="str">
        <f t="shared" si="76"/>
        <v/>
      </c>
      <c r="E162" s="131" t="str">
        <f t="shared" si="76"/>
        <v/>
      </c>
      <c r="F162" s="131" t="str">
        <f t="shared" si="76"/>
        <v/>
      </c>
      <c r="G162" s="131" t="str">
        <f t="shared" si="76"/>
        <v/>
      </c>
      <c r="H162" s="131" t="str">
        <f t="shared" si="76"/>
        <v/>
      </c>
      <c r="I162" s="131" t="str">
        <f t="shared" si="76"/>
        <v/>
      </c>
      <c r="J162" s="131" t="str">
        <f t="shared" si="76"/>
        <v/>
      </c>
      <c r="K162" s="131" t="str">
        <f t="shared" si="76"/>
        <v/>
      </c>
      <c r="L162" s="131" t="str">
        <f t="shared" si="77"/>
        <v/>
      </c>
      <c r="M162" s="131" t="str">
        <f t="shared" si="77"/>
        <v/>
      </c>
      <c r="N162" s="131" t="str">
        <f t="shared" si="77"/>
        <v/>
      </c>
      <c r="O162" s="131" t="str">
        <f t="shared" si="77"/>
        <v/>
      </c>
      <c r="P162" s="131" t="str">
        <f t="shared" si="77"/>
        <v/>
      </c>
      <c r="Q162" s="131" t="str">
        <f t="shared" si="77"/>
        <v/>
      </c>
      <c r="R162" s="131" t="str">
        <f t="shared" si="77"/>
        <v/>
      </c>
      <c r="S162" s="131" t="str">
        <f t="shared" si="77"/>
        <v/>
      </c>
      <c r="T162" s="131" t="str">
        <f t="shared" si="77"/>
        <v/>
      </c>
      <c r="U162" s="131" t="str">
        <f t="shared" si="77"/>
        <v/>
      </c>
      <c r="V162" s="131" t="str">
        <f t="shared" si="78"/>
        <v/>
      </c>
      <c r="W162" s="131" t="str">
        <f t="shared" si="78"/>
        <v/>
      </c>
      <c r="X162" s="131" t="str">
        <f t="shared" si="78"/>
        <v/>
      </c>
      <c r="Y162" s="131" t="str">
        <f t="shared" si="78"/>
        <v/>
      </c>
      <c r="Z162" s="131" t="str">
        <f t="shared" si="78"/>
        <v/>
      </c>
      <c r="AA162" s="131" t="str">
        <f t="shared" si="78"/>
        <v/>
      </c>
      <c r="AB162" s="131" t="str">
        <f t="shared" si="78"/>
        <v/>
      </c>
      <c r="AC162" s="131" t="str">
        <f t="shared" si="78"/>
        <v/>
      </c>
      <c r="AD162" s="131" t="str">
        <f t="shared" si="78"/>
        <v/>
      </c>
      <c r="AE162" s="131" t="str">
        <f t="shared" si="78"/>
        <v/>
      </c>
      <c r="AF162" s="131" t="str">
        <f t="shared" si="79"/>
        <v/>
      </c>
      <c r="AG162" s="131" t="str">
        <f t="shared" si="79"/>
        <v/>
      </c>
      <c r="AH162" s="131" t="str">
        <f t="shared" si="79"/>
        <v/>
      </c>
      <c r="AI162" s="131" t="str">
        <f t="shared" si="79"/>
        <v/>
      </c>
      <c r="AJ162" s="131" t="str">
        <f t="shared" si="79"/>
        <v/>
      </c>
      <c r="AK162" s="131" t="str">
        <f t="shared" si="79"/>
        <v/>
      </c>
      <c r="AL162" s="131" t="str">
        <f t="shared" si="79"/>
        <v/>
      </c>
      <c r="AM162" s="131" t="str">
        <f t="shared" si="79"/>
        <v/>
      </c>
      <c r="AN162" s="131" t="str">
        <f t="shared" si="79"/>
        <v/>
      </c>
      <c r="AO162" s="131" t="str">
        <f t="shared" si="79"/>
        <v/>
      </c>
      <c r="AP162" s="131" t="str">
        <f t="shared" si="80"/>
        <v/>
      </c>
      <c r="AQ162" s="131" t="str">
        <f t="shared" si="80"/>
        <v/>
      </c>
      <c r="AR162" s="131" t="str">
        <f t="shared" si="80"/>
        <v/>
      </c>
      <c r="AS162" s="131" t="str">
        <f t="shared" si="80"/>
        <v/>
      </c>
      <c r="AT162" s="131" t="str">
        <f t="shared" si="80"/>
        <v/>
      </c>
      <c r="AU162" s="131" t="str">
        <f t="shared" si="80"/>
        <v/>
      </c>
      <c r="AV162" s="131" t="str">
        <f t="shared" si="80"/>
        <v/>
      </c>
      <c r="AW162" s="131" t="str">
        <f t="shared" si="80"/>
        <v/>
      </c>
      <c r="AX162" s="131" t="str">
        <f t="shared" si="80"/>
        <v/>
      </c>
      <c r="AY162" s="131" t="str">
        <f t="shared" si="80"/>
        <v/>
      </c>
      <c r="AZ162" s="131" t="str">
        <f t="shared" si="80"/>
        <v/>
      </c>
    </row>
    <row r="163" spans="1:52" x14ac:dyDescent="0.2">
      <c r="A163" s="135">
        <v>154</v>
      </c>
      <c r="B163" s="131" t="str">
        <f t="shared" si="76"/>
        <v/>
      </c>
      <c r="C163" s="131" t="str">
        <f t="shared" si="76"/>
        <v/>
      </c>
      <c r="D163" s="131" t="str">
        <f t="shared" si="76"/>
        <v/>
      </c>
      <c r="E163" s="131" t="str">
        <f t="shared" si="76"/>
        <v/>
      </c>
      <c r="F163" s="131" t="str">
        <f t="shared" si="76"/>
        <v/>
      </c>
      <c r="G163" s="131" t="str">
        <f t="shared" si="76"/>
        <v/>
      </c>
      <c r="H163" s="131" t="str">
        <f t="shared" si="76"/>
        <v/>
      </c>
      <c r="I163" s="131" t="str">
        <f t="shared" si="76"/>
        <v/>
      </c>
      <c r="J163" s="131" t="str">
        <f t="shared" si="76"/>
        <v/>
      </c>
      <c r="K163" s="131" t="str">
        <f t="shared" si="76"/>
        <v/>
      </c>
      <c r="L163" s="131" t="str">
        <f t="shared" si="77"/>
        <v/>
      </c>
      <c r="M163" s="131" t="str">
        <f t="shared" si="77"/>
        <v/>
      </c>
      <c r="N163" s="131" t="str">
        <f t="shared" si="77"/>
        <v/>
      </c>
      <c r="O163" s="131" t="str">
        <f t="shared" si="77"/>
        <v/>
      </c>
      <c r="P163" s="131" t="str">
        <f t="shared" si="77"/>
        <v/>
      </c>
      <c r="Q163" s="131" t="str">
        <f t="shared" si="77"/>
        <v/>
      </c>
      <c r="R163" s="131" t="str">
        <f t="shared" si="77"/>
        <v/>
      </c>
      <c r="S163" s="131" t="str">
        <f t="shared" si="77"/>
        <v/>
      </c>
      <c r="T163" s="131" t="str">
        <f t="shared" si="77"/>
        <v/>
      </c>
      <c r="U163" s="131" t="str">
        <f t="shared" si="77"/>
        <v/>
      </c>
      <c r="V163" s="131" t="str">
        <f t="shared" si="78"/>
        <v/>
      </c>
      <c r="W163" s="131" t="str">
        <f t="shared" si="78"/>
        <v/>
      </c>
      <c r="X163" s="131" t="str">
        <f t="shared" si="78"/>
        <v/>
      </c>
      <c r="Y163" s="131" t="str">
        <f t="shared" si="78"/>
        <v/>
      </c>
      <c r="Z163" s="131" t="str">
        <f t="shared" si="78"/>
        <v/>
      </c>
      <c r="AA163" s="131" t="str">
        <f t="shared" si="78"/>
        <v/>
      </c>
      <c r="AB163" s="131" t="str">
        <f t="shared" si="78"/>
        <v/>
      </c>
      <c r="AC163" s="131" t="str">
        <f t="shared" si="78"/>
        <v/>
      </c>
      <c r="AD163" s="131" t="str">
        <f t="shared" si="78"/>
        <v/>
      </c>
      <c r="AE163" s="131" t="str">
        <f t="shared" si="78"/>
        <v/>
      </c>
      <c r="AF163" s="131" t="str">
        <f t="shared" si="79"/>
        <v/>
      </c>
      <c r="AG163" s="131" t="str">
        <f t="shared" si="79"/>
        <v/>
      </c>
      <c r="AH163" s="131" t="str">
        <f t="shared" si="79"/>
        <v/>
      </c>
      <c r="AI163" s="131" t="str">
        <f t="shared" si="79"/>
        <v/>
      </c>
      <c r="AJ163" s="131" t="str">
        <f t="shared" si="79"/>
        <v/>
      </c>
      <c r="AK163" s="131" t="str">
        <f t="shared" si="79"/>
        <v/>
      </c>
      <c r="AL163" s="131" t="str">
        <f t="shared" si="79"/>
        <v/>
      </c>
      <c r="AM163" s="131" t="str">
        <f t="shared" si="79"/>
        <v/>
      </c>
      <c r="AN163" s="131" t="str">
        <f t="shared" si="79"/>
        <v/>
      </c>
      <c r="AO163" s="131" t="str">
        <f t="shared" si="79"/>
        <v/>
      </c>
      <c r="AP163" s="131" t="str">
        <f t="shared" si="80"/>
        <v/>
      </c>
      <c r="AQ163" s="131" t="str">
        <f t="shared" si="80"/>
        <v/>
      </c>
      <c r="AR163" s="131" t="str">
        <f t="shared" si="80"/>
        <v/>
      </c>
      <c r="AS163" s="131" t="str">
        <f t="shared" si="80"/>
        <v/>
      </c>
      <c r="AT163" s="131" t="str">
        <f t="shared" si="80"/>
        <v/>
      </c>
      <c r="AU163" s="131" t="str">
        <f t="shared" si="80"/>
        <v/>
      </c>
      <c r="AV163" s="131" t="str">
        <f t="shared" si="80"/>
        <v/>
      </c>
      <c r="AW163" s="131" t="str">
        <f t="shared" si="80"/>
        <v/>
      </c>
      <c r="AX163" s="131" t="str">
        <f t="shared" si="80"/>
        <v/>
      </c>
      <c r="AY163" s="131" t="str">
        <f t="shared" si="80"/>
        <v/>
      </c>
      <c r="AZ163" s="131" t="str">
        <f t="shared" si="80"/>
        <v/>
      </c>
    </row>
    <row r="164" spans="1:52" x14ac:dyDescent="0.2">
      <c r="A164" s="135">
        <v>155</v>
      </c>
      <c r="B164" s="131" t="str">
        <f t="shared" si="76"/>
        <v/>
      </c>
      <c r="C164" s="131" t="str">
        <f t="shared" si="76"/>
        <v/>
      </c>
      <c r="D164" s="131" t="str">
        <f t="shared" si="76"/>
        <v/>
      </c>
      <c r="E164" s="131" t="str">
        <f t="shared" si="76"/>
        <v/>
      </c>
      <c r="F164" s="131" t="str">
        <f t="shared" si="76"/>
        <v/>
      </c>
      <c r="G164" s="131" t="str">
        <f t="shared" si="76"/>
        <v/>
      </c>
      <c r="H164" s="131" t="str">
        <f t="shared" si="76"/>
        <v/>
      </c>
      <c r="I164" s="131" t="str">
        <f t="shared" si="76"/>
        <v/>
      </c>
      <c r="J164" s="131" t="str">
        <f t="shared" si="76"/>
        <v/>
      </c>
      <c r="K164" s="131" t="str">
        <f t="shared" si="76"/>
        <v/>
      </c>
      <c r="L164" s="131" t="str">
        <f t="shared" si="77"/>
        <v/>
      </c>
      <c r="M164" s="131" t="str">
        <f t="shared" si="77"/>
        <v/>
      </c>
      <c r="N164" s="131" t="str">
        <f t="shared" si="77"/>
        <v/>
      </c>
      <c r="O164" s="131" t="str">
        <f t="shared" si="77"/>
        <v/>
      </c>
      <c r="P164" s="131" t="str">
        <f t="shared" si="77"/>
        <v/>
      </c>
      <c r="Q164" s="131" t="str">
        <f t="shared" si="77"/>
        <v/>
      </c>
      <c r="R164" s="131" t="str">
        <f t="shared" si="77"/>
        <v/>
      </c>
      <c r="S164" s="131" t="str">
        <f t="shared" si="77"/>
        <v/>
      </c>
      <c r="T164" s="131" t="str">
        <f t="shared" si="77"/>
        <v/>
      </c>
      <c r="U164" s="131" t="str">
        <f t="shared" si="77"/>
        <v/>
      </c>
      <c r="V164" s="131" t="str">
        <f t="shared" si="78"/>
        <v/>
      </c>
      <c r="W164" s="131" t="str">
        <f t="shared" si="78"/>
        <v/>
      </c>
      <c r="X164" s="131" t="str">
        <f t="shared" si="78"/>
        <v/>
      </c>
      <c r="Y164" s="131" t="str">
        <f t="shared" si="78"/>
        <v/>
      </c>
      <c r="Z164" s="131" t="str">
        <f t="shared" si="78"/>
        <v/>
      </c>
      <c r="AA164" s="131" t="str">
        <f t="shared" si="78"/>
        <v/>
      </c>
      <c r="AB164" s="131" t="str">
        <f t="shared" si="78"/>
        <v/>
      </c>
      <c r="AC164" s="131" t="str">
        <f t="shared" si="78"/>
        <v/>
      </c>
      <c r="AD164" s="131" t="str">
        <f t="shared" si="78"/>
        <v/>
      </c>
      <c r="AE164" s="131" t="str">
        <f t="shared" si="78"/>
        <v/>
      </c>
      <c r="AF164" s="131" t="str">
        <f t="shared" si="79"/>
        <v/>
      </c>
      <c r="AG164" s="131" t="str">
        <f t="shared" si="79"/>
        <v/>
      </c>
      <c r="AH164" s="131" t="str">
        <f t="shared" si="79"/>
        <v/>
      </c>
      <c r="AI164" s="131" t="str">
        <f t="shared" si="79"/>
        <v/>
      </c>
      <c r="AJ164" s="131" t="str">
        <f t="shared" si="79"/>
        <v/>
      </c>
      <c r="AK164" s="131" t="str">
        <f t="shared" si="79"/>
        <v/>
      </c>
      <c r="AL164" s="131" t="str">
        <f t="shared" si="79"/>
        <v/>
      </c>
      <c r="AM164" s="131" t="str">
        <f t="shared" si="79"/>
        <v/>
      </c>
      <c r="AN164" s="131" t="str">
        <f t="shared" si="79"/>
        <v/>
      </c>
      <c r="AO164" s="131" t="str">
        <f t="shared" si="79"/>
        <v/>
      </c>
      <c r="AP164" s="131" t="str">
        <f t="shared" si="80"/>
        <v/>
      </c>
      <c r="AQ164" s="131" t="str">
        <f t="shared" si="80"/>
        <v/>
      </c>
      <c r="AR164" s="131" t="str">
        <f t="shared" si="80"/>
        <v/>
      </c>
      <c r="AS164" s="131" t="str">
        <f t="shared" si="80"/>
        <v/>
      </c>
      <c r="AT164" s="131" t="str">
        <f t="shared" si="80"/>
        <v/>
      </c>
      <c r="AU164" s="131" t="str">
        <f t="shared" si="80"/>
        <v/>
      </c>
      <c r="AV164" s="131" t="str">
        <f t="shared" si="80"/>
        <v/>
      </c>
      <c r="AW164" s="131" t="str">
        <f t="shared" si="80"/>
        <v/>
      </c>
      <c r="AX164" s="131" t="str">
        <f t="shared" si="80"/>
        <v/>
      </c>
      <c r="AY164" s="131" t="str">
        <f t="shared" si="80"/>
        <v/>
      </c>
      <c r="AZ164" s="131" t="str">
        <f t="shared" si="80"/>
        <v/>
      </c>
    </row>
    <row r="165" spans="1:52" x14ac:dyDescent="0.2">
      <c r="A165" s="135">
        <v>156</v>
      </c>
      <c r="B165" s="131" t="str">
        <f t="shared" si="76"/>
        <v/>
      </c>
      <c r="C165" s="131" t="str">
        <f t="shared" si="76"/>
        <v/>
      </c>
      <c r="D165" s="131" t="str">
        <f t="shared" si="76"/>
        <v/>
      </c>
      <c r="E165" s="131" t="str">
        <f t="shared" si="76"/>
        <v/>
      </c>
      <c r="F165" s="131" t="str">
        <f t="shared" si="76"/>
        <v/>
      </c>
      <c r="G165" s="131" t="str">
        <f t="shared" si="76"/>
        <v/>
      </c>
      <c r="H165" s="131" t="str">
        <f t="shared" si="76"/>
        <v/>
      </c>
      <c r="I165" s="131" t="str">
        <f t="shared" si="76"/>
        <v/>
      </c>
      <c r="J165" s="131" t="str">
        <f t="shared" si="76"/>
        <v/>
      </c>
      <c r="K165" s="131" t="str">
        <f t="shared" si="76"/>
        <v/>
      </c>
      <c r="L165" s="131" t="str">
        <f t="shared" si="77"/>
        <v/>
      </c>
      <c r="M165" s="131" t="str">
        <f t="shared" si="77"/>
        <v/>
      </c>
      <c r="N165" s="131" t="str">
        <f t="shared" si="77"/>
        <v/>
      </c>
      <c r="O165" s="131" t="str">
        <f t="shared" si="77"/>
        <v/>
      </c>
      <c r="P165" s="131" t="str">
        <f t="shared" si="77"/>
        <v/>
      </c>
      <c r="Q165" s="131" t="str">
        <f t="shared" si="77"/>
        <v/>
      </c>
      <c r="R165" s="131" t="str">
        <f t="shared" si="77"/>
        <v/>
      </c>
      <c r="S165" s="131" t="str">
        <f t="shared" si="77"/>
        <v/>
      </c>
      <c r="T165" s="131" t="str">
        <f t="shared" si="77"/>
        <v/>
      </c>
      <c r="U165" s="131" t="str">
        <f t="shared" si="77"/>
        <v/>
      </c>
      <c r="V165" s="131" t="str">
        <f t="shared" si="78"/>
        <v/>
      </c>
      <c r="W165" s="131" t="str">
        <f t="shared" si="78"/>
        <v/>
      </c>
      <c r="X165" s="131" t="str">
        <f t="shared" si="78"/>
        <v/>
      </c>
      <c r="Y165" s="131" t="str">
        <f t="shared" si="78"/>
        <v/>
      </c>
      <c r="Z165" s="131" t="str">
        <f t="shared" si="78"/>
        <v/>
      </c>
      <c r="AA165" s="131" t="str">
        <f t="shared" si="78"/>
        <v/>
      </c>
      <c r="AB165" s="131" t="str">
        <f t="shared" si="78"/>
        <v/>
      </c>
      <c r="AC165" s="131" t="str">
        <f t="shared" si="78"/>
        <v/>
      </c>
      <c r="AD165" s="131" t="str">
        <f t="shared" si="78"/>
        <v/>
      </c>
      <c r="AE165" s="131" t="str">
        <f t="shared" si="78"/>
        <v/>
      </c>
      <c r="AF165" s="131" t="str">
        <f t="shared" si="79"/>
        <v/>
      </c>
      <c r="AG165" s="131" t="str">
        <f t="shared" si="79"/>
        <v/>
      </c>
      <c r="AH165" s="131" t="str">
        <f t="shared" si="79"/>
        <v/>
      </c>
      <c r="AI165" s="131" t="str">
        <f t="shared" si="79"/>
        <v/>
      </c>
      <c r="AJ165" s="131" t="str">
        <f t="shared" si="79"/>
        <v/>
      </c>
      <c r="AK165" s="131" t="str">
        <f t="shared" si="79"/>
        <v/>
      </c>
      <c r="AL165" s="131" t="str">
        <f t="shared" si="79"/>
        <v/>
      </c>
      <c r="AM165" s="131" t="str">
        <f t="shared" si="79"/>
        <v/>
      </c>
      <c r="AN165" s="131" t="str">
        <f t="shared" si="79"/>
        <v/>
      </c>
      <c r="AO165" s="131" t="str">
        <f t="shared" si="79"/>
        <v/>
      </c>
      <c r="AP165" s="131" t="str">
        <f t="shared" si="80"/>
        <v/>
      </c>
      <c r="AQ165" s="131" t="str">
        <f t="shared" si="80"/>
        <v/>
      </c>
      <c r="AR165" s="131" t="str">
        <f t="shared" si="80"/>
        <v/>
      </c>
      <c r="AS165" s="131" t="str">
        <f t="shared" si="80"/>
        <v/>
      </c>
      <c r="AT165" s="131" t="str">
        <f t="shared" si="80"/>
        <v/>
      </c>
      <c r="AU165" s="131" t="str">
        <f t="shared" si="80"/>
        <v/>
      </c>
      <c r="AV165" s="131" t="str">
        <f t="shared" si="80"/>
        <v/>
      </c>
      <c r="AW165" s="131" t="str">
        <f t="shared" si="80"/>
        <v/>
      </c>
      <c r="AX165" s="131" t="str">
        <f t="shared" si="80"/>
        <v/>
      </c>
      <c r="AY165" s="131" t="str">
        <f t="shared" si="80"/>
        <v/>
      </c>
      <c r="AZ165" s="131" t="str">
        <f t="shared" si="80"/>
        <v/>
      </c>
    </row>
    <row r="166" spans="1:52" x14ac:dyDescent="0.2">
      <c r="A166" s="135">
        <v>157</v>
      </c>
      <c r="B166" s="131" t="str">
        <f t="shared" si="76"/>
        <v/>
      </c>
      <c r="C166" s="131" t="str">
        <f t="shared" si="76"/>
        <v/>
      </c>
      <c r="D166" s="131" t="str">
        <f t="shared" si="76"/>
        <v/>
      </c>
      <c r="E166" s="131" t="str">
        <f t="shared" si="76"/>
        <v/>
      </c>
      <c r="F166" s="131" t="str">
        <f t="shared" si="76"/>
        <v/>
      </c>
      <c r="G166" s="131" t="str">
        <f t="shared" si="76"/>
        <v/>
      </c>
      <c r="H166" s="131" t="str">
        <f t="shared" si="76"/>
        <v/>
      </c>
      <c r="I166" s="131" t="str">
        <f t="shared" si="76"/>
        <v/>
      </c>
      <c r="J166" s="131" t="str">
        <f t="shared" si="76"/>
        <v/>
      </c>
      <c r="K166" s="131" t="str">
        <f t="shared" si="76"/>
        <v/>
      </c>
      <c r="L166" s="131" t="str">
        <f t="shared" si="77"/>
        <v/>
      </c>
      <c r="M166" s="131" t="str">
        <f t="shared" si="77"/>
        <v/>
      </c>
      <c r="N166" s="131" t="str">
        <f t="shared" si="77"/>
        <v/>
      </c>
      <c r="O166" s="131" t="str">
        <f t="shared" si="77"/>
        <v/>
      </c>
      <c r="P166" s="131" t="str">
        <f t="shared" si="77"/>
        <v/>
      </c>
      <c r="Q166" s="131" t="str">
        <f t="shared" si="77"/>
        <v/>
      </c>
      <c r="R166" s="131" t="str">
        <f t="shared" si="77"/>
        <v/>
      </c>
      <c r="S166" s="131" t="str">
        <f t="shared" si="77"/>
        <v/>
      </c>
      <c r="T166" s="131" t="str">
        <f t="shared" si="77"/>
        <v/>
      </c>
      <c r="U166" s="131" t="str">
        <f t="shared" si="77"/>
        <v/>
      </c>
      <c r="V166" s="131" t="str">
        <f t="shared" si="78"/>
        <v/>
      </c>
      <c r="W166" s="131" t="str">
        <f t="shared" si="78"/>
        <v/>
      </c>
      <c r="X166" s="131" t="str">
        <f t="shared" si="78"/>
        <v/>
      </c>
      <c r="Y166" s="131" t="str">
        <f t="shared" si="78"/>
        <v/>
      </c>
      <c r="Z166" s="131" t="str">
        <f t="shared" si="78"/>
        <v/>
      </c>
      <c r="AA166" s="131" t="str">
        <f t="shared" si="78"/>
        <v/>
      </c>
      <c r="AB166" s="131" t="str">
        <f t="shared" si="78"/>
        <v/>
      </c>
      <c r="AC166" s="131" t="str">
        <f t="shared" si="78"/>
        <v/>
      </c>
      <c r="AD166" s="131" t="str">
        <f t="shared" si="78"/>
        <v/>
      </c>
      <c r="AE166" s="131" t="str">
        <f t="shared" si="78"/>
        <v/>
      </c>
      <c r="AF166" s="131" t="str">
        <f t="shared" si="79"/>
        <v/>
      </c>
      <c r="AG166" s="131" t="str">
        <f t="shared" si="79"/>
        <v/>
      </c>
      <c r="AH166" s="131" t="str">
        <f t="shared" si="79"/>
        <v/>
      </c>
      <c r="AI166" s="131" t="str">
        <f t="shared" si="79"/>
        <v/>
      </c>
      <c r="AJ166" s="131" t="str">
        <f t="shared" si="79"/>
        <v/>
      </c>
      <c r="AK166" s="131" t="str">
        <f t="shared" si="79"/>
        <v/>
      </c>
      <c r="AL166" s="131" t="str">
        <f t="shared" si="79"/>
        <v/>
      </c>
      <c r="AM166" s="131" t="str">
        <f t="shared" si="79"/>
        <v/>
      </c>
      <c r="AN166" s="131" t="str">
        <f t="shared" si="79"/>
        <v/>
      </c>
      <c r="AO166" s="131" t="str">
        <f t="shared" si="79"/>
        <v/>
      </c>
      <c r="AP166" s="131" t="str">
        <f t="shared" si="80"/>
        <v/>
      </c>
      <c r="AQ166" s="131" t="str">
        <f t="shared" si="80"/>
        <v/>
      </c>
      <c r="AR166" s="131" t="str">
        <f t="shared" si="80"/>
        <v/>
      </c>
      <c r="AS166" s="131" t="str">
        <f t="shared" si="80"/>
        <v/>
      </c>
      <c r="AT166" s="131" t="str">
        <f t="shared" si="80"/>
        <v/>
      </c>
      <c r="AU166" s="131" t="str">
        <f t="shared" si="80"/>
        <v/>
      </c>
      <c r="AV166" s="131" t="str">
        <f t="shared" si="80"/>
        <v/>
      </c>
      <c r="AW166" s="131" t="str">
        <f t="shared" si="80"/>
        <v/>
      </c>
      <c r="AX166" s="131" t="str">
        <f t="shared" si="80"/>
        <v/>
      </c>
      <c r="AY166" s="131" t="str">
        <f t="shared" si="80"/>
        <v/>
      </c>
      <c r="AZ166" s="131" t="str">
        <f t="shared" si="80"/>
        <v/>
      </c>
    </row>
    <row r="167" spans="1:52" x14ac:dyDescent="0.2">
      <c r="A167" s="135">
        <v>158</v>
      </c>
      <c r="B167" s="131" t="str">
        <f t="shared" si="76"/>
        <v/>
      </c>
      <c r="C167" s="131" t="str">
        <f t="shared" si="76"/>
        <v/>
      </c>
      <c r="D167" s="131" t="str">
        <f t="shared" si="76"/>
        <v/>
      </c>
      <c r="E167" s="131" t="str">
        <f t="shared" si="76"/>
        <v/>
      </c>
      <c r="F167" s="131" t="str">
        <f t="shared" si="76"/>
        <v/>
      </c>
      <c r="G167" s="131" t="str">
        <f t="shared" si="76"/>
        <v/>
      </c>
      <c r="H167" s="131" t="str">
        <f t="shared" si="76"/>
        <v/>
      </c>
      <c r="I167" s="131" t="str">
        <f t="shared" si="76"/>
        <v/>
      </c>
      <c r="J167" s="131" t="str">
        <f t="shared" si="76"/>
        <v/>
      </c>
      <c r="K167" s="131" t="str">
        <f t="shared" si="76"/>
        <v/>
      </c>
      <c r="L167" s="131" t="str">
        <f t="shared" si="77"/>
        <v/>
      </c>
      <c r="M167" s="131" t="str">
        <f t="shared" si="77"/>
        <v/>
      </c>
      <c r="N167" s="131" t="str">
        <f t="shared" si="77"/>
        <v/>
      </c>
      <c r="O167" s="131" t="str">
        <f t="shared" si="77"/>
        <v/>
      </c>
      <c r="P167" s="131" t="str">
        <f t="shared" si="77"/>
        <v/>
      </c>
      <c r="Q167" s="131" t="str">
        <f t="shared" si="77"/>
        <v/>
      </c>
      <c r="R167" s="131" t="str">
        <f t="shared" si="77"/>
        <v/>
      </c>
      <c r="S167" s="131" t="str">
        <f t="shared" si="77"/>
        <v/>
      </c>
      <c r="T167" s="131" t="str">
        <f t="shared" si="77"/>
        <v/>
      </c>
      <c r="U167" s="131" t="str">
        <f t="shared" si="77"/>
        <v/>
      </c>
      <c r="V167" s="131" t="str">
        <f t="shared" si="78"/>
        <v/>
      </c>
      <c r="W167" s="131" t="str">
        <f t="shared" si="78"/>
        <v/>
      </c>
      <c r="X167" s="131" t="str">
        <f t="shared" si="78"/>
        <v/>
      </c>
      <c r="Y167" s="131" t="str">
        <f t="shared" si="78"/>
        <v/>
      </c>
      <c r="Z167" s="131" t="str">
        <f t="shared" si="78"/>
        <v/>
      </c>
      <c r="AA167" s="131" t="str">
        <f t="shared" si="78"/>
        <v/>
      </c>
      <c r="AB167" s="131" t="str">
        <f t="shared" si="78"/>
        <v/>
      </c>
      <c r="AC167" s="131" t="str">
        <f t="shared" si="78"/>
        <v/>
      </c>
      <c r="AD167" s="131" t="str">
        <f t="shared" si="78"/>
        <v/>
      </c>
      <c r="AE167" s="131" t="str">
        <f t="shared" si="78"/>
        <v/>
      </c>
      <c r="AF167" s="131" t="str">
        <f t="shared" si="79"/>
        <v/>
      </c>
      <c r="AG167" s="131" t="str">
        <f t="shared" si="79"/>
        <v/>
      </c>
      <c r="AH167" s="131" t="str">
        <f t="shared" si="79"/>
        <v/>
      </c>
      <c r="AI167" s="131" t="str">
        <f t="shared" si="79"/>
        <v/>
      </c>
      <c r="AJ167" s="131" t="str">
        <f t="shared" si="79"/>
        <v/>
      </c>
      <c r="AK167" s="131" t="str">
        <f t="shared" si="79"/>
        <v/>
      </c>
      <c r="AL167" s="131" t="str">
        <f t="shared" si="79"/>
        <v/>
      </c>
      <c r="AM167" s="131" t="str">
        <f t="shared" si="79"/>
        <v/>
      </c>
      <c r="AN167" s="131" t="str">
        <f t="shared" si="79"/>
        <v/>
      </c>
      <c r="AO167" s="131" t="str">
        <f t="shared" si="79"/>
        <v/>
      </c>
      <c r="AP167" s="131" t="str">
        <f t="shared" si="80"/>
        <v/>
      </c>
      <c r="AQ167" s="131" t="str">
        <f t="shared" si="80"/>
        <v/>
      </c>
      <c r="AR167" s="131" t="str">
        <f t="shared" si="80"/>
        <v/>
      </c>
      <c r="AS167" s="131" t="str">
        <f t="shared" si="80"/>
        <v/>
      </c>
      <c r="AT167" s="131" t="str">
        <f t="shared" si="80"/>
        <v/>
      </c>
      <c r="AU167" s="131" t="str">
        <f t="shared" si="80"/>
        <v/>
      </c>
      <c r="AV167" s="131" t="str">
        <f t="shared" si="80"/>
        <v/>
      </c>
      <c r="AW167" s="131" t="str">
        <f t="shared" si="80"/>
        <v/>
      </c>
      <c r="AX167" s="131" t="str">
        <f t="shared" si="80"/>
        <v/>
      </c>
      <c r="AY167" s="131" t="str">
        <f t="shared" si="80"/>
        <v/>
      </c>
      <c r="AZ167" s="131" t="str">
        <f t="shared" si="80"/>
        <v/>
      </c>
    </row>
    <row r="168" spans="1:52" x14ac:dyDescent="0.2">
      <c r="A168" s="135">
        <v>159</v>
      </c>
      <c r="B168" s="131" t="str">
        <f t="shared" si="76"/>
        <v/>
      </c>
      <c r="C168" s="131" t="str">
        <f t="shared" si="76"/>
        <v/>
      </c>
      <c r="D168" s="131" t="str">
        <f t="shared" si="76"/>
        <v/>
      </c>
      <c r="E168" s="131" t="str">
        <f t="shared" si="76"/>
        <v/>
      </c>
      <c r="F168" s="131" t="str">
        <f t="shared" si="76"/>
        <v/>
      </c>
      <c r="G168" s="131" t="str">
        <f t="shared" si="76"/>
        <v/>
      </c>
      <c r="H168" s="131" t="str">
        <f t="shared" si="76"/>
        <v/>
      </c>
      <c r="I168" s="131" t="str">
        <f t="shared" si="76"/>
        <v/>
      </c>
      <c r="J168" s="131" t="str">
        <f t="shared" si="76"/>
        <v/>
      </c>
      <c r="K168" s="131" t="str">
        <f t="shared" si="76"/>
        <v/>
      </c>
      <c r="L168" s="131" t="str">
        <f t="shared" si="77"/>
        <v/>
      </c>
      <c r="M168" s="131" t="str">
        <f t="shared" si="77"/>
        <v/>
      </c>
      <c r="N168" s="131" t="str">
        <f t="shared" si="77"/>
        <v/>
      </c>
      <c r="O168" s="131" t="str">
        <f t="shared" si="77"/>
        <v/>
      </c>
      <c r="P168" s="131" t="str">
        <f t="shared" si="77"/>
        <v/>
      </c>
      <c r="Q168" s="131" t="str">
        <f t="shared" si="77"/>
        <v/>
      </c>
      <c r="R168" s="131" t="str">
        <f t="shared" si="77"/>
        <v/>
      </c>
      <c r="S168" s="131" t="str">
        <f t="shared" si="77"/>
        <v/>
      </c>
      <c r="T168" s="131" t="str">
        <f t="shared" si="77"/>
        <v/>
      </c>
      <c r="U168" s="131" t="str">
        <f t="shared" si="77"/>
        <v/>
      </c>
      <c r="V168" s="131" t="str">
        <f t="shared" si="78"/>
        <v/>
      </c>
      <c r="W168" s="131" t="str">
        <f t="shared" si="78"/>
        <v/>
      </c>
      <c r="X168" s="131" t="str">
        <f t="shared" si="78"/>
        <v/>
      </c>
      <c r="Y168" s="131" t="str">
        <f t="shared" si="78"/>
        <v/>
      </c>
      <c r="Z168" s="131" t="str">
        <f t="shared" si="78"/>
        <v/>
      </c>
      <c r="AA168" s="131" t="str">
        <f t="shared" si="78"/>
        <v/>
      </c>
      <c r="AB168" s="131" t="str">
        <f t="shared" si="78"/>
        <v/>
      </c>
      <c r="AC168" s="131" t="str">
        <f t="shared" si="78"/>
        <v/>
      </c>
      <c r="AD168" s="131" t="str">
        <f t="shared" si="78"/>
        <v/>
      </c>
      <c r="AE168" s="131" t="str">
        <f t="shared" si="78"/>
        <v/>
      </c>
      <c r="AF168" s="131" t="str">
        <f t="shared" si="79"/>
        <v/>
      </c>
      <c r="AG168" s="131" t="str">
        <f t="shared" si="79"/>
        <v/>
      </c>
      <c r="AH168" s="131" t="str">
        <f t="shared" si="79"/>
        <v/>
      </c>
      <c r="AI168" s="131" t="str">
        <f t="shared" si="79"/>
        <v/>
      </c>
      <c r="AJ168" s="131" t="str">
        <f t="shared" si="79"/>
        <v/>
      </c>
      <c r="AK168" s="131" t="str">
        <f t="shared" si="79"/>
        <v/>
      </c>
      <c r="AL168" s="131" t="str">
        <f t="shared" si="79"/>
        <v/>
      </c>
      <c r="AM168" s="131" t="str">
        <f t="shared" si="79"/>
        <v/>
      </c>
      <c r="AN168" s="131" t="str">
        <f t="shared" si="79"/>
        <v/>
      </c>
      <c r="AO168" s="131" t="str">
        <f t="shared" si="79"/>
        <v/>
      </c>
      <c r="AP168" s="131" t="str">
        <f t="shared" si="80"/>
        <v/>
      </c>
      <c r="AQ168" s="131" t="str">
        <f t="shared" si="80"/>
        <v/>
      </c>
      <c r="AR168" s="131" t="str">
        <f t="shared" si="80"/>
        <v/>
      </c>
      <c r="AS168" s="131" t="str">
        <f t="shared" si="80"/>
        <v/>
      </c>
      <c r="AT168" s="131" t="str">
        <f t="shared" si="80"/>
        <v/>
      </c>
      <c r="AU168" s="131" t="str">
        <f t="shared" si="80"/>
        <v/>
      </c>
      <c r="AV168" s="131" t="str">
        <f t="shared" si="80"/>
        <v/>
      </c>
      <c r="AW168" s="131" t="str">
        <f t="shared" si="80"/>
        <v/>
      </c>
      <c r="AX168" s="131" t="str">
        <f t="shared" si="80"/>
        <v/>
      </c>
      <c r="AY168" s="131" t="str">
        <f t="shared" si="80"/>
        <v/>
      </c>
      <c r="AZ168" s="131" t="str">
        <f t="shared" si="80"/>
        <v/>
      </c>
    </row>
    <row r="169" spans="1:52" x14ac:dyDescent="0.2">
      <c r="A169" s="135">
        <v>160</v>
      </c>
      <c r="B169" s="131" t="str">
        <f t="shared" si="76"/>
        <v/>
      </c>
      <c r="C169" s="131" t="str">
        <f t="shared" si="76"/>
        <v/>
      </c>
      <c r="D169" s="131" t="str">
        <f t="shared" si="76"/>
        <v/>
      </c>
      <c r="E169" s="131" t="str">
        <f t="shared" si="76"/>
        <v/>
      </c>
      <c r="F169" s="131" t="str">
        <f t="shared" si="76"/>
        <v/>
      </c>
      <c r="G169" s="131" t="str">
        <f t="shared" si="76"/>
        <v/>
      </c>
      <c r="H169" s="131" t="str">
        <f t="shared" si="76"/>
        <v/>
      </c>
      <c r="I169" s="131" t="str">
        <f t="shared" si="76"/>
        <v/>
      </c>
      <c r="J169" s="131" t="str">
        <f t="shared" si="76"/>
        <v/>
      </c>
      <c r="K169" s="131" t="str">
        <f t="shared" si="76"/>
        <v/>
      </c>
      <c r="L169" s="131" t="str">
        <f t="shared" si="77"/>
        <v/>
      </c>
      <c r="M169" s="131" t="str">
        <f t="shared" si="77"/>
        <v/>
      </c>
      <c r="N169" s="131" t="str">
        <f t="shared" si="77"/>
        <v/>
      </c>
      <c r="O169" s="131" t="str">
        <f t="shared" si="77"/>
        <v/>
      </c>
      <c r="P169" s="131" t="str">
        <f t="shared" si="77"/>
        <v/>
      </c>
      <c r="Q169" s="131" t="str">
        <f t="shared" si="77"/>
        <v/>
      </c>
      <c r="R169" s="131" t="str">
        <f t="shared" si="77"/>
        <v/>
      </c>
      <c r="S169" s="131" t="str">
        <f t="shared" si="77"/>
        <v/>
      </c>
      <c r="T169" s="131" t="str">
        <f t="shared" si="77"/>
        <v/>
      </c>
      <c r="U169" s="131" t="str">
        <f t="shared" si="77"/>
        <v/>
      </c>
      <c r="V169" s="131" t="str">
        <f t="shared" si="78"/>
        <v/>
      </c>
      <c r="W169" s="131" t="str">
        <f t="shared" si="78"/>
        <v/>
      </c>
      <c r="X169" s="131" t="str">
        <f t="shared" si="78"/>
        <v/>
      </c>
      <c r="Y169" s="131" t="str">
        <f t="shared" si="78"/>
        <v/>
      </c>
      <c r="Z169" s="131" t="str">
        <f t="shared" si="78"/>
        <v/>
      </c>
      <c r="AA169" s="131" t="str">
        <f t="shared" si="78"/>
        <v/>
      </c>
      <c r="AB169" s="131" t="str">
        <f t="shared" si="78"/>
        <v/>
      </c>
      <c r="AC169" s="131" t="str">
        <f t="shared" si="78"/>
        <v/>
      </c>
      <c r="AD169" s="131" t="str">
        <f t="shared" si="78"/>
        <v/>
      </c>
      <c r="AE169" s="131" t="str">
        <f t="shared" si="78"/>
        <v/>
      </c>
      <c r="AF169" s="131" t="str">
        <f t="shared" si="79"/>
        <v/>
      </c>
      <c r="AG169" s="131" t="str">
        <f t="shared" si="79"/>
        <v/>
      </c>
      <c r="AH169" s="131" t="str">
        <f t="shared" si="79"/>
        <v/>
      </c>
      <c r="AI169" s="131" t="str">
        <f t="shared" si="79"/>
        <v/>
      </c>
      <c r="AJ169" s="131" t="str">
        <f t="shared" si="79"/>
        <v/>
      </c>
      <c r="AK169" s="131" t="str">
        <f t="shared" si="79"/>
        <v/>
      </c>
      <c r="AL169" s="131" t="str">
        <f t="shared" si="79"/>
        <v/>
      </c>
      <c r="AM169" s="131" t="str">
        <f t="shared" si="79"/>
        <v/>
      </c>
      <c r="AN169" s="131" t="str">
        <f t="shared" si="79"/>
        <v/>
      </c>
      <c r="AO169" s="131" t="str">
        <f t="shared" si="79"/>
        <v/>
      </c>
      <c r="AP169" s="131" t="str">
        <f t="shared" si="80"/>
        <v/>
      </c>
      <c r="AQ169" s="131" t="str">
        <f t="shared" si="80"/>
        <v/>
      </c>
      <c r="AR169" s="131" t="str">
        <f t="shared" si="80"/>
        <v/>
      </c>
      <c r="AS169" s="131" t="str">
        <f t="shared" si="80"/>
        <v/>
      </c>
      <c r="AT169" s="131" t="str">
        <f t="shared" si="80"/>
        <v/>
      </c>
      <c r="AU169" s="131" t="str">
        <f t="shared" si="80"/>
        <v/>
      </c>
      <c r="AV169" s="131" t="str">
        <f t="shared" si="80"/>
        <v/>
      </c>
      <c r="AW169" s="131" t="str">
        <f t="shared" si="80"/>
        <v/>
      </c>
      <c r="AX169" s="131" t="str">
        <f t="shared" si="80"/>
        <v/>
      </c>
      <c r="AY169" s="131" t="str">
        <f t="shared" si="80"/>
        <v/>
      </c>
      <c r="AZ169" s="131" t="str">
        <f t="shared" si="80"/>
        <v/>
      </c>
    </row>
    <row r="170" spans="1:52" x14ac:dyDescent="0.2">
      <c r="A170" s="135">
        <v>161</v>
      </c>
      <c r="B170" s="131" t="str">
        <f t="shared" ref="B170:K179" si="81">IFERROR(VLOOKUP($B$3&amp;"_"&amp;B$8&amp;$A170,LookUpTable_CountyName_AllYears,3,FALSE),"")</f>
        <v/>
      </c>
      <c r="C170" s="131" t="str">
        <f t="shared" si="81"/>
        <v/>
      </c>
      <c r="D170" s="131" t="str">
        <f t="shared" si="81"/>
        <v/>
      </c>
      <c r="E170" s="131" t="str">
        <f t="shared" si="81"/>
        <v/>
      </c>
      <c r="F170" s="131" t="str">
        <f t="shared" si="81"/>
        <v/>
      </c>
      <c r="G170" s="131" t="str">
        <f t="shared" si="81"/>
        <v/>
      </c>
      <c r="H170" s="131" t="str">
        <f t="shared" si="81"/>
        <v/>
      </c>
      <c r="I170" s="131" t="str">
        <f t="shared" si="81"/>
        <v/>
      </c>
      <c r="J170" s="131" t="str">
        <f t="shared" si="81"/>
        <v/>
      </c>
      <c r="K170" s="131" t="str">
        <f t="shared" si="81"/>
        <v/>
      </c>
      <c r="L170" s="131" t="str">
        <f t="shared" ref="L170:U179" si="82">IFERROR(VLOOKUP($B$3&amp;"_"&amp;L$8&amp;$A170,LookUpTable_CountyName_AllYears,3,FALSE),"")</f>
        <v/>
      </c>
      <c r="M170" s="131" t="str">
        <f t="shared" si="82"/>
        <v/>
      </c>
      <c r="N170" s="131" t="str">
        <f t="shared" si="82"/>
        <v/>
      </c>
      <c r="O170" s="131" t="str">
        <f t="shared" si="82"/>
        <v/>
      </c>
      <c r="P170" s="131" t="str">
        <f t="shared" si="82"/>
        <v/>
      </c>
      <c r="Q170" s="131" t="str">
        <f t="shared" si="82"/>
        <v/>
      </c>
      <c r="R170" s="131" t="str">
        <f t="shared" si="82"/>
        <v/>
      </c>
      <c r="S170" s="131" t="str">
        <f t="shared" si="82"/>
        <v/>
      </c>
      <c r="T170" s="131" t="str">
        <f t="shared" si="82"/>
        <v/>
      </c>
      <c r="U170" s="131" t="str">
        <f t="shared" si="82"/>
        <v/>
      </c>
      <c r="V170" s="131" t="str">
        <f t="shared" ref="V170:AE179" si="83">IFERROR(VLOOKUP($B$3&amp;"_"&amp;V$8&amp;$A170,LookUpTable_CountyName_AllYears,3,FALSE),"")</f>
        <v/>
      </c>
      <c r="W170" s="131" t="str">
        <f t="shared" si="83"/>
        <v/>
      </c>
      <c r="X170" s="131" t="str">
        <f t="shared" si="83"/>
        <v/>
      </c>
      <c r="Y170" s="131" t="str">
        <f t="shared" si="83"/>
        <v/>
      </c>
      <c r="Z170" s="131" t="str">
        <f t="shared" si="83"/>
        <v/>
      </c>
      <c r="AA170" s="131" t="str">
        <f t="shared" si="83"/>
        <v/>
      </c>
      <c r="AB170" s="131" t="str">
        <f t="shared" si="83"/>
        <v/>
      </c>
      <c r="AC170" s="131" t="str">
        <f t="shared" si="83"/>
        <v/>
      </c>
      <c r="AD170" s="131" t="str">
        <f t="shared" si="83"/>
        <v/>
      </c>
      <c r="AE170" s="131" t="str">
        <f t="shared" si="83"/>
        <v/>
      </c>
      <c r="AF170" s="131" t="str">
        <f t="shared" ref="AF170:AO179" si="84">IFERROR(VLOOKUP($B$3&amp;"_"&amp;AF$8&amp;$A170,LookUpTable_CountyName_AllYears,3,FALSE),"")</f>
        <v/>
      </c>
      <c r="AG170" s="131" t="str">
        <f t="shared" si="84"/>
        <v/>
      </c>
      <c r="AH170" s="131" t="str">
        <f t="shared" si="84"/>
        <v/>
      </c>
      <c r="AI170" s="131" t="str">
        <f t="shared" si="84"/>
        <v/>
      </c>
      <c r="AJ170" s="131" t="str">
        <f t="shared" si="84"/>
        <v/>
      </c>
      <c r="AK170" s="131" t="str">
        <f t="shared" si="84"/>
        <v/>
      </c>
      <c r="AL170" s="131" t="str">
        <f t="shared" si="84"/>
        <v/>
      </c>
      <c r="AM170" s="131" t="str">
        <f t="shared" si="84"/>
        <v/>
      </c>
      <c r="AN170" s="131" t="str">
        <f t="shared" si="84"/>
        <v/>
      </c>
      <c r="AO170" s="131" t="str">
        <f t="shared" si="84"/>
        <v/>
      </c>
      <c r="AP170" s="131" t="str">
        <f t="shared" ref="AP170:AZ179" si="85">IFERROR(VLOOKUP($B$3&amp;"_"&amp;AP$8&amp;$A170,LookUpTable_CountyName_AllYears,3,FALSE),"")</f>
        <v/>
      </c>
      <c r="AQ170" s="131" t="str">
        <f t="shared" si="85"/>
        <v/>
      </c>
      <c r="AR170" s="131" t="str">
        <f t="shared" si="85"/>
        <v/>
      </c>
      <c r="AS170" s="131" t="str">
        <f t="shared" si="85"/>
        <v/>
      </c>
      <c r="AT170" s="131" t="str">
        <f t="shared" si="85"/>
        <v/>
      </c>
      <c r="AU170" s="131" t="str">
        <f t="shared" si="85"/>
        <v/>
      </c>
      <c r="AV170" s="131" t="str">
        <f t="shared" si="85"/>
        <v/>
      </c>
      <c r="AW170" s="131" t="str">
        <f t="shared" si="85"/>
        <v/>
      </c>
      <c r="AX170" s="131" t="str">
        <f t="shared" si="85"/>
        <v/>
      </c>
      <c r="AY170" s="131" t="str">
        <f t="shared" si="85"/>
        <v/>
      </c>
      <c r="AZ170" s="131" t="str">
        <f t="shared" si="85"/>
        <v/>
      </c>
    </row>
    <row r="171" spans="1:52" x14ac:dyDescent="0.2">
      <c r="A171" s="135">
        <v>162</v>
      </c>
      <c r="B171" s="131" t="str">
        <f t="shared" si="81"/>
        <v/>
      </c>
      <c r="C171" s="131" t="str">
        <f t="shared" si="81"/>
        <v/>
      </c>
      <c r="D171" s="131" t="str">
        <f t="shared" si="81"/>
        <v/>
      </c>
      <c r="E171" s="131" t="str">
        <f t="shared" si="81"/>
        <v/>
      </c>
      <c r="F171" s="131" t="str">
        <f t="shared" si="81"/>
        <v/>
      </c>
      <c r="G171" s="131" t="str">
        <f t="shared" si="81"/>
        <v/>
      </c>
      <c r="H171" s="131" t="str">
        <f t="shared" si="81"/>
        <v/>
      </c>
      <c r="I171" s="131" t="str">
        <f t="shared" si="81"/>
        <v/>
      </c>
      <c r="J171" s="131" t="str">
        <f t="shared" si="81"/>
        <v/>
      </c>
      <c r="K171" s="131" t="str">
        <f t="shared" si="81"/>
        <v/>
      </c>
      <c r="L171" s="131" t="str">
        <f t="shared" si="82"/>
        <v/>
      </c>
      <c r="M171" s="131" t="str">
        <f t="shared" si="82"/>
        <v/>
      </c>
      <c r="N171" s="131" t="str">
        <f t="shared" si="82"/>
        <v/>
      </c>
      <c r="O171" s="131" t="str">
        <f t="shared" si="82"/>
        <v/>
      </c>
      <c r="P171" s="131" t="str">
        <f t="shared" si="82"/>
        <v/>
      </c>
      <c r="Q171" s="131" t="str">
        <f t="shared" si="82"/>
        <v/>
      </c>
      <c r="R171" s="131" t="str">
        <f t="shared" si="82"/>
        <v/>
      </c>
      <c r="S171" s="131" t="str">
        <f t="shared" si="82"/>
        <v/>
      </c>
      <c r="T171" s="131" t="str">
        <f t="shared" si="82"/>
        <v/>
      </c>
      <c r="U171" s="131" t="str">
        <f t="shared" si="82"/>
        <v/>
      </c>
      <c r="V171" s="131" t="str">
        <f t="shared" si="83"/>
        <v/>
      </c>
      <c r="W171" s="131" t="str">
        <f t="shared" si="83"/>
        <v/>
      </c>
      <c r="X171" s="131" t="str">
        <f t="shared" si="83"/>
        <v/>
      </c>
      <c r="Y171" s="131" t="str">
        <f t="shared" si="83"/>
        <v/>
      </c>
      <c r="Z171" s="131" t="str">
        <f t="shared" si="83"/>
        <v/>
      </c>
      <c r="AA171" s="131" t="str">
        <f t="shared" si="83"/>
        <v/>
      </c>
      <c r="AB171" s="131" t="str">
        <f t="shared" si="83"/>
        <v/>
      </c>
      <c r="AC171" s="131" t="str">
        <f t="shared" si="83"/>
        <v/>
      </c>
      <c r="AD171" s="131" t="str">
        <f t="shared" si="83"/>
        <v/>
      </c>
      <c r="AE171" s="131" t="str">
        <f t="shared" si="83"/>
        <v/>
      </c>
      <c r="AF171" s="131" t="str">
        <f t="shared" si="84"/>
        <v/>
      </c>
      <c r="AG171" s="131" t="str">
        <f t="shared" si="84"/>
        <v/>
      </c>
      <c r="AH171" s="131" t="str">
        <f t="shared" si="84"/>
        <v/>
      </c>
      <c r="AI171" s="131" t="str">
        <f t="shared" si="84"/>
        <v/>
      </c>
      <c r="AJ171" s="131" t="str">
        <f t="shared" si="84"/>
        <v/>
      </c>
      <c r="AK171" s="131" t="str">
        <f t="shared" si="84"/>
        <v/>
      </c>
      <c r="AL171" s="131" t="str">
        <f t="shared" si="84"/>
        <v/>
      </c>
      <c r="AM171" s="131" t="str">
        <f t="shared" si="84"/>
        <v/>
      </c>
      <c r="AN171" s="131" t="str">
        <f t="shared" si="84"/>
        <v/>
      </c>
      <c r="AO171" s="131" t="str">
        <f t="shared" si="84"/>
        <v/>
      </c>
      <c r="AP171" s="131" t="str">
        <f t="shared" si="85"/>
        <v/>
      </c>
      <c r="AQ171" s="131" t="str">
        <f t="shared" si="85"/>
        <v/>
      </c>
      <c r="AR171" s="131" t="str">
        <f t="shared" si="85"/>
        <v/>
      </c>
      <c r="AS171" s="131" t="str">
        <f t="shared" si="85"/>
        <v/>
      </c>
      <c r="AT171" s="131" t="str">
        <f t="shared" si="85"/>
        <v/>
      </c>
      <c r="AU171" s="131" t="str">
        <f t="shared" si="85"/>
        <v/>
      </c>
      <c r="AV171" s="131" t="str">
        <f t="shared" si="85"/>
        <v/>
      </c>
      <c r="AW171" s="131" t="str">
        <f t="shared" si="85"/>
        <v/>
      </c>
      <c r="AX171" s="131" t="str">
        <f t="shared" si="85"/>
        <v/>
      </c>
      <c r="AY171" s="131" t="str">
        <f t="shared" si="85"/>
        <v/>
      </c>
      <c r="AZ171" s="131" t="str">
        <f t="shared" si="85"/>
        <v/>
      </c>
    </row>
    <row r="172" spans="1:52" x14ac:dyDescent="0.2">
      <c r="A172" s="135">
        <v>163</v>
      </c>
      <c r="B172" s="131" t="str">
        <f t="shared" si="81"/>
        <v/>
      </c>
      <c r="C172" s="131" t="str">
        <f t="shared" si="81"/>
        <v/>
      </c>
      <c r="D172" s="131" t="str">
        <f t="shared" si="81"/>
        <v/>
      </c>
      <c r="E172" s="131" t="str">
        <f t="shared" si="81"/>
        <v/>
      </c>
      <c r="F172" s="131" t="str">
        <f t="shared" si="81"/>
        <v/>
      </c>
      <c r="G172" s="131" t="str">
        <f t="shared" si="81"/>
        <v/>
      </c>
      <c r="H172" s="131" t="str">
        <f t="shared" si="81"/>
        <v/>
      </c>
      <c r="I172" s="131" t="str">
        <f t="shared" si="81"/>
        <v/>
      </c>
      <c r="J172" s="131" t="str">
        <f t="shared" si="81"/>
        <v/>
      </c>
      <c r="K172" s="131" t="str">
        <f t="shared" si="81"/>
        <v/>
      </c>
      <c r="L172" s="131" t="str">
        <f t="shared" si="82"/>
        <v/>
      </c>
      <c r="M172" s="131" t="str">
        <f t="shared" si="82"/>
        <v/>
      </c>
      <c r="N172" s="131" t="str">
        <f t="shared" si="82"/>
        <v/>
      </c>
      <c r="O172" s="131" t="str">
        <f t="shared" si="82"/>
        <v/>
      </c>
      <c r="P172" s="131" t="str">
        <f t="shared" si="82"/>
        <v/>
      </c>
      <c r="Q172" s="131" t="str">
        <f t="shared" si="82"/>
        <v/>
      </c>
      <c r="R172" s="131" t="str">
        <f t="shared" si="82"/>
        <v/>
      </c>
      <c r="S172" s="131" t="str">
        <f t="shared" si="82"/>
        <v/>
      </c>
      <c r="T172" s="131" t="str">
        <f t="shared" si="82"/>
        <v/>
      </c>
      <c r="U172" s="131" t="str">
        <f t="shared" si="82"/>
        <v/>
      </c>
      <c r="V172" s="131" t="str">
        <f t="shared" si="83"/>
        <v/>
      </c>
      <c r="W172" s="131" t="str">
        <f t="shared" si="83"/>
        <v/>
      </c>
      <c r="X172" s="131" t="str">
        <f t="shared" si="83"/>
        <v/>
      </c>
      <c r="Y172" s="131" t="str">
        <f t="shared" si="83"/>
        <v/>
      </c>
      <c r="Z172" s="131" t="str">
        <f t="shared" si="83"/>
        <v/>
      </c>
      <c r="AA172" s="131" t="str">
        <f t="shared" si="83"/>
        <v/>
      </c>
      <c r="AB172" s="131" t="str">
        <f t="shared" si="83"/>
        <v/>
      </c>
      <c r="AC172" s="131" t="str">
        <f t="shared" si="83"/>
        <v/>
      </c>
      <c r="AD172" s="131" t="str">
        <f t="shared" si="83"/>
        <v/>
      </c>
      <c r="AE172" s="131" t="str">
        <f t="shared" si="83"/>
        <v/>
      </c>
      <c r="AF172" s="131" t="str">
        <f t="shared" si="84"/>
        <v/>
      </c>
      <c r="AG172" s="131" t="str">
        <f t="shared" si="84"/>
        <v/>
      </c>
      <c r="AH172" s="131" t="str">
        <f t="shared" si="84"/>
        <v/>
      </c>
      <c r="AI172" s="131" t="str">
        <f t="shared" si="84"/>
        <v/>
      </c>
      <c r="AJ172" s="131" t="str">
        <f t="shared" si="84"/>
        <v/>
      </c>
      <c r="AK172" s="131" t="str">
        <f t="shared" si="84"/>
        <v/>
      </c>
      <c r="AL172" s="131" t="str">
        <f t="shared" si="84"/>
        <v/>
      </c>
      <c r="AM172" s="131" t="str">
        <f t="shared" si="84"/>
        <v/>
      </c>
      <c r="AN172" s="131" t="str">
        <f t="shared" si="84"/>
        <v/>
      </c>
      <c r="AO172" s="131" t="str">
        <f t="shared" si="84"/>
        <v/>
      </c>
      <c r="AP172" s="131" t="str">
        <f t="shared" si="85"/>
        <v/>
      </c>
      <c r="AQ172" s="131" t="str">
        <f t="shared" si="85"/>
        <v/>
      </c>
      <c r="AR172" s="131" t="str">
        <f t="shared" si="85"/>
        <v/>
      </c>
      <c r="AS172" s="131" t="str">
        <f t="shared" si="85"/>
        <v/>
      </c>
      <c r="AT172" s="131" t="str">
        <f t="shared" si="85"/>
        <v/>
      </c>
      <c r="AU172" s="131" t="str">
        <f t="shared" si="85"/>
        <v/>
      </c>
      <c r="AV172" s="131" t="str">
        <f t="shared" si="85"/>
        <v/>
      </c>
      <c r="AW172" s="131" t="str">
        <f t="shared" si="85"/>
        <v/>
      </c>
      <c r="AX172" s="131" t="str">
        <f t="shared" si="85"/>
        <v/>
      </c>
      <c r="AY172" s="131" t="str">
        <f t="shared" si="85"/>
        <v/>
      </c>
      <c r="AZ172" s="131" t="str">
        <f t="shared" si="85"/>
        <v/>
      </c>
    </row>
    <row r="173" spans="1:52" x14ac:dyDescent="0.2">
      <c r="A173" s="135">
        <v>164</v>
      </c>
      <c r="B173" s="131" t="str">
        <f t="shared" si="81"/>
        <v/>
      </c>
      <c r="C173" s="131" t="str">
        <f t="shared" si="81"/>
        <v/>
      </c>
      <c r="D173" s="131" t="str">
        <f t="shared" si="81"/>
        <v/>
      </c>
      <c r="E173" s="131" t="str">
        <f t="shared" si="81"/>
        <v/>
      </c>
      <c r="F173" s="131" t="str">
        <f t="shared" si="81"/>
        <v/>
      </c>
      <c r="G173" s="131" t="str">
        <f t="shared" si="81"/>
        <v/>
      </c>
      <c r="H173" s="131" t="str">
        <f t="shared" si="81"/>
        <v/>
      </c>
      <c r="I173" s="131" t="str">
        <f t="shared" si="81"/>
        <v/>
      </c>
      <c r="J173" s="131" t="str">
        <f t="shared" si="81"/>
        <v/>
      </c>
      <c r="K173" s="131" t="str">
        <f t="shared" si="81"/>
        <v/>
      </c>
      <c r="L173" s="131" t="str">
        <f t="shared" si="82"/>
        <v/>
      </c>
      <c r="M173" s="131" t="str">
        <f t="shared" si="82"/>
        <v/>
      </c>
      <c r="N173" s="131" t="str">
        <f t="shared" si="82"/>
        <v/>
      </c>
      <c r="O173" s="131" t="str">
        <f t="shared" si="82"/>
        <v/>
      </c>
      <c r="P173" s="131" t="str">
        <f t="shared" si="82"/>
        <v/>
      </c>
      <c r="Q173" s="131" t="str">
        <f t="shared" si="82"/>
        <v/>
      </c>
      <c r="R173" s="131" t="str">
        <f t="shared" si="82"/>
        <v/>
      </c>
      <c r="S173" s="131" t="str">
        <f t="shared" si="82"/>
        <v/>
      </c>
      <c r="T173" s="131" t="str">
        <f t="shared" si="82"/>
        <v/>
      </c>
      <c r="U173" s="131" t="str">
        <f t="shared" si="82"/>
        <v/>
      </c>
      <c r="V173" s="131" t="str">
        <f t="shared" si="83"/>
        <v/>
      </c>
      <c r="W173" s="131" t="str">
        <f t="shared" si="83"/>
        <v/>
      </c>
      <c r="X173" s="131" t="str">
        <f t="shared" si="83"/>
        <v/>
      </c>
      <c r="Y173" s="131" t="str">
        <f t="shared" si="83"/>
        <v/>
      </c>
      <c r="Z173" s="131" t="str">
        <f t="shared" si="83"/>
        <v/>
      </c>
      <c r="AA173" s="131" t="str">
        <f t="shared" si="83"/>
        <v/>
      </c>
      <c r="AB173" s="131" t="str">
        <f t="shared" si="83"/>
        <v/>
      </c>
      <c r="AC173" s="131" t="str">
        <f t="shared" si="83"/>
        <v/>
      </c>
      <c r="AD173" s="131" t="str">
        <f t="shared" si="83"/>
        <v/>
      </c>
      <c r="AE173" s="131" t="str">
        <f t="shared" si="83"/>
        <v/>
      </c>
      <c r="AF173" s="131" t="str">
        <f t="shared" si="84"/>
        <v/>
      </c>
      <c r="AG173" s="131" t="str">
        <f t="shared" si="84"/>
        <v/>
      </c>
      <c r="AH173" s="131" t="str">
        <f t="shared" si="84"/>
        <v/>
      </c>
      <c r="AI173" s="131" t="str">
        <f t="shared" si="84"/>
        <v/>
      </c>
      <c r="AJ173" s="131" t="str">
        <f t="shared" si="84"/>
        <v/>
      </c>
      <c r="AK173" s="131" t="str">
        <f t="shared" si="84"/>
        <v/>
      </c>
      <c r="AL173" s="131" t="str">
        <f t="shared" si="84"/>
        <v/>
      </c>
      <c r="AM173" s="131" t="str">
        <f t="shared" si="84"/>
        <v/>
      </c>
      <c r="AN173" s="131" t="str">
        <f t="shared" si="84"/>
        <v/>
      </c>
      <c r="AO173" s="131" t="str">
        <f t="shared" si="84"/>
        <v/>
      </c>
      <c r="AP173" s="131" t="str">
        <f t="shared" si="85"/>
        <v/>
      </c>
      <c r="AQ173" s="131" t="str">
        <f t="shared" si="85"/>
        <v/>
      </c>
      <c r="AR173" s="131" t="str">
        <f t="shared" si="85"/>
        <v/>
      </c>
      <c r="AS173" s="131" t="str">
        <f t="shared" si="85"/>
        <v/>
      </c>
      <c r="AT173" s="131" t="str">
        <f t="shared" si="85"/>
        <v/>
      </c>
      <c r="AU173" s="131" t="str">
        <f t="shared" si="85"/>
        <v/>
      </c>
      <c r="AV173" s="131" t="str">
        <f t="shared" si="85"/>
        <v/>
      </c>
      <c r="AW173" s="131" t="str">
        <f t="shared" si="85"/>
        <v/>
      </c>
      <c r="AX173" s="131" t="str">
        <f t="shared" si="85"/>
        <v/>
      </c>
      <c r="AY173" s="131" t="str">
        <f t="shared" si="85"/>
        <v/>
      </c>
      <c r="AZ173" s="131" t="str">
        <f t="shared" si="85"/>
        <v/>
      </c>
    </row>
    <row r="174" spans="1:52" x14ac:dyDescent="0.2">
      <c r="A174" s="135">
        <v>165</v>
      </c>
      <c r="B174" s="131" t="str">
        <f t="shared" si="81"/>
        <v/>
      </c>
      <c r="C174" s="131" t="str">
        <f t="shared" si="81"/>
        <v/>
      </c>
      <c r="D174" s="131" t="str">
        <f t="shared" si="81"/>
        <v/>
      </c>
      <c r="E174" s="131" t="str">
        <f t="shared" si="81"/>
        <v/>
      </c>
      <c r="F174" s="131" t="str">
        <f t="shared" si="81"/>
        <v/>
      </c>
      <c r="G174" s="131" t="str">
        <f t="shared" si="81"/>
        <v/>
      </c>
      <c r="H174" s="131" t="str">
        <f t="shared" si="81"/>
        <v/>
      </c>
      <c r="I174" s="131" t="str">
        <f t="shared" si="81"/>
        <v/>
      </c>
      <c r="J174" s="131" t="str">
        <f t="shared" si="81"/>
        <v/>
      </c>
      <c r="K174" s="131" t="str">
        <f t="shared" si="81"/>
        <v/>
      </c>
      <c r="L174" s="131" t="str">
        <f t="shared" si="82"/>
        <v/>
      </c>
      <c r="M174" s="131" t="str">
        <f t="shared" si="82"/>
        <v/>
      </c>
      <c r="N174" s="131" t="str">
        <f t="shared" si="82"/>
        <v/>
      </c>
      <c r="O174" s="131" t="str">
        <f t="shared" si="82"/>
        <v/>
      </c>
      <c r="P174" s="131" t="str">
        <f t="shared" si="82"/>
        <v/>
      </c>
      <c r="Q174" s="131" t="str">
        <f t="shared" si="82"/>
        <v/>
      </c>
      <c r="R174" s="131" t="str">
        <f t="shared" si="82"/>
        <v/>
      </c>
      <c r="S174" s="131" t="str">
        <f t="shared" si="82"/>
        <v/>
      </c>
      <c r="T174" s="131" t="str">
        <f t="shared" si="82"/>
        <v/>
      </c>
      <c r="U174" s="131" t="str">
        <f t="shared" si="82"/>
        <v/>
      </c>
      <c r="V174" s="131" t="str">
        <f t="shared" si="83"/>
        <v/>
      </c>
      <c r="W174" s="131" t="str">
        <f t="shared" si="83"/>
        <v/>
      </c>
      <c r="X174" s="131" t="str">
        <f t="shared" si="83"/>
        <v/>
      </c>
      <c r="Y174" s="131" t="str">
        <f t="shared" si="83"/>
        <v/>
      </c>
      <c r="Z174" s="131" t="str">
        <f t="shared" si="83"/>
        <v/>
      </c>
      <c r="AA174" s="131" t="str">
        <f t="shared" si="83"/>
        <v/>
      </c>
      <c r="AB174" s="131" t="str">
        <f t="shared" si="83"/>
        <v/>
      </c>
      <c r="AC174" s="131" t="str">
        <f t="shared" si="83"/>
        <v/>
      </c>
      <c r="AD174" s="131" t="str">
        <f t="shared" si="83"/>
        <v/>
      </c>
      <c r="AE174" s="131" t="str">
        <f t="shared" si="83"/>
        <v/>
      </c>
      <c r="AF174" s="131" t="str">
        <f t="shared" si="84"/>
        <v/>
      </c>
      <c r="AG174" s="131" t="str">
        <f t="shared" si="84"/>
        <v/>
      </c>
      <c r="AH174" s="131" t="str">
        <f t="shared" si="84"/>
        <v/>
      </c>
      <c r="AI174" s="131" t="str">
        <f t="shared" si="84"/>
        <v/>
      </c>
      <c r="AJ174" s="131" t="str">
        <f t="shared" si="84"/>
        <v/>
      </c>
      <c r="AK174" s="131" t="str">
        <f t="shared" si="84"/>
        <v/>
      </c>
      <c r="AL174" s="131" t="str">
        <f t="shared" si="84"/>
        <v/>
      </c>
      <c r="AM174" s="131" t="str">
        <f t="shared" si="84"/>
        <v/>
      </c>
      <c r="AN174" s="131" t="str">
        <f t="shared" si="84"/>
        <v/>
      </c>
      <c r="AO174" s="131" t="str">
        <f t="shared" si="84"/>
        <v/>
      </c>
      <c r="AP174" s="131" t="str">
        <f t="shared" si="85"/>
        <v/>
      </c>
      <c r="AQ174" s="131" t="str">
        <f t="shared" si="85"/>
        <v/>
      </c>
      <c r="AR174" s="131" t="str">
        <f t="shared" si="85"/>
        <v/>
      </c>
      <c r="AS174" s="131" t="str">
        <f t="shared" si="85"/>
        <v/>
      </c>
      <c r="AT174" s="131" t="str">
        <f t="shared" si="85"/>
        <v/>
      </c>
      <c r="AU174" s="131" t="str">
        <f t="shared" si="85"/>
        <v/>
      </c>
      <c r="AV174" s="131" t="str">
        <f t="shared" si="85"/>
        <v/>
      </c>
      <c r="AW174" s="131" t="str">
        <f t="shared" si="85"/>
        <v/>
      </c>
      <c r="AX174" s="131" t="str">
        <f t="shared" si="85"/>
        <v/>
      </c>
      <c r="AY174" s="131" t="str">
        <f t="shared" si="85"/>
        <v/>
      </c>
      <c r="AZ174" s="131" t="str">
        <f t="shared" si="85"/>
        <v/>
      </c>
    </row>
    <row r="175" spans="1:52" x14ac:dyDescent="0.2">
      <c r="A175" s="135">
        <v>166</v>
      </c>
      <c r="B175" s="131" t="str">
        <f t="shared" si="81"/>
        <v/>
      </c>
      <c r="C175" s="131" t="str">
        <f t="shared" si="81"/>
        <v/>
      </c>
      <c r="D175" s="131" t="str">
        <f t="shared" si="81"/>
        <v/>
      </c>
      <c r="E175" s="131" t="str">
        <f t="shared" si="81"/>
        <v/>
      </c>
      <c r="F175" s="131" t="str">
        <f t="shared" si="81"/>
        <v/>
      </c>
      <c r="G175" s="131" t="str">
        <f t="shared" si="81"/>
        <v/>
      </c>
      <c r="H175" s="131" t="str">
        <f t="shared" si="81"/>
        <v/>
      </c>
      <c r="I175" s="131" t="str">
        <f t="shared" si="81"/>
        <v/>
      </c>
      <c r="J175" s="131" t="str">
        <f t="shared" si="81"/>
        <v/>
      </c>
      <c r="K175" s="131" t="str">
        <f t="shared" si="81"/>
        <v/>
      </c>
      <c r="L175" s="131" t="str">
        <f t="shared" si="82"/>
        <v/>
      </c>
      <c r="M175" s="131" t="str">
        <f t="shared" si="82"/>
        <v/>
      </c>
      <c r="N175" s="131" t="str">
        <f t="shared" si="82"/>
        <v/>
      </c>
      <c r="O175" s="131" t="str">
        <f t="shared" si="82"/>
        <v/>
      </c>
      <c r="P175" s="131" t="str">
        <f t="shared" si="82"/>
        <v/>
      </c>
      <c r="Q175" s="131" t="str">
        <f t="shared" si="82"/>
        <v/>
      </c>
      <c r="R175" s="131" t="str">
        <f t="shared" si="82"/>
        <v/>
      </c>
      <c r="S175" s="131" t="str">
        <f t="shared" si="82"/>
        <v/>
      </c>
      <c r="T175" s="131" t="str">
        <f t="shared" si="82"/>
        <v/>
      </c>
      <c r="U175" s="131" t="str">
        <f t="shared" si="82"/>
        <v/>
      </c>
      <c r="V175" s="131" t="str">
        <f t="shared" si="83"/>
        <v/>
      </c>
      <c r="W175" s="131" t="str">
        <f t="shared" si="83"/>
        <v/>
      </c>
      <c r="X175" s="131" t="str">
        <f t="shared" si="83"/>
        <v/>
      </c>
      <c r="Y175" s="131" t="str">
        <f t="shared" si="83"/>
        <v/>
      </c>
      <c r="Z175" s="131" t="str">
        <f t="shared" si="83"/>
        <v/>
      </c>
      <c r="AA175" s="131" t="str">
        <f t="shared" si="83"/>
        <v/>
      </c>
      <c r="AB175" s="131" t="str">
        <f t="shared" si="83"/>
        <v/>
      </c>
      <c r="AC175" s="131" t="str">
        <f t="shared" si="83"/>
        <v/>
      </c>
      <c r="AD175" s="131" t="str">
        <f t="shared" si="83"/>
        <v/>
      </c>
      <c r="AE175" s="131" t="str">
        <f t="shared" si="83"/>
        <v/>
      </c>
      <c r="AF175" s="131" t="str">
        <f t="shared" si="84"/>
        <v/>
      </c>
      <c r="AG175" s="131" t="str">
        <f t="shared" si="84"/>
        <v/>
      </c>
      <c r="AH175" s="131" t="str">
        <f t="shared" si="84"/>
        <v/>
      </c>
      <c r="AI175" s="131" t="str">
        <f t="shared" si="84"/>
        <v/>
      </c>
      <c r="AJ175" s="131" t="str">
        <f t="shared" si="84"/>
        <v/>
      </c>
      <c r="AK175" s="131" t="str">
        <f t="shared" si="84"/>
        <v/>
      </c>
      <c r="AL175" s="131" t="str">
        <f t="shared" si="84"/>
        <v/>
      </c>
      <c r="AM175" s="131" t="str">
        <f t="shared" si="84"/>
        <v/>
      </c>
      <c r="AN175" s="131" t="str">
        <f t="shared" si="84"/>
        <v/>
      </c>
      <c r="AO175" s="131" t="str">
        <f t="shared" si="84"/>
        <v/>
      </c>
      <c r="AP175" s="131" t="str">
        <f t="shared" si="85"/>
        <v/>
      </c>
      <c r="AQ175" s="131" t="str">
        <f t="shared" si="85"/>
        <v/>
      </c>
      <c r="AR175" s="131" t="str">
        <f t="shared" si="85"/>
        <v/>
      </c>
      <c r="AS175" s="131" t="str">
        <f t="shared" si="85"/>
        <v/>
      </c>
      <c r="AT175" s="131" t="str">
        <f t="shared" si="85"/>
        <v/>
      </c>
      <c r="AU175" s="131" t="str">
        <f t="shared" si="85"/>
        <v/>
      </c>
      <c r="AV175" s="131" t="str">
        <f t="shared" si="85"/>
        <v/>
      </c>
      <c r="AW175" s="131" t="str">
        <f t="shared" si="85"/>
        <v/>
      </c>
      <c r="AX175" s="131" t="str">
        <f t="shared" si="85"/>
        <v/>
      </c>
      <c r="AY175" s="131" t="str">
        <f t="shared" si="85"/>
        <v/>
      </c>
      <c r="AZ175" s="131" t="str">
        <f t="shared" si="85"/>
        <v/>
      </c>
    </row>
    <row r="176" spans="1:52" x14ac:dyDescent="0.2">
      <c r="A176" s="135">
        <v>167</v>
      </c>
      <c r="B176" s="131" t="str">
        <f t="shared" si="81"/>
        <v/>
      </c>
      <c r="C176" s="131" t="str">
        <f t="shared" si="81"/>
        <v/>
      </c>
      <c r="D176" s="131" t="str">
        <f t="shared" si="81"/>
        <v/>
      </c>
      <c r="E176" s="131" t="str">
        <f t="shared" si="81"/>
        <v/>
      </c>
      <c r="F176" s="131" t="str">
        <f t="shared" si="81"/>
        <v/>
      </c>
      <c r="G176" s="131" t="str">
        <f t="shared" si="81"/>
        <v/>
      </c>
      <c r="H176" s="131" t="str">
        <f t="shared" si="81"/>
        <v/>
      </c>
      <c r="I176" s="131" t="str">
        <f t="shared" si="81"/>
        <v/>
      </c>
      <c r="J176" s="131" t="str">
        <f t="shared" si="81"/>
        <v/>
      </c>
      <c r="K176" s="131" t="str">
        <f t="shared" si="81"/>
        <v/>
      </c>
      <c r="L176" s="131" t="str">
        <f t="shared" si="82"/>
        <v/>
      </c>
      <c r="M176" s="131" t="str">
        <f t="shared" si="82"/>
        <v/>
      </c>
      <c r="N176" s="131" t="str">
        <f t="shared" si="82"/>
        <v/>
      </c>
      <c r="O176" s="131" t="str">
        <f t="shared" si="82"/>
        <v/>
      </c>
      <c r="P176" s="131" t="str">
        <f t="shared" si="82"/>
        <v/>
      </c>
      <c r="Q176" s="131" t="str">
        <f t="shared" si="82"/>
        <v/>
      </c>
      <c r="R176" s="131" t="str">
        <f t="shared" si="82"/>
        <v/>
      </c>
      <c r="S176" s="131" t="str">
        <f t="shared" si="82"/>
        <v/>
      </c>
      <c r="T176" s="131" t="str">
        <f t="shared" si="82"/>
        <v/>
      </c>
      <c r="U176" s="131" t="str">
        <f t="shared" si="82"/>
        <v/>
      </c>
      <c r="V176" s="131" t="str">
        <f t="shared" si="83"/>
        <v/>
      </c>
      <c r="W176" s="131" t="str">
        <f t="shared" si="83"/>
        <v/>
      </c>
      <c r="X176" s="131" t="str">
        <f t="shared" si="83"/>
        <v/>
      </c>
      <c r="Y176" s="131" t="str">
        <f t="shared" si="83"/>
        <v/>
      </c>
      <c r="Z176" s="131" t="str">
        <f t="shared" si="83"/>
        <v/>
      </c>
      <c r="AA176" s="131" t="str">
        <f t="shared" si="83"/>
        <v/>
      </c>
      <c r="AB176" s="131" t="str">
        <f t="shared" si="83"/>
        <v/>
      </c>
      <c r="AC176" s="131" t="str">
        <f t="shared" si="83"/>
        <v/>
      </c>
      <c r="AD176" s="131" t="str">
        <f t="shared" si="83"/>
        <v/>
      </c>
      <c r="AE176" s="131" t="str">
        <f t="shared" si="83"/>
        <v/>
      </c>
      <c r="AF176" s="131" t="str">
        <f t="shared" si="84"/>
        <v/>
      </c>
      <c r="AG176" s="131" t="str">
        <f t="shared" si="84"/>
        <v/>
      </c>
      <c r="AH176" s="131" t="str">
        <f t="shared" si="84"/>
        <v/>
      </c>
      <c r="AI176" s="131" t="str">
        <f t="shared" si="84"/>
        <v/>
      </c>
      <c r="AJ176" s="131" t="str">
        <f t="shared" si="84"/>
        <v/>
      </c>
      <c r="AK176" s="131" t="str">
        <f t="shared" si="84"/>
        <v/>
      </c>
      <c r="AL176" s="131" t="str">
        <f t="shared" si="84"/>
        <v/>
      </c>
      <c r="AM176" s="131" t="str">
        <f t="shared" si="84"/>
        <v/>
      </c>
      <c r="AN176" s="131" t="str">
        <f t="shared" si="84"/>
        <v/>
      </c>
      <c r="AO176" s="131" t="str">
        <f t="shared" si="84"/>
        <v/>
      </c>
      <c r="AP176" s="131" t="str">
        <f t="shared" si="85"/>
        <v/>
      </c>
      <c r="AQ176" s="131" t="str">
        <f t="shared" si="85"/>
        <v/>
      </c>
      <c r="AR176" s="131" t="str">
        <f t="shared" si="85"/>
        <v/>
      </c>
      <c r="AS176" s="131" t="str">
        <f t="shared" si="85"/>
        <v/>
      </c>
      <c r="AT176" s="131" t="str">
        <f t="shared" si="85"/>
        <v/>
      </c>
      <c r="AU176" s="131" t="str">
        <f t="shared" si="85"/>
        <v/>
      </c>
      <c r="AV176" s="131" t="str">
        <f t="shared" si="85"/>
        <v/>
      </c>
      <c r="AW176" s="131" t="str">
        <f t="shared" si="85"/>
        <v/>
      </c>
      <c r="AX176" s="131" t="str">
        <f t="shared" si="85"/>
        <v/>
      </c>
      <c r="AY176" s="131" t="str">
        <f t="shared" si="85"/>
        <v/>
      </c>
      <c r="AZ176" s="131" t="str">
        <f t="shared" si="85"/>
        <v/>
      </c>
    </row>
    <row r="177" spans="1:52" x14ac:dyDescent="0.2">
      <c r="A177" s="135">
        <v>168</v>
      </c>
      <c r="B177" s="131" t="str">
        <f t="shared" si="81"/>
        <v/>
      </c>
      <c r="C177" s="131" t="str">
        <f t="shared" si="81"/>
        <v/>
      </c>
      <c r="D177" s="131" t="str">
        <f t="shared" si="81"/>
        <v/>
      </c>
      <c r="E177" s="131" t="str">
        <f t="shared" si="81"/>
        <v/>
      </c>
      <c r="F177" s="131" t="str">
        <f t="shared" si="81"/>
        <v/>
      </c>
      <c r="G177" s="131" t="str">
        <f t="shared" si="81"/>
        <v/>
      </c>
      <c r="H177" s="131" t="str">
        <f t="shared" si="81"/>
        <v/>
      </c>
      <c r="I177" s="131" t="str">
        <f t="shared" si="81"/>
        <v/>
      </c>
      <c r="J177" s="131" t="str">
        <f t="shared" si="81"/>
        <v/>
      </c>
      <c r="K177" s="131" t="str">
        <f t="shared" si="81"/>
        <v/>
      </c>
      <c r="L177" s="131" t="str">
        <f t="shared" si="82"/>
        <v/>
      </c>
      <c r="M177" s="131" t="str">
        <f t="shared" si="82"/>
        <v/>
      </c>
      <c r="N177" s="131" t="str">
        <f t="shared" si="82"/>
        <v/>
      </c>
      <c r="O177" s="131" t="str">
        <f t="shared" si="82"/>
        <v/>
      </c>
      <c r="P177" s="131" t="str">
        <f t="shared" si="82"/>
        <v/>
      </c>
      <c r="Q177" s="131" t="str">
        <f t="shared" si="82"/>
        <v/>
      </c>
      <c r="R177" s="131" t="str">
        <f t="shared" si="82"/>
        <v/>
      </c>
      <c r="S177" s="131" t="str">
        <f t="shared" si="82"/>
        <v/>
      </c>
      <c r="T177" s="131" t="str">
        <f t="shared" si="82"/>
        <v/>
      </c>
      <c r="U177" s="131" t="str">
        <f t="shared" si="82"/>
        <v/>
      </c>
      <c r="V177" s="131" t="str">
        <f t="shared" si="83"/>
        <v/>
      </c>
      <c r="W177" s="131" t="str">
        <f t="shared" si="83"/>
        <v/>
      </c>
      <c r="X177" s="131" t="str">
        <f t="shared" si="83"/>
        <v/>
      </c>
      <c r="Y177" s="131" t="str">
        <f t="shared" si="83"/>
        <v/>
      </c>
      <c r="Z177" s="131" t="str">
        <f t="shared" si="83"/>
        <v/>
      </c>
      <c r="AA177" s="131" t="str">
        <f t="shared" si="83"/>
        <v/>
      </c>
      <c r="AB177" s="131" t="str">
        <f t="shared" si="83"/>
        <v/>
      </c>
      <c r="AC177" s="131" t="str">
        <f t="shared" si="83"/>
        <v/>
      </c>
      <c r="AD177" s="131" t="str">
        <f t="shared" si="83"/>
        <v/>
      </c>
      <c r="AE177" s="131" t="str">
        <f t="shared" si="83"/>
        <v/>
      </c>
      <c r="AF177" s="131" t="str">
        <f t="shared" si="84"/>
        <v/>
      </c>
      <c r="AG177" s="131" t="str">
        <f t="shared" si="84"/>
        <v/>
      </c>
      <c r="AH177" s="131" t="str">
        <f t="shared" si="84"/>
        <v/>
      </c>
      <c r="AI177" s="131" t="str">
        <f t="shared" si="84"/>
        <v/>
      </c>
      <c r="AJ177" s="131" t="str">
        <f t="shared" si="84"/>
        <v/>
      </c>
      <c r="AK177" s="131" t="str">
        <f t="shared" si="84"/>
        <v/>
      </c>
      <c r="AL177" s="131" t="str">
        <f t="shared" si="84"/>
        <v/>
      </c>
      <c r="AM177" s="131" t="str">
        <f t="shared" si="84"/>
        <v/>
      </c>
      <c r="AN177" s="131" t="str">
        <f t="shared" si="84"/>
        <v/>
      </c>
      <c r="AO177" s="131" t="str">
        <f t="shared" si="84"/>
        <v/>
      </c>
      <c r="AP177" s="131" t="str">
        <f t="shared" si="85"/>
        <v/>
      </c>
      <c r="AQ177" s="131" t="str">
        <f t="shared" si="85"/>
        <v/>
      </c>
      <c r="AR177" s="131" t="str">
        <f t="shared" si="85"/>
        <v/>
      </c>
      <c r="AS177" s="131" t="str">
        <f t="shared" si="85"/>
        <v/>
      </c>
      <c r="AT177" s="131" t="str">
        <f t="shared" si="85"/>
        <v/>
      </c>
      <c r="AU177" s="131" t="str">
        <f t="shared" si="85"/>
        <v/>
      </c>
      <c r="AV177" s="131" t="str">
        <f t="shared" si="85"/>
        <v/>
      </c>
      <c r="AW177" s="131" t="str">
        <f t="shared" si="85"/>
        <v/>
      </c>
      <c r="AX177" s="131" t="str">
        <f t="shared" si="85"/>
        <v/>
      </c>
      <c r="AY177" s="131" t="str">
        <f t="shared" si="85"/>
        <v/>
      </c>
      <c r="AZ177" s="131" t="str">
        <f t="shared" si="85"/>
        <v/>
      </c>
    </row>
    <row r="178" spans="1:52" x14ac:dyDescent="0.2">
      <c r="A178" s="135">
        <v>169</v>
      </c>
      <c r="B178" s="131" t="str">
        <f t="shared" si="81"/>
        <v/>
      </c>
      <c r="C178" s="131" t="str">
        <f t="shared" si="81"/>
        <v/>
      </c>
      <c r="D178" s="131" t="str">
        <f t="shared" si="81"/>
        <v/>
      </c>
      <c r="E178" s="131" t="str">
        <f t="shared" si="81"/>
        <v/>
      </c>
      <c r="F178" s="131" t="str">
        <f t="shared" si="81"/>
        <v/>
      </c>
      <c r="G178" s="131" t="str">
        <f t="shared" si="81"/>
        <v/>
      </c>
      <c r="H178" s="131" t="str">
        <f t="shared" si="81"/>
        <v/>
      </c>
      <c r="I178" s="131" t="str">
        <f t="shared" si="81"/>
        <v/>
      </c>
      <c r="J178" s="131" t="str">
        <f t="shared" si="81"/>
        <v/>
      </c>
      <c r="K178" s="131" t="str">
        <f t="shared" si="81"/>
        <v/>
      </c>
      <c r="L178" s="131" t="str">
        <f t="shared" si="82"/>
        <v/>
      </c>
      <c r="M178" s="131" t="str">
        <f t="shared" si="82"/>
        <v/>
      </c>
      <c r="N178" s="131" t="str">
        <f t="shared" si="82"/>
        <v/>
      </c>
      <c r="O178" s="131" t="str">
        <f t="shared" si="82"/>
        <v/>
      </c>
      <c r="P178" s="131" t="str">
        <f t="shared" si="82"/>
        <v/>
      </c>
      <c r="Q178" s="131" t="str">
        <f t="shared" si="82"/>
        <v/>
      </c>
      <c r="R178" s="131" t="str">
        <f t="shared" si="82"/>
        <v/>
      </c>
      <c r="S178" s="131" t="str">
        <f t="shared" si="82"/>
        <v/>
      </c>
      <c r="T178" s="131" t="str">
        <f t="shared" si="82"/>
        <v/>
      </c>
      <c r="U178" s="131" t="str">
        <f t="shared" si="82"/>
        <v/>
      </c>
      <c r="V178" s="131" t="str">
        <f t="shared" si="83"/>
        <v/>
      </c>
      <c r="W178" s="131" t="str">
        <f t="shared" si="83"/>
        <v/>
      </c>
      <c r="X178" s="131" t="str">
        <f t="shared" si="83"/>
        <v/>
      </c>
      <c r="Y178" s="131" t="str">
        <f t="shared" si="83"/>
        <v/>
      </c>
      <c r="Z178" s="131" t="str">
        <f t="shared" si="83"/>
        <v/>
      </c>
      <c r="AA178" s="131" t="str">
        <f t="shared" si="83"/>
        <v/>
      </c>
      <c r="AB178" s="131" t="str">
        <f t="shared" si="83"/>
        <v/>
      </c>
      <c r="AC178" s="131" t="str">
        <f t="shared" si="83"/>
        <v/>
      </c>
      <c r="AD178" s="131" t="str">
        <f t="shared" si="83"/>
        <v/>
      </c>
      <c r="AE178" s="131" t="str">
        <f t="shared" si="83"/>
        <v/>
      </c>
      <c r="AF178" s="131" t="str">
        <f t="shared" si="84"/>
        <v/>
      </c>
      <c r="AG178" s="131" t="str">
        <f t="shared" si="84"/>
        <v/>
      </c>
      <c r="AH178" s="131" t="str">
        <f t="shared" si="84"/>
        <v/>
      </c>
      <c r="AI178" s="131" t="str">
        <f t="shared" si="84"/>
        <v/>
      </c>
      <c r="AJ178" s="131" t="str">
        <f t="shared" si="84"/>
        <v/>
      </c>
      <c r="AK178" s="131" t="str">
        <f t="shared" si="84"/>
        <v/>
      </c>
      <c r="AL178" s="131" t="str">
        <f t="shared" si="84"/>
        <v/>
      </c>
      <c r="AM178" s="131" t="str">
        <f t="shared" si="84"/>
        <v/>
      </c>
      <c r="AN178" s="131" t="str">
        <f t="shared" si="84"/>
        <v/>
      </c>
      <c r="AO178" s="131" t="str">
        <f t="shared" si="84"/>
        <v/>
      </c>
      <c r="AP178" s="131" t="str">
        <f t="shared" si="85"/>
        <v/>
      </c>
      <c r="AQ178" s="131" t="str">
        <f t="shared" si="85"/>
        <v/>
      </c>
      <c r="AR178" s="131" t="str">
        <f t="shared" si="85"/>
        <v/>
      </c>
      <c r="AS178" s="131" t="str">
        <f t="shared" si="85"/>
        <v/>
      </c>
      <c r="AT178" s="131" t="str">
        <f t="shared" si="85"/>
        <v/>
      </c>
      <c r="AU178" s="131" t="str">
        <f t="shared" si="85"/>
        <v/>
      </c>
      <c r="AV178" s="131" t="str">
        <f t="shared" si="85"/>
        <v/>
      </c>
      <c r="AW178" s="131" t="str">
        <f t="shared" si="85"/>
        <v/>
      </c>
      <c r="AX178" s="131" t="str">
        <f t="shared" si="85"/>
        <v/>
      </c>
      <c r="AY178" s="131" t="str">
        <f t="shared" si="85"/>
        <v/>
      </c>
      <c r="AZ178" s="131" t="str">
        <f t="shared" si="85"/>
        <v/>
      </c>
    </row>
    <row r="179" spans="1:52" x14ac:dyDescent="0.2">
      <c r="A179" s="135">
        <v>170</v>
      </c>
      <c r="B179" s="131" t="str">
        <f t="shared" si="81"/>
        <v/>
      </c>
      <c r="C179" s="131" t="str">
        <f t="shared" si="81"/>
        <v/>
      </c>
      <c r="D179" s="131" t="str">
        <f t="shared" si="81"/>
        <v/>
      </c>
      <c r="E179" s="131" t="str">
        <f t="shared" si="81"/>
        <v/>
      </c>
      <c r="F179" s="131" t="str">
        <f t="shared" si="81"/>
        <v/>
      </c>
      <c r="G179" s="131" t="str">
        <f t="shared" si="81"/>
        <v/>
      </c>
      <c r="H179" s="131" t="str">
        <f t="shared" si="81"/>
        <v/>
      </c>
      <c r="I179" s="131" t="str">
        <f t="shared" si="81"/>
        <v/>
      </c>
      <c r="J179" s="131" t="str">
        <f t="shared" si="81"/>
        <v/>
      </c>
      <c r="K179" s="131" t="str">
        <f t="shared" si="81"/>
        <v/>
      </c>
      <c r="L179" s="131" t="str">
        <f t="shared" si="82"/>
        <v/>
      </c>
      <c r="M179" s="131" t="str">
        <f t="shared" si="82"/>
        <v/>
      </c>
      <c r="N179" s="131" t="str">
        <f t="shared" si="82"/>
        <v/>
      </c>
      <c r="O179" s="131" t="str">
        <f t="shared" si="82"/>
        <v/>
      </c>
      <c r="P179" s="131" t="str">
        <f t="shared" si="82"/>
        <v/>
      </c>
      <c r="Q179" s="131" t="str">
        <f t="shared" si="82"/>
        <v/>
      </c>
      <c r="R179" s="131" t="str">
        <f t="shared" si="82"/>
        <v/>
      </c>
      <c r="S179" s="131" t="str">
        <f t="shared" si="82"/>
        <v/>
      </c>
      <c r="T179" s="131" t="str">
        <f t="shared" si="82"/>
        <v/>
      </c>
      <c r="U179" s="131" t="str">
        <f t="shared" si="82"/>
        <v/>
      </c>
      <c r="V179" s="131" t="str">
        <f t="shared" si="83"/>
        <v/>
      </c>
      <c r="W179" s="131" t="str">
        <f t="shared" si="83"/>
        <v/>
      </c>
      <c r="X179" s="131" t="str">
        <f t="shared" si="83"/>
        <v/>
      </c>
      <c r="Y179" s="131" t="str">
        <f t="shared" si="83"/>
        <v/>
      </c>
      <c r="Z179" s="131" t="str">
        <f t="shared" si="83"/>
        <v/>
      </c>
      <c r="AA179" s="131" t="str">
        <f t="shared" si="83"/>
        <v/>
      </c>
      <c r="AB179" s="131" t="str">
        <f t="shared" si="83"/>
        <v/>
      </c>
      <c r="AC179" s="131" t="str">
        <f t="shared" si="83"/>
        <v/>
      </c>
      <c r="AD179" s="131" t="str">
        <f t="shared" si="83"/>
        <v/>
      </c>
      <c r="AE179" s="131" t="str">
        <f t="shared" si="83"/>
        <v/>
      </c>
      <c r="AF179" s="131" t="str">
        <f t="shared" si="84"/>
        <v/>
      </c>
      <c r="AG179" s="131" t="str">
        <f t="shared" si="84"/>
        <v/>
      </c>
      <c r="AH179" s="131" t="str">
        <f t="shared" si="84"/>
        <v/>
      </c>
      <c r="AI179" s="131" t="str">
        <f t="shared" si="84"/>
        <v/>
      </c>
      <c r="AJ179" s="131" t="str">
        <f t="shared" si="84"/>
        <v/>
      </c>
      <c r="AK179" s="131" t="str">
        <f t="shared" si="84"/>
        <v/>
      </c>
      <c r="AL179" s="131" t="str">
        <f t="shared" si="84"/>
        <v/>
      </c>
      <c r="AM179" s="131" t="str">
        <f t="shared" si="84"/>
        <v/>
      </c>
      <c r="AN179" s="131" t="str">
        <f t="shared" si="84"/>
        <v/>
      </c>
      <c r="AO179" s="131" t="str">
        <f t="shared" si="84"/>
        <v/>
      </c>
      <c r="AP179" s="131" t="str">
        <f t="shared" si="85"/>
        <v/>
      </c>
      <c r="AQ179" s="131" t="str">
        <f t="shared" si="85"/>
        <v/>
      </c>
      <c r="AR179" s="131" t="str">
        <f t="shared" si="85"/>
        <v/>
      </c>
      <c r="AS179" s="131" t="str">
        <f t="shared" si="85"/>
        <v/>
      </c>
      <c r="AT179" s="131" t="str">
        <f t="shared" si="85"/>
        <v/>
      </c>
      <c r="AU179" s="131" t="str">
        <f t="shared" si="85"/>
        <v/>
      </c>
      <c r="AV179" s="131" t="str">
        <f t="shared" si="85"/>
        <v/>
      </c>
      <c r="AW179" s="131" t="str">
        <f t="shared" si="85"/>
        <v/>
      </c>
      <c r="AX179" s="131" t="str">
        <f t="shared" si="85"/>
        <v/>
      </c>
      <c r="AY179" s="131" t="str">
        <f t="shared" si="85"/>
        <v/>
      </c>
      <c r="AZ179" s="131" t="str">
        <f t="shared" si="85"/>
        <v/>
      </c>
    </row>
    <row r="180" spans="1:52" x14ac:dyDescent="0.2">
      <c r="A180" s="135">
        <v>171</v>
      </c>
      <c r="B180" s="131" t="str">
        <f t="shared" ref="B180:K189" si="86">IFERROR(VLOOKUP($B$3&amp;"_"&amp;B$8&amp;$A180,LookUpTable_CountyName_AllYears,3,FALSE),"")</f>
        <v/>
      </c>
      <c r="C180" s="131" t="str">
        <f t="shared" si="86"/>
        <v/>
      </c>
      <c r="D180" s="131" t="str">
        <f t="shared" si="86"/>
        <v/>
      </c>
      <c r="E180" s="131" t="str">
        <f t="shared" si="86"/>
        <v/>
      </c>
      <c r="F180" s="131" t="str">
        <f t="shared" si="86"/>
        <v/>
      </c>
      <c r="G180" s="131" t="str">
        <f t="shared" si="86"/>
        <v/>
      </c>
      <c r="H180" s="131" t="str">
        <f t="shared" si="86"/>
        <v/>
      </c>
      <c r="I180" s="131" t="str">
        <f t="shared" si="86"/>
        <v/>
      </c>
      <c r="J180" s="131" t="str">
        <f t="shared" si="86"/>
        <v/>
      </c>
      <c r="K180" s="131" t="str">
        <f t="shared" si="86"/>
        <v/>
      </c>
      <c r="L180" s="131" t="str">
        <f t="shared" ref="L180:U189" si="87">IFERROR(VLOOKUP($B$3&amp;"_"&amp;L$8&amp;$A180,LookUpTable_CountyName_AllYears,3,FALSE),"")</f>
        <v/>
      </c>
      <c r="M180" s="131" t="str">
        <f t="shared" si="87"/>
        <v/>
      </c>
      <c r="N180" s="131" t="str">
        <f t="shared" si="87"/>
        <v/>
      </c>
      <c r="O180" s="131" t="str">
        <f t="shared" si="87"/>
        <v/>
      </c>
      <c r="P180" s="131" t="str">
        <f t="shared" si="87"/>
        <v/>
      </c>
      <c r="Q180" s="131" t="str">
        <f t="shared" si="87"/>
        <v/>
      </c>
      <c r="R180" s="131" t="str">
        <f t="shared" si="87"/>
        <v/>
      </c>
      <c r="S180" s="131" t="str">
        <f t="shared" si="87"/>
        <v/>
      </c>
      <c r="T180" s="131" t="str">
        <f t="shared" si="87"/>
        <v/>
      </c>
      <c r="U180" s="131" t="str">
        <f t="shared" si="87"/>
        <v/>
      </c>
      <c r="V180" s="131" t="str">
        <f t="shared" ref="V180:AE189" si="88">IFERROR(VLOOKUP($B$3&amp;"_"&amp;V$8&amp;$A180,LookUpTable_CountyName_AllYears,3,FALSE),"")</f>
        <v/>
      </c>
      <c r="W180" s="131" t="str">
        <f t="shared" si="88"/>
        <v/>
      </c>
      <c r="X180" s="131" t="str">
        <f t="shared" si="88"/>
        <v/>
      </c>
      <c r="Y180" s="131" t="str">
        <f t="shared" si="88"/>
        <v/>
      </c>
      <c r="Z180" s="131" t="str">
        <f t="shared" si="88"/>
        <v/>
      </c>
      <c r="AA180" s="131" t="str">
        <f t="shared" si="88"/>
        <v/>
      </c>
      <c r="AB180" s="131" t="str">
        <f t="shared" si="88"/>
        <v/>
      </c>
      <c r="AC180" s="131" t="str">
        <f t="shared" si="88"/>
        <v/>
      </c>
      <c r="AD180" s="131" t="str">
        <f t="shared" si="88"/>
        <v/>
      </c>
      <c r="AE180" s="131" t="str">
        <f t="shared" si="88"/>
        <v/>
      </c>
      <c r="AF180" s="131" t="str">
        <f t="shared" ref="AF180:AO189" si="89">IFERROR(VLOOKUP($B$3&amp;"_"&amp;AF$8&amp;$A180,LookUpTable_CountyName_AllYears,3,FALSE),"")</f>
        <v/>
      </c>
      <c r="AG180" s="131" t="str">
        <f t="shared" si="89"/>
        <v/>
      </c>
      <c r="AH180" s="131" t="str">
        <f t="shared" si="89"/>
        <v/>
      </c>
      <c r="AI180" s="131" t="str">
        <f t="shared" si="89"/>
        <v/>
      </c>
      <c r="AJ180" s="131" t="str">
        <f t="shared" si="89"/>
        <v/>
      </c>
      <c r="AK180" s="131" t="str">
        <f t="shared" si="89"/>
        <v/>
      </c>
      <c r="AL180" s="131" t="str">
        <f t="shared" si="89"/>
        <v/>
      </c>
      <c r="AM180" s="131" t="str">
        <f t="shared" si="89"/>
        <v/>
      </c>
      <c r="AN180" s="131" t="str">
        <f t="shared" si="89"/>
        <v/>
      </c>
      <c r="AO180" s="131" t="str">
        <f t="shared" si="89"/>
        <v/>
      </c>
      <c r="AP180" s="131" t="str">
        <f t="shared" ref="AP180:AZ189" si="90">IFERROR(VLOOKUP($B$3&amp;"_"&amp;AP$8&amp;$A180,LookUpTable_CountyName_AllYears,3,FALSE),"")</f>
        <v/>
      </c>
      <c r="AQ180" s="131" t="str">
        <f t="shared" si="90"/>
        <v/>
      </c>
      <c r="AR180" s="131" t="str">
        <f t="shared" si="90"/>
        <v/>
      </c>
      <c r="AS180" s="131" t="str">
        <f t="shared" si="90"/>
        <v/>
      </c>
      <c r="AT180" s="131" t="str">
        <f t="shared" si="90"/>
        <v/>
      </c>
      <c r="AU180" s="131" t="str">
        <f t="shared" si="90"/>
        <v/>
      </c>
      <c r="AV180" s="131" t="str">
        <f t="shared" si="90"/>
        <v/>
      </c>
      <c r="AW180" s="131" t="str">
        <f t="shared" si="90"/>
        <v/>
      </c>
      <c r="AX180" s="131" t="str">
        <f t="shared" si="90"/>
        <v/>
      </c>
      <c r="AY180" s="131" t="str">
        <f t="shared" si="90"/>
        <v/>
      </c>
      <c r="AZ180" s="131" t="str">
        <f t="shared" si="90"/>
        <v/>
      </c>
    </row>
    <row r="181" spans="1:52" x14ac:dyDescent="0.2">
      <c r="A181" s="135">
        <v>172</v>
      </c>
      <c r="B181" s="131" t="str">
        <f t="shared" si="86"/>
        <v/>
      </c>
      <c r="C181" s="131" t="str">
        <f t="shared" si="86"/>
        <v/>
      </c>
      <c r="D181" s="131" t="str">
        <f t="shared" si="86"/>
        <v/>
      </c>
      <c r="E181" s="131" t="str">
        <f t="shared" si="86"/>
        <v/>
      </c>
      <c r="F181" s="131" t="str">
        <f t="shared" si="86"/>
        <v/>
      </c>
      <c r="G181" s="131" t="str">
        <f t="shared" si="86"/>
        <v/>
      </c>
      <c r="H181" s="131" t="str">
        <f t="shared" si="86"/>
        <v/>
      </c>
      <c r="I181" s="131" t="str">
        <f t="shared" si="86"/>
        <v/>
      </c>
      <c r="J181" s="131" t="str">
        <f t="shared" si="86"/>
        <v/>
      </c>
      <c r="K181" s="131" t="str">
        <f t="shared" si="86"/>
        <v/>
      </c>
      <c r="L181" s="131" t="str">
        <f t="shared" si="87"/>
        <v/>
      </c>
      <c r="M181" s="131" t="str">
        <f t="shared" si="87"/>
        <v/>
      </c>
      <c r="N181" s="131" t="str">
        <f t="shared" si="87"/>
        <v/>
      </c>
      <c r="O181" s="131" t="str">
        <f t="shared" si="87"/>
        <v/>
      </c>
      <c r="P181" s="131" t="str">
        <f t="shared" si="87"/>
        <v/>
      </c>
      <c r="Q181" s="131" t="str">
        <f t="shared" si="87"/>
        <v/>
      </c>
      <c r="R181" s="131" t="str">
        <f t="shared" si="87"/>
        <v/>
      </c>
      <c r="S181" s="131" t="str">
        <f t="shared" si="87"/>
        <v/>
      </c>
      <c r="T181" s="131" t="str">
        <f t="shared" si="87"/>
        <v/>
      </c>
      <c r="U181" s="131" t="str">
        <f t="shared" si="87"/>
        <v/>
      </c>
      <c r="V181" s="131" t="str">
        <f t="shared" si="88"/>
        <v/>
      </c>
      <c r="W181" s="131" t="str">
        <f t="shared" si="88"/>
        <v/>
      </c>
      <c r="X181" s="131" t="str">
        <f t="shared" si="88"/>
        <v/>
      </c>
      <c r="Y181" s="131" t="str">
        <f t="shared" si="88"/>
        <v/>
      </c>
      <c r="Z181" s="131" t="str">
        <f t="shared" si="88"/>
        <v/>
      </c>
      <c r="AA181" s="131" t="str">
        <f t="shared" si="88"/>
        <v/>
      </c>
      <c r="AB181" s="131" t="str">
        <f t="shared" si="88"/>
        <v/>
      </c>
      <c r="AC181" s="131" t="str">
        <f t="shared" si="88"/>
        <v/>
      </c>
      <c r="AD181" s="131" t="str">
        <f t="shared" si="88"/>
        <v/>
      </c>
      <c r="AE181" s="131" t="str">
        <f t="shared" si="88"/>
        <v/>
      </c>
      <c r="AF181" s="131" t="str">
        <f t="shared" si="89"/>
        <v/>
      </c>
      <c r="AG181" s="131" t="str">
        <f t="shared" si="89"/>
        <v/>
      </c>
      <c r="AH181" s="131" t="str">
        <f t="shared" si="89"/>
        <v/>
      </c>
      <c r="AI181" s="131" t="str">
        <f t="shared" si="89"/>
        <v/>
      </c>
      <c r="AJ181" s="131" t="str">
        <f t="shared" si="89"/>
        <v/>
      </c>
      <c r="AK181" s="131" t="str">
        <f t="shared" si="89"/>
        <v/>
      </c>
      <c r="AL181" s="131" t="str">
        <f t="shared" si="89"/>
        <v/>
      </c>
      <c r="AM181" s="131" t="str">
        <f t="shared" si="89"/>
        <v/>
      </c>
      <c r="AN181" s="131" t="str">
        <f t="shared" si="89"/>
        <v/>
      </c>
      <c r="AO181" s="131" t="str">
        <f t="shared" si="89"/>
        <v/>
      </c>
      <c r="AP181" s="131" t="str">
        <f t="shared" si="90"/>
        <v/>
      </c>
      <c r="AQ181" s="131" t="str">
        <f t="shared" si="90"/>
        <v/>
      </c>
      <c r="AR181" s="131" t="str">
        <f t="shared" si="90"/>
        <v/>
      </c>
      <c r="AS181" s="131" t="str">
        <f t="shared" si="90"/>
        <v/>
      </c>
      <c r="AT181" s="131" t="str">
        <f t="shared" si="90"/>
        <v/>
      </c>
      <c r="AU181" s="131" t="str">
        <f t="shared" si="90"/>
        <v/>
      </c>
      <c r="AV181" s="131" t="str">
        <f t="shared" si="90"/>
        <v/>
      </c>
      <c r="AW181" s="131" t="str">
        <f t="shared" si="90"/>
        <v/>
      </c>
      <c r="AX181" s="131" t="str">
        <f t="shared" si="90"/>
        <v/>
      </c>
      <c r="AY181" s="131" t="str">
        <f t="shared" si="90"/>
        <v/>
      </c>
      <c r="AZ181" s="131" t="str">
        <f t="shared" si="90"/>
        <v/>
      </c>
    </row>
    <row r="182" spans="1:52" x14ac:dyDescent="0.2">
      <c r="A182" s="135">
        <v>173</v>
      </c>
      <c r="B182" s="131" t="str">
        <f t="shared" si="86"/>
        <v/>
      </c>
      <c r="C182" s="131" t="str">
        <f t="shared" si="86"/>
        <v/>
      </c>
      <c r="D182" s="131" t="str">
        <f t="shared" si="86"/>
        <v/>
      </c>
      <c r="E182" s="131" t="str">
        <f t="shared" si="86"/>
        <v/>
      </c>
      <c r="F182" s="131" t="str">
        <f t="shared" si="86"/>
        <v/>
      </c>
      <c r="G182" s="131" t="str">
        <f t="shared" si="86"/>
        <v/>
      </c>
      <c r="H182" s="131" t="str">
        <f t="shared" si="86"/>
        <v/>
      </c>
      <c r="I182" s="131" t="str">
        <f t="shared" si="86"/>
        <v/>
      </c>
      <c r="J182" s="131" t="str">
        <f t="shared" si="86"/>
        <v/>
      </c>
      <c r="K182" s="131" t="str">
        <f t="shared" si="86"/>
        <v/>
      </c>
      <c r="L182" s="131" t="str">
        <f t="shared" si="87"/>
        <v/>
      </c>
      <c r="M182" s="131" t="str">
        <f t="shared" si="87"/>
        <v/>
      </c>
      <c r="N182" s="131" t="str">
        <f t="shared" si="87"/>
        <v/>
      </c>
      <c r="O182" s="131" t="str">
        <f t="shared" si="87"/>
        <v/>
      </c>
      <c r="P182" s="131" t="str">
        <f t="shared" si="87"/>
        <v/>
      </c>
      <c r="Q182" s="131" t="str">
        <f t="shared" si="87"/>
        <v/>
      </c>
      <c r="R182" s="131" t="str">
        <f t="shared" si="87"/>
        <v/>
      </c>
      <c r="S182" s="131" t="str">
        <f t="shared" si="87"/>
        <v/>
      </c>
      <c r="T182" s="131" t="str">
        <f t="shared" si="87"/>
        <v/>
      </c>
      <c r="U182" s="131" t="str">
        <f t="shared" si="87"/>
        <v/>
      </c>
      <c r="V182" s="131" t="str">
        <f t="shared" si="88"/>
        <v/>
      </c>
      <c r="W182" s="131" t="str">
        <f t="shared" si="88"/>
        <v/>
      </c>
      <c r="X182" s="131" t="str">
        <f t="shared" si="88"/>
        <v/>
      </c>
      <c r="Y182" s="131" t="str">
        <f t="shared" si="88"/>
        <v/>
      </c>
      <c r="Z182" s="131" t="str">
        <f t="shared" si="88"/>
        <v/>
      </c>
      <c r="AA182" s="131" t="str">
        <f t="shared" si="88"/>
        <v/>
      </c>
      <c r="AB182" s="131" t="str">
        <f t="shared" si="88"/>
        <v/>
      </c>
      <c r="AC182" s="131" t="str">
        <f t="shared" si="88"/>
        <v/>
      </c>
      <c r="AD182" s="131" t="str">
        <f t="shared" si="88"/>
        <v/>
      </c>
      <c r="AE182" s="131" t="str">
        <f t="shared" si="88"/>
        <v/>
      </c>
      <c r="AF182" s="131" t="str">
        <f t="shared" si="89"/>
        <v/>
      </c>
      <c r="AG182" s="131" t="str">
        <f t="shared" si="89"/>
        <v/>
      </c>
      <c r="AH182" s="131" t="str">
        <f t="shared" si="89"/>
        <v/>
      </c>
      <c r="AI182" s="131" t="str">
        <f t="shared" si="89"/>
        <v/>
      </c>
      <c r="AJ182" s="131" t="str">
        <f t="shared" si="89"/>
        <v/>
      </c>
      <c r="AK182" s="131" t="str">
        <f t="shared" si="89"/>
        <v/>
      </c>
      <c r="AL182" s="131" t="str">
        <f t="shared" si="89"/>
        <v/>
      </c>
      <c r="AM182" s="131" t="str">
        <f t="shared" si="89"/>
        <v/>
      </c>
      <c r="AN182" s="131" t="str">
        <f t="shared" si="89"/>
        <v/>
      </c>
      <c r="AO182" s="131" t="str">
        <f t="shared" si="89"/>
        <v/>
      </c>
      <c r="AP182" s="131" t="str">
        <f t="shared" si="90"/>
        <v/>
      </c>
      <c r="AQ182" s="131" t="str">
        <f t="shared" si="90"/>
        <v/>
      </c>
      <c r="AR182" s="131" t="str">
        <f t="shared" si="90"/>
        <v/>
      </c>
      <c r="AS182" s="131" t="str">
        <f t="shared" si="90"/>
        <v/>
      </c>
      <c r="AT182" s="131" t="str">
        <f t="shared" si="90"/>
        <v/>
      </c>
      <c r="AU182" s="131" t="str">
        <f t="shared" si="90"/>
        <v/>
      </c>
      <c r="AV182" s="131" t="str">
        <f t="shared" si="90"/>
        <v/>
      </c>
      <c r="AW182" s="131" t="str">
        <f t="shared" si="90"/>
        <v/>
      </c>
      <c r="AX182" s="131" t="str">
        <f t="shared" si="90"/>
        <v/>
      </c>
      <c r="AY182" s="131" t="str">
        <f t="shared" si="90"/>
        <v/>
      </c>
      <c r="AZ182" s="131" t="str">
        <f t="shared" si="90"/>
        <v/>
      </c>
    </row>
    <row r="183" spans="1:52" x14ac:dyDescent="0.2">
      <c r="A183" s="135">
        <v>174</v>
      </c>
      <c r="B183" s="131" t="str">
        <f t="shared" si="86"/>
        <v/>
      </c>
      <c r="C183" s="131" t="str">
        <f t="shared" si="86"/>
        <v/>
      </c>
      <c r="D183" s="131" t="str">
        <f t="shared" si="86"/>
        <v/>
      </c>
      <c r="E183" s="131" t="str">
        <f t="shared" si="86"/>
        <v/>
      </c>
      <c r="F183" s="131" t="str">
        <f t="shared" si="86"/>
        <v/>
      </c>
      <c r="G183" s="131" t="str">
        <f t="shared" si="86"/>
        <v/>
      </c>
      <c r="H183" s="131" t="str">
        <f t="shared" si="86"/>
        <v/>
      </c>
      <c r="I183" s="131" t="str">
        <f t="shared" si="86"/>
        <v/>
      </c>
      <c r="J183" s="131" t="str">
        <f t="shared" si="86"/>
        <v/>
      </c>
      <c r="K183" s="131" t="str">
        <f t="shared" si="86"/>
        <v/>
      </c>
      <c r="L183" s="131" t="str">
        <f t="shared" si="87"/>
        <v/>
      </c>
      <c r="M183" s="131" t="str">
        <f t="shared" si="87"/>
        <v/>
      </c>
      <c r="N183" s="131" t="str">
        <f t="shared" si="87"/>
        <v/>
      </c>
      <c r="O183" s="131" t="str">
        <f t="shared" si="87"/>
        <v/>
      </c>
      <c r="P183" s="131" t="str">
        <f t="shared" si="87"/>
        <v/>
      </c>
      <c r="Q183" s="131" t="str">
        <f t="shared" si="87"/>
        <v/>
      </c>
      <c r="R183" s="131" t="str">
        <f t="shared" si="87"/>
        <v/>
      </c>
      <c r="S183" s="131" t="str">
        <f t="shared" si="87"/>
        <v/>
      </c>
      <c r="T183" s="131" t="str">
        <f t="shared" si="87"/>
        <v/>
      </c>
      <c r="U183" s="131" t="str">
        <f t="shared" si="87"/>
        <v/>
      </c>
      <c r="V183" s="131" t="str">
        <f t="shared" si="88"/>
        <v/>
      </c>
      <c r="W183" s="131" t="str">
        <f t="shared" si="88"/>
        <v/>
      </c>
      <c r="X183" s="131" t="str">
        <f t="shared" si="88"/>
        <v/>
      </c>
      <c r="Y183" s="131" t="str">
        <f t="shared" si="88"/>
        <v/>
      </c>
      <c r="Z183" s="131" t="str">
        <f t="shared" si="88"/>
        <v/>
      </c>
      <c r="AA183" s="131" t="str">
        <f t="shared" si="88"/>
        <v/>
      </c>
      <c r="AB183" s="131" t="str">
        <f t="shared" si="88"/>
        <v/>
      </c>
      <c r="AC183" s="131" t="str">
        <f t="shared" si="88"/>
        <v/>
      </c>
      <c r="AD183" s="131" t="str">
        <f t="shared" si="88"/>
        <v/>
      </c>
      <c r="AE183" s="131" t="str">
        <f t="shared" si="88"/>
        <v/>
      </c>
      <c r="AF183" s="131" t="str">
        <f t="shared" si="89"/>
        <v/>
      </c>
      <c r="AG183" s="131" t="str">
        <f t="shared" si="89"/>
        <v/>
      </c>
      <c r="AH183" s="131" t="str">
        <f t="shared" si="89"/>
        <v/>
      </c>
      <c r="AI183" s="131" t="str">
        <f t="shared" si="89"/>
        <v/>
      </c>
      <c r="AJ183" s="131" t="str">
        <f t="shared" si="89"/>
        <v/>
      </c>
      <c r="AK183" s="131" t="str">
        <f t="shared" si="89"/>
        <v/>
      </c>
      <c r="AL183" s="131" t="str">
        <f t="shared" si="89"/>
        <v/>
      </c>
      <c r="AM183" s="131" t="str">
        <f t="shared" si="89"/>
        <v/>
      </c>
      <c r="AN183" s="131" t="str">
        <f t="shared" si="89"/>
        <v/>
      </c>
      <c r="AO183" s="131" t="str">
        <f t="shared" si="89"/>
        <v/>
      </c>
      <c r="AP183" s="131" t="str">
        <f t="shared" si="90"/>
        <v/>
      </c>
      <c r="AQ183" s="131" t="str">
        <f t="shared" si="90"/>
        <v/>
      </c>
      <c r="AR183" s="131" t="str">
        <f t="shared" si="90"/>
        <v/>
      </c>
      <c r="AS183" s="131" t="str">
        <f t="shared" si="90"/>
        <v/>
      </c>
      <c r="AT183" s="131" t="str">
        <f t="shared" si="90"/>
        <v/>
      </c>
      <c r="AU183" s="131" t="str">
        <f t="shared" si="90"/>
        <v/>
      </c>
      <c r="AV183" s="131" t="str">
        <f t="shared" si="90"/>
        <v/>
      </c>
      <c r="AW183" s="131" t="str">
        <f t="shared" si="90"/>
        <v/>
      </c>
      <c r="AX183" s="131" t="str">
        <f t="shared" si="90"/>
        <v/>
      </c>
      <c r="AY183" s="131" t="str">
        <f t="shared" si="90"/>
        <v/>
      </c>
      <c r="AZ183" s="131" t="str">
        <f t="shared" si="90"/>
        <v/>
      </c>
    </row>
    <row r="184" spans="1:52" x14ac:dyDescent="0.2">
      <c r="A184" s="135">
        <v>175</v>
      </c>
      <c r="B184" s="131" t="str">
        <f t="shared" si="86"/>
        <v/>
      </c>
      <c r="C184" s="131" t="str">
        <f t="shared" si="86"/>
        <v/>
      </c>
      <c r="D184" s="131" t="str">
        <f t="shared" si="86"/>
        <v/>
      </c>
      <c r="E184" s="131" t="str">
        <f t="shared" si="86"/>
        <v/>
      </c>
      <c r="F184" s="131" t="str">
        <f t="shared" si="86"/>
        <v/>
      </c>
      <c r="G184" s="131" t="str">
        <f t="shared" si="86"/>
        <v/>
      </c>
      <c r="H184" s="131" t="str">
        <f t="shared" si="86"/>
        <v/>
      </c>
      <c r="I184" s="131" t="str">
        <f t="shared" si="86"/>
        <v/>
      </c>
      <c r="J184" s="131" t="str">
        <f t="shared" si="86"/>
        <v/>
      </c>
      <c r="K184" s="131" t="str">
        <f t="shared" si="86"/>
        <v/>
      </c>
      <c r="L184" s="131" t="str">
        <f t="shared" si="87"/>
        <v/>
      </c>
      <c r="M184" s="131" t="str">
        <f t="shared" si="87"/>
        <v/>
      </c>
      <c r="N184" s="131" t="str">
        <f t="shared" si="87"/>
        <v/>
      </c>
      <c r="O184" s="131" t="str">
        <f t="shared" si="87"/>
        <v/>
      </c>
      <c r="P184" s="131" t="str">
        <f t="shared" si="87"/>
        <v/>
      </c>
      <c r="Q184" s="131" t="str">
        <f t="shared" si="87"/>
        <v/>
      </c>
      <c r="R184" s="131" t="str">
        <f t="shared" si="87"/>
        <v/>
      </c>
      <c r="S184" s="131" t="str">
        <f t="shared" si="87"/>
        <v/>
      </c>
      <c r="T184" s="131" t="str">
        <f t="shared" si="87"/>
        <v/>
      </c>
      <c r="U184" s="131" t="str">
        <f t="shared" si="87"/>
        <v/>
      </c>
      <c r="V184" s="131" t="str">
        <f t="shared" si="88"/>
        <v/>
      </c>
      <c r="W184" s="131" t="str">
        <f t="shared" si="88"/>
        <v/>
      </c>
      <c r="X184" s="131" t="str">
        <f t="shared" si="88"/>
        <v/>
      </c>
      <c r="Y184" s="131" t="str">
        <f t="shared" si="88"/>
        <v/>
      </c>
      <c r="Z184" s="131" t="str">
        <f t="shared" si="88"/>
        <v/>
      </c>
      <c r="AA184" s="131" t="str">
        <f t="shared" si="88"/>
        <v/>
      </c>
      <c r="AB184" s="131" t="str">
        <f t="shared" si="88"/>
        <v/>
      </c>
      <c r="AC184" s="131" t="str">
        <f t="shared" si="88"/>
        <v/>
      </c>
      <c r="AD184" s="131" t="str">
        <f t="shared" si="88"/>
        <v/>
      </c>
      <c r="AE184" s="131" t="str">
        <f t="shared" si="88"/>
        <v/>
      </c>
      <c r="AF184" s="131" t="str">
        <f t="shared" si="89"/>
        <v/>
      </c>
      <c r="AG184" s="131" t="str">
        <f t="shared" si="89"/>
        <v/>
      </c>
      <c r="AH184" s="131" t="str">
        <f t="shared" si="89"/>
        <v/>
      </c>
      <c r="AI184" s="131" t="str">
        <f t="shared" si="89"/>
        <v/>
      </c>
      <c r="AJ184" s="131" t="str">
        <f t="shared" si="89"/>
        <v/>
      </c>
      <c r="AK184" s="131" t="str">
        <f t="shared" si="89"/>
        <v/>
      </c>
      <c r="AL184" s="131" t="str">
        <f t="shared" si="89"/>
        <v/>
      </c>
      <c r="AM184" s="131" t="str">
        <f t="shared" si="89"/>
        <v/>
      </c>
      <c r="AN184" s="131" t="str">
        <f t="shared" si="89"/>
        <v/>
      </c>
      <c r="AO184" s="131" t="str">
        <f t="shared" si="89"/>
        <v/>
      </c>
      <c r="AP184" s="131" t="str">
        <f t="shared" si="90"/>
        <v/>
      </c>
      <c r="AQ184" s="131" t="str">
        <f t="shared" si="90"/>
        <v/>
      </c>
      <c r="AR184" s="131" t="str">
        <f t="shared" si="90"/>
        <v/>
      </c>
      <c r="AS184" s="131" t="str">
        <f t="shared" si="90"/>
        <v/>
      </c>
      <c r="AT184" s="131" t="str">
        <f t="shared" si="90"/>
        <v/>
      </c>
      <c r="AU184" s="131" t="str">
        <f t="shared" si="90"/>
        <v/>
      </c>
      <c r="AV184" s="131" t="str">
        <f t="shared" si="90"/>
        <v/>
      </c>
      <c r="AW184" s="131" t="str">
        <f t="shared" si="90"/>
        <v/>
      </c>
      <c r="AX184" s="131" t="str">
        <f t="shared" si="90"/>
        <v/>
      </c>
      <c r="AY184" s="131" t="str">
        <f t="shared" si="90"/>
        <v/>
      </c>
      <c r="AZ184" s="131" t="str">
        <f t="shared" si="90"/>
        <v/>
      </c>
    </row>
    <row r="185" spans="1:52" x14ac:dyDescent="0.2">
      <c r="A185" s="135">
        <v>176</v>
      </c>
      <c r="B185" s="131" t="str">
        <f t="shared" si="86"/>
        <v/>
      </c>
      <c r="C185" s="131" t="str">
        <f t="shared" si="86"/>
        <v/>
      </c>
      <c r="D185" s="131" t="str">
        <f t="shared" si="86"/>
        <v/>
      </c>
      <c r="E185" s="131" t="str">
        <f t="shared" si="86"/>
        <v/>
      </c>
      <c r="F185" s="131" t="str">
        <f t="shared" si="86"/>
        <v/>
      </c>
      <c r="G185" s="131" t="str">
        <f t="shared" si="86"/>
        <v/>
      </c>
      <c r="H185" s="131" t="str">
        <f t="shared" si="86"/>
        <v/>
      </c>
      <c r="I185" s="131" t="str">
        <f t="shared" si="86"/>
        <v/>
      </c>
      <c r="J185" s="131" t="str">
        <f t="shared" si="86"/>
        <v/>
      </c>
      <c r="K185" s="131" t="str">
        <f t="shared" si="86"/>
        <v/>
      </c>
      <c r="L185" s="131" t="str">
        <f t="shared" si="87"/>
        <v/>
      </c>
      <c r="M185" s="131" t="str">
        <f t="shared" si="87"/>
        <v/>
      </c>
      <c r="N185" s="131" t="str">
        <f t="shared" si="87"/>
        <v/>
      </c>
      <c r="O185" s="131" t="str">
        <f t="shared" si="87"/>
        <v/>
      </c>
      <c r="P185" s="131" t="str">
        <f t="shared" si="87"/>
        <v/>
      </c>
      <c r="Q185" s="131" t="str">
        <f t="shared" si="87"/>
        <v/>
      </c>
      <c r="R185" s="131" t="str">
        <f t="shared" si="87"/>
        <v/>
      </c>
      <c r="S185" s="131" t="str">
        <f t="shared" si="87"/>
        <v/>
      </c>
      <c r="T185" s="131" t="str">
        <f t="shared" si="87"/>
        <v/>
      </c>
      <c r="U185" s="131" t="str">
        <f t="shared" si="87"/>
        <v/>
      </c>
      <c r="V185" s="131" t="str">
        <f t="shared" si="88"/>
        <v/>
      </c>
      <c r="W185" s="131" t="str">
        <f t="shared" si="88"/>
        <v/>
      </c>
      <c r="X185" s="131" t="str">
        <f t="shared" si="88"/>
        <v/>
      </c>
      <c r="Y185" s="131" t="str">
        <f t="shared" si="88"/>
        <v/>
      </c>
      <c r="Z185" s="131" t="str">
        <f t="shared" si="88"/>
        <v/>
      </c>
      <c r="AA185" s="131" t="str">
        <f t="shared" si="88"/>
        <v/>
      </c>
      <c r="AB185" s="131" t="str">
        <f t="shared" si="88"/>
        <v/>
      </c>
      <c r="AC185" s="131" t="str">
        <f t="shared" si="88"/>
        <v/>
      </c>
      <c r="AD185" s="131" t="str">
        <f t="shared" si="88"/>
        <v/>
      </c>
      <c r="AE185" s="131" t="str">
        <f t="shared" si="88"/>
        <v/>
      </c>
      <c r="AF185" s="131" t="str">
        <f t="shared" si="89"/>
        <v/>
      </c>
      <c r="AG185" s="131" t="str">
        <f t="shared" si="89"/>
        <v/>
      </c>
      <c r="AH185" s="131" t="str">
        <f t="shared" si="89"/>
        <v/>
      </c>
      <c r="AI185" s="131" t="str">
        <f t="shared" si="89"/>
        <v/>
      </c>
      <c r="AJ185" s="131" t="str">
        <f t="shared" si="89"/>
        <v/>
      </c>
      <c r="AK185" s="131" t="str">
        <f t="shared" si="89"/>
        <v/>
      </c>
      <c r="AL185" s="131" t="str">
        <f t="shared" si="89"/>
        <v/>
      </c>
      <c r="AM185" s="131" t="str">
        <f t="shared" si="89"/>
        <v/>
      </c>
      <c r="AN185" s="131" t="str">
        <f t="shared" si="89"/>
        <v/>
      </c>
      <c r="AO185" s="131" t="str">
        <f t="shared" si="89"/>
        <v/>
      </c>
      <c r="AP185" s="131" t="str">
        <f t="shared" si="90"/>
        <v/>
      </c>
      <c r="AQ185" s="131" t="str">
        <f t="shared" si="90"/>
        <v/>
      </c>
      <c r="AR185" s="131" t="str">
        <f t="shared" si="90"/>
        <v/>
      </c>
      <c r="AS185" s="131" t="str">
        <f t="shared" si="90"/>
        <v/>
      </c>
      <c r="AT185" s="131" t="str">
        <f t="shared" si="90"/>
        <v/>
      </c>
      <c r="AU185" s="131" t="str">
        <f t="shared" si="90"/>
        <v/>
      </c>
      <c r="AV185" s="131" t="str">
        <f t="shared" si="90"/>
        <v/>
      </c>
      <c r="AW185" s="131" t="str">
        <f t="shared" si="90"/>
        <v/>
      </c>
      <c r="AX185" s="131" t="str">
        <f t="shared" si="90"/>
        <v/>
      </c>
      <c r="AY185" s="131" t="str">
        <f t="shared" si="90"/>
        <v/>
      </c>
      <c r="AZ185" s="131" t="str">
        <f t="shared" si="90"/>
        <v/>
      </c>
    </row>
    <row r="186" spans="1:52" x14ac:dyDescent="0.2">
      <c r="A186" s="135">
        <v>177</v>
      </c>
      <c r="B186" s="131" t="str">
        <f t="shared" si="86"/>
        <v/>
      </c>
      <c r="C186" s="131" t="str">
        <f t="shared" si="86"/>
        <v/>
      </c>
      <c r="D186" s="131" t="str">
        <f t="shared" si="86"/>
        <v/>
      </c>
      <c r="E186" s="131" t="str">
        <f t="shared" si="86"/>
        <v/>
      </c>
      <c r="F186" s="131" t="str">
        <f t="shared" si="86"/>
        <v/>
      </c>
      <c r="G186" s="131" t="str">
        <f t="shared" si="86"/>
        <v/>
      </c>
      <c r="H186" s="131" t="str">
        <f t="shared" si="86"/>
        <v/>
      </c>
      <c r="I186" s="131" t="str">
        <f t="shared" si="86"/>
        <v/>
      </c>
      <c r="J186" s="131" t="str">
        <f t="shared" si="86"/>
        <v/>
      </c>
      <c r="K186" s="131" t="str">
        <f t="shared" si="86"/>
        <v/>
      </c>
      <c r="L186" s="131" t="str">
        <f t="shared" si="87"/>
        <v/>
      </c>
      <c r="M186" s="131" t="str">
        <f t="shared" si="87"/>
        <v/>
      </c>
      <c r="N186" s="131" t="str">
        <f t="shared" si="87"/>
        <v/>
      </c>
      <c r="O186" s="131" t="str">
        <f t="shared" si="87"/>
        <v/>
      </c>
      <c r="P186" s="131" t="str">
        <f t="shared" si="87"/>
        <v/>
      </c>
      <c r="Q186" s="131" t="str">
        <f t="shared" si="87"/>
        <v/>
      </c>
      <c r="R186" s="131" t="str">
        <f t="shared" si="87"/>
        <v/>
      </c>
      <c r="S186" s="131" t="str">
        <f t="shared" si="87"/>
        <v/>
      </c>
      <c r="T186" s="131" t="str">
        <f t="shared" si="87"/>
        <v/>
      </c>
      <c r="U186" s="131" t="str">
        <f t="shared" si="87"/>
        <v/>
      </c>
      <c r="V186" s="131" t="str">
        <f t="shared" si="88"/>
        <v/>
      </c>
      <c r="W186" s="131" t="str">
        <f t="shared" si="88"/>
        <v/>
      </c>
      <c r="X186" s="131" t="str">
        <f t="shared" si="88"/>
        <v/>
      </c>
      <c r="Y186" s="131" t="str">
        <f t="shared" si="88"/>
        <v/>
      </c>
      <c r="Z186" s="131" t="str">
        <f t="shared" si="88"/>
        <v/>
      </c>
      <c r="AA186" s="131" t="str">
        <f t="shared" si="88"/>
        <v/>
      </c>
      <c r="AB186" s="131" t="str">
        <f t="shared" si="88"/>
        <v/>
      </c>
      <c r="AC186" s="131" t="str">
        <f t="shared" si="88"/>
        <v/>
      </c>
      <c r="AD186" s="131" t="str">
        <f t="shared" si="88"/>
        <v/>
      </c>
      <c r="AE186" s="131" t="str">
        <f t="shared" si="88"/>
        <v/>
      </c>
      <c r="AF186" s="131" t="str">
        <f t="shared" si="89"/>
        <v/>
      </c>
      <c r="AG186" s="131" t="str">
        <f t="shared" si="89"/>
        <v/>
      </c>
      <c r="AH186" s="131" t="str">
        <f t="shared" si="89"/>
        <v/>
      </c>
      <c r="AI186" s="131" t="str">
        <f t="shared" si="89"/>
        <v/>
      </c>
      <c r="AJ186" s="131" t="str">
        <f t="shared" si="89"/>
        <v/>
      </c>
      <c r="AK186" s="131" t="str">
        <f t="shared" si="89"/>
        <v/>
      </c>
      <c r="AL186" s="131" t="str">
        <f t="shared" si="89"/>
        <v/>
      </c>
      <c r="AM186" s="131" t="str">
        <f t="shared" si="89"/>
        <v/>
      </c>
      <c r="AN186" s="131" t="str">
        <f t="shared" si="89"/>
        <v/>
      </c>
      <c r="AO186" s="131" t="str">
        <f t="shared" si="89"/>
        <v/>
      </c>
      <c r="AP186" s="131" t="str">
        <f t="shared" si="90"/>
        <v/>
      </c>
      <c r="AQ186" s="131" t="str">
        <f t="shared" si="90"/>
        <v/>
      </c>
      <c r="AR186" s="131" t="str">
        <f t="shared" si="90"/>
        <v/>
      </c>
      <c r="AS186" s="131" t="str">
        <f t="shared" si="90"/>
        <v/>
      </c>
      <c r="AT186" s="131" t="str">
        <f t="shared" si="90"/>
        <v/>
      </c>
      <c r="AU186" s="131" t="str">
        <f t="shared" si="90"/>
        <v/>
      </c>
      <c r="AV186" s="131" t="str">
        <f t="shared" si="90"/>
        <v/>
      </c>
      <c r="AW186" s="131" t="str">
        <f t="shared" si="90"/>
        <v/>
      </c>
      <c r="AX186" s="131" t="str">
        <f t="shared" si="90"/>
        <v/>
      </c>
      <c r="AY186" s="131" t="str">
        <f t="shared" si="90"/>
        <v/>
      </c>
      <c r="AZ186" s="131" t="str">
        <f t="shared" si="90"/>
        <v/>
      </c>
    </row>
    <row r="187" spans="1:52" x14ac:dyDescent="0.2">
      <c r="A187" s="135">
        <v>178</v>
      </c>
      <c r="B187" s="131" t="str">
        <f t="shared" si="86"/>
        <v/>
      </c>
      <c r="C187" s="131" t="str">
        <f t="shared" si="86"/>
        <v/>
      </c>
      <c r="D187" s="131" t="str">
        <f t="shared" si="86"/>
        <v/>
      </c>
      <c r="E187" s="131" t="str">
        <f t="shared" si="86"/>
        <v/>
      </c>
      <c r="F187" s="131" t="str">
        <f t="shared" si="86"/>
        <v/>
      </c>
      <c r="G187" s="131" t="str">
        <f t="shared" si="86"/>
        <v/>
      </c>
      <c r="H187" s="131" t="str">
        <f t="shared" si="86"/>
        <v/>
      </c>
      <c r="I187" s="131" t="str">
        <f t="shared" si="86"/>
        <v/>
      </c>
      <c r="J187" s="131" t="str">
        <f t="shared" si="86"/>
        <v/>
      </c>
      <c r="K187" s="131" t="str">
        <f t="shared" si="86"/>
        <v/>
      </c>
      <c r="L187" s="131" t="str">
        <f t="shared" si="87"/>
        <v/>
      </c>
      <c r="M187" s="131" t="str">
        <f t="shared" si="87"/>
        <v/>
      </c>
      <c r="N187" s="131" t="str">
        <f t="shared" si="87"/>
        <v/>
      </c>
      <c r="O187" s="131" t="str">
        <f t="shared" si="87"/>
        <v/>
      </c>
      <c r="P187" s="131" t="str">
        <f t="shared" si="87"/>
        <v/>
      </c>
      <c r="Q187" s="131" t="str">
        <f t="shared" si="87"/>
        <v/>
      </c>
      <c r="R187" s="131" t="str">
        <f t="shared" si="87"/>
        <v/>
      </c>
      <c r="S187" s="131" t="str">
        <f t="shared" si="87"/>
        <v/>
      </c>
      <c r="T187" s="131" t="str">
        <f t="shared" si="87"/>
        <v/>
      </c>
      <c r="U187" s="131" t="str">
        <f t="shared" si="87"/>
        <v/>
      </c>
      <c r="V187" s="131" t="str">
        <f t="shared" si="88"/>
        <v/>
      </c>
      <c r="W187" s="131" t="str">
        <f t="shared" si="88"/>
        <v/>
      </c>
      <c r="X187" s="131" t="str">
        <f t="shared" si="88"/>
        <v/>
      </c>
      <c r="Y187" s="131" t="str">
        <f t="shared" si="88"/>
        <v/>
      </c>
      <c r="Z187" s="131" t="str">
        <f t="shared" si="88"/>
        <v/>
      </c>
      <c r="AA187" s="131" t="str">
        <f t="shared" si="88"/>
        <v/>
      </c>
      <c r="AB187" s="131" t="str">
        <f t="shared" si="88"/>
        <v/>
      </c>
      <c r="AC187" s="131" t="str">
        <f t="shared" si="88"/>
        <v/>
      </c>
      <c r="AD187" s="131" t="str">
        <f t="shared" si="88"/>
        <v/>
      </c>
      <c r="AE187" s="131" t="str">
        <f t="shared" si="88"/>
        <v/>
      </c>
      <c r="AF187" s="131" t="str">
        <f t="shared" si="89"/>
        <v/>
      </c>
      <c r="AG187" s="131" t="str">
        <f t="shared" si="89"/>
        <v/>
      </c>
      <c r="AH187" s="131" t="str">
        <f t="shared" si="89"/>
        <v/>
      </c>
      <c r="AI187" s="131" t="str">
        <f t="shared" si="89"/>
        <v/>
      </c>
      <c r="AJ187" s="131" t="str">
        <f t="shared" si="89"/>
        <v/>
      </c>
      <c r="AK187" s="131" t="str">
        <f t="shared" si="89"/>
        <v/>
      </c>
      <c r="AL187" s="131" t="str">
        <f t="shared" si="89"/>
        <v/>
      </c>
      <c r="AM187" s="131" t="str">
        <f t="shared" si="89"/>
        <v/>
      </c>
      <c r="AN187" s="131" t="str">
        <f t="shared" si="89"/>
        <v/>
      </c>
      <c r="AO187" s="131" t="str">
        <f t="shared" si="89"/>
        <v/>
      </c>
      <c r="AP187" s="131" t="str">
        <f t="shared" si="90"/>
        <v/>
      </c>
      <c r="AQ187" s="131" t="str">
        <f t="shared" si="90"/>
        <v/>
      </c>
      <c r="AR187" s="131" t="str">
        <f t="shared" si="90"/>
        <v/>
      </c>
      <c r="AS187" s="131" t="str">
        <f t="shared" si="90"/>
        <v/>
      </c>
      <c r="AT187" s="131" t="str">
        <f t="shared" si="90"/>
        <v/>
      </c>
      <c r="AU187" s="131" t="str">
        <f t="shared" si="90"/>
        <v/>
      </c>
      <c r="AV187" s="131" t="str">
        <f t="shared" si="90"/>
        <v/>
      </c>
      <c r="AW187" s="131" t="str">
        <f t="shared" si="90"/>
        <v/>
      </c>
      <c r="AX187" s="131" t="str">
        <f t="shared" si="90"/>
        <v/>
      </c>
      <c r="AY187" s="131" t="str">
        <f t="shared" si="90"/>
        <v/>
      </c>
      <c r="AZ187" s="131" t="str">
        <f t="shared" si="90"/>
        <v/>
      </c>
    </row>
    <row r="188" spans="1:52" x14ac:dyDescent="0.2">
      <c r="A188" s="135">
        <v>179</v>
      </c>
      <c r="B188" s="131" t="str">
        <f t="shared" si="86"/>
        <v/>
      </c>
      <c r="C188" s="131" t="str">
        <f t="shared" si="86"/>
        <v/>
      </c>
      <c r="D188" s="131" t="str">
        <f t="shared" si="86"/>
        <v/>
      </c>
      <c r="E188" s="131" t="str">
        <f t="shared" si="86"/>
        <v/>
      </c>
      <c r="F188" s="131" t="str">
        <f t="shared" si="86"/>
        <v/>
      </c>
      <c r="G188" s="131" t="str">
        <f t="shared" si="86"/>
        <v/>
      </c>
      <c r="H188" s="131" t="str">
        <f t="shared" si="86"/>
        <v/>
      </c>
      <c r="I188" s="131" t="str">
        <f t="shared" si="86"/>
        <v/>
      </c>
      <c r="J188" s="131" t="str">
        <f t="shared" si="86"/>
        <v/>
      </c>
      <c r="K188" s="131" t="str">
        <f t="shared" si="86"/>
        <v/>
      </c>
      <c r="L188" s="131" t="str">
        <f t="shared" si="87"/>
        <v/>
      </c>
      <c r="M188" s="131" t="str">
        <f t="shared" si="87"/>
        <v/>
      </c>
      <c r="N188" s="131" t="str">
        <f t="shared" si="87"/>
        <v/>
      </c>
      <c r="O188" s="131" t="str">
        <f t="shared" si="87"/>
        <v/>
      </c>
      <c r="P188" s="131" t="str">
        <f t="shared" si="87"/>
        <v/>
      </c>
      <c r="Q188" s="131" t="str">
        <f t="shared" si="87"/>
        <v/>
      </c>
      <c r="R188" s="131" t="str">
        <f t="shared" si="87"/>
        <v/>
      </c>
      <c r="S188" s="131" t="str">
        <f t="shared" si="87"/>
        <v/>
      </c>
      <c r="T188" s="131" t="str">
        <f t="shared" si="87"/>
        <v/>
      </c>
      <c r="U188" s="131" t="str">
        <f t="shared" si="87"/>
        <v/>
      </c>
      <c r="V188" s="131" t="str">
        <f t="shared" si="88"/>
        <v/>
      </c>
      <c r="W188" s="131" t="str">
        <f t="shared" si="88"/>
        <v/>
      </c>
      <c r="X188" s="131" t="str">
        <f t="shared" si="88"/>
        <v/>
      </c>
      <c r="Y188" s="131" t="str">
        <f t="shared" si="88"/>
        <v/>
      </c>
      <c r="Z188" s="131" t="str">
        <f t="shared" si="88"/>
        <v/>
      </c>
      <c r="AA188" s="131" t="str">
        <f t="shared" si="88"/>
        <v/>
      </c>
      <c r="AB188" s="131" t="str">
        <f t="shared" si="88"/>
        <v/>
      </c>
      <c r="AC188" s="131" t="str">
        <f t="shared" si="88"/>
        <v/>
      </c>
      <c r="AD188" s="131" t="str">
        <f t="shared" si="88"/>
        <v/>
      </c>
      <c r="AE188" s="131" t="str">
        <f t="shared" si="88"/>
        <v/>
      </c>
      <c r="AF188" s="131" t="str">
        <f t="shared" si="89"/>
        <v/>
      </c>
      <c r="AG188" s="131" t="str">
        <f t="shared" si="89"/>
        <v/>
      </c>
      <c r="AH188" s="131" t="str">
        <f t="shared" si="89"/>
        <v/>
      </c>
      <c r="AI188" s="131" t="str">
        <f t="shared" si="89"/>
        <v/>
      </c>
      <c r="AJ188" s="131" t="str">
        <f t="shared" si="89"/>
        <v/>
      </c>
      <c r="AK188" s="131" t="str">
        <f t="shared" si="89"/>
        <v/>
      </c>
      <c r="AL188" s="131" t="str">
        <f t="shared" si="89"/>
        <v/>
      </c>
      <c r="AM188" s="131" t="str">
        <f t="shared" si="89"/>
        <v/>
      </c>
      <c r="AN188" s="131" t="str">
        <f t="shared" si="89"/>
        <v/>
      </c>
      <c r="AO188" s="131" t="str">
        <f t="shared" si="89"/>
        <v/>
      </c>
      <c r="AP188" s="131" t="str">
        <f t="shared" si="90"/>
        <v/>
      </c>
      <c r="AQ188" s="131" t="str">
        <f t="shared" si="90"/>
        <v/>
      </c>
      <c r="AR188" s="131" t="str">
        <f t="shared" si="90"/>
        <v/>
      </c>
      <c r="AS188" s="131" t="str">
        <f t="shared" si="90"/>
        <v/>
      </c>
      <c r="AT188" s="131" t="str">
        <f t="shared" si="90"/>
        <v/>
      </c>
      <c r="AU188" s="131" t="str">
        <f t="shared" si="90"/>
        <v/>
      </c>
      <c r="AV188" s="131" t="str">
        <f t="shared" si="90"/>
        <v/>
      </c>
      <c r="AW188" s="131" t="str">
        <f t="shared" si="90"/>
        <v/>
      </c>
      <c r="AX188" s="131" t="str">
        <f t="shared" si="90"/>
        <v/>
      </c>
      <c r="AY188" s="131" t="str">
        <f t="shared" si="90"/>
        <v/>
      </c>
      <c r="AZ188" s="131" t="str">
        <f t="shared" si="90"/>
        <v/>
      </c>
    </row>
    <row r="189" spans="1:52" x14ac:dyDescent="0.2">
      <c r="A189" s="135">
        <v>180</v>
      </c>
      <c r="B189" s="131" t="str">
        <f t="shared" si="86"/>
        <v/>
      </c>
      <c r="C189" s="131" t="str">
        <f t="shared" si="86"/>
        <v/>
      </c>
      <c r="D189" s="131" t="str">
        <f t="shared" si="86"/>
        <v/>
      </c>
      <c r="E189" s="131" t="str">
        <f t="shared" si="86"/>
        <v/>
      </c>
      <c r="F189" s="131" t="str">
        <f t="shared" si="86"/>
        <v/>
      </c>
      <c r="G189" s="131" t="str">
        <f t="shared" si="86"/>
        <v/>
      </c>
      <c r="H189" s="131" t="str">
        <f t="shared" si="86"/>
        <v/>
      </c>
      <c r="I189" s="131" t="str">
        <f t="shared" si="86"/>
        <v/>
      </c>
      <c r="J189" s="131" t="str">
        <f t="shared" si="86"/>
        <v/>
      </c>
      <c r="K189" s="131" t="str">
        <f t="shared" si="86"/>
        <v/>
      </c>
      <c r="L189" s="131" t="str">
        <f t="shared" si="87"/>
        <v/>
      </c>
      <c r="M189" s="131" t="str">
        <f t="shared" si="87"/>
        <v/>
      </c>
      <c r="N189" s="131" t="str">
        <f t="shared" si="87"/>
        <v/>
      </c>
      <c r="O189" s="131" t="str">
        <f t="shared" si="87"/>
        <v/>
      </c>
      <c r="P189" s="131" t="str">
        <f t="shared" si="87"/>
        <v/>
      </c>
      <c r="Q189" s="131" t="str">
        <f t="shared" si="87"/>
        <v/>
      </c>
      <c r="R189" s="131" t="str">
        <f t="shared" si="87"/>
        <v/>
      </c>
      <c r="S189" s="131" t="str">
        <f t="shared" si="87"/>
        <v/>
      </c>
      <c r="T189" s="131" t="str">
        <f t="shared" si="87"/>
        <v/>
      </c>
      <c r="U189" s="131" t="str">
        <f t="shared" si="87"/>
        <v/>
      </c>
      <c r="V189" s="131" t="str">
        <f t="shared" si="88"/>
        <v/>
      </c>
      <c r="W189" s="131" t="str">
        <f t="shared" si="88"/>
        <v/>
      </c>
      <c r="X189" s="131" t="str">
        <f t="shared" si="88"/>
        <v/>
      </c>
      <c r="Y189" s="131" t="str">
        <f t="shared" si="88"/>
        <v/>
      </c>
      <c r="Z189" s="131" t="str">
        <f t="shared" si="88"/>
        <v/>
      </c>
      <c r="AA189" s="131" t="str">
        <f t="shared" si="88"/>
        <v/>
      </c>
      <c r="AB189" s="131" t="str">
        <f t="shared" si="88"/>
        <v/>
      </c>
      <c r="AC189" s="131" t="str">
        <f t="shared" si="88"/>
        <v/>
      </c>
      <c r="AD189" s="131" t="str">
        <f t="shared" si="88"/>
        <v/>
      </c>
      <c r="AE189" s="131" t="str">
        <f t="shared" si="88"/>
        <v/>
      </c>
      <c r="AF189" s="131" t="str">
        <f t="shared" si="89"/>
        <v/>
      </c>
      <c r="AG189" s="131" t="str">
        <f t="shared" si="89"/>
        <v/>
      </c>
      <c r="AH189" s="131" t="str">
        <f t="shared" si="89"/>
        <v/>
      </c>
      <c r="AI189" s="131" t="str">
        <f t="shared" si="89"/>
        <v/>
      </c>
      <c r="AJ189" s="131" t="str">
        <f t="shared" si="89"/>
        <v/>
      </c>
      <c r="AK189" s="131" t="str">
        <f t="shared" si="89"/>
        <v/>
      </c>
      <c r="AL189" s="131" t="str">
        <f t="shared" si="89"/>
        <v/>
      </c>
      <c r="AM189" s="131" t="str">
        <f t="shared" si="89"/>
        <v/>
      </c>
      <c r="AN189" s="131" t="str">
        <f t="shared" si="89"/>
        <v/>
      </c>
      <c r="AO189" s="131" t="str">
        <f t="shared" si="89"/>
        <v/>
      </c>
      <c r="AP189" s="131" t="str">
        <f t="shared" si="90"/>
        <v/>
      </c>
      <c r="AQ189" s="131" t="str">
        <f t="shared" si="90"/>
        <v/>
      </c>
      <c r="AR189" s="131" t="str">
        <f t="shared" si="90"/>
        <v/>
      </c>
      <c r="AS189" s="131" t="str">
        <f t="shared" si="90"/>
        <v/>
      </c>
      <c r="AT189" s="131" t="str">
        <f t="shared" si="90"/>
        <v/>
      </c>
      <c r="AU189" s="131" t="str">
        <f t="shared" si="90"/>
        <v/>
      </c>
      <c r="AV189" s="131" t="str">
        <f t="shared" si="90"/>
        <v/>
      </c>
      <c r="AW189" s="131" t="str">
        <f t="shared" si="90"/>
        <v/>
      </c>
      <c r="AX189" s="131" t="str">
        <f t="shared" si="90"/>
        <v/>
      </c>
      <c r="AY189" s="131" t="str">
        <f t="shared" si="90"/>
        <v/>
      </c>
      <c r="AZ189" s="131" t="str">
        <f t="shared" si="90"/>
        <v/>
      </c>
    </row>
    <row r="190" spans="1:52" x14ac:dyDescent="0.2">
      <c r="A190" s="135">
        <v>181</v>
      </c>
      <c r="B190" s="131" t="str">
        <f t="shared" ref="B190:K199" si="91">IFERROR(VLOOKUP($B$3&amp;"_"&amp;B$8&amp;$A190,LookUpTable_CountyName_AllYears,3,FALSE),"")</f>
        <v/>
      </c>
      <c r="C190" s="131" t="str">
        <f t="shared" si="91"/>
        <v/>
      </c>
      <c r="D190" s="131" t="str">
        <f t="shared" si="91"/>
        <v/>
      </c>
      <c r="E190" s="131" t="str">
        <f t="shared" si="91"/>
        <v/>
      </c>
      <c r="F190" s="131" t="str">
        <f t="shared" si="91"/>
        <v/>
      </c>
      <c r="G190" s="131" t="str">
        <f t="shared" si="91"/>
        <v/>
      </c>
      <c r="H190" s="131" t="str">
        <f t="shared" si="91"/>
        <v/>
      </c>
      <c r="I190" s="131" t="str">
        <f t="shared" si="91"/>
        <v/>
      </c>
      <c r="J190" s="131" t="str">
        <f t="shared" si="91"/>
        <v/>
      </c>
      <c r="K190" s="131" t="str">
        <f t="shared" si="91"/>
        <v/>
      </c>
      <c r="L190" s="131" t="str">
        <f t="shared" ref="L190:U199" si="92">IFERROR(VLOOKUP($B$3&amp;"_"&amp;L$8&amp;$A190,LookUpTable_CountyName_AllYears,3,FALSE),"")</f>
        <v/>
      </c>
      <c r="M190" s="131" t="str">
        <f t="shared" si="92"/>
        <v/>
      </c>
      <c r="N190" s="131" t="str">
        <f t="shared" si="92"/>
        <v/>
      </c>
      <c r="O190" s="131" t="str">
        <f t="shared" si="92"/>
        <v/>
      </c>
      <c r="P190" s="131" t="str">
        <f t="shared" si="92"/>
        <v/>
      </c>
      <c r="Q190" s="131" t="str">
        <f t="shared" si="92"/>
        <v/>
      </c>
      <c r="R190" s="131" t="str">
        <f t="shared" si="92"/>
        <v/>
      </c>
      <c r="S190" s="131" t="str">
        <f t="shared" si="92"/>
        <v/>
      </c>
      <c r="T190" s="131" t="str">
        <f t="shared" si="92"/>
        <v/>
      </c>
      <c r="U190" s="131" t="str">
        <f t="shared" si="92"/>
        <v/>
      </c>
      <c r="V190" s="131" t="str">
        <f t="shared" ref="V190:AE199" si="93">IFERROR(VLOOKUP($B$3&amp;"_"&amp;V$8&amp;$A190,LookUpTable_CountyName_AllYears,3,FALSE),"")</f>
        <v/>
      </c>
      <c r="W190" s="131" t="str">
        <f t="shared" si="93"/>
        <v/>
      </c>
      <c r="X190" s="131" t="str">
        <f t="shared" si="93"/>
        <v/>
      </c>
      <c r="Y190" s="131" t="str">
        <f t="shared" si="93"/>
        <v/>
      </c>
      <c r="Z190" s="131" t="str">
        <f t="shared" si="93"/>
        <v/>
      </c>
      <c r="AA190" s="131" t="str">
        <f t="shared" si="93"/>
        <v/>
      </c>
      <c r="AB190" s="131" t="str">
        <f t="shared" si="93"/>
        <v/>
      </c>
      <c r="AC190" s="131" t="str">
        <f t="shared" si="93"/>
        <v/>
      </c>
      <c r="AD190" s="131" t="str">
        <f t="shared" si="93"/>
        <v/>
      </c>
      <c r="AE190" s="131" t="str">
        <f t="shared" si="93"/>
        <v/>
      </c>
      <c r="AF190" s="131" t="str">
        <f t="shared" ref="AF190:AO199" si="94">IFERROR(VLOOKUP($B$3&amp;"_"&amp;AF$8&amp;$A190,LookUpTable_CountyName_AllYears,3,FALSE),"")</f>
        <v/>
      </c>
      <c r="AG190" s="131" t="str">
        <f t="shared" si="94"/>
        <v/>
      </c>
      <c r="AH190" s="131" t="str">
        <f t="shared" si="94"/>
        <v/>
      </c>
      <c r="AI190" s="131" t="str">
        <f t="shared" si="94"/>
        <v/>
      </c>
      <c r="AJ190" s="131" t="str">
        <f t="shared" si="94"/>
        <v/>
      </c>
      <c r="AK190" s="131" t="str">
        <f t="shared" si="94"/>
        <v/>
      </c>
      <c r="AL190" s="131" t="str">
        <f t="shared" si="94"/>
        <v/>
      </c>
      <c r="AM190" s="131" t="str">
        <f t="shared" si="94"/>
        <v/>
      </c>
      <c r="AN190" s="131" t="str">
        <f t="shared" si="94"/>
        <v/>
      </c>
      <c r="AO190" s="131" t="str">
        <f t="shared" si="94"/>
        <v/>
      </c>
      <c r="AP190" s="131" t="str">
        <f t="shared" ref="AP190:AZ199" si="95">IFERROR(VLOOKUP($B$3&amp;"_"&amp;AP$8&amp;$A190,LookUpTable_CountyName_AllYears,3,FALSE),"")</f>
        <v/>
      </c>
      <c r="AQ190" s="131" t="str">
        <f t="shared" si="95"/>
        <v/>
      </c>
      <c r="AR190" s="131" t="str">
        <f t="shared" si="95"/>
        <v/>
      </c>
      <c r="AS190" s="131" t="str">
        <f t="shared" si="95"/>
        <v/>
      </c>
      <c r="AT190" s="131" t="str">
        <f t="shared" si="95"/>
        <v/>
      </c>
      <c r="AU190" s="131" t="str">
        <f t="shared" si="95"/>
        <v/>
      </c>
      <c r="AV190" s="131" t="str">
        <f t="shared" si="95"/>
        <v/>
      </c>
      <c r="AW190" s="131" t="str">
        <f t="shared" si="95"/>
        <v/>
      </c>
      <c r="AX190" s="131" t="str">
        <f t="shared" si="95"/>
        <v/>
      </c>
      <c r="AY190" s="131" t="str">
        <f t="shared" si="95"/>
        <v/>
      </c>
      <c r="AZ190" s="131" t="str">
        <f t="shared" si="95"/>
        <v/>
      </c>
    </row>
    <row r="191" spans="1:52" x14ac:dyDescent="0.2">
      <c r="A191" s="135">
        <v>182</v>
      </c>
      <c r="B191" s="131" t="str">
        <f t="shared" si="91"/>
        <v/>
      </c>
      <c r="C191" s="131" t="str">
        <f t="shared" si="91"/>
        <v/>
      </c>
      <c r="D191" s="131" t="str">
        <f t="shared" si="91"/>
        <v/>
      </c>
      <c r="E191" s="131" t="str">
        <f t="shared" si="91"/>
        <v/>
      </c>
      <c r="F191" s="131" t="str">
        <f t="shared" si="91"/>
        <v/>
      </c>
      <c r="G191" s="131" t="str">
        <f t="shared" si="91"/>
        <v/>
      </c>
      <c r="H191" s="131" t="str">
        <f t="shared" si="91"/>
        <v/>
      </c>
      <c r="I191" s="131" t="str">
        <f t="shared" si="91"/>
        <v/>
      </c>
      <c r="J191" s="131" t="str">
        <f t="shared" si="91"/>
        <v/>
      </c>
      <c r="K191" s="131" t="str">
        <f t="shared" si="91"/>
        <v/>
      </c>
      <c r="L191" s="131" t="str">
        <f t="shared" si="92"/>
        <v/>
      </c>
      <c r="M191" s="131" t="str">
        <f t="shared" si="92"/>
        <v/>
      </c>
      <c r="N191" s="131" t="str">
        <f t="shared" si="92"/>
        <v/>
      </c>
      <c r="O191" s="131" t="str">
        <f t="shared" si="92"/>
        <v/>
      </c>
      <c r="P191" s="131" t="str">
        <f t="shared" si="92"/>
        <v/>
      </c>
      <c r="Q191" s="131" t="str">
        <f t="shared" si="92"/>
        <v/>
      </c>
      <c r="R191" s="131" t="str">
        <f t="shared" si="92"/>
        <v/>
      </c>
      <c r="S191" s="131" t="str">
        <f t="shared" si="92"/>
        <v/>
      </c>
      <c r="T191" s="131" t="str">
        <f t="shared" si="92"/>
        <v/>
      </c>
      <c r="U191" s="131" t="str">
        <f t="shared" si="92"/>
        <v/>
      </c>
      <c r="V191" s="131" t="str">
        <f t="shared" si="93"/>
        <v/>
      </c>
      <c r="W191" s="131" t="str">
        <f t="shared" si="93"/>
        <v/>
      </c>
      <c r="X191" s="131" t="str">
        <f t="shared" si="93"/>
        <v/>
      </c>
      <c r="Y191" s="131" t="str">
        <f t="shared" si="93"/>
        <v/>
      </c>
      <c r="Z191" s="131" t="str">
        <f t="shared" si="93"/>
        <v/>
      </c>
      <c r="AA191" s="131" t="str">
        <f t="shared" si="93"/>
        <v/>
      </c>
      <c r="AB191" s="131" t="str">
        <f t="shared" si="93"/>
        <v/>
      </c>
      <c r="AC191" s="131" t="str">
        <f t="shared" si="93"/>
        <v/>
      </c>
      <c r="AD191" s="131" t="str">
        <f t="shared" si="93"/>
        <v/>
      </c>
      <c r="AE191" s="131" t="str">
        <f t="shared" si="93"/>
        <v/>
      </c>
      <c r="AF191" s="131" t="str">
        <f t="shared" si="94"/>
        <v/>
      </c>
      <c r="AG191" s="131" t="str">
        <f t="shared" si="94"/>
        <v/>
      </c>
      <c r="AH191" s="131" t="str">
        <f t="shared" si="94"/>
        <v/>
      </c>
      <c r="AI191" s="131" t="str">
        <f t="shared" si="94"/>
        <v/>
      </c>
      <c r="AJ191" s="131" t="str">
        <f t="shared" si="94"/>
        <v/>
      </c>
      <c r="AK191" s="131" t="str">
        <f t="shared" si="94"/>
        <v/>
      </c>
      <c r="AL191" s="131" t="str">
        <f t="shared" si="94"/>
        <v/>
      </c>
      <c r="AM191" s="131" t="str">
        <f t="shared" si="94"/>
        <v/>
      </c>
      <c r="AN191" s="131" t="str">
        <f t="shared" si="94"/>
        <v/>
      </c>
      <c r="AO191" s="131" t="str">
        <f t="shared" si="94"/>
        <v/>
      </c>
      <c r="AP191" s="131" t="str">
        <f t="shared" si="95"/>
        <v/>
      </c>
      <c r="AQ191" s="131" t="str">
        <f t="shared" si="95"/>
        <v/>
      </c>
      <c r="AR191" s="131" t="str">
        <f t="shared" si="95"/>
        <v/>
      </c>
      <c r="AS191" s="131" t="str">
        <f t="shared" si="95"/>
        <v/>
      </c>
      <c r="AT191" s="131" t="str">
        <f t="shared" si="95"/>
        <v/>
      </c>
      <c r="AU191" s="131" t="str">
        <f t="shared" si="95"/>
        <v/>
      </c>
      <c r="AV191" s="131" t="str">
        <f t="shared" si="95"/>
        <v/>
      </c>
      <c r="AW191" s="131" t="str">
        <f t="shared" si="95"/>
        <v/>
      </c>
      <c r="AX191" s="131" t="str">
        <f t="shared" si="95"/>
        <v/>
      </c>
      <c r="AY191" s="131" t="str">
        <f t="shared" si="95"/>
        <v/>
      </c>
      <c r="AZ191" s="131" t="str">
        <f t="shared" si="95"/>
        <v/>
      </c>
    </row>
    <row r="192" spans="1:52" x14ac:dyDescent="0.2">
      <c r="A192" s="135">
        <v>183</v>
      </c>
      <c r="B192" s="131" t="str">
        <f t="shared" si="91"/>
        <v/>
      </c>
      <c r="C192" s="131" t="str">
        <f t="shared" si="91"/>
        <v/>
      </c>
      <c r="D192" s="131" t="str">
        <f t="shared" si="91"/>
        <v/>
      </c>
      <c r="E192" s="131" t="str">
        <f t="shared" si="91"/>
        <v/>
      </c>
      <c r="F192" s="131" t="str">
        <f t="shared" si="91"/>
        <v/>
      </c>
      <c r="G192" s="131" t="str">
        <f t="shared" si="91"/>
        <v/>
      </c>
      <c r="H192" s="131" t="str">
        <f t="shared" si="91"/>
        <v/>
      </c>
      <c r="I192" s="131" t="str">
        <f t="shared" si="91"/>
        <v/>
      </c>
      <c r="J192" s="131" t="str">
        <f t="shared" si="91"/>
        <v/>
      </c>
      <c r="K192" s="131" t="str">
        <f t="shared" si="91"/>
        <v/>
      </c>
      <c r="L192" s="131" t="str">
        <f t="shared" si="92"/>
        <v/>
      </c>
      <c r="M192" s="131" t="str">
        <f t="shared" si="92"/>
        <v/>
      </c>
      <c r="N192" s="131" t="str">
        <f t="shared" si="92"/>
        <v/>
      </c>
      <c r="O192" s="131" t="str">
        <f t="shared" si="92"/>
        <v/>
      </c>
      <c r="P192" s="131" t="str">
        <f t="shared" si="92"/>
        <v/>
      </c>
      <c r="Q192" s="131" t="str">
        <f t="shared" si="92"/>
        <v/>
      </c>
      <c r="R192" s="131" t="str">
        <f t="shared" si="92"/>
        <v/>
      </c>
      <c r="S192" s="131" t="str">
        <f t="shared" si="92"/>
        <v/>
      </c>
      <c r="T192" s="131" t="str">
        <f t="shared" si="92"/>
        <v/>
      </c>
      <c r="U192" s="131" t="str">
        <f t="shared" si="92"/>
        <v/>
      </c>
      <c r="V192" s="131" t="str">
        <f t="shared" si="93"/>
        <v/>
      </c>
      <c r="W192" s="131" t="str">
        <f t="shared" si="93"/>
        <v/>
      </c>
      <c r="X192" s="131" t="str">
        <f t="shared" si="93"/>
        <v/>
      </c>
      <c r="Y192" s="131" t="str">
        <f t="shared" si="93"/>
        <v/>
      </c>
      <c r="Z192" s="131" t="str">
        <f t="shared" si="93"/>
        <v/>
      </c>
      <c r="AA192" s="131" t="str">
        <f t="shared" si="93"/>
        <v/>
      </c>
      <c r="AB192" s="131" t="str">
        <f t="shared" si="93"/>
        <v/>
      </c>
      <c r="AC192" s="131" t="str">
        <f t="shared" si="93"/>
        <v/>
      </c>
      <c r="AD192" s="131" t="str">
        <f t="shared" si="93"/>
        <v/>
      </c>
      <c r="AE192" s="131" t="str">
        <f t="shared" si="93"/>
        <v/>
      </c>
      <c r="AF192" s="131" t="str">
        <f t="shared" si="94"/>
        <v/>
      </c>
      <c r="AG192" s="131" t="str">
        <f t="shared" si="94"/>
        <v/>
      </c>
      <c r="AH192" s="131" t="str">
        <f t="shared" si="94"/>
        <v/>
      </c>
      <c r="AI192" s="131" t="str">
        <f t="shared" si="94"/>
        <v/>
      </c>
      <c r="AJ192" s="131" t="str">
        <f t="shared" si="94"/>
        <v/>
      </c>
      <c r="AK192" s="131" t="str">
        <f t="shared" si="94"/>
        <v/>
      </c>
      <c r="AL192" s="131" t="str">
        <f t="shared" si="94"/>
        <v/>
      </c>
      <c r="AM192" s="131" t="str">
        <f t="shared" si="94"/>
        <v/>
      </c>
      <c r="AN192" s="131" t="str">
        <f t="shared" si="94"/>
        <v/>
      </c>
      <c r="AO192" s="131" t="str">
        <f t="shared" si="94"/>
        <v/>
      </c>
      <c r="AP192" s="131" t="str">
        <f t="shared" si="95"/>
        <v/>
      </c>
      <c r="AQ192" s="131" t="str">
        <f t="shared" si="95"/>
        <v/>
      </c>
      <c r="AR192" s="131" t="str">
        <f t="shared" si="95"/>
        <v/>
      </c>
      <c r="AS192" s="131" t="str">
        <f t="shared" si="95"/>
        <v/>
      </c>
      <c r="AT192" s="131" t="str">
        <f t="shared" si="95"/>
        <v/>
      </c>
      <c r="AU192" s="131" t="str">
        <f t="shared" si="95"/>
        <v/>
      </c>
      <c r="AV192" s="131" t="str">
        <f t="shared" si="95"/>
        <v/>
      </c>
      <c r="AW192" s="131" t="str">
        <f t="shared" si="95"/>
        <v/>
      </c>
      <c r="AX192" s="131" t="str">
        <f t="shared" si="95"/>
        <v/>
      </c>
      <c r="AY192" s="131" t="str">
        <f t="shared" si="95"/>
        <v/>
      </c>
      <c r="AZ192" s="131" t="str">
        <f t="shared" si="95"/>
        <v/>
      </c>
    </row>
    <row r="193" spans="1:52" x14ac:dyDescent="0.2">
      <c r="A193" s="135">
        <v>184</v>
      </c>
      <c r="B193" s="131" t="str">
        <f t="shared" si="91"/>
        <v/>
      </c>
      <c r="C193" s="131" t="str">
        <f t="shared" si="91"/>
        <v/>
      </c>
      <c r="D193" s="131" t="str">
        <f t="shared" si="91"/>
        <v/>
      </c>
      <c r="E193" s="131" t="str">
        <f t="shared" si="91"/>
        <v/>
      </c>
      <c r="F193" s="131" t="str">
        <f t="shared" si="91"/>
        <v/>
      </c>
      <c r="G193" s="131" t="str">
        <f t="shared" si="91"/>
        <v/>
      </c>
      <c r="H193" s="131" t="str">
        <f t="shared" si="91"/>
        <v/>
      </c>
      <c r="I193" s="131" t="str">
        <f t="shared" si="91"/>
        <v/>
      </c>
      <c r="J193" s="131" t="str">
        <f t="shared" si="91"/>
        <v/>
      </c>
      <c r="K193" s="131" t="str">
        <f t="shared" si="91"/>
        <v/>
      </c>
      <c r="L193" s="131" t="str">
        <f t="shared" si="92"/>
        <v/>
      </c>
      <c r="M193" s="131" t="str">
        <f t="shared" si="92"/>
        <v/>
      </c>
      <c r="N193" s="131" t="str">
        <f t="shared" si="92"/>
        <v/>
      </c>
      <c r="O193" s="131" t="str">
        <f t="shared" si="92"/>
        <v/>
      </c>
      <c r="P193" s="131" t="str">
        <f t="shared" si="92"/>
        <v/>
      </c>
      <c r="Q193" s="131" t="str">
        <f t="shared" si="92"/>
        <v/>
      </c>
      <c r="R193" s="131" t="str">
        <f t="shared" si="92"/>
        <v/>
      </c>
      <c r="S193" s="131" t="str">
        <f t="shared" si="92"/>
        <v/>
      </c>
      <c r="T193" s="131" t="str">
        <f t="shared" si="92"/>
        <v/>
      </c>
      <c r="U193" s="131" t="str">
        <f t="shared" si="92"/>
        <v/>
      </c>
      <c r="V193" s="131" t="str">
        <f t="shared" si="93"/>
        <v/>
      </c>
      <c r="W193" s="131" t="str">
        <f t="shared" si="93"/>
        <v/>
      </c>
      <c r="X193" s="131" t="str">
        <f t="shared" si="93"/>
        <v/>
      </c>
      <c r="Y193" s="131" t="str">
        <f t="shared" si="93"/>
        <v/>
      </c>
      <c r="Z193" s="131" t="str">
        <f t="shared" si="93"/>
        <v/>
      </c>
      <c r="AA193" s="131" t="str">
        <f t="shared" si="93"/>
        <v/>
      </c>
      <c r="AB193" s="131" t="str">
        <f t="shared" si="93"/>
        <v/>
      </c>
      <c r="AC193" s="131" t="str">
        <f t="shared" si="93"/>
        <v/>
      </c>
      <c r="AD193" s="131" t="str">
        <f t="shared" si="93"/>
        <v/>
      </c>
      <c r="AE193" s="131" t="str">
        <f t="shared" si="93"/>
        <v/>
      </c>
      <c r="AF193" s="131" t="str">
        <f t="shared" si="94"/>
        <v/>
      </c>
      <c r="AG193" s="131" t="str">
        <f t="shared" si="94"/>
        <v/>
      </c>
      <c r="AH193" s="131" t="str">
        <f t="shared" si="94"/>
        <v/>
      </c>
      <c r="AI193" s="131" t="str">
        <f t="shared" si="94"/>
        <v/>
      </c>
      <c r="AJ193" s="131" t="str">
        <f t="shared" si="94"/>
        <v/>
      </c>
      <c r="AK193" s="131" t="str">
        <f t="shared" si="94"/>
        <v/>
      </c>
      <c r="AL193" s="131" t="str">
        <f t="shared" si="94"/>
        <v/>
      </c>
      <c r="AM193" s="131" t="str">
        <f t="shared" si="94"/>
        <v/>
      </c>
      <c r="AN193" s="131" t="str">
        <f t="shared" si="94"/>
        <v/>
      </c>
      <c r="AO193" s="131" t="str">
        <f t="shared" si="94"/>
        <v/>
      </c>
      <c r="AP193" s="131" t="str">
        <f t="shared" si="95"/>
        <v/>
      </c>
      <c r="AQ193" s="131" t="str">
        <f t="shared" si="95"/>
        <v/>
      </c>
      <c r="AR193" s="131" t="str">
        <f t="shared" si="95"/>
        <v/>
      </c>
      <c r="AS193" s="131" t="str">
        <f t="shared" si="95"/>
        <v/>
      </c>
      <c r="AT193" s="131" t="str">
        <f t="shared" si="95"/>
        <v/>
      </c>
      <c r="AU193" s="131" t="str">
        <f t="shared" si="95"/>
        <v/>
      </c>
      <c r="AV193" s="131" t="str">
        <f t="shared" si="95"/>
        <v/>
      </c>
      <c r="AW193" s="131" t="str">
        <f t="shared" si="95"/>
        <v/>
      </c>
      <c r="AX193" s="131" t="str">
        <f t="shared" si="95"/>
        <v/>
      </c>
      <c r="AY193" s="131" t="str">
        <f t="shared" si="95"/>
        <v/>
      </c>
      <c r="AZ193" s="131" t="str">
        <f t="shared" si="95"/>
        <v/>
      </c>
    </row>
    <row r="194" spans="1:52" x14ac:dyDescent="0.2">
      <c r="A194" s="135">
        <v>185</v>
      </c>
      <c r="B194" s="131" t="str">
        <f t="shared" si="91"/>
        <v/>
      </c>
      <c r="C194" s="131" t="str">
        <f t="shared" si="91"/>
        <v/>
      </c>
      <c r="D194" s="131" t="str">
        <f t="shared" si="91"/>
        <v/>
      </c>
      <c r="E194" s="131" t="str">
        <f t="shared" si="91"/>
        <v/>
      </c>
      <c r="F194" s="131" t="str">
        <f t="shared" si="91"/>
        <v/>
      </c>
      <c r="G194" s="131" t="str">
        <f t="shared" si="91"/>
        <v/>
      </c>
      <c r="H194" s="131" t="str">
        <f t="shared" si="91"/>
        <v/>
      </c>
      <c r="I194" s="131" t="str">
        <f t="shared" si="91"/>
        <v/>
      </c>
      <c r="J194" s="131" t="str">
        <f t="shared" si="91"/>
        <v/>
      </c>
      <c r="K194" s="131" t="str">
        <f t="shared" si="91"/>
        <v/>
      </c>
      <c r="L194" s="131" t="str">
        <f t="shared" si="92"/>
        <v/>
      </c>
      <c r="M194" s="131" t="str">
        <f t="shared" si="92"/>
        <v/>
      </c>
      <c r="N194" s="131" t="str">
        <f t="shared" si="92"/>
        <v/>
      </c>
      <c r="O194" s="131" t="str">
        <f t="shared" si="92"/>
        <v/>
      </c>
      <c r="P194" s="131" t="str">
        <f t="shared" si="92"/>
        <v/>
      </c>
      <c r="Q194" s="131" t="str">
        <f t="shared" si="92"/>
        <v/>
      </c>
      <c r="R194" s="131" t="str">
        <f t="shared" si="92"/>
        <v/>
      </c>
      <c r="S194" s="131" t="str">
        <f t="shared" si="92"/>
        <v/>
      </c>
      <c r="T194" s="131" t="str">
        <f t="shared" si="92"/>
        <v/>
      </c>
      <c r="U194" s="131" t="str">
        <f t="shared" si="92"/>
        <v/>
      </c>
      <c r="V194" s="131" t="str">
        <f t="shared" si="93"/>
        <v/>
      </c>
      <c r="W194" s="131" t="str">
        <f t="shared" si="93"/>
        <v/>
      </c>
      <c r="X194" s="131" t="str">
        <f t="shared" si="93"/>
        <v/>
      </c>
      <c r="Y194" s="131" t="str">
        <f t="shared" si="93"/>
        <v/>
      </c>
      <c r="Z194" s="131" t="str">
        <f t="shared" si="93"/>
        <v/>
      </c>
      <c r="AA194" s="131" t="str">
        <f t="shared" si="93"/>
        <v/>
      </c>
      <c r="AB194" s="131" t="str">
        <f t="shared" si="93"/>
        <v/>
      </c>
      <c r="AC194" s="131" t="str">
        <f t="shared" si="93"/>
        <v/>
      </c>
      <c r="AD194" s="131" t="str">
        <f t="shared" si="93"/>
        <v/>
      </c>
      <c r="AE194" s="131" t="str">
        <f t="shared" si="93"/>
        <v/>
      </c>
      <c r="AF194" s="131" t="str">
        <f t="shared" si="94"/>
        <v/>
      </c>
      <c r="AG194" s="131" t="str">
        <f t="shared" si="94"/>
        <v/>
      </c>
      <c r="AH194" s="131" t="str">
        <f t="shared" si="94"/>
        <v/>
      </c>
      <c r="AI194" s="131" t="str">
        <f t="shared" si="94"/>
        <v/>
      </c>
      <c r="AJ194" s="131" t="str">
        <f t="shared" si="94"/>
        <v/>
      </c>
      <c r="AK194" s="131" t="str">
        <f t="shared" si="94"/>
        <v/>
      </c>
      <c r="AL194" s="131" t="str">
        <f t="shared" si="94"/>
        <v/>
      </c>
      <c r="AM194" s="131" t="str">
        <f t="shared" si="94"/>
        <v/>
      </c>
      <c r="AN194" s="131" t="str">
        <f t="shared" si="94"/>
        <v/>
      </c>
      <c r="AO194" s="131" t="str">
        <f t="shared" si="94"/>
        <v/>
      </c>
      <c r="AP194" s="131" t="str">
        <f t="shared" si="95"/>
        <v/>
      </c>
      <c r="AQ194" s="131" t="str">
        <f t="shared" si="95"/>
        <v/>
      </c>
      <c r="AR194" s="131" t="str">
        <f t="shared" si="95"/>
        <v/>
      </c>
      <c r="AS194" s="131" t="str">
        <f t="shared" si="95"/>
        <v/>
      </c>
      <c r="AT194" s="131" t="str">
        <f t="shared" si="95"/>
        <v/>
      </c>
      <c r="AU194" s="131" t="str">
        <f t="shared" si="95"/>
        <v/>
      </c>
      <c r="AV194" s="131" t="str">
        <f t="shared" si="95"/>
        <v/>
      </c>
      <c r="AW194" s="131" t="str">
        <f t="shared" si="95"/>
        <v/>
      </c>
      <c r="AX194" s="131" t="str">
        <f t="shared" si="95"/>
        <v/>
      </c>
      <c r="AY194" s="131" t="str">
        <f t="shared" si="95"/>
        <v/>
      </c>
      <c r="AZ194" s="131" t="str">
        <f t="shared" si="95"/>
        <v/>
      </c>
    </row>
    <row r="195" spans="1:52" x14ac:dyDescent="0.2">
      <c r="A195" s="135">
        <v>186</v>
      </c>
      <c r="B195" s="131" t="str">
        <f t="shared" si="91"/>
        <v/>
      </c>
      <c r="C195" s="131" t="str">
        <f t="shared" si="91"/>
        <v/>
      </c>
      <c r="D195" s="131" t="str">
        <f t="shared" si="91"/>
        <v/>
      </c>
      <c r="E195" s="131" t="str">
        <f t="shared" si="91"/>
        <v/>
      </c>
      <c r="F195" s="131" t="str">
        <f t="shared" si="91"/>
        <v/>
      </c>
      <c r="G195" s="131" t="str">
        <f t="shared" si="91"/>
        <v/>
      </c>
      <c r="H195" s="131" t="str">
        <f t="shared" si="91"/>
        <v/>
      </c>
      <c r="I195" s="131" t="str">
        <f t="shared" si="91"/>
        <v/>
      </c>
      <c r="J195" s="131" t="str">
        <f t="shared" si="91"/>
        <v/>
      </c>
      <c r="K195" s="131" t="str">
        <f t="shared" si="91"/>
        <v/>
      </c>
      <c r="L195" s="131" t="str">
        <f t="shared" si="92"/>
        <v/>
      </c>
      <c r="M195" s="131" t="str">
        <f t="shared" si="92"/>
        <v/>
      </c>
      <c r="N195" s="131" t="str">
        <f t="shared" si="92"/>
        <v/>
      </c>
      <c r="O195" s="131" t="str">
        <f t="shared" si="92"/>
        <v/>
      </c>
      <c r="P195" s="131" t="str">
        <f t="shared" si="92"/>
        <v/>
      </c>
      <c r="Q195" s="131" t="str">
        <f t="shared" si="92"/>
        <v/>
      </c>
      <c r="R195" s="131" t="str">
        <f t="shared" si="92"/>
        <v/>
      </c>
      <c r="S195" s="131" t="str">
        <f t="shared" si="92"/>
        <v/>
      </c>
      <c r="T195" s="131" t="str">
        <f t="shared" si="92"/>
        <v/>
      </c>
      <c r="U195" s="131" t="str">
        <f t="shared" si="92"/>
        <v/>
      </c>
      <c r="V195" s="131" t="str">
        <f t="shared" si="93"/>
        <v/>
      </c>
      <c r="W195" s="131" t="str">
        <f t="shared" si="93"/>
        <v/>
      </c>
      <c r="X195" s="131" t="str">
        <f t="shared" si="93"/>
        <v/>
      </c>
      <c r="Y195" s="131" t="str">
        <f t="shared" si="93"/>
        <v/>
      </c>
      <c r="Z195" s="131" t="str">
        <f t="shared" si="93"/>
        <v/>
      </c>
      <c r="AA195" s="131" t="str">
        <f t="shared" si="93"/>
        <v/>
      </c>
      <c r="AB195" s="131" t="str">
        <f t="shared" si="93"/>
        <v/>
      </c>
      <c r="AC195" s="131" t="str">
        <f t="shared" si="93"/>
        <v/>
      </c>
      <c r="AD195" s="131" t="str">
        <f t="shared" si="93"/>
        <v/>
      </c>
      <c r="AE195" s="131" t="str">
        <f t="shared" si="93"/>
        <v/>
      </c>
      <c r="AF195" s="131" t="str">
        <f t="shared" si="94"/>
        <v/>
      </c>
      <c r="AG195" s="131" t="str">
        <f t="shared" si="94"/>
        <v/>
      </c>
      <c r="AH195" s="131" t="str">
        <f t="shared" si="94"/>
        <v/>
      </c>
      <c r="AI195" s="131" t="str">
        <f t="shared" si="94"/>
        <v/>
      </c>
      <c r="AJ195" s="131" t="str">
        <f t="shared" si="94"/>
        <v/>
      </c>
      <c r="AK195" s="131" t="str">
        <f t="shared" si="94"/>
        <v/>
      </c>
      <c r="AL195" s="131" t="str">
        <f t="shared" si="94"/>
        <v/>
      </c>
      <c r="AM195" s="131" t="str">
        <f t="shared" si="94"/>
        <v/>
      </c>
      <c r="AN195" s="131" t="str">
        <f t="shared" si="94"/>
        <v/>
      </c>
      <c r="AO195" s="131" t="str">
        <f t="shared" si="94"/>
        <v/>
      </c>
      <c r="AP195" s="131" t="str">
        <f t="shared" si="95"/>
        <v/>
      </c>
      <c r="AQ195" s="131" t="str">
        <f t="shared" si="95"/>
        <v/>
      </c>
      <c r="AR195" s="131" t="str">
        <f t="shared" si="95"/>
        <v/>
      </c>
      <c r="AS195" s="131" t="str">
        <f t="shared" si="95"/>
        <v/>
      </c>
      <c r="AT195" s="131" t="str">
        <f t="shared" si="95"/>
        <v/>
      </c>
      <c r="AU195" s="131" t="str">
        <f t="shared" si="95"/>
        <v/>
      </c>
      <c r="AV195" s="131" t="str">
        <f t="shared" si="95"/>
        <v/>
      </c>
      <c r="AW195" s="131" t="str">
        <f t="shared" si="95"/>
        <v/>
      </c>
      <c r="AX195" s="131" t="str">
        <f t="shared" si="95"/>
        <v/>
      </c>
      <c r="AY195" s="131" t="str">
        <f t="shared" si="95"/>
        <v/>
      </c>
      <c r="AZ195" s="131" t="str">
        <f t="shared" si="95"/>
        <v/>
      </c>
    </row>
    <row r="196" spans="1:52" x14ac:dyDescent="0.2">
      <c r="A196" s="135">
        <v>187</v>
      </c>
      <c r="B196" s="131" t="str">
        <f t="shared" si="91"/>
        <v/>
      </c>
      <c r="C196" s="131" t="str">
        <f t="shared" si="91"/>
        <v/>
      </c>
      <c r="D196" s="131" t="str">
        <f t="shared" si="91"/>
        <v/>
      </c>
      <c r="E196" s="131" t="str">
        <f t="shared" si="91"/>
        <v/>
      </c>
      <c r="F196" s="131" t="str">
        <f t="shared" si="91"/>
        <v/>
      </c>
      <c r="G196" s="131" t="str">
        <f t="shared" si="91"/>
        <v/>
      </c>
      <c r="H196" s="131" t="str">
        <f t="shared" si="91"/>
        <v/>
      </c>
      <c r="I196" s="131" t="str">
        <f t="shared" si="91"/>
        <v/>
      </c>
      <c r="J196" s="131" t="str">
        <f t="shared" si="91"/>
        <v/>
      </c>
      <c r="K196" s="131" t="str">
        <f t="shared" si="91"/>
        <v/>
      </c>
      <c r="L196" s="131" t="str">
        <f t="shared" si="92"/>
        <v/>
      </c>
      <c r="M196" s="131" t="str">
        <f t="shared" si="92"/>
        <v/>
      </c>
      <c r="N196" s="131" t="str">
        <f t="shared" si="92"/>
        <v/>
      </c>
      <c r="O196" s="131" t="str">
        <f t="shared" si="92"/>
        <v/>
      </c>
      <c r="P196" s="131" t="str">
        <f t="shared" si="92"/>
        <v/>
      </c>
      <c r="Q196" s="131" t="str">
        <f t="shared" si="92"/>
        <v/>
      </c>
      <c r="R196" s="131" t="str">
        <f t="shared" si="92"/>
        <v/>
      </c>
      <c r="S196" s="131" t="str">
        <f t="shared" si="92"/>
        <v/>
      </c>
      <c r="T196" s="131" t="str">
        <f t="shared" si="92"/>
        <v/>
      </c>
      <c r="U196" s="131" t="str">
        <f t="shared" si="92"/>
        <v/>
      </c>
      <c r="V196" s="131" t="str">
        <f t="shared" si="93"/>
        <v/>
      </c>
      <c r="W196" s="131" t="str">
        <f t="shared" si="93"/>
        <v/>
      </c>
      <c r="X196" s="131" t="str">
        <f t="shared" si="93"/>
        <v/>
      </c>
      <c r="Y196" s="131" t="str">
        <f t="shared" si="93"/>
        <v/>
      </c>
      <c r="Z196" s="131" t="str">
        <f t="shared" si="93"/>
        <v/>
      </c>
      <c r="AA196" s="131" t="str">
        <f t="shared" si="93"/>
        <v/>
      </c>
      <c r="AB196" s="131" t="str">
        <f t="shared" si="93"/>
        <v/>
      </c>
      <c r="AC196" s="131" t="str">
        <f t="shared" si="93"/>
        <v/>
      </c>
      <c r="AD196" s="131" t="str">
        <f t="shared" si="93"/>
        <v/>
      </c>
      <c r="AE196" s="131" t="str">
        <f t="shared" si="93"/>
        <v/>
      </c>
      <c r="AF196" s="131" t="str">
        <f t="shared" si="94"/>
        <v/>
      </c>
      <c r="AG196" s="131" t="str">
        <f t="shared" si="94"/>
        <v/>
      </c>
      <c r="AH196" s="131" t="str">
        <f t="shared" si="94"/>
        <v/>
      </c>
      <c r="AI196" s="131" t="str">
        <f t="shared" si="94"/>
        <v/>
      </c>
      <c r="AJ196" s="131" t="str">
        <f t="shared" si="94"/>
        <v/>
      </c>
      <c r="AK196" s="131" t="str">
        <f t="shared" si="94"/>
        <v/>
      </c>
      <c r="AL196" s="131" t="str">
        <f t="shared" si="94"/>
        <v/>
      </c>
      <c r="AM196" s="131" t="str">
        <f t="shared" si="94"/>
        <v/>
      </c>
      <c r="AN196" s="131" t="str">
        <f t="shared" si="94"/>
        <v/>
      </c>
      <c r="AO196" s="131" t="str">
        <f t="shared" si="94"/>
        <v/>
      </c>
      <c r="AP196" s="131" t="str">
        <f t="shared" si="95"/>
        <v/>
      </c>
      <c r="AQ196" s="131" t="str">
        <f t="shared" si="95"/>
        <v/>
      </c>
      <c r="AR196" s="131" t="str">
        <f t="shared" si="95"/>
        <v/>
      </c>
      <c r="AS196" s="131" t="str">
        <f t="shared" si="95"/>
        <v/>
      </c>
      <c r="AT196" s="131" t="str">
        <f t="shared" si="95"/>
        <v/>
      </c>
      <c r="AU196" s="131" t="str">
        <f t="shared" si="95"/>
        <v/>
      </c>
      <c r="AV196" s="131" t="str">
        <f t="shared" si="95"/>
        <v/>
      </c>
      <c r="AW196" s="131" t="str">
        <f t="shared" si="95"/>
        <v/>
      </c>
      <c r="AX196" s="131" t="str">
        <f t="shared" si="95"/>
        <v/>
      </c>
      <c r="AY196" s="131" t="str">
        <f t="shared" si="95"/>
        <v/>
      </c>
      <c r="AZ196" s="131" t="str">
        <f t="shared" si="95"/>
        <v/>
      </c>
    </row>
    <row r="197" spans="1:52" x14ac:dyDescent="0.2">
      <c r="A197" s="135">
        <v>188</v>
      </c>
      <c r="B197" s="131" t="str">
        <f t="shared" si="91"/>
        <v/>
      </c>
      <c r="C197" s="131" t="str">
        <f t="shared" si="91"/>
        <v/>
      </c>
      <c r="D197" s="131" t="str">
        <f t="shared" si="91"/>
        <v/>
      </c>
      <c r="E197" s="131" t="str">
        <f t="shared" si="91"/>
        <v/>
      </c>
      <c r="F197" s="131" t="str">
        <f t="shared" si="91"/>
        <v/>
      </c>
      <c r="G197" s="131" t="str">
        <f t="shared" si="91"/>
        <v/>
      </c>
      <c r="H197" s="131" t="str">
        <f t="shared" si="91"/>
        <v/>
      </c>
      <c r="I197" s="131" t="str">
        <f t="shared" si="91"/>
        <v/>
      </c>
      <c r="J197" s="131" t="str">
        <f t="shared" si="91"/>
        <v/>
      </c>
      <c r="K197" s="131" t="str">
        <f t="shared" si="91"/>
        <v/>
      </c>
      <c r="L197" s="131" t="str">
        <f t="shared" si="92"/>
        <v/>
      </c>
      <c r="M197" s="131" t="str">
        <f t="shared" si="92"/>
        <v/>
      </c>
      <c r="N197" s="131" t="str">
        <f t="shared" si="92"/>
        <v/>
      </c>
      <c r="O197" s="131" t="str">
        <f t="shared" si="92"/>
        <v/>
      </c>
      <c r="P197" s="131" t="str">
        <f t="shared" si="92"/>
        <v/>
      </c>
      <c r="Q197" s="131" t="str">
        <f t="shared" si="92"/>
        <v/>
      </c>
      <c r="R197" s="131" t="str">
        <f t="shared" si="92"/>
        <v/>
      </c>
      <c r="S197" s="131" t="str">
        <f t="shared" si="92"/>
        <v/>
      </c>
      <c r="T197" s="131" t="str">
        <f t="shared" si="92"/>
        <v/>
      </c>
      <c r="U197" s="131" t="str">
        <f t="shared" si="92"/>
        <v/>
      </c>
      <c r="V197" s="131" t="str">
        <f t="shared" si="93"/>
        <v/>
      </c>
      <c r="W197" s="131" t="str">
        <f t="shared" si="93"/>
        <v/>
      </c>
      <c r="X197" s="131" t="str">
        <f t="shared" si="93"/>
        <v/>
      </c>
      <c r="Y197" s="131" t="str">
        <f t="shared" si="93"/>
        <v/>
      </c>
      <c r="Z197" s="131" t="str">
        <f t="shared" si="93"/>
        <v/>
      </c>
      <c r="AA197" s="131" t="str">
        <f t="shared" si="93"/>
        <v/>
      </c>
      <c r="AB197" s="131" t="str">
        <f t="shared" si="93"/>
        <v/>
      </c>
      <c r="AC197" s="131" t="str">
        <f t="shared" si="93"/>
        <v/>
      </c>
      <c r="AD197" s="131" t="str">
        <f t="shared" si="93"/>
        <v/>
      </c>
      <c r="AE197" s="131" t="str">
        <f t="shared" si="93"/>
        <v/>
      </c>
      <c r="AF197" s="131" t="str">
        <f t="shared" si="94"/>
        <v/>
      </c>
      <c r="AG197" s="131" t="str">
        <f t="shared" si="94"/>
        <v/>
      </c>
      <c r="AH197" s="131" t="str">
        <f t="shared" si="94"/>
        <v/>
      </c>
      <c r="AI197" s="131" t="str">
        <f t="shared" si="94"/>
        <v/>
      </c>
      <c r="AJ197" s="131" t="str">
        <f t="shared" si="94"/>
        <v/>
      </c>
      <c r="AK197" s="131" t="str">
        <f t="shared" si="94"/>
        <v/>
      </c>
      <c r="AL197" s="131" t="str">
        <f t="shared" si="94"/>
        <v/>
      </c>
      <c r="AM197" s="131" t="str">
        <f t="shared" si="94"/>
        <v/>
      </c>
      <c r="AN197" s="131" t="str">
        <f t="shared" si="94"/>
        <v/>
      </c>
      <c r="AO197" s="131" t="str">
        <f t="shared" si="94"/>
        <v/>
      </c>
      <c r="AP197" s="131" t="str">
        <f t="shared" si="95"/>
        <v/>
      </c>
      <c r="AQ197" s="131" t="str">
        <f t="shared" si="95"/>
        <v/>
      </c>
      <c r="AR197" s="131" t="str">
        <f t="shared" si="95"/>
        <v/>
      </c>
      <c r="AS197" s="131" t="str">
        <f t="shared" si="95"/>
        <v/>
      </c>
      <c r="AT197" s="131" t="str">
        <f t="shared" si="95"/>
        <v/>
      </c>
      <c r="AU197" s="131" t="str">
        <f t="shared" si="95"/>
        <v/>
      </c>
      <c r="AV197" s="131" t="str">
        <f t="shared" si="95"/>
        <v/>
      </c>
      <c r="AW197" s="131" t="str">
        <f t="shared" si="95"/>
        <v/>
      </c>
      <c r="AX197" s="131" t="str">
        <f t="shared" si="95"/>
        <v/>
      </c>
      <c r="AY197" s="131" t="str">
        <f t="shared" si="95"/>
        <v/>
      </c>
      <c r="AZ197" s="131" t="str">
        <f t="shared" si="95"/>
        <v/>
      </c>
    </row>
    <row r="198" spans="1:52" x14ac:dyDescent="0.2">
      <c r="A198" s="135">
        <v>189</v>
      </c>
      <c r="B198" s="131" t="str">
        <f t="shared" si="91"/>
        <v/>
      </c>
      <c r="C198" s="131" t="str">
        <f t="shared" si="91"/>
        <v/>
      </c>
      <c r="D198" s="131" t="str">
        <f t="shared" si="91"/>
        <v/>
      </c>
      <c r="E198" s="131" t="str">
        <f t="shared" si="91"/>
        <v/>
      </c>
      <c r="F198" s="131" t="str">
        <f t="shared" si="91"/>
        <v/>
      </c>
      <c r="G198" s="131" t="str">
        <f t="shared" si="91"/>
        <v/>
      </c>
      <c r="H198" s="131" t="str">
        <f t="shared" si="91"/>
        <v/>
      </c>
      <c r="I198" s="131" t="str">
        <f t="shared" si="91"/>
        <v/>
      </c>
      <c r="J198" s="131" t="str">
        <f t="shared" si="91"/>
        <v/>
      </c>
      <c r="K198" s="131" t="str">
        <f t="shared" si="91"/>
        <v/>
      </c>
      <c r="L198" s="131" t="str">
        <f t="shared" si="92"/>
        <v/>
      </c>
      <c r="M198" s="131" t="str">
        <f t="shared" si="92"/>
        <v/>
      </c>
      <c r="N198" s="131" t="str">
        <f t="shared" si="92"/>
        <v/>
      </c>
      <c r="O198" s="131" t="str">
        <f t="shared" si="92"/>
        <v/>
      </c>
      <c r="P198" s="131" t="str">
        <f t="shared" si="92"/>
        <v/>
      </c>
      <c r="Q198" s="131" t="str">
        <f t="shared" si="92"/>
        <v/>
      </c>
      <c r="R198" s="131" t="str">
        <f t="shared" si="92"/>
        <v/>
      </c>
      <c r="S198" s="131" t="str">
        <f t="shared" si="92"/>
        <v/>
      </c>
      <c r="T198" s="131" t="str">
        <f t="shared" si="92"/>
        <v/>
      </c>
      <c r="U198" s="131" t="str">
        <f t="shared" si="92"/>
        <v/>
      </c>
      <c r="V198" s="131" t="str">
        <f t="shared" si="93"/>
        <v/>
      </c>
      <c r="W198" s="131" t="str">
        <f t="shared" si="93"/>
        <v/>
      </c>
      <c r="X198" s="131" t="str">
        <f t="shared" si="93"/>
        <v/>
      </c>
      <c r="Y198" s="131" t="str">
        <f t="shared" si="93"/>
        <v/>
      </c>
      <c r="Z198" s="131" t="str">
        <f t="shared" si="93"/>
        <v/>
      </c>
      <c r="AA198" s="131" t="str">
        <f t="shared" si="93"/>
        <v/>
      </c>
      <c r="AB198" s="131" t="str">
        <f t="shared" si="93"/>
        <v/>
      </c>
      <c r="AC198" s="131" t="str">
        <f t="shared" si="93"/>
        <v/>
      </c>
      <c r="AD198" s="131" t="str">
        <f t="shared" si="93"/>
        <v/>
      </c>
      <c r="AE198" s="131" t="str">
        <f t="shared" si="93"/>
        <v/>
      </c>
      <c r="AF198" s="131" t="str">
        <f t="shared" si="94"/>
        <v/>
      </c>
      <c r="AG198" s="131" t="str">
        <f t="shared" si="94"/>
        <v/>
      </c>
      <c r="AH198" s="131" t="str">
        <f t="shared" si="94"/>
        <v/>
      </c>
      <c r="AI198" s="131" t="str">
        <f t="shared" si="94"/>
        <v/>
      </c>
      <c r="AJ198" s="131" t="str">
        <f t="shared" si="94"/>
        <v/>
      </c>
      <c r="AK198" s="131" t="str">
        <f t="shared" si="94"/>
        <v/>
      </c>
      <c r="AL198" s="131" t="str">
        <f t="shared" si="94"/>
        <v/>
      </c>
      <c r="AM198" s="131" t="str">
        <f t="shared" si="94"/>
        <v/>
      </c>
      <c r="AN198" s="131" t="str">
        <f t="shared" si="94"/>
        <v/>
      </c>
      <c r="AO198" s="131" t="str">
        <f t="shared" si="94"/>
        <v/>
      </c>
      <c r="AP198" s="131" t="str">
        <f t="shared" si="95"/>
        <v/>
      </c>
      <c r="AQ198" s="131" t="str">
        <f t="shared" si="95"/>
        <v/>
      </c>
      <c r="AR198" s="131" t="str">
        <f t="shared" si="95"/>
        <v/>
      </c>
      <c r="AS198" s="131" t="str">
        <f t="shared" si="95"/>
        <v/>
      </c>
      <c r="AT198" s="131" t="str">
        <f t="shared" si="95"/>
        <v/>
      </c>
      <c r="AU198" s="131" t="str">
        <f t="shared" si="95"/>
        <v/>
      </c>
      <c r="AV198" s="131" t="str">
        <f t="shared" si="95"/>
        <v/>
      </c>
      <c r="AW198" s="131" t="str">
        <f t="shared" si="95"/>
        <v/>
      </c>
      <c r="AX198" s="131" t="str">
        <f t="shared" si="95"/>
        <v/>
      </c>
      <c r="AY198" s="131" t="str">
        <f t="shared" si="95"/>
        <v/>
      </c>
      <c r="AZ198" s="131" t="str">
        <f t="shared" si="95"/>
        <v/>
      </c>
    </row>
    <row r="199" spans="1:52" x14ac:dyDescent="0.2">
      <c r="A199" s="135">
        <v>190</v>
      </c>
      <c r="B199" s="131" t="str">
        <f t="shared" si="91"/>
        <v/>
      </c>
      <c r="C199" s="131" t="str">
        <f t="shared" si="91"/>
        <v/>
      </c>
      <c r="D199" s="131" t="str">
        <f t="shared" si="91"/>
        <v/>
      </c>
      <c r="E199" s="131" t="str">
        <f t="shared" si="91"/>
        <v/>
      </c>
      <c r="F199" s="131" t="str">
        <f t="shared" si="91"/>
        <v/>
      </c>
      <c r="G199" s="131" t="str">
        <f t="shared" si="91"/>
        <v/>
      </c>
      <c r="H199" s="131" t="str">
        <f t="shared" si="91"/>
        <v/>
      </c>
      <c r="I199" s="131" t="str">
        <f t="shared" si="91"/>
        <v/>
      </c>
      <c r="J199" s="131" t="str">
        <f t="shared" si="91"/>
        <v/>
      </c>
      <c r="K199" s="131" t="str">
        <f t="shared" si="91"/>
        <v/>
      </c>
      <c r="L199" s="131" t="str">
        <f t="shared" si="92"/>
        <v/>
      </c>
      <c r="M199" s="131" t="str">
        <f t="shared" si="92"/>
        <v/>
      </c>
      <c r="N199" s="131" t="str">
        <f t="shared" si="92"/>
        <v/>
      </c>
      <c r="O199" s="131" t="str">
        <f t="shared" si="92"/>
        <v/>
      </c>
      <c r="P199" s="131" t="str">
        <f t="shared" si="92"/>
        <v/>
      </c>
      <c r="Q199" s="131" t="str">
        <f t="shared" si="92"/>
        <v/>
      </c>
      <c r="R199" s="131" t="str">
        <f t="shared" si="92"/>
        <v/>
      </c>
      <c r="S199" s="131" t="str">
        <f t="shared" si="92"/>
        <v/>
      </c>
      <c r="T199" s="131" t="str">
        <f t="shared" si="92"/>
        <v/>
      </c>
      <c r="U199" s="131" t="str">
        <f t="shared" si="92"/>
        <v/>
      </c>
      <c r="V199" s="131" t="str">
        <f t="shared" si="93"/>
        <v/>
      </c>
      <c r="W199" s="131" t="str">
        <f t="shared" si="93"/>
        <v/>
      </c>
      <c r="X199" s="131" t="str">
        <f t="shared" si="93"/>
        <v/>
      </c>
      <c r="Y199" s="131" t="str">
        <f t="shared" si="93"/>
        <v/>
      </c>
      <c r="Z199" s="131" t="str">
        <f t="shared" si="93"/>
        <v/>
      </c>
      <c r="AA199" s="131" t="str">
        <f t="shared" si="93"/>
        <v/>
      </c>
      <c r="AB199" s="131" t="str">
        <f t="shared" si="93"/>
        <v/>
      </c>
      <c r="AC199" s="131" t="str">
        <f t="shared" si="93"/>
        <v/>
      </c>
      <c r="AD199" s="131" t="str">
        <f t="shared" si="93"/>
        <v/>
      </c>
      <c r="AE199" s="131" t="str">
        <f t="shared" si="93"/>
        <v/>
      </c>
      <c r="AF199" s="131" t="str">
        <f t="shared" si="94"/>
        <v/>
      </c>
      <c r="AG199" s="131" t="str">
        <f t="shared" si="94"/>
        <v/>
      </c>
      <c r="AH199" s="131" t="str">
        <f t="shared" si="94"/>
        <v/>
      </c>
      <c r="AI199" s="131" t="str">
        <f t="shared" si="94"/>
        <v/>
      </c>
      <c r="AJ199" s="131" t="str">
        <f t="shared" si="94"/>
        <v/>
      </c>
      <c r="AK199" s="131" t="str">
        <f t="shared" si="94"/>
        <v/>
      </c>
      <c r="AL199" s="131" t="str">
        <f t="shared" si="94"/>
        <v/>
      </c>
      <c r="AM199" s="131" t="str">
        <f t="shared" si="94"/>
        <v/>
      </c>
      <c r="AN199" s="131" t="str">
        <f t="shared" si="94"/>
        <v/>
      </c>
      <c r="AO199" s="131" t="str">
        <f t="shared" si="94"/>
        <v/>
      </c>
      <c r="AP199" s="131" t="str">
        <f t="shared" si="95"/>
        <v/>
      </c>
      <c r="AQ199" s="131" t="str">
        <f t="shared" si="95"/>
        <v/>
      </c>
      <c r="AR199" s="131" t="str">
        <f t="shared" si="95"/>
        <v/>
      </c>
      <c r="AS199" s="131" t="str">
        <f t="shared" si="95"/>
        <v/>
      </c>
      <c r="AT199" s="131" t="str">
        <f t="shared" si="95"/>
        <v/>
      </c>
      <c r="AU199" s="131" t="str">
        <f t="shared" si="95"/>
        <v/>
      </c>
      <c r="AV199" s="131" t="str">
        <f t="shared" si="95"/>
        <v/>
      </c>
      <c r="AW199" s="131" t="str">
        <f t="shared" si="95"/>
        <v/>
      </c>
      <c r="AX199" s="131" t="str">
        <f t="shared" si="95"/>
        <v/>
      </c>
      <c r="AY199" s="131" t="str">
        <f t="shared" si="95"/>
        <v/>
      </c>
      <c r="AZ199" s="131" t="str">
        <f t="shared" si="95"/>
        <v/>
      </c>
    </row>
    <row r="200" spans="1:52" x14ac:dyDescent="0.2">
      <c r="A200" s="135">
        <v>191</v>
      </c>
      <c r="B200" s="131" t="str">
        <f t="shared" ref="B200:K209" si="96">IFERROR(VLOOKUP($B$3&amp;"_"&amp;B$8&amp;$A200,LookUpTable_CountyName_AllYears,3,FALSE),"")</f>
        <v/>
      </c>
      <c r="C200" s="131" t="str">
        <f t="shared" si="96"/>
        <v/>
      </c>
      <c r="D200" s="131" t="str">
        <f t="shared" si="96"/>
        <v/>
      </c>
      <c r="E200" s="131" t="str">
        <f t="shared" si="96"/>
        <v/>
      </c>
      <c r="F200" s="131" t="str">
        <f t="shared" si="96"/>
        <v/>
      </c>
      <c r="G200" s="131" t="str">
        <f t="shared" si="96"/>
        <v/>
      </c>
      <c r="H200" s="131" t="str">
        <f t="shared" si="96"/>
        <v/>
      </c>
      <c r="I200" s="131" t="str">
        <f t="shared" si="96"/>
        <v/>
      </c>
      <c r="J200" s="131" t="str">
        <f t="shared" si="96"/>
        <v/>
      </c>
      <c r="K200" s="131" t="str">
        <f t="shared" si="96"/>
        <v/>
      </c>
      <c r="L200" s="131" t="str">
        <f t="shared" ref="L200:U209" si="97">IFERROR(VLOOKUP($B$3&amp;"_"&amp;L$8&amp;$A200,LookUpTable_CountyName_AllYears,3,FALSE),"")</f>
        <v/>
      </c>
      <c r="M200" s="131" t="str">
        <f t="shared" si="97"/>
        <v/>
      </c>
      <c r="N200" s="131" t="str">
        <f t="shared" si="97"/>
        <v/>
      </c>
      <c r="O200" s="131" t="str">
        <f t="shared" si="97"/>
        <v/>
      </c>
      <c r="P200" s="131" t="str">
        <f t="shared" si="97"/>
        <v/>
      </c>
      <c r="Q200" s="131" t="str">
        <f t="shared" si="97"/>
        <v/>
      </c>
      <c r="R200" s="131" t="str">
        <f t="shared" si="97"/>
        <v/>
      </c>
      <c r="S200" s="131" t="str">
        <f t="shared" si="97"/>
        <v/>
      </c>
      <c r="T200" s="131" t="str">
        <f t="shared" si="97"/>
        <v/>
      </c>
      <c r="U200" s="131" t="str">
        <f t="shared" si="97"/>
        <v/>
      </c>
      <c r="V200" s="131" t="str">
        <f t="shared" ref="V200:AE209" si="98">IFERROR(VLOOKUP($B$3&amp;"_"&amp;V$8&amp;$A200,LookUpTable_CountyName_AllYears,3,FALSE),"")</f>
        <v/>
      </c>
      <c r="W200" s="131" t="str">
        <f t="shared" si="98"/>
        <v/>
      </c>
      <c r="X200" s="131" t="str">
        <f t="shared" si="98"/>
        <v/>
      </c>
      <c r="Y200" s="131" t="str">
        <f t="shared" si="98"/>
        <v/>
      </c>
      <c r="Z200" s="131" t="str">
        <f t="shared" si="98"/>
        <v/>
      </c>
      <c r="AA200" s="131" t="str">
        <f t="shared" si="98"/>
        <v/>
      </c>
      <c r="AB200" s="131" t="str">
        <f t="shared" si="98"/>
        <v/>
      </c>
      <c r="AC200" s="131" t="str">
        <f t="shared" si="98"/>
        <v/>
      </c>
      <c r="AD200" s="131" t="str">
        <f t="shared" si="98"/>
        <v/>
      </c>
      <c r="AE200" s="131" t="str">
        <f t="shared" si="98"/>
        <v/>
      </c>
      <c r="AF200" s="131" t="str">
        <f t="shared" ref="AF200:AO209" si="99">IFERROR(VLOOKUP($B$3&amp;"_"&amp;AF$8&amp;$A200,LookUpTable_CountyName_AllYears,3,FALSE),"")</f>
        <v/>
      </c>
      <c r="AG200" s="131" t="str">
        <f t="shared" si="99"/>
        <v/>
      </c>
      <c r="AH200" s="131" t="str">
        <f t="shared" si="99"/>
        <v/>
      </c>
      <c r="AI200" s="131" t="str">
        <f t="shared" si="99"/>
        <v/>
      </c>
      <c r="AJ200" s="131" t="str">
        <f t="shared" si="99"/>
        <v/>
      </c>
      <c r="AK200" s="131" t="str">
        <f t="shared" si="99"/>
        <v/>
      </c>
      <c r="AL200" s="131" t="str">
        <f t="shared" si="99"/>
        <v/>
      </c>
      <c r="AM200" s="131" t="str">
        <f t="shared" si="99"/>
        <v/>
      </c>
      <c r="AN200" s="131" t="str">
        <f t="shared" si="99"/>
        <v/>
      </c>
      <c r="AO200" s="131" t="str">
        <f t="shared" si="99"/>
        <v/>
      </c>
      <c r="AP200" s="131" t="str">
        <f t="shared" ref="AP200:AZ209" si="100">IFERROR(VLOOKUP($B$3&amp;"_"&amp;AP$8&amp;$A200,LookUpTable_CountyName_AllYears,3,FALSE),"")</f>
        <v/>
      </c>
      <c r="AQ200" s="131" t="str">
        <f t="shared" si="100"/>
        <v/>
      </c>
      <c r="AR200" s="131" t="str">
        <f t="shared" si="100"/>
        <v/>
      </c>
      <c r="AS200" s="131" t="str">
        <f t="shared" si="100"/>
        <v/>
      </c>
      <c r="AT200" s="131" t="str">
        <f t="shared" si="100"/>
        <v/>
      </c>
      <c r="AU200" s="131" t="str">
        <f t="shared" si="100"/>
        <v/>
      </c>
      <c r="AV200" s="131" t="str">
        <f t="shared" si="100"/>
        <v/>
      </c>
      <c r="AW200" s="131" t="str">
        <f t="shared" si="100"/>
        <v/>
      </c>
      <c r="AX200" s="131" t="str">
        <f t="shared" si="100"/>
        <v/>
      </c>
      <c r="AY200" s="131" t="str">
        <f t="shared" si="100"/>
        <v/>
      </c>
      <c r="AZ200" s="131" t="str">
        <f t="shared" si="100"/>
        <v/>
      </c>
    </row>
    <row r="201" spans="1:52" x14ac:dyDescent="0.2">
      <c r="A201" s="135">
        <v>192</v>
      </c>
      <c r="B201" s="131" t="str">
        <f t="shared" si="96"/>
        <v/>
      </c>
      <c r="C201" s="131" t="str">
        <f t="shared" si="96"/>
        <v/>
      </c>
      <c r="D201" s="131" t="str">
        <f t="shared" si="96"/>
        <v/>
      </c>
      <c r="E201" s="131" t="str">
        <f t="shared" si="96"/>
        <v/>
      </c>
      <c r="F201" s="131" t="str">
        <f t="shared" si="96"/>
        <v/>
      </c>
      <c r="G201" s="131" t="str">
        <f t="shared" si="96"/>
        <v/>
      </c>
      <c r="H201" s="131" t="str">
        <f t="shared" si="96"/>
        <v/>
      </c>
      <c r="I201" s="131" t="str">
        <f t="shared" si="96"/>
        <v/>
      </c>
      <c r="J201" s="131" t="str">
        <f t="shared" si="96"/>
        <v/>
      </c>
      <c r="K201" s="131" t="str">
        <f t="shared" si="96"/>
        <v/>
      </c>
      <c r="L201" s="131" t="str">
        <f t="shared" si="97"/>
        <v/>
      </c>
      <c r="M201" s="131" t="str">
        <f t="shared" si="97"/>
        <v/>
      </c>
      <c r="N201" s="131" t="str">
        <f t="shared" si="97"/>
        <v/>
      </c>
      <c r="O201" s="131" t="str">
        <f t="shared" si="97"/>
        <v/>
      </c>
      <c r="P201" s="131" t="str">
        <f t="shared" si="97"/>
        <v/>
      </c>
      <c r="Q201" s="131" t="str">
        <f t="shared" si="97"/>
        <v/>
      </c>
      <c r="R201" s="131" t="str">
        <f t="shared" si="97"/>
        <v/>
      </c>
      <c r="S201" s="131" t="str">
        <f t="shared" si="97"/>
        <v/>
      </c>
      <c r="T201" s="131" t="str">
        <f t="shared" si="97"/>
        <v/>
      </c>
      <c r="U201" s="131" t="str">
        <f t="shared" si="97"/>
        <v/>
      </c>
      <c r="V201" s="131" t="str">
        <f t="shared" si="98"/>
        <v/>
      </c>
      <c r="W201" s="131" t="str">
        <f t="shared" si="98"/>
        <v/>
      </c>
      <c r="X201" s="131" t="str">
        <f t="shared" si="98"/>
        <v/>
      </c>
      <c r="Y201" s="131" t="str">
        <f t="shared" si="98"/>
        <v/>
      </c>
      <c r="Z201" s="131" t="str">
        <f t="shared" si="98"/>
        <v/>
      </c>
      <c r="AA201" s="131" t="str">
        <f t="shared" si="98"/>
        <v/>
      </c>
      <c r="AB201" s="131" t="str">
        <f t="shared" si="98"/>
        <v/>
      </c>
      <c r="AC201" s="131" t="str">
        <f t="shared" si="98"/>
        <v/>
      </c>
      <c r="AD201" s="131" t="str">
        <f t="shared" si="98"/>
        <v/>
      </c>
      <c r="AE201" s="131" t="str">
        <f t="shared" si="98"/>
        <v/>
      </c>
      <c r="AF201" s="131" t="str">
        <f t="shared" si="99"/>
        <v/>
      </c>
      <c r="AG201" s="131" t="str">
        <f t="shared" si="99"/>
        <v/>
      </c>
      <c r="AH201" s="131" t="str">
        <f t="shared" si="99"/>
        <v/>
      </c>
      <c r="AI201" s="131" t="str">
        <f t="shared" si="99"/>
        <v/>
      </c>
      <c r="AJ201" s="131" t="str">
        <f t="shared" si="99"/>
        <v/>
      </c>
      <c r="AK201" s="131" t="str">
        <f t="shared" si="99"/>
        <v/>
      </c>
      <c r="AL201" s="131" t="str">
        <f t="shared" si="99"/>
        <v/>
      </c>
      <c r="AM201" s="131" t="str">
        <f t="shared" si="99"/>
        <v/>
      </c>
      <c r="AN201" s="131" t="str">
        <f t="shared" si="99"/>
        <v/>
      </c>
      <c r="AO201" s="131" t="str">
        <f t="shared" si="99"/>
        <v/>
      </c>
      <c r="AP201" s="131" t="str">
        <f t="shared" si="100"/>
        <v/>
      </c>
      <c r="AQ201" s="131" t="str">
        <f t="shared" si="100"/>
        <v/>
      </c>
      <c r="AR201" s="131" t="str">
        <f t="shared" si="100"/>
        <v/>
      </c>
      <c r="AS201" s="131" t="str">
        <f t="shared" si="100"/>
        <v/>
      </c>
      <c r="AT201" s="131" t="str">
        <f t="shared" si="100"/>
        <v/>
      </c>
      <c r="AU201" s="131" t="str">
        <f t="shared" si="100"/>
        <v/>
      </c>
      <c r="AV201" s="131" t="str">
        <f t="shared" si="100"/>
        <v/>
      </c>
      <c r="AW201" s="131" t="str">
        <f t="shared" si="100"/>
        <v/>
      </c>
      <c r="AX201" s="131" t="str">
        <f t="shared" si="100"/>
        <v/>
      </c>
      <c r="AY201" s="131" t="str">
        <f t="shared" si="100"/>
        <v/>
      </c>
      <c r="AZ201" s="131" t="str">
        <f t="shared" si="100"/>
        <v/>
      </c>
    </row>
    <row r="202" spans="1:52" x14ac:dyDescent="0.2">
      <c r="A202" s="135">
        <v>193</v>
      </c>
      <c r="B202" s="131" t="str">
        <f t="shared" si="96"/>
        <v/>
      </c>
      <c r="C202" s="131" t="str">
        <f t="shared" si="96"/>
        <v/>
      </c>
      <c r="D202" s="131" t="str">
        <f t="shared" si="96"/>
        <v/>
      </c>
      <c r="E202" s="131" t="str">
        <f t="shared" si="96"/>
        <v/>
      </c>
      <c r="F202" s="131" t="str">
        <f t="shared" si="96"/>
        <v/>
      </c>
      <c r="G202" s="131" t="str">
        <f t="shared" si="96"/>
        <v/>
      </c>
      <c r="H202" s="131" t="str">
        <f t="shared" si="96"/>
        <v/>
      </c>
      <c r="I202" s="131" t="str">
        <f t="shared" si="96"/>
        <v/>
      </c>
      <c r="J202" s="131" t="str">
        <f t="shared" si="96"/>
        <v/>
      </c>
      <c r="K202" s="131" t="str">
        <f t="shared" si="96"/>
        <v/>
      </c>
      <c r="L202" s="131" t="str">
        <f t="shared" si="97"/>
        <v/>
      </c>
      <c r="M202" s="131" t="str">
        <f t="shared" si="97"/>
        <v/>
      </c>
      <c r="N202" s="131" t="str">
        <f t="shared" si="97"/>
        <v/>
      </c>
      <c r="O202" s="131" t="str">
        <f t="shared" si="97"/>
        <v/>
      </c>
      <c r="P202" s="131" t="str">
        <f t="shared" si="97"/>
        <v/>
      </c>
      <c r="Q202" s="131" t="str">
        <f t="shared" si="97"/>
        <v/>
      </c>
      <c r="R202" s="131" t="str">
        <f t="shared" si="97"/>
        <v/>
      </c>
      <c r="S202" s="131" t="str">
        <f t="shared" si="97"/>
        <v/>
      </c>
      <c r="T202" s="131" t="str">
        <f t="shared" si="97"/>
        <v/>
      </c>
      <c r="U202" s="131" t="str">
        <f t="shared" si="97"/>
        <v/>
      </c>
      <c r="V202" s="131" t="str">
        <f t="shared" si="98"/>
        <v/>
      </c>
      <c r="W202" s="131" t="str">
        <f t="shared" si="98"/>
        <v/>
      </c>
      <c r="X202" s="131" t="str">
        <f t="shared" si="98"/>
        <v/>
      </c>
      <c r="Y202" s="131" t="str">
        <f t="shared" si="98"/>
        <v/>
      </c>
      <c r="Z202" s="131" t="str">
        <f t="shared" si="98"/>
        <v/>
      </c>
      <c r="AA202" s="131" t="str">
        <f t="shared" si="98"/>
        <v/>
      </c>
      <c r="AB202" s="131" t="str">
        <f t="shared" si="98"/>
        <v/>
      </c>
      <c r="AC202" s="131" t="str">
        <f t="shared" si="98"/>
        <v/>
      </c>
      <c r="AD202" s="131" t="str">
        <f t="shared" si="98"/>
        <v/>
      </c>
      <c r="AE202" s="131" t="str">
        <f t="shared" si="98"/>
        <v/>
      </c>
      <c r="AF202" s="131" t="str">
        <f t="shared" si="99"/>
        <v/>
      </c>
      <c r="AG202" s="131" t="str">
        <f t="shared" si="99"/>
        <v/>
      </c>
      <c r="AH202" s="131" t="str">
        <f t="shared" si="99"/>
        <v/>
      </c>
      <c r="AI202" s="131" t="str">
        <f t="shared" si="99"/>
        <v/>
      </c>
      <c r="AJ202" s="131" t="str">
        <f t="shared" si="99"/>
        <v/>
      </c>
      <c r="AK202" s="131" t="str">
        <f t="shared" si="99"/>
        <v/>
      </c>
      <c r="AL202" s="131" t="str">
        <f t="shared" si="99"/>
        <v/>
      </c>
      <c r="AM202" s="131" t="str">
        <f t="shared" si="99"/>
        <v/>
      </c>
      <c r="AN202" s="131" t="str">
        <f t="shared" si="99"/>
        <v/>
      </c>
      <c r="AO202" s="131" t="str">
        <f t="shared" si="99"/>
        <v/>
      </c>
      <c r="AP202" s="131" t="str">
        <f t="shared" si="100"/>
        <v/>
      </c>
      <c r="AQ202" s="131" t="str">
        <f t="shared" si="100"/>
        <v/>
      </c>
      <c r="AR202" s="131" t="str">
        <f t="shared" si="100"/>
        <v/>
      </c>
      <c r="AS202" s="131" t="str">
        <f t="shared" si="100"/>
        <v/>
      </c>
      <c r="AT202" s="131" t="str">
        <f t="shared" si="100"/>
        <v/>
      </c>
      <c r="AU202" s="131" t="str">
        <f t="shared" si="100"/>
        <v/>
      </c>
      <c r="AV202" s="131" t="str">
        <f t="shared" si="100"/>
        <v/>
      </c>
      <c r="AW202" s="131" t="str">
        <f t="shared" si="100"/>
        <v/>
      </c>
      <c r="AX202" s="131" t="str">
        <f t="shared" si="100"/>
        <v/>
      </c>
      <c r="AY202" s="131" t="str">
        <f t="shared" si="100"/>
        <v/>
      </c>
      <c r="AZ202" s="131" t="str">
        <f t="shared" si="100"/>
        <v/>
      </c>
    </row>
    <row r="203" spans="1:52" x14ac:dyDescent="0.2">
      <c r="A203" s="135">
        <v>194</v>
      </c>
      <c r="B203" s="131" t="str">
        <f t="shared" si="96"/>
        <v/>
      </c>
      <c r="C203" s="131" t="str">
        <f t="shared" si="96"/>
        <v/>
      </c>
      <c r="D203" s="131" t="str">
        <f t="shared" si="96"/>
        <v/>
      </c>
      <c r="E203" s="131" t="str">
        <f t="shared" si="96"/>
        <v/>
      </c>
      <c r="F203" s="131" t="str">
        <f t="shared" si="96"/>
        <v/>
      </c>
      <c r="G203" s="131" t="str">
        <f t="shared" si="96"/>
        <v/>
      </c>
      <c r="H203" s="131" t="str">
        <f t="shared" si="96"/>
        <v/>
      </c>
      <c r="I203" s="131" t="str">
        <f t="shared" si="96"/>
        <v/>
      </c>
      <c r="J203" s="131" t="str">
        <f t="shared" si="96"/>
        <v/>
      </c>
      <c r="K203" s="131" t="str">
        <f t="shared" si="96"/>
        <v/>
      </c>
      <c r="L203" s="131" t="str">
        <f t="shared" si="97"/>
        <v/>
      </c>
      <c r="M203" s="131" t="str">
        <f t="shared" si="97"/>
        <v/>
      </c>
      <c r="N203" s="131" t="str">
        <f t="shared" si="97"/>
        <v/>
      </c>
      <c r="O203" s="131" t="str">
        <f t="shared" si="97"/>
        <v/>
      </c>
      <c r="P203" s="131" t="str">
        <f t="shared" si="97"/>
        <v/>
      </c>
      <c r="Q203" s="131" t="str">
        <f t="shared" si="97"/>
        <v/>
      </c>
      <c r="R203" s="131" t="str">
        <f t="shared" si="97"/>
        <v/>
      </c>
      <c r="S203" s="131" t="str">
        <f t="shared" si="97"/>
        <v/>
      </c>
      <c r="T203" s="131" t="str">
        <f t="shared" si="97"/>
        <v/>
      </c>
      <c r="U203" s="131" t="str">
        <f t="shared" si="97"/>
        <v/>
      </c>
      <c r="V203" s="131" t="str">
        <f t="shared" si="98"/>
        <v/>
      </c>
      <c r="W203" s="131" t="str">
        <f t="shared" si="98"/>
        <v/>
      </c>
      <c r="X203" s="131" t="str">
        <f t="shared" si="98"/>
        <v/>
      </c>
      <c r="Y203" s="131" t="str">
        <f t="shared" si="98"/>
        <v/>
      </c>
      <c r="Z203" s="131" t="str">
        <f t="shared" si="98"/>
        <v/>
      </c>
      <c r="AA203" s="131" t="str">
        <f t="shared" si="98"/>
        <v/>
      </c>
      <c r="AB203" s="131" t="str">
        <f t="shared" si="98"/>
        <v/>
      </c>
      <c r="AC203" s="131" t="str">
        <f t="shared" si="98"/>
        <v/>
      </c>
      <c r="AD203" s="131" t="str">
        <f t="shared" si="98"/>
        <v/>
      </c>
      <c r="AE203" s="131" t="str">
        <f t="shared" si="98"/>
        <v/>
      </c>
      <c r="AF203" s="131" t="str">
        <f t="shared" si="99"/>
        <v/>
      </c>
      <c r="AG203" s="131" t="str">
        <f t="shared" si="99"/>
        <v/>
      </c>
      <c r="AH203" s="131" t="str">
        <f t="shared" si="99"/>
        <v/>
      </c>
      <c r="AI203" s="131" t="str">
        <f t="shared" si="99"/>
        <v/>
      </c>
      <c r="AJ203" s="131" t="str">
        <f t="shared" si="99"/>
        <v/>
      </c>
      <c r="AK203" s="131" t="str">
        <f t="shared" si="99"/>
        <v/>
      </c>
      <c r="AL203" s="131" t="str">
        <f t="shared" si="99"/>
        <v/>
      </c>
      <c r="AM203" s="131" t="str">
        <f t="shared" si="99"/>
        <v/>
      </c>
      <c r="AN203" s="131" t="str">
        <f t="shared" si="99"/>
        <v/>
      </c>
      <c r="AO203" s="131" t="str">
        <f t="shared" si="99"/>
        <v/>
      </c>
      <c r="AP203" s="131" t="str">
        <f t="shared" si="100"/>
        <v/>
      </c>
      <c r="AQ203" s="131" t="str">
        <f t="shared" si="100"/>
        <v/>
      </c>
      <c r="AR203" s="131" t="str">
        <f t="shared" si="100"/>
        <v/>
      </c>
      <c r="AS203" s="131" t="str">
        <f t="shared" si="100"/>
        <v/>
      </c>
      <c r="AT203" s="131" t="str">
        <f t="shared" si="100"/>
        <v/>
      </c>
      <c r="AU203" s="131" t="str">
        <f t="shared" si="100"/>
        <v/>
      </c>
      <c r="AV203" s="131" t="str">
        <f t="shared" si="100"/>
        <v/>
      </c>
      <c r="AW203" s="131" t="str">
        <f t="shared" si="100"/>
        <v/>
      </c>
      <c r="AX203" s="131" t="str">
        <f t="shared" si="100"/>
        <v/>
      </c>
      <c r="AY203" s="131" t="str">
        <f t="shared" si="100"/>
        <v/>
      </c>
      <c r="AZ203" s="131" t="str">
        <f t="shared" si="100"/>
        <v/>
      </c>
    </row>
    <row r="204" spans="1:52" x14ac:dyDescent="0.2">
      <c r="A204" s="135">
        <v>195</v>
      </c>
      <c r="B204" s="131" t="str">
        <f t="shared" si="96"/>
        <v/>
      </c>
      <c r="C204" s="131" t="str">
        <f t="shared" si="96"/>
        <v/>
      </c>
      <c r="D204" s="131" t="str">
        <f t="shared" si="96"/>
        <v/>
      </c>
      <c r="E204" s="131" t="str">
        <f t="shared" si="96"/>
        <v/>
      </c>
      <c r="F204" s="131" t="str">
        <f t="shared" si="96"/>
        <v/>
      </c>
      <c r="G204" s="131" t="str">
        <f t="shared" si="96"/>
        <v/>
      </c>
      <c r="H204" s="131" t="str">
        <f t="shared" si="96"/>
        <v/>
      </c>
      <c r="I204" s="131" t="str">
        <f t="shared" si="96"/>
        <v/>
      </c>
      <c r="J204" s="131" t="str">
        <f t="shared" si="96"/>
        <v/>
      </c>
      <c r="K204" s="131" t="str">
        <f t="shared" si="96"/>
        <v/>
      </c>
      <c r="L204" s="131" t="str">
        <f t="shared" si="97"/>
        <v/>
      </c>
      <c r="M204" s="131" t="str">
        <f t="shared" si="97"/>
        <v/>
      </c>
      <c r="N204" s="131" t="str">
        <f t="shared" si="97"/>
        <v/>
      </c>
      <c r="O204" s="131" t="str">
        <f t="shared" si="97"/>
        <v/>
      </c>
      <c r="P204" s="131" t="str">
        <f t="shared" si="97"/>
        <v/>
      </c>
      <c r="Q204" s="131" t="str">
        <f t="shared" si="97"/>
        <v/>
      </c>
      <c r="R204" s="131" t="str">
        <f t="shared" si="97"/>
        <v/>
      </c>
      <c r="S204" s="131" t="str">
        <f t="shared" si="97"/>
        <v/>
      </c>
      <c r="T204" s="131" t="str">
        <f t="shared" si="97"/>
        <v/>
      </c>
      <c r="U204" s="131" t="str">
        <f t="shared" si="97"/>
        <v/>
      </c>
      <c r="V204" s="131" t="str">
        <f t="shared" si="98"/>
        <v/>
      </c>
      <c r="W204" s="131" t="str">
        <f t="shared" si="98"/>
        <v/>
      </c>
      <c r="X204" s="131" t="str">
        <f t="shared" si="98"/>
        <v/>
      </c>
      <c r="Y204" s="131" t="str">
        <f t="shared" si="98"/>
        <v/>
      </c>
      <c r="Z204" s="131" t="str">
        <f t="shared" si="98"/>
        <v/>
      </c>
      <c r="AA204" s="131" t="str">
        <f t="shared" si="98"/>
        <v/>
      </c>
      <c r="AB204" s="131" t="str">
        <f t="shared" si="98"/>
        <v/>
      </c>
      <c r="AC204" s="131" t="str">
        <f t="shared" si="98"/>
        <v/>
      </c>
      <c r="AD204" s="131" t="str">
        <f t="shared" si="98"/>
        <v/>
      </c>
      <c r="AE204" s="131" t="str">
        <f t="shared" si="98"/>
        <v/>
      </c>
      <c r="AF204" s="131" t="str">
        <f t="shared" si="99"/>
        <v/>
      </c>
      <c r="AG204" s="131" t="str">
        <f t="shared" si="99"/>
        <v/>
      </c>
      <c r="AH204" s="131" t="str">
        <f t="shared" si="99"/>
        <v/>
      </c>
      <c r="AI204" s="131" t="str">
        <f t="shared" si="99"/>
        <v/>
      </c>
      <c r="AJ204" s="131" t="str">
        <f t="shared" si="99"/>
        <v/>
      </c>
      <c r="AK204" s="131" t="str">
        <f t="shared" si="99"/>
        <v/>
      </c>
      <c r="AL204" s="131" t="str">
        <f t="shared" si="99"/>
        <v/>
      </c>
      <c r="AM204" s="131" t="str">
        <f t="shared" si="99"/>
        <v/>
      </c>
      <c r="AN204" s="131" t="str">
        <f t="shared" si="99"/>
        <v/>
      </c>
      <c r="AO204" s="131" t="str">
        <f t="shared" si="99"/>
        <v/>
      </c>
      <c r="AP204" s="131" t="str">
        <f t="shared" si="100"/>
        <v/>
      </c>
      <c r="AQ204" s="131" t="str">
        <f t="shared" si="100"/>
        <v/>
      </c>
      <c r="AR204" s="131" t="str">
        <f t="shared" si="100"/>
        <v/>
      </c>
      <c r="AS204" s="131" t="str">
        <f t="shared" si="100"/>
        <v/>
      </c>
      <c r="AT204" s="131" t="str">
        <f t="shared" si="100"/>
        <v/>
      </c>
      <c r="AU204" s="131" t="str">
        <f t="shared" si="100"/>
        <v/>
      </c>
      <c r="AV204" s="131" t="str">
        <f t="shared" si="100"/>
        <v/>
      </c>
      <c r="AW204" s="131" t="str">
        <f t="shared" si="100"/>
        <v/>
      </c>
      <c r="AX204" s="131" t="str">
        <f t="shared" si="100"/>
        <v/>
      </c>
      <c r="AY204" s="131" t="str">
        <f t="shared" si="100"/>
        <v/>
      </c>
      <c r="AZ204" s="131" t="str">
        <f t="shared" si="100"/>
        <v/>
      </c>
    </row>
    <row r="205" spans="1:52" x14ac:dyDescent="0.2">
      <c r="A205" s="135">
        <v>196</v>
      </c>
      <c r="B205" s="131" t="str">
        <f t="shared" si="96"/>
        <v/>
      </c>
      <c r="C205" s="131" t="str">
        <f t="shared" si="96"/>
        <v/>
      </c>
      <c r="D205" s="131" t="str">
        <f t="shared" si="96"/>
        <v/>
      </c>
      <c r="E205" s="131" t="str">
        <f t="shared" si="96"/>
        <v/>
      </c>
      <c r="F205" s="131" t="str">
        <f t="shared" si="96"/>
        <v/>
      </c>
      <c r="G205" s="131" t="str">
        <f t="shared" si="96"/>
        <v/>
      </c>
      <c r="H205" s="131" t="str">
        <f t="shared" si="96"/>
        <v/>
      </c>
      <c r="I205" s="131" t="str">
        <f t="shared" si="96"/>
        <v/>
      </c>
      <c r="J205" s="131" t="str">
        <f t="shared" si="96"/>
        <v/>
      </c>
      <c r="K205" s="131" t="str">
        <f t="shared" si="96"/>
        <v/>
      </c>
      <c r="L205" s="131" t="str">
        <f t="shared" si="97"/>
        <v/>
      </c>
      <c r="M205" s="131" t="str">
        <f t="shared" si="97"/>
        <v/>
      </c>
      <c r="N205" s="131" t="str">
        <f t="shared" si="97"/>
        <v/>
      </c>
      <c r="O205" s="131" t="str">
        <f t="shared" si="97"/>
        <v/>
      </c>
      <c r="P205" s="131" t="str">
        <f t="shared" si="97"/>
        <v/>
      </c>
      <c r="Q205" s="131" t="str">
        <f t="shared" si="97"/>
        <v/>
      </c>
      <c r="R205" s="131" t="str">
        <f t="shared" si="97"/>
        <v/>
      </c>
      <c r="S205" s="131" t="str">
        <f t="shared" si="97"/>
        <v/>
      </c>
      <c r="T205" s="131" t="str">
        <f t="shared" si="97"/>
        <v/>
      </c>
      <c r="U205" s="131" t="str">
        <f t="shared" si="97"/>
        <v/>
      </c>
      <c r="V205" s="131" t="str">
        <f t="shared" si="98"/>
        <v/>
      </c>
      <c r="W205" s="131" t="str">
        <f t="shared" si="98"/>
        <v/>
      </c>
      <c r="X205" s="131" t="str">
        <f t="shared" si="98"/>
        <v/>
      </c>
      <c r="Y205" s="131" t="str">
        <f t="shared" si="98"/>
        <v/>
      </c>
      <c r="Z205" s="131" t="str">
        <f t="shared" si="98"/>
        <v/>
      </c>
      <c r="AA205" s="131" t="str">
        <f t="shared" si="98"/>
        <v/>
      </c>
      <c r="AB205" s="131" t="str">
        <f t="shared" si="98"/>
        <v/>
      </c>
      <c r="AC205" s="131" t="str">
        <f t="shared" si="98"/>
        <v/>
      </c>
      <c r="AD205" s="131" t="str">
        <f t="shared" si="98"/>
        <v/>
      </c>
      <c r="AE205" s="131" t="str">
        <f t="shared" si="98"/>
        <v/>
      </c>
      <c r="AF205" s="131" t="str">
        <f t="shared" si="99"/>
        <v/>
      </c>
      <c r="AG205" s="131" t="str">
        <f t="shared" si="99"/>
        <v/>
      </c>
      <c r="AH205" s="131" t="str">
        <f t="shared" si="99"/>
        <v/>
      </c>
      <c r="AI205" s="131" t="str">
        <f t="shared" si="99"/>
        <v/>
      </c>
      <c r="AJ205" s="131" t="str">
        <f t="shared" si="99"/>
        <v/>
      </c>
      <c r="AK205" s="131" t="str">
        <f t="shared" si="99"/>
        <v/>
      </c>
      <c r="AL205" s="131" t="str">
        <f t="shared" si="99"/>
        <v/>
      </c>
      <c r="AM205" s="131" t="str">
        <f t="shared" si="99"/>
        <v/>
      </c>
      <c r="AN205" s="131" t="str">
        <f t="shared" si="99"/>
        <v/>
      </c>
      <c r="AO205" s="131" t="str">
        <f t="shared" si="99"/>
        <v/>
      </c>
      <c r="AP205" s="131" t="str">
        <f t="shared" si="100"/>
        <v/>
      </c>
      <c r="AQ205" s="131" t="str">
        <f t="shared" si="100"/>
        <v/>
      </c>
      <c r="AR205" s="131" t="str">
        <f t="shared" si="100"/>
        <v/>
      </c>
      <c r="AS205" s="131" t="str">
        <f t="shared" si="100"/>
        <v/>
      </c>
      <c r="AT205" s="131" t="str">
        <f t="shared" si="100"/>
        <v/>
      </c>
      <c r="AU205" s="131" t="str">
        <f t="shared" si="100"/>
        <v/>
      </c>
      <c r="AV205" s="131" t="str">
        <f t="shared" si="100"/>
        <v/>
      </c>
      <c r="AW205" s="131" t="str">
        <f t="shared" si="100"/>
        <v/>
      </c>
      <c r="AX205" s="131" t="str">
        <f t="shared" si="100"/>
        <v/>
      </c>
      <c r="AY205" s="131" t="str">
        <f t="shared" si="100"/>
        <v/>
      </c>
      <c r="AZ205" s="131" t="str">
        <f t="shared" si="100"/>
        <v/>
      </c>
    </row>
    <row r="206" spans="1:52" x14ac:dyDescent="0.2">
      <c r="A206" s="135">
        <v>197</v>
      </c>
      <c r="B206" s="131" t="str">
        <f t="shared" si="96"/>
        <v/>
      </c>
      <c r="C206" s="131" t="str">
        <f t="shared" si="96"/>
        <v/>
      </c>
      <c r="D206" s="131" t="str">
        <f t="shared" si="96"/>
        <v/>
      </c>
      <c r="E206" s="131" t="str">
        <f t="shared" si="96"/>
        <v/>
      </c>
      <c r="F206" s="131" t="str">
        <f t="shared" si="96"/>
        <v/>
      </c>
      <c r="G206" s="131" t="str">
        <f t="shared" si="96"/>
        <v/>
      </c>
      <c r="H206" s="131" t="str">
        <f t="shared" si="96"/>
        <v/>
      </c>
      <c r="I206" s="131" t="str">
        <f t="shared" si="96"/>
        <v/>
      </c>
      <c r="J206" s="131" t="str">
        <f t="shared" si="96"/>
        <v/>
      </c>
      <c r="K206" s="131" t="str">
        <f t="shared" si="96"/>
        <v/>
      </c>
      <c r="L206" s="131" t="str">
        <f t="shared" si="97"/>
        <v/>
      </c>
      <c r="M206" s="131" t="str">
        <f t="shared" si="97"/>
        <v/>
      </c>
      <c r="N206" s="131" t="str">
        <f t="shared" si="97"/>
        <v/>
      </c>
      <c r="O206" s="131" t="str">
        <f t="shared" si="97"/>
        <v/>
      </c>
      <c r="P206" s="131" t="str">
        <f t="shared" si="97"/>
        <v/>
      </c>
      <c r="Q206" s="131" t="str">
        <f t="shared" si="97"/>
        <v/>
      </c>
      <c r="R206" s="131" t="str">
        <f t="shared" si="97"/>
        <v/>
      </c>
      <c r="S206" s="131" t="str">
        <f t="shared" si="97"/>
        <v/>
      </c>
      <c r="T206" s="131" t="str">
        <f t="shared" si="97"/>
        <v/>
      </c>
      <c r="U206" s="131" t="str">
        <f t="shared" si="97"/>
        <v/>
      </c>
      <c r="V206" s="131" t="str">
        <f t="shared" si="98"/>
        <v/>
      </c>
      <c r="W206" s="131" t="str">
        <f t="shared" si="98"/>
        <v/>
      </c>
      <c r="X206" s="131" t="str">
        <f t="shared" si="98"/>
        <v/>
      </c>
      <c r="Y206" s="131" t="str">
        <f t="shared" si="98"/>
        <v/>
      </c>
      <c r="Z206" s="131" t="str">
        <f t="shared" si="98"/>
        <v/>
      </c>
      <c r="AA206" s="131" t="str">
        <f t="shared" si="98"/>
        <v/>
      </c>
      <c r="AB206" s="131" t="str">
        <f t="shared" si="98"/>
        <v/>
      </c>
      <c r="AC206" s="131" t="str">
        <f t="shared" si="98"/>
        <v/>
      </c>
      <c r="AD206" s="131" t="str">
        <f t="shared" si="98"/>
        <v/>
      </c>
      <c r="AE206" s="131" t="str">
        <f t="shared" si="98"/>
        <v/>
      </c>
      <c r="AF206" s="131" t="str">
        <f t="shared" si="99"/>
        <v/>
      </c>
      <c r="AG206" s="131" t="str">
        <f t="shared" si="99"/>
        <v/>
      </c>
      <c r="AH206" s="131" t="str">
        <f t="shared" si="99"/>
        <v/>
      </c>
      <c r="AI206" s="131" t="str">
        <f t="shared" si="99"/>
        <v/>
      </c>
      <c r="AJ206" s="131" t="str">
        <f t="shared" si="99"/>
        <v/>
      </c>
      <c r="AK206" s="131" t="str">
        <f t="shared" si="99"/>
        <v/>
      </c>
      <c r="AL206" s="131" t="str">
        <f t="shared" si="99"/>
        <v/>
      </c>
      <c r="AM206" s="131" t="str">
        <f t="shared" si="99"/>
        <v/>
      </c>
      <c r="AN206" s="131" t="str">
        <f t="shared" si="99"/>
        <v/>
      </c>
      <c r="AO206" s="131" t="str">
        <f t="shared" si="99"/>
        <v/>
      </c>
      <c r="AP206" s="131" t="str">
        <f t="shared" si="100"/>
        <v/>
      </c>
      <c r="AQ206" s="131" t="str">
        <f t="shared" si="100"/>
        <v/>
      </c>
      <c r="AR206" s="131" t="str">
        <f t="shared" si="100"/>
        <v/>
      </c>
      <c r="AS206" s="131" t="str">
        <f t="shared" si="100"/>
        <v/>
      </c>
      <c r="AT206" s="131" t="str">
        <f t="shared" si="100"/>
        <v/>
      </c>
      <c r="AU206" s="131" t="str">
        <f t="shared" si="100"/>
        <v/>
      </c>
      <c r="AV206" s="131" t="str">
        <f t="shared" si="100"/>
        <v/>
      </c>
      <c r="AW206" s="131" t="str">
        <f t="shared" si="100"/>
        <v/>
      </c>
      <c r="AX206" s="131" t="str">
        <f t="shared" si="100"/>
        <v/>
      </c>
      <c r="AY206" s="131" t="str">
        <f t="shared" si="100"/>
        <v/>
      </c>
      <c r="AZ206" s="131" t="str">
        <f t="shared" si="100"/>
        <v/>
      </c>
    </row>
    <row r="207" spans="1:52" x14ac:dyDescent="0.2">
      <c r="A207" s="135">
        <v>198</v>
      </c>
      <c r="B207" s="131" t="str">
        <f t="shared" si="96"/>
        <v/>
      </c>
      <c r="C207" s="131" t="str">
        <f t="shared" si="96"/>
        <v/>
      </c>
      <c r="D207" s="131" t="str">
        <f t="shared" si="96"/>
        <v/>
      </c>
      <c r="E207" s="131" t="str">
        <f t="shared" si="96"/>
        <v/>
      </c>
      <c r="F207" s="131" t="str">
        <f t="shared" si="96"/>
        <v/>
      </c>
      <c r="G207" s="131" t="str">
        <f t="shared" si="96"/>
        <v/>
      </c>
      <c r="H207" s="131" t="str">
        <f t="shared" si="96"/>
        <v/>
      </c>
      <c r="I207" s="131" t="str">
        <f t="shared" si="96"/>
        <v/>
      </c>
      <c r="J207" s="131" t="str">
        <f t="shared" si="96"/>
        <v/>
      </c>
      <c r="K207" s="131" t="str">
        <f t="shared" si="96"/>
        <v/>
      </c>
      <c r="L207" s="131" t="str">
        <f t="shared" si="97"/>
        <v/>
      </c>
      <c r="M207" s="131" t="str">
        <f t="shared" si="97"/>
        <v/>
      </c>
      <c r="N207" s="131" t="str">
        <f t="shared" si="97"/>
        <v/>
      </c>
      <c r="O207" s="131" t="str">
        <f t="shared" si="97"/>
        <v/>
      </c>
      <c r="P207" s="131" t="str">
        <f t="shared" si="97"/>
        <v/>
      </c>
      <c r="Q207" s="131" t="str">
        <f t="shared" si="97"/>
        <v/>
      </c>
      <c r="R207" s="131" t="str">
        <f t="shared" si="97"/>
        <v/>
      </c>
      <c r="S207" s="131" t="str">
        <f t="shared" si="97"/>
        <v/>
      </c>
      <c r="T207" s="131" t="str">
        <f t="shared" si="97"/>
        <v/>
      </c>
      <c r="U207" s="131" t="str">
        <f t="shared" si="97"/>
        <v/>
      </c>
      <c r="V207" s="131" t="str">
        <f t="shared" si="98"/>
        <v/>
      </c>
      <c r="W207" s="131" t="str">
        <f t="shared" si="98"/>
        <v/>
      </c>
      <c r="X207" s="131" t="str">
        <f t="shared" si="98"/>
        <v/>
      </c>
      <c r="Y207" s="131" t="str">
        <f t="shared" si="98"/>
        <v/>
      </c>
      <c r="Z207" s="131" t="str">
        <f t="shared" si="98"/>
        <v/>
      </c>
      <c r="AA207" s="131" t="str">
        <f t="shared" si="98"/>
        <v/>
      </c>
      <c r="AB207" s="131" t="str">
        <f t="shared" si="98"/>
        <v/>
      </c>
      <c r="AC207" s="131" t="str">
        <f t="shared" si="98"/>
        <v/>
      </c>
      <c r="AD207" s="131" t="str">
        <f t="shared" si="98"/>
        <v/>
      </c>
      <c r="AE207" s="131" t="str">
        <f t="shared" si="98"/>
        <v/>
      </c>
      <c r="AF207" s="131" t="str">
        <f t="shared" si="99"/>
        <v/>
      </c>
      <c r="AG207" s="131" t="str">
        <f t="shared" si="99"/>
        <v/>
      </c>
      <c r="AH207" s="131" t="str">
        <f t="shared" si="99"/>
        <v/>
      </c>
      <c r="AI207" s="131" t="str">
        <f t="shared" si="99"/>
        <v/>
      </c>
      <c r="AJ207" s="131" t="str">
        <f t="shared" si="99"/>
        <v/>
      </c>
      <c r="AK207" s="131" t="str">
        <f t="shared" si="99"/>
        <v/>
      </c>
      <c r="AL207" s="131" t="str">
        <f t="shared" si="99"/>
        <v/>
      </c>
      <c r="AM207" s="131" t="str">
        <f t="shared" si="99"/>
        <v/>
      </c>
      <c r="AN207" s="131" t="str">
        <f t="shared" si="99"/>
        <v/>
      </c>
      <c r="AO207" s="131" t="str">
        <f t="shared" si="99"/>
        <v/>
      </c>
      <c r="AP207" s="131" t="str">
        <f t="shared" si="100"/>
        <v/>
      </c>
      <c r="AQ207" s="131" t="str">
        <f t="shared" si="100"/>
        <v/>
      </c>
      <c r="AR207" s="131" t="str">
        <f t="shared" si="100"/>
        <v/>
      </c>
      <c r="AS207" s="131" t="str">
        <f t="shared" si="100"/>
        <v/>
      </c>
      <c r="AT207" s="131" t="str">
        <f t="shared" si="100"/>
        <v/>
      </c>
      <c r="AU207" s="131" t="str">
        <f t="shared" si="100"/>
        <v/>
      </c>
      <c r="AV207" s="131" t="str">
        <f t="shared" si="100"/>
        <v/>
      </c>
      <c r="AW207" s="131" t="str">
        <f t="shared" si="100"/>
        <v/>
      </c>
      <c r="AX207" s="131" t="str">
        <f t="shared" si="100"/>
        <v/>
      </c>
      <c r="AY207" s="131" t="str">
        <f t="shared" si="100"/>
        <v/>
      </c>
      <c r="AZ207" s="131" t="str">
        <f t="shared" si="100"/>
        <v/>
      </c>
    </row>
    <row r="208" spans="1:52" x14ac:dyDescent="0.2">
      <c r="A208" s="135">
        <v>199</v>
      </c>
      <c r="B208" s="131" t="str">
        <f t="shared" si="96"/>
        <v/>
      </c>
      <c r="C208" s="131" t="str">
        <f t="shared" si="96"/>
        <v/>
      </c>
      <c r="D208" s="131" t="str">
        <f t="shared" si="96"/>
        <v/>
      </c>
      <c r="E208" s="131" t="str">
        <f t="shared" si="96"/>
        <v/>
      </c>
      <c r="F208" s="131" t="str">
        <f t="shared" si="96"/>
        <v/>
      </c>
      <c r="G208" s="131" t="str">
        <f t="shared" si="96"/>
        <v/>
      </c>
      <c r="H208" s="131" t="str">
        <f t="shared" si="96"/>
        <v/>
      </c>
      <c r="I208" s="131" t="str">
        <f t="shared" si="96"/>
        <v/>
      </c>
      <c r="J208" s="131" t="str">
        <f t="shared" si="96"/>
        <v/>
      </c>
      <c r="K208" s="131" t="str">
        <f t="shared" si="96"/>
        <v/>
      </c>
      <c r="L208" s="131" t="str">
        <f t="shared" si="97"/>
        <v/>
      </c>
      <c r="M208" s="131" t="str">
        <f t="shared" si="97"/>
        <v/>
      </c>
      <c r="N208" s="131" t="str">
        <f t="shared" si="97"/>
        <v/>
      </c>
      <c r="O208" s="131" t="str">
        <f t="shared" si="97"/>
        <v/>
      </c>
      <c r="P208" s="131" t="str">
        <f t="shared" si="97"/>
        <v/>
      </c>
      <c r="Q208" s="131" t="str">
        <f t="shared" si="97"/>
        <v/>
      </c>
      <c r="R208" s="131" t="str">
        <f t="shared" si="97"/>
        <v/>
      </c>
      <c r="S208" s="131" t="str">
        <f t="shared" si="97"/>
        <v/>
      </c>
      <c r="T208" s="131" t="str">
        <f t="shared" si="97"/>
        <v/>
      </c>
      <c r="U208" s="131" t="str">
        <f t="shared" si="97"/>
        <v/>
      </c>
      <c r="V208" s="131" t="str">
        <f t="shared" si="98"/>
        <v/>
      </c>
      <c r="W208" s="131" t="str">
        <f t="shared" si="98"/>
        <v/>
      </c>
      <c r="X208" s="131" t="str">
        <f t="shared" si="98"/>
        <v/>
      </c>
      <c r="Y208" s="131" t="str">
        <f t="shared" si="98"/>
        <v/>
      </c>
      <c r="Z208" s="131" t="str">
        <f t="shared" si="98"/>
        <v/>
      </c>
      <c r="AA208" s="131" t="str">
        <f t="shared" si="98"/>
        <v/>
      </c>
      <c r="AB208" s="131" t="str">
        <f t="shared" si="98"/>
        <v/>
      </c>
      <c r="AC208" s="131" t="str">
        <f t="shared" si="98"/>
        <v/>
      </c>
      <c r="AD208" s="131" t="str">
        <f t="shared" si="98"/>
        <v/>
      </c>
      <c r="AE208" s="131" t="str">
        <f t="shared" si="98"/>
        <v/>
      </c>
      <c r="AF208" s="131" t="str">
        <f t="shared" si="99"/>
        <v/>
      </c>
      <c r="AG208" s="131" t="str">
        <f t="shared" si="99"/>
        <v/>
      </c>
      <c r="AH208" s="131" t="str">
        <f t="shared" si="99"/>
        <v/>
      </c>
      <c r="AI208" s="131" t="str">
        <f t="shared" si="99"/>
        <v/>
      </c>
      <c r="AJ208" s="131" t="str">
        <f t="shared" si="99"/>
        <v/>
      </c>
      <c r="AK208" s="131" t="str">
        <f t="shared" si="99"/>
        <v/>
      </c>
      <c r="AL208" s="131" t="str">
        <f t="shared" si="99"/>
        <v/>
      </c>
      <c r="AM208" s="131" t="str">
        <f t="shared" si="99"/>
        <v/>
      </c>
      <c r="AN208" s="131" t="str">
        <f t="shared" si="99"/>
        <v/>
      </c>
      <c r="AO208" s="131" t="str">
        <f t="shared" si="99"/>
        <v/>
      </c>
      <c r="AP208" s="131" t="str">
        <f t="shared" si="100"/>
        <v/>
      </c>
      <c r="AQ208" s="131" t="str">
        <f t="shared" si="100"/>
        <v/>
      </c>
      <c r="AR208" s="131" t="str">
        <f t="shared" si="100"/>
        <v/>
      </c>
      <c r="AS208" s="131" t="str">
        <f t="shared" si="100"/>
        <v/>
      </c>
      <c r="AT208" s="131" t="str">
        <f t="shared" si="100"/>
        <v/>
      </c>
      <c r="AU208" s="131" t="str">
        <f t="shared" si="100"/>
        <v/>
      </c>
      <c r="AV208" s="131" t="str">
        <f t="shared" si="100"/>
        <v/>
      </c>
      <c r="AW208" s="131" t="str">
        <f t="shared" si="100"/>
        <v/>
      </c>
      <c r="AX208" s="131" t="str">
        <f t="shared" si="100"/>
        <v/>
      </c>
      <c r="AY208" s="131" t="str">
        <f t="shared" si="100"/>
        <v/>
      </c>
      <c r="AZ208" s="131" t="str">
        <f t="shared" si="100"/>
        <v/>
      </c>
    </row>
    <row r="209" spans="1:52" x14ac:dyDescent="0.2">
      <c r="A209" s="135">
        <v>200</v>
      </c>
      <c r="B209" s="131" t="str">
        <f t="shared" si="96"/>
        <v/>
      </c>
      <c r="C209" s="131" t="str">
        <f t="shared" si="96"/>
        <v/>
      </c>
      <c r="D209" s="131" t="str">
        <f t="shared" si="96"/>
        <v/>
      </c>
      <c r="E209" s="131" t="str">
        <f t="shared" si="96"/>
        <v/>
      </c>
      <c r="F209" s="131" t="str">
        <f t="shared" si="96"/>
        <v/>
      </c>
      <c r="G209" s="131" t="str">
        <f t="shared" si="96"/>
        <v/>
      </c>
      <c r="H209" s="131" t="str">
        <f t="shared" si="96"/>
        <v/>
      </c>
      <c r="I209" s="131" t="str">
        <f t="shared" si="96"/>
        <v/>
      </c>
      <c r="J209" s="131" t="str">
        <f t="shared" si="96"/>
        <v/>
      </c>
      <c r="K209" s="131" t="str">
        <f t="shared" si="96"/>
        <v/>
      </c>
      <c r="L209" s="131" t="str">
        <f t="shared" si="97"/>
        <v/>
      </c>
      <c r="M209" s="131" t="str">
        <f t="shared" si="97"/>
        <v/>
      </c>
      <c r="N209" s="131" t="str">
        <f t="shared" si="97"/>
        <v/>
      </c>
      <c r="O209" s="131" t="str">
        <f t="shared" si="97"/>
        <v/>
      </c>
      <c r="P209" s="131" t="str">
        <f t="shared" si="97"/>
        <v/>
      </c>
      <c r="Q209" s="131" t="str">
        <f t="shared" si="97"/>
        <v/>
      </c>
      <c r="R209" s="131" t="str">
        <f t="shared" si="97"/>
        <v/>
      </c>
      <c r="S209" s="131" t="str">
        <f t="shared" si="97"/>
        <v/>
      </c>
      <c r="T209" s="131" t="str">
        <f t="shared" si="97"/>
        <v/>
      </c>
      <c r="U209" s="131" t="str">
        <f t="shared" si="97"/>
        <v/>
      </c>
      <c r="V209" s="131" t="str">
        <f t="shared" si="98"/>
        <v/>
      </c>
      <c r="W209" s="131" t="str">
        <f t="shared" si="98"/>
        <v/>
      </c>
      <c r="X209" s="131" t="str">
        <f t="shared" si="98"/>
        <v/>
      </c>
      <c r="Y209" s="131" t="str">
        <f t="shared" si="98"/>
        <v/>
      </c>
      <c r="Z209" s="131" t="str">
        <f t="shared" si="98"/>
        <v/>
      </c>
      <c r="AA209" s="131" t="str">
        <f t="shared" si="98"/>
        <v/>
      </c>
      <c r="AB209" s="131" t="str">
        <f t="shared" si="98"/>
        <v/>
      </c>
      <c r="AC209" s="131" t="str">
        <f t="shared" si="98"/>
        <v/>
      </c>
      <c r="AD209" s="131" t="str">
        <f t="shared" si="98"/>
        <v/>
      </c>
      <c r="AE209" s="131" t="str">
        <f t="shared" si="98"/>
        <v/>
      </c>
      <c r="AF209" s="131" t="str">
        <f t="shared" si="99"/>
        <v/>
      </c>
      <c r="AG209" s="131" t="str">
        <f t="shared" si="99"/>
        <v/>
      </c>
      <c r="AH209" s="131" t="str">
        <f t="shared" si="99"/>
        <v/>
      </c>
      <c r="AI209" s="131" t="str">
        <f t="shared" si="99"/>
        <v/>
      </c>
      <c r="AJ209" s="131" t="str">
        <f t="shared" si="99"/>
        <v/>
      </c>
      <c r="AK209" s="131" t="str">
        <f t="shared" si="99"/>
        <v/>
      </c>
      <c r="AL209" s="131" t="str">
        <f t="shared" si="99"/>
        <v/>
      </c>
      <c r="AM209" s="131" t="str">
        <f t="shared" si="99"/>
        <v/>
      </c>
      <c r="AN209" s="131" t="str">
        <f t="shared" si="99"/>
        <v/>
      </c>
      <c r="AO209" s="131" t="str">
        <f t="shared" si="99"/>
        <v/>
      </c>
      <c r="AP209" s="131" t="str">
        <f t="shared" si="100"/>
        <v/>
      </c>
      <c r="AQ209" s="131" t="str">
        <f t="shared" si="100"/>
        <v/>
      </c>
      <c r="AR209" s="131" t="str">
        <f t="shared" si="100"/>
        <v/>
      </c>
      <c r="AS209" s="131" t="str">
        <f t="shared" si="100"/>
        <v/>
      </c>
      <c r="AT209" s="131" t="str">
        <f t="shared" si="100"/>
        <v/>
      </c>
      <c r="AU209" s="131" t="str">
        <f t="shared" si="100"/>
        <v/>
      </c>
      <c r="AV209" s="131" t="str">
        <f t="shared" si="100"/>
        <v/>
      </c>
      <c r="AW209" s="131" t="str">
        <f t="shared" si="100"/>
        <v/>
      </c>
      <c r="AX209" s="131" t="str">
        <f t="shared" si="100"/>
        <v/>
      </c>
      <c r="AY209" s="131" t="str">
        <f t="shared" si="100"/>
        <v/>
      </c>
      <c r="AZ209" s="131" t="str">
        <f t="shared" si="100"/>
        <v/>
      </c>
    </row>
    <row r="210" spans="1:52" x14ac:dyDescent="0.2">
      <c r="A210" s="135">
        <v>201</v>
      </c>
      <c r="B210" s="131" t="str">
        <f t="shared" ref="B210:K219" si="101">IFERROR(VLOOKUP($B$3&amp;"_"&amp;B$8&amp;$A210,LookUpTable_CountyName_AllYears,3,FALSE),"")</f>
        <v/>
      </c>
      <c r="C210" s="131" t="str">
        <f t="shared" si="101"/>
        <v/>
      </c>
      <c r="D210" s="131" t="str">
        <f t="shared" si="101"/>
        <v/>
      </c>
      <c r="E210" s="131" t="str">
        <f t="shared" si="101"/>
        <v/>
      </c>
      <c r="F210" s="131" t="str">
        <f t="shared" si="101"/>
        <v/>
      </c>
      <c r="G210" s="131" t="str">
        <f t="shared" si="101"/>
        <v/>
      </c>
      <c r="H210" s="131" t="str">
        <f t="shared" si="101"/>
        <v/>
      </c>
      <c r="I210" s="131" t="str">
        <f t="shared" si="101"/>
        <v/>
      </c>
      <c r="J210" s="131" t="str">
        <f t="shared" si="101"/>
        <v/>
      </c>
      <c r="K210" s="131" t="str">
        <f t="shared" si="101"/>
        <v/>
      </c>
      <c r="L210" s="131" t="str">
        <f t="shared" ref="L210:U219" si="102">IFERROR(VLOOKUP($B$3&amp;"_"&amp;L$8&amp;$A210,LookUpTable_CountyName_AllYears,3,FALSE),"")</f>
        <v/>
      </c>
      <c r="M210" s="131" t="str">
        <f t="shared" si="102"/>
        <v/>
      </c>
      <c r="N210" s="131" t="str">
        <f t="shared" si="102"/>
        <v/>
      </c>
      <c r="O210" s="131" t="str">
        <f t="shared" si="102"/>
        <v/>
      </c>
      <c r="P210" s="131" t="str">
        <f t="shared" si="102"/>
        <v/>
      </c>
      <c r="Q210" s="131" t="str">
        <f t="shared" si="102"/>
        <v/>
      </c>
      <c r="R210" s="131" t="str">
        <f t="shared" si="102"/>
        <v/>
      </c>
      <c r="S210" s="131" t="str">
        <f t="shared" si="102"/>
        <v/>
      </c>
      <c r="T210" s="131" t="str">
        <f t="shared" si="102"/>
        <v/>
      </c>
      <c r="U210" s="131" t="str">
        <f t="shared" si="102"/>
        <v/>
      </c>
      <c r="V210" s="131" t="str">
        <f t="shared" ref="V210:AE219" si="103">IFERROR(VLOOKUP($B$3&amp;"_"&amp;V$8&amp;$A210,LookUpTable_CountyName_AllYears,3,FALSE),"")</f>
        <v/>
      </c>
      <c r="W210" s="131" t="str">
        <f t="shared" si="103"/>
        <v/>
      </c>
      <c r="X210" s="131" t="str">
        <f t="shared" si="103"/>
        <v/>
      </c>
      <c r="Y210" s="131" t="str">
        <f t="shared" si="103"/>
        <v/>
      </c>
      <c r="Z210" s="131" t="str">
        <f t="shared" si="103"/>
        <v/>
      </c>
      <c r="AA210" s="131" t="str">
        <f t="shared" si="103"/>
        <v/>
      </c>
      <c r="AB210" s="131" t="str">
        <f t="shared" si="103"/>
        <v/>
      </c>
      <c r="AC210" s="131" t="str">
        <f t="shared" si="103"/>
        <v/>
      </c>
      <c r="AD210" s="131" t="str">
        <f t="shared" si="103"/>
        <v/>
      </c>
      <c r="AE210" s="131" t="str">
        <f t="shared" si="103"/>
        <v/>
      </c>
      <c r="AF210" s="131" t="str">
        <f t="shared" ref="AF210:AO219" si="104">IFERROR(VLOOKUP($B$3&amp;"_"&amp;AF$8&amp;$A210,LookUpTable_CountyName_AllYears,3,FALSE),"")</f>
        <v/>
      </c>
      <c r="AG210" s="131" t="str">
        <f t="shared" si="104"/>
        <v/>
      </c>
      <c r="AH210" s="131" t="str">
        <f t="shared" si="104"/>
        <v/>
      </c>
      <c r="AI210" s="131" t="str">
        <f t="shared" si="104"/>
        <v/>
      </c>
      <c r="AJ210" s="131" t="str">
        <f t="shared" si="104"/>
        <v/>
      </c>
      <c r="AK210" s="131" t="str">
        <f t="shared" si="104"/>
        <v/>
      </c>
      <c r="AL210" s="131" t="str">
        <f t="shared" si="104"/>
        <v/>
      </c>
      <c r="AM210" s="131" t="str">
        <f t="shared" si="104"/>
        <v/>
      </c>
      <c r="AN210" s="131" t="str">
        <f t="shared" si="104"/>
        <v/>
      </c>
      <c r="AO210" s="131" t="str">
        <f t="shared" si="104"/>
        <v/>
      </c>
      <c r="AP210" s="131" t="str">
        <f t="shared" ref="AP210:AZ219" si="105">IFERROR(VLOOKUP($B$3&amp;"_"&amp;AP$8&amp;$A210,LookUpTable_CountyName_AllYears,3,FALSE),"")</f>
        <v/>
      </c>
      <c r="AQ210" s="131" t="str">
        <f t="shared" si="105"/>
        <v/>
      </c>
      <c r="AR210" s="131" t="str">
        <f t="shared" si="105"/>
        <v/>
      </c>
      <c r="AS210" s="131" t="str">
        <f t="shared" si="105"/>
        <v/>
      </c>
      <c r="AT210" s="131" t="str">
        <f t="shared" si="105"/>
        <v/>
      </c>
      <c r="AU210" s="131" t="str">
        <f t="shared" si="105"/>
        <v/>
      </c>
      <c r="AV210" s="131" t="str">
        <f t="shared" si="105"/>
        <v/>
      </c>
      <c r="AW210" s="131" t="str">
        <f t="shared" si="105"/>
        <v/>
      </c>
      <c r="AX210" s="131" t="str">
        <f t="shared" si="105"/>
        <v/>
      </c>
      <c r="AY210" s="131" t="str">
        <f t="shared" si="105"/>
        <v/>
      </c>
      <c r="AZ210" s="131" t="str">
        <f t="shared" si="105"/>
        <v/>
      </c>
    </row>
    <row r="211" spans="1:52" x14ac:dyDescent="0.2">
      <c r="A211" s="135">
        <v>202</v>
      </c>
      <c r="B211" s="131" t="str">
        <f t="shared" si="101"/>
        <v/>
      </c>
      <c r="C211" s="131" t="str">
        <f t="shared" si="101"/>
        <v/>
      </c>
      <c r="D211" s="131" t="str">
        <f t="shared" si="101"/>
        <v/>
      </c>
      <c r="E211" s="131" t="str">
        <f t="shared" si="101"/>
        <v/>
      </c>
      <c r="F211" s="131" t="str">
        <f t="shared" si="101"/>
        <v/>
      </c>
      <c r="G211" s="131" t="str">
        <f t="shared" si="101"/>
        <v/>
      </c>
      <c r="H211" s="131" t="str">
        <f t="shared" si="101"/>
        <v/>
      </c>
      <c r="I211" s="131" t="str">
        <f t="shared" si="101"/>
        <v/>
      </c>
      <c r="J211" s="131" t="str">
        <f t="shared" si="101"/>
        <v/>
      </c>
      <c r="K211" s="131" t="str">
        <f t="shared" si="101"/>
        <v/>
      </c>
      <c r="L211" s="131" t="str">
        <f t="shared" si="102"/>
        <v/>
      </c>
      <c r="M211" s="131" t="str">
        <f t="shared" si="102"/>
        <v/>
      </c>
      <c r="N211" s="131" t="str">
        <f t="shared" si="102"/>
        <v/>
      </c>
      <c r="O211" s="131" t="str">
        <f t="shared" si="102"/>
        <v/>
      </c>
      <c r="P211" s="131" t="str">
        <f t="shared" si="102"/>
        <v/>
      </c>
      <c r="Q211" s="131" t="str">
        <f t="shared" si="102"/>
        <v/>
      </c>
      <c r="R211" s="131" t="str">
        <f t="shared" si="102"/>
        <v/>
      </c>
      <c r="S211" s="131" t="str">
        <f t="shared" si="102"/>
        <v/>
      </c>
      <c r="T211" s="131" t="str">
        <f t="shared" si="102"/>
        <v/>
      </c>
      <c r="U211" s="131" t="str">
        <f t="shared" si="102"/>
        <v/>
      </c>
      <c r="V211" s="131" t="str">
        <f t="shared" si="103"/>
        <v/>
      </c>
      <c r="W211" s="131" t="str">
        <f t="shared" si="103"/>
        <v/>
      </c>
      <c r="X211" s="131" t="str">
        <f t="shared" si="103"/>
        <v/>
      </c>
      <c r="Y211" s="131" t="str">
        <f t="shared" si="103"/>
        <v/>
      </c>
      <c r="Z211" s="131" t="str">
        <f t="shared" si="103"/>
        <v/>
      </c>
      <c r="AA211" s="131" t="str">
        <f t="shared" si="103"/>
        <v/>
      </c>
      <c r="AB211" s="131" t="str">
        <f t="shared" si="103"/>
        <v/>
      </c>
      <c r="AC211" s="131" t="str">
        <f t="shared" si="103"/>
        <v/>
      </c>
      <c r="AD211" s="131" t="str">
        <f t="shared" si="103"/>
        <v/>
      </c>
      <c r="AE211" s="131" t="str">
        <f t="shared" si="103"/>
        <v/>
      </c>
      <c r="AF211" s="131" t="str">
        <f t="shared" si="104"/>
        <v/>
      </c>
      <c r="AG211" s="131" t="str">
        <f t="shared" si="104"/>
        <v/>
      </c>
      <c r="AH211" s="131" t="str">
        <f t="shared" si="104"/>
        <v/>
      </c>
      <c r="AI211" s="131" t="str">
        <f t="shared" si="104"/>
        <v/>
      </c>
      <c r="AJ211" s="131" t="str">
        <f t="shared" si="104"/>
        <v/>
      </c>
      <c r="AK211" s="131" t="str">
        <f t="shared" si="104"/>
        <v/>
      </c>
      <c r="AL211" s="131" t="str">
        <f t="shared" si="104"/>
        <v/>
      </c>
      <c r="AM211" s="131" t="str">
        <f t="shared" si="104"/>
        <v/>
      </c>
      <c r="AN211" s="131" t="str">
        <f t="shared" si="104"/>
        <v/>
      </c>
      <c r="AO211" s="131" t="str">
        <f t="shared" si="104"/>
        <v/>
      </c>
      <c r="AP211" s="131" t="str">
        <f t="shared" si="105"/>
        <v/>
      </c>
      <c r="AQ211" s="131" t="str">
        <f t="shared" si="105"/>
        <v/>
      </c>
      <c r="AR211" s="131" t="str">
        <f t="shared" si="105"/>
        <v/>
      </c>
      <c r="AS211" s="131" t="str">
        <f t="shared" si="105"/>
        <v/>
      </c>
      <c r="AT211" s="131" t="str">
        <f t="shared" si="105"/>
        <v/>
      </c>
      <c r="AU211" s="131" t="str">
        <f t="shared" si="105"/>
        <v/>
      </c>
      <c r="AV211" s="131" t="str">
        <f t="shared" si="105"/>
        <v/>
      </c>
      <c r="AW211" s="131" t="str">
        <f t="shared" si="105"/>
        <v/>
      </c>
      <c r="AX211" s="131" t="str">
        <f t="shared" si="105"/>
        <v/>
      </c>
      <c r="AY211" s="131" t="str">
        <f t="shared" si="105"/>
        <v/>
      </c>
      <c r="AZ211" s="131" t="str">
        <f t="shared" si="105"/>
        <v/>
      </c>
    </row>
    <row r="212" spans="1:52" x14ac:dyDescent="0.2">
      <c r="A212" s="135">
        <v>203</v>
      </c>
      <c r="B212" s="131" t="str">
        <f t="shared" si="101"/>
        <v/>
      </c>
      <c r="C212" s="131" t="str">
        <f t="shared" si="101"/>
        <v/>
      </c>
      <c r="D212" s="131" t="str">
        <f t="shared" si="101"/>
        <v/>
      </c>
      <c r="E212" s="131" t="str">
        <f t="shared" si="101"/>
        <v/>
      </c>
      <c r="F212" s="131" t="str">
        <f t="shared" si="101"/>
        <v/>
      </c>
      <c r="G212" s="131" t="str">
        <f t="shared" si="101"/>
        <v/>
      </c>
      <c r="H212" s="131" t="str">
        <f t="shared" si="101"/>
        <v/>
      </c>
      <c r="I212" s="131" t="str">
        <f t="shared" si="101"/>
        <v/>
      </c>
      <c r="J212" s="131" t="str">
        <f t="shared" si="101"/>
        <v/>
      </c>
      <c r="K212" s="131" t="str">
        <f t="shared" si="101"/>
        <v/>
      </c>
      <c r="L212" s="131" t="str">
        <f t="shared" si="102"/>
        <v/>
      </c>
      <c r="M212" s="131" t="str">
        <f t="shared" si="102"/>
        <v/>
      </c>
      <c r="N212" s="131" t="str">
        <f t="shared" si="102"/>
        <v/>
      </c>
      <c r="O212" s="131" t="str">
        <f t="shared" si="102"/>
        <v/>
      </c>
      <c r="P212" s="131" t="str">
        <f t="shared" si="102"/>
        <v/>
      </c>
      <c r="Q212" s="131" t="str">
        <f t="shared" si="102"/>
        <v/>
      </c>
      <c r="R212" s="131" t="str">
        <f t="shared" si="102"/>
        <v/>
      </c>
      <c r="S212" s="131" t="str">
        <f t="shared" si="102"/>
        <v/>
      </c>
      <c r="T212" s="131" t="str">
        <f t="shared" si="102"/>
        <v/>
      </c>
      <c r="U212" s="131" t="str">
        <f t="shared" si="102"/>
        <v/>
      </c>
      <c r="V212" s="131" t="str">
        <f t="shared" si="103"/>
        <v/>
      </c>
      <c r="W212" s="131" t="str">
        <f t="shared" si="103"/>
        <v/>
      </c>
      <c r="X212" s="131" t="str">
        <f t="shared" si="103"/>
        <v/>
      </c>
      <c r="Y212" s="131" t="str">
        <f t="shared" si="103"/>
        <v/>
      </c>
      <c r="Z212" s="131" t="str">
        <f t="shared" si="103"/>
        <v/>
      </c>
      <c r="AA212" s="131" t="str">
        <f t="shared" si="103"/>
        <v/>
      </c>
      <c r="AB212" s="131" t="str">
        <f t="shared" si="103"/>
        <v/>
      </c>
      <c r="AC212" s="131" t="str">
        <f t="shared" si="103"/>
        <v/>
      </c>
      <c r="AD212" s="131" t="str">
        <f t="shared" si="103"/>
        <v/>
      </c>
      <c r="AE212" s="131" t="str">
        <f t="shared" si="103"/>
        <v/>
      </c>
      <c r="AF212" s="131" t="str">
        <f t="shared" si="104"/>
        <v/>
      </c>
      <c r="AG212" s="131" t="str">
        <f t="shared" si="104"/>
        <v/>
      </c>
      <c r="AH212" s="131" t="str">
        <f t="shared" si="104"/>
        <v/>
      </c>
      <c r="AI212" s="131" t="str">
        <f t="shared" si="104"/>
        <v/>
      </c>
      <c r="AJ212" s="131" t="str">
        <f t="shared" si="104"/>
        <v/>
      </c>
      <c r="AK212" s="131" t="str">
        <f t="shared" si="104"/>
        <v/>
      </c>
      <c r="AL212" s="131" t="str">
        <f t="shared" si="104"/>
        <v/>
      </c>
      <c r="AM212" s="131" t="str">
        <f t="shared" si="104"/>
        <v/>
      </c>
      <c r="AN212" s="131" t="str">
        <f t="shared" si="104"/>
        <v/>
      </c>
      <c r="AO212" s="131" t="str">
        <f t="shared" si="104"/>
        <v/>
      </c>
      <c r="AP212" s="131" t="str">
        <f t="shared" si="105"/>
        <v/>
      </c>
      <c r="AQ212" s="131" t="str">
        <f t="shared" si="105"/>
        <v/>
      </c>
      <c r="AR212" s="131" t="str">
        <f t="shared" si="105"/>
        <v/>
      </c>
      <c r="AS212" s="131" t="str">
        <f t="shared" si="105"/>
        <v/>
      </c>
      <c r="AT212" s="131" t="str">
        <f t="shared" si="105"/>
        <v/>
      </c>
      <c r="AU212" s="131" t="str">
        <f t="shared" si="105"/>
        <v/>
      </c>
      <c r="AV212" s="131" t="str">
        <f t="shared" si="105"/>
        <v/>
      </c>
      <c r="AW212" s="131" t="str">
        <f t="shared" si="105"/>
        <v/>
      </c>
      <c r="AX212" s="131" t="str">
        <f t="shared" si="105"/>
        <v/>
      </c>
      <c r="AY212" s="131" t="str">
        <f t="shared" si="105"/>
        <v/>
      </c>
      <c r="AZ212" s="131" t="str">
        <f t="shared" si="105"/>
        <v/>
      </c>
    </row>
    <row r="213" spans="1:52" x14ac:dyDescent="0.2">
      <c r="A213" s="135">
        <v>204</v>
      </c>
      <c r="B213" s="131" t="str">
        <f t="shared" si="101"/>
        <v/>
      </c>
      <c r="C213" s="131" t="str">
        <f t="shared" si="101"/>
        <v/>
      </c>
      <c r="D213" s="131" t="str">
        <f t="shared" si="101"/>
        <v/>
      </c>
      <c r="E213" s="131" t="str">
        <f t="shared" si="101"/>
        <v/>
      </c>
      <c r="F213" s="131" t="str">
        <f t="shared" si="101"/>
        <v/>
      </c>
      <c r="G213" s="131" t="str">
        <f t="shared" si="101"/>
        <v/>
      </c>
      <c r="H213" s="131" t="str">
        <f t="shared" si="101"/>
        <v/>
      </c>
      <c r="I213" s="131" t="str">
        <f t="shared" si="101"/>
        <v/>
      </c>
      <c r="J213" s="131" t="str">
        <f t="shared" si="101"/>
        <v/>
      </c>
      <c r="K213" s="131" t="str">
        <f t="shared" si="101"/>
        <v/>
      </c>
      <c r="L213" s="131" t="str">
        <f t="shared" si="102"/>
        <v/>
      </c>
      <c r="M213" s="131" t="str">
        <f t="shared" si="102"/>
        <v/>
      </c>
      <c r="N213" s="131" t="str">
        <f t="shared" si="102"/>
        <v/>
      </c>
      <c r="O213" s="131" t="str">
        <f t="shared" si="102"/>
        <v/>
      </c>
      <c r="P213" s="131" t="str">
        <f t="shared" si="102"/>
        <v/>
      </c>
      <c r="Q213" s="131" t="str">
        <f t="shared" si="102"/>
        <v/>
      </c>
      <c r="R213" s="131" t="str">
        <f t="shared" si="102"/>
        <v/>
      </c>
      <c r="S213" s="131" t="str">
        <f t="shared" si="102"/>
        <v/>
      </c>
      <c r="T213" s="131" t="str">
        <f t="shared" si="102"/>
        <v/>
      </c>
      <c r="U213" s="131" t="str">
        <f t="shared" si="102"/>
        <v/>
      </c>
      <c r="V213" s="131" t="str">
        <f t="shared" si="103"/>
        <v/>
      </c>
      <c r="W213" s="131" t="str">
        <f t="shared" si="103"/>
        <v/>
      </c>
      <c r="X213" s="131" t="str">
        <f t="shared" si="103"/>
        <v/>
      </c>
      <c r="Y213" s="131" t="str">
        <f t="shared" si="103"/>
        <v/>
      </c>
      <c r="Z213" s="131" t="str">
        <f t="shared" si="103"/>
        <v/>
      </c>
      <c r="AA213" s="131" t="str">
        <f t="shared" si="103"/>
        <v/>
      </c>
      <c r="AB213" s="131" t="str">
        <f t="shared" si="103"/>
        <v/>
      </c>
      <c r="AC213" s="131" t="str">
        <f t="shared" si="103"/>
        <v/>
      </c>
      <c r="AD213" s="131" t="str">
        <f t="shared" si="103"/>
        <v/>
      </c>
      <c r="AE213" s="131" t="str">
        <f t="shared" si="103"/>
        <v/>
      </c>
      <c r="AF213" s="131" t="str">
        <f t="shared" si="104"/>
        <v/>
      </c>
      <c r="AG213" s="131" t="str">
        <f t="shared" si="104"/>
        <v/>
      </c>
      <c r="AH213" s="131" t="str">
        <f t="shared" si="104"/>
        <v/>
      </c>
      <c r="AI213" s="131" t="str">
        <f t="shared" si="104"/>
        <v/>
      </c>
      <c r="AJ213" s="131" t="str">
        <f t="shared" si="104"/>
        <v/>
      </c>
      <c r="AK213" s="131" t="str">
        <f t="shared" si="104"/>
        <v/>
      </c>
      <c r="AL213" s="131" t="str">
        <f t="shared" si="104"/>
        <v/>
      </c>
      <c r="AM213" s="131" t="str">
        <f t="shared" si="104"/>
        <v/>
      </c>
      <c r="AN213" s="131" t="str">
        <f t="shared" si="104"/>
        <v/>
      </c>
      <c r="AO213" s="131" t="str">
        <f t="shared" si="104"/>
        <v/>
      </c>
      <c r="AP213" s="131" t="str">
        <f t="shared" si="105"/>
        <v/>
      </c>
      <c r="AQ213" s="131" t="str">
        <f t="shared" si="105"/>
        <v/>
      </c>
      <c r="AR213" s="131" t="str">
        <f t="shared" si="105"/>
        <v/>
      </c>
      <c r="AS213" s="131" t="str">
        <f t="shared" si="105"/>
        <v/>
      </c>
      <c r="AT213" s="131" t="str">
        <f t="shared" si="105"/>
        <v/>
      </c>
      <c r="AU213" s="131" t="str">
        <f t="shared" si="105"/>
        <v/>
      </c>
      <c r="AV213" s="131" t="str">
        <f t="shared" si="105"/>
        <v/>
      </c>
      <c r="AW213" s="131" t="str">
        <f t="shared" si="105"/>
        <v/>
      </c>
      <c r="AX213" s="131" t="str">
        <f t="shared" si="105"/>
        <v/>
      </c>
      <c r="AY213" s="131" t="str">
        <f t="shared" si="105"/>
        <v/>
      </c>
      <c r="AZ213" s="131" t="str">
        <f t="shared" si="105"/>
        <v/>
      </c>
    </row>
    <row r="214" spans="1:52" x14ac:dyDescent="0.2">
      <c r="A214" s="135">
        <v>205</v>
      </c>
      <c r="B214" s="131" t="str">
        <f t="shared" si="101"/>
        <v/>
      </c>
      <c r="C214" s="131" t="str">
        <f t="shared" si="101"/>
        <v/>
      </c>
      <c r="D214" s="131" t="str">
        <f t="shared" si="101"/>
        <v/>
      </c>
      <c r="E214" s="131" t="str">
        <f t="shared" si="101"/>
        <v/>
      </c>
      <c r="F214" s="131" t="str">
        <f t="shared" si="101"/>
        <v/>
      </c>
      <c r="G214" s="131" t="str">
        <f t="shared" si="101"/>
        <v/>
      </c>
      <c r="H214" s="131" t="str">
        <f t="shared" si="101"/>
        <v/>
      </c>
      <c r="I214" s="131" t="str">
        <f t="shared" si="101"/>
        <v/>
      </c>
      <c r="J214" s="131" t="str">
        <f t="shared" si="101"/>
        <v/>
      </c>
      <c r="K214" s="131" t="str">
        <f t="shared" si="101"/>
        <v/>
      </c>
      <c r="L214" s="131" t="str">
        <f t="shared" si="102"/>
        <v/>
      </c>
      <c r="M214" s="131" t="str">
        <f t="shared" si="102"/>
        <v/>
      </c>
      <c r="N214" s="131" t="str">
        <f t="shared" si="102"/>
        <v/>
      </c>
      <c r="O214" s="131" t="str">
        <f t="shared" si="102"/>
        <v/>
      </c>
      <c r="P214" s="131" t="str">
        <f t="shared" si="102"/>
        <v/>
      </c>
      <c r="Q214" s="131" t="str">
        <f t="shared" si="102"/>
        <v/>
      </c>
      <c r="R214" s="131" t="str">
        <f t="shared" si="102"/>
        <v/>
      </c>
      <c r="S214" s="131" t="str">
        <f t="shared" si="102"/>
        <v/>
      </c>
      <c r="T214" s="131" t="str">
        <f t="shared" si="102"/>
        <v/>
      </c>
      <c r="U214" s="131" t="str">
        <f t="shared" si="102"/>
        <v/>
      </c>
      <c r="V214" s="131" t="str">
        <f t="shared" si="103"/>
        <v/>
      </c>
      <c r="W214" s="131" t="str">
        <f t="shared" si="103"/>
        <v/>
      </c>
      <c r="X214" s="131" t="str">
        <f t="shared" si="103"/>
        <v/>
      </c>
      <c r="Y214" s="131" t="str">
        <f t="shared" si="103"/>
        <v/>
      </c>
      <c r="Z214" s="131" t="str">
        <f t="shared" si="103"/>
        <v/>
      </c>
      <c r="AA214" s="131" t="str">
        <f t="shared" si="103"/>
        <v/>
      </c>
      <c r="AB214" s="131" t="str">
        <f t="shared" si="103"/>
        <v/>
      </c>
      <c r="AC214" s="131" t="str">
        <f t="shared" si="103"/>
        <v/>
      </c>
      <c r="AD214" s="131" t="str">
        <f t="shared" si="103"/>
        <v/>
      </c>
      <c r="AE214" s="131" t="str">
        <f t="shared" si="103"/>
        <v/>
      </c>
      <c r="AF214" s="131" t="str">
        <f t="shared" si="104"/>
        <v/>
      </c>
      <c r="AG214" s="131" t="str">
        <f t="shared" si="104"/>
        <v/>
      </c>
      <c r="AH214" s="131" t="str">
        <f t="shared" si="104"/>
        <v/>
      </c>
      <c r="AI214" s="131" t="str">
        <f t="shared" si="104"/>
        <v/>
      </c>
      <c r="AJ214" s="131" t="str">
        <f t="shared" si="104"/>
        <v/>
      </c>
      <c r="AK214" s="131" t="str">
        <f t="shared" si="104"/>
        <v/>
      </c>
      <c r="AL214" s="131" t="str">
        <f t="shared" si="104"/>
        <v/>
      </c>
      <c r="AM214" s="131" t="str">
        <f t="shared" si="104"/>
        <v/>
      </c>
      <c r="AN214" s="131" t="str">
        <f t="shared" si="104"/>
        <v/>
      </c>
      <c r="AO214" s="131" t="str">
        <f t="shared" si="104"/>
        <v/>
      </c>
      <c r="AP214" s="131" t="str">
        <f t="shared" si="105"/>
        <v/>
      </c>
      <c r="AQ214" s="131" t="str">
        <f t="shared" si="105"/>
        <v/>
      </c>
      <c r="AR214" s="131" t="str">
        <f t="shared" si="105"/>
        <v/>
      </c>
      <c r="AS214" s="131" t="str">
        <f t="shared" si="105"/>
        <v/>
      </c>
      <c r="AT214" s="131" t="str">
        <f t="shared" si="105"/>
        <v/>
      </c>
      <c r="AU214" s="131" t="str">
        <f t="shared" si="105"/>
        <v/>
      </c>
      <c r="AV214" s="131" t="str">
        <f t="shared" si="105"/>
        <v/>
      </c>
      <c r="AW214" s="131" t="str">
        <f t="shared" si="105"/>
        <v/>
      </c>
      <c r="AX214" s="131" t="str">
        <f t="shared" si="105"/>
        <v/>
      </c>
      <c r="AY214" s="131" t="str">
        <f t="shared" si="105"/>
        <v/>
      </c>
      <c r="AZ214" s="131" t="str">
        <f t="shared" si="105"/>
        <v/>
      </c>
    </row>
    <row r="215" spans="1:52" x14ac:dyDescent="0.2">
      <c r="A215" s="135">
        <v>206</v>
      </c>
      <c r="B215" s="131" t="str">
        <f t="shared" si="101"/>
        <v/>
      </c>
      <c r="C215" s="131" t="str">
        <f t="shared" si="101"/>
        <v/>
      </c>
      <c r="D215" s="131" t="str">
        <f t="shared" si="101"/>
        <v/>
      </c>
      <c r="E215" s="131" t="str">
        <f t="shared" si="101"/>
        <v/>
      </c>
      <c r="F215" s="131" t="str">
        <f t="shared" si="101"/>
        <v/>
      </c>
      <c r="G215" s="131" t="str">
        <f t="shared" si="101"/>
        <v/>
      </c>
      <c r="H215" s="131" t="str">
        <f t="shared" si="101"/>
        <v/>
      </c>
      <c r="I215" s="131" t="str">
        <f t="shared" si="101"/>
        <v/>
      </c>
      <c r="J215" s="131" t="str">
        <f t="shared" si="101"/>
        <v/>
      </c>
      <c r="K215" s="131" t="str">
        <f t="shared" si="101"/>
        <v/>
      </c>
      <c r="L215" s="131" t="str">
        <f t="shared" si="102"/>
        <v/>
      </c>
      <c r="M215" s="131" t="str">
        <f t="shared" si="102"/>
        <v/>
      </c>
      <c r="N215" s="131" t="str">
        <f t="shared" si="102"/>
        <v/>
      </c>
      <c r="O215" s="131" t="str">
        <f t="shared" si="102"/>
        <v/>
      </c>
      <c r="P215" s="131" t="str">
        <f t="shared" si="102"/>
        <v/>
      </c>
      <c r="Q215" s="131" t="str">
        <f t="shared" si="102"/>
        <v/>
      </c>
      <c r="R215" s="131" t="str">
        <f t="shared" si="102"/>
        <v/>
      </c>
      <c r="S215" s="131" t="str">
        <f t="shared" si="102"/>
        <v/>
      </c>
      <c r="T215" s="131" t="str">
        <f t="shared" si="102"/>
        <v/>
      </c>
      <c r="U215" s="131" t="str">
        <f t="shared" si="102"/>
        <v/>
      </c>
      <c r="V215" s="131" t="str">
        <f t="shared" si="103"/>
        <v/>
      </c>
      <c r="W215" s="131" t="str">
        <f t="shared" si="103"/>
        <v/>
      </c>
      <c r="X215" s="131" t="str">
        <f t="shared" si="103"/>
        <v/>
      </c>
      <c r="Y215" s="131" t="str">
        <f t="shared" si="103"/>
        <v/>
      </c>
      <c r="Z215" s="131" t="str">
        <f t="shared" si="103"/>
        <v/>
      </c>
      <c r="AA215" s="131" t="str">
        <f t="shared" si="103"/>
        <v/>
      </c>
      <c r="AB215" s="131" t="str">
        <f t="shared" si="103"/>
        <v/>
      </c>
      <c r="AC215" s="131" t="str">
        <f t="shared" si="103"/>
        <v/>
      </c>
      <c r="AD215" s="131" t="str">
        <f t="shared" si="103"/>
        <v/>
      </c>
      <c r="AE215" s="131" t="str">
        <f t="shared" si="103"/>
        <v/>
      </c>
      <c r="AF215" s="131" t="str">
        <f t="shared" si="104"/>
        <v/>
      </c>
      <c r="AG215" s="131" t="str">
        <f t="shared" si="104"/>
        <v/>
      </c>
      <c r="AH215" s="131" t="str">
        <f t="shared" si="104"/>
        <v/>
      </c>
      <c r="AI215" s="131" t="str">
        <f t="shared" si="104"/>
        <v/>
      </c>
      <c r="AJ215" s="131" t="str">
        <f t="shared" si="104"/>
        <v/>
      </c>
      <c r="AK215" s="131" t="str">
        <f t="shared" si="104"/>
        <v/>
      </c>
      <c r="AL215" s="131" t="str">
        <f t="shared" si="104"/>
        <v/>
      </c>
      <c r="AM215" s="131" t="str">
        <f t="shared" si="104"/>
        <v/>
      </c>
      <c r="AN215" s="131" t="str">
        <f t="shared" si="104"/>
        <v/>
      </c>
      <c r="AO215" s="131" t="str">
        <f t="shared" si="104"/>
        <v/>
      </c>
      <c r="AP215" s="131" t="str">
        <f t="shared" si="105"/>
        <v/>
      </c>
      <c r="AQ215" s="131" t="str">
        <f t="shared" si="105"/>
        <v/>
      </c>
      <c r="AR215" s="131" t="str">
        <f t="shared" si="105"/>
        <v/>
      </c>
      <c r="AS215" s="131" t="str">
        <f t="shared" si="105"/>
        <v/>
      </c>
      <c r="AT215" s="131" t="str">
        <f t="shared" si="105"/>
        <v/>
      </c>
      <c r="AU215" s="131" t="str">
        <f t="shared" si="105"/>
        <v/>
      </c>
      <c r="AV215" s="131" t="str">
        <f t="shared" si="105"/>
        <v/>
      </c>
      <c r="AW215" s="131" t="str">
        <f t="shared" si="105"/>
        <v/>
      </c>
      <c r="AX215" s="131" t="str">
        <f t="shared" si="105"/>
        <v/>
      </c>
      <c r="AY215" s="131" t="str">
        <f t="shared" si="105"/>
        <v/>
      </c>
      <c r="AZ215" s="131" t="str">
        <f t="shared" si="105"/>
        <v/>
      </c>
    </row>
    <row r="216" spans="1:52" x14ac:dyDescent="0.2">
      <c r="A216" s="135">
        <v>207</v>
      </c>
      <c r="B216" s="131" t="str">
        <f t="shared" si="101"/>
        <v/>
      </c>
      <c r="C216" s="131" t="str">
        <f t="shared" si="101"/>
        <v/>
      </c>
      <c r="D216" s="131" t="str">
        <f t="shared" si="101"/>
        <v/>
      </c>
      <c r="E216" s="131" t="str">
        <f t="shared" si="101"/>
        <v/>
      </c>
      <c r="F216" s="131" t="str">
        <f t="shared" si="101"/>
        <v/>
      </c>
      <c r="G216" s="131" t="str">
        <f t="shared" si="101"/>
        <v/>
      </c>
      <c r="H216" s="131" t="str">
        <f t="shared" si="101"/>
        <v/>
      </c>
      <c r="I216" s="131" t="str">
        <f t="shared" si="101"/>
        <v/>
      </c>
      <c r="J216" s="131" t="str">
        <f t="shared" si="101"/>
        <v/>
      </c>
      <c r="K216" s="131" t="str">
        <f t="shared" si="101"/>
        <v/>
      </c>
      <c r="L216" s="131" t="str">
        <f t="shared" si="102"/>
        <v/>
      </c>
      <c r="M216" s="131" t="str">
        <f t="shared" si="102"/>
        <v/>
      </c>
      <c r="N216" s="131" t="str">
        <f t="shared" si="102"/>
        <v/>
      </c>
      <c r="O216" s="131" t="str">
        <f t="shared" si="102"/>
        <v/>
      </c>
      <c r="P216" s="131" t="str">
        <f t="shared" si="102"/>
        <v/>
      </c>
      <c r="Q216" s="131" t="str">
        <f t="shared" si="102"/>
        <v/>
      </c>
      <c r="R216" s="131" t="str">
        <f t="shared" si="102"/>
        <v/>
      </c>
      <c r="S216" s="131" t="str">
        <f t="shared" si="102"/>
        <v/>
      </c>
      <c r="T216" s="131" t="str">
        <f t="shared" si="102"/>
        <v/>
      </c>
      <c r="U216" s="131" t="str">
        <f t="shared" si="102"/>
        <v/>
      </c>
      <c r="V216" s="131" t="str">
        <f t="shared" si="103"/>
        <v/>
      </c>
      <c r="W216" s="131" t="str">
        <f t="shared" si="103"/>
        <v/>
      </c>
      <c r="X216" s="131" t="str">
        <f t="shared" si="103"/>
        <v/>
      </c>
      <c r="Y216" s="131" t="str">
        <f t="shared" si="103"/>
        <v/>
      </c>
      <c r="Z216" s="131" t="str">
        <f t="shared" si="103"/>
        <v/>
      </c>
      <c r="AA216" s="131" t="str">
        <f t="shared" si="103"/>
        <v/>
      </c>
      <c r="AB216" s="131" t="str">
        <f t="shared" si="103"/>
        <v/>
      </c>
      <c r="AC216" s="131" t="str">
        <f t="shared" si="103"/>
        <v/>
      </c>
      <c r="AD216" s="131" t="str">
        <f t="shared" si="103"/>
        <v/>
      </c>
      <c r="AE216" s="131" t="str">
        <f t="shared" si="103"/>
        <v/>
      </c>
      <c r="AF216" s="131" t="str">
        <f t="shared" si="104"/>
        <v/>
      </c>
      <c r="AG216" s="131" t="str">
        <f t="shared" si="104"/>
        <v/>
      </c>
      <c r="AH216" s="131" t="str">
        <f t="shared" si="104"/>
        <v/>
      </c>
      <c r="AI216" s="131" t="str">
        <f t="shared" si="104"/>
        <v/>
      </c>
      <c r="AJ216" s="131" t="str">
        <f t="shared" si="104"/>
        <v/>
      </c>
      <c r="AK216" s="131" t="str">
        <f t="shared" si="104"/>
        <v/>
      </c>
      <c r="AL216" s="131" t="str">
        <f t="shared" si="104"/>
        <v/>
      </c>
      <c r="AM216" s="131" t="str">
        <f t="shared" si="104"/>
        <v/>
      </c>
      <c r="AN216" s="131" t="str">
        <f t="shared" si="104"/>
        <v/>
      </c>
      <c r="AO216" s="131" t="str">
        <f t="shared" si="104"/>
        <v/>
      </c>
      <c r="AP216" s="131" t="str">
        <f t="shared" si="105"/>
        <v/>
      </c>
      <c r="AQ216" s="131" t="str">
        <f t="shared" si="105"/>
        <v/>
      </c>
      <c r="AR216" s="131" t="str">
        <f t="shared" si="105"/>
        <v/>
      </c>
      <c r="AS216" s="131" t="str">
        <f t="shared" si="105"/>
        <v/>
      </c>
      <c r="AT216" s="131" t="str">
        <f t="shared" si="105"/>
        <v/>
      </c>
      <c r="AU216" s="131" t="str">
        <f t="shared" si="105"/>
        <v/>
      </c>
      <c r="AV216" s="131" t="str">
        <f t="shared" si="105"/>
        <v/>
      </c>
      <c r="AW216" s="131" t="str">
        <f t="shared" si="105"/>
        <v/>
      </c>
      <c r="AX216" s="131" t="str">
        <f t="shared" si="105"/>
        <v/>
      </c>
      <c r="AY216" s="131" t="str">
        <f t="shared" si="105"/>
        <v/>
      </c>
      <c r="AZ216" s="131" t="str">
        <f t="shared" si="105"/>
        <v/>
      </c>
    </row>
    <row r="217" spans="1:52" x14ac:dyDescent="0.2">
      <c r="A217" s="135">
        <v>208</v>
      </c>
      <c r="B217" s="131" t="str">
        <f t="shared" si="101"/>
        <v/>
      </c>
      <c r="C217" s="131" t="str">
        <f t="shared" si="101"/>
        <v/>
      </c>
      <c r="D217" s="131" t="str">
        <f t="shared" si="101"/>
        <v/>
      </c>
      <c r="E217" s="131" t="str">
        <f t="shared" si="101"/>
        <v/>
      </c>
      <c r="F217" s="131" t="str">
        <f t="shared" si="101"/>
        <v/>
      </c>
      <c r="G217" s="131" t="str">
        <f t="shared" si="101"/>
        <v/>
      </c>
      <c r="H217" s="131" t="str">
        <f t="shared" si="101"/>
        <v/>
      </c>
      <c r="I217" s="131" t="str">
        <f t="shared" si="101"/>
        <v/>
      </c>
      <c r="J217" s="131" t="str">
        <f t="shared" si="101"/>
        <v/>
      </c>
      <c r="K217" s="131" t="str">
        <f t="shared" si="101"/>
        <v/>
      </c>
      <c r="L217" s="131" t="str">
        <f t="shared" si="102"/>
        <v/>
      </c>
      <c r="M217" s="131" t="str">
        <f t="shared" si="102"/>
        <v/>
      </c>
      <c r="N217" s="131" t="str">
        <f t="shared" si="102"/>
        <v/>
      </c>
      <c r="O217" s="131" t="str">
        <f t="shared" si="102"/>
        <v/>
      </c>
      <c r="P217" s="131" t="str">
        <f t="shared" si="102"/>
        <v/>
      </c>
      <c r="Q217" s="131" t="str">
        <f t="shared" si="102"/>
        <v/>
      </c>
      <c r="R217" s="131" t="str">
        <f t="shared" si="102"/>
        <v/>
      </c>
      <c r="S217" s="131" t="str">
        <f t="shared" si="102"/>
        <v/>
      </c>
      <c r="T217" s="131" t="str">
        <f t="shared" si="102"/>
        <v/>
      </c>
      <c r="U217" s="131" t="str">
        <f t="shared" si="102"/>
        <v/>
      </c>
      <c r="V217" s="131" t="str">
        <f t="shared" si="103"/>
        <v/>
      </c>
      <c r="W217" s="131" t="str">
        <f t="shared" si="103"/>
        <v/>
      </c>
      <c r="X217" s="131" t="str">
        <f t="shared" si="103"/>
        <v/>
      </c>
      <c r="Y217" s="131" t="str">
        <f t="shared" si="103"/>
        <v/>
      </c>
      <c r="Z217" s="131" t="str">
        <f t="shared" si="103"/>
        <v/>
      </c>
      <c r="AA217" s="131" t="str">
        <f t="shared" si="103"/>
        <v/>
      </c>
      <c r="AB217" s="131" t="str">
        <f t="shared" si="103"/>
        <v/>
      </c>
      <c r="AC217" s="131" t="str">
        <f t="shared" si="103"/>
        <v/>
      </c>
      <c r="AD217" s="131" t="str">
        <f t="shared" si="103"/>
        <v/>
      </c>
      <c r="AE217" s="131" t="str">
        <f t="shared" si="103"/>
        <v/>
      </c>
      <c r="AF217" s="131" t="str">
        <f t="shared" si="104"/>
        <v/>
      </c>
      <c r="AG217" s="131" t="str">
        <f t="shared" si="104"/>
        <v/>
      </c>
      <c r="AH217" s="131" t="str">
        <f t="shared" si="104"/>
        <v/>
      </c>
      <c r="AI217" s="131" t="str">
        <f t="shared" si="104"/>
        <v/>
      </c>
      <c r="AJ217" s="131" t="str">
        <f t="shared" si="104"/>
        <v/>
      </c>
      <c r="AK217" s="131" t="str">
        <f t="shared" si="104"/>
        <v/>
      </c>
      <c r="AL217" s="131" t="str">
        <f t="shared" si="104"/>
        <v/>
      </c>
      <c r="AM217" s="131" t="str">
        <f t="shared" si="104"/>
        <v/>
      </c>
      <c r="AN217" s="131" t="str">
        <f t="shared" si="104"/>
        <v/>
      </c>
      <c r="AO217" s="131" t="str">
        <f t="shared" si="104"/>
        <v/>
      </c>
      <c r="AP217" s="131" t="str">
        <f t="shared" si="105"/>
        <v/>
      </c>
      <c r="AQ217" s="131" t="str">
        <f t="shared" si="105"/>
        <v/>
      </c>
      <c r="AR217" s="131" t="str">
        <f t="shared" si="105"/>
        <v/>
      </c>
      <c r="AS217" s="131" t="str">
        <f t="shared" si="105"/>
        <v/>
      </c>
      <c r="AT217" s="131" t="str">
        <f t="shared" si="105"/>
        <v/>
      </c>
      <c r="AU217" s="131" t="str">
        <f t="shared" si="105"/>
        <v/>
      </c>
      <c r="AV217" s="131" t="str">
        <f t="shared" si="105"/>
        <v/>
      </c>
      <c r="AW217" s="131" t="str">
        <f t="shared" si="105"/>
        <v/>
      </c>
      <c r="AX217" s="131" t="str">
        <f t="shared" si="105"/>
        <v/>
      </c>
      <c r="AY217" s="131" t="str">
        <f t="shared" si="105"/>
        <v/>
      </c>
      <c r="AZ217" s="131" t="str">
        <f t="shared" si="105"/>
        <v/>
      </c>
    </row>
    <row r="218" spans="1:52" x14ac:dyDescent="0.2">
      <c r="A218" s="135">
        <v>209</v>
      </c>
      <c r="B218" s="131" t="str">
        <f t="shared" si="101"/>
        <v/>
      </c>
      <c r="C218" s="131" t="str">
        <f t="shared" si="101"/>
        <v/>
      </c>
      <c r="D218" s="131" t="str">
        <f t="shared" si="101"/>
        <v/>
      </c>
      <c r="E218" s="131" t="str">
        <f t="shared" si="101"/>
        <v/>
      </c>
      <c r="F218" s="131" t="str">
        <f t="shared" si="101"/>
        <v/>
      </c>
      <c r="G218" s="131" t="str">
        <f t="shared" si="101"/>
        <v/>
      </c>
      <c r="H218" s="131" t="str">
        <f t="shared" si="101"/>
        <v/>
      </c>
      <c r="I218" s="131" t="str">
        <f t="shared" si="101"/>
        <v/>
      </c>
      <c r="J218" s="131" t="str">
        <f t="shared" si="101"/>
        <v/>
      </c>
      <c r="K218" s="131" t="str">
        <f t="shared" si="101"/>
        <v/>
      </c>
      <c r="L218" s="131" t="str">
        <f t="shared" si="102"/>
        <v/>
      </c>
      <c r="M218" s="131" t="str">
        <f t="shared" si="102"/>
        <v/>
      </c>
      <c r="N218" s="131" t="str">
        <f t="shared" si="102"/>
        <v/>
      </c>
      <c r="O218" s="131" t="str">
        <f t="shared" si="102"/>
        <v/>
      </c>
      <c r="P218" s="131" t="str">
        <f t="shared" si="102"/>
        <v/>
      </c>
      <c r="Q218" s="131" t="str">
        <f t="shared" si="102"/>
        <v/>
      </c>
      <c r="R218" s="131" t="str">
        <f t="shared" si="102"/>
        <v/>
      </c>
      <c r="S218" s="131" t="str">
        <f t="shared" si="102"/>
        <v/>
      </c>
      <c r="T218" s="131" t="str">
        <f t="shared" si="102"/>
        <v/>
      </c>
      <c r="U218" s="131" t="str">
        <f t="shared" si="102"/>
        <v/>
      </c>
      <c r="V218" s="131" t="str">
        <f t="shared" si="103"/>
        <v/>
      </c>
      <c r="W218" s="131" t="str">
        <f t="shared" si="103"/>
        <v/>
      </c>
      <c r="X218" s="131" t="str">
        <f t="shared" si="103"/>
        <v/>
      </c>
      <c r="Y218" s="131" t="str">
        <f t="shared" si="103"/>
        <v/>
      </c>
      <c r="Z218" s="131" t="str">
        <f t="shared" si="103"/>
        <v/>
      </c>
      <c r="AA218" s="131" t="str">
        <f t="shared" si="103"/>
        <v/>
      </c>
      <c r="AB218" s="131" t="str">
        <f t="shared" si="103"/>
        <v/>
      </c>
      <c r="AC218" s="131" t="str">
        <f t="shared" si="103"/>
        <v/>
      </c>
      <c r="AD218" s="131" t="str">
        <f t="shared" si="103"/>
        <v/>
      </c>
      <c r="AE218" s="131" t="str">
        <f t="shared" si="103"/>
        <v/>
      </c>
      <c r="AF218" s="131" t="str">
        <f t="shared" si="104"/>
        <v/>
      </c>
      <c r="AG218" s="131" t="str">
        <f t="shared" si="104"/>
        <v/>
      </c>
      <c r="AH218" s="131" t="str">
        <f t="shared" si="104"/>
        <v/>
      </c>
      <c r="AI218" s="131" t="str">
        <f t="shared" si="104"/>
        <v/>
      </c>
      <c r="AJ218" s="131" t="str">
        <f t="shared" si="104"/>
        <v/>
      </c>
      <c r="AK218" s="131" t="str">
        <f t="shared" si="104"/>
        <v/>
      </c>
      <c r="AL218" s="131" t="str">
        <f t="shared" si="104"/>
        <v/>
      </c>
      <c r="AM218" s="131" t="str">
        <f t="shared" si="104"/>
        <v/>
      </c>
      <c r="AN218" s="131" t="str">
        <f t="shared" si="104"/>
        <v/>
      </c>
      <c r="AO218" s="131" t="str">
        <f t="shared" si="104"/>
        <v/>
      </c>
      <c r="AP218" s="131" t="str">
        <f t="shared" si="105"/>
        <v/>
      </c>
      <c r="AQ218" s="131" t="str">
        <f t="shared" si="105"/>
        <v/>
      </c>
      <c r="AR218" s="131" t="str">
        <f t="shared" si="105"/>
        <v/>
      </c>
      <c r="AS218" s="131" t="str">
        <f t="shared" si="105"/>
        <v/>
      </c>
      <c r="AT218" s="131" t="str">
        <f t="shared" si="105"/>
        <v/>
      </c>
      <c r="AU218" s="131" t="str">
        <f t="shared" si="105"/>
        <v/>
      </c>
      <c r="AV218" s="131" t="str">
        <f t="shared" si="105"/>
        <v/>
      </c>
      <c r="AW218" s="131" t="str">
        <f t="shared" si="105"/>
        <v/>
      </c>
      <c r="AX218" s="131" t="str">
        <f t="shared" si="105"/>
        <v/>
      </c>
      <c r="AY218" s="131" t="str">
        <f t="shared" si="105"/>
        <v/>
      </c>
      <c r="AZ218" s="131" t="str">
        <f t="shared" si="105"/>
        <v/>
      </c>
    </row>
    <row r="219" spans="1:52" x14ac:dyDescent="0.2">
      <c r="A219" s="135">
        <v>210</v>
      </c>
      <c r="B219" s="131" t="str">
        <f t="shared" si="101"/>
        <v/>
      </c>
      <c r="C219" s="131" t="str">
        <f t="shared" si="101"/>
        <v/>
      </c>
      <c r="D219" s="131" t="str">
        <f t="shared" si="101"/>
        <v/>
      </c>
      <c r="E219" s="131" t="str">
        <f t="shared" si="101"/>
        <v/>
      </c>
      <c r="F219" s="131" t="str">
        <f t="shared" si="101"/>
        <v/>
      </c>
      <c r="G219" s="131" t="str">
        <f t="shared" si="101"/>
        <v/>
      </c>
      <c r="H219" s="131" t="str">
        <f t="shared" si="101"/>
        <v/>
      </c>
      <c r="I219" s="131" t="str">
        <f t="shared" si="101"/>
        <v/>
      </c>
      <c r="J219" s="131" t="str">
        <f t="shared" si="101"/>
        <v/>
      </c>
      <c r="K219" s="131" t="str">
        <f t="shared" si="101"/>
        <v/>
      </c>
      <c r="L219" s="131" t="str">
        <f t="shared" si="102"/>
        <v/>
      </c>
      <c r="M219" s="131" t="str">
        <f t="shared" si="102"/>
        <v/>
      </c>
      <c r="N219" s="131" t="str">
        <f t="shared" si="102"/>
        <v/>
      </c>
      <c r="O219" s="131" t="str">
        <f t="shared" si="102"/>
        <v/>
      </c>
      <c r="P219" s="131" t="str">
        <f t="shared" si="102"/>
        <v/>
      </c>
      <c r="Q219" s="131" t="str">
        <f t="shared" si="102"/>
        <v/>
      </c>
      <c r="R219" s="131" t="str">
        <f t="shared" si="102"/>
        <v/>
      </c>
      <c r="S219" s="131" t="str">
        <f t="shared" si="102"/>
        <v/>
      </c>
      <c r="T219" s="131" t="str">
        <f t="shared" si="102"/>
        <v/>
      </c>
      <c r="U219" s="131" t="str">
        <f t="shared" si="102"/>
        <v/>
      </c>
      <c r="V219" s="131" t="str">
        <f t="shared" si="103"/>
        <v/>
      </c>
      <c r="W219" s="131" t="str">
        <f t="shared" si="103"/>
        <v/>
      </c>
      <c r="X219" s="131" t="str">
        <f t="shared" si="103"/>
        <v/>
      </c>
      <c r="Y219" s="131" t="str">
        <f t="shared" si="103"/>
        <v/>
      </c>
      <c r="Z219" s="131" t="str">
        <f t="shared" si="103"/>
        <v/>
      </c>
      <c r="AA219" s="131" t="str">
        <f t="shared" si="103"/>
        <v/>
      </c>
      <c r="AB219" s="131" t="str">
        <f t="shared" si="103"/>
        <v/>
      </c>
      <c r="AC219" s="131" t="str">
        <f t="shared" si="103"/>
        <v/>
      </c>
      <c r="AD219" s="131" t="str">
        <f t="shared" si="103"/>
        <v/>
      </c>
      <c r="AE219" s="131" t="str">
        <f t="shared" si="103"/>
        <v/>
      </c>
      <c r="AF219" s="131" t="str">
        <f t="shared" si="104"/>
        <v/>
      </c>
      <c r="AG219" s="131" t="str">
        <f t="shared" si="104"/>
        <v/>
      </c>
      <c r="AH219" s="131" t="str">
        <f t="shared" si="104"/>
        <v/>
      </c>
      <c r="AI219" s="131" t="str">
        <f t="shared" si="104"/>
        <v/>
      </c>
      <c r="AJ219" s="131" t="str">
        <f t="shared" si="104"/>
        <v/>
      </c>
      <c r="AK219" s="131" t="str">
        <f t="shared" si="104"/>
        <v/>
      </c>
      <c r="AL219" s="131" t="str">
        <f t="shared" si="104"/>
        <v/>
      </c>
      <c r="AM219" s="131" t="str">
        <f t="shared" si="104"/>
        <v/>
      </c>
      <c r="AN219" s="131" t="str">
        <f t="shared" si="104"/>
        <v/>
      </c>
      <c r="AO219" s="131" t="str">
        <f t="shared" si="104"/>
        <v/>
      </c>
      <c r="AP219" s="131" t="str">
        <f t="shared" si="105"/>
        <v/>
      </c>
      <c r="AQ219" s="131" t="str">
        <f t="shared" si="105"/>
        <v/>
      </c>
      <c r="AR219" s="131" t="str">
        <f t="shared" si="105"/>
        <v/>
      </c>
      <c r="AS219" s="131" t="str">
        <f t="shared" si="105"/>
        <v/>
      </c>
      <c r="AT219" s="131" t="str">
        <f t="shared" si="105"/>
        <v/>
      </c>
      <c r="AU219" s="131" t="str">
        <f t="shared" si="105"/>
        <v/>
      </c>
      <c r="AV219" s="131" t="str">
        <f t="shared" si="105"/>
        <v/>
      </c>
      <c r="AW219" s="131" t="str">
        <f t="shared" si="105"/>
        <v/>
      </c>
      <c r="AX219" s="131" t="str">
        <f t="shared" si="105"/>
        <v/>
      </c>
      <c r="AY219" s="131" t="str">
        <f t="shared" si="105"/>
        <v/>
      </c>
      <c r="AZ219" s="131" t="str">
        <f t="shared" si="105"/>
        <v/>
      </c>
    </row>
    <row r="220" spans="1:52" x14ac:dyDescent="0.2">
      <c r="A220" s="135">
        <v>211</v>
      </c>
      <c r="B220" s="131" t="str">
        <f t="shared" ref="B220:K229" si="106">IFERROR(VLOOKUP($B$3&amp;"_"&amp;B$8&amp;$A220,LookUpTable_CountyName_AllYears,3,FALSE),"")</f>
        <v/>
      </c>
      <c r="C220" s="131" t="str">
        <f t="shared" si="106"/>
        <v/>
      </c>
      <c r="D220" s="131" t="str">
        <f t="shared" si="106"/>
        <v/>
      </c>
      <c r="E220" s="131" t="str">
        <f t="shared" si="106"/>
        <v/>
      </c>
      <c r="F220" s="131" t="str">
        <f t="shared" si="106"/>
        <v/>
      </c>
      <c r="G220" s="131" t="str">
        <f t="shared" si="106"/>
        <v/>
      </c>
      <c r="H220" s="131" t="str">
        <f t="shared" si="106"/>
        <v/>
      </c>
      <c r="I220" s="131" t="str">
        <f t="shared" si="106"/>
        <v/>
      </c>
      <c r="J220" s="131" t="str">
        <f t="shared" si="106"/>
        <v/>
      </c>
      <c r="K220" s="131" t="str">
        <f t="shared" si="106"/>
        <v/>
      </c>
      <c r="L220" s="131" t="str">
        <f t="shared" ref="L220:U229" si="107">IFERROR(VLOOKUP($B$3&amp;"_"&amp;L$8&amp;$A220,LookUpTable_CountyName_AllYears,3,FALSE),"")</f>
        <v/>
      </c>
      <c r="M220" s="131" t="str">
        <f t="shared" si="107"/>
        <v/>
      </c>
      <c r="N220" s="131" t="str">
        <f t="shared" si="107"/>
        <v/>
      </c>
      <c r="O220" s="131" t="str">
        <f t="shared" si="107"/>
        <v/>
      </c>
      <c r="P220" s="131" t="str">
        <f t="shared" si="107"/>
        <v/>
      </c>
      <c r="Q220" s="131" t="str">
        <f t="shared" si="107"/>
        <v/>
      </c>
      <c r="R220" s="131" t="str">
        <f t="shared" si="107"/>
        <v/>
      </c>
      <c r="S220" s="131" t="str">
        <f t="shared" si="107"/>
        <v/>
      </c>
      <c r="T220" s="131" t="str">
        <f t="shared" si="107"/>
        <v/>
      </c>
      <c r="U220" s="131" t="str">
        <f t="shared" si="107"/>
        <v/>
      </c>
      <c r="V220" s="131" t="str">
        <f t="shared" ref="V220:AE229" si="108">IFERROR(VLOOKUP($B$3&amp;"_"&amp;V$8&amp;$A220,LookUpTable_CountyName_AllYears,3,FALSE),"")</f>
        <v/>
      </c>
      <c r="W220" s="131" t="str">
        <f t="shared" si="108"/>
        <v/>
      </c>
      <c r="X220" s="131" t="str">
        <f t="shared" si="108"/>
        <v/>
      </c>
      <c r="Y220" s="131" t="str">
        <f t="shared" si="108"/>
        <v/>
      </c>
      <c r="Z220" s="131" t="str">
        <f t="shared" si="108"/>
        <v/>
      </c>
      <c r="AA220" s="131" t="str">
        <f t="shared" si="108"/>
        <v/>
      </c>
      <c r="AB220" s="131" t="str">
        <f t="shared" si="108"/>
        <v/>
      </c>
      <c r="AC220" s="131" t="str">
        <f t="shared" si="108"/>
        <v/>
      </c>
      <c r="AD220" s="131" t="str">
        <f t="shared" si="108"/>
        <v/>
      </c>
      <c r="AE220" s="131" t="str">
        <f t="shared" si="108"/>
        <v/>
      </c>
      <c r="AF220" s="131" t="str">
        <f t="shared" ref="AF220:AO229" si="109">IFERROR(VLOOKUP($B$3&amp;"_"&amp;AF$8&amp;$A220,LookUpTable_CountyName_AllYears,3,FALSE),"")</f>
        <v/>
      </c>
      <c r="AG220" s="131" t="str">
        <f t="shared" si="109"/>
        <v/>
      </c>
      <c r="AH220" s="131" t="str">
        <f t="shared" si="109"/>
        <v/>
      </c>
      <c r="AI220" s="131" t="str">
        <f t="shared" si="109"/>
        <v/>
      </c>
      <c r="AJ220" s="131" t="str">
        <f t="shared" si="109"/>
        <v/>
      </c>
      <c r="AK220" s="131" t="str">
        <f t="shared" si="109"/>
        <v/>
      </c>
      <c r="AL220" s="131" t="str">
        <f t="shared" si="109"/>
        <v/>
      </c>
      <c r="AM220" s="131" t="str">
        <f t="shared" si="109"/>
        <v/>
      </c>
      <c r="AN220" s="131" t="str">
        <f t="shared" si="109"/>
        <v/>
      </c>
      <c r="AO220" s="131" t="str">
        <f t="shared" si="109"/>
        <v/>
      </c>
      <c r="AP220" s="131" t="str">
        <f t="shared" ref="AP220:AZ229" si="110">IFERROR(VLOOKUP($B$3&amp;"_"&amp;AP$8&amp;$A220,LookUpTable_CountyName_AllYears,3,FALSE),"")</f>
        <v/>
      </c>
      <c r="AQ220" s="131" t="str">
        <f t="shared" si="110"/>
        <v/>
      </c>
      <c r="AR220" s="131" t="str">
        <f t="shared" si="110"/>
        <v/>
      </c>
      <c r="AS220" s="131" t="str">
        <f t="shared" si="110"/>
        <v/>
      </c>
      <c r="AT220" s="131" t="str">
        <f t="shared" si="110"/>
        <v/>
      </c>
      <c r="AU220" s="131" t="str">
        <f t="shared" si="110"/>
        <v/>
      </c>
      <c r="AV220" s="131" t="str">
        <f t="shared" si="110"/>
        <v/>
      </c>
      <c r="AW220" s="131" t="str">
        <f t="shared" si="110"/>
        <v/>
      </c>
      <c r="AX220" s="131" t="str">
        <f t="shared" si="110"/>
        <v/>
      </c>
      <c r="AY220" s="131" t="str">
        <f t="shared" si="110"/>
        <v/>
      </c>
      <c r="AZ220" s="131" t="str">
        <f t="shared" si="110"/>
        <v/>
      </c>
    </row>
    <row r="221" spans="1:52" x14ac:dyDescent="0.2">
      <c r="A221" s="135">
        <v>212</v>
      </c>
      <c r="B221" s="131" t="str">
        <f t="shared" si="106"/>
        <v/>
      </c>
      <c r="C221" s="131" t="str">
        <f t="shared" si="106"/>
        <v/>
      </c>
      <c r="D221" s="131" t="str">
        <f t="shared" si="106"/>
        <v/>
      </c>
      <c r="E221" s="131" t="str">
        <f t="shared" si="106"/>
        <v/>
      </c>
      <c r="F221" s="131" t="str">
        <f t="shared" si="106"/>
        <v/>
      </c>
      <c r="G221" s="131" t="str">
        <f t="shared" si="106"/>
        <v/>
      </c>
      <c r="H221" s="131" t="str">
        <f t="shared" si="106"/>
        <v/>
      </c>
      <c r="I221" s="131" t="str">
        <f t="shared" si="106"/>
        <v/>
      </c>
      <c r="J221" s="131" t="str">
        <f t="shared" si="106"/>
        <v/>
      </c>
      <c r="K221" s="131" t="str">
        <f t="shared" si="106"/>
        <v/>
      </c>
      <c r="L221" s="131" t="str">
        <f t="shared" si="107"/>
        <v/>
      </c>
      <c r="M221" s="131" t="str">
        <f t="shared" si="107"/>
        <v/>
      </c>
      <c r="N221" s="131" t="str">
        <f t="shared" si="107"/>
        <v/>
      </c>
      <c r="O221" s="131" t="str">
        <f t="shared" si="107"/>
        <v/>
      </c>
      <c r="P221" s="131" t="str">
        <f t="shared" si="107"/>
        <v/>
      </c>
      <c r="Q221" s="131" t="str">
        <f t="shared" si="107"/>
        <v/>
      </c>
      <c r="R221" s="131" t="str">
        <f t="shared" si="107"/>
        <v/>
      </c>
      <c r="S221" s="131" t="str">
        <f t="shared" si="107"/>
        <v/>
      </c>
      <c r="T221" s="131" t="str">
        <f t="shared" si="107"/>
        <v/>
      </c>
      <c r="U221" s="131" t="str">
        <f t="shared" si="107"/>
        <v/>
      </c>
      <c r="V221" s="131" t="str">
        <f t="shared" si="108"/>
        <v/>
      </c>
      <c r="W221" s="131" t="str">
        <f t="shared" si="108"/>
        <v/>
      </c>
      <c r="X221" s="131" t="str">
        <f t="shared" si="108"/>
        <v/>
      </c>
      <c r="Y221" s="131" t="str">
        <f t="shared" si="108"/>
        <v/>
      </c>
      <c r="Z221" s="131" t="str">
        <f t="shared" si="108"/>
        <v/>
      </c>
      <c r="AA221" s="131" t="str">
        <f t="shared" si="108"/>
        <v/>
      </c>
      <c r="AB221" s="131" t="str">
        <f t="shared" si="108"/>
        <v/>
      </c>
      <c r="AC221" s="131" t="str">
        <f t="shared" si="108"/>
        <v/>
      </c>
      <c r="AD221" s="131" t="str">
        <f t="shared" si="108"/>
        <v/>
      </c>
      <c r="AE221" s="131" t="str">
        <f t="shared" si="108"/>
        <v/>
      </c>
      <c r="AF221" s="131" t="str">
        <f t="shared" si="109"/>
        <v/>
      </c>
      <c r="AG221" s="131" t="str">
        <f t="shared" si="109"/>
        <v/>
      </c>
      <c r="AH221" s="131" t="str">
        <f t="shared" si="109"/>
        <v/>
      </c>
      <c r="AI221" s="131" t="str">
        <f t="shared" si="109"/>
        <v/>
      </c>
      <c r="AJ221" s="131" t="str">
        <f t="shared" si="109"/>
        <v/>
      </c>
      <c r="AK221" s="131" t="str">
        <f t="shared" si="109"/>
        <v/>
      </c>
      <c r="AL221" s="131" t="str">
        <f t="shared" si="109"/>
        <v/>
      </c>
      <c r="AM221" s="131" t="str">
        <f t="shared" si="109"/>
        <v/>
      </c>
      <c r="AN221" s="131" t="str">
        <f t="shared" si="109"/>
        <v/>
      </c>
      <c r="AO221" s="131" t="str">
        <f t="shared" si="109"/>
        <v/>
      </c>
      <c r="AP221" s="131" t="str">
        <f t="shared" si="110"/>
        <v/>
      </c>
      <c r="AQ221" s="131" t="str">
        <f t="shared" si="110"/>
        <v/>
      </c>
      <c r="AR221" s="131" t="str">
        <f t="shared" si="110"/>
        <v/>
      </c>
      <c r="AS221" s="131" t="str">
        <f t="shared" si="110"/>
        <v/>
      </c>
      <c r="AT221" s="131" t="str">
        <f t="shared" si="110"/>
        <v/>
      </c>
      <c r="AU221" s="131" t="str">
        <f t="shared" si="110"/>
        <v/>
      </c>
      <c r="AV221" s="131" t="str">
        <f t="shared" si="110"/>
        <v/>
      </c>
      <c r="AW221" s="131" t="str">
        <f t="shared" si="110"/>
        <v/>
      </c>
      <c r="AX221" s="131" t="str">
        <f t="shared" si="110"/>
        <v/>
      </c>
      <c r="AY221" s="131" t="str">
        <f t="shared" si="110"/>
        <v/>
      </c>
      <c r="AZ221" s="131" t="str">
        <f t="shared" si="110"/>
        <v/>
      </c>
    </row>
    <row r="222" spans="1:52" x14ac:dyDescent="0.2">
      <c r="A222" s="135">
        <v>213</v>
      </c>
      <c r="B222" s="131" t="str">
        <f t="shared" si="106"/>
        <v/>
      </c>
      <c r="C222" s="131" t="str">
        <f t="shared" si="106"/>
        <v/>
      </c>
      <c r="D222" s="131" t="str">
        <f t="shared" si="106"/>
        <v/>
      </c>
      <c r="E222" s="131" t="str">
        <f t="shared" si="106"/>
        <v/>
      </c>
      <c r="F222" s="131" t="str">
        <f t="shared" si="106"/>
        <v/>
      </c>
      <c r="G222" s="131" t="str">
        <f t="shared" si="106"/>
        <v/>
      </c>
      <c r="H222" s="131" t="str">
        <f t="shared" si="106"/>
        <v/>
      </c>
      <c r="I222" s="131" t="str">
        <f t="shared" si="106"/>
        <v/>
      </c>
      <c r="J222" s="131" t="str">
        <f t="shared" si="106"/>
        <v/>
      </c>
      <c r="K222" s="131" t="str">
        <f t="shared" si="106"/>
        <v/>
      </c>
      <c r="L222" s="131" t="str">
        <f t="shared" si="107"/>
        <v/>
      </c>
      <c r="M222" s="131" t="str">
        <f t="shared" si="107"/>
        <v/>
      </c>
      <c r="N222" s="131" t="str">
        <f t="shared" si="107"/>
        <v/>
      </c>
      <c r="O222" s="131" t="str">
        <f t="shared" si="107"/>
        <v/>
      </c>
      <c r="P222" s="131" t="str">
        <f t="shared" si="107"/>
        <v/>
      </c>
      <c r="Q222" s="131" t="str">
        <f t="shared" si="107"/>
        <v/>
      </c>
      <c r="R222" s="131" t="str">
        <f t="shared" si="107"/>
        <v/>
      </c>
      <c r="S222" s="131" t="str">
        <f t="shared" si="107"/>
        <v/>
      </c>
      <c r="T222" s="131" t="str">
        <f t="shared" si="107"/>
        <v/>
      </c>
      <c r="U222" s="131" t="str">
        <f t="shared" si="107"/>
        <v/>
      </c>
      <c r="V222" s="131" t="str">
        <f t="shared" si="108"/>
        <v/>
      </c>
      <c r="W222" s="131" t="str">
        <f t="shared" si="108"/>
        <v/>
      </c>
      <c r="X222" s="131" t="str">
        <f t="shared" si="108"/>
        <v/>
      </c>
      <c r="Y222" s="131" t="str">
        <f t="shared" si="108"/>
        <v/>
      </c>
      <c r="Z222" s="131" t="str">
        <f t="shared" si="108"/>
        <v/>
      </c>
      <c r="AA222" s="131" t="str">
        <f t="shared" si="108"/>
        <v/>
      </c>
      <c r="AB222" s="131" t="str">
        <f t="shared" si="108"/>
        <v/>
      </c>
      <c r="AC222" s="131" t="str">
        <f t="shared" si="108"/>
        <v/>
      </c>
      <c r="AD222" s="131" t="str">
        <f t="shared" si="108"/>
        <v/>
      </c>
      <c r="AE222" s="131" t="str">
        <f t="shared" si="108"/>
        <v/>
      </c>
      <c r="AF222" s="131" t="str">
        <f t="shared" si="109"/>
        <v/>
      </c>
      <c r="AG222" s="131" t="str">
        <f t="shared" si="109"/>
        <v/>
      </c>
      <c r="AH222" s="131" t="str">
        <f t="shared" si="109"/>
        <v/>
      </c>
      <c r="AI222" s="131" t="str">
        <f t="shared" si="109"/>
        <v/>
      </c>
      <c r="AJ222" s="131" t="str">
        <f t="shared" si="109"/>
        <v/>
      </c>
      <c r="AK222" s="131" t="str">
        <f t="shared" si="109"/>
        <v/>
      </c>
      <c r="AL222" s="131" t="str">
        <f t="shared" si="109"/>
        <v/>
      </c>
      <c r="AM222" s="131" t="str">
        <f t="shared" si="109"/>
        <v/>
      </c>
      <c r="AN222" s="131" t="str">
        <f t="shared" si="109"/>
        <v/>
      </c>
      <c r="AO222" s="131" t="str">
        <f t="shared" si="109"/>
        <v/>
      </c>
      <c r="AP222" s="131" t="str">
        <f t="shared" si="110"/>
        <v/>
      </c>
      <c r="AQ222" s="131" t="str">
        <f t="shared" si="110"/>
        <v/>
      </c>
      <c r="AR222" s="131" t="str">
        <f t="shared" si="110"/>
        <v/>
      </c>
      <c r="AS222" s="131" t="str">
        <f t="shared" si="110"/>
        <v/>
      </c>
      <c r="AT222" s="131" t="str">
        <f t="shared" si="110"/>
        <v/>
      </c>
      <c r="AU222" s="131" t="str">
        <f t="shared" si="110"/>
        <v/>
      </c>
      <c r="AV222" s="131" t="str">
        <f t="shared" si="110"/>
        <v/>
      </c>
      <c r="AW222" s="131" t="str">
        <f t="shared" si="110"/>
        <v/>
      </c>
      <c r="AX222" s="131" t="str">
        <f t="shared" si="110"/>
        <v/>
      </c>
      <c r="AY222" s="131" t="str">
        <f t="shared" si="110"/>
        <v/>
      </c>
      <c r="AZ222" s="131" t="str">
        <f t="shared" si="110"/>
        <v/>
      </c>
    </row>
    <row r="223" spans="1:52" x14ac:dyDescent="0.2">
      <c r="A223" s="135">
        <v>214</v>
      </c>
      <c r="B223" s="131" t="str">
        <f t="shared" si="106"/>
        <v/>
      </c>
      <c r="C223" s="131" t="str">
        <f t="shared" si="106"/>
        <v/>
      </c>
      <c r="D223" s="131" t="str">
        <f t="shared" si="106"/>
        <v/>
      </c>
      <c r="E223" s="131" t="str">
        <f t="shared" si="106"/>
        <v/>
      </c>
      <c r="F223" s="131" t="str">
        <f t="shared" si="106"/>
        <v/>
      </c>
      <c r="G223" s="131" t="str">
        <f t="shared" si="106"/>
        <v/>
      </c>
      <c r="H223" s="131" t="str">
        <f t="shared" si="106"/>
        <v/>
      </c>
      <c r="I223" s="131" t="str">
        <f t="shared" si="106"/>
        <v/>
      </c>
      <c r="J223" s="131" t="str">
        <f t="shared" si="106"/>
        <v/>
      </c>
      <c r="K223" s="131" t="str">
        <f t="shared" si="106"/>
        <v/>
      </c>
      <c r="L223" s="131" t="str">
        <f t="shared" si="107"/>
        <v/>
      </c>
      <c r="M223" s="131" t="str">
        <f t="shared" si="107"/>
        <v/>
      </c>
      <c r="N223" s="131" t="str">
        <f t="shared" si="107"/>
        <v/>
      </c>
      <c r="O223" s="131" t="str">
        <f t="shared" si="107"/>
        <v/>
      </c>
      <c r="P223" s="131" t="str">
        <f t="shared" si="107"/>
        <v/>
      </c>
      <c r="Q223" s="131" t="str">
        <f t="shared" si="107"/>
        <v/>
      </c>
      <c r="R223" s="131" t="str">
        <f t="shared" si="107"/>
        <v/>
      </c>
      <c r="S223" s="131" t="str">
        <f t="shared" si="107"/>
        <v/>
      </c>
      <c r="T223" s="131" t="str">
        <f t="shared" si="107"/>
        <v/>
      </c>
      <c r="U223" s="131" t="str">
        <f t="shared" si="107"/>
        <v/>
      </c>
      <c r="V223" s="131" t="str">
        <f t="shared" si="108"/>
        <v/>
      </c>
      <c r="W223" s="131" t="str">
        <f t="shared" si="108"/>
        <v/>
      </c>
      <c r="X223" s="131" t="str">
        <f t="shared" si="108"/>
        <v/>
      </c>
      <c r="Y223" s="131" t="str">
        <f t="shared" si="108"/>
        <v/>
      </c>
      <c r="Z223" s="131" t="str">
        <f t="shared" si="108"/>
        <v/>
      </c>
      <c r="AA223" s="131" t="str">
        <f t="shared" si="108"/>
        <v/>
      </c>
      <c r="AB223" s="131" t="str">
        <f t="shared" si="108"/>
        <v/>
      </c>
      <c r="AC223" s="131" t="str">
        <f t="shared" si="108"/>
        <v/>
      </c>
      <c r="AD223" s="131" t="str">
        <f t="shared" si="108"/>
        <v/>
      </c>
      <c r="AE223" s="131" t="str">
        <f t="shared" si="108"/>
        <v/>
      </c>
      <c r="AF223" s="131" t="str">
        <f t="shared" si="109"/>
        <v/>
      </c>
      <c r="AG223" s="131" t="str">
        <f t="shared" si="109"/>
        <v/>
      </c>
      <c r="AH223" s="131" t="str">
        <f t="shared" si="109"/>
        <v/>
      </c>
      <c r="AI223" s="131" t="str">
        <f t="shared" si="109"/>
        <v/>
      </c>
      <c r="AJ223" s="131" t="str">
        <f t="shared" si="109"/>
        <v/>
      </c>
      <c r="AK223" s="131" t="str">
        <f t="shared" si="109"/>
        <v/>
      </c>
      <c r="AL223" s="131" t="str">
        <f t="shared" si="109"/>
        <v/>
      </c>
      <c r="AM223" s="131" t="str">
        <f t="shared" si="109"/>
        <v/>
      </c>
      <c r="AN223" s="131" t="str">
        <f t="shared" si="109"/>
        <v/>
      </c>
      <c r="AO223" s="131" t="str">
        <f t="shared" si="109"/>
        <v/>
      </c>
      <c r="AP223" s="131" t="str">
        <f t="shared" si="110"/>
        <v/>
      </c>
      <c r="AQ223" s="131" t="str">
        <f t="shared" si="110"/>
        <v/>
      </c>
      <c r="AR223" s="131" t="str">
        <f t="shared" si="110"/>
        <v/>
      </c>
      <c r="AS223" s="131" t="str">
        <f t="shared" si="110"/>
        <v/>
      </c>
      <c r="AT223" s="131" t="str">
        <f t="shared" si="110"/>
        <v/>
      </c>
      <c r="AU223" s="131" t="str">
        <f t="shared" si="110"/>
        <v/>
      </c>
      <c r="AV223" s="131" t="str">
        <f t="shared" si="110"/>
        <v/>
      </c>
      <c r="AW223" s="131" t="str">
        <f t="shared" si="110"/>
        <v/>
      </c>
      <c r="AX223" s="131" t="str">
        <f t="shared" si="110"/>
        <v/>
      </c>
      <c r="AY223" s="131" t="str">
        <f t="shared" si="110"/>
        <v/>
      </c>
      <c r="AZ223" s="131" t="str">
        <f t="shared" si="110"/>
        <v/>
      </c>
    </row>
    <row r="224" spans="1:52" x14ac:dyDescent="0.2">
      <c r="A224" s="135">
        <v>215</v>
      </c>
      <c r="B224" s="131" t="str">
        <f t="shared" si="106"/>
        <v/>
      </c>
      <c r="C224" s="131" t="str">
        <f t="shared" si="106"/>
        <v/>
      </c>
      <c r="D224" s="131" t="str">
        <f t="shared" si="106"/>
        <v/>
      </c>
      <c r="E224" s="131" t="str">
        <f t="shared" si="106"/>
        <v/>
      </c>
      <c r="F224" s="131" t="str">
        <f t="shared" si="106"/>
        <v/>
      </c>
      <c r="G224" s="131" t="str">
        <f t="shared" si="106"/>
        <v/>
      </c>
      <c r="H224" s="131" t="str">
        <f t="shared" si="106"/>
        <v/>
      </c>
      <c r="I224" s="131" t="str">
        <f t="shared" si="106"/>
        <v/>
      </c>
      <c r="J224" s="131" t="str">
        <f t="shared" si="106"/>
        <v/>
      </c>
      <c r="K224" s="131" t="str">
        <f t="shared" si="106"/>
        <v/>
      </c>
      <c r="L224" s="131" t="str">
        <f t="shared" si="107"/>
        <v/>
      </c>
      <c r="M224" s="131" t="str">
        <f t="shared" si="107"/>
        <v/>
      </c>
      <c r="N224" s="131" t="str">
        <f t="shared" si="107"/>
        <v/>
      </c>
      <c r="O224" s="131" t="str">
        <f t="shared" si="107"/>
        <v/>
      </c>
      <c r="P224" s="131" t="str">
        <f t="shared" si="107"/>
        <v/>
      </c>
      <c r="Q224" s="131" t="str">
        <f t="shared" si="107"/>
        <v/>
      </c>
      <c r="R224" s="131" t="str">
        <f t="shared" si="107"/>
        <v/>
      </c>
      <c r="S224" s="131" t="str">
        <f t="shared" si="107"/>
        <v/>
      </c>
      <c r="T224" s="131" t="str">
        <f t="shared" si="107"/>
        <v/>
      </c>
      <c r="U224" s="131" t="str">
        <f t="shared" si="107"/>
        <v/>
      </c>
      <c r="V224" s="131" t="str">
        <f t="shared" si="108"/>
        <v/>
      </c>
      <c r="W224" s="131" t="str">
        <f t="shared" si="108"/>
        <v/>
      </c>
      <c r="X224" s="131" t="str">
        <f t="shared" si="108"/>
        <v/>
      </c>
      <c r="Y224" s="131" t="str">
        <f t="shared" si="108"/>
        <v/>
      </c>
      <c r="Z224" s="131" t="str">
        <f t="shared" si="108"/>
        <v/>
      </c>
      <c r="AA224" s="131" t="str">
        <f t="shared" si="108"/>
        <v/>
      </c>
      <c r="AB224" s="131" t="str">
        <f t="shared" si="108"/>
        <v/>
      </c>
      <c r="AC224" s="131" t="str">
        <f t="shared" si="108"/>
        <v/>
      </c>
      <c r="AD224" s="131" t="str">
        <f t="shared" si="108"/>
        <v/>
      </c>
      <c r="AE224" s="131" t="str">
        <f t="shared" si="108"/>
        <v/>
      </c>
      <c r="AF224" s="131" t="str">
        <f t="shared" si="109"/>
        <v/>
      </c>
      <c r="AG224" s="131" t="str">
        <f t="shared" si="109"/>
        <v/>
      </c>
      <c r="AH224" s="131" t="str">
        <f t="shared" si="109"/>
        <v/>
      </c>
      <c r="AI224" s="131" t="str">
        <f t="shared" si="109"/>
        <v/>
      </c>
      <c r="AJ224" s="131" t="str">
        <f t="shared" si="109"/>
        <v/>
      </c>
      <c r="AK224" s="131" t="str">
        <f t="shared" si="109"/>
        <v/>
      </c>
      <c r="AL224" s="131" t="str">
        <f t="shared" si="109"/>
        <v/>
      </c>
      <c r="AM224" s="131" t="str">
        <f t="shared" si="109"/>
        <v/>
      </c>
      <c r="AN224" s="131" t="str">
        <f t="shared" si="109"/>
        <v/>
      </c>
      <c r="AO224" s="131" t="str">
        <f t="shared" si="109"/>
        <v/>
      </c>
      <c r="AP224" s="131" t="str">
        <f t="shared" si="110"/>
        <v/>
      </c>
      <c r="AQ224" s="131" t="str">
        <f t="shared" si="110"/>
        <v/>
      </c>
      <c r="AR224" s="131" t="str">
        <f t="shared" si="110"/>
        <v/>
      </c>
      <c r="AS224" s="131" t="str">
        <f t="shared" si="110"/>
        <v/>
      </c>
      <c r="AT224" s="131" t="str">
        <f t="shared" si="110"/>
        <v/>
      </c>
      <c r="AU224" s="131" t="str">
        <f t="shared" si="110"/>
        <v/>
      </c>
      <c r="AV224" s="131" t="str">
        <f t="shared" si="110"/>
        <v/>
      </c>
      <c r="AW224" s="131" t="str">
        <f t="shared" si="110"/>
        <v/>
      </c>
      <c r="AX224" s="131" t="str">
        <f t="shared" si="110"/>
        <v/>
      </c>
      <c r="AY224" s="131" t="str">
        <f t="shared" si="110"/>
        <v/>
      </c>
      <c r="AZ224" s="131" t="str">
        <f t="shared" si="110"/>
        <v/>
      </c>
    </row>
    <row r="225" spans="1:52" x14ac:dyDescent="0.2">
      <c r="A225" s="135">
        <v>216</v>
      </c>
      <c r="B225" s="131" t="str">
        <f t="shared" si="106"/>
        <v/>
      </c>
      <c r="C225" s="131" t="str">
        <f t="shared" si="106"/>
        <v/>
      </c>
      <c r="D225" s="131" t="str">
        <f t="shared" si="106"/>
        <v/>
      </c>
      <c r="E225" s="131" t="str">
        <f t="shared" si="106"/>
        <v/>
      </c>
      <c r="F225" s="131" t="str">
        <f t="shared" si="106"/>
        <v/>
      </c>
      <c r="G225" s="131" t="str">
        <f t="shared" si="106"/>
        <v/>
      </c>
      <c r="H225" s="131" t="str">
        <f t="shared" si="106"/>
        <v/>
      </c>
      <c r="I225" s="131" t="str">
        <f t="shared" si="106"/>
        <v/>
      </c>
      <c r="J225" s="131" t="str">
        <f t="shared" si="106"/>
        <v/>
      </c>
      <c r="K225" s="131" t="str">
        <f t="shared" si="106"/>
        <v/>
      </c>
      <c r="L225" s="131" t="str">
        <f t="shared" si="107"/>
        <v/>
      </c>
      <c r="M225" s="131" t="str">
        <f t="shared" si="107"/>
        <v/>
      </c>
      <c r="N225" s="131" t="str">
        <f t="shared" si="107"/>
        <v/>
      </c>
      <c r="O225" s="131" t="str">
        <f t="shared" si="107"/>
        <v/>
      </c>
      <c r="P225" s="131" t="str">
        <f t="shared" si="107"/>
        <v/>
      </c>
      <c r="Q225" s="131" t="str">
        <f t="shared" si="107"/>
        <v/>
      </c>
      <c r="R225" s="131" t="str">
        <f t="shared" si="107"/>
        <v/>
      </c>
      <c r="S225" s="131" t="str">
        <f t="shared" si="107"/>
        <v/>
      </c>
      <c r="T225" s="131" t="str">
        <f t="shared" si="107"/>
        <v/>
      </c>
      <c r="U225" s="131" t="str">
        <f t="shared" si="107"/>
        <v/>
      </c>
      <c r="V225" s="131" t="str">
        <f t="shared" si="108"/>
        <v/>
      </c>
      <c r="W225" s="131" t="str">
        <f t="shared" si="108"/>
        <v/>
      </c>
      <c r="X225" s="131" t="str">
        <f t="shared" si="108"/>
        <v/>
      </c>
      <c r="Y225" s="131" t="str">
        <f t="shared" si="108"/>
        <v/>
      </c>
      <c r="Z225" s="131" t="str">
        <f t="shared" si="108"/>
        <v/>
      </c>
      <c r="AA225" s="131" t="str">
        <f t="shared" si="108"/>
        <v/>
      </c>
      <c r="AB225" s="131" t="str">
        <f t="shared" si="108"/>
        <v/>
      </c>
      <c r="AC225" s="131" t="str">
        <f t="shared" si="108"/>
        <v/>
      </c>
      <c r="AD225" s="131" t="str">
        <f t="shared" si="108"/>
        <v/>
      </c>
      <c r="AE225" s="131" t="str">
        <f t="shared" si="108"/>
        <v/>
      </c>
      <c r="AF225" s="131" t="str">
        <f t="shared" si="109"/>
        <v/>
      </c>
      <c r="AG225" s="131" t="str">
        <f t="shared" si="109"/>
        <v/>
      </c>
      <c r="AH225" s="131" t="str">
        <f t="shared" si="109"/>
        <v/>
      </c>
      <c r="AI225" s="131" t="str">
        <f t="shared" si="109"/>
        <v/>
      </c>
      <c r="AJ225" s="131" t="str">
        <f t="shared" si="109"/>
        <v/>
      </c>
      <c r="AK225" s="131" t="str">
        <f t="shared" si="109"/>
        <v/>
      </c>
      <c r="AL225" s="131" t="str">
        <f t="shared" si="109"/>
        <v/>
      </c>
      <c r="AM225" s="131" t="str">
        <f t="shared" si="109"/>
        <v/>
      </c>
      <c r="AN225" s="131" t="str">
        <f t="shared" si="109"/>
        <v/>
      </c>
      <c r="AO225" s="131" t="str">
        <f t="shared" si="109"/>
        <v/>
      </c>
      <c r="AP225" s="131" t="str">
        <f t="shared" si="110"/>
        <v/>
      </c>
      <c r="AQ225" s="131" t="str">
        <f t="shared" si="110"/>
        <v/>
      </c>
      <c r="AR225" s="131" t="str">
        <f t="shared" si="110"/>
        <v/>
      </c>
      <c r="AS225" s="131" t="str">
        <f t="shared" si="110"/>
        <v/>
      </c>
      <c r="AT225" s="131" t="str">
        <f t="shared" si="110"/>
        <v/>
      </c>
      <c r="AU225" s="131" t="str">
        <f t="shared" si="110"/>
        <v/>
      </c>
      <c r="AV225" s="131" t="str">
        <f t="shared" si="110"/>
        <v/>
      </c>
      <c r="AW225" s="131" t="str">
        <f t="shared" si="110"/>
        <v/>
      </c>
      <c r="AX225" s="131" t="str">
        <f t="shared" si="110"/>
        <v/>
      </c>
      <c r="AY225" s="131" t="str">
        <f t="shared" si="110"/>
        <v/>
      </c>
      <c r="AZ225" s="131" t="str">
        <f t="shared" si="110"/>
        <v/>
      </c>
    </row>
    <row r="226" spans="1:52" x14ac:dyDescent="0.2">
      <c r="A226" s="135">
        <v>217</v>
      </c>
      <c r="B226" s="131" t="str">
        <f t="shared" si="106"/>
        <v/>
      </c>
      <c r="C226" s="131" t="str">
        <f t="shared" si="106"/>
        <v/>
      </c>
      <c r="D226" s="131" t="str">
        <f t="shared" si="106"/>
        <v/>
      </c>
      <c r="E226" s="131" t="str">
        <f t="shared" si="106"/>
        <v/>
      </c>
      <c r="F226" s="131" t="str">
        <f t="shared" si="106"/>
        <v/>
      </c>
      <c r="G226" s="131" t="str">
        <f t="shared" si="106"/>
        <v/>
      </c>
      <c r="H226" s="131" t="str">
        <f t="shared" si="106"/>
        <v/>
      </c>
      <c r="I226" s="131" t="str">
        <f t="shared" si="106"/>
        <v/>
      </c>
      <c r="J226" s="131" t="str">
        <f t="shared" si="106"/>
        <v/>
      </c>
      <c r="K226" s="131" t="str">
        <f t="shared" si="106"/>
        <v/>
      </c>
      <c r="L226" s="131" t="str">
        <f t="shared" si="107"/>
        <v/>
      </c>
      <c r="M226" s="131" t="str">
        <f t="shared" si="107"/>
        <v/>
      </c>
      <c r="N226" s="131" t="str">
        <f t="shared" si="107"/>
        <v/>
      </c>
      <c r="O226" s="131" t="str">
        <f t="shared" si="107"/>
        <v/>
      </c>
      <c r="P226" s="131" t="str">
        <f t="shared" si="107"/>
        <v/>
      </c>
      <c r="Q226" s="131" t="str">
        <f t="shared" si="107"/>
        <v/>
      </c>
      <c r="R226" s="131" t="str">
        <f t="shared" si="107"/>
        <v/>
      </c>
      <c r="S226" s="131" t="str">
        <f t="shared" si="107"/>
        <v/>
      </c>
      <c r="T226" s="131" t="str">
        <f t="shared" si="107"/>
        <v/>
      </c>
      <c r="U226" s="131" t="str">
        <f t="shared" si="107"/>
        <v/>
      </c>
      <c r="V226" s="131" t="str">
        <f t="shared" si="108"/>
        <v/>
      </c>
      <c r="W226" s="131" t="str">
        <f t="shared" si="108"/>
        <v/>
      </c>
      <c r="X226" s="131" t="str">
        <f t="shared" si="108"/>
        <v/>
      </c>
      <c r="Y226" s="131" t="str">
        <f t="shared" si="108"/>
        <v/>
      </c>
      <c r="Z226" s="131" t="str">
        <f t="shared" si="108"/>
        <v/>
      </c>
      <c r="AA226" s="131" t="str">
        <f t="shared" si="108"/>
        <v/>
      </c>
      <c r="AB226" s="131" t="str">
        <f t="shared" si="108"/>
        <v/>
      </c>
      <c r="AC226" s="131" t="str">
        <f t="shared" si="108"/>
        <v/>
      </c>
      <c r="AD226" s="131" t="str">
        <f t="shared" si="108"/>
        <v/>
      </c>
      <c r="AE226" s="131" t="str">
        <f t="shared" si="108"/>
        <v/>
      </c>
      <c r="AF226" s="131" t="str">
        <f t="shared" si="109"/>
        <v/>
      </c>
      <c r="AG226" s="131" t="str">
        <f t="shared" si="109"/>
        <v/>
      </c>
      <c r="AH226" s="131" t="str">
        <f t="shared" si="109"/>
        <v/>
      </c>
      <c r="AI226" s="131" t="str">
        <f t="shared" si="109"/>
        <v/>
      </c>
      <c r="AJ226" s="131" t="str">
        <f t="shared" si="109"/>
        <v/>
      </c>
      <c r="AK226" s="131" t="str">
        <f t="shared" si="109"/>
        <v/>
      </c>
      <c r="AL226" s="131" t="str">
        <f t="shared" si="109"/>
        <v/>
      </c>
      <c r="AM226" s="131" t="str">
        <f t="shared" si="109"/>
        <v/>
      </c>
      <c r="AN226" s="131" t="str">
        <f t="shared" si="109"/>
        <v/>
      </c>
      <c r="AO226" s="131" t="str">
        <f t="shared" si="109"/>
        <v/>
      </c>
      <c r="AP226" s="131" t="str">
        <f t="shared" si="110"/>
        <v/>
      </c>
      <c r="AQ226" s="131" t="str">
        <f t="shared" si="110"/>
        <v/>
      </c>
      <c r="AR226" s="131" t="str">
        <f t="shared" si="110"/>
        <v/>
      </c>
      <c r="AS226" s="131" t="str">
        <f t="shared" si="110"/>
        <v/>
      </c>
      <c r="AT226" s="131" t="str">
        <f t="shared" si="110"/>
        <v/>
      </c>
      <c r="AU226" s="131" t="str">
        <f t="shared" si="110"/>
        <v/>
      </c>
      <c r="AV226" s="131" t="str">
        <f t="shared" si="110"/>
        <v/>
      </c>
      <c r="AW226" s="131" t="str">
        <f t="shared" si="110"/>
        <v/>
      </c>
      <c r="AX226" s="131" t="str">
        <f t="shared" si="110"/>
        <v/>
      </c>
      <c r="AY226" s="131" t="str">
        <f t="shared" si="110"/>
        <v/>
      </c>
      <c r="AZ226" s="131" t="str">
        <f t="shared" si="110"/>
        <v/>
      </c>
    </row>
    <row r="227" spans="1:52" x14ac:dyDescent="0.2">
      <c r="A227" s="135">
        <v>218</v>
      </c>
      <c r="B227" s="131" t="str">
        <f t="shared" si="106"/>
        <v/>
      </c>
      <c r="C227" s="131" t="str">
        <f t="shared" si="106"/>
        <v/>
      </c>
      <c r="D227" s="131" t="str">
        <f t="shared" si="106"/>
        <v/>
      </c>
      <c r="E227" s="131" t="str">
        <f t="shared" si="106"/>
        <v/>
      </c>
      <c r="F227" s="131" t="str">
        <f t="shared" si="106"/>
        <v/>
      </c>
      <c r="G227" s="131" t="str">
        <f t="shared" si="106"/>
        <v/>
      </c>
      <c r="H227" s="131" t="str">
        <f t="shared" si="106"/>
        <v/>
      </c>
      <c r="I227" s="131" t="str">
        <f t="shared" si="106"/>
        <v/>
      </c>
      <c r="J227" s="131" t="str">
        <f t="shared" si="106"/>
        <v/>
      </c>
      <c r="K227" s="131" t="str">
        <f t="shared" si="106"/>
        <v/>
      </c>
      <c r="L227" s="131" t="str">
        <f t="shared" si="107"/>
        <v/>
      </c>
      <c r="M227" s="131" t="str">
        <f t="shared" si="107"/>
        <v/>
      </c>
      <c r="N227" s="131" t="str">
        <f t="shared" si="107"/>
        <v/>
      </c>
      <c r="O227" s="131" t="str">
        <f t="shared" si="107"/>
        <v/>
      </c>
      <c r="P227" s="131" t="str">
        <f t="shared" si="107"/>
        <v/>
      </c>
      <c r="Q227" s="131" t="str">
        <f t="shared" si="107"/>
        <v/>
      </c>
      <c r="R227" s="131" t="str">
        <f t="shared" si="107"/>
        <v/>
      </c>
      <c r="S227" s="131" t="str">
        <f t="shared" si="107"/>
        <v/>
      </c>
      <c r="T227" s="131" t="str">
        <f t="shared" si="107"/>
        <v/>
      </c>
      <c r="U227" s="131" t="str">
        <f t="shared" si="107"/>
        <v/>
      </c>
      <c r="V227" s="131" t="str">
        <f t="shared" si="108"/>
        <v/>
      </c>
      <c r="W227" s="131" t="str">
        <f t="shared" si="108"/>
        <v/>
      </c>
      <c r="X227" s="131" t="str">
        <f t="shared" si="108"/>
        <v/>
      </c>
      <c r="Y227" s="131" t="str">
        <f t="shared" si="108"/>
        <v/>
      </c>
      <c r="Z227" s="131" t="str">
        <f t="shared" si="108"/>
        <v/>
      </c>
      <c r="AA227" s="131" t="str">
        <f t="shared" si="108"/>
        <v/>
      </c>
      <c r="AB227" s="131" t="str">
        <f t="shared" si="108"/>
        <v/>
      </c>
      <c r="AC227" s="131" t="str">
        <f t="shared" si="108"/>
        <v/>
      </c>
      <c r="AD227" s="131" t="str">
        <f t="shared" si="108"/>
        <v/>
      </c>
      <c r="AE227" s="131" t="str">
        <f t="shared" si="108"/>
        <v/>
      </c>
      <c r="AF227" s="131" t="str">
        <f t="shared" si="109"/>
        <v/>
      </c>
      <c r="AG227" s="131" t="str">
        <f t="shared" si="109"/>
        <v/>
      </c>
      <c r="AH227" s="131" t="str">
        <f t="shared" si="109"/>
        <v/>
      </c>
      <c r="AI227" s="131" t="str">
        <f t="shared" si="109"/>
        <v/>
      </c>
      <c r="AJ227" s="131" t="str">
        <f t="shared" si="109"/>
        <v/>
      </c>
      <c r="AK227" s="131" t="str">
        <f t="shared" si="109"/>
        <v/>
      </c>
      <c r="AL227" s="131" t="str">
        <f t="shared" si="109"/>
        <v/>
      </c>
      <c r="AM227" s="131" t="str">
        <f t="shared" si="109"/>
        <v/>
      </c>
      <c r="AN227" s="131" t="str">
        <f t="shared" si="109"/>
        <v/>
      </c>
      <c r="AO227" s="131" t="str">
        <f t="shared" si="109"/>
        <v/>
      </c>
      <c r="AP227" s="131" t="str">
        <f t="shared" si="110"/>
        <v/>
      </c>
      <c r="AQ227" s="131" t="str">
        <f t="shared" si="110"/>
        <v/>
      </c>
      <c r="AR227" s="131" t="str">
        <f t="shared" si="110"/>
        <v/>
      </c>
      <c r="AS227" s="131" t="str">
        <f t="shared" si="110"/>
        <v/>
      </c>
      <c r="AT227" s="131" t="str">
        <f t="shared" si="110"/>
        <v/>
      </c>
      <c r="AU227" s="131" t="str">
        <f t="shared" si="110"/>
        <v/>
      </c>
      <c r="AV227" s="131" t="str">
        <f t="shared" si="110"/>
        <v/>
      </c>
      <c r="AW227" s="131" t="str">
        <f t="shared" si="110"/>
        <v/>
      </c>
      <c r="AX227" s="131" t="str">
        <f t="shared" si="110"/>
        <v/>
      </c>
      <c r="AY227" s="131" t="str">
        <f t="shared" si="110"/>
        <v/>
      </c>
      <c r="AZ227" s="131" t="str">
        <f t="shared" si="110"/>
        <v/>
      </c>
    </row>
    <row r="228" spans="1:52" x14ac:dyDescent="0.2">
      <c r="A228" s="135">
        <v>219</v>
      </c>
      <c r="B228" s="131" t="str">
        <f t="shared" si="106"/>
        <v/>
      </c>
      <c r="C228" s="131" t="str">
        <f t="shared" si="106"/>
        <v/>
      </c>
      <c r="D228" s="131" t="str">
        <f t="shared" si="106"/>
        <v/>
      </c>
      <c r="E228" s="131" t="str">
        <f t="shared" si="106"/>
        <v/>
      </c>
      <c r="F228" s="131" t="str">
        <f t="shared" si="106"/>
        <v/>
      </c>
      <c r="G228" s="131" t="str">
        <f t="shared" si="106"/>
        <v/>
      </c>
      <c r="H228" s="131" t="str">
        <f t="shared" si="106"/>
        <v/>
      </c>
      <c r="I228" s="131" t="str">
        <f t="shared" si="106"/>
        <v/>
      </c>
      <c r="J228" s="131" t="str">
        <f t="shared" si="106"/>
        <v/>
      </c>
      <c r="K228" s="131" t="str">
        <f t="shared" si="106"/>
        <v/>
      </c>
      <c r="L228" s="131" t="str">
        <f t="shared" si="107"/>
        <v/>
      </c>
      <c r="M228" s="131" t="str">
        <f t="shared" si="107"/>
        <v/>
      </c>
      <c r="N228" s="131" t="str">
        <f t="shared" si="107"/>
        <v/>
      </c>
      <c r="O228" s="131" t="str">
        <f t="shared" si="107"/>
        <v/>
      </c>
      <c r="P228" s="131" t="str">
        <f t="shared" si="107"/>
        <v/>
      </c>
      <c r="Q228" s="131" t="str">
        <f t="shared" si="107"/>
        <v/>
      </c>
      <c r="R228" s="131" t="str">
        <f t="shared" si="107"/>
        <v/>
      </c>
      <c r="S228" s="131" t="str">
        <f t="shared" si="107"/>
        <v/>
      </c>
      <c r="T228" s="131" t="str">
        <f t="shared" si="107"/>
        <v/>
      </c>
      <c r="U228" s="131" t="str">
        <f t="shared" si="107"/>
        <v/>
      </c>
      <c r="V228" s="131" t="str">
        <f t="shared" si="108"/>
        <v/>
      </c>
      <c r="W228" s="131" t="str">
        <f t="shared" si="108"/>
        <v/>
      </c>
      <c r="X228" s="131" t="str">
        <f t="shared" si="108"/>
        <v/>
      </c>
      <c r="Y228" s="131" t="str">
        <f t="shared" si="108"/>
        <v/>
      </c>
      <c r="Z228" s="131" t="str">
        <f t="shared" si="108"/>
        <v/>
      </c>
      <c r="AA228" s="131" t="str">
        <f t="shared" si="108"/>
        <v/>
      </c>
      <c r="AB228" s="131" t="str">
        <f t="shared" si="108"/>
        <v/>
      </c>
      <c r="AC228" s="131" t="str">
        <f t="shared" si="108"/>
        <v/>
      </c>
      <c r="AD228" s="131" t="str">
        <f t="shared" si="108"/>
        <v/>
      </c>
      <c r="AE228" s="131" t="str">
        <f t="shared" si="108"/>
        <v/>
      </c>
      <c r="AF228" s="131" t="str">
        <f t="shared" si="109"/>
        <v/>
      </c>
      <c r="AG228" s="131" t="str">
        <f t="shared" si="109"/>
        <v/>
      </c>
      <c r="AH228" s="131" t="str">
        <f t="shared" si="109"/>
        <v/>
      </c>
      <c r="AI228" s="131" t="str">
        <f t="shared" si="109"/>
        <v/>
      </c>
      <c r="AJ228" s="131" t="str">
        <f t="shared" si="109"/>
        <v/>
      </c>
      <c r="AK228" s="131" t="str">
        <f t="shared" si="109"/>
        <v/>
      </c>
      <c r="AL228" s="131" t="str">
        <f t="shared" si="109"/>
        <v/>
      </c>
      <c r="AM228" s="131" t="str">
        <f t="shared" si="109"/>
        <v/>
      </c>
      <c r="AN228" s="131" t="str">
        <f t="shared" si="109"/>
        <v/>
      </c>
      <c r="AO228" s="131" t="str">
        <f t="shared" si="109"/>
        <v/>
      </c>
      <c r="AP228" s="131" t="str">
        <f t="shared" si="110"/>
        <v/>
      </c>
      <c r="AQ228" s="131" t="str">
        <f t="shared" si="110"/>
        <v/>
      </c>
      <c r="AR228" s="131" t="str">
        <f t="shared" si="110"/>
        <v/>
      </c>
      <c r="AS228" s="131" t="str">
        <f t="shared" si="110"/>
        <v/>
      </c>
      <c r="AT228" s="131" t="str">
        <f t="shared" si="110"/>
        <v/>
      </c>
      <c r="AU228" s="131" t="str">
        <f t="shared" si="110"/>
        <v/>
      </c>
      <c r="AV228" s="131" t="str">
        <f t="shared" si="110"/>
        <v/>
      </c>
      <c r="AW228" s="131" t="str">
        <f t="shared" si="110"/>
        <v/>
      </c>
      <c r="AX228" s="131" t="str">
        <f t="shared" si="110"/>
        <v/>
      </c>
      <c r="AY228" s="131" t="str">
        <f t="shared" si="110"/>
        <v/>
      </c>
      <c r="AZ228" s="131" t="str">
        <f t="shared" si="110"/>
        <v/>
      </c>
    </row>
    <row r="229" spans="1:52" x14ac:dyDescent="0.2">
      <c r="A229" s="135">
        <v>220</v>
      </c>
      <c r="B229" s="131" t="str">
        <f t="shared" si="106"/>
        <v/>
      </c>
      <c r="C229" s="131" t="str">
        <f t="shared" si="106"/>
        <v/>
      </c>
      <c r="D229" s="131" t="str">
        <f t="shared" si="106"/>
        <v/>
      </c>
      <c r="E229" s="131" t="str">
        <f t="shared" si="106"/>
        <v/>
      </c>
      <c r="F229" s="131" t="str">
        <f t="shared" si="106"/>
        <v/>
      </c>
      <c r="G229" s="131" t="str">
        <f t="shared" si="106"/>
        <v/>
      </c>
      <c r="H229" s="131" t="str">
        <f t="shared" si="106"/>
        <v/>
      </c>
      <c r="I229" s="131" t="str">
        <f t="shared" si="106"/>
        <v/>
      </c>
      <c r="J229" s="131" t="str">
        <f t="shared" si="106"/>
        <v/>
      </c>
      <c r="K229" s="131" t="str">
        <f t="shared" si="106"/>
        <v/>
      </c>
      <c r="L229" s="131" t="str">
        <f t="shared" si="107"/>
        <v/>
      </c>
      <c r="M229" s="131" t="str">
        <f t="shared" si="107"/>
        <v/>
      </c>
      <c r="N229" s="131" t="str">
        <f t="shared" si="107"/>
        <v/>
      </c>
      <c r="O229" s="131" t="str">
        <f t="shared" si="107"/>
        <v/>
      </c>
      <c r="P229" s="131" t="str">
        <f t="shared" si="107"/>
        <v/>
      </c>
      <c r="Q229" s="131" t="str">
        <f t="shared" si="107"/>
        <v/>
      </c>
      <c r="R229" s="131" t="str">
        <f t="shared" si="107"/>
        <v/>
      </c>
      <c r="S229" s="131" t="str">
        <f t="shared" si="107"/>
        <v/>
      </c>
      <c r="T229" s="131" t="str">
        <f t="shared" si="107"/>
        <v/>
      </c>
      <c r="U229" s="131" t="str">
        <f t="shared" si="107"/>
        <v/>
      </c>
      <c r="V229" s="131" t="str">
        <f t="shared" si="108"/>
        <v/>
      </c>
      <c r="W229" s="131" t="str">
        <f t="shared" si="108"/>
        <v/>
      </c>
      <c r="X229" s="131" t="str">
        <f t="shared" si="108"/>
        <v/>
      </c>
      <c r="Y229" s="131" t="str">
        <f t="shared" si="108"/>
        <v/>
      </c>
      <c r="Z229" s="131" t="str">
        <f t="shared" si="108"/>
        <v/>
      </c>
      <c r="AA229" s="131" t="str">
        <f t="shared" si="108"/>
        <v/>
      </c>
      <c r="AB229" s="131" t="str">
        <f t="shared" si="108"/>
        <v/>
      </c>
      <c r="AC229" s="131" t="str">
        <f t="shared" si="108"/>
        <v/>
      </c>
      <c r="AD229" s="131" t="str">
        <f t="shared" si="108"/>
        <v/>
      </c>
      <c r="AE229" s="131" t="str">
        <f t="shared" si="108"/>
        <v/>
      </c>
      <c r="AF229" s="131" t="str">
        <f t="shared" si="109"/>
        <v/>
      </c>
      <c r="AG229" s="131" t="str">
        <f t="shared" si="109"/>
        <v/>
      </c>
      <c r="AH229" s="131" t="str">
        <f t="shared" si="109"/>
        <v/>
      </c>
      <c r="AI229" s="131" t="str">
        <f t="shared" si="109"/>
        <v/>
      </c>
      <c r="AJ229" s="131" t="str">
        <f t="shared" si="109"/>
        <v/>
      </c>
      <c r="AK229" s="131" t="str">
        <f t="shared" si="109"/>
        <v/>
      </c>
      <c r="AL229" s="131" t="str">
        <f t="shared" si="109"/>
        <v/>
      </c>
      <c r="AM229" s="131" t="str">
        <f t="shared" si="109"/>
        <v/>
      </c>
      <c r="AN229" s="131" t="str">
        <f t="shared" si="109"/>
        <v/>
      </c>
      <c r="AO229" s="131" t="str">
        <f t="shared" si="109"/>
        <v/>
      </c>
      <c r="AP229" s="131" t="str">
        <f t="shared" si="110"/>
        <v/>
      </c>
      <c r="AQ229" s="131" t="str">
        <f t="shared" si="110"/>
        <v/>
      </c>
      <c r="AR229" s="131" t="str">
        <f t="shared" si="110"/>
        <v/>
      </c>
      <c r="AS229" s="131" t="str">
        <f t="shared" si="110"/>
        <v/>
      </c>
      <c r="AT229" s="131" t="str">
        <f t="shared" si="110"/>
        <v/>
      </c>
      <c r="AU229" s="131" t="str">
        <f t="shared" si="110"/>
        <v/>
      </c>
      <c r="AV229" s="131" t="str">
        <f t="shared" si="110"/>
        <v/>
      </c>
      <c r="AW229" s="131" t="str">
        <f t="shared" si="110"/>
        <v/>
      </c>
      <c r="AX229" s="131" t="str">
        <f t="shared" si="110"/>
        <v/>
      </c>
      <c r="AY229" s="131" t="str">
        <f t="shared" si="110"/>
        <v/>
      </c>
      <c r="AZ229" s="131" t="str">
        <f t="shared" si="110"/>
        <v/>
      </c>
    </row>
    <row r="230" spans="1:52" x14ac:dyDescent="0.2">
      <c r="A230" s="135">
        <v>221</v>
      </c>
      <c r="B230" s="131" t="str">
        <f t="shared" ref="B230:K239" si="111">IFERROR(VLOOKUP($B$3&amp;"_"&amp;B$8&amp;$A230,LookUpTable_CountyName_AllYears,3,FALSE),"")</f>
        <v/>
      </c>
      <c r="C230" s="131" t="str">
        <f t="shared" si="111"/>
        <v/>
      </c>
      <c r="D230" s="131" t="str">
        <f t="shared" si="111"/>
        <v/>
      </c>
      <c r="E230" s="131" t="str">
        <f t="shared" si="111"/>
        <v/>
      </c>
      <c r="F230" s="131" t="str">
        <f t="shared" si="111"/>
        <v/>
      </c>
      <c r="G230" s="131" t="str">
        <f t="shared" si="111"/>
        <v/>
      </c>
      <c r="H230" s="131" t="str">
        <f t="shared" si="111"/>
        <v/>
      </c>
      <c r="I230" s="131" t="str">
        <f t="shared" si="111"/>
        <v/>
      </c>
      <c r="J230" s="131" t="str">
        <f t="shared" si="111"/>
        <v/>
      </c>
      <c r="K230" s="131" t="str">
        <f t="shared" si="111"/>
        <v/>
      </c>
      <c r="L230" s="131" t="str">
        <f t="shared" ref="L230:U239" si="112">IFERROR(VLOOKUP($B$3&amp;"_"&amp;L$8&amp;$A230,LookUpTable_CountyName_AllYears,3,FALSE),"")</f>
        <v/>
      </c>
      <c r="M230" s="131" t="str">
        <f t="shared" si="112"/>
        <v/>
      </c>
      <c r="N230" s="131" t="str">
        <f t="shared" si="112"/>
        <v/>
      </c>
      <c r="O230" s="131" t="str">
        <f t="shared" si="112"/>
        <v/>
      </c>
      <c r="P230" s="131" t="str">
        <f t="shared" si="112"/>
        <v/>
      </c>
      <c r="Q230" s="131" t="str">
        <f t="shared" si="112"/>
        <v/>
      </c>
      <c r="R230" s="131" t="str">
        <f t="shared" si="112"/>
        <v/>
      </c>
      <c r="S230" s="131" t="str">
        <f t="shared" si="112"/>
        <v/>
      </c>
      <c r="T230" s="131" t="str">
        <f t="shared" si="112"/>
        <v/>
      </c>
      <c r="U230" s="131" t="str">
        <f t="shared" si="112"/>
        <v/>
      </c>
      <c r="V230" s="131" t="str">
        <f t="shared" ref="V230:AE239" si="113">IFERROR(VLOOKUP($B$3&amp;"_"&amp;V$8&amp;$A230,LookUpTable_CountyName_AllYears,3,FALSE),"")</f>
        <v/>
      </c>
      <c r="W230" s="131" t="str">
        <f t="shared" si="113"/>
        <v/>
      </c>
      <c r="X230" s="131" t="str">
        <f t="shared" si="113"/>
        <v/>
      </c>
      <c r="Y230" s="131" t="str">
        <f t="shared" si="113"/>
        <v/>
      </c>
      <c r="Z230" s="131" t="str">
        <f t="shared" si="113"/>
        <v/>
      </c>
      <c r="AA230" s="131" t="str">
        <f t="shared" si="113"/>
        <v/>
      </c>
      <c r="AB230" s="131" t="str">
        <f t="shared" si="113"/>
        <v/>
      </c>
      <c r="AC230" s="131" t="str">
        <f t="shared" si="113"/>
        <v/>
      </c>
      <c r="AD230" s="131" t="str">
        <f t="shared" si="113"/>
        <v/>
      </c>
      <c r="AE230" s="131" t="str">
        <f t="shared" si="113"/>
        <v/>
      </c>
      <c r="AF230" s="131" t="str">
        <f t="shared" ref="AF230:AO239" si="114">IFERROR(VLOOKUP($B$3&amp;"_"&amp;AF$8&amp;$A230,LookUpTable_CountyName_AllYears,3,FALSE),"")</f>
        <v/>
      </c>
      <c r="AG230" s="131" t="str">
        <f t="shared" si="114"/>
        <v/>
      </c>
      <c r="AH230" s="131" t="str">
        <f t="shared" si="114"/>
        <v/>
      </c>
      <c r="AI230" s="131" t="str">
        <f t="shared" si="114"/>
        <v/>
      </c>
      <c r="AJ230" s="131" t="str">
        <f t="shared" si="114"/>
        <v/>
      </c>
      <c r="AK230" s="131" t="str">
        <f t="shared" si="114"/>
        <v/>
      </c>
      <c r="AL230" s="131" t="str">
        <f t="shared" si="114"/>
        <v/>
      </c>
      <c r="AM230" s="131" t="str">
        <f t="shared" si="114"/>
        <v/>
      </c>
      <c r="AN230" s="131" t="str">
        <f t="shared" si="114"/>
        <v/>
      </c>
      <c r="AO230" s="131" t="str">
        <f t="shared" si="114"/>
        <v/>
      </c>
      <c r="AP230" s="131" t="str">
        <f t="shared" ref="AP230:AZ239" si="115">IFERROR(VLOOKUP($B$3&amp;"_"&amp;AP$8&amp;$A230,LookUpTable_CountyName_AllYears,3,FALSE),"")</f>
        <v/>
      </c>
      <c r="AQ230" s="131" t="str">
        <f t="shared" si="115"/>
        <v/>
      </c>
      <c r="AR230" s="131" t="str">
        <f t="shared" si="115"/>
        <v/>
      </c>
      <c r="AS230" s="131" t="str">
        <f t="shared" si="115"/>
        <v/>
      </c>
      <c r="AT230" s="131" t="str">
        <f t="shared" si="115"/>
        <v/>
      </c>
      <c r="AU230" s="131" t="str">
        <f t="shared" si="115"/>
        <v/>
      </c>
      <c r="AV230" s="131" t="str">
        <f t="shared" si="115"/>
        <v/>
      </c>
      <c r="AW230" s="131" t="str">
        <f t="shared" si="115"/>
        <v/>
      </c>
      <c r="AX230" s="131" t="str">
        <f t="shared" si="115"/>
        <v/>
      </c>
      <c r="AY230" s="131" t="str">
        <f t="shared" si="115"/>
        <v/>
      </c>
      <c r="AZ230" s="131" t="str">
        <f t="shared" si="115"/>
        <v/>
      </c>
    </row>
    <row r="231" spans="1:52" x14ac:dyDescent="0.2">
      <c r="A231" s="135">
        <v>222</v>
      </c>
      <c r="B231" s="131" t="str">
        <f t="shared" si="111"/>
        <v/>
      </c>
      <c r="C231" s="131" t="str">
        <f t="shared" si="111"/>
        <v/>
      </c>
      <c r="D231" s="131" t="str">
        <f t="shared" si="111"/>
        <v/>
      </c>
      <c r="E231" s="131" t="str">
        <f t="shared" si="111"/>
        <v/>
      </c>
      <c r="F231" s="131" t="str">
        <f t="shared" si="111"/>
        <v/>
      </c>
      <c r="G231" s="131" t="str">
        <f t="shared" si="111"/>
        <v/>
      </c>
      <c r="H231" s="131" t="str">
        <f t="shared" si="111"/>
        <v/>
      </c>
      <c r="I231" s="131" t="str">
        <f t="shared" si="111"/>
        <v/>
      </c>
      <c r="J231" s="131" t="str">
        <f t="shared" si="111"/>
        <v/>
      </c>
      <c r="K231" s="131" t="str">
        <f t="shared" si="111"/>
        <v/>
      </c>
      <c r="L231" s="131" t="str">
        <f t="shared" si="112"/>
        <v/>
      </c>
      <c r="M231" s="131" t="str">
        <f t="shared" si="112"/>
        <v/>
      </c>
      <c r="N231" s="131" t="str">
        <f t="shared" si="112"/>
        <v/>
      </c>
      <c r="O231" s="131" t="str">
        <f t="shared" si="112"/>
        <v/>
      </c>
      <c r="P231" s="131" t="str">
        <f t="shared" si="112"/>
        <v/>
      </c>
      <c r="Q231" s="131" t="str">
        <f t="shared" si="112"/>
        <v/>
      </c>
      <c r="R231" s="131" t="str">
        <f t="shared" si="112"/>
        <v/>
      </c>
      <c r="S231" s="131" t="str">
        <f t="shared" si="112"/>
        <v/>
      </c>
      <c r="T231" s="131" t="str">
        <f t="shared" si="112"/>
        <v/>
      </c>
      <c r="U231" s="131" t="str">
        <f t="shared" si="112"/>
        <v/>
      </c>
      <c r="V231" s="131" t="str">
        <f t="shared" si="113"/>
        <v/>
      </c>
      <c r="W231" s="131" t="str">
        <f t="shared" si="113"/>
        <v/>
      </c>
      <c r="X231" s="131" t="str">
        <f t="shared" si="113"/>
        <v/>
      </c>
      <c r="Y231" s="131" t="str">
        <f t="shared" si="113"/>
        <v/>
      </c>
      <c r="Z231" s="131" t="str">
        <f t="shared" si="113"/>
        <v/>
      </c>
      <c r="AA231" s="131" t="str">
        <f t="shared" si="113"/>
        <v/>
      </c>
      <c r="AB231" s="131" t="str">
        <f t="shared" si="113"/>
        <v/>
      </c>
      <c r="AC231" s="131" t="str">
        <f t="shared" si="113"/>
        <v/>
      </c>
      <c r="AD231" s="131" t="str">
        <f t="shared" si="113"/>
        <v/>
      </c>
      <c r="AE231" s="131" t="str">
        <f t="shared" si="113"/>
        <v/>
      </c>
      <c r="AF231" s="131" t="str">
        <f t="shared" si="114"/>
        <v/>
      </c>
      <c r="AG231" s="131" t="str">
        <f t="shared" si="114"/>
        <v/>
      </c>
      <c r="AH231" s="131" t="str">
        <f t="shared" si="114"/>
        <v/>
      </c>
      <c r="AI231" s="131" t="str">
        <f t="shared" si="114"/>
        <v/>
      </c>
      <c r="AJ231" s="131" t="str">
        <f t="shared" si="114"/>
        <v/>
      </c>
      <c r="AK231" s="131" t="str">
        <f t="shared" si="114"/>
        <v/>
      </c>
      <c r="AL231" s="131" t="str">
        <f t="shared" si="114"/>
        <v/>
      </c>
      <c r="AM231" s="131" t="str">
        <f t="shared" si="114"/>
        <v/>
      </c>
      <c r="AN231" s="131" t="str">
        <f t="shared" si="114"/>
        <v/>
      </c>
      <c r="AO231" s="131" t="str">
        <f t="shared" si="114"/>
        <v/>
      </c>
      <c r="AP231" s="131" t="str">
        <f t="shared" si="115"/>
        <v/>
      </c>
      <c r="AQ231" s="131" t="str">
        <f t="shared" si="115"/>
        <v/>
      </c>
      <c r="AR231" s="131" t="str">
        <f t="shared" si="115"/>
        <v/>
      </c>
      <c r="AS231" s="131" t="str">
        <f t="shared" si="115"/>
        <v/>
      </c>
      <c r="AT231" s="131" t="str">
        <f t="shared" si="115"/>
        <v/>
      </c>
      <c r="AU231" s="131" t="str">
        <f t="shared" si="115"/>
        <v/>
      </c>
      <c r="AV231" s="131" t="str">
        <f t="shared" si="115"/>
        <v/>
      </c>
      <c r="AW231" s="131" t="str">
        <f t="shared" si="115"/>
        <v/>
      </c>
      <c r="AX231" s="131" t="str">
        <f t="shared" si="115"/>
        <v/>
      </c>
      <c r="AY231" s="131" t="str">
        <f t="shared" si="115"/>
        <v/>
      </c>
      <c r="AZ231" s="131" t="str">
        <f t="shared" si="115"/>
        <v/>
      </c>
    </row>
    <row r="232" spans="1:52" x14ac:dyDescent="0.2">
      <c r="A232" s="135">
        <v>223</v>
      </c>
      <c r="B232" s="131" t="str">
        <f t="shared" si="111"/>
        <v/>
      </c>
      <c r="C232" s="131" t="str">
        <f t="shared" si="111"/>
        <v/>
      </c>
      <c r="D232" s="131" t="str">
        <f t="shared" si="111"/>
        <v/>
      </c>
      <c r="E232" s="131" t="str">
        <f t="shared" si="111"/>
        <v/>
      </c>
      <c r="F232" s="131" t="str">
        <f t="shared" si="111"/>
        <v/>
      </c>
      <c r="G232" s="131" t="str">
        <f t="shared" si="111"/>
        <v/>
      </c>
      <c r="H232" s="131" t="str">
        <f t="shared" si="111"/>
        <v/>
      </c>
      <c r="I232" s="131" t="str">
        <f t="shared" si="111"/>
        <v/>
      </c>
      <c r="J232" s="131" t="str">
        <f t="shared" si="111"/>
        <v/>
      </c>
      <c r="K232" s="131" t="str">
        <f t="shared" si="111"/>
        <v/>
      </c>
      <c r="L232" s="131" t="str">
        <f t="shared" si="112"/>
        <v/>
      </c>
      <c r="M232" s="131" t="str">
        <f t="shared" si="112"/>
        <v/>
      </c>
      <c r="N232" s="131" t="str">
        <f t="shared" si="112"/>
        <v/>
      </c>
      <c r="O232" s="131" t="str">
        <f t="shared" si="112"/>
        <v/>
      </c>
      <c r="P232" s="131" t="str">
        <f t="shared" si="112"/>
        <v/>
      </c>
      <c r="Q232" s="131" t="str">
        <f t="shared" si="112"/>
        <v/>
      </c>
      <c r="R232" s="131" t="str">
        <f t="shared" si="112"/>
        <v/>
      </c>
      <c r="S232" s="131" t="str">
        <f t="shared" si="112"/>
        <v/>
      </c>
      <c r="T232" s="131" t="str">
        <f t="shared" si="112"/>
        <v/>
      </c>
      <c r="U232" s="131" t="str">
        <f t="shared" si="112"/>
        <v/>
      </c>
      <c r="V232" s="131" t="str">
        <f t="shared" si="113"/>
        <v/>
      </c>
      <c r="W232" s="131" t="str">
        <f t="shared" si="113"/>
        <v/>
      </c>
      <c r="X232" s="131" t="str">
        <f t="shared" si="113"/>
        <v/>
      </c>
      <c r="Y232" s="131" t="str">
        <f t="shared" si="113"/>
        <v/>
      </c>
      <c r="Z232" s="131" t="str">
        <f t="shared" si="113"/>
        <v/>
      </c>
      <c r="AA232" s="131" t="str">
        <f t="shared" si="113"/>
        <v/>
      </c>
      <c r="AB232" s="131" t="str">
        <f t="shared" si="113"/>
        <v/>
      </c>
      <c r="AC232" s="131" t="str">
        <f t="shared" si="113"/>
        <v/>
      </c>
      <c r="AD232" s="131" t="str">
        <f t="shared" si="113"/>
        <v/>
      </c>
      <c r="AE232" s="131" t="str">
        <f t="shared" si="113"/>
        <v/>
      </c>
      <c r="AF232" s="131" t="str">
        <f t="shared" si="114"/>
        <v/>
      </c>
      <c r="AG232" s="131" t="str">
        <f t="shared" si="114"/>
        <v/>
      </c>
      <c r="AH232" s="131" t="str">
        <f t="shared" si="114"/>
        <v/>
      </c>
      <c r="AI232" s="131" t="str">
        <f t="shared" si="114"/>
        <v/>
      </c>
      <c r="AJ232" s="131" t="str">
        <f t="shared" si="114"/>
        <v/>
      </c>
      <c r="AK232" s="131" t="str">
        <f t="shared" si="114"/>
        <v/>
      </c>
      <c r="AL232" s="131" t="str">
        <f t="shared" si="114"/>
        <v/>
      </c>
      <c r="AM232" s="131" t="str">
        <f t="shared" si="114"/>
        <v/>
      </c>
      <c r="AN232" s="131" t="str">
        <f t="shared" si="114"/>
        <v/>
      </c>
      <c r="AO232" s="131" t="str">
        <f t="shared" si="114"/>
        <v/>
      </c>
      <c r="AP232" s="131" t="str">
        <f t="shared" si="115"/>
        <v/>
      </c>
      <c r="AQ232" s="131" t="str">
        <f t="shared" si="115"/>
        <v/>
      </c>
      <c r="AR232" s="131" t="str">
        <f t="shared" si="115"/>
        <v/>
      </c>
      <c r="AS232" s="131" t="str">
        <f t="shared" si="115"/>
        <v/>
      </c>
      <c r="AT232" s="131" t="str">
        <f t="shared" si="115"/>
        <v/>
      </c>
      <c r="AU232" s="131" t="str">
        <f t="shared" si="115"/>
        <v/>
      </c>
      <c r="AV232" s="131" t="str">
        <f t="shared" si="115"/>
        <v/>
      </c>
      <c r="AW232" s="131" t="str">
        <f t="shared" si="115"/>
        <v/>
      </c>
      <c r="AX232" s="131" t="str">
        <f t="shared" si="115"/>
        <v/>
      </c>
      <c r="AY232" s="131" t="str">
        <f t="shared" si="115"/>
        <v/>
      </c>
      <c r="AZ232" s="131" t="str">
        <f t="shared" si="115"/>
        <v/>
      </c>
    </row>
    <row r="233" spans="1:52" x14ac:dyDescent="0.2">
      <c r="A233" s="135">
        <v>224</v>
      </c>
      <c r="B233" s="131" t="str">
        <f t="shared" si="111"/>
        <v/>
      </c>
      <c r="C233" s="131" t="str">
        <f t="shared" si="111"/>
        <v/>
      </c>
      <c r="D233" s="131" t="str">
        <f t="shared" si="111"/>
        <v/>
      </c>
      <c r="E233" s="131" t="str">
        <f t="shared" si="111"/>
        <v/>
      </c>
      <c r="F233" s="131" t="str">
        <f t="shared" si="111"/>
        <v/>
      </c>
      <c r="G233" s="131" t="str">
        <f t="shared" si="111"/>
        <v/>
      </c>
      <c r="H233" s="131" t="str">
        <f t="shared" si="111"/>
        <v/>
      </c>
      <c r="I233" s="131" t="str">
        <f t="shared" si="111"/>
        <v/>
      </c>
      <c r="J233" s="131" t="str">
        <f t="shared" si="111"/>
        <v/>
      </c>
      <c r="K233" s="131" t="str">
        <f t="shared" si="111"/>
        <v/>
      </c>
      <c r="L233" s="131" t="str">
        <f t="shared" si="112"/>
        <v/>
      </c>
      <c r="M233" s="131" t="str">
        <f t="shared" si="112"/>
        <v/>
      </c>
      <c r="N233" s="131" t="str">
        <f t="shared" si="112"/>
        <v/>
      </c>
      <c r="O233" s="131" t="str">
        <f t="shared" si="112"/>
        <v/>
      </c>
      <c r="P233" s="131" t="str">
        <f t="shared" si="112"/>
        <v/>
      </c>
      <c r="Q233" s="131" t="str">
        <f t="shared" si="112"/>
        <v/>
      </c>
      <c r="R233" s="131" t="str">
        <f t="shared" si="112"/>
        <v/>
      </c>
      <c r="S233" s="131" t="str">
        <f t="shared" si="112"/>
        <v/>
      </c>
      <c r="T233" s="131" t="str">
        <f t="shared" si="112"/>
        <v/>
      </c>
      <c r="U233" s="131" t="str">
        <f t="shared" si="112"/>
        <v/>
      </c>
      <c r="V233" s="131" t="str">
        <f t="shared" si="113"/>
        <v/>
      </c>
      <c r="W233" s="131" t="str">
        <f t="shared" si="113"/>
        <v/>
      </c>
      <c r="X233" s="131" t="str">
        <f t="shared" si="113"/>
        <v/>
      </c>
      <c r="Y233" s="131" t="str">
        <f t="shared" si="113"/>
        <v/>
      </c>
      <c r="Z233" s="131" t="str">
        <f t="shared" si="113"/>
        <v/>
      </c>
      <c r="AA233" s="131" t="str">
        <f t="shared" si="113"/>
        <v/>
      </c>
      <c r="AB233" s="131" t="str">
        <f t="shared" si="113"/>
        <v/>
      </c>
      <c r="AC233" s="131" t="str">
        <f t="shared" si="113"/>
        <v/>
      </c>
      <c r="AD233" s="131" t="str">
        <f t="shared" si="113"/>
        <v/>
      </c>
      <c r="AE233" s="131" t="str">
        <f t="shared" si="113"/>
        <v/>
      </c>
      <c r="AF233" s="131" t="str">
        <f t="shared" si="114"/>
        <v/>
      </c>
      <c r="AG233" s="131" t="str">
        <f t="shared" si="114"/>
        <v/>
      </c>
      <c r="AH233" s="131" t="str">
        <f t="shared" si="114"/>
        <v/>
      </c>
      <c r="AI233" s="131" t="str">
        <f t="shared" si="114"/>
        <v/>
      </c>
      <c r="AJ233" s="131" t="str">
        <f t="shared" si="114"/>
        <v/>
      </c>
      <c r="AK233" s="131" t="str">
        <f t="shared" si="114"/>
        <v/>
      </c>
      <c r="AL233" s="131" t="str">
        <f t="shared" si="114"/>
        <v/>
      </c>
      <c r="AM233" s="131" t="str">
        <f t="shared" si="114"/>
        <v/>
      </c>
      <c r="AN233" s="131" t="str">
        <f t="shared" si="114"/>
        <v/>
      </c>
      <c r="AO233" s="131" t="str">
        <f t="shared" si="114"/>
        <v/>
      </c>
      <c r="AP233" s="131" t="str">
        <f t="shared" si="115"/>
        <v/>
      </c>
      <c r="AQ233" s="131" t="str">
        <f t="shared" si="115"/>
        <v/>
      </c>
      <c r="AR233" s="131" t="str">
        <f t="shared" si="115"/>
        <v/>
      </c>
      <c r="AS233" s="131" t="str">
        <f t="shared" si="115"/>
        <v/>
      </c>
      <c r="AT233" s="131" t="str">
        <f t="shared" si="115"/>
        <v/>
      </c>
      <c r="AU233" s="131" t="str">
        <f t="shared" si="115"/>
        <v/>
      </c>
      <c r="AV233" s="131" t="str">
        <f t="shared" si="115"/>
        <v/>
      </c>
      <c r="AW233" s="131" t="str">
        <f t="shared" si="115"/>
        <v/>
      </c>
      <c r="AX233" s="131" t="str">
        <f t="shared" si="115"/>
        <v/>
      </c>
      <c r="AY233" s="131" t="str">
        <f t="shared" si="115"/>
        <v/>
      </c>
      <c r="AZ233" s="131" t="str">
        <f t="shared" si="115"/>
        <v/>
      </c>
    </row>
    <row r="234" spans="1:52" x14ac:dyDescent="0.2">
      <c r="A234" s="135">
        <v>225</v>
      </c>
      <c r="B234" s="131" t="str">
        <f t="shared" si="111"/>
        <v/>
      </c>
      <c r="C234" s="131" t="str">
        <f t="shared" si="111"/>
        <v/>
      </c>
      <c r="D234" s="131" t="str">
        <f t="shared" si="111"/>
        <v/>
      </c>
      <c r="E234" s="131" t="str">
        <f t="shared" si="111"/>
        <v/>
      </c>
      <c r="F234" s="131" t="str">
        <f t="shared" si="111"/>
        <v/>
      </c>
      <c r="G234" s="131" t="str">
        <f t="shared" si="111"/>
        <v/>
      </c>
      <c r="H234" s="131" t="str">
        <f t="shared" si="111"/>
        <v/>
      </c>
      <c r="I234" s="131" t="str">
        <f t="shared" si="111"/>
        <v/>
      </c>
      <c r="J234" s="131" t="str">
        <f t="shared" si="111"/>
        <v/>
      </c>
      <c r="K234" s="131" t="str">
        <f t="shared" si="111"/>
        <v/>
      </c>
      <c r="L234" s="131" t="str">
        <f t="shared" si="112"/>
        <v/>
      </c>
      <c r="M234" s="131" t="str">
        <f t="shared" si="112"/>
        <v/>
      </c>
      <c r="N234" s="131" t="str">
        <f t="shared" si="112"/>
        <v/>
      </c>
      <c r="O234" s="131" t="str">
        <f t="shared" si="112"/>
        <v/>
      </c>
      <c r="P234" s="131" t="str">
        <f t="shared" si="112"/>
        <v/>
      </c>
      <c r="Q234" s="131" t="str">
        <f t="shared" si="112"/>
        <v/>
      </c>
      <c r="R234" s="131" t="str">
        <f t="shared" si="112"/>
        <v/>
      </c>
      <c r="S234" s="131" t="str">
        <f t="shared" si="112"/>
        <v/>
      </c>
      <c r="T234" s="131" t="str">
        <f t="shared" si="112"/>
        <v/>
      </c>
      <c r="U234" s="131" t="str">
        <f t="shared" si="112"/>
        <v/>
      </c>
      <c r="V234" s="131" t="str">
        <f t="shared" si="113"/>
        <v/>
      </c>
      <c r="W234" s="131" t="str">
        <f t="shared" si="113"/>
        <v/>
      </c>
      <c r="X234" s="131" t="str">
        <f t="shared" si="113"/>
        <v/>
      </c>
      <c r="Y234" s="131" t="str">
        <f t="shared" si="113"/>
        <v/>
      </c>
      <c r="Z234" s="131" t="str">
        <f t="shared" si="113"/>
        <v/>
      </c>
      <c r="AA234" s="131" t="str">
        <f t="shared" si="113"/>
        <v/>
      </c>
      <c r="AB234" s="131" t="str">
        <f t="shared" si="113"/>
        <v/>
      </c>
      <c r="AC234" s="131" t="str">
        <f t="shared" si="113"/>
        <v/>
      </c>
      <c r="AD234" s="131" t="str">
        <f t="shared" si="113"/>
        <v/>
      </c>
      <c r="AE234" s="131" t="str">
        <f t="shared" si="113"/>
        <v/>
      </c>
      <c r="AF234" s="131" t="str">
        <f t="shared" si="114"/>
        <v/>
      </c>
      <c r="AG234" s="131" t="str">
        <f t="shared" si="114"/>
        <v/>
      </c>
      <c r="AH234" s="131" t="str">
        <f t="shared" si="114"/>
        <v/>
      </c>
      <c r="AI234" s="131" t="str">
        <f t="shared" si="114"/>
        <v/>
      </c>
      <c r="AJ234" s="131" t="str">
        <f t="shared" si="114"/>
        <v/>
      </c>
      <c r="AK234" s="131" t="str">
        <f t="shared" si="114"/>
        <v/>
      </c>
      <c r="AL234" s="131" t="str">
        <f t="shared" si="114"/>
        <v/>
      </c>
      <c r="AM234" s="131" t="str">
        <f t="shared" si="114"/>
        <v/>
      </c>
      <c r="AN234" s="131" t="str">
        <f t="shared" si="114"/>
        <v/>
      </c>
      <c r="AO234" s="131" t="str">
        <f t="shared" si="114"/>
        <v/>
      </c>
      <c r="AP234" s="131" t="str">
        <f t="shared" si="115"/>
        <v/>
      </c>
      <c r="AQ234" s="131" t="str">
        <f t="shared" si="115"/>
        <v/>
      </c>
      <c r="AR234" s="131" t="str">
        <f t="shared" si="115"/>
        <v/>
      </c>
      <c r="AS234" s="131" t="str">
        <f t="shared" si="115"/>
        <v/>
      </c>
      <c r="AT234" s="131" t="str">
        <f t="shared" si="115"/>
        <v/>
      </c>
      <c r="AU234" s="131" t="str">
        <f t="shared" si="115"/>
        <v/>
      </c>
      <c r="AV234" s="131" t="str">
        <f t="shared" si="115"/>
        <v/>
      </c>
      <c r="AW234" s="131" t="str">
        <f t="shared" si="115"/>
        <v/>
      </c>
      <c r="AX234" s="131" t="str">
        <f t="shared" si="115"/>
        <v/>
      </c>
      <c r="AY234" s="131" t="str">
        <f t="shared" si="115"/>
        <v/>
      </c>
      <c r="AZ234" s="131" t="str">
        <f t="shared" si="115"/>
        <v/>
      </c>
    </row>
    <row r="235" spans="1:52" x14ac:dyDescent="0.2">
      <c r="A235" s="135">
        <v>226</v>
      </c>
      <c r="B235" s="131" t="str">
        <f t="shared" si="111"/>
        <v/>
      </c>
      <c r="C235" s="131" t="str">
        <f t="shared" si="111"/>
        <v/>
      </c>
      <c r="D235" s="131" t="str">
        <f t="shared" si="111"/>
        <v/>
      </c>
      <c r="E235" s="131" t="str">
        <f t="shared" si="111"/>
        <v/>
      </c>
      <c r="F235" s="131" t="str">
        <f t="shared" si="111"/>
        <v/>
      </c>
      <c r="G235" s="131" t="str">
        <f t="shared" si="111"/>
        <v/>
      </c>
      <c r="H235" s="131" t="str">
        <f t="shared" si="111"/>
        <v/>
      </c>
      <c r="I235" s="131" t="str">
        <f t="shared" si="111"/>
        <v/>
      </c>
      <c r="J235" s="131" t="str">
        <f t="shared" si="111"/>
        <v/>
      </c>
      <c r="K235" s="131" t="str">
        <f t="shared" si="111"/>
        <v/>
      </c>
      <c r="L235" s="131" t="str">
        <f t="shared" si="112"/>
        <v/>
      </c>
      <c r="M235" s="131" t="str">
        <f t="shared" si="112"/>
        <v/>
      </c>
      <c r="N235" s="131" t="str">
        <f t="shared" si="112"/>
        <v/>
      </c>
      <c r="O235" s="131" t="str">
        <f t="shared" si="112"/>
        <v/>
      </c>
      <c r="P235" s="131" t="str">
        <f t="shared" si="112"/>
        <v/>
      </c>
      <c r="Q235" s="131" t="str">
        <f t="shared" si="112"/>
        <v/>
      </c>
      <c r="R235" s="131" t="str">
        <f t="shared" si="112"/>
        <v/>
      </c>
      <c r="S235" s="131" t="str">
        <f t="shared" si="112"/>
        <v/>
      </c>
      <c r="T235" s="131" t="str">
        <f t="shared" si="112"/>
        <v/>
      </c>
      <c r="U235" s="131" t="str">
        <f t="shared" si="112"/>
        <v/>
      </c>
      <c r="V235" s="131" t="str">
        <f t="shared" si="113"/>
        <v/>
      </c>
      <c r="W235" s="131" t="str">
        <f t="shared" si="113"/>
        <v/>
      </c>
      <c r="X235" s="131" t="str">
        <f t="shared" si="113"/>
        <v/>
      </c>
      <c r="Y235" s="131" t="str">
        <f t="shared" si="113"/>
        <v/>
      </c>
      <c r="Z235" s="131" t="str">
        <f t="shared" si="113"/>
        <v/>
      </c>
      <c r="AA235" s="131" t="str">
        <f t="shared" si="113"/>
        <v/>
      </c>
      <c r="AB235" s="131" t="str">
        <f t="shared" si="113"/>
        <v/>
      </c>
      <c r="AC235" s="131" t="str">
        <f t="shared" si="113"/>
        <v/>
      </c>
      <c r="AD235" s="131" t="str">
        <f t="shared" si="113"/>
        <v/>
      </c>
      <c r="AE235" s="131" t="str">
        <f t="shared" si="113"/>
        <v/>
      </c>
      <c r="AF235" s="131" t="str">
        <f t="shared" si="114"/>
        <v/>
      </c>
      <c r="AG235" s="131" t="str">
        <f t="shared" si="114"/>
        <v/>
      </c>
      <c r="AH235" s="131" t="str">
        <f t="shared" si="114"/>
        <v/>
      </c>
      <c r="AI235" s="131" t="str">
        <f t="shared" si="114"/>
        <v/>
      </c>
      <c r="AJ235" s="131" t="str">
        <f t="shared" si="114"/>
        <v/>
      </c>
      <c r="AK235" s="131" t="str">
        <f t="shared" si="114"/>
        <v/>
      </c>
      <c r="AL235" s="131" t="str">
        <f t="shared" si="114"/>
        <v/>
      </c>
      <c r="AM235" s="131" t="str">
        <f t="shared" si="114"/>
        <v/>
      </c>
      <c r="AN235" s="131" t="str">
        <f t="shared" si="114"/>
        <v/>
      </c>
      <c r="AO235" s="131" t="str">
        <f t="shared" si="114"/>
        <v/>
      </c>
      <c r="AP235" s="131" t="str">
        <f t="shared" si="115"/>
        <v/>
      </c>
      <c r="AQ235" s="131" t="str">
        <f t="shared" si="115"/>
        <v/>
      </c>
      <c r="AR235" s="131" t="str">
        <f t="shared" si="115"/>
        <v/>
      </c>
      <c r="AS235" s="131" t="str">
        <f t="shared" si="115"/>
        <v/>
      </c>
      <c r="AT235" s="131" t="str">
        <f t="shared" si="115"/>
        <v/>
      </c>
      <c r="AU235" s="131" t="str">
        <f t="shared" si="115"/>
        <v/>
      </c>
      <c r="AV235" s="131" t="str">
        <f t="shared" si="115"/>
        <v/>
      </c>
      <c r="AW235" s="131" t="str">
        <f t="shared" si="115"/>
        <v/>
      </c>
      <c r="AX235" s="131" t="str">
        <f t="shared" si="115"/>
        <v/>
      </c>
      <c r="AY235" s="131" t="str">
        <f t="shared" si="115"/>
        <v/>
      </c>
      <c r="AZ235" s="131" t="str">
        <f t="shared" si="115"/>
        <v/>
      </c>
    </row>
    <row r="236" spans="1:52" x14ac:dyDescent="0.2">
      <c r="A236" s="135">
        <v>227</v>
      </c>
      <c r="B236" s="131" t="str">
        <f t="shared" si="111"/>
        <v/>
      </c>
      <c r="C236" s="131" t="str">
        <f t="shared" si="111"/>
        <v/>
      </c>
      <c r="D236" s="131" t="str">
        <f t="shared" si="111"/>
        <v/>
      </c>
      <c r="E236" s="131" t="str">
        <f t="shared" si="111"/>
        <v/>
      </c>
      <c r="F236" s="131" t="str">
        <f t="shared" si="111"/>
        <v/>
      </c>
      <c r="G236" s="131" t="str">
        <f t="shared" si="111"/>
        <v/>
      </c>
      <c r="H236" s="131" t="str">
        <f t="shared" si="111"/>
        <v/>
      </c>
      <c r="I236" s="131" t="str">
        <f t="shared" si="111"/>
        <v/>
      </c>
      <c r="J236" s="131" t="str">
        <f t="shared" si="111"/>
        <v/>
      </c>
      <c r="K236" s="131" t="str">
        <f t="shared" si="111"/>
        <v/>
      </c>
      <c r="L236" s="131" t="str">
        <f t="shared" si="112"/>
        <v/>
      </c>
      <c r="M236" s="131" t="str">
        <f t="shared" si="112"/>
        <v/>
      </c>
      <c r="N236" s="131" t="str">
        <f t="shared" si="112"/>
        <v/>
      </c>
      <c r="O236" s="131" t="str">
        <f t="shared" si="112"/>
        <v/>
      </c>
      <c r="P236" s="131" t="str">
        <f t="shared" si="112"/>
        <v/>
      </c>
      <c r="Q236" s="131" t="str">
        <f t="shared" si="112"/>
        <v/>
      </c>
      <c r="R236" s="131" t="str">
        <f t="shared" si="112"/>
        <v/>
      </c>
      <c r="S236" s="131" t="str">
        <f t="shared" si="112"/>
        <v/>
      </c>
      <c r="T236" s="131" t="str">
        <f t="shared" si="112"/>
        <v/>
      </c>
      <c r="U236" s="131" t="str">
        <f t="shared" si="112"/>
        <v/>
      </c>
      <c r="V236" s="131" t="str">
        <f t="shared" si="113"/>
        <v/>
      </c>
      <c r="W236" s="131" t="str">
        <f t="shared" si="113"/>
        <v/>
      </c>
      <c r="X236" s="131" t="str">
        <f t="shared" si="113"/>
        <v/>
      </c>
      <c r="Y236" s="131" t="str">
        <f t="shared" si="113"/>
        <v/>
      </c>
      <c r="Z236" s="131" t="str">
        <f t="shared" si="113"/>
        <v/>
      </c>
      <c r="AA236" s="131" t="str">
        <f t="shared" si="113"/>
        <v/>
      </c>
      <c r="AB236" s="131" t="str">
        <f t="shared" si="113"/>
        <v/>
      </c>
      <c r="AC236" s="131" t="str">
        <f t="shared" si="113"/>
        <v/>
      </c>
      <c r="AD236" s="131" t="str">
        <f t="shared" si="113"/>
        <v/>
      </c>
      <c r="AE236" s="131" t="str">
        <f t="shared" si="113"/>
        <v/>
      </c>
      <c r="AF236" s="131" t="str">
        <f t="shared" si="114"/>
        <v/>
      </c>
      <c r="AG236" s="131" t="str">
        <f t="shared" si="114"/>
        <v/>
      </c>
      <c r="AH236" s="131" t="str">
        <f t="shared" si="114"/>
        <v/>
      </c>
      <c r="AI236" s="131" t="str">
        <f t="shared" si="114"/>
        <v/>
      </c>
      <c r="AJ236" s="131" t="str">
        <f t="shared" si="114"/>
        <v/>
      </c>
      <c r="AK236" s="131" t="str">
        <f t="shared" si="114"/>
        <v/>
      </c>
      <c r="AL236" s="131" t="str">
        <f t="shared" si="114"/>
        <v/>
      </c>
      <c r="AM236" s="131" t="str">
        <f t="shared" si="114"/>
        <v/>
      </c>
      <c r="AN236" s="131" t="str">
        <f t="shared" si="114"/>
        <v/>
      </c>
      <c r="AO236" s="131" t="str">
        <f t="shared" si="114"/>
        <v/>
      </c>
      <c r="AP236" s="131" t="str">
        <f t="shared" si="115"/>
        <v/>
      </c>
      <c r="AQ236" s="131" t="str">
        <f t="shared" si="115"/>
        <v/>
      </c>
      <c r="AR236" s="131" t="str">
        <f t="shared" si="115"/>
        <v/>
      </c>
      <c r="AS236" s="131" t="str">
        <f t="shared" si="115"/>
        <v/>
      </c>
      <c r="AT236" s="131" t="str">
        <f t="shared" si="115"/>
        <v/>
      </c>
      <c r="AU236" s="131" t="str">
        <f t="shared" si="115"/>
        <v/>
      </c>
      <c r="AV236" s="131" t="str">
        <f t="shared" si="115"/>
        <v/>
      </c>
      <c r="AW236" s="131" t="str">
        <f t="shared" si="115"/>
        <v/>
      </c>
      <c r="AX236" s="131" t="str">
        <f t="shared" si="115"/>
        <v/>
      </c>
      <c r="AY236" s="131" t="str">
        <f t="shared" si="115"/>
        <v/>
      </c>
      <c r="AZ236" s="131" t="str">
        <f t="shared" si="115"/>
        <v/>
      </c>
    </row>
    <row r="237" spans="1:52" x14ac:dyDescent="0.2">
      <c r="A237" s="135">
        <v>228</v>
      </c>
      <c r="B237" s="131" t="str">
        <f t="shared" si="111"/>
        <v/>
      </c>
      <c r="C237" s="131" t="str">
        <f t="shared" si="111"/>
        <v/>
      </c>
      <c r="D237" s="131" t="str">
        <f t="shared" si="111"/>
        <v/>
      </c>
      <c r="E237" s="131" t="str">
        <f t="shared" si="111"/>
        <v/>
      </c>
      <c r="F237" s="131" t="str">
        <f t="shared" si="111"/>
        <v/>
      </c>
      <c r="G237" s="131" t="str">
        <f t="shared" si="111"/>
        <v/>
      </c>
      <c r="H237" s="131" t="str">
        <f t="shared" si="111"/>
        <v/>
      </c>
      <c r="I237" s="131" t="str">
        <f t="shared" si="111"/>
        <v/>
      </c>
      <c r="J237" s="131" t="str">
        <f t="shared" si="111"/>
        <v/>
      </c>
      <c r="K237" s="131" t="str">
        <f t="shared" si="111"/>
        <v/>
      </c>
      <c r="L237" s="131" t="str">
        <f t="shared" si="112"/>
        <v/>
      </c>
      <c r="M237" s="131" t="str">
        <f t="shared" si="112"/>
        <v/>
      </c>
      <c r="N237" s="131" t="str">
        <f t="shared" si="112"/>
        <v/>
      </c>
      <c r="O237" s="131" t="str">
        <f t="shared" si="112"/>
        <v/>
      </c>
      <c r="P237" s="131" t="str">
        <f t="shared" si="112"/>
        <v/>
      </c>
      <c r="Q237" s="131" t="str">
        <f t="shared" si="112"/>
        <v/>
      </c>
      <c r="R237" s="131" t="str">
        <f t="shared" si="112"/>
        <v/>
      </c>
      <c r="S237" s="131" t="str">
        <f t="shared" si="112"/>
        <v/>
      </c>
      <c r="T237" s="131" t="str">
        <f t="shared" si="112"/>
        <v/>
      </c>
      <c r="U237" s="131" t="str">
        <f t="shared" si="112"/>
        <v/>
      </c>
      <c r="V237" s="131" t="str">
        <f t="shared" si="113"/>
        <v/>
      </c>
      <c r="W237" s="131" t="str">
        <f t="shared" si="113"/>
        <v/>
      </c>
      <c r="X237" s="131" t="str">
        <f t="shared" si="113"/>
        <v/>
      </c>
      <c r="Y237" s="131" t="str">
        <f t="shared" si="113"/>
        <v/>
      </c>
      <c r="Z237" s="131" t="str">
        <f t="shared" si="113"/>
        <v/>
      </c>
      <c r="AA237" s="131" t="str">
        <f t="shared" si="113"/>
        <v/>
      </c>
      <c r="AB237" s="131" t="str">
        <f t="shared" si="113"/>
        <v/>
      </c>
      <c r="AC237" s="131" t="str">
        <f t="shared" si="113"/>
        <v/>
      </c>
      <c r="AD237" s="131" t="str">
        <f t="shared" si="113"/>
        <v/>
      </c>
      <c r="AE237" s="131" t="str">
        <f t="shared" si="113"/>
        <v/>
      </c>
      <c r="AF237" s="131" t="str">
        <f t="shared" si="114"/>
        <v/>
      </c>
      <c r="AG237" s="131" t="str">
        <f t="shared" si="114"/>
        <v/>
      </c>
      <c r="AH237" s="131" t="str">
        <f t="shared" si="114"/>
        <v/>
      </c>
      <c r="AI237" s="131" t="str">
        <f t="shared" si="114"/>
        <v/>
      </c>
      <c r="AJ237" s="131" t="str">
        <f t="shared" si="114"/>
        <v/>
      </c>
      <c r="AK237" s="131" t="str">
        <f t="shared" si="114"/>
        <v/>
      </c>
      <c r="AL237" s="131" t="str">
        <f t="shared" si="114"/>
        <v/>
      </c>
      <c r="AM237" s="131" t="str">
        <f t="shared" si="114"/>
        <v/>
      </c>
      <c r="AN237" s="131" t="str">
        <f t="shared" si="114"/>
        <v/>
      </c>
      <c r="AO237" s="131" t="str">
        <f t="shared" si="114"/>
        <v/>
      </c>
      <c r="AP237" s="131" t="str">
        <f t="shared" si="115"/>
        <v/>
      </c>
      <c r="AQ237" s="131" t="str">
        <f t="shared" si="115"/>
        <v/>
      </c>
      <c r="AR237" s="131" t="str">
        <f t="shared" si="115"/>
        <v/>
      </c>
      <c r="AS237" s="131" t="str">
        <f t="shared" si="115"/>
        <v/>
      </c>
      <c r="AT237" s="131" t="str">
        <f t="shared" si="115"/>
        <v/>
      </c>
      <c r="AU237" s="131" t="str">
        <f t="shared" si="115"/>
        <v/>
      </c>
      <c r="AV237" s="131" t="str">
        <f t="shared" si="115"/>
        <v/>
      </c>
      <c r="AW237" s="131" t="str">
        <f t="shared" si="115"/>
        <v/>
      </c>
      <c r="AX237" s="131" t="str">
        <f t="shared" si="115"/>
        <v/>
      </c>
      <c r="AY237" s="131" t="str">
        <f t="shared" si="115"/>
        <v/>
      </c>
      <c r="AZ237" s="131" t="str">
        <f t="shared" si="115"/>
        <v/>
      </c>
    </row>
    <row r="238" spans="1:52" x14ac:dyDescent="0.2">
      <c r="A238" s="135">
        <v>229</v>
      </c>
      <c r="B238" s="131" t="str">
        <f t="shared" si="111"/>
        <v/>
      </c>
      <c r="C238" s="131" t="str">
        <f t="shared" si="111"/>
        <v/>
      </c>
      <c r="D238" s="131" t="str">
        <f t="shared" si="111"/>
        <v/>
      </c>
      <c r="E238" s="131" t="str">
        <f t="shared" si="111"/>
        <v/>
      </c>
      <c r="F238" s="131" t="str">
        <f t="shared" si="111"/>
        <v/>
      </c>
      <c r="G238" s="131" t="str">
        <f t="shared" si="111"/>
        <v/>
      </c>
      <c r="H238" s="131" t="str">
        <f t="shared" si="111"/>
        <v/>
      </c>
      <c r="I238" s="131" t="str">
        <f t="shared" si="111"/>
        <v/>
      </c>
      <c r="J238" s="131" t="str">
        <f t="shared" si="111"/>
        <v/>
      </c>
      <c r="K238" s="131" t="str">
        <f t="shared" si="111"/>
        <v/>
      </c>
      <c r="L238" s="131" t="str">
        <f t="shared" si="112"/>
        <v/>
      </c>
      <c r="M238" s="131" t="str">
        <f t="shared" si="112"/>
        <v/>
      </c>
      <c r="N238" s="131" t="str">
        <f t="shared" si="112"/>
        <v/>
      </c>
      <c r="O238" s="131" t="str">
        <f t="shared" si="112"/>
        <v/>
      </c>
      <c r="P238" s="131" t="str">
        <f t="shared" si="112"/>
        <v/>
      </c>
      <c r="Q238" s="131" t="str">
        <f t="shared" si="112"/>
        <v/>
      </c>
      <c r="R238" s="131" t="str">
        <f t="shared" si="112"/>
        <v/>
      </c>
      <c r="S238" s="131" t="str">
        <f t="shared" si="112"/>
        <v/>
      </c>
      <c r="T238" s="131" t="str">
        <f t="shared" si="112"/>
        <v/>
      </c>
      <c r="U238" s="131" t="str">
        <f t="shared" si="112"/>
        <v/>
      </c>
      <c r="V238" s="131" t="str">
        <f t="shared" si="113"/>
        <v/>
      </c>
      <c r="W238" s="131" t="str">
        <f t="shared" si="113"/>
        <v/>
      </c>
      <c r="X238" s="131" t="str">
        <f t="shared" si="113"/>
        <v/>
      </c>
      <c r="Y238" s="131" t="str">
        <f t="shared" si="113"/>
        <v/>
      </c>
      <c r="Z238" s="131" t="str">
        <f t="shared" si="113"/>
        <v/>
      </c>
      <c r="AA238" s="131" t="str">
        <f t="shared" si="113"/>
        <v/>
      </c>
      <c r="AB238" s="131" t="str">
        <f t="shared" si="113"/>
        <v/>
      </c>
      <c r="AC238" s="131" t="str">
        <f t="shared" si="113"/>
        <v/>
      </c>
      <c r="AD238" s="131" t="str">
        <f t="shared" si="113"/>
        <v/>
      </c>
      <c r="AE238" s="131" t="str">
        <f t="shared" si="113"/>
        <v/>
      </c>
      <c r="AF238" s="131" t="str">
        <f t="shared" si="114"/>
        <v/>
      </c>
      <c r="AG238" s="131" t="str">
        <f t="shared" si="114"/>
        <v/>
      </c>
      <c r="AH238" s="131" t="str">
        <f t="shared" si="114"/>
        <v/>
      </c>
      <c r="AI238" s="131" t="str">
        <f t="shared" si="114"/>
        <v/>
      </c>
      <c r="AJ238" s="131" t="str">
        <f t="shared" si="114"/>
        <v/>
      </c>
      <c r="AK238" s="131" t="str">
        <f t="shared" si="114"/>
        <v/>
      </c>
      <c r="AL238" s="131" t="str">
        <f t="shared" si="114"/>
        <v/>
      </c>
      <c r="AM238" s="131" t="str">
        <f t="shared" si="114"/>
        <v/>
      </c>
      <c r="AN238" s="131" t="str">
        <f t="shared" si="114"/>
        <v/>
      </c>
      <c r="AO238" s="131" t="str">
        <f t="shared" si="114"/>
        <v/>
      </c>
      <c r="AP238" s="131" t="str">
        <f t="shared" si="115"/>
        <v/>
      </c>
      <c r="AQ238" s="131" t="str">
        <f t="shared" si="115"/>
        <v/>
      </c>
      <c r="AR238" s="131" t="str">
        <f t="shared" si="115"/>
        <v/>
      </c>
      <c r="AS238" s="131" t="str">
        <f t="shared" si="115"/>
        <v/>
      </c>
      <c r="AT238" s="131" t="str">
        <f t="shared" si="115"/>
        <v/>
      </c>
      <c r="AU238" s="131" t="str">
        <f t="shared" si="115"/>
        <v/>
      </c>
      <c r="AV238" s="131" t="str">
        <f t="shared" si="115"/>
        <v/>
      </c>
      <c r="AW238" s="131" t="str">
        <f t="shared" si="115"/>
        <v/>
      </c>
      <c r="AX238" s="131" t="str">
        <f t="shared" si="115"/>
        <v/>
      </c>
      <c r="AY238" s="131" t="str">
        <f t="shared" si="115"/>
        <v/>
      </c>
      <c r="AZ238" s="131" t="str">
        <f t="shared" si="115"/>
        <v/>
      </c>
    </row>
    <row r="239" spans="1:52" x14ac:dyDescent="0.2">
      <c r="A239" s="135">
        <v>230</v>
      </c>
      <c r="B239" s="131" t="str">
        <f t="shared" si="111"/>
        <v/>
      </c>
      <c r="C239" s="131" t="str">
        <f t="shared" si="111"/>
        <v/>
      </c>
      <c r="D239" s="131" t="str">
        <f t="shared" si="111"/>
        <v/>
      </c>
      <c r="E239" s="131" t="str">
        <f t="shared" si="111"/>
        <v/>
      </c>
      <c r="F239" s="131" t="str">
        <f t="shared" si="111"/>
        <v/>
      </c>
      <c r="G239" s="131" t="str">
        <f t="shared" si="111"/>
        <v/>
      </c>
      <c r="H239" s="131" t="str">
        <f t="shared" si="111"/>
        <v/>
      </c>
      <c r="I239" s="131" t="str">
        <f t="shared" si="111"/>
        <v/>
      </c>
      <c r="J239" s="131" t="str">
        <f t="shared" si="111"/>
        <v/>
      </c>
      <c r="K239" s="131" t="str">
        <f t="shared" si="111"/>
        <v/>
      </c>
      <c r="L239" s="131" t="str">
        <f t="shared" si="112"/>
        <v/>
      </c>
      <c r="M239" s="131" t="str">
        <f t="shared" si="112"/>
        <v/>
      </c>
      <c r="N239" s="131" t="str">
        <f t="shared" si="112"/>
        <v/>
      </c>
      <c r="O239" s="131" t="str">
        <f t="shared" si="112"/>
        <v/>
      </c>
      <c r="P239" s="131" t="str">
        <f t="shared" si="112"/>
        <v/>
      </c>
      <c r="Q239" s="131" t="str">
        <f t="shared" si="112"/>
        <v/>
      </c>
      <c r="R239" s="131" t="str">
        <f t="shared" si="112"/>
        <v/>
      </c>
      <c r="S239" s="131" t="str">
        <f t="shared" si="112"/>
        <v/>
      </c>
      <c r="T239" s="131" t="str">
        <f t="shared" si="112"/>
        <v/>
      </c>
      <c r="U239" s="131" t="str">
        <f t="shared" si="112"/>
        <v/>
      </c>
      <c r="V239" s="131" t="str">
        <f t="shared" si="113"/>
        <v/>
      </c>
      <c r="W239" s="131" t="str">
        <f t="shared" si="113"/>
        <v/>
      </c>
      <c r="X239" s="131" t="str">
        <f t="shared" si="113"/>
        <v/>
      </c>
      <c r="Y239" s="131" t="str">
        <f t="shared" si="113"/>
        <v/>
      </c>
      <c r="Z239" s="131" t="str">
        <f t="shared" si="113"/>
        <v/>
      </c>
      <c r="AA239" s="131" t="str">
        <f t="shared" si="113"/>
        <v/>
      </c>
      <c r="AB239" s="131" t="str">
        <f t="shared" si="113"/>
        <v/>
      </c>
      <c r="AC239" s="131" t="str">
        <f t="shared" si="113"/>
        <v/>
      </c>
      <c r="AD239" s="131" t="str">
        <f t="shared" si="113"/>
        <v/>
      </c>
      <c r="AE239" s="131" t="str">
        <f t="shared" si="113"/>
        <v/>
      </c>
      <c r="AF239" s="131" t="str">
        <f t="shared" si="114"/>
        <v/>
      </c>
      <c r="AG239" s="131" t="str">
        <f t="shared" si="114"/>
        <v/>
      </c>
      <c r="AH239" s="131" t="str">
        <f t="shared" si="114"/>
        <v/>
      </c>
      <c r="AI239" s="131" t="str">
        <f t="shared" si="114"/>
        <v/>
      </c>
      <c r="AJ239" s="131" t="str">
        <f t="shared" si="114"/>
        <v/>
      </c>
      <c r="AK239" s="131" t="str">
        <f t="shared" si="114"/>
        <v/>
      </c>
      <c r="AL239" s="131" t="str">
        <f t="shared" si="114"/>
        <v/>
      </c>
      <c r="AM239" s="131" t="str">
        <f t="shared" si="114"/>
        <v/>
      </c>
      <c r="AN239" s="131" t="str">
        <f t="shared" si="114"/>
        <v/>
      </c>
      <c r="AO239" s="131" t="str">
        <f t="shared" si="114"/>
        <v/>
      </c>
      <c r="AP239" s="131" t="str">
        <f t="shared" si="115"/>
        <v/>
      </c>
      <c r="AQ239" s="131" t="str">
        <f t="shared" si="115"/>
        <v/>
      </c>
      <c r="AR239" s="131" t="str">
        <f t="shared" si="115"/>
        <v/>
      </c>
      <c r="AS239" s="131" t="str">
        <f t="shared" si="115"/>
        <v/>
      </c>
      <c r="AT239" s="131" t="str">
        <f t="shared" si="115"/>
        <v/>
      </c>
      <c r="AU239" s="131" t="str">
        <f t="shared" si="115"/>
        <v/>
      </c>
      <c r="AV239" s="131" t="str">
        <f t="shared" si="115"/>
        <v/>
      </c>
      <c r="AW239" s="131" t="str">
        <f t="shared" si="115"/>
        <v/>
      </c>
      <c r="AX239" s="131" t="str">
        <f t="shared" si="115"/>
        <v/>
      </c>
      <c r="AY239" s="131" t="str">
        <f t="shared" si="115"/>
        <v/>
      </c>
      <c r="AZ239" s="131" t="str">
        <f t="shared" si="115"/>
        <v/>
      </c>
    </row>
    <row r="240" spans="1:52" x14ac:dyDescent="0.2">
      <c r="A240" s="135">
        <v>231</v>
      </c>
      <c r="B240" s="131" t="str">
        <f t="shared" ref="B240:K249" si="116">IFERROR(VLOOKUP($B$3&amp;"_"&amp;B$8&amp;$A240,LookUpTable_CountyName_AllYears,3,FALSE),"")</f>
        <v/>
      </c>
      <c r="C240" s="131" t="str">
        <f t="shared" si="116"/>
        <v/>
      </c>
      <c r="D240" s="131" t="str">
        <f t="shared" si="116"/>
        <v/>
      </c>
      <c r="E240" s="131" t="str">
        <f t="shared" si="116"/>
        <v/>
      </c>
      <c r="F240" s="131" t="str">
        <f t="shared" si="116"/>
        <v/>
      </c>
      <c r="G240" s="131" t="str">
        <f t="shared" si="116"/>
        <v/>
      </c>
      <c r="H240" s="131" t="str">
        <f t="shared" si="116"/>
        <v/>
      </c>
      <c r="I240" s="131" t="str">
        <f t="shared" si="116"/>
        <v/>
      </c>
      <c r="J240" s="131" t="str">
        <f t="shared" si="116"/>
        <v/>
      </c>
      <c r="K240" s="131" t="str">
        <f t="shared" si="116"/>
        <v/>
      </c>
      <c r="L240" s="131" t="str">
        <f t="shared" ref="L240:U249" si="117">IFERROR(VLOOKUP($B$3&amp;"_"&amp;L$8&amp;$A240,LookUpTable_CountyName_AllYears,3,FALSE),"")</f>
        <v/>
      </c>
      <c r="M240" s="131" t="str">
        <f t="shared" si="117"/>
        <v/>
      </c>
      <c r="N240" s="131" t="str">
        <f t="shared" si="117"/>
        <v/>
      </c>
      <c r="O240" s="131" t="str">
        <f t="shared" si="117"/>
        <v/>
      </c>
      <c r="P240" s="131" t="str">
        <f t="shared" si="117"/>
        <v/>
      </c>
      <c r="Q240" s="131" t="str">
        <f t="shared" si="117"/>
        <v/>
      </c>
      <c r="R240" s="131" t="str">
        <f t="shared" si="117"/>
        <v/>
      </c>
      <c r="S240" s="131" t="str">
        <f t="shared" si="117"/>
        <v/>
      </c>
      <c r="T240" s="131" t="str">
        <f t="shared" si="117"/>
        <v/>
      </c>
      <c r="U240" s="131" t="str">
        <f t="shared" si="117"/>
        <v/>
      </c>
      <c r="V240" s="131" t="str">
        <f t="shared" ref="V240:AE249" si="118">IFERROR(VLOOKUP($B$3&amp;"_"&amp;V$8&amp;$A240,LookUpTable_CountyName_AllYears,3,FALSE),"")</f>
        <v/>
      </c>
      <c r="W240" s="131" t="str">
        <f t="shared" si="118"/>
        <v/>
      </c>
      <c r="X240" s="131" t="str">
        <f t="shared" si="118"/>
        <v/>
      </c>
      <c r="Y240" s="131" t="str">
        <f t="shared" si="118"/>
        <v/>
      </c>
      <c r="Z240" s="131" t="str">
        <f t="shared" si="118"/>
        <v/>
      </c>
      <c r="AA240" s="131" t="str">
        <f t="shared" si="118"/>
        <v/>
      </c>
      <c r="AB240" s="131" t="str">
        <f t="shared" si="118"/>
        <v/>
      </c>
      <c r="AC240" s="131" t="str">
        <f t="shared" si="118"/>
        <v/>
      </c>
      <c r="AD240" s="131" t="str">
        <f t="shared" si="118"/>
        <v/>
      </c>
      <c r="AE240" s="131" t="str">
        <f t="shared" si="118"/>
        <v/>
      </c>
      <c r="AF240" s="131" t="str">
        <f t="shared" ref="AF240:AO249" si="119">IFERROR(VLOOKUP($B$3&amp;"_"&amp;AF$8&amp;$A240,LookUpTable_CountyName_AllYears,3,FALSE),"")</f>
        <v/>
      </c>
      <c r="AG240" s="131" t="str">
        <f t="shared" si="119"/>
        <v/>
      </c>
      <c r="AH240" s="131" t="str">
        <f t="shared" si="119"/>
        <v/>
      </c>
      <c r="AI240" s="131" t="str">
        <f t="shared" si="119"/>
        <v/>
      </c>
      <c r="AJ240" s="131" t="str">
        <f t="shared" si="119"/>
        <v/>
      </c>
      <c r="AK240" s="131" t="str">
        <f t="shared" si="119"/>
        <v/>
      </c>
      <c r="AL240" s="131" t="str">
        <f t="shared" si="119"/>
        <v/>
      </c>
      <c r="AM240" s="131" t="str">
        <f t="shared" si="119"/>
        <v/>
      </c>
      <c r="AN240" s="131" t="str">
        <f t="shared" si="119"/>
        <v/>
      </c>
      <c r="AO240" s="131" t="str">
        <f t="shared" si="119"/>
        <v/>
      </c>
      <c r="AP240" s="131" t="str">
        <f t="shared" ref="AP240:AZ249" si="120">IFERROR(VLOOKUP($B$3&amp;"_"&amp;AP$8&amp;$A240,LookUpTable_CountyName_AllYears,3,FALSE),"")</f>
        <v/>
      </c>
      <c r="AQ240" s="131" t="str">
        <f t="shared" si="120"/>
        <v/>
      </c>
      <c r="AR240" s="131" t="str">
        <f t="shared" si="120"/>
        <v/>
      </c>
      <c r="AS240" s="131" t="str">
        <f t="shared" si="120"/>
        <v/>
      </c>
      <c r="AT240" s="131" t="str">
        <f t="shared" si="120"/>
        <v/>
      </c>
      <c r="AU240" s="131" t="str">
        <f t="shared" si="120"/>
        <v/>
      </c>
      <c r="AV240" s="131" t="str">
        <f t="shared" si="120"/>
        <v/>
      </c>
      <c r="AW240" s="131" t="str">
        <f t="shared" si="120"/>
        <v/>
      </c>
      <c r="AX240" s="131" t="str">
        <f t="shared" si="120"/>
        <v/>
      </c>
      <c r="AY240" s="131" t="str">
        <f t="shared" si="120"/>
        <v/>
      </c>
      <c r="AZ240" s="131" t="str">
        <f t="shared" si="120"/>
        <v/>
      </c>
    </row>
    <row r="241" spans="1:52" x14ac:dyDescent="0.2">
      <c r="A241" s="135">
        <v>232</v>
      </c>
      <c r="B241" s="131" t="str">
        <f t="shared" si="116"/>
        <v/>
      </c>
      <c r="C241" s="131" t="str">
        <f t="shared" si="116"/>
        <v/>
      </c>
      <c r="D241" s="131" t="str">
        <f t="shared" si="116"/>
        <v/>
      </c>
      <c r="E241" s="131" t="str">
        <f t="shared" si="116"/>
        <v/>
      </c>
      <c r="F241" s="131" t="str">
        <f t="shared" si="116"/>
        <v/>
      </c>
      <c r="G241" s="131" t="str">
        <f t="shared" si="116"/>
        <v/>
      </c>
      <c r="H241" s="131" t="str">
        <f t="shared" si="116"/>
        <v/>
      </c>
      <c r="I241" s="131" t="str">
        <f t="shared" si="116"/>
        <v/>
      </c>
      <c r="J241" s="131" t="str">
        <f t="shared" si="116"/>
        <v/>
      </c>
      <c r="K241" s="131" t="str">
        <f t="shared" si="116"/>
        <v/>
      </c>
      <c r="L241" s="131" t="str">
        <f t="shared" si="117"/>
        <v/>
      </c>
      <c r="M241" s="131" t="str">
        <f t="shared" si="117"/>
        <v/>
      </c>
      <c r="N241" s="131" t="str">
        <f t="shared" si="117"/>
        <v/>
      </c>
      <c r="O241" s="131" t="str">
        <f t="shared" si="117"/>
        <v/>
      </c>
      <c r="P241" s="131" t="str">
        <f t="shared" si="117"/>
        <v/>
      </c>
      <c r="Q241" s="131" t="str">
        <f t="shared" si="117"/>
        <v/>
      </c>
      <c r="R241" s="131" t="str">
        <f t="shared" si="117"/>
        <v/>
      </c>
      <c r="S241" s="131" t="str">
        <f t="shared" si="117"/>
        <v/>
      </c>
      <c r="T241" s="131" t="str">
        <f t="shared" si="117"/>
        <v/>
      </c>
      <c r="U241" s="131" t="str">
        <f t="shared" si="117"/>
        <v/>
      </c>
      <c r="V241" s="131" t="str">
        <f t="shared" si="118"/>
        <v/>
      </c>
      <c r="W241" s="131" t="str">
        <f t="shared" si="118"/>
        <v/>
      </c>
      <c r="X241" s="131" t="str">
        <f t="shared" si="118"/>
        <v/>
      </c>
      <c r="Y241" s="131" t="str">
        <f t="shared" si="118"/>
        <v/>
      </c>
      <c r="Z241" s="131" t="str">
        <f t="shared" si="118"/>
        <v/>
      </c>
      <c r="AA241" s="131" t="str">
        <f t="shared" si="118"/>
        <v/>
      </c>
      <c r="AB241" s="131" t="str">
        <f t="shared" si="118"/>
        <v/>
      </c>
      <c r="AC241" s="131" t="str">
        <f t="shared" si="118"/>
        <v/>
      </c>
      <c r="AD241" s="131" t="str">
        <f t="shared" si="118"/>
        <v/>
      </c>
      <c r="AE241" s="131" t="str">
        <f t="shared" si="118"/>
        <v/>
      </c>
      <c r="AF241" s="131" t="str">
        <f t="shared" si="119"/>
        <v/>
      </c>
      <c r="AG241" s="131" t="str">
        <f t="shared" si="119"/>
        <v/>
      </c>
      <c r="AH241" s="131" t="str">
        <f t="shared" si="119"/>
        <v/>
      </c>
      <c r="AI241" s="131" t="str">
        <f t="shared" si="119"/>
        <v/>
      </c>
      <c r="AJ241" s="131" t="str">
        <f t="shared" si="119"/>
        <v/>
      </c>
      <c r="AK241" s="131" t="str">
        <f t="shared" si="119"/>
        <v/>
      </c>
      <c r="AL241" s="131" t="str">
        <f t="shared" si="119"/>
        <v/>
      </c>
      <c r="AM241" s="131" t="str">
        <f t="shared" si="119"/>
        <v/>
      </c>
      <c r="AN241" s="131" t="str">
        <f t="shared" si="119"/>
        <v/>
      </c>
      <c r="AO241" s="131" t="str">
        <f t="shared" si="119"/>
        <v/>
      </c>
      <c r="AP241" s="131" t="str">
        <f t="shared" si="120"/>
        <v/>
      </c>
      <c r="AQ241" s="131" t="str">
        <f t="shared" si="120"/>
        <v/>
      </c>
      <c r="AR241" s="131" t="str">
        <f t="shared" si="120"/>
        <v/>
      </c>
      <c r="AS241" s="131" t="str">
        <f t="shared" si="120"/>
        <v/>
      </c>
      <c r="AT241" s="131" t="str">
        <f t="shared" si="120"/>
        <v/>
      </c>
      <c r="AU241" s="131" t="str">
        <f t="shared" si="120"/>
        <v/>
      </c>
      <c r="AV241" s="131" t="str">
        <f t="shared" si="120"/>
        <v/>
      </c>
      <c r="AW241" s="131" t="str">
        <f t="shared" si="120"/>
        <v/>
      </c>
      <c r="AX241" s="131" t="str">
        <f t="shared" si="120"/>
        <v/>
      </c>
      <c r="AY241" s="131" t="str">
        <f t="shared" si="120"/>
        <v/>
      </c>
      <c r="AZ241" s="131" t="str">
        <f t="shared" si="120"/>
        <v/>
      </c>
    </row>
    <row r="242" spans="1:52" x14ac:dyDescent="0.2">
      <c r="A242" s="135">
        <v>233</v>
      </c>
      <c r="B242" s="131" t="str">
        <f t="shared" si="116"/>
        <v/>
      </c>
      <c r="C242" s="131" t="str">
        <f t="shared" si="116"/>
        <v/>
      </c>
      <c r="D242" s="131" t="str">
        <f t="shared" si="116"/>
        <v/>
      </c>
      <c r="E242" s="131" t="str">
        <f t="shared" si="116"/>
        <v/>
      </c>
      <c r="F242" s="131" t="str">
        <f t="shared" si="116"/>
        <v/>
      </c>
      <c r="G242" s="131" t="str">
        <f t="shared" si="116"/>
        <v/>
      </c>
      <c r="H242" s="131" t="str">
        <f t="shared" si="116"/>
        <v/>
      </c>
      <c r="I242" s="131" t="str">
        <f t="shared" si="116"/>
        <v/>
      </c>
      <c r="J242" s="131" t="str">
        <f t="shared" si="116"/>
        <v/>
      </c>
      <c r="K242" s="131" t="str">
        <f t="shared" si="116"/>
        <v/>
      </c>
      <c r="L242" s="131" t="str">
        <f t="shared" si="117"/>
        <v/>
      </c>
      <c r="M242" s="131" t="str">
        <f t="shared" si="117"/>
        <v/>
      </c>
      <c r="N242" s="131" t="str">
        <f t="shared" si="117"/>
        <v/>
      </c>
      <c r="O242" s="131" t="str">
        <f t="shared" si="117"/>
        <v/>
      </c>
      <c r="P242" s="131" t="str">
        <f t="shared" si="117"/>
        <v/>
      </c>
      <c r="Q242" s="131" t="str">
        <f t="shared" si="117"/>
        <v/>
      </c>
      <c r="R242" s="131" t="str">
        <f t="shared" si="117"/>
        <v/>
      </c>
      <c r="S242" s="131" t="str">
        <f t="shared" si="117"/>
        <v/>
      </c>
      <c r="T242" s="131" t="str">
        <f t="shared" si="117"/>
        <v/>
      </c>
      <c r="U242" s="131" t="str">
        <f t="shared" si="117"/>
        <v/>
      </c>
      <c r="V242" s="131" t="str">
        <f t="shared" si="118"/>
        <v/>
      </c>
      <c r="W242" s="131" t="str">
        <f t="shared" si="118"/>
        <v/>
      </c>
      <c r="X242" s="131" t="str">
        <f t="shared" si="118"/>
        <v/>
      </c>
      <c r="Y242" s="131" t="str">
        <f t="shared" si="118"/>
        <v/>
      </c>
      <c r="Z242" s="131" t="str">
        <f t="shared" si="118"/>
        <v/>
      </c>
      <c r="AA242" s="131" t="str">
        <f t="shared" si="118"/>
        <v/>
      </c>
      <c r="AB242" s="131" t="str">
        <f t="shared" si="118"/>
        <v/>
      </c>
      <c r="AC242" s="131" t="str">
        <f t="shared" si="118"/>
        <v/>
      </c>
      <c r="AD242" s="131" t="str">
        <f t="shared" si="118"/>
        <v/>
      </c>
      <c r="AE242" s="131" t="str">
        <f t="shared" si="118"/>
        <v/>
      </c>
      <c r="AF242" s="131" t="str">
        <f t="shared" si="119"/>
        <v/>
      </c>
      <c r="AG242" s="131" t="str">
        <f t="shared" si="119"/>
        <v/>
      </c>
      <c r="AH242" s="131" t="str">
        <f t="shared" si="119"/>
        <v/>
      </c>
      <c r="AI242" s="131" t="str">
        <f t="shared" si="119"/>
        <v/>
      </c>
      <c r="AJ242" s="131" t="str">
        <f t="shared" si="119"/>
        <v/>
      </c>
      <c r="AK242" s="131" t="str">
        <f t="shared" si="119"/>
        <v/>
      </c>
      <c r="AL242" s="131" t="str">
        <f t="shared" si="119"/>
        <v/>
      </c>
      <c r="AM242" s="131" t="str">
        <f t="shared" si="119"/>
        <v/>
      </c>
      <c r="AN242" s="131" t="str">
        <f t="shared" si="119"/>
        <v/>
      </c>
      <c r="AO242" s="131" t="str">
        <f t="shared" si="119"/>
        <v/>
      </c>
      <c r="AP242" s="131" t="str">
        <f t="shared" si="120"/>
        <v/>
      </c>
      <c r="AQ242" s="131" t="str">
        <f t="shared" si="120"/>
        <v/>
      </c>
      <c r="AR242" s="131" t="str">
        <f t="shared" si="120"/>
        <v/>
      </c>
      <c r="AS242" s="131" t="str">
        <f t="shared" si="120"/>
        <v/>
      </c>
      <c r="AT242" s="131" t="str">
        <f t="shared" si="120"/>
        <v/>
      </c>
      <c r="AU242" s="131" t="str">
        <f t="shared" si="120"/>
        <v/>
      </c>
      <c r="AV242" s="131" t="str">
        <f t="shared" si="120"/>
        <v/>
      </c>
      <c r="AW242" s="131" t="str">
        <f t="shared" si="120"/>
        <v/>
      </c>
      <c r="AX242" s="131" t="str">
        <f t="shared" si="120"/>
        <v/>
      </c>
      <c r="AY242" s="131" t="str">
        <f t="shared" si="120"/>
        <v/>
      </c>
      <c r="AZ242" s="131" t="str">
        <f t="shared" si="120"/>
        <v/>
      </c>
    </row>
    <row r="243" spans="1:52" x14ac:dyDescent="0.2">
      <c r="A243" s="135">
        <v>234</v>
      </c>
      <c r="B243" s="131" t="str">
        <f t="shared" si="116"/>
        <v/>
      </c>
      <c r="C243" s="131" t="str">
        <f t="shared" si="116"/>
        <v/>
      </c>
      <c r="D243" s="131" t="str">
        <f t="shared" si="116"/>
        <v/>
      </c>
      <c r="E243" s="131" t="str">
        <f t="shared" si="116"/>
        <v/>
      </c>
      <c r="F243" s="131" t="str">
        <f t="shared" si="116"/>
        <v/>
      </c>
      <c r="G243" s="131" t="str">
        <f t="shared" si="116"/>
        <v/>
      </c>
      <c r="H243" s="131" t="str">
        <f t="shared" si="116"/>
        <v/>
      </c>
      <c r="I243" s="131" t="str">
        <f t="shared" si="116"/>
        <v/>
      </c>
      <c r="J243" s="131" t="str">
        <f t="shared" si="116"/>
        <v/>
      </c>
      <c r="K243" s="131" t="str">
        <f t="shared" si="116"/>
        <v/>
      </c>
      <c r="L243" s="131" t="str">
        <f t="shared" si="117"/>
        <v/>
      </c>
      <c r="M243" s="131" t="str">
        <f t="shared" si="117"/>
        <v/>
      </c>
      <c r="N243" s="131" t="str">
        <f t="shared" si="117"/>
        <v/>
      </c>
      <c r="O243" s="131" t="str">
        <f t="shared" si="117"/>
        <v/>
      </c>
      <c r="P243" s="131" t="str">
        <f t="shared" si="117"/>
        <v/>
      </c>
      <c r="Q243" s="131" t="str">
        <f t="shared" si="117"/>
        <v/>
      </c>
      <c r="R243" s="131" t="str">
        <f t="shared" si="117"/>
        <v/>
      </c>
      <c r="S243" s="131" t="str">
        <f t="shared" si="117"/>
        <v/>
      </c>
      <c r="T243" s="131" t="str">
        <f t="shared" si="117"/>
        <v/>
      </c>
      <c r="U243" s="131" t="str">
        <f t="shared" si="117"/>
        <v/>
      </c>
      <c r="V243" s="131" t="str">
        <f t="shared" si="118"/>
        <v/>
      </c>
      <c r="W243" s="131" t="str">
        <f t="shared" si="118"/>
        <v/>
      </c>
      <c r="X243" s="131" t="str">
        <f t="shared" si="118"/>
        <v/>
      </c>
      <c r="Y243" s="131" t="str">
        <f t="shared" si="118"/>
        <v/>
      </c>
      <c r="Z243" s="131" t="str">
        <f t="shared" si="118"/>
        <v/>
      </c>
      <c r="AA243" s="131" t="str">
        <f t="shared" si="118"/>
        <v/>
      </c>
      <c r="AB243" s="131" t="str">
        <f t="shared" si="118"/>
        <v/>
      </c>
      <c r="AC243" s="131" t="str">
        <f t="shared" si="118"/>
        <v/>
      </c>
      <c r="AD243" s="131" t="str">
        <f t="shared" si="118"/>
        <v/>
      </c>
      <c r="AE243" s="131" t="str">
        <f t="shared" si="118"/>
        <v/>
      </c>
      <c r="AF243" s="131" t="str">
        <f t="shared" si="119"/>
        <v/>
      </c>
      <c r="AG243" s="131" t="str">
        <f t="shared" si="119"/>
        <v/>
      </c>
      <c r="AH243" s="131" t="str">
        <f t="shared" si="119"/>
        <v/>
      </c>
      <c r="AI243" s="131" t="str">
        <f t="shared" si="119"/>
        <v/>
      </c>
      <c r="AJ243" s="131" t="str">
        <f t="shared" si="119"/>
        <v/>
      </c>
      <c r="AK243" s="131" t="str">
        <f t="shared" si="119"/>
        <v/>
      </c>
      <c r="AL243" s="131" t="str">
        <f t="shared" si="119"/>
        <v/>
      </c>
      <c r="AM243" s="131" t="str">
        <f t="shared" si="119"/>
        <v/>
      </c>
      <c r="AN243" s="131" t="str">
        <f t="shared" si="119"/>
        <v/>
      </c>
      <c r="AO243" s="131" t="str">
        <f t="shared" si="119"/>
        <v/>
      </c>
      <c r="AP243" s="131" t="str">
        <f t="shared" si="120"/>
        <v/>
      </c>
      <c r="AQ243" s="131" t="str">
        <f t="shared" si="120"/>
        <v/>
      </c>
      <c r="AR243" s="131" t="str">
        <f t="shared" si="120"/>
        <v/>
      </c>
      <c r="AS243" s="131" t="str">
        <f t="shared" si="120"/>
        <v/>
      </c>
      <c r="AT243" s="131" t="str">
        <f t="shared" si="120"/>
        <v/>
      </c>
      <c r="AU243" s="131" t="str">
        <f t="shared" si="120"/>
        <v/>
      </c>
      <c r="AV243" s="131" t="str">
        <f t="shared" si="120"/>
        <v/>
      </c>
      <c r="AW243" s="131" t="str">
        <f t="shared" si="120"/>
        <v/>
      </c>
      <c r="AX243" s="131" t="str">
        <f t="shared" si="120"/>
        <v/>
      </c>
      <c r="AY243" s="131" t="str">
        <f t="shared" si="120"/>
        <v/>
      </c>
      <c r="AZ243" s="131" t="str">
        <f t="shared" si="120"/>
        <v/>
      </c>
    </row>
    <row r="244" spans="1:52" x14ac:dyDescent="0.2">
      <c r="A244" s="135">
        <v>235</v>
      </c>
      <c r="B244" s="131" t="str">
        <f t="shared" si="116"/>
        <v/>
      </c>
      <c r="C244" s="131" t="str">
        <f t="shared" si="116"/>
        <v/>
      </c>
      <c r="D244" s="131" t="str">
        <f t="shared" si="116"/>
        <v/>
      </c>
      <c r="E244" s="131" t="str">
        <f t="shared" si="116"/>
        <v/>
      </c>
      <c r="F244" s="131" t="str">
        <f t="shared" si="116"/>
        <v/>
      </c>
      <c r="G244" s="131" t="str">
        <f t="shared" si="116"/>
        <v/>
      </c>
      <c r="H244" s="131" t="str">
        <f t="shared" si="116"/>
        <v/>
      </c>
      <c r="I244" s="131" t="str">
        <f t="shared" si="116"/>
        <v/>
      </c>
      <c r="J244" s="131" t="str">
        <f t="shared" si="116"/>
        <v/>
      </c>
      <c r="K244" s="131" t="str">
        <f t="shared" si="116"/>
        <v/>
      </c>
      <c r="L244" s="131" t="str">
        <f t="shared" si="117"/>
        <v/>
      </c>
      <c r="M244" s="131" t="str">
        <f t="shared" si="117"/>
        <v/>
      </c>
      <c r="N244" s="131" t="str">
        <f t="shared" si="117"/>
        <v/>
      </c>
      <c r="O244" s="131" t="str">
        <f t="shared" si="117"/>
        <v/>
      </c>
      <c r="P244" s="131" t="str">
        <f t="shared" si="117"/>
        <v/>
      </c>
      <c r="Q244" s="131" t="str">
        <f t="shared" si="117"/>
        <v/>
      </c>
      <c r="R244" s="131" t="str">
        <f t="shared" si="117"/>
        <v/>
      </c>
      <c r="S244" s="131" t="str">
        <f t="shared" si="117"/>
        <v/>
      </c>
      <c r="T244" s="131" t="str">
        <f t="shared" si="117"/>
        <v/>
      </c>
      <c r="U244" s="131" t="str">
        <f t="shared" si="117"/>
        <v/>
      </c>
      <c r="V244" s="131" t="str">
        <f t="shared" si="118"/>
        <v/>
      </c>
      <c r="W244" s="131" t="str">
        <f t="shared" si="118"/>
        <v/>
      </c>
      <c r="X244" s="131" t="str">
        <f t="shared" si="118"/>
        <v/>
      </c>
      <c r="Y244" s="131" t="str">
        <f t="shared" si="118"/>
        <v/>
      </c>
      <c r="Z244" s="131" t="str">
        <f t="shared" si="118"/>
        <v/>
      </c>
      <c r="AA244" s="131" t="str">
        <f t="shared" si="118"/>
        <v/>
      </c>
      <c r="AB244" s="131" t="str">
        <f t="shared" si="118"/>
        <v/>
      </c>
      <c r="AC244" s="131" t="str">
        <f t="shared" si="118"/>
        <v/>
      </c>
      <c r="AD244" s="131" t="str">
        <f t="shared" si="118"/>
        <v/>
      </c>
      <c r="AE244" s="131" t="str">
        <f t="shared" si="118"/>
        <v/>
      </c>
      <c r="AF244" s="131" t="str">
        <f t="shared" si="119"/>
        <v/>
      </c>
      <c r="AG244" s="131" t="str">
        <f t="shared" si="119"/>
        <v/>
      </c>
      <c r="AH244" s="131" t="str">
        <f t="shared" si="119"/>
        <v/>
      </c>
      <c r="AI244" s="131" t="str">
        <f t="shared" si="119"/>
        <v/>
      </c>
      <c r="AJ244" s="131" t="str">
        <f t="shared" si="119"/>
        <v/>
      </c>
      <c r="AK244" s="131" t="str">
        <f t="shared" si="119"/>
        <v/>
      </c>
      <c r="AL244" s="131" t="str">
        <f t="shared" si="119"/>
        <v/>
      </c>
      <c r="AM244" s="131" t="str">
        <f t="shared" si="119"/>
        <v/>
      </c>
      <c r="AN244" s="131" t="str">
        <f t="shared" si="119"/>
        <v/>
      </c>
      <c r="AO244" s="131" t="str">
        <f t="shared" si="119"/>
        <v/>
      </c>
      <c r="AP244" s="131" t="str">
        <f t="shared" si="120"/>
        <v/>
      </c>
      <c r="AQ244" s="131" t="str">
        <f t="shared" si="120"/>
        <v/>
      </c>
      <c r="AR244" s="131" t="str">
        <f t="shared" si="120"/>
        <v/>
      </c>
      <c r="AS244" s="131" t="str">
        <f t="shared" si="120"/>
        <v/>
      </c>
      <c r="AT244" s="131" t="str">
        <f t="shared" si="120"/>
        <v/>
      </c>
      <c r="AU244" s="131" t="str">
        <f t="shared" si="120"/>
        <v/>
      </c>
      <c r="AV244" s="131" t="str">
        <f t="shared" si="120"/>
        <v/>
      </c>
      <c r="AW244" s="131" t="str">
        <f t="shared" si="120"/>
        <v/>
      </c>
      <c r="AX244" s="131" t="str">
        <f t="shared" si="120"/>
        <v/>
      </c>
      <c r="AY244" s="131" t="str">
        <f t="shared" si="120"/>
        <v/>
      </c>
      <c r="AZ244" s="131" t="str">
        <f t="shared" si="120"/>
        <v/>
      </c>
    </row>
    <row r="245" spans="1:52" x14ac:dyDescent="0.2">
      <c r="A245" s="135">
        <v>236</v>
      </c>
      <c r="B245" s="131" t="str">
        <f t="shared" si="116"/>
        <v/>
      </c>
      <c r="C245" s="131" t="str">
        <f t="shared" si="116"/>
        <v/>
      </c>
      <c r="D245" s="131" t="str">
        <f t="shared" si="116"/>
        <v/>
      </c>
      <c r="E245" s="131" t="str">
        <f t="shared" si="116"/>
        <v/>
      </c>
      <c r="F245" s="131" t="str">
        <f t="shared" si="116"/>
        <v/>
      </c>
      <c r="G245" s="131" t="str">
        <f t="shared" si="116"/>
        <v/>
      </c>
      <c r="H245" s="131" t="str">
        <f t="shared" si="116"/>
        <v/>
      </c>
      <c r="I245" s="131" t="str">
        <f t="shared" si="116"/>
        <v/>
      </c>
      <c r="J245" s="131" t="str">
        <f t="shared" si="116"/>
        <v/>
      </c>
      <c r="K245" s="131" t="str">
        <f t="shared" si="116"/>
        <v/>
      </c>
      <c r="L245" s="131" t="str">
        <f t="shared" si="117"/>
        <v/>
      </c>
      <c r="M245" s="131" t="str">
        <f t="shared" si="117"/>
        <v/>
      </c>
      <c r="N245" s="131" t="str">
        <f t="shared" si="117"/>
        <v/>
      </c>
      <c r="O245" s="131" t="str">
        <f t="shared" si="117"/>
        <v/>
      </c>
      <c r="P245" s="131" t="str">
        <f t="shared" si="117"/>
        <v/>
      </c>
      <c r="Q245" s="131" t="str">
        <f t="shared" si="117"/>
        <v/>
      </c>
      <c r="R245" s="131" t="str">
        <f t="shared" si="117"/>
        <v/>
      </c>
      <c r="S245" s="131" t="str">
        <f t="shared" si="117"/>
        <v/>
      </c>
      <c r="T245" s="131" t="str">
        <f t="shared" si="117"/>
        <v/>
      </c>
      <c r="U245" s="131" t="str">
        <f t="shared" si="117"/>
        <v/>
      </c>
      <c r="V245" s="131" t="str">
        <f t="shared" si="118"/>
        <v/>
      </c>
      <c r="W245" s="131" t="str">
        <f t="shared" si="118"/>
        <v/>
      </c>
      <c r="X245" s="131" t="str">
        <f t="shared" si="118"/>
        <v/>
      </c>
      <c r="Y245" s="131" t="str">
        <f t="shared" si="118"/>
        <v/>
      </c>
      <c r="Z245" s="131" t="str">
        <f t="shared" si="118"/>
        <v/>
      </c>
      <c r="AA245" s="131" t="str">
        <f t="shared" si="118"/>
        <v/>
      </c>
      <c r="AB245" s="131" t="str">
        <f t="shared" si="118"/>
        <v/>
      </c>
      <c r="AC245" s="131" t="str">
        <f t="shared" si="118"/>
        <v/>
      </c>
      <c r="AD245" s="131" t="str">
        <f t="shared" si="118"/>
        <v/>
      </c>
      <c r="AE245" s="131" t="str">
        <f t="shared" si="118"/>
        <v/>
      </c>
      <c r="AF245" s="131" t="str">
        <f t="shared" si="119"/>
        <v/>
      </c>
      <c r="AG245" s="131" t="str">
        <f t="shared" si="119"/>
        <v/>
      </c>
      <c r="AH245" s="131" t="str">
        <f t="shared" si="119"/>
        <v/>
      </c>
      <c r="AI245" s="131" t="str">
        <f t="shared" si="119"/>
        <v/>
      </c>
      <c r="AJ245" s="131" t="str">
        <f t="shared" si="119"/>
        <v/>
      </c>
      <c r="AK245" s="131" t="str">
        <f t="shared" si="119"/>
        <v/>
      </c>
      <c r="AL245" s="131" t="str">
        <f t="shared" si="119"/>
        <v/>
      </c>
      <c r="AM245" s="131" t="str">
        <f t="shared" si="119"/>
        <v/>
      </c>
      <c r="AN245" s="131" t="str">
        <f t="shared" si="119"/>
        <v/>
      </c>
      <c r="AO245" s="131" t="str">
        <f t="shared" si="119"/>
        <v/>
      </c>
      <c r="AP245" s="131" t="str">
        <f t="shared" si="120"/>
        <v/>
      </c>
      <c r="AQ245" s="131" t="str">
        <f t="shared" si="120"/>
        <v/>
      </c>
      <c r="AR245" s="131" t="str">
        <f t="shared" si="120"/>
        <v/>
      </c>
      <c r="AS245" s="131" t="str">
        <f t="shared" si="120"/>
        <v/>
      </c>
      <c r="AT245" s="131" t="str">
        <f t="shared" si="120"/>
        <v/>
      </c>
      <c r="AU245" s="131" t="str">
        <f t="shared" si="120"/>
        <v/>
      </c>
      <c r="AV245" s="131" t="str">
        <f t="shared" si="120"/>
        <v/>
      </c>
      <c r="AW245" s="131" t="str">
        <f t="shared" si="120"/>
        <v/>
      </c>
      <c r="AX245" s="131" t="str">
        <f t="shared" si="120"/>
        <v/>
      </c>
      <c r="AY245" s="131" t="str">
        <f t="shared" si="120"/>
        <v/>
      </c>
      <c r="AZ245" s="131" t="str">
        <f t="shared" si="120"/>
        <v/>
      </c>
    </row>
    <row r="246" spans="1:52" x14ac:dyDescent="0.2">
      <c r="A246" s="135">
        <v>237</v>
      </c>
      <c r="B246" s="131" t="str">
        <f t="shared" si="116"/>
        <v/>
      </c>
      <c r="C246" s="131" t="str">
        <f t="shared" si="116"/>
        <v/>
      </c>
      <c r="D246" s="131" t="str">
        <f t="shared" si="116"/>
        <v/>
      </c>
      <c r="E246" s="131" t="str">
        <f t="shared" si="116"/>
        <v/>
      </c>
      <c r="F246" s="131" t="str">
        <f t="shared" si="116"/>
        <v/>
      </c>
      <c r="G246" s="131" t="str">
        <f t="shared" si="116"/>
        <v/>
      </c>
      <c r="H246" s="131" t="str">
        <f t="shared" si="116"/>
        <v/>
      </c>
      <c r="I246" s="131" t="str">
        <f t="shared" si="116"/>
        <v/>
      </c>
      <c r="J246" s="131" t="str">
        <f t="shared" si="116"/>
        <v/>
      </c>
      <c r="K246" s="131" t="str">
        <f t="shared" si="116"/>
        <v/>
      </c>
      <c r="L246" s="131" t="str">
        <f t="shared" si="117"/>
        <v/>
      </c>
      <c r="M246" s="131" t="str">
        <f t="shared" si="117"/>
        <v/>
      </c>
      <c r="N246" s="131" t="str">
        <f t="shared" si="117"/>
        <v/>
      </c>
      <c r="O246" s="131" t="str">
        <f t="shared" si="117"/>
        <v/>
      </c>
      <c r="P246" s="131" t="str">
        <f t="shared" si="117"/>
        <v/>
      </c>
      <c r="Q246" s="131" t="str">
        <f t="shared" si="117"/>
        <v/>
      </c>
      <c r="R246" s="131" t="str">
        <f t="shared" si="117"/>
        <v/>
      </c>
      <c r="S246" s="131" t="str">
        <f t="shared" si="117"/>
        <v/>
      </c>
      <c r="T246" s="131" t="str">
        <f t="shared" si="117"/>
        <v/>
      </c>
      <c r="U246" s="131" t="str">
        <f t="shared" si="117"/>
        <v/>
      </c>
      <c r="V246" s="131" t="str">
        <f t="shared" si="118"/>
        <v/>
      </c>
      <c r="W246" s="131" t="str">
        <f t="shared" si="118"/>
        <v/>
      </c>
      <c r="X246" s="131" t="str">
        <f t="shared" si="118"/>
        <v/>
      </c>
      <c r="Y246" s="131" t="str">
        <f t="shared" si="118"/>
        <v/>
      </c>
      <c r="Z246" s="131" t="str">
        <f t="shared" si="118"/>
        <v/>
      </c>
      <c r="AA246" s="131" t="str">
        <f t="shared" si="118"/>
        <v/>
      </c>
      <c r="AB246" s="131" t="str">
        <f t="shared" si="118"/>
        <v/>
      </c>
      <c r="AC246" s="131" t="str">
        <f t="shared" si="118"/>
        <v/>
      </c>
      <c r="AD246" s="131" t="str">
        <f t="shared" si="118"/>
        <v/>
      </c>
      <c r="AE246" s="131" t="str">
        <f t="shared" si="118"/>
        <v/>
      </c>
      <c r="AF246" s="131" t="str">
        <f t="shared" si="119"/>
        <v/>
      </c>
      <c r="AG246" s="131" t="str">
        <f t="shared" si="119"/>
        <v/>
      </c>
      <c r="AH246" s="131" t="str">
        <f t="shared" si="119"/>
        <v/>
      </c>
      <c r="AI246" s="131" t="str">
        <f t="shared" si="119"/>
        <v/>
      </c>
      <c r="AJ246" s="131" t="str">
        <f t="shared" si="119"/>
        <v/>
      </c>
      <c r="AK246" s="131" t="str">
        <f t="shared" si="119"/>
        <v/>
      </c>
      <c r="AL246" s="131" t="str">
        <f t="shared" si="119"/>
        <v/>
      </c>
      <c r="AM246" s="131" t="str">
        <f t="shared" si="119"/>
        <v/>
      </c>
      <c r="AN246" s="131" t="str">
        <f t="shared" si="119"/>
        <v/>
      </c>
      <c r="AO246" s="131" t="str">
        <f t="shared" si="119"/>
        <v/>
      </c>
      <c r="AP246" s="131" t="str">
        <f t="shared" si="120"/>
        <v/>
      </c>
      <c r="AQ246" s="131" t="str">
        <f t="shared" si="120"/>
        <v/>
      </c>
      <c r="AR246" s="131" t="str">
        <f t="shared" si="120"/>
        <v/>
      </c>
      <c r="AS246" s="131" t="str">
        <f t="shared" si="120"/>
        <v/>
      </c>
      <c r="AT246" s="131" t="str">
        <f t="shared" si="120"/>
        <v/>
      </c>
      <c r="AU246" s="131" t="str">
        <f t="shared" si="120"/>
        <v/>
      </c>
      <c r="AV246" s="131" t="str">
        <f t="shared" si="120"/>
        <v/>
      </c>
      <c r="AW246" s="131" t="str">
        <f t="shared" si="120"/>
        <v/>
      </c>
      <c r="AX246" s="131" t="str">
        <f t="shared" si="120"/>
        <v/>
      </c>
      <c r="AY246" s="131" t="str">
        <f t="shared" si="120"/>
        <v/>
      </c>
      <c r="AZ246" s="131" t="str">
        <f t="shared" si="120"/>
        <v/>
      </c>
    </row>
    <row r="247" spans="1:52" x14ac:dyDescent="0.2">
      <c r="A247" s="135">
        <v>238</v>
      </c>
      <c r="B247" s="131" t="str">
        <f t="shared" si="116"/>
        <v/>
      </c>
      <c r="C247" s="131" t="str">
        <f t="shared" si="116"/>
        <v/>
      </c>
      <c r="D247" s="131" t="str">
        <f t="shared" si="116"/>
        <v/>
      </c>
      <c r="E247" s="131" t="str">
        <f t="shared" si="116"/>
        <v/>
      </c>
      <c r="F247" s="131" t="str">
        <f t="shared" si="116"/>
        <v/>
      </c>
      <c r="G247" s="131" t="str">
        <f t="shared" si="116"/>
        <v/>
      </c>
      <c r="H247" s="131" t="str">
        <f t="shared" si="116"/>
        <v/>
      </c>
      <c r="I247" s="131" t="str">
        <f t="shared" si="116"/>
        <v/>
      </c>
      <c r="J247" s="131" t="str">
        <f t="shared" si="116"/>
        <v/>
      </c>
      <c r="K247" s="131" t="str">
        <f t="shared" si="116"/>
        <v/>
      </c>
      <c r="L247" s="131" t="str">
        <f t="shared" si="117"/>
        <v/>
      </c>
      <c r="M247" s="131" t="str">
        <f t="shared" si="117"/>
        <v/>
      </c>
      <c r="N247" s="131" t="str">
        <f t="shared" si="117"/>
        <v/>
      </c>
      <c r="O247" s="131" t="str">
        <f t="shared" si="117"/>
        <v/>
      </c>
      <c r="P247" s="131" t="str">
        <f t="shared" si="117"/>
        <v/>
      </c>
      <c r="Q247" s="131" t="str">
        <f t="shared" si="117"/>
        <v/>
      </c>
      <c r="R247" s="131" t="str">
        <f t="shared" si="117"/>
        <v/>
      </c>
      <c r="S247" s="131" t="str">
        <f t="shared" si="117"/>
        <v/>
      </c>
      <c r="T247" s="131" t="str">
        <f t="shared" si="117"/>
        <v/>
      </c>
      <c r="U247" s="131" t="str">
        <f t="shared" si="117"/>
        <v/>
      </c>
      <c r="V247" s="131" t="str">
        <f t="shared" si="118"/>
        <v/>
      </c>
      <c r="W247" s="131" t="str">
        <f t="shared" si="118"/>
        <v/>
      </c>
      <c r="X247" s="131" t="str">
        <f t="shared" si="118"/>
        <v/>
      </c>
      <c r="Y247" s="131" t="str">
        <f t="shared" si="118"/>
        <v/>
      </c>
      <c r="Z247" s="131" t="str">
        <f t="shared" si="118"/>
        <v/>
      </c>
      <c r="AA247" s="131" t="str">
        <f t="shared" si="118"/>
        <v/>
      </c>
      <c r="AB247" s="131" t="str">
        <f t="shared" si="118"/>
        <v/>
      </c>
      <c r="AC247" s="131" t="str">
        <f t="shared" si="118"/>
        <v/>
      </c>
      <c r="AD247" s="131" t="str">
        <f t="shared" si="118"/>
        <v/>
      </c>
      <c r="AE247" s="131" t="str">
        <f t="shared" si="118"/>
        <v/>
      </c>
      <c r="AF247" s="131" t="str">
        <f t="shared" si="119"/>
        <v/>
      </c>
      <c r="AG247" s="131" t="str">
        <f t="shared" si="119"/>
        <v/>
      </c>
      <c r="AH247" s="131" t="str">
        <f t="shared" si="119"/>
        <v/>
      </c>
      <c r="AI247" s="131" t="str">
        <f t="shared" si="119"/>
        <v/>
      </c>
      <c r="AJ247" s="131" t="str">
        <f t="shared" si="119"/>
        <v/>
      </c>
      <c r="AK247" s="131" t="str">
        <f t="shared" si="119"/>
        <v/>
      </c>
      <c r="AL247" s="131" t="str">
        <f t="shared" si="119"/>
        <v/>
      </c>
      <c r="AM247" s="131" t="str">
        <f t="shared" si="119"/>
        <v/>
      </c>
      <c r="AN247" s="131" t="str">
        <f t="shared" si="119"/>
        <v/>
      </c>
      <c r="AO247" s="131" t="str">
        <f t="shared" si="119"/>
        <v/>
      </c>
      <c r="AP247" s="131" t="str">
        <f t="shared" si="120"/>
        <v/>
      </c>
      <c r="AQ247" s="131" t="str">
        <f t="shared" si="120"/>
        <v/>
      </c>
      <c r="AR247" s="131" t="str">
        <f t="shared" si="120"/>
        <v/>
      </c>
      <c r="AS247" s="131" t="str">
        <f t="shared" si="120"/>
        <v/>
      </c>
      <c r="AT247" s="131" t="str">
        <f t="shared" si="120"/>
        <v/>
      </c>
      <c r="AU247" s="131" t="str">
        <f t="shared" si="120"/>
        <v/>
      </c>
      <c r="AV247" s="131" t="str">
        <f t="shared" si="120"/>
        <v/>
      </c>
      <c r="AW247" s="131" t="str">
        <f t="shared" si="120"/>
        <v/>
      </c>
      <c r="AX247" s="131" t="str">
        <f t="shared" si="120"/>
        <v/>
      </c>
      <c r="AY247" s="131" t="str">
        <f t="shared" si="120"/>
        <v/>
      </c>
      <c r="AZ247" s="131" t="str">
        <f t="shared" si="120"/>
        <v/>
      </c>
    </row>
    <row r="248" spans="1:52" x14ac:dyDescent="0.2">
      <c r="A248" s="135">
        <v>239</v>
      </c>
      <c r="B248" s="131" t="str">
        <f t="shared" si="116"/>
        <v/>
      </c>
      <c r="C248" s="131" t="str">
        <f t="shared" si="116"/>
        <v/>
      </c>
      <c r="D248" s="131" t="str">
        <f t="shared" si="116"/>
        <v/>
      </c>
      <c r="E248" s="131" t="str">
        <f t="shared" si="116"/>
        <v/>
      </c>
      <c r="F248" s="131" t="str">
        <f t="shared" si="116"/>
        <v/>
      </c>
      <c r="G248" s="131" t="str">
        <f t="shared" si="116"/>
        <v/>
      </c>
      <c r="H248" s="131" t="str">
        <f t="shared" si="116"/>
        <v/>
      </c>
      <c r="I248" s="131" t="str">
        <f t="shared" si="116"/>
        <v/>
      </c>
      <c r="J248" s="131" t="str">
        <f t="shared" si="116"/>
        <v/>
      </c>
      <c r="K248" s="131" t="str">
        <f t="shared" si="116"/>
        <v/>
      </c>
      <c r="L248" s="131" t="str">
        <f t="shared" si="117"/>
        <v/>
      </c>
      <c r="M248" s="131" t="str">
        <f t="shared" si="117"/>
        <v/>
      </c>
      <c r="N248" s="131" t="str">
        <f t="shared" si="117"/>
        <v/>
      </c>
      <c r="O248" s="131" t="str">
        <f t="shared" si="117"/>
        <v/>
      </c>
      <c r="P248" s="131" t="str">
        <f t="shared" si="117"/>
        <v/>
      </c>
      <c r="Q248" s="131" t="str">
        <f t="shared" si="117"/>
        <v/>
      </c>
      <c r="R248" s="131" t="str">
        <f t="shared" si="117"/>
        <v/>
      </c>
      <c r="S248" s="131" t="str">
        <f t="shared" si="117"/>
        <v/>
      </c>
      <c r="T248" s="131" t="str">
        <f t="shared" si="117"/>
        <v/>
      </c>
      <c r="U248" s="131" t="str">
        <f t="shared" si="117"/>
        <v/>
      </c>
      <c r="V248" s="131" t="str">
        <f t="shared" si="118"/>
        <v/>
      </c>
      <c r="W248" s="131" t="str">
        <f t="shared" si="118"/>
        <v/>
      </c>
      <c r="X248" s="131" t="str">
        <f t="shared" si="118"/>
        <v/>
      </c>
      <c r="Y248" s="131" t="str">
        <f t="shared" si="118"/>
        <v/>
      </c>
      <c r="Z248" s="131" t="str">
        <f t="shared" si="118"/>
        <v/>
      </c>
      <c r="AA248" s="131" t="str">
        <f t="shared" si="118"/>
        <v/>
      </c>
      <c r="AB248" s="131" t="str">
        <f t="shared" si="118"/>
        <v/>
      </c>
      <c r="AC248" s="131" t="str">
        <f t="shared" si="118"/>
        <v/>
      </c>
      <c r="AD248" s="131" t="str">
        <f t="shared" si="118"/>
        <v/>
      </c>
      <c r="AE248" s="131" t="str">
        <f t="shared" si="118"/>
        <v/>
      </c>
      <c r="AF248" s="131" t="str">
        <f t="shared" si="119"/>
        <v/>
      </c>
      <c r="AG248" s="131" t="str">
        <f t="shared" si="119"/>
        <v/>
      </c>
      <c r="AH248" s="131" t="str">
        <f t="shared" si="119"/>
        <v/>
      </c>
      <c r="AI248" s="131" t="str">
        <f t="shared" si="119"/>
        <v/>
      </c>
      <c r="AJ248" s="131" t="str">
        <f t="shared" si="119"/>
        <v/>
      </c>
      <c r="AK248" s="131" t="str">
        <f t="shared" si="119"/>
        <v/>
      </c>
      <c r="AL248" s="131" t="str">
        <f t="shared" si="119"/>
        <v/>
      </c>
      <c r="AM248" s="131" t="str">
        <f t="shared" si="119"/>
        <v/>
      </c>
      <c r="AN248" s="131" t="str">
        <f t="shared" si="119"/>
        <v/>
      </c>
      <c r="AO248" s="131" t="str">
        <f t="shared" si="119"/>
        <v/>
      </c>
      <c r="AP248" s="131" t="str">
        <f t="shared" si="120"/>
        <v/>
      </c>
      <c r="AQ248" s="131" t="str">
        <f t="shared" si="120"/>
        <v/>
      </c>
      <c r="AR248" s="131" t="str">
        <f t="shared" si="120"/>
        <v/>
      </c>
      <c r="AS248" s="131" t="str">
        <f t="shared" si="120"/>
        <v/>
      </c>
      <c r="AT248" s="131" t="str">
        <f t="shared" si="120"/>
        <v/>
      </c>
      <c r="AU248" s="131" t="str">
        <f t="shared" si="120"/>
        <v/>
      </c>
      <c r="AV248" s="131" t="str">
        <f t="shared" si="120"/>
        <v/>
      </c>
      <c r="AW248" s="131" t="str">
        <f t="shared" si="120"/>
        <v/>
      </c>
      <c r="AX248" s="131" t="str">
        <f t="shared" si="120"/>
        <v/>
      </c>
      <c r="AY248" s="131" t="str">
        <f t="shared" si="120"/>
        <v/>
      </c>
      <c r="AZ248" s="131" t="str">
        <f t="shared" si="120"/>
        <v/>
      </c>
    </row>
    <row r="249" spans="1:52" x14ac:dyDescent="0.2">
      <c r="A249" s="135">
        <v>240</v>
      </c>
      <c r="B249" s="131" t="str">
        <f t="shared" si="116"/>
        <v/>
      </c>
      <c r="C249" s="131" t="str">
        <f t="shared" si="116"/>
        <v/>
      </c>
      <c r="D249" s="131" t="str">
        <f t="shared" si="116"/>
        <v/>
      </c>
      <c r="E249" s="131" t="str">
        <f t="shared" si="116"/>
        <v/>
      </c>
      <c r="F249" s="131" t="str">
        <f t="shared" si="116"/>
        <v/>
      </c>
      <c r="G249" s="131" t="str">
        <f t="shared" si="116"/>
        <v/>
      </c>
      <c r="H249" s="131" t="str">
        <f t="shared" si="116"/>
        <v/>
      </c>
      <c r="I249" s="131" t="str">
        <f t="shared" si="116"/>
        <v/>
      </c>
      <c r="J249" s="131" t="str">
        <f t="shared" si="116"/>
        <v/>
      </c>
      <c r="K249" s="131" t="str">
        <f t="shared" si="116"/>
        <v/>
      </c>
      <c r="L249" s="131" t="str">
        <f t="shared" si="117"/>
        <v/>
      </c>
      <c r="M249" s="131" t="str">
        <f t="shared" si="117"/>
        <v/>
      </c>
      <c r="N249" s="131" t="str">
        <f t="shared" si="117"/>
        <v/>
      </c>
      <c r="O249" s="131" t="str">
        <f t="shared" si="117"/>
        <v/>
      </c>
      <c r="P249" s="131" t="str">
        <f t="shared" si="117"/>
        <v/>
      </c>
      <c r="Q249" s="131" t="str">
        <f t="shared" si="117"/>
        <v/>
      </c>
      <c r="R249" s="131" t="str">
        <f t="shared" si="117"/>
        <v/>
      </c>
      <c r="S249" s="131" t="str">
        <f t="shared" si="117"/>
        <v/>
      </c>
      <c r="T249" s="131" t="str">
        <f t="shared" si="117"/>
        <v/>
      </c>
      <c r="U249" s="131" t="str">
        <f t="shared" si="117"/>
        <v/>
      </c>
      <c r="V249" s="131" t="str">
        <f t="shared" si="118"/>
        <v/>
      </c>
      <c r="W249" s="131" t="str">
        <f t="shared" si="118"/>
        <v/>
      </c>
      <c r="X249" s="131" t="str">
        <f t="shared" si="118"/>
        <v/>
      </c>
      <c r="Y249" s="131" t="str">
        <f t="shared" si="118"/>
        <v/>
      </c>
      <c r="Z249" s="131" t="str">
        <f t="shared" si="118"/>
        <v/>
      </c>
      <c r="AA249" s="131" t="str">
        <f t="shared" si="118"/>
        <v/>
      </c>
      <c r="AB249" s="131" t="str">
        <f t="shared" si="118"/>
        <v/>
      </c>
      <c r="AC249" s="131" t="str">
        <f t="shared" si="118"/>
        <v/>
      </c>
      <c r="AD249" s="131" t="str">
        <f t="shared" si="118"/>
        <v/>
      </c>
      <c r="AE249" s="131" t="str">
        <f t="shared" si="118"/>
        <v/>
      </c>
      <c r="AF249" s="131" t="str">
        <f t="shared" si="119"/>
        <v/>
      </c>
      <c r="AG249" s="131" t="str">
        <f t="shared" si="119"/>
        <v/>
      </c>
      <c r="AH249" s="131" t="str">
        <f t="shared" si="119"/>
        <v/>
      </c>
      <c r="AI249" s="131" t="str">
        <f t="shared" si="119"/>
        <v/>
      </c>
      <c r="AJ249" s="131" t="str">
        <f t="shared" si="119"/>
        <v/>
      </c>
      <c r="AK249" s="131" t="str">
        <f t="shared" si="119"/>
        <v/>
      </c>
      <c r="AL249" s="131" t="str">
        <f t="shared" si="119"/>
        <v/>
      </c>
      <c r="AM249" s="131" t="str">
        <f t="shared" si="119"/>
        <v/>
      </c>
      <c r="AN249" s="131" t="str">
        <f t="shared" si="119"/>
        <v/>
      </c>
      <c r="AO249" s="131" t="str">
        <f t="shared" si="119"/>
        <v/>
      </c>
      <c r="AP249" s="131" t="str">
        <f t="shared" si="120"/>
        <v/>
      </c>
      <c r="AQ249" s="131" t="str">
        <f t="shared" si="120"/>
        <v/>
      </c>
      <c r="AR249" s="131" t="str">
        <f t="shared" si="120"/>
        <v/>
      </c>
      <c r="AS249" s="131" t="str">
        <f t="shared" si="120"/>
        <v/>
      </c>
      <c r="AT249" s="131" t="str">
        <f t="shared" si="120"/>
        <v/>
      </c>
      <c r="AU249" s="131" t="str">
        <f t="shared" si="120"/>
        <v/>
      </c>
      <c r="AV249" s="131" t="str">
        <f t="shared" si="120"/>
        <v/>
      </c>
      <c r="AW249" s="131" t="str">
        <f t="shared" si="120"/>
        <v/>
      </c>
      <c r="AX249" s="131" t="str">
        <f t="shared" si="120"/>
        <v/>
      </c>
      <c r="AY249" s="131" t="str">
        <f t="shared" si="120"/>
        <v/>
      </c>
      <c r="AZ249" s="131" t="str">
        <f t="shared" si="120"/>
        <v/>
      </c>
    </row>
    <row r="250" spans="1:52" x14ac:dyDescent="0.2">
      <c r="A250" s="135">
        <v>241</v>
      </c>
      <c r="B250" s="131" t="str">
        <f t="shared" ref="B250:K264" si="121">IFERROR(VLOOKUP($B$3&amp;"_"&amp;B$8&amp;$A250,LookUpTable_CountyName_AllYears,3,FALSE),"")</f>
        <v/>
      </c>
      <c r="C250" s="131" t="str">
        <f t="shared" si="121"/>
        <v/>
      </c>
      <c r="D250" s="131" t="str">
        <f t="shared" si="121"/>
        <v/>
      </c>
      <c r="E250" s="131" t="str">
        <f t="shared" si="121"/>
        <v/>
      </c>
      <c r="F250" s="131" t="str">
        <f t="shared" si="121"/>
        <v/>
      </c>
      <c r="G250" s="131" t="str">
        <f t="shared" si="121"/>
        <v/>
      </c>
      <c r="H250" s="131" t="str">
        <f t="shared" si="121"/>
        <v/>
      </c>
      <c r="I250" s="131" t="str">
        <f t="shared" si="121"/>
        <v/>
      </c>
      <c r="J250" s="131" t="str">
        <f t="shared" si="121"/>
        <v/>
      </c>
      <c r="K250" s="131" t="str">
        <f t="shared" si="121"/>
        <v/>
      </c>
      <c r="L250" s="131" t="str">
        <f t="shared" ref="L250:U264" si="122">IFERROR(VLOOKUP($B$3&amp;"_"&amp;L$8&amp;$A250,LookUpTable_CountyName_AllYears,3,FALSE),"")</f>
        <v/>
      </c>
      <c r="M250" s="131" t="str">
        <f t="shared" si="122"/>
        <v/>
      </c>
      <c r="N250" s="131" t="str">
        <f t="shared" si="122"/>
        <v/>
      </c>
      <c r="O250" s="131" t="str">
        <f t="shared" si="122"/>
        <v/>
      </c>
      <c r="P250" s="131" t="str">
        <f t="shared" si="122"/>
        <v/>
      </c>
      <c r="Q250" s="131" t="str">
        <f t="shared" si="122"/>
        <v/>
      </c>
      <c r="R250" s="131" t="str">
        <f t="shared" si="122"/>
        <v/>
      </c>
      <c r="S250" s="131" t="str">
        <f t="shared" si="122"/>
        <v/>
      </c>
      <c r="T250" s="131" t="str">
        <f t="shared" si="122"/>
        <v/>
      </c>
      <c r="U250" s="131" t="str">
        <f t="shared" si="122"/>
        <v/>
      </c>
      <c r="V250" s="131" t="str">
        <f t="shared" ref="V250:AE264" si="123">IFERROR(VLOOKUP($B$3&amp;"_"&amp;V$8&amp;$A250,LookUpTable_CountyName_AllYears,3,FALSE),"")</f>
        <v/>
      </c>
      <c r="W250" s="131" t="str">
        <f t="shared" si="123"/>
        <v/>
      </c>
      <c r="X250" s="131" t="str">
        <f t="shared" si="123"/>
        <v/>
      </c>
      <c r="Y250" s="131" t="str">
        <f t="shared" si="123"/>
        <v/>
      </c>
      <c r="Z250" s="131" t="str">
        <f t="shared" si="123"/>
        <v/>
      </c>
      <c r="AA250" s="131" t="str">
        <f t="shared" si="123"/>
        <v/>
      </c>
      <c r="AB250" s="131" t="str">
        <f t="shared" si="123"/>
        <v/>
      </c>
      <c r="AC250" s="131" t="str">
        <f t="shared" si="123"/>
        <v/>
      </c>
      <c r="AD250" s="131" t="str">
        <f t="shared" si="123"/>
        <v/>
      </c>
      <c r="AE250" s="131" t="str">
        <f t="shared" si="123"/>
        <v/>
      </c>
      <c r="AF250" s="131" t="str">
        <f t="shared" ref="AF250:AO264" si="124">IFERROR(VLOOKUP($B$3&amp;"_"&amp;AF$8&amp;$A250,LookUpTable_CountyName_AllYears,3,FALSE),"")</f>
        <v/>
      </c>
      <c r="AG250" s="131" t="str">
        <f t="shared" si="124"/>
        <v/>
      </c>
      <c r="AH250" s="131" t="str">
        <f t="shared" si="124"/>
        <v/>
      </c>
      <c r="AI250" s="131" t="str">
        <f t="shared" si="124"/>
        <v/>
      </c>
      <c r="AJ250" s="131" t="str">
        <f t="shared" si="124"/>
        <v/>
      </c>
      <c r="AK250" s="131" t="str">
        <f t="shared" si="124"/>
        <v/>
      </c>
      <c r="AL250" s="131" t="str">
        <f t="shared" si="124"/>
        <v/>
      </c>
      <c r="AM250" s="131" t="str">
        <f t="shared" si="124"/>
        <v/>
      </c>
      <c r="AN250" s="131" t="str">
        <f t="shared" si="124"/>
        <v/>
      </c>
      <c r="AO250" s="131" t="str">
        <f t="shared" si="124"/>
        <v/>
      </c>
      <c r="AP250" s="131" t="str">
        <f t="shared" ref="AP250:AZ264" si="125">IFERROR(VLOOKUP($B$3&amp;"_"&amp;AP$8&amp;$A250,LookUpTable_CountyName_AllYears,3,FALSE),"")</f>
        <v/>
      </c>
      <c r="AQ250" s="131" t="str">
        <f t="shared" si="125"/>
        <v/>
      </c>
      <c r="AR250" s="131" t="str">
        <f t="shared" si="125"/>
        <v/>
      </c>
      <c r="AS250" s="131" t="str">
        <f t="shared" si="125"/>
        <v/>
      </c>
      <c r="AT250" s="131" t="str">
        <f t="shared" si="125"/>
        <v/>
      </c>
      <c r="AU250" s="131" t="str">
        <f t="shared" si="125"/>
        <v/>
      </c>
      <c r="AV250" s="131" t="str">
        <f t="shared" si="125"/>
        <v/>
      </c>
      <c r="AW250" s="131" t="str">
        <f t="shared" si="125"/>
        <v/>
      </c>
      <c r="AX250" s="131" t="str">
        <f t="shared" si="125"/>
        <v/>
      </c>
      <c r="AY250" s="131" t="str">
        <f t="shared" si="125"/>
        <v/>
      </c>
      <c r="AZ250" s="131" t="str">
        <f t="shared" si="125"/>
        <v/>
      </c>
    </row>
    <row r="251" spans="1:52" x14ac:dyDescent="0.2">
      <c r="A251" s="135">
        <v>242</v>
      </c>
      <c r="B251" s="131" t="str">
        <f t="shared" si="121"/>
        <v/>
      </c>
      <c r="C251" s="131" t="str">
        <f t="shared" si="121"/>
        <v/>
      </c>
      <c r="D251" s="131" t="str">
        <f t="shared" si="121"/>
        <v/>
      </c>
      <c r="E251" s="131" t="str">
        <f t="shared" si="121"/>
        <v/>
      </c>
      <c r="F251" s="131" t="str">
        <f t="shared" si="121"/>
        <v/>
      </c>
      <c r="G251" s="131" t="str">
        <f t="shared" si="121"/>
        <v/>
      </c>
      <c r="H251" s="131" t="str">
        <f t="shared" si="121"/>
        <v/>
      </c>
      <c r="I251" s="131" t="str">
        <f t="shared" si="121"/>
        <v/>
      </c>
      <c r="J251" s="131" t="str">
        <f t="shared" si="121"/>
        <v/>
      </c>
      <c r="K251" s="131" t="str">
        <f t="shared" si="121"/>
        <v/>
      </c>
      <c r="L251" s="131" t="str">
        <f t="shared" si="122"/>
        <v/>
      </c>
      <c r="M251" s="131" t="str">
        <f t="shared" si="122"/>
        <v/>
      </c>
      <c r="N251" s="131" t="str">
        <f t="shared" si="122"/>
        <v/>
      </c>
      <c r="O251" s="131" t="str">
        <f t="shared" si="122"/>
        <v/>
      </c>
      <c r="P251" s="131" t="str">
        <f t="shared" si="122"/>
        <v/>
      </c>
      <c r="Q251" s="131" t="str">
        <f t="shared" si="122"/>
        <v/>
      </c>
      <c r="R251" s="131" t="str">
        <f t="shared" si="122"/>
        <v/>
      </c>
      <c r="S251" s="131" t="str">
        <f t="shared" si="122"/>
        <v/>
      </c>
      <c r="T251" s="131" t="str">
        <f t="shared" si="122"/>
        <v/>
      </c>
      <c r="U251" s="131" t="str">
        <f t="shared" si="122"/>
        <v/>
      </c>
      <c r="V251" s="131" t="str">
        <f t="shared" si="123"/>
        <v/>
      </c>
      <c r="W251" s="131" t="str">
        <f t="shared" si="123"/>
        <v/>
      </c>
      <c r="X251" s="131" t="str">
        <f t="shared" si="123"/>
        <v/>
      </c>
      <c r="Y251" s="131" t="str">
        <f t="shared" si="123"/>
        <v/>
      </c>
      <c r="Z251" s="131" t="str">
        <f t="shared" si="123"/>
        <v/>
      </c>
      <c r="AA251" s="131" t="str">
        <f t="shared" si="123"/>
        <v/>
      </c>
      <c r="AB251" s="131" t="str">
        <f t="shared" si="123"/>
        <v/>
      </c>
      <c r="AC251" s="131" t="str">
        <f t="shared" si="123"/>
        <v/>
      </c>
      <c r="AD251" s="131" t="str">
        <f t="shared" si="123"/>
        <v/>
      </c>
      <c r="AE251" s="131" t="str">
        <f t="shared" si="123"/>
        <v/>
      </c>
      <c r="AF251" s="131" t="str">
        <f t="shared" si="124"/>
        <v/>
      </c>
      <c r="AG251" s="131" t="str">
        <f t="shared" si="124"/>
        <v/>
      </c>
      <c r="AH251" s="131" t="str">
        <f t="shared" si="124"/>
        <v/>
      </c>
      <c r="AI251" s="131" t="str">
        <f t="shared" si="124"/>
        <v/>
      </c>
      <c r="AJ251" s="131" t="str">
        <f t="shared" si="124"/>
        <v/>
      </c>
      <c r="AK251" s="131" t="str">
        <f t="shared" si="124"/>
        <v/>
      </c>
      <c r="AL251" s="131" t="str">
        <f t="shared" si="124"/>
        <v/>
      </c>
      <c r="AM251" s="131" t="str">
        <f t="shared" si="124"/>
        <v/>
      </c>
      <c r="AN251" s="131" t="str">
        <f t="shared" si="124"/>
        <v/>
      </c>
      <c r="AO251" s="131" t="str">
        <f t="shared" si="124"/>
        <v/>
      </c>
      <c r="AP251" s="131" t="str">
        <f t="shared" si="125"/>
        <v/>
      </c>
      <c r="AQ251" s="131" t="str">
        <f t="shared" si="125"/>
        <v/>
      </c>
      <c r="AR251" s="131" t="str">
        <f t="shared" si="125"/>
        <v/>
      </c>
      <c r="AS251" s="131" t="str">
        <f t="shared" si="125"/>
        <v/>
      </c>
      <c r="AT251" s="131" t="str">
        <f t="shared" si="125"/>
        <v/>
      </c>
      <c r="AU251" s="131" t="str">
        <f t="shared" si="125"/>
        <v/>
      </c>
      <c r="AV251" s="131" t="str">
        <f t="shared" si="125"/>
        <v/>
      </c>
      <c r="AW251" s="131" t="str">
        <f t="shared" si="125"/>
        <v/>
      </c>
      <c r="AX251" s="131" t="str">
        <f t="shared" si="125"/>
        <v/>
      </c>
      <c r="AY251" s="131" t="str">
        <f t="shared" si="125"/>
        <v/>
      </c>
      <c r="AZ251" s="131" t="str">
        <f t="shared" si="125"/>
        <v/>
      </c>
    </row>
    <row r="252" spans="1:52" x14ac:dyDescent="0.2">
      <c r="A252" s="135">
        <v>243</v>
      </c>
      <c r="B252" s="131" t="str">
        <f t="shared" si="121"/>
        <v/>
      </c>
      <c r="C252" s="131" t="str">
        <f t="shared" si="121"/>
        <v/>
      </c>
      <c r="D252" s="131" t="str">
        <f t="shared" si="121"/>
        <v/>
      </c>
      <c r="E252" s="131" t="str">
        <f t="shared" si="121"/>
        <v/>
      </c>
      <c r="F252" s="131" t="str">
        <f t="shared" si="121"/>
        <v/>
      </c>
      <c r="G252" s="131" t="str">
        <f t="shared" si="121"/>
        <v/>
      </c>
      <c r="H252" s="131" t="str">
        <f t="shared" si="121"/>
        <v/>
      </c>
      <c r="I252" s="131" t="str">
        <f t="shared" si="121"/>
        <v/>
      </c>
      <c r="J252" s="131" t="str">
        <f t="shared" si="121"/>
        <v/>
      </c>
      <c r="K252" s="131" t="str">
        <f t="shared" si="121"/>
        <v/>
      </c>
      <c r="L252" s="131" t="str">
        <f t="shared" si="122"/>
        <v/>
      </c>
      <c r="M252" s="131" t="str">
        <f t="shared" si="122"/>
        <v/>
      </c>
      <c r="N252" s="131" t="str">
        <f t="shared" si="122"/>
        <v/>
      </c>
      <c r="O252" s="131" t="str">
        <f t="shared" si="122"/>
        <v/>
      </c>
      <c r="P252" s="131" t="str">
        <f t="shared" si="122"/>
        <v/>
      </c>
      <c r="Q252" s="131" t="str">
        <f t="shared" si="122"/>
        <v/>
      </c>
      <c r="R252" s="131" t="str">
        <f t="shared" si="122"/>
        <v/>
      </c>
      <c r="S252" s="131" t="str">
        <f t="shared" si="122"/>
        <v/>
      </c>
      <c r="T252" s="131" t="str">
        <f t="shared" si="122"/>
        <v/>
      </c>
      <c r="U252" s="131" t="str">
        <f t="shared" si="122"/>
        <v/>
      </c>
      <c r="V252" s="131" t="str">
        <f t="shared" si="123"/>
        <v/>
      </c>
      <c r="W252" s="131" t="str">
        <f t="shared" si="123"/>
        <v/>
      </c>
      <c r="X252" s="131" t="str">
        <f t="shared" si="123"/>
        <v/>
      </c>
      <c r="Y252" s="131" t="str">
        <f t="shared" si="123"/>
        <v/>
      </c>
      <c r="Z252" s="131" t="str">
        <f t="shared" si="123"/>
        <v/>
      </c>
      <c r="AA252" s="131" t="str">
        <f t="shared" si="123"/>
        <v/>
      </c>
      <c r="AB252" s="131" t="str">
        <f t="shared" si="123"/>
        <v/>
      </c>
      <c r="AC252" s="131" t="str">
        <f t="shared" si="123"/>
        <v/>
      </c>
      <c r="AD252" s="131" t="str">
        <f t="shared" si="123"/>
        <v/>
      </c>
      <c r="AE252" s="131" t="str">
        <f t="shared" si="123"/>
        <v/>
      </c>
      <c r="AF252" s="131" t="str">
        <f t="shared" si="124"/>
        <v/>
      </c>
      <c r="AG252" s="131" t="str">
        <f t="shared" si="124"/>
        <v/>
      </c>
      <c r="AH252" s="131" t="str">
        <f t="shared" si="124"/>
        <v/>
      </c>
      <c r="AI252" s="131" t="str">
        <f t="shared" si="124"/>
        <v/>
      </c>
      <c r="AJ252" s="131" t="str">
        <f t="shared" si="124"/>
        <v/>
      </c>
      <c r="AK252" s="131" t="str">
        <f t="shared" si="124"/>
        <v/>
      </c>
      <c r="AL252" s="131" t="str">
        <f t="shared" si="124"/>
        <v/>
      </c>
      <c r="AM252" s="131" t="str">
        <f t="shared" si="124"/>
        <v/>
      </c>
      <c r="AN252" s="131" t="str">
        <f t="shared" si="124"/>
        <v/>
      </c>
      <c r="AO252" s="131" t="str">
        <f t="shared" si="124"/>
        <v/>
      </c>
      <c r="AP252" s="131" t="str">
        <f t="shared" si="125"/>
        <v/>
      </c>
      <c r="AQ252" s="131" t="str">
        <f t="shared" si="125"/>
        <v/>
      </c>
      <c r="AR252" s="131" t="str">
        <f t="shared" si="125"/>
        <v/>
      </c>
      <c r="AS252" s="131" t="str">
        <f t="shared" si="125"/>
        <v/>
      </c>
      <c r="AT252" s="131" t="str">
        <f t="shared" si="125"/>
        <v/>
      </c>
      <c r="AU252" s="131" t="str">
        <f t="shared" si="125"/>
        <v/>
      </c>
      <c r="AV252" s="131" t="str">
        <f t="shared" si="125"/>
        <v/>
      </c>
      <c r="AW252" s="131" t="str">
        <f t="shared" si="125"/>
        <v/>
      </c>
      <c r="AX252" s="131" t="str">
        <f t="shared" si="125"/>
        <v/>
      </c>
      <c r="AY252" s="131" t="str">
        <f t="shared" si="125"/>
        <v/>
      </c>
      <c r="AZ252" s="131" t="str">
        <f t="shared" si="125"/>
        <v/>
      </c>
    </row>
    <row r="253" spans="1:52" x14ac:dyDescent="0.2">
      <c r="A253" s="135">
        <v>244</v>
      </c>
      <c r="B253" s="131" t="str">
        <f t="shared" si="121"/>
        <v/>
      </c>
      <c r="C253" s="131" t="str">
        <f t="shared" si="121"/>
        <v/>
      </c>
      <c r="D253" s="131" t="str">
        <f t="shared" si="121"/>
        <v/>
      </c>
      <c r="E253" s="131" t="str">
        <f t="shared" si="121"/>
        <v/>
      </c>
      <c r="F253" s="131" t="str">
        <f t="shared" si="121"/>
        <v/>
      </c>
      <c r="G253" s="131" t="str">
        <f t="shared" si="121"/>
        <v/>
      </c>
      <c r="H253" s="131" t="str">
        <f t="shared" si="121"/>
        <v/>
      </c>
      <c r="I253" s="131" t="str">
        <f t="shared" si="121"/>
        <v/>
      </c>
      <c r="J253" s="131" t="str">
        <f t="shared" si="121"/>
        <v/>
      </c>
      <c r="K253" s="131" t="str">
        <f t="shared" si="121"/>
        <v/>
      </c>
      <c r="L253" s="131" t="str">
        <f t="shared" si="122"/>
        <v/>
      </c>
      <c r="M253" s="131" t="str">
        <f t="shared" si="122"/>
        <v/>
      </c>
      <c r="N253" s="131" t="str">
        <f t="shared" si="122"/>
        <v/>
      </c>
      <c r="O253" s="131" t="str">
        <f t="shared" si="122"/>
        <v/>
      </c>
      <c r="P253" s="131" t="str">
        <f t="shared" si="122"/>
        <v/>
      </c>
      <c r="Q253" s="131" t="str">
        <f t="shared" si="122"/>
        <v/>
      </c>
      <c r="R253" s="131" t="str">
        <f t="shared" si="122"/>
        <v/>
      </c>
      <c r="S253" s="131" t="str">
        <f t="shared" si="122"/>
        <v/>
      </c>
      <c r="T253" s="131" t="str">
        <f t="shared" si="122"/>
        <v/>
      </c>
      <c r="U253" s="131" t="str">
        <f t="shared" si="122"/>
        <v/>
      </c>
      <c r="V253" s="131" t="str">
        <f t="shared" si="123"/>
        <v/>
      </c>
      <c r="W253" s="131" t="str">
        <f t="shared" si="123"/>
        <v/>
      </c>
      <c r="X253" s="131" t="str">
        <f t="shared" si="123"/>
        <v/>
      </c>
      <c r="Y253" s="131" t="str">
        <f t="shared" si="123"/>
        <v/>
      </c>
      <c r="Z253" s="131" t="str">
        <f t="shared" si="123"/>
        <v/>
      </c>
      <c r="AA253" s="131" t="str">
        <f t="shared" si="123"/>
        <v/>
      </c>
      <c r="AB253" s="131" t="str">
        <f t="shared" si="123"/>
        <v/>
      </c>
      <c r="AC253" s="131" t="str">
        <f t="shared" si="123"/>
        <v/>
      </c>
      <c r="AD253" s="131" t="str">
        <f t="shared" si="123"/>
        <v/>
      </c>
      <c r="AE253" s="131" t="str">
        <f t="shared" si="123"/>
        <v/>
      </c>
      <c r="AF253" s="131" t="str">
        <f t="shared" si="124"/>
        <v/>
      </c>
      <c r="AG253" s="131" t="str">
        <f t="shared" si="124"/>
        <v/>
      </c>
      <c r="AH253" s="131" t="str">
        <f t="shared" si="124"/>
        <v/>
      </c>
      <c r="AI253" s="131" t="str">
        <f t="shared" si="124"/>
        <v/>
      </c>
      <c r="AJ253" s="131" t="str">
        <f t="shared" si="124"/>
        <v/>
      </c>
      <c r="AK253" s="131" t="str">
        <f t="shared" si="124"/>
        <v/>
      </c>
      <c r="AL253" s="131" t="str">
        <f t="shared" si="124"/>
        <v/>
      </c>
      <c r="AM253" s="131" t="str">
        <f t="shared" si="124"/>
        <v/>
      </c>
      <c r="AN253" s="131" t="str">
        <f t="shared" si="124"/>
        <v/>
      </c>
      <c r="AO253" s="131" t="str">
        <f t="shared" si="124"/>
        <v/>
      </c>
      <c r="AP253" s="131" t="str">
        <f t="shared" si="125"/>
        <v/>
      </c>
      <c r="AQ253" s="131" t="str">
        <f t="shared" si="125"/>
        <v/>
      </c>
      <c r="AR253" s="131" t="str">
        <f t="shared" si="125"/>
        <v/>
      </c>
      <c r="AS253" s="131" t="str">
        <f t="shared" si="125"/>
        <v/>
      </c>
      <c r="AT253" s="131" t="str">
        <f t="shared" si="125"/>
        <v/>
      </c>
      <c r="AU253" s="131" t="str">
        <f t="shared" si="125"/>
        <v/>
      </c>
      <c r="AV253" s="131" t="str">
        <f t="shared" si="125"/>
        <v/>
      </c>
      <c r="AW253" s="131" t="str">
        <f t="shared" si="125"/>
        <v/>
      </c>
      <c r="AX253" s="131" t="str">
        <f t="shared" si="125"/>
        <v/>
      </c>
      <c r="AY253" s="131" t="str">
        <f t="shared" si="125"/>
        <v/>
      </c>
      <c r="AZ253" s="131" t="str">
        <f t="shared" si="125"/>
        <v/>
      </c>
    </row>
    <row r="254" spans="1:52" x14ac:dyDescent="0.2">
      <c r="A254" s="135">
        <v>245</v>
      </c>
      <c r="B254" s="131" t="str">
        <f t="shared" si="121"/>
        <v/>
      </c>
      <c r="C254" s="131" t="str">
        <f t="shared" si="121"/>
        <v/>
      </c>
      <c r="D254" s="131" t="str">
        <f t="shared" si="121"/>
        <v/>
      </c>
      <c r="E254" s="131" t="str">
        <f t="shared" si="121"/>
        <v/>
      </c>
      <c r="F254" s="131" t="str">
        <f t="shared" si="121"/>
        <v/>
      </c>
      <c r="G254" s="131" t="str">
        <f t="shared" si="121"/>
        <v/>
      </c>
      <c r="H254" s="131" t="str">
        <f t="shared" si="121"/>
        <v/>
      </c>
      <c r="I254" s="131" t="str">
        <f t="shared" si="121"/>
        <v/>
      </c>
      <c r="J254" s="131" t="str">
        <f t="shared" si="121"/>
        <v/>
      </c>
      <c r="K254" s="131" t="str">
        <f t="shared" si="121"/>
        <v/>
      </c>
      <c r="L254" s="131" t="str">
        <f t="shared" si="122"/>
        <v/>
      </c>
      <c r="M254" s="131" t="str">
        <f t="shared" si="122"/>
        <v/>
      </c>
      <c r="N254" s="131" t="str">
        <f t="shared" si="122"/>
        <v/>
      </c>
      <c r="O254" s="131" t="str">
        <f t="shared" si="122"/>
        <v/>
      </c>
      <c r="P254" s="131" t="str">
        <f t="shared" si="122"/>
        <v/>
      </c>
      <c r="Q254" s="131" t="str">
        <f t="shared" si="122"/>
        <v/>
      </c>
      <c r="R254" s="131" t="str">
        <f t="shared" si="122"/>
        <v/>
      </c>
      <c r="S254" s="131" t="str">
        <f t="shared" si="122"/>
        <v/>
      </c>
      <c r="T254" s="131" t="str">
        <f t="shared" si="122"/>
        <v/>
      </c>
      <c r="U254" s="131" t="str">
        <f t="shared" si="122"/>
        <v/>
      </c>
      <c r="V254" s="131" t="str">
        <f t="shared" si="123"/>
        <v/>
      </c>
      <c r="W254" s="131" t="str">
        <f t="shared" si="123"/>
        <v/>
      </c>
      <c r="X254" s="131" t="str">
        <f t="shared" si="123"/>
        <v/>
      </c>
      <c r="Y254" s="131" t="str">
        <f t="shared" si="123"/>
        <v/>
      </c>
      <c r="Z254" s="131" t="str">
        <f t="shared" si="123"/>
        <v/>
      </c>
      <c r="AA254" s="131" t="str">
        <f t="shared" si="123"/>
        <v/>
      </c>
      <c r="AB254" s="131" t="str">
        <f t="shared" si="123"/>
        <v/>
      </c>
      <c r="AC254" s="131" t="str">
        <f t="shared" si="123"/>
        <v/>
      </c>
      <c r="AD254" s="131" t="str">
        <f t="shared" si="123"/>
        <v/>
      </c>
      <c r="AE254" s="131" t="str">
        <f t="shared" si="123"/>
        <v/>
      </c>
      <c r="AF254" s="131" t="str">
        <f t="shared" si="124"/>
        <v/>
      </c>
      <c r="AG254" s="131" t="str">
        <f t="shared" si="124"/>
        <v/>
      </c>
      <c r="AH254" s="131" t="str">
        <f t="shared" si="124"/>
        <v/>
      </c>
      <c r="AI254" s="131" t="str">
        <f t="shared" si="124"/>
        <v/>
      </c>
      <c r="AJ254" s="131" t="str">
        <f t="shared" si="124"/>
        <v/>
      </c>
      <c r="AK254" s="131" t="str">
        <f t="shared" si="124"/>
        <v/>
      </c>
      <c r="AL254" s="131" t="str">
        <f t="shared" si="124"/>
        <v/>
      </c>
      <c r="AM254" s="131" t="str">
        <f t="shared" si="124"/>
        <v/>
      </c>
      <c r="AN254" s="131" t="str">
        <f t="shared" si="124"/>
        <v/>
      </c>
      <c r="AO254" s="131" t="str">
        <f t="shared" si="124"/>
        <v/>
      </c>
      <c r="AP254" s="131" t="str">
        <f t="shared" si="125"/>
        <v/>
      </c>
      <c r="AQ254" s="131" t="str">
        <f t="shared" si="125"/>
        <v/>
      </c>
      <c r="AR254" s="131" t="str">
        <f t="shared" si="125"/>
        <v/>
      </c>
      <c r="AS254" s="131" t="str">
        <f t="shared" si="125"/>
        <v/>
      </c>
      <c r="AT254" s="131" t="str">
        <f t="shared" si="125"/>
        <v/>
      </c>
      <c r="AU254" s="131" t="str">
        <f t="shared" si="125"/>
        <v/>
      </c>
      <c r="AV254" s="131" t="str">
        <f t="shared" si="125"/>
        <v/>
      </c>
      <c r="AW254" s="131" t="str">
        <f t="shared" si="125"/>
        <v/>
      </c>
      <c r="AX254" s="131" t="str">
        <f t="shared" si="125"/>
        <v/>
      </c>
      <c r="AY254" s="131" t="str">
        <f t="shared" si="125"/>
        <v/>
      </c>
      <c r="AZ254" s="131" t="str">
        <f t="shared" si="125"/>
        <v/>
      </c>
    </row>
    <row r="255" spans="1:52" x14ac:dyDescent="0.2">
      <c r="A255" s="135">
        <v>246</v>
      </c>
      <c r="B255" s="131" t="str">
        <f t="shared" si="121"/>
        <v/>
      </c>
      <c r="C255" s="131" t="str">
        <f t="shared" si="121"/>
        <v/>
      </c>
      <c r="D255" s="131" t="str">
        <f t="shared" si="121"/>
        <v/>
      </c>
      <c r="E255" s="131" t="str">
        <f t="shared" si="121"/>
        <v/>
      </c>
      <c r="F255" s="131" t="str">
        <f t="shared" si="121"/>
        <v/>
      </c>
      <c r="G255" s="131" t="str">
        <f t="shared" si="121"/>
        <v/>
      </c>
      <c r="H255" s="131" t="str">
        <f t="shared" si="121"/>
        <v/>
      </c>
      <c r="I255" s="131" t="str">
        <f t="shared" si="121"/>
        <v/>
      </c>
      <c r="J255" s="131" t="str">
        <f t="shared" si="121"/>
        <v/>
      </c>
      <c r="K255" s="131" t="str">
        <f t="shared" si="121"/>
        <v/>
      </c>
      <c r="L255" s="131" t="str">
        <f t="shared" si="122"/>
        <v/>
      </c>
      <c r="M255" s="131" t="str">
        <f t="shared" si="122"/>
        <v/>
      </c>
      <c r="N255" s="131" t="str">
        <f t="shared" si="122"/>
        <v/>
      </c>
      <c r="O255" s="131" t="str">
        <f t="shared" si="122"/>
        <v/>
      </c>
      <c r="P255" s="131" t="str">
        <f t="shared" si="122"/>
        <v/>
      </c>
      <c r="Q255" s="131" t="str">
        <f t="shared" si="122"/>
        <v/>
      </c>
      <c r="R255" s="131" t="str">
        <f t="shared" si="122"/>
        <v/>
      </c>
      <c r="S255" s="131" t="str">
        <f t="shared" si="122"/>
        <v/>
      </c>
      <c r="T255" s="131" t="str">
        <f t="shared" si="122"/>
        <v/>
      </c>
      <c r="U255" s="131" t="str">
        <f t="shared" si="122"/>
        <v/>
      </c>
      <c r="V255" s="131" t="str">
        <f t="shared" si="123"/>
        <v/>
      </c>
      <c r="W255" s="131" t="str">
        <f t="shared" si="123"/>
        <v/>
      </c>
      <c r="X255" s="131" t="str">
        <f t="shared" si="123"/>
        <v/>
      </c>
      <c r="Y255" s="131" t="str">
        <f t="shared" si="123"/>
        <v/>
      </c>
      <c r="Z255" s="131" t="str">
        <f t="shared" si="123"/>
        <v/>
      </c>
      <c r="AA255" s="131" t="str">
        <f t="shared" si="123"/>
        <v/>
      </c>
      <c r="AB255" s="131" t="str">
        <f t="shared" si="123"/>
        <v/>
      </c>
      <c r="AC255" s="131" t="str">
        <f t="shared" si="123"/>
        <v/>
      </c>
      <c r="AD255" s="131" t="str">
        <f t="shared" si="123"/>
        <v/>
      </c>
      <c r="AE255" s="131" t="str">
        <f t="shared" si="123"/>
        <v/>
      </c>
      <c r="AF255" s="131" t="str">
        <f t="shared" si="124"/>
        <v/>
      </c>
      <c r="AG255" s="131" t="str">
        <f t="shared" si="124"/>
        <v/>
      </c>
      <c r="AH255" s="131" t="str">
        <f t="shared" si="124"/>
        <v/>
      </c>
      <c r="AI255" s="131" t="str">
        <f t="shared" si="124"/>
        <v/>
      </c>
      <c r="AJ255" s="131" t="str">
        <f t="shared" si="124"/>
        <v/>
      </c>
      <c r="AK255" s="131" t="str">
        <f t="shared" si="124"/>
        <v/>
      </c>
      <c r="AL255" s="131" t="str">
        <f t="shared" si="124"/>
        <v/>
      </c>
      <c r="AM255" s="131" t="str">
        <f t="shared" si="124"/>
        <v/>
      </c>
      <c r="AN255" s="131" t="str">
        <f t="shared" si="124"/>
        <v/>
      </c>
      <c r="AO255" s="131" t="str">
        <f t="shared" si="124"/>
        <v/>
      </c>
      <c r="AP255" s="131" t="str">
        <f t="shared" si="125"/>
        <v/>
      </c>
      <c r="AQ255" s="131" t="str">
        <f t="shared" si="125"/>
        <v/>
      </c>
      <c r="AR255" s="131" t="str">
        <f t="shared" si="125"/>
        <v/>
      </c>
      <c r="AS255" s="131" t="str">
        <f t="shared" si="125"/>
        <v/>
      </c>
      <c r="AT255" s="131" t="str">
        <f t="shared" si="125"/>
        <v/>
      </c>
      <c r="AU255" s="131" t="str">
        <f t="shared" si="125"/>
        <v/>
      </c>
      <c r="AV255" s="131" t="str">
        <f t="shared" si="125"/>
        <v/>
      </c>
      <c r="AW255" s="131" t="str">
        <f t="shared" si="125"/>
        <v/>
      </c>
      <c r="AX255" s="131" t="str">
        <f t="shared" si="125"/>
        <v/>
      </c>
      <c r="AY255" s="131" t="str">
        <f t="shared" si="125"/>
        <v/>
      </c>
      <c r="AZ255" s="131" t="str">
        <f t="shared" si="125"/>
        <v/>
      </c>
    </row>
    <row r="256" spans="1:52" x14ac:dyDescent="0.2">
      <c r="A256" s="135">
        <v>247</v>
      </c>
      <c r="B256" s="131" t="str">
        <f t="shared" si="121"/>
        <v/>
      </c>
      <c r="C256" s="131" t="str">
        <f t="shared" si="121"/>
        <v/>
      </c>
      <c r="D256" s="131" t="str">
        <f t="shared" si="121"/>
        <v/>
      </c>
      <c r="E256" s="131" t="str">
        <f t="shared" si="121"/>
        <v/>
      </c>
      <c r="F256" s="131" t="str">
        <f t="shared" si="121"/>
        <v/>
      </c>
      <c r="G256" s="131" t="str">
        <f t="shared" si="121"/>
        <v/>
      </c>
      <c r="H256" s="131" t="str">
        <f t="shared" si="121"/>
        <v/>
      </c>
      <c r="I256" s="131" t="str">
        <f t="shared" si="121"/>
        <v/>
      </c>
      <c r="J256" s="131" t="str">
        <f t="shared" si="121"/>
        <v/>
      </c>
      <c r="K256" s="131" t="str">
        <f t="shared" si="121"/>
        <v/>
      </c>
      <c r="L256" s="131" t="str">
        <f t="shared" si="122"/>
        <v/>
      </c>
      <c r="M256" s="131" t="str">
        <f t="shared" si="122"/>
        <v/>
      </c>
      <c r="N256" s="131" t="str">
        <f t="shared" si="122"/>
        <v/>
      </c>
      <c r="O256" s="131" t="str">
        <f t="shared" si="122"/>
        <v/>
      </c>
      <c r="P256" s="131" t="str">
        <f t="shared" si="122"/>
        <v/>
      </c>
      <c r="Q256" s="131" t="str">
        <f t="shared" si="122"/>
        <v/>
      </c>
      <c r="R256" s="131" t="str">
        <f t="shared" si="122"/>
        <v/>
      </c>
      <c r="S256" s="131" t="str">
        <f t="shared" si="122"/>
        <v/>
      </c>
      <c r="T256" s="131" t="str">
        <f t="shared" si="122"/>
        <v/>
      </c>
      <c r="U256" s="131" t="str">
        <f t="shared" si="122"/>
        <v/>
      </c>
      <c r="V256" s="131" t="str">
        <f t="shared" si="123"/>
        <v/>
      </c>
      <c r="W256" s="131" t="str">
        <f t="shared" si="123"/>
        <v/>
      </c>
      <c r="X256" s="131" t="str">
        <f t="shared" si="123"/>
        <v/>
      </c>
      <c r="Y256" s="131" t="str">
        <f t="shared" si="123"/>
        <v/>
      </c>
      <c r="Z256" s="131" t="str">
        <f t="shared" si="123"/>
        <v/>
      </c>
      <c r="AA256" s="131" t="str">
        <f t="shared" si="123"/>
        <v/>
      </c>
      <c r="AB256" s="131" t="str">
        <f t="shared" si="123"/>
        <v/>
      </c>
      <c r="AC256" s="131" t="str">
        <f t="shared" si="123"/>
        <v/>
      </c>
      <c r="AD256" s="131" t="str">
        <f t="shared" si="123"/>
        <v/>
      </c>
      <c r="AE256" s="131" t="str">
        <f t="shared" si="123"/>
        <v/>
      </c>
      <c r="AF256" s="131" t="str">
        <f t="shared" si="124"/>
        <v/>
      </c>
      <c r="AG256" s="131" t="str">
        <f t="shared" si="124"/>
        <v/>
      </c>
      <c r="AH256" s="131" t="str">
        <f t="shared" si="124"/>
        <v/>
      </c>
      <c r="AI256" s="131" t="str">
        <f t="shared" si="124"/>
        <v/>
      </c>
      <c r="AJ256" s="131" t="str">
        <f t="shared" si="124"/>
        <v/>
      </c>
      <c r="AK256" s="131" t="str">
        <f t="shared" si="124"/>
        <v/>
      </c>
      <c r="AL256" s="131" t="str">
        <f t="shared" si="124"/>
        <v/>
      </c>
      <c r="AM256" s="131" t="str">
        <f t="shared" si="124"/>
        <v/>
      </c>
      <c r="AN256" s="131" t="str">
        <f t="shared" si="124"/>
        <v/>
      </c>
      <c r="AO256" s="131" t="str">
        <f t="shared" si="124"/>
        <v/>
      </c>
      <c r="AP256" s="131" t="str">
        <f t="shared" si="125"/>
        <v/>
      </c>
      <c r="AQ256" s="131" t="str">
        <f t="shared" si="125"/>
        <v/>
      </c>
      <c r="AR256" s="131" t="str">
        <f t="shared" si="125"/>
        <v/>
      </c>
      <c r="AS256" s="131" t="str">
        <f t="shared" si="125"/>
        <v/>
      </c>
      <c r="AT256" s="131" t="str">
        <f t="shared" si="125"/>
        <v/>
      </c>
      <c r="AU256" s="131" t="str">
        <f t="shared" si="125"/>
        <v/>
      </c>
      <c r="AV256" s="131" t="str">
        <f t="shared" si="125"/>
        <v/>
      </c>
      <c r="AW256" s="131" t="str">
        <f t="shared" si="125"/>
        <v/>
      </c>
      <c r="AX256" s="131" t="str">
        <f t="shared" si="125"/>
        <v/>
      </c>
      <c r="AY256" s="131" t="str">
        <f t="shared" si="125"/>
        <v/>
      </c>
      <c r="AZ256" s="131" t="str">
        <f t="shared" si="125"/>
        <v/>
      </c>
    </row>
    <row r="257" spans="1:52" x14ac:dyDescent="0.2">
      <c r="A257" s="135">
        <v>248</v>
      </c>
      <c r="B257" s="131" t="str">
        <f t="shared" si="121"/>
        <v/>
      </c>
      <c r="C257" s="131" t="str">
        <f t="shared" si="121"/>
        <v/>
      </c>
      <c r="D257" s="131" t="str">
        <f t="shared" si="121"/>
        <v/>
      </c>
      <c r="E257" s="131" t="str">
        <f t="shared" si="121"/>
        <v/>
      </c>
      <c r="F257" s="131" t="str">
        <f t="shared" si="121"/>
        <v/>
      </c>
      <c r="G257" s="131" t="str">
        <f t="shared" si="121"/>
        <v/>
      </c>
      <c r="H257" s="131" t="str">
        <f t="shared" si="121"/>
        <v/>
      </c>
      <c r="I257" s="131" t="str">
        <f t="shared" si="121"/>
        <v/>
      </c>
      <c r="J257" s="131" t="str">
        <f t="shared" si="121"/>
        <v/>
      </c>
      <c r="K257" s="131" t="str">
        <f t="shared" si="121"/>
        <v/>
      </c>
      <c r="L257" s="131" t="str">
        <f t="shared" si="122"/>
        <v/>
      </c>
      <c r="M257" s="131" t="str">
        <f t="shared" si="122"/>
        <v/>
      </c>
      <c r="N257" s="131" t="str">
        <f t="shared" si="122"/>
        <v/>
      </c>
      <c r="O257" s="131" t="str">
        <f t="shared" si="122"/>
        <v/>
      </c>
      <c r="P257" s="131" t="str">
        <f t="shared" si="122"/>
        <v/>
      </c>
      <c r="Q257" s="131" t="str">
        <f t="shared" si="122"/>
        <v/>
      </c>
      <c r="R257" s="131" t="str">
        <f t="shared" si="122"/>
        <v/>
      </c>
      <c r="S257" s="131" t="str">
        <f t="shared" si="122"/>
        <v/>
      </c>
      <c r="T257" s="131" t="str">
        <f t="shared" si="122"/>
        <v/>
      </c>
      <c r="U257" s="131" t="str">
        <f t="shared" si="122"/>
        <v/>
      </c>
      <c r="V257" s="131" t="str">
        <f t="shared" si="123"/>
        <v/>
      </c>
      <c r="W257" s="131" t="str">
        <f t="shared" si="123"/>
        <v/>
      </c>
      <c r="X257" s="131" t="str">
        <f t="shared" si="123"/>
        <v/>
      </c>
      <c r="Y257" s="131" t="str">
        <f t="shared" si="123"/>
        <v/>
      </c>
      <c r="Z257" s="131" t="str">
        <f t="shared" si="123"/>
        <v/>
      </c>
      <c r="AA257" s="131" t="str">
        <f t="shared" si="123"/>
        <v/>
      </c>
      <c r="AB257" s="131" t="str">
        <f t="shared" si="123"/>
        <v/>
      </c>
      <c r="AC257" s="131" t="str">
        <f t="shared" si="123"/>
        <v/>
      </c>
      <c r="AD257" s="131" t="str">
        <f t="shared" si="123"/>
        <v/>
      </c>
      <c r="AE257" s="131" t="str">
        <f t="shared" si="123"/>
        <v/>
      </c>
      <c r="AF257" s="131" t="str">
        <f t="shared" si="124"/>
        <v/>
      </c>
      <c r="AG257" s="131" t="str">
        <f t="shared" si="124"/>
        <v/>
      </c>
      <c r="AH257" s="131" t="str">
        <f t="shared" si="124"/>
        <v/>
      </c>
      <c r="AI257" s="131" t="str">
        <f t="shared" si="124"/>
        <v/>
      </c>
      <c r="AJ257" s="131" t="str">
        <f t="shared" si="124"/>
        <v/>
      </c>
      <c r="AK257" s="131" t="str">
        <f t="shared" si="124"/>
        <v/>
      </c>
      <c r="AL257" s="131" t="str">
        <f t="shared" si="124"/>
        <v/>
      </c>
      <c r="AM257" s="131" t="str">
        <f t="shared" si="124"/>
        <v/>
      </c>
      <c r="AN257" s="131" t="str">
        <f t="shared" si="124"/>
        <v/>
      </c>
      <c r="AO257" s="131" t="str">
        <f t="shared" si="124"/>
        <v/>
      </c>
      <c r="AP257" s="131" t="str">
        <f t="shared" si="125"/>
        <v/>
      </c>
      <c r="AQ257" s="131" t="str">
        <f t="shared" si="125"/>
        <v/>
      </c>
      <c r="AR257" s="131" t="str">
        <f t="shared" si="125"/>
        <v/>
      </c>
      <c r="AS257" s="131" t="str">
        <f t="shared" si="125"/>
        <v/>
      </c>
      <c r="AT257" s="131" t="str">
        <f t="shared" si="125"/>
        <v/>
      </c>
      <c r="AU257" s="131" t="str">
        <f t="shared" si="125"/>
        <v/>
      </c>
      <c r="AV257" s="131" t="str">
        <f t="shared" si="125"/>
        <v/>
      </c>
      <c r="AW257" s="131" t="str">
        <f t="shared" si="125"/>
        <v/>
      </c>
      <c r="AX257" s="131" t="str">
        <f t="shared" si="125"/>
        <v/>
      </c>
      <c r="AY257" s="131" t="str">
        <f t="shared" si="125"/>
        <v/>
      </c>
      <c r="AZ257" s="131" t="str">
        <f t="shared" si="125"/>
        <v/>
      </c>
    </row>
    <row r="258" spans="1:52" x14ac:dyDescent="0.2">
      <c r="A258" s="135">
        <v>249</v>
      </c>
      <c r="B258" s="131" t="str">
        <f t="shared" si="121"/>
        <v/>
      </c>
      <c r="C258" s="131" t="str">
        <f t="shared" si="121"/>
        <v/>
      </c>
      <c r="D258" s="131" t="str">
        <f t="shared" si="121"/>
        <v/>
      </c>
      <c r="E258" s="131" t="str">
        <f t="shared" si="121"/>
        <v/>
      </c>
      <c r="F258" s="131" t="str">
        <f t="shared" si="121"/>
        <v/>
      </c>
      <c r="G258" s="131" t="str">
        <f t="shared" si="121"/>
        <v/>
      </c>
      <c r="H258" s="131" t="str">
        <f t="shared" si="121"/>
        <v/>
      </c>
      <c r="I258" s="131" t="str">
        <f t="shared" si="121"/>
        <v/>
      </c>
      <c r="J258" s="131" t="str">
        <f t="shared" si="121"/>
        <v/>
      </c>
      <c r="K258" s="131" t="str">
        <f t="shared" si="121"/>
        <v/>
      </c>
      <c r="L258" s="131" t="str">
        <f t="shared" si="122"/>
        <v/>
      </c>
      <c r="M258" s="131" t="str">
        <f t="shared" si="122"/>
        <v/>
      </c>
      <c r="N258" s="131" t="str">
        <f t="shared" si="122"/>
        <v/>
      </c>
      <c r="O258" s="131" t="str">
        <f t="shared" si="122"/>
        <v/>
      </c>
      <c r="P258" s="131" t="str">
        <f t="shared" si="122"/>
        <v/>
      </c>
      <c r="Q258" s="131" t="str">
        <f t="shared" si="122"/>
        <v/>
      </c>
      <c r="R258" s="131" t="str">
        <f t="shared" si="122"/>
        <v/>
      </c>
      <c r="S258" s="131" t="str">
        <f t="shared" si="122"/>
        <v/>
      </c>
      <c r="T258" s="131" t="str">
        <f t="shared" si="122"/>
        <v/>
      </c>
      <c r="U258" s="131" t="str">
        <f t="shared" si="122"/>
        <v/>
      </c>
      <c r="V258" s="131" t="str">
        <f t="shared" si="123"/>
        <v/>
      </c>
      <c r="W258" s="131" t="str">
        <f t="shared" si="123"/>
        <v/>
      </c>
      <c r="X258" s="131" t="str">
        <f t="shared" si="123"/>
        <v/>
      </c>
      <c r="Y258" s="131" t="str">
        <f t="shared" si="123"/>
        <v/>
      </c>
      <c r="Z258" s="131" t="str">
        <f t="shared" si="123"/>
        <v/>
      </c>
      <c r="AA258" s="131" t="str">
        <f t="shared" si="123"/>
        <v/>
      </c>
      <c r="AB258" s="131" t="str">
        <f t="shared" si="123"/>
        <v/>
      </c>
      <c r="AC258" s="131" t="str">
        <f t="shared" si="123"/>
        <v/>
      </c>
      <c r="AD258" s="131" t="str">
        <f t="shared" si="123"/>
        <v/>
      </c>
      <c r="AE258" s="131" t="str">
        <f t="shared" si="123"/>
        <v/>
      </c>
      <c r="AF258" s="131" t="str">
        <f t="shared" si="124"/>
        <v/>
      </c>
      <c r="AG258" s="131" t="str">
        <f t="shared" si="124"/>
        <v/>
      </c>
      <c r="AH258" s="131" t="str">
        <f t="shared" si="124"/>
        <v/>
      </c>
      <c r="AI258" s="131" t="str">
        <f t="shared" si="124"/>
        <v/>
      </c>
      <c r="AJ258" s="131" t="str">
        <f t="shared" si="124"/>
        <v/>
      </c>
      <c r="AK258" s="131" t="str">
        <f t="shared" si="124"/>
        <v/>
      </c>
      <c r="AL258" s="131" t="str">
        <f t="shared" si="124"/>
        <v/>
      </c>
      <c r="AM258" s="131" t="str">
        <f t="shared" si="124"/>
        <v/>
      </c>
      <c r="AN258" s="131" t="str">
        <f t="shared" si="124"/>
        <v/>
      </c>
      <c r="AO258" s="131" t="str">
        <f t="shared" si="124"/>
        <v/>
      </c>
      <c r="AP258" s="131" t="str">
        <f t="shared" si="125"/>
        <v/>
      </c>
      <c r="AQ258" s="131" t="str">
        <f t="shared" si="125"/>
        <v/>
      </c>
      <c r="AR258" s="131" t="str">
        <f t="shared" si="125"/>
        <v/>
      </c>
      <c r="AS258" s="131" t="str">
        <f t="shared" si="125"/>
        <v/>
      </c>
      <c r="AT258" s="131" t="str">
        <f t="shared" si="125"/>
        <v/>
      </c>
      <c r="AU258" s="131" t="str">
        <f t="shared" si="125"/>
        <v/>
      </c>
      <c r="AV258" s="131" t="str">
        <f t="shared" si="125"/>
        <v/>
      </c>
      <c r="AW258" s="131" t="str">
        <f t="shared" si="125"/>
        <v/>
      </c>
      <c r="AX258" s="131" t="str">
        <f t="shared" si="125"/>
        <v/>
      </c>
      <c r="AY258" s="131" t="str">
        <f t="shared" si="125"/>
        <v/>
      </c>
      <c r="AZ258" s="131" t="str">
        <f t="shared" si="125"/>
        <v/>
      </c>
    </row>
    <row r="259" spans="1:52" x14ac:dyDescent="0.2">
      <c r="A259" s="135">
        <v>250</v>
      </c>
      <c r="B259" s="131" t="str">
        <f t="shared" si="121"/>
        <v/>
      </c>
      <c r="C259" s="131" t="str">
        <f t="shared" si="121"/>
        <v/>
      </c>
      <c r="D259" s="131" t="str">
        <f t="shared" si="121"/>
        <v/>
      </c>
      <c r="E259" s="131" t="str">
        <f t="shared" si="121"/>
        <v/>
      </c>
      <c r="F259" s="131" t="str">
        <f t="shared" si="121"/>
        <v/>
      </c>
      <c r="G259" s="131" t="str">
        <f t="shared" si="121"/>
        <v/>
      </c>
      <c r="H259" s="131" t="str">
        <f t="shared" si="121"/>
        <v/>
      </c>
      <c r="I259" s="131" t="str">
        <f t="shared" si="121"/>
        <v/>
      </c>
      <c r="J259" s="131" t="str">
        <f t="shared" si="121"/>
        <v/>
      </c>
      <c r="K259" s="131" t="str">
        <f t="shared" si="121"/>
        <v/>
      </c>
      <c r="L259" s="131" t="str">
        <f t="shared" si="122"/>
        <v/>
      </c>
      <c r="M259" s="131" t="str">
        <f t="shared" si="122"/>
        <v/>
      </c>
      <c r="N259" s="131" t="str">
        <f t="shared" si="122"/>
        <v/>
      </c>
      <c r="O259" s="131" t="str">
        <f t="shared" si="122"/>
        <v/>
      </c>
      <c r="P259" s="131" t="str">
        <f t="shared" si="122"/>
        <v/>
      </c>
      <c r="Q259" s="131" t="str">
        <f t="shared" si="122"/>
        <v/>
      </c>
      <c r="R259" s="131" t="str">
        <f t="shared" si="122"/>
        <v/>
      </c>
      <c r="S259" s="131" t="str">
        <f t="shared" si="122"/>
        <v/>
      </c>
      <c r="T259" s="131" t="str">
        <f t="shared" si="122"/>
        <v/>
      </c>
      <c r="U259" s="131" t="str">
        <f t="shared" si="122"/>
        <v/>
      </c>
      <c r="V259" s="131" t="str">
        <f t="shared" si="123"/>
        <v/>
      </c>
      <c r="W259" s="131" t="str">
        <f t="shared" si="123"/>
        <v/>
      </c>
      <c r="X259" s="131" t="str">
        <f t="shared" si="123"/>
        <v/>
      </c>
      <c r="Y259" s="131" t="str">
        <f t="shared" si="123"/>
        <v/>
      </c>
      <c r="Z259" s="131" t="str">
        <f t="shared" si="123"/>
        <v/>
      </c>
      <c r="AA259" s="131" t="str">
        <f t="shared" si="123"/>
        <v/>
      </c>
      <c r="AB259" s="131" t="str">
        <f t="shared" si="123"/>
        <v/>
      </c>
      <c r="AC259" s="131" t="str">
        <f t="shared" si="123"/>
        <v/>
      </c>
      <c r="AD259" s="131" t="str">
        <f t="shared" si="123"/>
        <v/>
      </c>
      <c r="AE259" s="131" t="str">
        <f t="shared" si="123"/>
        <v/>
      </c>
      <c r="AF259" s="131" t="str">
        <f t="shared" si="124"/>
        <v/>
      </c>
      <c r="AG259" s="131" t="str">
        <f t="shared" si="124"/>
        <v/>
      </c>
      <c r="AH259" s="131" t="str">
        <f t="shared" si="124"/>
        <v/>
      </c>
      <c r="AI259" s="131" t="str">
        <f t="shared" si="124"/>
        <v/>
      </c>
      <c r="AJ259" s="131" t="str">
        <f t="shared" si="124"/>
        <v/>
      </c>
      <c r="AK259" s="131" t="str">
        <f t="shared" si="124"/>
        <v/>
      </c>
      <c r="AL259" s="131" t="str">
        <f t="shared" si="124"/>
        <v/>
      </c>
      <c r="AM259" s="131" t="str">
        <f t="shared" si="124"/>
        <v/>
      </c>
      <c r="AN259" s="131" t="str">
        <f t="shared" si="124"/>
        <v/>
      </c>
      <c r="AO259" s="131" t="str">
        <f t="shared" si="124"/>
        <v/>
      </c>
      <c r="AP259" s="131" t="str">
        <f t="shared" si="125"/>
        <v/>
      </c>
      <c r="AQ259" s="131" t="str">
        <f t="shared" si="125"/>
        <v/>
      </c>
      <c r="AR259" s="131" t="str">
        <f t="shared" si="125"/>
        <v/>
      </c>
      <c r="AS259" s="131" t="str">
        <f t="shared" si="125"/>
        <v/>
      </c>
      <c r="AT259" s="131" t="str">
        <f t="shared" si="125"/>
        <v/>
      </c>
      <c r="AU259" s="131" t="str">
        <f t="shared" si="125"/>
        <v/>
      </c>
      <c r="AV259" s="131" t="str">
        <f t="shared" si="125"/>
        <v/>
      </c>
      <c r="AW259" s="131" t="str">
        <f t="shared" si="125"/>
        <v/>
      </c>
      <c r="AX259" s="131" t="str">
        <f t="shared" si="125"/>
        <v/>
      </c>
      <c r="AY259" s="131" t="str">
        <f t="shared" si="125"/>
        <v/>
      </c>
      <c r="AZ259" s="131" t="str">
        <f t="shared" si="125"/>
        <v/>
      </c>
    </row>
    <row r="260" spans="1:52" x14ac:dyDescent="0.2">
      <c r="A260" s="135">
        <v>251</v>
      </c>
      <c r="B260" s="131" t="str">
        <f t="shared" si="121"/>
        <v/>
      </c>
      <c r="C260" s="131" t="str">
        <f t="shared" si="121"/>
        <v/>
      </c>
      <c r="D260" s="131" t="str">
        <f t="shared" si="121"/>
        <v/>
      </c>
      <c r="E260" s="131" t="str">
        <f t="shared" si="121"/>
        <v/>
      </c>
      <c r="F260" s="131" t="str">
        <f t="shared" si="121"/>
        <v/>
      </c>
      <c r="G260" s="131" t="str">
        <f t="shared" si="121"/>
        <v/>
      </c>
      <c r="H260" s="131" t="str">
        <f t="shared" si="121"/>
        <v/>
      </c>
      <c r="I260" s="131" t="str">
        <f t="shared" si="121"/>
        <v/>
      </c>
      <c r="J260" s="131" t="str">
        <f t="shared" si="121"/>
        <v/>
      </c>
      <c r="K260" s="131" t="str">
        <f t="shared" si="121"/>
        <v/>
      </c>
      <c r="L260" s="131" t="str">
        <f t="shared" si="122"/>
        <v/>
      </c>
      <c r="M260" s="131" t="str">
        <f t="shared" si="122"/>
        <v/>
      </c>
      <c r="N260" s="131" t="str">
        <f t="shared" si="122"/>
        <v/>
      </c>
      <c r="O260" s="131" t="str">
        <f t="shared" si="122"/>
        <v/>
      </c>
      <c r="P260" s="131" t="str">
        <f t="shared" si="122"/>
        <v/>
      </c>
      <c r="Q260" s="131" t="str">
        <f t="shared" si="122"/>
        <v/>
      </c>
      <c r="R260" s="131" t="str">
        <f t="shared" si="122"/>
        <v/>
      </c>
      <c r="S260" s="131" t="str">
        <f t="shared" si="122"/>
        <v/>
      </c>
      <c r="T260" s="131" t="str">
        <f t="shared" si="122"/>
        <v/>
      </c>
      <c r="U260" s="131" t="str">
        <f t="shared" si="122"/>
        <v/>
      </c>
      <c r="V260" s="131" t="str">
        <f t="shared" si="123"/>
        <v/>
      </c>
      <c r="W260" s="131" t="str">
        <f t="shared" si="123"/>
        <v/>
      </c>
      <c r="X260" s="131" t="str">
        <f t="shared" si="123"/>
        <v/>
      </c>
      <c r="Y260" s="131" t="str">
        <f t="shared" si="123"/>
        <v/>
      </c>
      <c r="Z260" s="131" t="str">
        <f t="shared" si="123"/>
        <v/>
      </c>
      <c r="AA260" s="131" t="str">
        <f t="shared" si="123"/>
        <v/>
      </c>
      <c r="AB260" s="131" t="str">
        <f t="shared" si="123"/>
        <v/>
      </c>
      <c r="AC260" s="131" t="str">
        <f t="shared" si="123"/>
        <v/>
      </c>
      <c r="AD260" s="131" t="str">
        <f t="shared" si="123"/>
        <v/>
      </c>
      <c r="AE260" s="131" t="str">
        <f t="shared" si="123"/>
        <v/>
      </c>
      <c r="AF260" s="131" t="str">
        <f t="shared" si="124"/>
        <v/>
      </c>
      <c r="AG260" s="131" t="str">
        <f t="shared" si="124"/>
        <v/>
      </c>
      <c r="AH260" s="131" t="str">
        <f t="shared" si="124"/>
        <v/>
      </c>
      <c r="AI260" s="131" t="str">
        <f t="shared" si="124"/>
        <v/>
      </c>
      <c r="AJ260" s="131" t="str">
        <f t="shared" si="124"/>
        <v/>
      </c>
      <c r="AK260" s="131" t="str">
        <f t="shared" si="124"/>
        <v/>
      </c>
      <c r="AL260" s="131" t="str">
        <f t="shared" si="124"/>
        <v/>
      </c>
      <c r="AM260" s="131" t="str">
        <f t="shared" si="124"/>
        <v/>
      </c>
      <c r="AN260" s="131" t="str">
        <f t="shared" si="124"/>
        <v/>
      </c>
      <c r="AO260" s="131" t="str">
        <f t="shared" si="124"/>
        <v/>
      </c>
      <c r="AP260" s="131" t="str">
        <f t="shared" si="125"/>
        <v/>
      </c>
      <c r="AQ260" s="131" t="str">
        <f t="shared" si="125"/>
        <v/>
      </c>
      <c r="AR260" s="131" t="str">
        <f t="shared" si="125"/>
        <v/>
      </c>
      <c r="AS260" s="131" t="str">
        <f t="shared" si="125"/>
        <v/>
      </c>
      <c r="AT260" s="131" t="str">
        <f t="shared" si="125"/>
        <v/>
      </c>
      <c r="AU260" s="131" t="str">
        <f t="shared" si="125"/>
        <v/>
      </c>
      <c r="AV260" s="131" t="str">
        <f t="shared" si="125"/>
        <v/>
      </c>
      <c r="AW260" s="131" t="str">
        <f t="shared" si="125"/>
        <v/>
      </c>
      <c r="AX260" s="131" t="str">
        <f t="shared" si="125"/>
        <v/>
      </c>
      <c r="AY260" s="131" t="str">
        <f t="shared" si="125"/>
        <v/>
      </c>
      <c r="AZ260" s="131" t="str">
        <f t="shared" si="125"/>
        <v/>
      </c>
    </row>
    <row r="261" spans="1:52" x14ac:dyDescent="0.2">
      <c r="A261" s="135">
        <v>252</v>
      </c>
      <c r="B261" s="131" t="str">
        <f t="shared" si="121"/>
        <v/>
      </c>
      <c r="C261" s="131" t="str">
        <f t="shared" si="121"/>
        <v/>
      </c>
      <c r="D261" s="131" t="str">
        <f t="shared" si="121"/>
        <v/>
      </c>
      <c r="E261" s="131" t="str">
        <f t="shared" si="121"/>
        <v/>
      </c>
      <c r="F261" s="131" t="str">
        <f t="shared" si="121"/>
        <v/>
      </c>
      <c r="G261" s="131" t="str">
        <f t="shared" si="121"/>
        <v/>
      </c>
      <c r="H261" s="131" t="str">
        <f t="shared" si="121"/>
        <v/>
      </c>
      <c r="I261" s="131" t="str">
        <f t="shared" si="121"/>
        <v/>
      </c>
      <c r="J261" s="131" t="str">
        <f t="shared" si="121"/>
        <v/>
      </c>
      <c r="K261" s="131" t="str">
        <f t="shared" si="121"/>
        <v/>
      </c>
      <c r="L261" s="131" t="str">
        <f t="shared" si="122"/>
        <v/>
      </c>
      <c r="M261" s="131" t="str">
        <f t="shared" si="122"/>
        <v/>
      </c>
      <c r="N261" s="131" t="str">
        <f t="shared" si="122"/>
        <v/>
      </c>
      <c r="O261" s="131" t="str">
        <f t="shared" si="122"/>
        <v/>
      </c>
      <c r="P261" s="131" t="str">
        <f t="shared" si="122"/>
        <v/>
      </c>
      <c r="Q261" s="131" t="str">
        <f t="shared" si="122"/>
        <v/>
      </c>
      <c r="R261" s="131" t="str">
        <f t="shared" si="122"/>
        <v/>
      </c>
      <c r="S261" s="131" t="str">
        <f t="shared" si="122"/>
        <v/>
      </c>
      <c r="T261" s="131" t="str">
        <f t="shared" si="122"/>
        <v/>
      </c>
      <c r="U261" s="131" t="str">
        <f t="shared" si="122"/>
        <v/>
      </c>
      <c r="V261" s="131" t="str">
        <f t="shared" si="123"/>
        <v/>
      </c>
      <c r="W261" s="131" t="str">
        <f t="shared" si="123"/>
        <v/>
      </c>
      <c r="X261" s="131" t="str">
        <f t="shared" si="123"/>
        <v/>
      </c>
      <c r="Y261" s="131" t="str">
        <f t="shared" si="123"/>
        <v/>
      </c>
      <c r="Z261" s="131" t="str">
        <f t="shared" si="123"/>
        <v/>
      </c>
      <c r="AA261" s="131" t="str">
        <f t="shared" si="123"/>
        <v/>
      </c>
      <c r="AB261" s="131" t="str">
        <f t="shared" si="123"/>
        <v/>
      </c>
      <c r="AC261" s="131" t="str">
        <f t="shared" si="123"/>
        <v/>
      </c>
      <c r="AD261" s="131" t="str">
        <f t="shared" si="123"/>
        <v/>
      </c>
      <c r="AE261" s="131" t="str">
        <f t="shared" si="123"/>
        <v/>
      </c>
      <c r="AF261" s="131" t="str">
        <f t="shared" si="124"/>
        <v/>
      </c>
      <c r="AG261" s="131" t="str">
        <f t="shared" si="124"/>
        <v/>
      </c>
      <c r="AH261" s="131" t="str">
        <f t="shared" si="124"/>
        <v/>
      </c>
      <c r="AI261" s="131" t="str">
        <f t="shared" si="124"/>
        <v/>
      </c>
      <c r="AJ261" s="131" t="str">
        <f t="shared" si="124"/>
        <v/>
      </c>
      <c r="AK261" s="131" t="str">
        <f t="shared" si="124"/>
        <v/>
      </c>
      <c r="AL261" s="131" t="str">
        <f t="shared" si="124"/>
        <v/>
      </c>
      <c r="AM261" s="131" t="str">
        <f t="shared" si="124"/>
        <v/>
      </c>
      <c r="AN261" s="131" t="str">
        <f t="shared" si="124"/>
        <v/>
      </c>
      <c r="AO261" s="131" t="str">
        <f t="shared" si="124"/>
        <v/>
      </c>
      <c r="AP261" s="131" t="str">
        <f t="shared" si="125"/>
        <v/>
      </c>
      <c r="AQ261" s="131" t="str">
        <f t="shared" si="125"/>
        <v/>
      </c>
      <c r="AR261" s="131" t="str">
        <f t="shared" si="125"/>
        <v/>
      </c>
      <c r="AS261" s="131" t="str">
        <f t="shared" si="125"/>
        <v/>
      </c>
      <c r="AT261" s="131" t="str">
        <f t="shared" si="125"/>
        <v/>
      </c>
      <c r="AU261" s="131" t="str">
        <f t="shared" si="125"/>
        <v/>
      </c>
      <c r="AV261" s="131" t="str">
        <f t="shared" si="125"/>
        <v/>
      </c>
      <c r="AW261" s="131" t="str">
        <f t="shared" si="125"/>
        <v/>
      </c>
      <c r="AX261" s="131" t="str">
        <f t="shared" si="125"/>
        <v/>
      </c>
      <c r="AY261" s="131" t="str">
        <f t="shared" si="125"/>
        <v/>
      </c>
      <c r="AZ261" s="131" t="str">
        <f t="shared" si="125"/>
        <v/>
      </c>
    </row>
    <row r="262" spans="1:52" x14ac:dyDescent="0.2">
      <c r="A262" s="135">
        <v>253</v>
      </c>
      <c r="B262" s="131" t="str">
        <f t="shared" si="121"/>
        <v/>
      </c>
      <c r="C262" s="131" t="str">
        <f t="shared" si="121"/>
        <v/>
      </c>
      <c r="D262" s="131" t="str">
        <f t="shared" si="121"/>
        <v/>
      </c>
      <c r="E262" s="131" t="str">
        <f t="shared" si="121"/>
        <v/>
      </c>
      <c r="F262" s="131" t="str">
        <f t="shared" si="121"/>
        <v/>
      </c>
      <c r="G262" s="131" t="str">
        <f t="shared" si="121"/>
        <v/>
      </c>
      <c r="H262" s="131" t="str">
        <f t="shared" si="121"/>
        <v/>
      </c>
      <c r="I262" s="131" t="str">
        <f t="shared" si="121"/>
        <v/>
      </c>
      <c r="J262" s="131" t="str">
        <f t="shared" si="121"/>
        <v/>
      </c>
      <c r="K262" s="131" t="str">
        <f t="shared" si="121"/>
        <v/>
      </c>
      <c r="L262" s="131" t="str">
        <f t="shared" si="122"/>
        <v/>
      </c>
      <c r="M262" s="131" t="str">
        <f t="shared" si="122"/>
        <v/>
      </c>
      <c r="N262" s="131" t="str">
        <f t="shared" si="122"/>
        <v/>
      </c>
      <c r="O262" s="131" t="str">
        <f t="shared" si="122"/>
        <v/>
      </c>
      <c r="P262" s="131" t="str">
        <f t="shared" si="122"/>
        <v/>
      </c>
      <c r="Q262" s="131" t="str">
        <f t="shared" si="122"/>
        <v/>
      </c>
      <c r="R262" s="131" t="str">
        <f t="shared" si="122"/>
        <v/>
      </c>
      <c r="S262" s="131" t="str">
        <f t="shared" si="122"/>
        <v/>
      </c>
      <c r="T262" s="131" t="str">
        <f t="shared" si="122"/>
        <v/>
      </c>
      <c r="U262" s="131" t="str">
        <f t="shared" si="122"/>
        <v/>
      </c>
      <c r="V262" s="131" t="str">
        <f t="shared" si="123"/>
        <v/>
      </c>
      <c r="W262" s="131" t="str">
        <f t="shared" si="123"/>
        <v/>
      </c>
      <c r="X262" s="131" t="str">
        <f t="shared" si="123"/>
        <v/>
      </c>
      <c r="Y262" s="131" t="str">
        <f t="shared" si="123"/>
        <v/>
      </c>
      <c r="Z262" s="131" t="str">
        <f t="shared" si="123"/>
        <v/>
      </c>
      <c r="AA262" s="131" t="str">
        <f t="shared" si="123"/>
        <v/>
      </c>
      <c r="AB262" s="131" t="str">
        <f t="shared" si="123"/>
        <v/>
      </c>
      <c r="AC262" s="131" t="str">
        <f t="shared" si="123"/>
        <v/>
      </c>
      <c r="AD262" s="131" t="str">
        <f t="shared" si="123"/>
        <v/>
      </c>
      <c r="AE262" s="131" t="str">
        <f t="shared" si="123"/>
        <v/>
      </c>
      <c r="AF262" s="131" t="str">
        <f t="shared" si="124"/>
        <v/>
      </c>
      <c r="AG262" s="131" t="str">
        <f t="shared" si="124"/>
        <v/>
      </c>
      <c r="AH262" s="131" t="str">
        <f t="shared" si="124"/>
        <v/>
      </c>
      <c r="AI262" s="131" t="str">
        <f t="shared" si="124"/>
        <v/>
      </c>
      <c r="AJ262" s="131" t="str">
        <f t="shared" si="124"/>
        <v/>
      </c>
      <c r="AK262" s="131" t="str">
        <f t="shared" si="124"/>
        <v/>
      </c>
      <c r="AL262" s="131" t="str">
        <f t="shared" si="124"/>
        <v/>
      </c>
      <c r="AM262" s="131" t="str">
        <f t="shared" si="124"/>
        <v/>
      </c>
      <c r="AN262" s="131" t="str">
        <f t="shared" si="124"/>
        <v/>
      </c>
      <c r="AO262" s="131" t="str">
        <f t="shared" si="124"/>
        <v/>
      </c>
      <c r="AP262" s="131" t="str">
        <f t="shared" si="125"/>
        <v/>
      </c>
      <c r="AQ262" s="131" t="str">
        <f t="shared" si="125"/>
        <v/>
      </c>
      <c r="AR262" s="131" t="str">
        <f t="shared" si="125"/>
        <v/>
      </c>
      <c r="AS262" s="131" t="str">
        <f t="shared" si="125"/>
        <v/>
      </c>
      <c r="AT262" s="131" t="str">
        <f t="shared" si="125"/>
        <v/>
      </c>
      <c r="AU262" s="131" t="str">
        <f t="shared" si="125"/>
        <v/>
      </c>
      <c r="AV262" s="131" t="str">
        <f t="shared" si="125"/>
        <v/>
      </c>
      <c r="AW262" s="131" t="str">
        <f t="shared" si="125"/>
        <v/>
      </c>
      <c r="AX262" s="131" t="str">
        <f t="shared" si="125"/>
        <v/>
      </c>
      <c r="AY262" s="131" t="str">
        <f t="shared" si="125"/>
        <v/>
      </c>
      <c r="AZ262" s="131" t="str">
        <f t="shared" si="125"/>
        <v/>
      </c>
    </row>
    <row r="263" spans="1:52" x14ac:dyDescent="0.2">
      <c r="A263" s="135">
        <v>254</v>
      </c>
      <c r="B263" s="131" t="str">
        <f t="shared" si="121"/>
        <v/>
      </c>
      <c r="C263" s="131" t="str">
        <f t="shared" si="121"/>
        <v/>
      </c>
      <c r="D263" s="131" t="str">
        <f t="shared" si="121"/>
        <v/>
      </c>
      <c r="E263" s="131" t="str">
        <f t="shared" si="121"/>
        <v/>
      </c>
      <c r="F263" s="131" t="str">
        <f t="shared" si="121"/>
        <v/>
      </c>
      <c r="G263" s="131" t="str">
        <f t="shared" si="121"/>
        <v/>
      </c>
      <c r="H263" s="131" t="str">
        <f t="shared" si="121"/>
        <v/>
      </c>
      <c r="I263" s="131" t="str">
        <f t="shared" si="121"/>
        <v/>
      </c>
      <c r="J263" s="131" t="str">
        <f t="shared" si="121"/>
        <v/>
      </c>
      <c r="K263" s="131" t="str">
        <f t="shared" si="121"/>
        <v/>
      </c>
      <c r="L263" s="131" t="str">
        <f t="shared" si="122"/>
        <v/>
      </c>
      <c r="M263" s="131" t="str">
        <f t="shared" si="122"/>
        <v/>
      </c>
      <c r="N263" s="131" t="str">
        <f t="shared" si="122"/>
        <v/>
      </c>
      <c r="O263" s="131" t="str">
        <f t="shared" si="122"/>
        <v/>
      </c>
      <c r="P263" s="131" t="str">
        <f t="shared" si="122"/>
        <v/>
      </c>
      <c r="Q263" s="131" t="str">
        <f t="shared" si="122"/>
        <v/>
      </c>
      <c r="R263" s="131" t="str">
        <f t="shared" si="122"/>
        <v/>
      </c>
      <c r="S263" s="131" t="str">
        <f t="shared" si="122"/>
        <v/>
      </c>
      <c r="T263" s="131" t="str">
        <f t="shared" si="122"/>
        <v/>
      </c>
      <c r="U263" s="131" t="str">
        <f t="shared" si="122"/>
        <v/>
      </c>
      <c r="V263" s="131" t="str">
        <f t="shared" si="123"/>
        <v/>
      </c>
      <c r="W263" s="131" t="str">
        <f t="shared" si="123"/>
        <v/>
      </c>
      <c r="X263" s="131" t="str">
        <f t="shared" si="123"/>
        <v/>
      </c>
      <c r="Y263" s="131" t="str">
        <f t="shared" si="123"/>
        <v/>
      </c>
      <c r="Z263" s="131" t="str">
        <f t="shared" si="123"/>
        <v/>
      </c>
      <c r="AA263" s="131" t="str">
        <f t="shared" si="123"/>
        <v/>
      </c>
      <c r="AB263" s="131" t="str">
        <f t="shared" si="123"/>
        <v/>
      </c>
      <c r="AC263" s="131" t="str">
        <f t="shared" si="123"/>
        <v/>
      </c>
      <c r="AD263" s="131" t="str">
        <f t="shared" si="123"/>
        <v/>
      </c>
      <c r="AE263" s="131" t="str">
        <f t="shared" si="123"/>
        <v/>
      </c>
      <c r="AF263" s="131" t="str">
        <f t="shared" si="124"/>
        <v/>
      </c>
      <c r="AG263" s="131" t="str">
        <f t="shared" si="124"/>
        <v/>
      </c>
      <c r="AH263" s="131" t="str">
        <f t="shared" si="124"/>
        <v/>
      </c>
      <c r="AI263" s="131" t="str">
        <f t="shared" si="124"/>
        <v/>
      </c>
      <c r="AJ263" s="131" t="str">
        <f t="shared" si="124"/>
        <v/>
      </c>
      <c r="AK263" s="131" t="str">
        <f t="shared" si="124"/>
        <v/>
      </c>
      <c r="AL263" s="131" t="str">
        <f t="shared" si="124"/>
        <v/>
      </c>
      <c r="AM263" s="131" t="str">
        <f t="shared" si="124"/>
        <v/>
      </c>
      <c r="AN263" s="131" t="str">
        <f t="shared" si="124"/>
        <v/>
      </c>
      <c r="AO263" s="131" t="str">
        <f t="shared" si="124"/>
        <v/>
      </c>
      <c r="AP263" s="131" t="str">
        <f t="shared" si="125"/>
        <v/>
      </c>
      <c r="AQ263" s="131" t="str">
        <f t="shared" si="125"/>
        <v/>
      </c>
      <c r="AR263" s="131" t="str">
        <f t="shared" si="125"/>
        <v/>
      </c>
      <c r="AS263" s="131" t="str">
        <f t="shared" si="125"/>
        <v/>
      </c>
      <c r="AT263" s="131" t="str">
        <f t="shared" si="125"/>
        <v/>
      </c>
      <c r="AU263" s="131" t="str">
        <f t="shared" si="125"/>
        <v/>
      </c>
      <c r="AV263" s="131" t="str">
        <f t="shared" si="125"/>
        <v/>
      </c>
      <c r="AW263" s="131" t="str">
        <f t="shared" si="125"/>
        <v/>
      </c>
      <c r="AX263" s="131" t="str">
        <f t="shared" si="125"/>
        <v/>
      </c>
      <c r="AY263" s="131" t="str">
        <f t="shared" si="125"/>
        <v/>
      </c>
      <c r="AZ263" s="131" t="str">
        <f t="shared" si="125"/>
        <v/>
      </c>
    </row>
    <row r="264" spans="1:52" x14ac:dyDescent="0.2">
      <c r="A264" s="135">
        <v>255</v>
      </c>
      <c r="B264" s="131" t="str">
        <f t="shared" si="121"/>
        <v/>
      </c>
      <c r="C264" s="131" t="str">
        <f t="shared" si="121"/>
        <v/>
      </c>
      <c r="D264" s="131" t="str">
        <f t="shared" si="121"/>
        <v/>
      </c>
      <c r="E264" s="131" t="str">
        <f t="shared" si="121"/>
        <v/>
      </c>
      <c r="F264" s="131" t="str">
        <f t="shared" si="121"/>
        <v/>
      </c>
      <c r="G264" s="131" t="str">
        <f t="shared" si="121"/>
        <v/>
      </c>
      <c r="H264" s="131" t="str">
        <f t="shared" si="121"/>
        <v/>
      </c>
      <c r="I264" s="131" t="str">
        <f t="shared" si="121"/>
        <v/>
      </c>
      <c r="J264" s="131" t="str">
        <f t="shared" si="121"/>
        <v/>
      </c>
      <c r="K264" s="131" t="str">
        <f t="shared" si="121"/>
        <v/>
      </c>
      <c r="L264" s="131" t="str">
        <f t="shared" si="122"/>
        <v/>
      </c>
      <c r="M264" s="131" t="str">
        <f t="shared" si="122"/>
        <v/>
      </c>
      <c r="N264" s="131" t="str">
        <f t="shared" si="122"/>
        <v/>
      </c>
      <c r="O264" s="131" t="str">
        <f t="shared" si="122"/>
        <v/>
      </c>
      <c r="P264" s="131" t="str">
        <f t="shared" si="122"/>
        <v/>
      </c>
      <c r="Q264" s="131" t="str">
        <f t="shared" si="122"/>
        <v/>
      </c>
      <c r="R264" s="131" t="str">
        <f t="shared" si="122"/>
        <v/>
      </c>
      <c r="S264" s="131" t="str">
        <f t="shared" si="122"/>
        <v/>
      </c>
      <c r="T264" s="131" t="str">
        <f t="shared" si="122"/>
        <v/>
      </c>
      <c r="U264" s="131" t="str">
        <f t="shared" si="122"/>
        <v/>
      </c>
      <c r="V264" s="131" t="str">
        <f t="shared" si="123"/>
        <v/>
      </c>
      <c r="W264" s="131" t="str">
        <f t="shared" si="123"/>
        <v/>
      </c>
      <c r="X264" s="131" t="str">
        <f t="shared" si="123"/>
        <v/>
      </c>
      <c r="Y264" s="131" t="str">
        <f t="shared" si="123"/>
        <v/>
      </c>
      <c r="Z264" s="131" t="str">
        <f t="shared" si="123"/>
        <v/>
      </c>
      <c r="AA264" s="131" t="str">
        <f t="shared" si="123"/>
        <v/>
      </c>
      <c r="AB264" s="131" t="str">
        <f t="shared" si="123"/>
        <v/>
      </c>
      <c r="AC264" s="131" t="str">
        <f t="shared" si="123"/>
        <v/>
      </c>
      <c r="AD264" s="131" t="str">
        <f t="shared" si="123"/>
        <v/>
      </c>
      <c r="AE264" s="131" t="str">
        <f t="shared" si="123"/>
        <v/>
      </c>
      <c r="AF264" s="131" t="str">
        <f t="shared" si="124"/>
        <v/>
      </c>
      <c r="AG264" s="131" t="str">
        <f t="shared" si="124"/>
        <v/>
      </c>
      <c r="AH264" s="131" t="str">
        <f t="shared" si="124"/>
        <v/>
      </c>
      <c r="AI264" s="131" t="str">
        <f t="shared" si="124"/>
        <v/>
      </c>
      <c r="AJ264" s="131" t="str">
        <f t="shared" si="124"/>
        <v/>
      </c>
      <c r="AK264" s="131" t="str">
        <f t="shared" si="124"/>
        <v/>
      </c>
      <c r="AL264" s="131" t="str">
        <f t="shared" si="124"/>
        <v/>
      </c>
      <c r="AM264" s="131" t="str">
        <f t="shared" si="124"/>
        <v/>
      </c>
      <c r="AN264" s="131" t="str">
        <f t="shared" si="124"/>
        <v/>
      </c>
      <c r="AO264" s="131" t="str">
        <f t="shared" si="124"/>
        <v/>
      </c>
      <c r="AP264" s="131" t="str">
        <f t="shared" si="125"/>
        <v/>
      </c>
      <c r="AQ264" s="131" t="str">
        <f t="shared" si="125"/>
        <v/>
      </c>
      <c r="AR264" s="131" t="str">
        <f t="shared" si="125"/>
        <v/>
      </c>
      <c r="AS264" s="131" t="str">
        <f t="shared" si="125"/>
        <v/>
      </c>
      <c r="AT264" s="131" t="str">
        <f t="shared" si="125"/>
        <v/>
      </c>
      <c r="AU264" s="131" t="str">
        <f t="shared" si="125"/>
        <v/>
      </c>
      <c r="AV264" s="131" t="str">
        <f t="shared" si="125"/>
        <v/>
      </c>
      <c r="AW264" s="131" t="str">
        <f t="shared" si="125"/>
        <v/>
      </c>
      <c r="AX264" s="131" t="str">
        <f t="shared" si="125"/>
        <v/>
      </c>
      <c r="AY264" s="131" t="str">
        <f t="shared" si="125"/>
        <v/>
      </c>
      <c r="AZ264" s="131" t="str">
        <f t="shared" si="125"/>
        <v/>
      </c>
    </row>
    <row r="265" spans="1:52" x14ac:dyDescent="0.2">
      <c r="A265" s="137" t="s">
        <v>233</v>
      </c>
      <c r="B265" s="137" t="s">
        <v>233</v>
      </c>
      <c r="C265" s="137" t="s">
        <v>233</v>
      </c>
      <c r="D265" s="137" t="s">
        <v>233</v>
      </c>
      <c r="E265" s="137" t="s">
        <v>233</v>
      </c>
      <c r="F265" s="137" t="s">
        <v>233</v>
      </c>
      <c r="G265" s="137" t="s">
        <v>233</v>
      </c>
      <c r="H265" s="137" t="s">
        <v>233</v>
      </c>
      <c r="I265" s="137" t="s">
        <v>233</v>
      </c>
      <c r="J265" s="137" t="s">
        <v>233</v>
      </c>
      <c r="K265" s="137" t="s">
        <v>233</v>
      </c>
      <c r="L265" s="137" t="s">
        <v>233</v>
      </c>
      <c r="M265" s="137" t="s">
        <v>233</v>
      </c>
      <c r="N265" s="137" t="s">
        <v>233</v>
      </c>
      <c r="O265" s="137" t="s">
        <v>233</v>
      </c>
      <c r="P265" s="137" t="s">
        <v>233</v>
      </c>
      <c r="Q265" s="137" t="s">
        <v>233</v>
      </c>
      <c r="R265" s="137" t="s">
        <v>233</v>
      </c>
      <c r="S265" s="137" t="s">
        <v>233</v>
      </c>
      <c r="T265" s="137" t="s">
        <v>233</v>
      </c>
      <c r="U265" s="137" t="s">
        <v>233</v>
      </c>
      <c r="V265" s="137" t="s">
        <v>233</v>
      </c>
      <c r="W265" s="137" t="s">
        <v>233</v>
      </c>
      <c r="X265" s="137" t="s">
        <v>233</v>
      </c>
      <c r="Y265" s="137" t="s">
        <v>233</v>
      </c>
      <c r="Z265" s="137" t="s">
        <v>233</v>
      </c>
      <c r="AA265" s="137" t="s">
        <v>233</v>
      </c>
      <c r="AB265" s="137" t="s">
        <v>233</v>
      </c>
      <c r="AC265" s="137" t="s">
        <v>233</v>
      </c>
      <c r="AD265" s="137" t="s">
        <v>233</v>
      </c>
      <c r="AE265" s="137" t="s">
        <v>233</v>
      </c>
      <c r="AF265" s="137" t="s">
        <v>233</v>
      </c>
      <c r="AG265" s="137" t="s">
        <v>233</v>
      </c>
      <c r="AH265" s="137" t="s">
        <v>233</v>
      </c>
      <c r="AI265" s="137" t="s">
        <v>233</v>
      </c>
      <c r="AJ265" s="137" t="s">
        <v>233</v>
      </c>
      <c r="AK265" s="137" t="s">
        <v>233</v>
      </c>
      <c r="AL265" s="137" t="s">
        <v>233</v>
      </c>
      <c r="AM265" s="137" t="s">
        <v>233</v>
      </c>
      <c r="AN265" s="137" t="s">
        <v>233</v>
      </c>
      <c r="AO265" s="137" t="s">
        <v>233</v>
      </c>
      <c r="AP265" s="137" t="s">
        <v>233</v>
      </c>
      <c r="AQ265" s="137" t="s">
        <v>233</v>
      </c>
      <c r="AR265" s="137" t="s">
        <v>233</v>
      </c>
      <c r="AS265" s="137" t="s">
        <v>233</v>
      </c>
      <c r="AT265" s="137" t="s">
        <v>233</v>
      </c>
      <c r="AU265" s="137" t="s">
        <v>233</v>
      </c>
      <c r="AV265" s="137" t="s">
        <v>233</v>
      </c>
      <c r="AW265" s="137" t="s">
        <v>233</v>
      </c>
      <c r="AX265" s="137" t="s">
        <v>233</v>
      </c>
      <c r="AY265" s="137" t="s">
        <v>233</v>
      </c>
      <c r="AZ265" s="137" t="s">
        <v>233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AZ265"/>
  <sheetViews>
    <sheetView workbookViewId="0">
      <selection activeCell="M32" sqref="M32"/>
    </sheetView>
  </sheetViews>
  <sheetFormatPr defaultColWidth="9.140625" defaultRowHeight="12.75" x14ac:dyDescent="0.2"/>
  <cols>
    <col min="1" max="1" width="12.42578125" style="133" bestFit="1" customWidth="1"/>
    <col min="2" max="2" width="33.5703125" style="131" bestFit="1" customWidth="1"/>
    <col min="3" max="3" width="40.5703125" style="131" bestFit="1" customWidth="1"/>
    <col min="4" max="4" width="33.5703125" style="131" bestFit="1" customWidth="1"/>
    <col min="5" max="6" width="33" style="131" bestFit="1" customWidth="1"/>
    <col min="7" max="8" width="33.5703125" style="131" bestFit="1" customWidth="1"/>
    <col min="9" max="9" width="32.42578125" style="131" bestFit="1" customWidth="1"/>
    <col min="10" max="10" width="31.42578125" style="131" bestFit="1" customWidth="1"/>
    <col min="11" max="11" width="33.28515625" style="131" bestFit="1" customWidth="1"/>
    <col min="12" max="12" width="33.85546875" style="131" bestFit="1" customWidth="1"/>
    <col min="13" max="13" width="34.5703125" style="131" bestFit="1" customWidth="1"/>
    <col min="14" max="14" width="33.5703125" style="131" bestFit="1" customWidth="1"/>
    <col min="15" max="15" width="35" style="131" bestFit="1" customWidth="1"/>
    <col min="16" max="16" width="34.42578125" style="131" bestFit="1" customWidth="1"/>
    <col min="17" max="17" width="35" style="131" bestFit="1" customWidth="1"/>
    <col min="18" max="18" width="34.42578125" style="131" bestFit="1" customWidth="1"/>
    <col min="19" max="19" width="34.140625" style="131" bestFit="1" customWidth="1"/>
    <col min="20" max="20" width="33" style="131" bestFit="1" customWidth="1"/>
    <col min="21" max="21" width="33.5703125" style="131" bestFit="1" customWidth="1"/>
    <col min="22" max="22" width="33.28515625" style="131" bestFit="1" customWidth="1"/>
    <col min="23" max="23" width="34.85546875" style="131" bestFit="1" customWidth="1"/>
    <col min="24" max="24" width="33.28515625" style="131" bestFit="1" customWidth="1"/>
    <col min="25" max="26" width="33" style="131" bestFit="1" customWidth="1"/>
    <col min="27" max="27" width="36.42578125" style="131" bestFit="1" customWidth="1"/>
    <col min="28" max="28" width="35.42578125" style="131" bestFit="1" customWidth="1"/>
    <col min="29" max="29" width="36.42578125" style="131" bestFit="1" customWidth="1"/>
    <col min="30" max="30" width="35.7109375" style="131" bestFit="1" customWidth="1"/>
    <col min="31" max="32" width="35.140625" style="131" bestFit="1" customWidth="1"/>
    <col min="33" max="34" width="35.7109375" style="131" bestFit="1" customWidth="1"/>
    <col min="35" max="35" width="35.5703125" style="131" bestFit="1" customWidth="1"/>
    <col min="36" max="36" width="34.5703125" style="131" bestFit="1" customWidth="1"/>
    <col min="37" max="37" width="35.42578125" style="131" bestFit="1" customWidth="1"/>
    <col min="38" max="38" width="34.85546875" style="131" bestFit="1" customWidth="1"/>
    <col min="39" max="39" width="36.5703125" style="131" bestFit="1" customWidth="1"/>
    <col min="40" max="40" width="35.7109375" style="131" bestFit="1" customWidth="1"/>
    <col min="41" max="41" width="36" style="131" bestFit="1" customWidth="1"/>
    <col min="42" max="42" width="35.42578125" style="131" bestFit="1" customWidth="1"/>
    <col min="43" max="43" width="36" style="131" bestFit="1" customWidth="1"/>
    <col min="44" max="44" width="36.42578125" style="131" bestFit="1" customWidth="1"/>
    <col min="45" max="45" width="36.140625" style="131" bestFit="1" customWidth="1"/>
    <col min="46" max="46" width="35.140625" style="131" bestFit="1" customWidth="1"/>
    <col min="47" max="47" width="35.7109375" style="131" bestFit="1" customWidth="1"/>
    <col min="48" max="48" width="36.42578125" style="131" bestFit="1" customWidth="1"/>
    <col min="49" max="49" width="36.85546875" style="131" bestFit="1" customWidth="1"/>
    <col min="50" max="50" width="35.42578125" style="131" bestFit="1" customWidth="1"/>
    <col min="51" max="52" width="35.140625" style="131" bestFit="1" customWidth="1"/>
    <col min="53" max="16384" width="9.140625" style="131"/>
  </cols>
  <sheetData>
    <row r="1" spans="1:52" x14ac:dyDescent="0.2">
      <c r="A1" s="133" t="s">
        <v>244</v>
      </c>
      <c r="B1" s="144" t="s">
        <v>248</v>
      </c>
    </row>
    <row r="2" spans="1:52" x14ac:dyDescent="0.2">
      <c r="A2" s="133" t="s">
        <v>240</v>
      </c>
      <c r="B2" s="144" t="str">
        <f>'C-O Refi 2019'!Previous_Year_Refinance_State_Selection</f>
        <v>AL</v>
      </c>
    </row>
    <row r="3" spans="1:52" x14ac:dyDescent="0.2">
      <c r="A3" s="133" t="s">
        <v>241</v>
      </c>
      <c r="B3" s="144">
        <f>Year_Previous_Refi</f>
        <v>2019</v>
      </c>
    </row>
    <row r="4" spans="1:52" x14ac:dyDescent="0.2">
      <c r="A4" s="133" t="s">
        <v>239</v>
      </c>
      <c r="B4" s="141" t="e">
        <f>HLOOKUP(B2,B5:AZ7,3,FALSE)</f>
        <v>#VALUE!</v>
      </c>
      <c r="C4" s="145" t="s">
        <v>242</v>
      </c>
    </row>
    <row r="5" spans="1:52" x14ac:dyDescent="0.2">
      <c r="A5" s="131"/>
      <c r="B5" s="143" t="s">
        <v>159</v>
      </c>
      <c r="C5" s="143" t="s">
        <v>134</v>
      </c>
      <c r="D5" s="143" t="s">
        <v>160</v>
      </c>
      <c r="E5" s="143" t="s">
        <v>161</v>
      </c>
      <c r="F5" s="143" t="s">
        <v>135</v>
      </c>
      <c r="G5" s="143" t="s">
        <v>136</v>
      </c>
      <c r="H5" s="143" t="s">
        <v>137</v>
      </c>
      <c r="I5" s="143" t="s">
        <v>162</v>
      </c>
      <c r="J5" s="143" t="s">
        <v>138</v>
      </c>
      <c r="K5" s="143" t="s">
        <v>139</v>
      </c>
      <c r="L5" s="143" t="s">
        <v>140</v>
      </c>
      <c r="M5" s="143" t="s">
        <v>141</v>
      </c>
      <c r="N5" s="143" t="s">
        <v>142</v>
      </c>
      <c r="O5" s="143" t="s">
        <v>163</v>
      </c>
      <c r="P5" s="143" t="s">
        <v>164</v>
      </c>
      <c r="Q5" s="143" t="s">
        <v>165</v>
      </c>
      <c r="R5" s="143" t="s">
        <v>166</v>
      </c>
      <c r="S5" s="143" t="s">
        <v>167</v>
      </c>
      <c r="T5" s="143" t="s">
        <v>168</v>
      </c>
      <c r="U5" s="143" t="s">
        <v>169</v>
      </c>
      <c r="V5" s="143" t="s">
        <v>143</v>
      </c>
      <c r="W5" s="143" t="s">
        <v>145</v>
      </c>
      <c r="X5" s="143" t="s">
        <v>170</v>
      </c>
      <c r="Y5" s="143" t="s">
        <v>171</v>
      </c>
      <c r="Z5" s="143" t="s">
        <v>172</v>
      </c>
      <c r="AA5" s="143" t="s">
        <v>173</v>
      </c>
      <c r="AB5" s="143" t="s">
        <v>174</v>
      </c>
      <c r="AC5" s="143" t="s">
        <v>175</v>
      </c>
      <c r="AD5" s="143" t="s">
        <v>176</v>
      </c>
      <c r="AE5" s="143" t="s">
        <v>146</v>
      </c>
      <c r="AF5" s="143" t="s">
        <v>147</v>
      </c>
      <c r="AG5" s="143" t="s">
        <v>177</v>
      </c>
      <c r="AH5" s="143" t="s">
        <v>148</v>
      </c>
      <c r="AI5" s="143" t="s">
        <v>149</v>
      </c>
      <c r="AJ5" s="143" t="s">
        <v>178</v>
      </c>
      <c r="AK5" s="143" t="s">
        <v>179</v>
      </c>
      <c r="AL5" s="143" t="s">
        <v>180</v>
      </c>
      <c r="AM5" s="143" t="s">
        <v>181</v>
      </c>
      <c r="AN5" s="143" t="s">
        <v>150</v>
      </c>
      <c r="AO5" s="143" t="s">
        <v>151</v>
      </c>
      <c r="AP5" s="143" t="s">
        <v>182</v>
      </c>
      <c r="AQ5" s="143" t="s">
        <v>183</v>
      </c>
      <c r="AR5" s="143" t="s">
        <v>152</v>
      </c>
      <c r="AS5" s="143" t="s">
        <v>184</v>
      </c>
      <c r="AT5" s="143" t="s">
        <v>153</v>
      </c>
      <c r="AU5" s="143" t="s">
        <v>185</v>
      </c>
      <c r="AV5" s="143" t="s">
        <v>154</v>
      </c>
      <c r="AW5" s="143" t="s">
        <v>155</v>
      </c>
      <c r="AX5" s="143" t="s">
        <v>156</v>
      </c>
      <c r="AY5" s="143" t="s">
        <v>186</v>
      </c>
      <c r="AZ5" s="143" t="s">
        <v>157</v>
      </c>
    </row>
    <row r="6" spans="1:52" x14ac:dyDescent="0.2">
      <c r="A6" s="141" t="s">
        <v>238</v>
      </c>
      <c r="B6" s="142">
        <f t="array" ref="B6">MAX(IF(B10:B264&lt;&gt;"",ROW(B10:B264),""))</f>
        <v>0</v>
      </c>
      <c r="C6" s="142">
        <f t="array" ref="C6">MAX(IF(C10:C264&lt;&gt;"",ROW(C10:C264),""))</f>
        <v>0</v>
      </c>
      <c r="D6" s="142">
        <f t="array" ref="D6">MAX(IF(D10:D264&lt;&gt;"",ROW(D10:D264),""))</f>
        <v>0</v>
      </c>
      <c r="E6" s="142">
        <f t="array" ref="E6">MAX(IF(E10:E264&lt;&gt;"",ROW(E10:E264),""))</f>
        <v>0</v>
      </c>
      <c r="F6" s="142">
        <f t="array" ref="F6">MAX(IF(F10:F264&lt;&gt;"",ROW(F10:F264),""))</f>
        <v>0</v>
      </c>
      <c r="G6" s="142">
        <f t="array" ref="G6">MAX(IF(G10:G264&lt;&gt;"",ROW(G10:G264),""))</f>
        <v>0</v>
      </c>
      <c r="H6" s="142">
        <f t="array" ref="H6">MAX(IF(H10:H264&lt;&gt;"",ROW(H10:H264),""))</f>
        <v>0</v>
      </c>
      <c r="I6" s="142">
        <f t="array" ref="I6">MAX(IF(I10:I264&lt;&gt;"",ROW(I10:I264),""))</f>
        <v>0</v>
      </c>
      <c r="J6" s="142">
        <f t="array" ref="J6">MAX(IF(J10:J264&lt;&gt;"",ROW(J10:J264),""))</f>
        <v>0</v>
      </c>
      <c r="K6" s="142">
        <f t="array" ref="K6">MAX(IF(K10:K264&lt;&gt;"",ROW(K10:K264),""))</f>
        <v>0</v>
      </c>
      <c r="L6" s="142">
        <f t="array" ref="L6">MAX(IF(L10:L264&lt;&gt;"",ROW(L10:L264),""))</f>
        <v>0</v>
      </c>
      <c r="M6" s="142">
        <f t="array" ref="M6">MAX(IF(M10:M264&lt;&gt;"",ROW(M10:M264),""))</f>
        <v>0</v>
      </c>
      <c r="N6" s="142">
        <f t="array" ref="N6">MAX(IF(N10:N264&lt;&gt;"",ROW(N10:N264),""))</f>
        <v>0</v>
      </c>
      <c r="O6" s="142">
        <f t="array" ref="O6">MAX(IF(O10:O264&lt;&gt;"",ROW(O10:O264),""))</f>
        <v>0</v>
      </c>
      <c r="P6" s="142">
        <f t="array" ref="P6">MAX(IF(P10:P264&lt;&gt;"",ROW(P10:P264),""))</f>
        <v>0</v>
      </c>
      <c r="Q6" s="142">
        <f t="array" ref="Q6">MAX(IF(Q10:Q264&lt;&gt;"",ROW(Q10:Q264),""))</f>
        <v>0</v>
      </c>
      <c r="R6" s="142">
        <f t="array" ref="R6">MAX(IF(R10:R264&lt;&gt;"",ROW(R10:R264),""))</f>
        <v>0</v>
      </c>
      <c r="S6" s="142">
        <f t="array" ref="S6">MAX(IF(S10:S264&lt;&gt;"",ROW(S10:S264),""))</f>
        <v>0</v>
      </c>
      <c r="T6" s="142">
        <f t="array" ref="T6">MAX(IF(T10:T264&lt;&gt;"",ROW(T10:T264),""))</f>
        <v>0</v>
      </c>
      <c r="U6" s="142">
        <f t="array" ref="U6">MAX(IF(U10:U264&lt;&gt;"",ROW(U10:U264),""))</f>
        <v>0</v>
      </c>
      <c r="V6" s="142">
        <f t="array" ref="V6">MAX(IF(V10:V264&lt;&gt;"",ROW(V10:V264),""))</f>
        <v>0</v>
      </c>
      <c r="W6" s="142">
        <f t="array" ref="W6">MAX(IF(W10:W264&lt;&gt;"",ROW(W10:W264),""))</f>
        <v>0</v>
      </c>
      <c r="X6" s="142">
        <f t="array" ref="X6">MAX(IF(X10:X264&lt;&gt;"",ROW(X10:X264),""))</f>
        <v>0</v>
      </c>
      <c r="Y6" s="142">
        <f t="array" ref="Y6">MAX(IF(Y10:Y264&lt;&gt;"",ROW(Y10:Y264),""))</f>
        <v>0</v>
      </c>
      <c r="Z6" s="142">
        <f t="array" ref="Z6">MAX(IF(Z10:Z264&lt;&gt;"",ROW(Z10:Z264),""))</f>
        <v>0</v>
      </c>
      <c r="AA6" s="142">
        <f t="array" ref="AA6">MAX(IF(AA10:AA264&lt;&gt;"",ROW(AA10:AA264),""))</f>
        <v>0</v>
      </c>
      <c r="AB6" s="142">
        <f t="array" ref="AB6">MAX(IF(AB10:AB264&lt;&gt;"",ROW(AB10:AB264),""))</f>
        <v>0</v>
      </c>
      <c r="AC6" s="142">
        <f t="array" ref="AC6">MAX(IF(AC10:AC264&lt;&gt;"",ROW(AC10:AC264),""))</f>
        <v>0</v>
      </c>
      <c r="AD6" s="142">
        <f t="array" ref="AD6">MAX(IF(AD10:AD264&lt;&gt;"",ROW(AD10:AD264),""))</f>
        <v>0</v>
      </c>
      <c r="AE6" s="142">
        <f t="array" ref="AE6">MAX(IF(AE10:AE264&lt;&gt;"",ROW(AE10:AE264),""))</f>
        <v>0</v>
      </c>
      <c r="AF6" s="142">
        <f t="array" ref="AF6">MAX(IF(AF10:AF264&lt;&gt;"",ROW(AF10:AF264),""))</f>
        <v>0</v>
      </c>
      <c r="AG6" s="142">
        <f t="array" ref="AG6">MAX(IF(AG10:AG264&lt;&gt;"",ROW(AG10:AG264),""))</f>
        <v>0</v>
      </c>
      <c r="AH6" s="142">
        <f t="array" ref="AH6">MAX(IF(AH10:AH264&lt;&gt;"",ROW(AH10:AH264),""))</f>
        <v>0</v>
      </c>
      <c r="AI6" s="142">
        <f t="array" ref="AI6">MAX(IF(AI10:AI264&lt;&gt;"",ROW(AI10:AI264),""))</f>
        <v>0</v>
      </c>
      <c r="AJ6" s="142">
        <f t="array" ref="AJ6">MAX(IF(AJ10:AJ264&lt;&gt;"",ROW(AJ10:AJ264),""))</f>
        <v>0</v>
      </c>
      <c r="AK6" s="142">
        <f t="array" ref="AK6">MAX(IF(AK10:AK264&lt;&gt;"",ROW(AK10:AK264),""))</f>
        <v>0</v>
      </c>
      <c r="AL6" s="142">
        <f t="array" ref="AL6">MAX(IF(AL10:AL264&lt;&gt;"",ROW(AL10:AL264),""))</f>
        <v>0</v>
      </c>
      <c r="AM6" s="142">
        <f t="array" ref="AM6">MAX(IF(AM10:AM264&lt;&gt;"",ROW(AM10:AM264),""))</f>
        <v>0</v>
      </c>
      <c r="AN6" s="142">
        <f t="array" ref="AN6">MAX(IF(AN10:AN264&lt;&gt;"",ROW(AN10:AN264),""))</f>
        <v>0</v>
      </c>
      <c r="AO6" s="142">
        <f t="array" ref="AO6">MAX(IF(AO10:AO264&lt;&gt;"",ROW(AO10:AO264),""))</f>
        <v>0</v>
      </c>
      <c r="AP6" s="142">
        <f t="array" ref="AP6">MAX(IF(AP10:AP264&lt;&gt;"",ROW(AP10:AP264),""))</f>
        <v>0</v>
      </c>
      <c r="AQ6" s="142">
        <f t="array" ref="AQ6">MAX(IF(AQ10:AQ264&lt;&gt;"",ROW(AQ10:AQ264),""))</f>
        <v>0</v>
      </c>
      <c r="AR6" s="142">
        <f t="array" ref="AR6">MAX(IF(AR10:AR264&lt;&gt;"",ROW(AR10:AR264),""))</f>
        <v>0</v>
      </c>
      <c r="AS6" s="142">
        <f t="array" ref="AS6">MAX(IF(AS10:AS264&lt;&gt;"",ROW(AS10:AS264),""))</f>
        <v>0</v>
      </c>
      <c r="AT6" s="142">
        <f t="array" ref="AT6">MAX(IF(AT10:AT264&lt;&gt;"",ROW(AT10:AT264),""))</f>
        <v>0</v>
      </c>
      <c r="AU6" s="142">
        <f t="array" ref="AU6">MAX(IF(AU10:AU264&lt;&gt;"",ROW(AU10:AU264),""))</f>
        <v>0</v>
      </c>
      <c r="AV6" s="142">
        <f t="array" ref="AV6">MAX(IF(AV10:AV264&lt;&gt;"",ROW(AV10:AV264),""))</f>
        <v>0</v>
      </c>
      <c r="AW6" s="142">
        <f t="array" ref="AW6">MAX(IF(AW10:AW264&lt;&gt;"",ROW(AW10:AW264),""))</f>
        <v>0</v>
      </c>
      <c r="AX6" s="142">
        <f t="array" ref="AX6">MAX(IF(AX10:AX264&lt;&gt;"",ROW(AX10:AX264),""))</f>
        <v>0</v>
      </c>
      <c r="AY6" s="142">
        <f t="array" ref="AY6">MAX(IF(AY10:AY264&lt;&gt;"",ROW(AY10:AY264),""))</f>
        <v>0</v>
      </c>
      <c r="AZ6" s="142">
        <f t="array" ref="AZ6">MAX(IF(AZ10:AZ264&lt;&gt;"",ROW(AZ10:AZ264),""))</f>
        <v>0</v>
      </c>
    </row>
    <row r="7" spans="1:52" x14ac:dyDescent="0.2">
      <c r="A7" s="141" t="s">
        <v>243</v>
      </c>
      <c r="B7" s="142" t="e">
        <f>ADDRESS(ROW(B10),COLUMN(B9),1,1,$B$1)&amp;":"&amp;ADDRESS(B6,COLUMN(B9),1,1,)</f>
        <v>#VALUE!</v>
      </c>
      <c r="C7" s="142" t="e">
        <f t="shared" ref="C7:AZ7" si="0">ADDRESS(ROW(C10),COLUMN(C9),1,1,$B$1)&amp;":"&amp;ADDRESS(C6,COLUMN(C9),1,1,)</f>
        <v>#VALUE!</v>
      </c>
      <c r="D7" s="142" t="e">
        <f t="shared" si="0"/>
        <v>#VALUE!</v>
      </c>
      <c r="E7" s="142" t="e">
        <f t="shared" si="0"/>
        <v>#VALUE!</v>
      </c>
      <c r="F7" s="142" t="e">
        <f t="shared" si="0"/>
        <v>#VALUE!</v>
      </c>
      <c r="G7" s="142" t="e">
        <f t="shared" si="0"/>
        <v>#VALUE!</v>
      </c>
      <c r="H7" s="142" t="e">
        <f t="shared" si="0"/>
        <v>#VALUE!</v>
      </c>
      <c r="I7" s="142" t="e">
        <f t="shared" si="0"/>
        <v>#VALUE!</v>
      </c>
      <c r="J7" s="142" t="e">
        <f t="shared" si="0"/>
        <v>#VALUE!</v>
      </c>
      <c r="K7" s="142" t="e">
        <f t="shared" si="0"/>
        <v>#VALUE!</v>
      </c>
      <c r="L7" s="142" t="e">
        <f t="shared" si="0"/>
        <v>#VALUE!</v>
      </c>
      <c r="M7" s="142" t="e">
        <f t="shared" si="0"/>
        <v>#VALUE!</v>
      </c>
      <c r="N7" s="142" t="e">
        <f t="shared" si="0"/>
        <v>#VALUE!</v>
      </c>
      <c r="O7" s="142" t="e">
        <f t="shared" si="0"/>
        <v>#VALUE!</v>
      </c>
      <c r="P7" s="142" t="e">
        <f t="shared" si="0"/>
        <v>#VALUE!</v>
      </c>
      <c r="Q7" s="142" t="e">
        <f t="shared" si="0"/>
        <v>#VALUE!</v>
      </c>
      <c r="R7" s="142" t="e">
        <f t="shared" si="0"/>
        <v>#VALUE!</v>
      </c>
      <c r="S7" s="142" t="e">
        <f t="shared" si="0"/>
        <v>#VALUE!</v>
      </c>
      <c r="T7" s="142" t="e">
        <f t="shared" si="0"/>
        <v>#VALUE!</v>
      </c>
      <c r="U7" s="142" t="e">
        <f t="shared" si="0"/>
        <v>#VALUE!</v>
      </c>
      <c r="V7" s="142" t="e">
        <f t="shared" si="0"/>
        <v>#VALUE!</v>
      </c>
      <c r="W7" s="142" t="e">
        <f t="shared" si="0"/>
        <v>#VALUE!</v>
      </c>
      <c r="X7" s="142" t="e">
        <f t="shared" si="0"/>
        <v>#VALUE!</v>
      </c>
      <c r="Y7" s="142" t="e">
        <f t="shared" si="0"/>
        <v>#VALUE!</v>
      </c>
      <c r="Z7" s="142" t="e">
        <f t="shared" si="0"/>
        <v>#VALUE!</v>
      </c>
      <c r="AA7" s="142" t="e">
        <f t="shared" si="0"/>
        <v>#VALUE!</v>
      </c>
      <c r="AB7" s="142" t="e">
        <f t="shared" si="0"/>
        <v>#VALUE!</v>
      </c>
      <c r="AC7" s="142" t="e">
        <f t="shared" si="0"/>
        <v>#VALUE!</v>
      </c>
      <c r="AD7" s="142" t="e">
        <f t="shared" si="0"/>
        <v>#VALUE!</v>
      </c>
      <c r="AE7" s="142" t="e">
        <f t="shared" si="0"/>
        <v>#VALUE!</v>
      </c>
      <c r="AF7" s="142" t="e">
        <f t="shared" si="0"/>
        <v>#VALUE!</v>
      </c>
      <c r="AG7" s="142" t="e">
        <f t="shared" si="0"/>
        <v>#VALUE!</v>
      </c>
      <c r="AH7" s="142" t="e">
        <f t="shared" si="0"/>
        <v>#VALUE!</v>
      </c>
      <c r="AI7" s="142" t="e">
        <f t="shared" si="0"/>
        <v>#VALUE!</v>
      </c>
      <c r="AJ7" s="142" t="e">
        <f t="shared" si="0"/>
        <v>#VALUE!</v>
      </c>
      <c r="AK7" s="142" t="e">
        <f t="shared" si="0"/>
        <v>#VALUE!</v>
      </c>
      <c r="AL7" s="142" t="e">
        <f t="shared" si="0"/>
        <v>#VALUE!</v>
      </c>
      <c r="AM7" s="142" t="e">
        <f t="shared" si="0"/>
        <v>#VALUE!</v>
      </c>
      <c r="AN7" s="142" t="e">
        <f t="shared" si="0"/>
        <v>#VALUE!</v>
      </c>
      <c r="AO7" s="142" t="e">
        <f t="shared" si="0"/>
        <v>#VALUE!</v>
      </c>
      <c r="AP7" s="142" t="e">
        <f t="shared" si="0"/>
        <v>#VALUE!</v>
      </c>
      <c r="AQ7" s="142" t="e">
        <f t="shared" si="0"/>
        <v>#VALUE!</v>
      </c>
      <c r="AR7" s="142" t="e">
        <f t="shared" si="0"/>
        <v>#VALUE!</v>
      </c>
      <c r="AS7" s="142" t="e">
        <f t="shared" si="0"/>
        <v>#VALUE!</v>
      </c>
      <c r="AT7" s="142" t="e">
        <f t="shared" si="0"/>
        <v>#VALUE!</v>
      </c>
      <c r="AU7" s="142" t="e">
        <f t="shared" si="0"/>
        <v>#VALUE!</v>
      </c>
      <c r="AV7" s="142" t="e">
        <f t="shared" si="0"/>
        <v>#VALUE!</v>
      </c>
      <c r="AW7" s="142" t="e">
        <f t="shared" si="0"/>
        <v>#VALUE!</v>
      </c>
      <c r="AX7" s="142" t="e">
        <f t="shared" si="0"/>
        <v>#VALUE!</v>
      </c>
      <c r="AY7" s="142" t="e">
        <f t="shared" si="0"/>
        <v>#VALUE!</v>
      </c>
      <c r="AZ7" s="142" t="e">
        <f t="shared" si="0"/>
        <v>#VALUE!</v>
      </c>
    </row>
    <row r="8" spans="1:52" x14ac:dyDescent="0.2">
      <c r="A8" s="131"/>
      <c r="B8" s="143" t="s">
        <v>159</v>
      </c>
      <c r="C8" s="143" t="s">
        <v>134</v>
      </c>
      <c r="D8" s="143" t="s">
        <v>160</v>
      </c>
      <c r="E8" s="143" t="s">
        <v>161</v>
      </c>
      <c r="F8" s="143" t="s">
        <v>135</v>
      </c>
      <c r="G8" s="143" t="s">
        <v>136</v>
      </c>
      <c r="H8" s="143" t="s">
        <v>137</v>
      </c>
      <c r="I8" s="143" t="s">
        <v>162</v>
      </c>
      <c r="J8" s="143" t="s">
        <v>138</v>
      </c>
      <c r="K8" s="143" t="s">
        <v>139</v>
      </c>
      <c r="L8" s="143" t="s">
        <v>140</v>
      </c>
      <c r="M8" s="143" t="s">
        <v>141</v>
      </c>
      <c r="N8" s="143" t="s">
        <v>142</v>
      </c>
      <c r="O8" s="143" t="s">
        <v>163</v>
      </c>
      <c r="P8" s="143" t="s">
        <v>164</v>
      </c>
      <c r="Q8" s="143" t="s">
        <v>165</v>
      </c>
      <c r="R8" s="143" t="s">
        <v>166</v>
      </c>
      <c r="S8" s="143" t="s">
        <v>167</v>
      </c>
      <c r="T8" s="143" t="s">
        <v>168</v>
      </c>
      <c r="U8" s="143" t="s">
        <v>169</v>
      </c>
      <c r="V8" s="143" t="s">
        <v>143</v>
      </c>
      <c r="W8" s="143" t="s">
        <v>145</v>
      </c>
      <c r="X8" s="143" t="s">
        <v>170</v>
      </c>
      <c r="Y8" s="143" t="s">
        <v>171</v>
      </c>
      <c r="Z8" s="143" t="s">
        <v>172</v>
      </c>
      <c r="AA8" s="143" t="s">
        <v>173</v>
      </c>
      <c r="AB8" s="143" t="s">
        <v>174</v>
      </c>
      <c r="AC8" s="143" t="s">
        <v>175</v>
      </c>
      <c r="AD8" s="143" t="s">
        <v>176</v>
      </c>
      <c r="AE8" s="143" t="s">
        <v>146</v>
      </c>
      <c r="AF8" s="143" t="s">
        <v>147</v>
      </c>
      <c r="AG8" s="143" t="s">
        <v>177</v>
      </c>
      <c r="AH8" s="143" t="s">
        <v>148</v>
      </c>
      <c r="AI8" s="143" t="s">
        <v>149</v>
      </c>
      <c r="AJ8" s="143" t="s">
        <v>178</v>
      </c>
      <c r="AK8" s="143" t="s">
        <v>179</v>
      </c>
      <c r="AL8" s="143" t="s">
        <v>180</v>
      </c>
      <c r="AM8" s="143" t="s">
        <v>181</v>
      </c>
      <c r="AN8" s="143" t="s">
        <v>150</v>
      </c>
      <c r="AO8" s="143" t="s">
        <v>151</v>
      </c>
      <c r="AP8" s="143" t="s">
        <v>182</v>
      </c>
      <c r="AQ8" s="143" t="s">
        <v>183</v>
      </c>
      <c r="AR8" s="143" t="s">
        <v>152</v>
      </c>
      <c r="AS8" s="143" t="s">
        <v>184</v>
      </c>
      <c r="AT8" s="143" t="s">
        <v>153</v>
      </c>
      <c r="AU8" s="143" t="s">
        <v>185</v>
      </c>
      <c r="AV8" s="143" t="s">
        <v>154</v>
      </c>
      <c r="AW8" s="143" t="s">
        <v>155</v>
      </c>
      <c r="AX8" s="143" t="s">
        <v>156</v>
      </c>
      <c r="AY8" s="143" t="s">
        <v>186</v>
      </c>
      <c r="AZ8" s="143" t="s">
        <v>157</v>
      </c>
    </row>
    <row r="9" spans="1:52" x14ac:dyDescent="0.2">
      <c r="A9" s="136"/>
      <c r="B9" s="132" t="s">
        <v>82</v>
      </c>
      <c r="C9" s="132" t="s">
        <v>83</v>
      </c>
      <c r="D9" s="132" t="s">
        <v>84</v>
      </c>
      <c r="E9" s="132" t="s">
        <v>85</v>
      </c>
      <c r="F9" s="132" t="s">
        <v>86</v>
      </c>
      <c r="G9" s="132" t="s">
        <v>87</v>
      </c>
      <c r="H9" s="132" t="s">
        <v>88</v>
      </c>
      <c r="I9" s="132" t="s">
        <v>89</v>
      </c>
      <c r="J9" s="132" t="s">
        <v>90</v>
      </c>
      <c r="K9" s="132" t="s">
        <v>91</v>
      </c>
      <c r="L9" s="132" t="s">
        <v>92</v>
      </c>
      <c r="M9" s="132" t="s">
        <v>93</v>
      </c>
      <c r="N9" s="132" t="s">
        <v>94</v>
      </c>
      <c r="O9" s="132" t="s">
        <v>95</v>
      </c>
      <c r="P9" s="132" t="s">
        <v>96</v>
      </c>
      <c r="Q9" s="132" t="s">
        <v>97</v>
      </c>
      <c r="R9" s="132" t="s">
        <v>98</v>
      </c>
      <c r="S9" s="132" t="s">
        <v>99</v>
      </c>
      <c r="T9" s="132" t="s">
        <v>100</v>
      </c>
      <c r="U9" s="132" t="s">
        <v>101</v>
      </c>
      <c r="V9" s="132" t="s">
        <v>102</v>
      </c>
      <c r="W9" s="132" t="s">
        <v>103</v>
      </c>
      <c r="X9" s="132" t="s">
        <v>104</v>
      </c>
      <c r="Y9" s="132" t="s">
        <v>105</v>
      </c>
      <c r="Z9" s="132" t="s">
        <v>106</v>
      </c>
      <c r="AA9" s="132" t="s">
        <v>107</v>
      </c>
      <c r="AB9" s="132" t="s">
        <v>108</v>
      </c>
      <c r="AC9" s="132" t="s">
        <v>109</v>
      </c>
      <c r="AD9" s="132" t="s">
        <v>110</v>
      </c>
      <c r="AE9" s="132" t="s">
        <v>111</v>
      </c>
      <c r="AF9" s="132" t="s">
        <v>112</v>
      </c>
      <c r="AG9" s="132" t="s">
        <v>113</v>
      </c>
      <c r="AH9" s="132" t="s">
        <v>114</v>
      </c>
      <c r="AI9" s="132" t="s">
        <v>115</v>
      </c>
      <c r="AJ9" s="132" t="s">
        <v>116</v>
      </c>
      <c r="AK9" s="132" t="s">
        <v>117</v>
      </c>
      <c r="AL9" s="132" t="s">
        <v>118</v>
      </c>
      <c r="AM9" s="132" t="s">
        <v>119</v>
      </c>
      <c r="AN9" s="132" t="s">
        <v>120</v>
      </c>
      <c r="AO9" s="132" t="s">
        <v>121</v>
      </c>
      <c r="AP9" s="132" t="s">
        <v>122</v>
      </c>
      <c r="AQ9" s="132" t="s">
        <v>123</v>
      </c>
      <c r="AR9" s="132" t="s">
        <v>124</v>
      </c>
      <c r="AS9" s="132" t="s">
        <v>125</v>
      </c>
      <c r="AT9" s="132" t="s">
        <v>126</v>
      </c>
      <c r="AU9" s="132" t="s">
        <v>127</v>
      </c>
      <c r="AV9" s="132" t="s">
        <v>128</v>
      </c>
      <c r="AW9" s="132" t="s">
        <v>129</v>
      </c>
      <c r="AX9" s="132" t="s">
        <v>130</v>
      </c>
      <c r="AY9" s="132" t="s">
        <v>131</v>
      </c>
      <c r="AZ9" s="132" t="s">
        <v>132</v>
      </c>
    </row>
    <row r="10" spans="1:52" x14ac:dyDescent="0.2">
      <c r="A10" s="134">
        <v>1</v>
      </c>
      <c r="B10" s="131" t="str">
        <f t="shared" ref="B10:K19" si="1">IFERROR(VLOOKUP($B$3&amp;"_"&amp;B$8&amp;$A10,LookUpTable_CountyName_AllYears,3,FALSE),"")</f>
        <v/>
      </c>
      <c r="C10" s="131" t="str">
        <f t="shared" si="1"/>
        <v/>
      </c>
      <c r="D10" s="131" t="str">
        <f t="shared" si="1"/>
        <v/>
      </c>
      <c r="E10" s="131" t="str">
        <f t="shared" si="1"/>
        <v/>
      </c>
      <c r="F10" s="131" t="str">
        <f t="shared" si="1"/>
        <v/>
      </c>
      <c r="G10" s="131" t="str">
        <f t="shared" si="1"/>
        <v/>
      </c>
      <c r="H10" s="131" t="str">
        <f t="shared" si="1"/>
        <v/>
      </c>
      <c r="I10" s="131" t="str">
        <f t="shared" si="1"/>
        <v/>
      </c>
      <c r="J10" s="131" t="str">
        <f t="shared" si="1"/>
        <v/>
      </c>
      <c r="K10" s="131" t="str">
        <f t="shared" si="1"/>
        <v/>
      </c>
      <c r="L10" s="131" t="str">
        <f t="shared" ref="L10:U19" si="2">IFERROR(VLOOKUP($B$3&amp;"_"&amp;L$8&amp;$A10,LookUpTable_CountyName_AllYears,3,FALSE),"")</f>
        <v/>
      </c>
      <c r="M10" s="131" t="str">
        <f t="shared" si="2"/>
        <v/>
      </c>
      <c r="N10" s="131" t="str">
        <f t="shared" si="2"/>
        <v/>
      </c>
      <c r="O10" s="131" t="str">
        <f t="shared" si="2"/>
        <v/>
      </c>
      <c r="P10" s="131" t="str">
        <f t="shared" si="2"/>
        <v/>
      </c>
      <c r="Q10" s="131" t="str">
        <f t="shared" si="2"/>
        <v/>
      </c>
      <c r="R10" s="131" t="str">
        <f t="shared" si="2"/>
        <v/>
      </c>
      <c r="S10" s="131" t="str">
        <f t="shared" si="2"/>
        <v/>
      </c>
      <c r="T10" s="131" t="str">
        <f t="shared" si="2"/>
        <v/>
      </c>
      <c r="U10" s="131" t="str">
        <f t="shared" si="2"/>
        <v/>
      </c>
      <c r="V10" s="131" t="str">
        <f t="shared" ref="V10:AE19" si="3">IFERROR(VLOOKUP($B$3&amp;"_"&amp;V$8&amp;$A10,LookUpTable_CountyName_AllYears,3,FALSE),"")</f>
        <v/>
      </c>
      <c r="W10" s="131" t="str">
        <f t="shared" si="3"/>
        <v/>
      </c>
      <c r="X10" s="131" t="str">
        <f t="shared" si="3"/>
        <v/>
      </c>
      <c r="Y10" s="131" t="str">
        <f t="shared" si="3"/>
        <v/>
      </c>
      <c r="Z10" s="131" t="str">
        <f t="shared" si="3"/>
        <v/>
      </c>
      <c r="AA10" s="131" t="str">
        <f t="shared" si="3"/>
        <v/>
      </c>
      <c r="AB10" s="131" t="str">
        <f t="shared" si="3"/>
        <v/>
      </c>
      <c r="AC10" s="131" t="str">
        <f t="shared" si="3"/>
        <v/>
      </c>
      <c r="AD10" s="131" t="str">
        <f t="shared" si="3"/>
        <v/>
      </c>
      <c r="AE10" s="131" t="str">
        <f t="shared" si="3"/>
        <v/>
      </c>
      <c r="AF10" s="131" t="str">
        <f t="shared" ref="AF10:AO19" si="4">IFERROR(VLOOKUP($B$3&amp;"_"&amp;AF$8&amp;$A10,LookUpTable_CountyName_AllYears,3,FALSE),"")</f>
        <v/>
      </c>
      <c r="AG10" s="131" t="str">
        <f t="shared" si="4"/>
        <v/>
      </c>
      <c r="AH10" s="131" t="str">
        <f t="shared" si="4"/>
        <v/>
      </c>
      <c r="AI10" s="131" t="str">
        <f t="shared" si="4"/>
        <v/>
      </c>
      <c r="AJ10" s="131" t="str">
        <f t="shared" si="4"/>
        <v/>
      </c>
      <c r="AK10" s="131" t="str">
        <f t="shared" si="4"/>
        <v/>
      </c>
      <c r="AL10" s="131" t="str">
        <f t="shared" si="4"/>
        <v/>
      </c>
      <c r="AM10" s="131" t="str">
        <f t="shared" si="4"/>
        <v/>
      </c>
      <c r="AN10" s="131" t="str">
        <f t="shared" si="4"/>
        <v/>
      </c>
      <c r="AO10" s="131" t="str">
        <f t="shared" si="4"/>
        <v/>
      </c>
      <c r="AP10" s="131" t="str">
        <f t="shared" ref="AP10:AZ19" si="5">IFERROR(VLOOKUP($B$3&amp;"_"&amp;AP$8&amp;$A10,LookUpTable_CountyName_AllYears,3,FALSE),"")</f>
        <v/>
      </c>
      <c r="AQ10" s="131" t="str">
        <f t="shared" si="5"/>
        <v/>
      </c>
      <c r="AR10" s="131" t="str">
        <f t="shared" si="5"/>
        <v/>
      </c>
      <c r="AS10" s="131" t="str">
        <f t="shared" si="5"/>
        <v/>
      </c>
      <c r="AT10" s="131" t="str">
        <f t="shared" si="5"/>
        <v/>
      </c>
      <c r="AU10" s="131" t="str">
        <f t="shared" si="5"/>
        <v/>
      </c>
      <c r="AV10" s="131" t="str">
        <f t="shared" si="5"/>
        <v/>
      </c>
      <c r="AW10" s="131" t="str">
        <f t="shared" si="5"/>
        <v/>
      </c>
      <c r="AX10" s="131" t="str">
        <f t="shared" si="5"/>
        <v/>
      </c>
      <c r="AY10" s="131" t="str">
        <f t="shared" si="5"/>
        <v/>
      </c>
      <c r="AZ10" s="131" t="str">
        <f t="shared" si="5"/>
        <v/>
      </c>
    </row>
    <row r="11" spans="1:52" x14ac:dyDescent="0.2">
      <c r="A11" s="135">
        <v>2</v>
      </c>
      <c r="B11" s="131" t="str">
        <f t="shared" si="1"/>
        <v/>
      </c>
      <c r="C11" s="131" t="str">
        <f t="shared" si="1"/>
        <v/>
      </c>
      <c r="D11" s="131" t="str">
        <f t="shared" si="1"/>
        <v/>
      </c>
      <c r="E11" s="131" t="str">
        <f t="shared" si="1"/>
        <v/>
      </c>
      <c r="F11" s="131" t="str">
        <f t="shared" si="1"/>
        <v/>
      </c>
      <c r="G11" s="131" t="str">
        <f t="shared" si="1"/>
        <v/>
      </c>
      <c r="H11" s="131" t="str">
        <f t="shared" si="1"/>
        <v/>
      </c>
      <c r="I11" s="131" t="str">
        <f t="shared" si="1"/>
        <v/>
      </c>
      <c r="J11" s="131" t="str">
        <f t="shared" si="1"/>
        <v/>
      </c>
      <c r="K11" s="131" t="str">
        <f t="shared" si="1"/>
        <v/>
      </c>
      <c r="L11" s="131" t="str">
        <f t="shared" si="2"/>
        <v/>
      </c>
      <c r="M11" s="131" t="str">
        <f t="shared" si="2"/>
        <v/>
      </c>
      <c r="N11" s="131" t="str">
        <f t="shared" si="2"/>
        <v/>
      </c>
      <c r="O11" s="131" t="str">
        <f t="shared" si="2"/>
        <v/>
      </c>
      <c r="P11" s="131" t="str">
        <f t="shared" si="2"/>
        <v/>
      </c>
      <c r="Q11" s="131" t="str">
        <f t="shared" si="2"/>
        <v/>
      </c>
      <c r="R11" s="131" t="str">
        <f t="shared" si="2"/>
        <v/>
      </c>
      <c r="S11" s="131" t="str">
        <f t="shared" si="2"/>
        <v/>
      </c>
      <c r="T11" s="131" t="str">
        <f t="shared" si="2"/>
        <v/>
      </c>
      <c r="U11" s="131" t="str">
        <f t="shared" si="2"/>
        <v/>
      </c>
      <c r="V11" s="131" t="str">
        <f t="shared" si="3"/>
        <v/>
      </c>
      <c r="W11" s="131" t="str">
        <f t="shared" si="3"/>
        <v/>
      </c>
      <c r="X11" s="131" t="str">
        <f t="shared" si="3"/>
        <v/>
      </c>
      <c r="Y11" s="131" t="str">
        <f t="shared" si="3"/>
        <v/>
      </c>
      <c r="Z11" s="131" t="str">
        <f t="shared" si="3"/>
        <v/>
      </c>
      <c r="AA11" s="131" t="str">
        <f t="shared" si="3"/>
        <v/>
      </c>
      <c r="AB11" s="131" t="str">
        <f t="shared" si="3"/>
        <v/>
      </c>
      <c r="AC11" s="131" t="str">
        <f t="shared" si="3"/>
        <v/>
      </c>
      <c r="AD11" s="131" t="str">
        <f t="shared" si="3"/>
        <v/>
      </c>
      <c r="AE11" s="131" t="str">
        <f t="shared" si="3"/>
        <v/>
      </c>
      <c r="AF11" s="131" t="str">
        <f t="shared" si="4"/>
        <v/>
      </c>
      <c r="AG11" s="131" t="str">
        <f t="shared" si="4"/>
        <v/>
      </c>
      <c r="AH11" s="131" t="str">
        <f t="shared" si="4"/>
        <v/>
      </c>
      <c r="AI11" s="131" t="str">
        <f t="shared" si="4"/>
        <v/>
      </c>
      <c r="AJ11" s="131" t="str">
        <f t="shared" si="4"/>
        <v/>
      </c>
      <c r="AK11" s="131" t="str">
        <f t="shared" si="4"/>
        <v/>
      </c>
      <c r="AL11" s="131" t="str">
        <f t="shared" si="4"/>
        <v/>
      </c>
      <c r="AM11" s="131" t="str">
        <f t="shared" si="4"/>
        <v/>
      </c>
      <c r="AN11" s="131" t="str">
        <f t="shared" si="4"/>
        <v/>
      </c>
      <c r="AO11" s="131" t="str">
        <f t="shared" si="4"/>
        <v/>
      </c>
      <c r="AP11" s="131" t="str">
        <f t="shared" si="5"/>
        <v/>
      </c>
      <c r="AQ11" s="131" t="str">
        <f t="shared" si="5"/>
        <v/>
      </c>
      <c r="AR11" s="131" t="str">
        <f t="shared" si="5"/>
        <v/>
      </c>
      <c r="AS11" s="131" t="str">
        <f t="shared" si="5"/>
        <v/>
      </c>
      <c r="AT11" s="131" t="str">
        <f t="shared" si="5"/>
        <v/>
      </c>
      <c r="AU11" s="131" t="str">
        <f t="shared" si="5"/>
        <v/>
      </c>
      <c r="AV11" s="131" t="str">
        <f t="shared" si="5"/>
        <v/>
      </c>
      <c r="AW11" s="131" t="str">
        <f t="shared" si="5"/>
        <v/>
      </c>
      <c r="AX11" s="131" t="str">
        <f t="shared" si="5"/>
        <v/>
      </c>
      <c r="AY11" s="131" t="str">
        <f t="shared" si="5"/>
        <v/>
      </c>
      <c r="AZ11" s="131" t="str">
        <f t="shared" si="5"/>
        <v/>
      </c>
    </row>
    <row r="12" spans="1:52" x14ac:dyDescent="0.2">
      <c r="A12" s="135">
        <v>3</v>
      </c>
      <c r="B12" s="131" t="str">
        <f t="shared" si="1"/>
        <v/>
      </c>
      <c r="C12" s="131" t="str">
        <f t="shared" si="1"/>
        <v/>
      </c>
      <c r="D12" s="131" t="str">
        <f t="shared" si="1"/>
        <v/>
      </c>
      <c r="E12" s="131" t="str">
        <f t="shared" si="1"/>
        <v/>
      </c>
      <c r="F12" s="131" t="str">
        <f t="shared" si="1"/>
        <v/>
      </c>
      <c r="G12" s="131" t="str">
        <f t="shared" si="1"/>
        <v/>
      </c>
      <c r="H12" s="131" t="str">
        <f t="shared" si="1"/>
        <v/>
      </c>
      <c r="I12" s="131" t="str">
        <f t="shared" si="1"/>
        <v/>
      </c>
      <c r="J12" s="131" t="str">
        <f t="shared" si="1"/>
        <v/>
      </c>
      <c r="K12" s="131" t="str">
        <f t="shared" si="1"/>
        <v/>
      </c>
      <c r="L12" s="131" t="str">
        <f t="shared" si="2"/>
        <v/>
      </c>
      <c r="M12" s="131" t="str">
        <f t="shared" si="2"/>
        <v/>
      </c>
      <c r="N12" s="131" t="str">
        <f t="shared" si="2"/>
        <v/>
      </c>
      <c r="O12" s="131" t="str">
        <f t="shared" si="2"/>
        <v/>
      </c>
      <c r="P12" s="131" t="str">
        <f t="shared" si="2"/>
        <v/>
      </c>
      <c r="Q12" s="131" t="str">
        <f t="shared" si="2"/>
        <v/>
      </c>
      <c r="R12" s="131" t="str">
        <f t="shared" si="2"/>
        <v/>
      </c>
      <c r="S12" s="131" t="str">
        <f t="shared" si="2"/>
        <v/>
      </c>
      <c r="T12" s="131" t="str">
        <f t="shared" si="2"/>
        <v/>
      </c>
      <c r="U12" s="131" t="str">
        <f t="shared" si="2"/>
        <v/>
      </c>
      <c r="V12" s="131" t="str">
        <f t="shared" si="3"/>
        <v/>
      </c>
      <c r="W12" s="131" t="str">
        <f t="shared" si="3"/>
        <v/>
      </c>
      <c r="X12" s="131" t="str">
        <f t="shared" si="3"/>
        <v/>
      </c>
      <c r="Y12" s="131" t="str">
        <f t="shared" si="3"/>
        <v/>
      </c>
      <c r="Z12" s="131" t="str">
        <f t="shared" si="3"/>
        <v/>
      </c>
      <c r="AA12" s="131" t="str">
        <f t="shared" si="3"/>
        <v/>
      </c>
      <c r="AB12" s="131" t="str">
        <f t="shared" si="3"/>
        <v/>
      </c>
      <c r="AC12" s="131" t="str">
        <f t="shared" si="3"/>
        <v/>
      </c>
      <c r="AD12" s="131" t="str">
        <f t="shared" si="3"/>
        <v/>
      </c>
      <c r="AE12" s="131" t="str">
        <f t="shared" si="3"/>
        <v/>
      </c>
      <c r="AF12" s="131" t="str">
        <f t="shared" si="4"/>
        <v/>
      </c>
      <c r="AG12" s="131" t="str">
        <f t="shared" si="4"/>
        <v/>
      </c>
      <c r="AH12" s="131" t="str">
        <f t="shared" si="4"/>
        <v/>
      </c>
      <c r="AI12" s="131" t="str">
        <f t="shared" si="4"/>
        <v/>
      </c>
      <c r="AJ12" s="131" t="str">
        <f t="shared" si="4"/>
        <v/>
      </c>
      <c r="AK12" s="131" t="str">
        <f t="shared" si="4"/>
        <v/>
      </c>
      <c r="AL12" s="131" t="str">
        <f t="shared" si="4"/>
        <v/>
      </c>
      <c r="AM12" s="131" t="str">
        <f t="shared" si="4"/>
        <v/>
      </c>
      <c r="AN12" s="131" t="str">
        <f t="shared" si="4"/>
        <v/>
      </c>
      <c r="AO12" s="131" t="str">
        <f t="shared" si="4"/>
        <v/>
      </c>
      <c r="AP12" s="131" t="str">
        <f t="shared" si="5"/>
        <v/>
      </c>
      <c r="AQ12" s="131" t="str">
        <f t="shared" si="5"/>
        <v/>
      </c>
      <c r="AR12" s="131" t="str">
        <f t="shared" si="5"/>
        <v/>
      </c>
      <c r="AS12" s="131" t="str">
        <f t="shared" si="5"/>
        <v/>
      </c>
      <c r="AT12" s="131" t="str">
        <f t="shared" si="5"/>
        <v/>
      </c>
      <c r="AU12" s="131" t="str">
        <f t="shared" si="5"/>
        <v/>
      </c>
      <c r="AV12" s="131" t="str">
        <f t="shared" si="5"/>
        <v/>
      </c>
      <c r="AW12" s="131" t="str">
        <f t="shared" si="5"/>
        <v/>
      </c>
      <c r="AX12" s="131" t="str">
        <f t="shared" si="5"/>
        <v/>
      </c>
      <c r="AY12" s="131" t="str">
        <f t="shared" si="5"/>
        <v/>
      </c>
      <c r="AZ12" s="131" t="str">
        <f t="shared" si="5"/>
        <v/>
      </c>
    </row>
    <row r="13" spans="1:52" x14ac:dyDescent="0.2">
      <c r="A13" s="135">
        <v>4</v>
      </c>
      <c r="B13" s="131" t="str">
        <f t="shared" si="1"/>
        <v/>
      </c>
      <c r="C13" s="131" t="str">
        <f t="shared" si="1"/>
        <v/>
      </c>
      <c r="D13" s="131" t="str">
        <f t="shared" si="1"/>
        <v/>
      </c>
      <c r="E13" s="131" t="str">
        <f t="shared" si="1"/>
        <v/>
      </c>
      <c r="F13" s="131" t="str">
        <f t="shared" si="1"/>
        <v/>
      </c>
      <c r="G13" s="131" t="str">
        <f t="shared" si="1"/>
        <v/>
      </c>
      <c r="H13" s="131" t="str">
        <f t="shared" si="1"/>
        <v/>
      </c>
      <c r="I13" s="131" t="str">
        <f t="shared" si="1"/>
        <v/>
      </c>
      <c r="J13" s="131" t="str">
        <f t="shared" si="1"/>
        <v/>
      </c>
      <c r="K13" s="131" t="str">
        <f t="shared" si="1"/>
        <v/>
      </c>
      <c r="L13" s="131" t="str">
        <f t="shared" si="2"/>
        <v/>
      </c>
      <c r="M13" s="131" t="str">
        <f t="shared" si="2"/>
        <v/>
      </c>
      <c r="N13" s="131" t="str">
        <f t="shared" si="2"/>
        <v/>
      </c>
      <c r="O13" s="131" t="str">
        <f t="shared" si="2"/>
        <v/>
      </c>
      <c r="P13" s="131" t="str">
        <f t="shared" si="2"/>
        <v/>
      </c>
      <c r="Q13" s="131" t="str">
        <f t="shared" si="2"/>
        <v/>
      </c>
      <c r="R13" s="131" t="str">
        <f t="shared" si="2"/>
        <v/>
      </c>
      <c r="S13" s="131" t="str">
        <f t="shared" si="2"/>
        <v/>
      </c>
      <c r="T13" s="131" t="str">
        <f t="shared" si="2"/>
        <v/>
      </c>
      <c r="U13" s="131" t="str">
        <f t="shared" si="2"/>
        <v/>
      </c>
      <c r="V13" s="131" t="str">
        <f t="shared" si="3"/>
        <v/>
      </c>
      <c r="W13" s="131" t="str">
        <f t="shared" si="3"/>
        <v/>
      </c>
      <c r="X13" s="131" t="str">
        <f t="shared" si="3"/>
        <v/>
      </c>
      <c r="Y13" s="131" t="str">
        <f t="shared" si="3"/>
        <v/>
      </c>
      <c r="Z13" s="131" t="str">
        <f t="shared" si="3"/>
        <v/>
      </c>
      <c r="AA13" s="131" t="str">
        <f t="shared" si="3"/>
        <v/>
      </c>
      <c r="AB13" s="131" t="str">
        <f t="shared" si="3"/>
        <v/>
      </c>
      <c r="AC13" s="131" t="str">
        <f t="shared" si="3"/>
        <v/>
      </c>
      <c r="AD13" s="131" t="str">
        <f t="shared" si="3"/>
        <v/>
      </c>
      <c r="AE13" s="131" t="str">
        <f t="shared" si="3"/>
        <v/>
      </c>
      <c r="AF13" s="131" t="str">
        <f t="shared" si="4"/>
        <v/>
      </c>
      <c r="AG13" s="131" t="str">
        <f t="shared" si="4"/>
        <v/>
      </c>
      <c r="AH13" s="131" t="str">
        <f t="shared" si="4"/>
        <v/>
      </c>
      <c r="AI13" s="131" t="str">
        <f t="shared" si="4"/>
        <v/>
      </c>
      <c r="AJ13" s="131" t="str">
        <f t="shared" si="4"/>
        <v/>
      </c>
      <c r="AK13" s="131" t="str">
        <f t="shared" si="4"/>
        <v/>
      </c>
      <c r="AL13" s="131" t="str">
        <f t="shared" si="4"/>
        <v/>
      </c>
      <c r="AM13" s="131" t="str">
        <f t="shared" si="4"/>
        <v/>
      </c>
      <c r="AN13" s="131" t="str">
        <f t="shared" si="4"/>
        <v/>
      </c>
      <c r="AO13" s="131" t="str">
        <f t="shared" si="4"/>
        <v/>
      </c>
      <c r="AP13" s="131" t="str">
        <f t="shared" si="5"/>
        <v/>
      </c>
      <c r="AQ13" s="131" t="str">
        <f t="shared" si="5"/>
        <v/>
      </c>
      <c r="AR13" s="131" t="str">
        <f t="shared" si="5"/>
        <v/>
      </c>
      <c r="AS13" s="131" t="str">
        <f t="shared" si="5"/>
        <v/>
      </c>
      <c r="AT13" s="131" t="str">
        <f t="shared" si="5"/>
        <v/>
      </c>
      <c r="AU13" s="131" t="str">
        <f t="shared" si="5"/>
        <v/>
      </c>
      <c r="AV13" s="131" t="str">
        <f t="shared" si="5"/>
        <v/>
      </c>
      <c r="AW13" s="131" t="str">
        <f t="shared" si="5"/>
        <v/>
      </c>
      <c r="AX13" s="131" t="str">
        <f t="shared" si="5"/>
        <v/>
      </c>
      <c r="AY13" s="131" t="str">
        <f t="shared" si="5"/>
        <v/>
      </c>
      <c r="AZ13" s="131" t="str">
        <f t="shared" si="5"/>
        <v/>
      </c>
    </row>
    <row r="14" spans="1:52" x14ac:dyDescent="0.2">
      <c r="A14" s="135">
        <v>5</v>
      </c>
      <c r="B14" s="131" t="str">
        <f t="shared" si="1"/>
        <v/>
      </c>
      <c r="C14" s="131" t="str">
        <f t="shared" si="1"/>
        <v/>
      </c>
      <c r="D14" s="131" t="str">
        <f t="shared" si="1"/>
        <v/>
      </c>
      <c r="E14" s="131" t="str">
        <f t="shared" si="1"/>
        <v/>
      </c>
      <c r="F14" s="131" t="str">
        <f t="shared" si="1"/>
        <v/>
      </c>
      <c r="G14" s="131" t="str">
        <f t="shared" si="1"/>
        <v/>
      </c>
      <c r="H14" s="131" t="str">
        <f t="shared" si="1"/>
        <v/>
      </c>
      <c r="I14" s="131" t="str">
        <f t="shared" si="1"/>
        <v/>
      </c>
      <c r="J14" s="131" t="str">
        <f t="shared" si="1"/>
        <v/>
      </c>
      <c r="K14" s="131" t="str">
        <f t="shared" si="1"/>
        <v/>
      </c>
      <c r="L14" s="131" t="str">
        <f t="shared" si="2"/>
        <v/>
      </c>
      <c r="M14" s="131" t="str">
        <f t="shared" si="2"/>
        <v/>
      </c>
      <c r="N14" s="131" t="str">
        <f t="shared" si="2"/>
        <v/>
      </c>
      <c r="O14" s="131" t="str">
        <f t="shared" si="2"/>
        <v/>
      </c>
      <c r="P14" s="131" t="str">
        <f t="shared" si="2"/>
        <v/>
      </c>
      <c r="Q14" s="131" t="str">
        <f t="shared" si="2"/>
        <v/>
      </c>
      <c r="R14" s="131" t="str">
        <f t="shared" si="2"/>
        <v/>
      </c>
      <c r="S14" s="131" t="str">
        <f t="shared" si="2"/>
        <v/>
      </c>
      <c r="T14" s="131" t="str">
        <f t="shared" si="2"/>
        <v/>
      </c>
      <c r="U14" s="131" t="str">
        <f t="shared" si="2"/>
        <v/>
      </c>
      <c r="V14" s="131" t="str">
        <f t="shared" si="3"/>
        <v/>
      </c>
      <c r="W14" s="131" t="str">
        <f t="shared" si="3"/>
        <v/>
      </c>
      <c r="X14" s="131" t="str">
        <f t="shared" si="3"/>
        <v/>
      </c>
      <c r="Y14" s="131" t="str">
        <f t="shared" si="3"/>
        <v/>
      </c>
      <c r="Z14" s="131" t="str">
        <f t="shared" si="3"/>
        <v/>
      </c>
      <c r="AA14" s="131" t="str">
        <f t="shared" si="3"/>
        <v/>
      </c>
      <c r="AB14" s="131" t="str">
        <f t="shared" si="3"/>
        <v/>
      </c>
      <c r="AC14" s="131" t="str">
        <f t="shared" si="3"/>
        <v/>
      </c>
      <c r="AD14" s="131" t="str">
        <f t="shared" si="3"/>
        <v/>
      </c>
      <c r="AE14" s="131" t="str">
        <f t="shared" si="3"/>
        <v/>
      </c>
      <c r="AF14" s="131" t="str">
        <f t="shared" si="4"/>
        <v/>
      </c>
      <c r="AG14" s="131" t="str">
        <f t="shared" si="4"/>
        <v/>
      </c>
      <c r="AH14" s="131" t="str">
        <f t="shared" si="4"/>
        <v/>
      </c>
      <c r="AI14" s="131" t="str">
        <f t="shared" si="4"/>
        <v/>
      </c>
      <c r="AJ14" s="131" t="str">
        <f t="shared" si="4"/>
        <v/>
      </c>
      <c r="AK14" s="131" t="str">
        <f t="shared" si="4"/>
        <v/>
      </c>
      <c r="AL14" s="131" t="str">
        <f t="shared" si="4"/>
        <v/>
      </c>
      <c r="AM14" s="131" t="str">
        <f t="shared" si="4"/>
        <v/>
      </c>
      <c r="AN14" s="131" t="str">
        <f t="shared" si="4"/>
        <v/>
      </c>
      <c r="AO14" s="131" t="str">
        <f t="shared" si="4"/>
        <v/>
      </c>
      <c r="AP14" s="131" t="str">
        <f t="shared" si="5"/>
        <v/>
      </c>
      <c r="AQ14" s="131" t="str">
        <f t="shared" si="5"/>
        <v/>
      </c>
      <c r="AR14" s="131" t="str">
        <f t="shared" si="5"/>
        <v/>
      </c>
      <c r="AS14" s="131" t="str">
        <f t="shared" si="5"/>
        <v/>
      </c>
      <c r="AT14" s="131" t="str">
        <f t="shared" si="5"/>
        <v/>
      </c>
      <c r="AU14" s="131" t="str">
        <f t="shared" si="5"/>
        <v/>
      </c>
      <c r="AV14" s="131" t="str">
        <f t="shared" si="5"/>
        <v/>
      </c>
      <c r="AW14" s="131" t="str">
        <f t="shared" si="5"/>
        <v/>
      </c>
      <c r="AX14" s="131" t="str">
        <f t="shared" si="5"/>
        <v/>
      </c>
      <c r="AY14" s="131" t="str">
        <f t="shared" si="5"/>
        <v/>
      </c>
      <c r="AZ14" s="131" t="str">
        <f t="shared" si="5"/>
        <v/>
      </c>
    </row>
    <row r="15" spans="1:52" x14ac:dyDescent="0.2">
      <c r="A15" s="135">
        <v>6</v>
      </c>
      <c r="B15" s="131" t="str">
        <f t="shared" si="1"/>
        <v/>
      </c>
      <c r="C15" s="131" t="str">
        <f t="shared" si="1"/>
        <v/>
      </c>
      <c r="D15" s="131" t="str">
        <f t="shared" si="1"/>
        <v/>
      </c>
      <c r="E15" s="131" t="str">
        <f t="shared" si="1"/>
        <v/>
      </c>
      <c r="F15" s="131" t="str">
        <f t="shared" si="1"/>
        <v/>
      </c>
      <c r="G15" s="131" t="str">
        <f t="shared" si="1"/>
        <v/>
      </c>
      <c r="H15" s="131" t="str">
        <f t="shared" si="1"/>
        <v/>
      </c>
      <c r="I15" s="131" t="str">
        <f t="shared" si="1"/>
        <v/>
      </c>
      <c r="J15" s="131" t="str">
        <f t="shared" si="1"/>
        <v/>
      </c>
      <c r="K15" s="131" t="str">
        <f t="shared" si="1"/>
        <v/>
      </c>
      <c r="L15" s="131" t="str">
        <f t="shared" si="2"/>
        <v/>
      </c>
      <c r="M15" s="131" t="str">
        <f t="shared" si="2"/>
        <v/>
      </c>
      <c r="N15" s="131" t="str">
        <f t="shared" si="2"/>
        <v/>
      </c>
      <c r="O15" s="131" t="str">
        <f t="shared" si="2"/>
        <v/>
      </c>
      <c r="P15" s="131" t="str">
        <f t="shared" si="2"/>
        <v/>
      </c>
      <c r="Q15" s="131" t="str">
        <f t="shared" si="2"/>
        <v/>
      </c>
      <c r="R15" s="131" t="str">
        <f t="shared" si="2"/>
        <v/>
      </c>
      <c r="S15" s="131" t="str">
        <f t="shared" si="2"/>
        <v/>
      </c>
      <c r="T15" s="131" t="str">
        <f t="shared" si="2"/>
        <v/>
      </c>
      <c r="U15" s="131" t="str">
        <f t="shared" si="2"/>
        <v/>
      </c>
      <c r="V15" s="131" t="str">
        <f t="shared" si="3"/>
        <v/>
      </c>
      <c r="W15" s="131" t="str">
        <f t="shared" si="3"/>
        <v/>
      </c>
      <c r="X15" s="131" t="str">
        <f t="shared" si="3"/>
        <v/>
      </c>
      <c r="Y15" s="131" t="str">
        <f t="shared" si="3"/>
        <v/>
      </c>
      <c r="Z15" s="131" t="str">
        <f t="shared" si="3"/>
        <v/>
      </c>
      <c r="AA15" s="131" t="str">
        <f t="shared" si="3"/>
        <v/>
      </c>
      <c r="AB15" s="131" t="str">
        <f t="shared" si="3"/>
        <v/>
      </c>
      <c r="AC15" s="131" t="str">
        <f t="shared" si="3"/>
        <v/>
      </c>
      <c r="AD15" s="131" t="str">
        <f t="shared" si="3"/>
        <v/>
      </c>
      <c r="AE15" s="131" t="str">
        <f t="shared" si="3"/>
        <v/>
      </c>
      <c r="AF15" s="131" t="str">
        <f t="shared" si="4"/>
        <v/>
      </c>
      <c r="AG15" s="131" t="str">
        <f t="shared" si="4"/>
        <v/>
      </c>
      <c r="AH15" s="131" t="str">
        <f t="shared" si="4"/>
        <v/>
      </c>
      <c r="AI15" s="131" t="str">
        <f t="shared" si="4"/>
        <v/>
      </c>
      <c r="AJ15" s="131" t="str">
        <f t="shared" si="4"/>
        <v/>
      </c>
      <c r="AK15" s="131" t="str">
        <f t="shared" si="4"/>
        <v/>
      </c>
      <c r="AL15" s="131" t="str">
        <f t="shared" si="4"/>
        <v/>
      </c>
      <c r="AM15" s="131" t="str">
        <f t="shared" si="4"/>
        <v/>
      </c>
      <c r="AN15" s="131" t="str">
        <f t="shared" si="4"/>
        <v/>
      </c>
      <c r="AO15" s="131" t="str">
        <f t="shared" si="4"/>
        <v/>
      </c>
      <c r="AP15" s="131" t="str">
        <f t="shared" si="5"/>
        <v/>
      </c>
      <c r="AQ15" s="131" t="str">
        <f t="shared" si="5"/>
        <v/>
      </c>
      <c r="AR15" s="131" t="str">
        <f t="shared" si="5"/>
        <v/>
      </c>
      <c r="AS15" s="131" t="str">
        <f t="shared" si="5"/>
        <v/>
      </c>
      <c r="AT15" s="131" t="str">
        <f t="shared" si="5"/>
        <v/>
      </c>
      <c r="AU15" s="131" t="str">
        <f t="shared" si="5"/>
        <v/>
      </c>
      <c r="AV15" s="131" t="str">
        <f t="shared" si="5"/>
        <v/>
      </c>
      <c r="AW15" s="131" t="str">
        <f t="shared" si="5"/>
        <v/>
      </c>
      <c r="AX15" s="131" t="str">
        <f t="shared" si="5"/>
        <v/>
      </c>
      <c r="AY15" s="131" t="str">
        <f t="shared" si="5"/>
        <v/>
      </c>
      <c r="AZ15" s="131" t="str">
        <f t="shared" si="5"/>
        <v/>
      </c>
    </row>
    <row r="16" spans="1:52" x14ac:dyDescent="0.2">
      <c r="A16" s="135">
        <v>7</v>
      </c>
      <c r="B16" s="131" t="str">
        <f t="shared" si="1"/>
        <v/>
      </c>
      <c r="C16" s="131" t="str">
        <f t="shared" si="1"/>
        <v/>
      </c>
      <c r="D16" s="131" t="str">
        <f t="shared" si="1"/>
        <v/>
      </c>
      <c r="E16" s="131" t="str">
        <f t="shared" si="1"/>
        <v/>
      </c>
      <c r="F16" s="131" t="str">
        <f t="shared" si="1"/>
        <v/>
      </c>
      <c r="G16" s="131" t="str">
        <f t="shared" si="1"/>
        <v/>
      </c>
      <c r="H16" s="131" t="str">
        <f t="shared" si="1"/>
        <v/>
      </c>
      <c r="I16" s="131" t="str">
        <f t="shared" si="1"/>
        <v/>
      </c>
      <c r="J16" s="131" t="str">
        <f t="shared" si="1"/>
        <v/>
      </c>
      <c r="K16" s="131" t="str">
        <f t="shared" si="1"/>
        <v/>
      </c>
      <c r="L16" s="131" t="str">
        <f t="shared" si="2"/>
        <v/>
      </c>
      <c r="M16" s="131" t="str">
        <f t="shared" si="2"/>
        <v/>
      </c>
      <c r="N16" s="131" t="str">
        <f t="shared" si="2"/>
        <v/>
      </c>
      <c r="O16" s="131" t="str">
        <f t="shared" si="2"/>
        <v/>
      </c>
      <c r="P16" s="131" t="str">
        <f t="shared" si="2"/>
        <v/>
      </c>
      <c r="Q16" s="131" t="str">
        <f t="shared" si="2"/>
        <v/>
      </c>
      <c r="R16" s="131" t="str">
        <f t="shared" si="2"/>
        <v/>
      </c>
      <c r="S16" s="131" t="str">
        <f t="shared" si="2"/>
        <v/>
      </c>
      <c r="T16" s="131" t="str">
        <f t="shared" si="2"/>
        <v/>
      </c>
      <c r="U16" s="131" t="str">
        <f t="shared" si="2"/>
        <v/>
      </c>
      <c r="V16" s="131" t="str">
        <f t="shared" si="3"/>
        <v/>
      </c>
      <c r="W16" s="131" t="str">
        <f t="shared" si="3"/>
        <v/>
      </c>
      <c r="X16" s="131" t="str">
        <f t="shared" si="3"/>
        <v/>
      </c>
      <c r="Y16" s="131" t="str">
        <f t="shared" si="3"/>
        <v/>
      </c>
      <c r="Z16" s="131" t="str">
        <f t="shared" si="3"/>
        <v/>
      </c>
      <c r="AA16" s="131" t="str">
        <f t="shared" si="3"/>
        <v/>
      </c>
      <c r="AB16" s="131" t="str">
        <f t="shared" si="3"/>
        <v/>
      </c>
      <c r="AC16" s="131" t="str">
        <f t="shared" si="3"/>
        <v/>
      </c>
      <c r="AD16" s="131" t="str">
        <f t="shared" si="3"/>
        <v/>
      </c>
      <c r="AE16" s="131" t="str">
        <f t="shared" si="3"/>
        <v/>
      </c>
      <c r="AF16" s="131" t="str">
        <f t="shared" si="4"/>
        <v/>
      </c>
      <c r="AG16" s="131" t="str">
        <f t="shared" si="4"/>
        <v/>
      </c>
      <c r="AH16" s="131" t="str">
        <f t="shared" si="4"/>
        <v/>
      </c>
      <c r="AI16" s="131" t="str">
        <f t="shared" si="4"/>
        <v/>
      </c>
      <c r="AJ16" s="131" t="str">
        <f t="shared" si="4"/>
        <v/>
      </c>
      <c r="AK16" s="131" t="str">
        <f t="shared" si="4"/>
        <v/>
      </c>
      <c r="AL16" s="131" t="str">
        <f t="shared" si="4"/>
        <v/>
      </c>
      <c r="AM16" s="131" t="str">
        <f t="shared" si="4"/>
        <v/>
      </c>
      <c r="AN16" s="131" t="str">
        <f t="shared" si="4"/>
        <v/>
      </c>
      <c r="AO16" s="131" t="str">
        <f t="shared" si="4"/>
        <v/>
      </c>
      <c r="AP16" s="131" t="str">
        <f t="shared" si="5"/>
        <v/>
      </c>
      <c r="AQ16" s="131" t="str">
        <f t="shared" si="5"/>
        <v/>
      </c>
      <c r="AR16" s="131" t="str">
        <f t="shared" si="5"/>
        <v/>
      </c>
      <c r="AS16" s="131" t="str">
        <f t="shared" si="5"/>
        <v/>
      </c>
      <c r="AT16" s="131" t="str">
        <f t="shared" si="5"/>
        <v/>
      </c>
      <c r="AU16" s="131" t="str">
        <f t="shared" si="5"/>
        <v/>
      </c>
      <c r="AV16" s="131" t="str">
        <f t="shared" si="5"/>
        <v/>
      </c>
      <c r="AW16" s="131" t="str">
        <f t="shared" si="5"/>
        <v/>
      </c>
      <c r="AX16" s="131" t="str">
        <f t="shared" si="5"/>
        <v/>
      </c>
      <c r="AY16" s="131" t="str">
        <f t="shared" si="5"/>
        <v/>
      </c>
      <c r="AZ16" s="131" t="str">
        <f t="shared" si="5"/>
        <v/>
      </c>
    </row>
    <row r="17" spans="1:52" x14ac:dyDescent="0.2">
      <c r="A17" s="135">
        <v>8</v>
      </c>
      <c r="B17" s="131" t="str">
        <f t="shared" si="1"/>
        <v/>
      </c>
      <c r="C17" s="131" t="str">
        <f t="shared" si="1"/>
        <v/>
      </c>
      <c r="D17" s="131" t="str">
        <f t="shared" si="1"/>
        <v/>
      </c>
      <c r="E17" s="131" t="str">
        <f t="shared" si="1"/>
        <v/>
      </c>
      <c r="F17" s="131" t="str">
        <f t="shared" si="1"/>
        <v/>
      </c>
      <c r="G17" s="131" t="str">
        <f t="shared" si="1"/>
        <v/>
      </c>
      <c r="H17" s="131" t="str">
        <f t="shared" si="1"/>
        <v/>
      </c>
      <c r="I17" s="131" t="str">
        <f t="shared" si="1"/>
        <v/>
      </c>
      <c r="J17" s="131" t="str">
        <f t="shared" si="1"/>
        <v/>
      </c>
      <c r="K17" s="131" t="str">
        <f t="shared" si="1"/>
        <v/>
      </c>
      <c r="L17" s="131" t="str">
        <f t="shared" si="2"/>
        <v/>
      </c>
      <c r="M17" s="131" t="str">
        <f t="shared" si="2"/>
        <v/>
      </c>
      <c r="N17" s="131" t="str">
        <f t="shared" si="2"/>
        <v/>
      </c>
      <c r="O17" s="131" t="str">
        <f t="shared" si="2"/>
        <v/>
      </c>
      <c r="P17" s="131" t="str">
        <f t="shared" si="2"/>
        <v/>
      </c>
      <c r="Q17" s="131" t="str">
        <f t="shared" si="2"/>
        <v/>
      </c>
      <c r="R17" s="131" t="str">
        <f t="shared" si="2"/>
        <v/>
      </c>
      <c r="S17" s="131" t="str">
        <f t="shared" si="2"/>
        <v/>
      </c>
      <c r="T17" s="131" t="str">
        <f t="shared" si="2"/>
        <v/>
      </c>
      <c r="U17" s="131" t="str">
        <f t="shared" si="2"/>
        <v/>
      </c>
      <c r="V17" s="131" t="str">
        <f t="shared" si="3"/>
        <v/>
      </c>
      <c r="W17" s="131" t="str">
        <f t="shared" si="3"/>
        <v/>
      </c>
      <c r="X17" s="131" t="str">
        <f t="shared" si="3"/>
        <v/>
      </c>
      <c r="Y17" s="131" t="str">
        <f t="shared" si="3"/>
        <v/>
      </c>
      <c r="Z17" s="131" t="str">
        <f t="shared" si="3"/>
        <v/>
      </c>
      <c r="AA17" s="131" t="str">
        <f t="shared" si="3"/>
        <v/>
      </c>
      <c r="AB17" s="131" t="str">
        <f t="shared" si="3"/>
        <v/>
      </c>
      <c r="AC17" s="131" t="str">
        <f t="shared" si="3"/>
        <v/>
      </c>
      <c r="AD17" s="131" t="str">
        <f t="shared" si="3"/>
        <v/>
      </c>
      <c r="AE17" s="131" t="str">
        <f t="shared" si="3"/>
        <v/>
      </c>
      <c r="AF17" s="131" t="str">
        <f t="shared" si="4"/>
        <v/>
      </c>
      <c r="AG17" s="131" t="str">
        <f t="shared" si="4"/>
        <v/>
      </c>
      <c r="AH17" s="131" t="str">
        <f t="shared" si="4"/>
        <v/>
      </c>
      <c r="AI17" s="131" t="str">
        <f t="shared" si="4"/>
        <v/>
      </c>
      <c r="AJ17" s="131" t="str">
        <f t="shared" si="4"/>
        <v/>
      </c>
      <c r="AK17" s="131" t="str">
        <f t="shared" si="4"/>
        <v/>
      </c>
      <c r="AL17" s="131" t="str">
        <f t="shared" si="4"/>
        <v/>
      </c>
      <c r="AM17" s="131" t="str">
        <f t="shared" si="4"/>
        <v/>
      </c>
      <c r="AN17" s="131" t="str">
        <f t="shared" si="4"/>
        <v/>
      </c>
      <c r="AO17" s="131" t="str">
        <f t="shared" si="4"/>
        <v/>
      </c>
      <c r="AP17" s="131" t="str">
        <f t="shared" si="5"/>
        <v/>
      </c>
      <c r="AQ17" s="131" t="str">
        <f t="shared" si="5"/>
        <v/>
      </c>
      <c r="AR17" s="131" t="str">
        <f t="shared" si="5"/>
        <v/>
      </c>
      <c r="AS17" s="131" t="str">
        <f t="shared" si="5"/>
        <v/>
      </c>
      <c r="AT17" s="131" t="str">
        <f t="shared" si="5"/>
        <v/>
      </c>
      <c r="AU17" s="131" t="str">
        <f t="shared" si="5"/>
        <v/>
      </c>
      <c r="AV17" s="131" t="str">
        <f t="shared" si="5"/>
        <v/>
      </c>
      <c r="AW17" s="131" t="str">
        <f t="shared" si="5"/>
        <v/>
      </c>
      <c r="AX17" s="131" t="str">
        <f t="shared" si="5"/>
        <v/>
      </c>
      <c r="AY17" s="131" t="str">
        <f t="shared" si="5"/>
        <v/>
      </c>
      <c r="AZ17" s="131" t="str">
        <f t="shared" si="5"/>
        <v/>
      </c>
    </row>
    <row r="18" spans="1:52" x14ac:dyDescent="0.2">
      <c r="A18" s="135">
        <v>9</v>
      </c>
      <c r="B18" s="131" t="str">
        <f t="shared" si="1"/>
        <v/>
      </c>
      <c r="C18" s="131" t="str">
        <f t="shared" si="1"/>
        <v/>
      </c>
      <c r="D18" s="131" t="str">
        <f t="shared" si="1"/>
        <v/>
      </c>
      <c r="E18" s="131" t="str">
        <f t="shared" si="1"/>
        <v/>
      </c>
      <c r="F18" s="131" t="str">
        <f t="shared" si="1"/>
        <v/>
      </c>
      <c r="G18" s="131" t="str">
        <f t="shared" si="1"/>
        <v/>
      </c>
      <c r="H18" s="131" t="str">
        <f t="shared" si="1"/>
        <v/>
      </c>
      <c r="I18" s="131" t="str">
        <f t="shared" si="1"/>
        <v/>
      </c>
      <c r="J18" s="131" t="str">
        <f t="shared" si="1"/>
        <v/>
      </c>
      <c r="K18" s="131" t="str">
        <f t="shared" si="1"/>
        <v/>
      </c>
      <c r="L18" s="131" t="str">
        <f t="shared" si="2"/>
        <v/>
      </c>
      <c r="M18" s="131" t="str">
        <f t="shared" si="2"/>
        <v/>
      </c>
      <c r="N18" s="131" t="str">
        <f t="shared" si="2"/>
        <v/>
      </c>
      <c r="O18" s="131" t="str">
        <f t="shared" si="2"/>
        <v/>
      </c>
      <c r="P18" s="131" t="str">
        <f t="shared" si="2"/>
        <v/>
      </c>
      <c r="Q18" s="131" t="str">
        <f t="shared" si="2"/>
        <v/>
      </c>
      <c r="R18" s="131" t="str">
        <f t="shared" si="2"/>
        <v/>
      </c>
      <c r="S18" s="131" t="str">
        <f t="shared" si="2"/>
        <v/>
      </c>
      <c r="T18" s="131" t="str">
        <f t="shared" si="2"/>
        <v/>
      </c>
      <c r="U18" s="131" t="str">
        <f t="shared" si="2"/>
        <v/>
      </c>
      <c r="V18" s="131" t="str">
        <f t="shared" si="3"/>
        <v/>
      </c>
      <c r="W18" s="131" t="str">
        <f t="shared" si="3"/>
        <v/>
      </c>
      <c r="X18" s="131" t="str">
        <f t="shared" si="3"/>
        <v/>
      </c>
      <c r="Y18" s="131" t="str">
        <f t="shared" si="3"/>
        <v/>
      </c>
      <c r="Z18" s="131" t="str">
        <f t="shared" si="3"/>
        <v/>
      </c>
      <c r="AA18" s="131" t="str">
        <f t="shared" si="3"/>
        <v/>
      </c>
      <c r="AB18" s="131" t="str">
        <f t="shared" si="3"/>
        <v/>
      </c>
      <c r="AC18" s="131" t="str">
        <f t="shared" si="3"/>
        <v/>
      </c>
      <c r="AD18" s="131" t="str">
        <f t="shared" si="3"/>
        <v/>
      </c>
      <c r="AE18" s="131" t="str">
        <f t="shared" si="3"/>
        <v/>
      </c>
      <c r="AF18" s="131" t="str">
        <f t="shared" si="4"/>
        <v/>
      </c>
      <c r="AG18" s="131" t="str">
        <f t="shared" si="4"/>
        <v/>
      </c>
      <c r="AH18" s="131" t="str">
        <f t="shared" si="4"/>
        <v/>
      </c>
      <c r="AI18" s="131" t="str">
        <f t="shared" si="4"/>
        <v/>
      </c>
      <c r="AJ18" s="131" t="str">
        <f t="shared" si="4"/>
        <v/>
      </c>
      <c r="AK18" s="131" t="str">
        <f t="shared" si="4"/>
        <v/>
      </c>
      <c r="AL18" s="131" t="str">
        <f t="shared" si="4"/>
        <v/>
      </c>
      <c r="AM18" s="131" t="str">
        <f t="shared" si="4"/>
        <v/>
      </c>
      <c r="AN18" s="131" t="str">
        <f t="shared" si="4"/>
        <v/>
      </c>
      <c r="AO18" s="131" t="str">
        <f t="shared" si="4"/>
        <v/>
      </c>
      <c r="AP18" s="131" t="str">
        <f t="shared" si="5"/>
        <v/>
      </c>
      <c r="AQ18" s="131" t="str">
        <f t="shared" si="5"/>
        <v/>
      </c>
      <c r="AR18" s="131" t="str">
        <f t="shared" si="5"/>
        <v/>
      </c>
      <c r="AS18" s="131" t="str">
        <f t="shared" si="5"/>
        <v/>
      </c>
      <c r="AT18" s="131" t="str">
        <f t="shared" si="5"/>
        <v/>
      </c>
      <c r="AU18" s="131" t="str">
        <f t="shared" si="5"/>
        <v/>
      </c>
      <c r="AV18" s="131" t="str">
        <f t="shared" si="5"/>
        <v/>
      </c>
      <c r="AW18" s="131" t="str">
        <f t="shared" si="5"/>
        <v/>
      </c>
      <c r="AX18" s="131" t="str">
        <f t="shared" si="5"/>
        <v/>
      </c>
      <c r="AY18" s="131" t="str">
        <f t="shared" si="5"/>
        <v/>
      </c>
      <c r="AZ18" s="131" t="str">
        <f t="shared" si="5"/>
        <v/>
      </c>
    </row>
    <row r="19" spans="1:52" x14ac:dyDescent="0.2">
      <c r="A19" s="135">
        <v>10</v>
      </c>
      <c r="B19" s="131" t="str">
        <f t="shared" si="1"/>
        <v/>
      </c>
      <c r="C19" s="131" t="str">
        <f t="shared" si="1"/>
        <v/>
      </c>
      <c r="D19" s="131" t="str">
        <f t="shared" si="1"/>
        <v/>
      </c>
      <c r="E19" s="131" t="str">
        <f t="shared" si="1"/>
        <v/>
      </c>
      <c r="F19" s="131" t="str">
        <f t="shared" si="1"/>
        <v/>
      </c>
      <c r="G19" s="131" t="str">
        <f t="shared" si="1"/>
        <v/>
      </c>
      <c r="H19" s="131" t="str">
        <f t="shared" si="1"/>
        <v/>
      </c>
      <c r="I19" s="131" t="str">
        <f t="shared" si="1"/>
        <v/>
      </c>
      <c r="J19" s="131" t="str">
        <f t="shared" si="1"/>
        <v/>
      </c>
      <c r="K19" s="131" t="str">
        <f t="shared" si="1"/>
        <v/>
      </c>
      <c r="L19" s="131" t="str">
        <f t="shared" si="2"/>
        <v/>
      </c>
      <c r="M19" s="131" t="str">
        <f t="shared" si="2"/>
        <v/>
      </c>
      <c r="N19" s="131" t="str">
        <f t="shared" si="2"/>
        <v/>
      </c>
      <c r="O19" s="131" t="str">
        <f t="shared" si="2"/>
        <v/>
      </c>
      <c r="P19" s="131" t="str">
        <f t="shared" si="2"/>
        <v/>
      </c>
      <c r="Q19" s="131" t="str">
        <f t="shared" si="2"/>
        <v/>
      </c>
      <c r="R19" s="131" t="str">
        <f t="shared" si="2"/>
        <v/>
      </c>
      <c r="S19" s="131" t="str">
        <f t="shared" si="2"/>
        <v/>
      </c>
      <c r="T19" s="131" t="str">
        <f t="shared" si="2"/>
        <v/>
      </c>
      <c r="U19" s="131" t="str">
        <f t="shared" si="2"/>
        <v/>
      </c>
      <c r="V19" s="131" t="str">
        <f t="shared" si="3"/>
        <v/>
      </c>
      <c r="W19" s="131" t="str">
        <f t="shared" si="3"/>
        <v/>
      </c>
      <c r="X19" s="131" t="str">
        <f t="shared" si="3"/>
        <v/>
      </c>
      <c r="Y19" s="131" t="str">
        <f t="shared" si="3"/>
        <v/>
      </c>
      <c r="Z19" s="131" t="str">
        <f t="shared" si="3"/>
        <v/>
      </c>
      <c r="AA19" s="131" t="str">
        <f t="shared" si="3"/>
        <v/>
      </c>
      <c r="AB19" s="131" t="str">
        <f t="shared" si="3"/>
        <v/>
      </c>
      <c r="AC19" s="131" t="str">
        <f t="shared" si="3"/>
        <v/>
      </c>
      <c r="AD19" s="131" t="str">
        <f t="shared" si="3"/>
        <v/>
      </c>
      <c r="AE19" s="131" t="str">
        <f t="shared" si="3"/>
        <v/>
      </c>
      <c r="AF19" s="131" t="str">
        <f t="shared" si="4"/>
        <v/>
      </c>
      <c r="AG19" s="131" t="str">
        <f t="shared" si="4"/>
        <v/>
      </c>
      <c r="AH19" s="131" t="str">
        <f t="shared" si="4"/>
        <v/>
      </c>
      <c r="AI19" s="131" t="str">
        <f t="shared" si="4"/>
        <v/>
      </c>
      <c r="AJ19" s="131" t="str">
        <f t="shared" si="4"/>
        <v/>
      </c>
      <c r="AK19" s="131" t="str">
        <f t="shared" si="4"/>
        <v/>
      </c>
      <c r="AL19" s="131" t="str">
        <f t="shared" si="4"/>
        <v/>
      </c>
      <c r="AM19" s="131" t="str">
        <f t="shared" si="4"/>
        <v/>
      </c>
      <c r="AN19" s="131" t="str">
        <f t="shared" si="4"/>
        <v/>
      </c>
      <c r="AO19" s="131" t="str">
        <f t="shared" si="4"/>
        <v/>
      </c>
      <c r="AP19" s="131" t="str">
        <f t="shared" si="5"/>
        <v/>
      </c>
      <c r="AQ19" s="131" t="str">
        <f t="shared" si="5"/>
        <v/>
      </c>
      <c r="AR19" s="131" t="str">
        <f t="shared" si="5"/>
        <v/>
      </c>
      <c r="AS19" s="131" t="str">
        <f t="shared" si="5"/>
        <v/>
      </c>
      <c r="AT19" s="131" t="str">
        <f t="shared" si="5"/>
        <v/>
      </c>
      <c r="AU19" s="131" t="str">
        <f t="shared" si="5"/>
        <v/>
      </c>
      <c r="AV19" s="131" t="str">
        <f t="shared" si="5"/>
        <v/>
      </c>
      <c r="AW19" s="131" t="str">
        <f t="shared" si="5"/>
        <v/>
      </c>
      <c r="AX19" s="131" t="str">
        <f t="shared" si="5"/>
        <v/>
      </c>
      <c r="AY19" s="131" t="str">
        <f t="shared" si="5"/>
        <v/>
      </c>
      <c r="AZ19" s="131" t="str">
        <f t="shared" si="5"/>
        <v/>
      </c>
    </row>
    <row r="20" spans="1:52" x14ac:dyDescent="0.2">
      <c r="A20" s="135">
        <v>11</v>
      </c>
      <c r="B20" s="131" t="str">
        <f t="shared" ref="B20:K29" si="6">IFERROR(VLOOKUP($B$3&amp;"_"&amp;B$8&amp;$A20,LookUpTable_CountyName_AllYears,3,FALSE),"")</f>
        <v/>
      </c>
      <c r="C20" s="131" t="str">
        <f t="shared" si="6"/>
        <v/>
      </c>
      <c r="D20" s="131" t="str">
        <f t="shared" si="6"/>
        <v/>
      </c>
      <c r="E20" s="131" t="str">
        <f t="shared" si="6"/>
        <v/>
      </c>
      <c r="F20" s="131" t="str">
        <f t="shared" si="6"/>
        <v/>
      </c>
      <c r="G20" s="131" t="str">
        <f t="shared" si="6"/>
        <v/>
      </c>
      <c r="H20" s="131" t="str">
        <f t="shared" si="6"/>
        <v/>
      </c>
      <c r="I20" s="131" t="str">
        <f t="shared" si="6"/>
        <v/>
      </c>
      <c r="J20" s="131" t="str">
        <f t="shared" si="6"/>
        <v/>
      </c>
      <c r="K20" s="131" t="str">
        <f t="shared" si="6"/>
        <v/>
      </c>
      <c r="L20" s="131" t="str">
        <f t="shared" ref="L20:U29" si="7">IFERROR(VLOOKUP($B$3&amp;"_"&amp;L$8&amp;$A20,LookUpTable_CountyName_AllYears,3,FALSE),"")</f>
        <v/>
      </c>
      <c r="M20" s="131" t="str">
        <f t="shared" si="7"/>
        <v/>
      </c>
      <c r="N20" s="131" t="str">
        <f t="shared" si="7"/>
        <v/>
      </c>
      <c r="O20" s="131" t="str">
        <f t="shared" si="7"/>
        <v/>
      </c>
      <c r="P20" s="131" t="str">
        <f t="shared" si="7"/>
        <v/>
      </c>
      <c r="Q20" s="131" t="str">
        <f t="shared" si="7"/>
        <v/>
      </c>
      <c r="R20" s="131" t="str">
        <f t="shared" si="7"/>
        <v/>
      </c>
      <c r="S20" s="131" t="str">
        <f t="shared" si="7"/>
        <v/>
      </c>
      <c r="T20" s="131" t="str">
        <f t="shared" si="7"/>
        <v/>
      </c>
      <c r="U20" s="131" t="str">
        <f t="shared" si="7"/>
        <v/>
      </c>
      <c r="V20" s="131" t="str">
        <f t="shared" ref="V20:AE29" si="8">IFERROR(VLOOKUP($B$3&amp;"_"&amp;V$8&amp;$A20,LookUpTable_CountyName_AllYears,3,FALSE),"")</f>
        <v/>
      </c>
      <c r="W20" s="131" t="str">
        <f t="shared" si="8"/>
        <v/>
      </c>
      <c r="X20" s="131" t="str">
        <f t="shared" si="8"/>
        <v/>
      </c>
      <c r="Y20" s="131" t="str">
        <f t="shared" si="8"/>
        <v/>
      </c>
      <c r="Z20" s="131" t="str">
        <f t="shared" si="8"/>
        <v/>
      </c>
      <c r="AA20" s="131" t="str">
        <f t="shared" si="8"/>
        <v/>
      </c>
      <c r="AB20" s="131" t="str">
        <f t="shared" si="8"/>
        <v/>
      </c>
      <c r="AC20" s="131" t="str">
        <f t="shared" si="8"/>
        <v/>
      </c>
      <c r="AD20" s="131" t="str">
        <f t="shared" si="8"/>
        <v/>
      </c>
      <c r="AE20" s="131" t="str">
        <f t="shared" si="8"/>
        <v/>
      </c>
      <c r="AF20" s="131" t="str">
        <f t="shared" ref="AF20:AO29" si="9">IFERROR(VLOOKUP($B$3&amp;"_"&amp;AF$8&amp;$A20,LookUpTable_CountyName_AllYears,3,FALSE),"")</f>
        <v/>
      </c>
      <c r="AG20" s="131" t="str">
        <f t="shared" si="9"/>
        <v/>
      </c>
      <c r="AH20" s="131" t="str">
        <f t="shared" si="9"/>
        <v/>
      </c>
      <c r="AI20" s="131" t="str">
        <f t="shared" si="9"/>
        <v/>
      </c>
      <c r="AJ20" s="131" t="str">
        <f t="shared" si="9"/>
        <v/>
      </c>
      <c r="AK20" s="131" t="str">
        <f t="shared" si="9"/>
        <v/>
      </c>
      <c r="AL20" s="131" t="str">
        <f t="shared" si="9"/>
        <v/>
      </c>
      <c r="AM20" s="131" t="str">
        <f t="shared" si="9"/>
        <v/>
      </c>
      <c r="AN20" s="131" t="str">
        <f t="shared" si="9"/>
        <v/>
      </c>
      <c r="AO20" s="131" t="str">
        <f t="shared" si="9"/>
        <v/>
      </c>
      <c r="AP20" s="131" t="str">
        <f t="shared" ref="AP20:AZ29" si="10">IFERROR(VLOOKUP($B$3&amp;"_"&amp;AP$8&amp;$A20,LookUpTable_CountyName_AllYears,3,FALSE),"")</f>
        <v/>
      </c>
      <c r="AQ20" s="131" t="str">
        <f t="shared" si="10"/>
        <v/>
      </c>
      <c r="AR20" s="131" t="str">
        <f t="shared" si="10"/>
        <v/>
      </c>
      <c r="AS20" s="131" t="str">
        <f t="shared" si="10"/>
        <v/>
      </c>
      <c r="AT20" s="131" t="str">
        <f t="shared" si="10"/>
        <v/>
      </c>
      <c r="AU20" s="131" t="str">
        <f t="shared" si="10"/>
        <v/>
      </c>
      <c r="AV20" s="131" t="str">
        <f t="shared" si="10"/>
        <v/>
      </c>
      <c r="AW20" s="131" t="str">
        <f t="shared" si="10"/>
        <v/>
      </c>
      <c r="AX20" s="131" t="str">
        <f t="shared" si="10"/>
        <v/>
      </c>
      <c r="AY20" s="131" t="str">
        <f t="shared" si="10"/>
        <v/>
      </c>
      <c r="AZ20" s="131" t="str">
        <f t="shared" si="10"/>
        <v/>
      </c>
    </row>
    <row r="21" spans="1:52" x14ac:dyDescent="0.2">
      <c r="A21" s="135">
        <v>12</v>
      </c>
      <c r="B21" s="131" t="str">
        <f t="shared" si="6"/>
        <v/>
      </c>
      <c r="C21" s="131" t="str">
        <f t="shared" si="6"/>
        <v/>
      </c>
      <c r="D21" s="131" t="str">
        <f t="shared" si="6"/>
        <v/>
      </c>
      <c r="E21" s="131" t="str">
        <f t="shared" si="6"/>
        <v/>
      </c>
      <c r="F21" s="131" t="str">
        <f t="shared" si="6"/>
        <v/>
      </c>
      <c r="G21" s="131" t="str">
        <f t="shared" si="6"/>
        <v/>
      </c>
      <c r="H21" s="131" t="str">
        <f t="shared" si="6"/>
        <v/>
      </c>
      <c r="I21" s="131" t="str">
        <f t="shared" si="6"/>
        <v/>
      </c>
      <c r="J21" s="131" t="str">
        <f t="shared" si="6"/>
        <v/>
      </c>
      <c r="K21" s="131" t="str">
        <f t="shared" si="6"/>
        <v/>
      </c>
      <c r="L21" s="131" t="str">
        <f t="shared" si="7"/>
        <v/>
      </c>
      <c r="M21" s="131" t="str">
        <f t="shared" si="7"/>
        <v/>
      </c>
      <c r="N21" s="131" t="str">
        <f t="shared" si="7"/>
        <v/>
      </c>
      <c r="O21" s="131" t="str">
        <f t="shared" si="7"/>
        <v/>
      </c>
      <c r="P21" s="131" t="str">
        <f t="shared" si="7"/>
        <v/>
      </c>
      <c r="Q21" s="131" t="str">
        <f t="shared" si="7"/>
        <v/>
      </c>
      <c r="R21" s="131" t="str">
        <f t="shared" si="7"/>
        <v/>
      </c>
      <c r="S21" s="131" t="str">
        <f t="shared" si="7"/>
        <v/>
      </c>
      <c r="T21" s="131" t="str">
        <f t="shared" si="7"/>
        <v/>
      </c>
      <c r="U21" s="131" t="str">
        <f t="shared" si="7"/>
        <v/>
      </c>
      <c r="V21" s="131" t="str">
        <f t="shared" si="8"/>
        <v/>
      </c>
      <c r="W21" s="131" t="str">
        <f t="shared" si="8"/>
        <v/>
      </c>
      <c r="X21" s="131" t="str">
        <f t="shared" si="8"/>
        <v/>
      </c>
      <c r="Y21" s="131" t="str">
        <f t="shared" si="8"/>
        <v/>
      </c>
      <c r="Z21" s="131" t="str">
        <f t="shared" si="8"/>
        <v/>
      </c>
      <c r="AA21" s="131" t="str">
        <f t="shared" si="8"/>
        <v/>
      </c>
      <c r="AB21" s="131" t="str">
        <f t="shared" si="8"/>
        <v/>
      </c>
      <c r="AC21" s="131" t="str">
        <f t="shared" si="8"/>
        <v/>
      </c>
      <c r="AD21" s="131" t="str">
        <f t="shared" si="8"/>
        <v/>
      </c>
      <c r="AE21" s="131" t="str">
        <f t="shared" si="8"/>
        <v/>
      </c>
      <c r="AF21" s="131" t="str">
        <f t="shared" si="9"/>
        <v/>
      </c>
      <c r="AG21" s="131" t="str">
        <f t="shared" si="9"/>
        <v/>
      </c>
      <c r="AH21" s="131" t="str">
        <f t="shared" si="9"/>
        <v/>
      </c>
      <c r="AI21" s="131" t="str">
        <f t="shared" si="9"/>
        <v/>
      </c>
      <c r="AJ21" s="131" t="str">
        <f t="shared" si="9"/>
        <v/>
      </c>
      <c r="AK21" s="131" t="str">
        <f t="shared" si="9"/>
        <v/>
      </c>
      <c r="AL21" s="131" t="str">
        <f t="shared" si="9"/>
        <v/>
      </c>
      <c r="AM21" s="131" t="str">
        <f t="shared" si="9"/>
        <v/>
      </c>
      <c r="AN21" s="131" t="str">
        <f t="shared" si="9"/>
        <v/>
      </c>
      <c r="AO21" s="131" t="str">
        <f t="shared" si="9"/>
        <v/>
      </c>
      <c r="AP21" s="131" t="str">
        <f t="shared" si="10"/>
        <v/>
      </c>
      <c r="AQ21" s="131" t="str">
        <f t="shared" si="10"/>
        <v/>
      </c>
      <c r="AR21" s="131" t="str">
        <f t="shared" si="10"/>
        <v/>
      </c>
      <c r="AS21" s="131" t="str">
        <f t="shared" si="10"/>
        <v/>
      </c>
      <c r="AT21" s="131" t="str">
        <f t="shared" si="10"/>
        <v/>
      </c>
      <c r="AU21" s="131" t="str">
        <f t="shared" si="10"/>
        <v/>
      </c>
      <c r="AV21" s="131" t="str">
        <f t="shared" si="10"/>
        <v/>
      </c>
      <c r="AW21" s="131" t="str">
        <f t="shared" si="10"/>
        <v/>
      </c>
      <c r="AX21" s="131" t="str">
        <f t="shared" si="10"/>
        <v/>
      </c>
      <c r="AY21" s="131" t="str">
        <f t="shared" si="10"/>
        <v/>
      </c>
      <c r="AZ21" s="131" t="str">
        <f t="shared" si="10"/>
        <v/>
      </c>
    </row>
    <row r="22" spans="1:52" x14ac:dyDescent="0.2">
      <c r="A22" s="135">
        <v>13</v>
      </c>
      <c r="B22" s="131" t="str">
        <f t="shared" si="6"/>
        <v/>
      </c>
      <c r="C22" s="131" t="str">
        <f t="shared" si="6"/>
        <v/>
      </c>
      <c r="D22" s="131" t="str">
        <f t="shared" si="6"/>
        <v/>
      </c>
      <c r="E22" s="131" t="str">
        <f t="shared" si="6"/>
        <v/>
      </c>
      <c r="F22" s="131" t="str">
        <f t="shared" si="6"/>
        <v/>
      </c>
      <c r="G22" s="131" t="str">
        <f t="shared" si="6"/>
        <v/>
      </c>
      <c r="H22" s="131" t="str">
        <f t="shared" si="6"/>
        <v/>
      </c>
      <c r="I22" s="131" t="str">
        <f t="shared" si="6"/>
        <v/>
      </c>
      <c r="J22" s="131" t="str">
        <f t="shared" si="6"/>
        <v/>
      </c>
      <c r="K22" s="131" t="str">
        <f t="shared" si="6"/>
        <v/>
      </c>
      <c r="L22" s="131" t="str">
        <f t="shared" si="7"/>
        <v/>
      </c>
      <c r="M22" s="131" t="str">
        <f t="shared" si="7"/>
        <v/>
      </c>
      <c r="N22" s="131" t="str">
        <f t="shared" si="7"/>
        <v/>
      </c>
      <c r="O22" s="131" t="str">
        <f t="shared" si="7"/>
        <v/>
      </c>
      <c r="P22" s="131" t="str">
        <f t="shared" si="7"/>
        <v/>
      </c>
      <c r="Q22" s="131" t="str">
        <f t="shared" si="7"/>
        <v/>
      </c>
      <c r="R22" s="131" t="str">
        <f t="shared" si="7"/>
        <v/>
      </c>
      <c r="S22" s="131" t="str">
        <f t="shared" si="7"/>
        <v/>
      </c>
      <c r="T22" s="131" t="str">
        <f t="shared" si="7"/>
        <v/>
      </c>
      <c r="U22" s="131" t="str">
        <f t="shared" si="7"/>
        <v/>
      </c>
      <c r="V22" s="131" t="str">
        <f t="shared" si="8"/>
        <v/>
      </c>
      <c r="W22" s="131" t="str">
        <f t="shared" si="8"/>
        <v/>
      </c>
      <c r="X22" s="131" t="str">
        <f t="shared" si="8"/>
        <v/>
      </c>
      <c r="Y22" s="131" t="str">
        <f t="shared" si="8"/>
        <v/>
      </c>
      <c r="Z22" s="131" t="str">
        <f t="shared" si="8"/>
        <v/>
      </c>
      <c r="AA22" s="131" t="str">
        <f t="shared" si="8"/>
        <v/>
      </c>
      <c r="AB22" s="131" t="str">
        <f t="shared" si="8"/>
        <v/>
      </c>
      <c r="AC22" s="131" t="str">
        <f t="shared" si="8"/>
        <v/>
      </c>
      <c r="AD22" s="131" t="str">
        <f t="shared" si="8"/>
        <v/>
      </c>
      <c r="AE22" s="131" t="str">
        <f t="shared" si="8"/>
        <v/>
      </c>
      <c r="AF22" s="131" t="str">
        <f t="shared" si="9"/>
        <v/>
      </c>
      <c r="AG22" s="131" t="str">
        <f t="shared" si="9"/>
        <v/>
      </c>
      <c r="AH22" s="131" t="str">
        <f t="shared" si="9"/>
        <v/>
      </c>
      <c r="AI22" s="131" t="str">
        <f t="shared" si="9"/>
        <v/>
      </c>
      <c r="AJ22" s="131" t="str">
        <f t="shared" si="9"/>
        <v/>
      </c>
      <c r="AK22" s="131" t="str">
        <f t="shared" si="9"/>
        <v/>
      </c>
      <c r="AL22" s="131" t="str">
        <f t="shared" si="9"/>
        <v/>
      </c>
      <c r="AM22" s="131" t="str">
        <f t="shared" si="9"/>
        <v/>
      </c>
      <c r="AN22" s="131" t="str">
        <f t="shared" si="9"/>
        <v/>
      </c>
      <c r="AO22" s="131" t="str">
        <f t="shared" si="9"/>
        <v/>
      </c>
      <c r="AP22" s="131" t="str">
        <f t="shared" si="10"/>
        <v/>
      </c>
      <c r="AQ22" s="131" t="str">
        <f t="shared" si="10"/>
        <v/>
      </c>
      <c r="AR22" s="131" t="str">
        <f t="shared" si="10"/>
        <v/>
      </c>
      <c r="AS22" s="131" t="str">
        <f t="shared" si="10"/>
        <v/>
      </c>
      <c r="AT22" s="131" t="str">
        <f t="shared" si="10"/>
        <v/>
      </c>
      <c r="AU22" s="131" t="str">
        <f t="shared" si="10"/>
        <v/>
      </c>
      <c r="AV22" s="131" t="str">
        <f t="shared" si="10"/>
        <v/>
      </c>
      <c r="AW22" s="131" t="str">
        <f t="shared" si="10"/>
        <v/>
      </c>
      <c r="AX22" s="131" t="str">
        <f t="shared" si="10"/>
        <v/>
      </c>
      <c r="AY22" s="131" t="str">
        <f t="shared" si="10"/>
        <v/>
      </c>
      <c r="AZ22" s="131" t="str">
        <f t="shared" si="10"/>
        <v/>
      </c>
    </row>
    <row r="23" spans="1:52" x14ac:dyDescent="0.2">
      <c r="A23" s="135">
        <v>14</v>
      </c>
      <c r="B23" s="131" t="str">
        <f t="shared" si="6"/>
        <v/>
      </c>
      <c r="C23" s="131" t="str">
        <f t="shared" si="6"/>
        <v/>
      </c>
      <c r="D23" s="131" t="str">
        <f t="shared" si="6"/>
        <v/>
      </c>
      <c r="E23" s="131" t="str">
        <f t="shared" si="6"/>
        <v/>
      </c>
      <c r="F23" s="131" t="str">
        <f t="shared" si="6"/>
        <v/>
      </c>
      <c r="G23" s="131" t="str">
        <f t="shared" si="6"/>
        <v/>
      </c>
      <c r="H23" s="131" t="str">
        <f t="shared" si="6"/>
        <v/>
      </c>
      <c r="I23" s="131" t="str">
        <f t="shared" si="6"/>
        <v/>
      </c>
      <c r="J23" s="131" t="str">
        <f t="shared" si="6"/>
        <v/>
      </c>
      <c r="K23" s="131" t="str">
        <f t="shared" si="6"/>
        <v/>
      </c>
      <c r="L23" s="131" t="str">
        <f t="shared" si="7"/>
        <v/>
      </c>
      <c r="M23" s="131" t="str">
        <f t="shared" si="7"/>
        <v/>
      </c>
      <c r="N23" s="131" t="str">
        <f t="shared" si="7"/>
        <v/>
      </c>
      <c r="O23" s="131" t="str">
        <f t="shared" si="7"/>
        <v/>
      </c>
      <c r="P23" s="131" t="str">
        <f t="shared" si="7"/>
        <v/>
      </c>
      <c r="Q23" s="131" t="str">
        <f t="shared" si="7"/>
        <v/>
      </c>
      <c r="R23" s="131" t="str">
        <f t="shared" si="7"/>
        <v/>
      </c>
      <c r="S23" s="131" t="str">
        <f t="shared" si="7"/>
        <v/>
      </c>
      <c r="T23" s="131" t="str">
        <f t="shared" si="7"/>
        <v/>
      </c>
      <c r="U23" s="131" t="str">
        <f t="shared" si="7"/>
        <v/>
      </c>
      <c r="V23" s="131" t="str">
        <f t="shared" si="8"/>
        <v/>
      </c>
      <c r="W23" s="131" t="str">
        <f t="shared" si="8"/>
        <v/>
      </c>
      <c r="X23" s="131" t="str">
        <f t="shared" si="8"/>
        <v/>
      </c>
      <c r="Y23" s="131" t="str">
        <f t="shared" si="8"/>
        <v/>
      </c>
      <c r="Z23" s="131" t="str">
        <f t="shared" si="8"/>
        <v/>
      </c>
      <c r="AA23" s="131" t="str">
        <f t="shared" si="8"/>
        <v/>
      </c>
      <c r="AB23" s="131" t="str">
        <f t="shared" si="8"/>
        <v/>
      </c>
      <c r="AC23" s="131" t="str">
        <f t="shared" si="8"/>
        <v/>
      </c>
      <c r="AD23" s="131" t="str">
        <f t="shared" si="8"/>
        <v/>
      </c>
      <c r="AE23" s="131" t="str">
        <f t="shared" si="8"/>
        <v/>
      </c>
      <c r="AF23" s="131" t="str">
        <f t="shared" si="9"/>
        <v/>
      </c>
      <c r="AG23" s="131" t="str">
        <f t="shared" si="9"/>
        <v/>
      </c>
      <c r="AH23" s="131" t="str">
        <f t="shared" si="9"/>
        <v/>
      </c>
      <c r="AI23" s="131" t="str">
        <f t="shared" si="9"/>
        <v/>
      </c>
      <c r="AJ23" s="131" t="str">
        <f t="shared" si="9"/>
        <v/>
      </c>
      <c r="AK23" s="131" t="str">
        <f t="shared" si="9"/>
        <v/>
      </c>
      <c r="AL23" s="131" t="str">
        <f t="shared" si="9"/>
        <v/>
      </c>
      <c r="AM23" s="131" t="str">
        <f t="shared" si="9"/>
        <v/>
      </c>
      <c r="AN23" s="131" t="str">
        <f t="shared" si="9"/>
        <v/>
      </c>
      <c r="AO23" s="131" t="str">
        <f t="shared" si="9"/>
        <v/>
      </c>
      <c r="AP23" s="131" t="str">
        <f t="shared" si="10"/>
        <v/>
      </c>
      <c r="AQ23" s="131" t="str">
        <f t="shared" si="10"/>
        <v/>
      </c>
      <c r="AR23" s="131" t="str">
        <f t="shared" si="10"/>
        <v/>
      </c>
      <c r="AS23" s="131" t="str">
        <f t="shared" si="10"/>
        <v/>
      </c>
      <c r="AT23" s="131" t="str">
        <f t="shared" si="10"/>
        <v/>
      </c>
      <c r="AU23" s="131" t="str">
        <f t="shared" si="10"/>
        <v/>
      </c>
      <c r="AV23" s="131" t="str">
        <f t="shared" si="10"/>
        <v/>
      </c>
      <c r="AW23" s="131" t="str">
        <f t="shared" si="10"/>
        <v/>
      </c>
      <c r="AX23" s="131" t="str">
        <f t="shared" si="10"/>
        <v/>
      </c>
      <c r="AY23" s="131" t="str">
        <f t="shared" si="10"/>
        <v/>
      </c>
      <c r="AZ23" s="131" t="str">
        <f t="shared" si="10"/>
        <v/>
      </c>
    </row>
    <row r="24" spans="1:52" x14ac:dyDescent="0.2">
      <c r="A24" s="135">
        <v>15</v>
      </c>
      <c r="B24" s="131" t="str">
        <f t="shared" si="6"/>
        <v/>
      </c>
      <c r="C24" s="131" t="str">
        <f t="shared" si="6"/>
        <v/>
      </c>
      <c r="D24" s="131" t="str">
        <f t="shared" si="6"/>
        <v/>
      </c>
      <c r="E24" s="131" t="str">
        <f t="shared" si="6"/>
        <v/>
      </c>
      <c r="F24" s="131" t="str">
        <f t="shared" si="6"/>
        <v/>
      </c>
      <c r="G24" s="131" t="str">
        <f t="shared" si="6"/>
        <v/>
      </c>
      <c r="H24" s="131" t="str">
        <f t="shared" si="6"/>
        <v/>
      </c>
      <c r="I24" s="131" t="str">
        <f t="shared" si="6"/>
        <v/>
      </c>
      <c r="J24" s="131" t="str">
        <f t="shared" si="6"/>
        <v/>
      </c>
      <c r="K24" s="131" t="str">
        <f t="shared" si="6"/>
        <v/>
      </c>
      <c r="L24" s="131" t="str">
        <f t="shared" si="7"/>
        <v/>
      </c>
      <c r="M24" s="131" t="str">
        <f t="shared" si="7"/>
        <v/>
      </c>
      <c r="N24" s="131" t="str">
        <f t="shared" si="7"/>
        <v/>
      </c>
      <c r="O24" s="131" t="str">
        <f t="shared" si="7"/>
        <v/>
      </c>
      <c r="P24" s="131" t="str">
        <f t="shared" si="7"/>
        <v/>
      </c>
      <c r="Q24" s="131" t="str">
        <f t="shared" si="7"/>
        <v/>
      </c>
      <c r="R24" s="131" t="str">
        <f t="shared" si="7"/>
        <v/>
      </c>
      <c r="S24" s="131" t="str">
        <f t="shared" si="7"/>
        <v/>
      </c>
      <c r="T24" s="131" t="str">
        <f t="shared" si="7"/>
        <v/>
      </c>
      <c r="U24" s="131" t="str">
        <f t="shared" si="7"/>
        <v/>
      </c>
      <c r="V24" s="131" t="str">
        <f t="shared" si="8"/>
        <v/>
      </c>
      <c r="W24" s="131" t="str">
        <f t="shared" si="8"/>
        <v/>
      </c>
      <c r="X24" s="131" t="str">
        <f t="shared" si="8"/>
        <v/>
      </c>
      <c r="Y24" s="131" t="str">
        <f t="shared" si="8"/>
        <v/>
      </c>
      <c r="Z24" s="131" t="str">
        <f t="shared" si="8"/>
        <v/>
      </c>
      <c r="AA24" s="131" t="str">
        <f t="shared" si="8"/>
        <v/>
      </c>
      <c r="AB24" s="131" t="str">
        <f t="shared" si="8"/>
        <v/>
      </c>
      <c r="AC24" s="131" t="str">
        <f t="shared" si="8"/>
        <v/>
      </c>
      <c r="AD24" s="131" t="str">
        <f t="shared" si="8"/>
        <v/>
      </c>
      <c r="AE24" s="131" t="str">
        <f t="shared" si="8"/>
        <v/>
      </c>
      <c r="AF24" s="131" t="str">
        <f t="shared" si="9"/>
        <v/>
      </c>
      <c r="AG24" s="131" t="str">
        <f t="shared" si="9"/>
        <v/>
      </c>
      <c r="AH24" s="131" t="str">
        <f t="shared" si="9"/>
        <v/>
      </c>
      <c r="AI24" s="131" t="str">
        <f t="shared" si="9"/>
        <v/>
      </c>
      <c r="AJ24" s="131" t="str">
        <f t="shared" si="9"/>
        <v/>
      </c>
      <c r="AK24" s="131" t="str">
        <f t="shared" si="9"/>
        <v/>
      </c>
      <c r="AL24" s="131" t="str">
        <f t="shared" si="9"/>
        <v/>
      </c>
      <c r="AM24" s="131" t="str">
        <f t="shared" si="9"/>
        <v/>
      </c>
      <c r="AN24" s="131" t="str">
        <f t="shared" si="9"/>
        <v/>
      </c>
      <c r="AO24" s="131" t="str">
        <f t="shared" si="9"/>
        <v/>
      </c>
      <c r="AP24" s="131" t="str">
        <f t="shared" si="10"/>
        <v/>
      </c>
      <c r="AQ24" s="131" t="str">
        <f t="shared" si="10"/>
        <v/>
      </c>
      <c r="AR24" s="131" t="str">
        <f t="shared" si="10"/>
        <v/>
      </c>
      <c r="AS24" s="131" t="str">
        <f t="shared" si="10"/>
        <v/>
      </c>
      <c r="AT24" s="131" t="str">
        <f t="shared" si="10"/>
        <v/>
      </c>
      <c r="AU24" s="131" t="str">
        <f t="shared" si="10"/>
        <v/>
      </c>
      <c r="AV24" s="131" t="str">
        <f t="shared" si="10"/>
        <v/>
      </c>
      <c r="AW24" s="131" t="str">
        <f t="shared" si="10"/>
        <v/>
      </c>
      <c r="AX24" s="131" t="str">
        <f t="shared" si="10"/>
        <v/>
      </c>
      <c r="AY24" s="131" t="str">
        <f t="shared" si="10"/>
        <v/>
      </c>
      <c r="AZ24" s="131" t="str">
        <f t="shared" si="10"/>
        <v/>
      </c>
    </row>
    <row r="25" spans="1:52" x14ac:dyDescent="0.2">
      <c r="A25" s="135">
        <v>16</v>
      </c>
      <c r="B25" s="131" t="str">
        <f t="shared" si="6"/>
        <v/>
      </c>
      <c r="C25" s="131" t="str">
        <f t="shared" si="6"/>
        <v/>
      </c>
      <c r="D25" s="131" t="str">
        <f t="shared" si="6"/>
        <v/>
      </c>
      <c r="E25" s="131" t="str">
        <f t="shared" si="6"/>
        <v/>
      </c>
      <c r="F25" s="131" t="str">
        <f t="shared" si="6"/>
        <v/>
      </c>
      <c r="G25" s="131" t="str">
        <f t="shared" si="6"/>
        <v/>
      </c>
      <c r="H25" s="131" t="str">
        <f t="shared" si="6"/>
        <v/>
      </c>
      <c r="I25" s="131" t="str">
        <f t="shared" si="6"/>
        <v/>
      </c>
      <c r="J25" s="131" t="str">
        <f t="shared" si="6"/>
        <v/>
      </c>
      <c r="K25" s="131" t="str">
        <f t="shared" si="6"/>
        <v/>
      </c>
      <c r="L25" s="131" t="str">
        <f t="shared" si="7"/>
        <v/>
      </c>
      <c r="M25" s="131" t="str">
        <f t="shared" si="7"/>
        <v/>
      </c>
      <c r="N25" s="131" t="str">
        <f t="shared" si="7"/>
        <v/>
      </c>
      <c r="O25" s="131" t="str">
        <f t="shared" si="7"/>
        <v/>
      </c>
      <c r="P25" s="131" t="str">
        <f t="shared" si="7"/>
        <v/>
      </c>
      <c r="Q25" s="131" t="str">
        <f t="shared" si="7"/>
        <v/>
      </c>
      <c r="R25" s="131" t="str">
        <f t="shared" si="7"/>
        <v/>
      </c>
      <c r="S25" s="131" t="str">
        <f t="shared" si="7"/>
        <v/>
      </c>
      <c r="T25" s="131" t="str">
        <f t="shared" si="7"/>
        <v/>
      </c>
      <c r="U25" s="131" t="str">
        <f t="shared" si="7"/>
        <v/>
      </c>
      <c r="V25" s="131" t="str">
        <f t="shared" si="8"/>
        <v/>
      </c>
      <c r="W25" s="131" t="str">
        <f t="shared" si="8"/>
        <v/>
      </c>
      <c r="X25" s="131" t="str">
        <f t="shared" si="8"/>
        <v/>
      </c>
      <c r="Y25" s="131" t="str">
        <f t="shared" si="8"/>
        <v/>
      </c>
      <c r="Z25" s="131" t="str">
        <f t="shared" si="8"/>
        <v/>
      </c>
      <c r="AA25" s="131" t="str">
        <f t="shared" si="8"/>
        <v/>
      </c>
      <c r="AB25" s="131" t="str">
        <f t="shared" si="8"/>
        <v/>
      </c>
      <c r="AC25" s="131" t="str">
        <f t="shared" si="8"/>
        <v/>
      </c>
      <c r="AD25" s="131" t="str">
        <f t="shared" si="8"/>
        <v/>
      </c>
      <c r="AE25" s="131" t="str">
        <f t="shared" si="8"/>
        <v/>
      </c>
      <c r="AF25" s="131" t="str">
        <f t="shared" si="9"/>
        <v/>
      </c>
      <c r="AG25" s="131" t="str">
        <f t="shared" si="9"/>
        <v/>
      </c>
      <c r="AH25" s="131" t="str">
        <f t="shared" si="9"/>
        <v/>
      </c>
      <c r="AI25" s="131" t="str">
        <f t="shared" si="9"/>
        <v/>
      </c>
      <c r="AJ25" s="131" t="str">
        <f t="shared" si="9"/>
        <v/>
      </c>
      <c r="AK25" s="131" t="str">
        <f t="shared" si="9"/>
        <v/>
      </c>
      <c r="AL25" s="131" t="str">
        <f t="shared" si="9"/>
        <v/>
      </c>
      <c r="AM25" s="131" t="str">
        <f t="shared" si="9"/>
        <v/>
      </c>
      <c r="AN25" s="131" t="str">
        <f t="shared" si="9"/>
        <v/>
      </c>
      <c r="AO25" s="131" t="str">
        <f t="shared" si="9"/>
        <v/>
      </c>
      <c r="AP25" s="131" t="str">
        <f t="shared" si="10"/>
        <v/>
      </c>
      <c r="AQ25" s="131" t="str">
        <f t="shared" si="10"/>
        <v/>
      </c>
      <c r="AR25" s="131" t="str">
        <f t="shared" si="10"/>
        <v/>
      </c>
      <c r="AS25" s="131" t="str">
        <f t="shared" si="10"/>
        <v/>
      </c>
      <c r="AT25" s="131" t="str">
        <f t="shared" si="10"/>
        <v/>
      </c>
      <c r="AU25" s="131" t="str">
        <f t="shared" si="10"/>
        <v/>
      </c>
      <c r="AV25" s="131" t="str">
        <f t="shared" si="10"/>
        <v/>
      </c>
      <c r="AW25" s="131" t="str">
        <f t="shared" si="10"/>
        <v/>
      </c>
      <c r="AX25" s="131" t="str">
        <f t="shared" si="10"/>
        <v/>
      </c>
      <c r="AY25" s="131" t="str">
        <f t="shared" si="10"/>
        <v/>
      </c>
      <c r="AZ25" s="131" t="str">
        <f t="shared" si="10"/>
        <v/>
      </c>
    </row>
    <row r="26" spans="1:52" x14ac:dyDescent="0.2">
      <c r="A26" s="135">
        <v>17</v>
      </c>
      <c r="B26" s="131" t="str">
        <f t="shared" si="6"/>
        <v/>
      </c>
      <c r="C26" s="131" t="str">
        <f t="shared" si="6"/>
        <v/>
      </c>
      <c r="D26" s="131" t="str">
        <f t="shared" si="6"/>
        <v/>
      </c>
      <c r="E26" s="131" t="str">
        <f t="shared" si="6"/>
        <v/>
      </c>
      <c r="F26" s="131" t="str">
        <f t="shared" si="6"/>
        <v/>
      </c>
      <c r="G26" s="131" t="str">
        <f t="shared" si="6"/>
        <v/>
      </c>
      <c r="H26" s="131" t="str">
        <f t="shared" si="6"/>
        <v/>
      </c>
      <c r="I26" s="131" t="str">
        <f t="shared" si="6"/>
        <v/>
      </c>
      <c r="J26" s="131" t="str">
        <f t="shared" si="6"/>
        <v/>
      </c>
      <c r="K26" s="131" t="str">
        <f t="shared" si="6"/>
        <v/>
      </c>
      <c r="L26" s="131" t="str">
        <f t="shared" si="7"/>
        <v/>
      </c>
      <c r="M26" s="131" t="str">
        <f t="shared" si="7"/>
        <v/>
      </c>
      <c r="N26" s="131" t="str">
        <f t="shared" si="7"/>
        <v/>
      </c>
      <c r="O26" s="131" t="str">
        <f t="shared" si="7"/>
        <v/>
      </c>
      <c r="P26" s="131" t="str">
        <f t="shared" si="7"/>
        <v/>
      </c>
      <c r="Q26" s="131" t="str">
        <f t="shared" si="7"/>
        <v/>
      </c>
      <c r="R26" s="131" t="str">
        <f t="shared" si="7"/>
        <v/>
      </c>
      <c r="S26" s="131" t="str">
        <f t="shared" si="7"/>
        <v/>
      </c>
      <c r="T26" s="131" t="str">
        <f t="shared" si="7"/>
        <v/>
      </c>
      <c r="U26" s="131" t="str">
        <f t="shared" si="7"/>
        <v/>
      </c>
      <c r="V26" s="131" t="str">
        <f t="shared" si="8"/>
        <v/>
      </c>
      <c r="W26" s="131" t="str">
        <f t="shared" si="8"/>
        <v/>
      </c>
      <c r="X26" s="131" t="str">
        <f t="shared" si="8"/>
        <v/>
      </c>
      <c r="Y26" s="131" t="str">
        <f t="shared" si="8"/>
        <v/>
      </c>
      <c r="Z26" s="131" t="str">
        <f t="shared" si="8"/>
        <v/>
      </c>
      <c r="AA26" s="131" t="str">
        <f t="shared" si="8"/>
        <v/>
      </c>
      <c r="AB26" s="131" t="str">
        <f t="shared" si="8"/>
        <v/>
      </c>
      <c r="AC26" s="131" t="str">
        <f t="shared" si="8"/>
        <v/>
      </c>
      <c r="AD26" s="131" t="str">
        <f t="shared" si="8"/>
        <v/>
      </c>
      <c r="AE26" s="131" t="str">
        <f t="shared" si="8"/>
        <v/>
      </c>
      <c r="AF26" s="131" t="str">
        <f t="shared" si="9"/>
        <v/>
      </c>
      <c r="AG26" s="131" t="str">
        <f t="shared" si="9"/>
        <v/>
      </c>
      <c r="AH26" s="131" t="str">
        <f t="shared" si="9"/>
        <v/>
      </c>
      <c r="AI26" s="131" t="str">
        <f t="shared" si="9"/>
        <v/>
      </c>
      <c r="AJ26" s="131" t="str">
        <f t="shared" si="9"/>
        <v/>
      </c>
      <c r="AK26" s="131" t="str">
        <f t="shared" si="9"/>
        <v/>
      </c>
      <c r="AL26" s="131" t="str">
        <f t="shared" si="9"/>
        <v/>
      </c>
      <c r="AM26" s="131" t="str">
        <f t="shared" si="9"/>
        <v/>
      </c>
      <c r="AN26" s="131" t="str">
        <f t="shared" si="9"/>
        <v/>
      </c>
      <c r="AO26" s="131" t="str">
        <f t="shared" si="9"/>
        <v/>
      </c>
      <c r="AP26" s="131" t="str">
        <f t="shared" si="10"/>
        <v/>
      </c>
      <c r="AQ26" s="131" t="str">
        <f t="shared" si="10"/>
        <v/>
      </c>
      <c r="AR26" s="131" t="str">
        <f t="shared" si="10"/>
        <v/>
      </c>
      <c r="AS26" s="131" t="str">
        <f t="shared" si="10"/>
        <v/>
      </c>
      <c r="AT26" s="131" t="str">
        <f t="shared" si="10"/>
        <v/>
      </c>
      <c r="AU26" s="131" t="str">
        <f t="shared" si="10"/>
        <v/>
      </c>
      <c r="AV26" s="131" t="str">
        <f t="shared" si="10"/>
        <v/>
      </c>
      <c r="AW26" s="131" t="str">
        <f t="shared" si="10"/>
        <v/>
      </c>
      <c r="AX26" s="131" t="str">
        <f t="shared" si="10"/>
        <v/>
      </c>
      <c r="AY26" s="131" t="str">
        <f t="shared" si="10"/>
        <v/>
      </c>
      <c r="AZ26" s="131" t="str">
        <f t="shared" si="10"/>
        <v/>
      </c>
    </row>
    <row r="27" spans="1:52" x14ac:dyDescent="0.2">
      <c r="A27" s="135">
        <v>18</v>
      </c>
      <c r="B27" s="131" t="str">
        <f t="shared" si="6"/>
        <v/>
      </c>
      <c r="C27" s="131" t="str">
        <f t="shared" si="6"/>
        <v/>
      </c>
      <c r="D27" s="131" t="str">
        <f t="shared" si="6"/>
        <v/>
      </c>
      <c r="E27" s="131" t="str">
        <f t="shared" si="6"/>
        <v/>
      </c>
      <c r="F27" s="131" t="str">
        <f t="shared" si="6"/>
        <v/>
      </c>
      <c r="G27" s="131" t="str">
        <f t="shared" si="6"/>
        <v/>
      </c>
      <c r="H27" s="131" t="str">
        <f t="shared" si="6"/>
        <v/>
      </c>
      <c r="I27" s="131" t="str">
        <f t="shared" si="6"/>
        <v/>
      </c>
      <c r="J27" s="131" t="str">
        <f t="shared" si="6"/>
        <v/>
      </c>
      <c r="K27" s="131" t="str">
        <f t="shared" si="6"/>
        <v/>
      </c>
      <c r="L27" s="131" t="str">
        <f t="shared" si="7"/>
        <v/>
      </c>
      <c r="M27" s="131" t="str">
        <f t="shared" si="7"/>
        <v/>
      </c>
      <c r="N27" s="131" t="str">
        <f t="shared" si="7"/>
        <v/>
      </c>
      <c r="O27" s="131" t="str">
        <f t="shared" si="7"/>
        <v/>
      </c>
      <c r="P27" s="131" t="str">
        <f t="shared" si="7"/>
        <v/>
      </c>
      <c r="Q27" s="131" t="str">
        <f t="shared" si="7"/>
        <v/>
      </c>
      <c r="R27" s="131" t="str">
        <f t="shared" si="7"/>
        <v/>
      </c>
      <c r="S27" s="131" t="str">
        <f t="shared" si="7"/>
        <v/>
      </c>
      <c r="T27" s="131" t="str">
        <f t="shared" si="7"/>
        <v/>
      </c>
      <c r="U27" s="131" t="str">
        <f t="shared" si="7"/>
        <v/>
      </c>
      <c r="V27" s="131" t="str">
        <f t="shared" si="8"/>
        <v/>
      </c>
      <c r="W27" s="131" t="str">
        <f t="shared" si="8"/>
        <v/>
      </c>
      <c r="X27" s="131" t="str">
        <f t="shared" si="8"/>
        <v/>
      </c>
      <c r="Y27" s="131" t="str">
        <f t="shared" si="8"/>
        <v/>
      </c>
      <c r="Z27" s="131" t="str">
        <f t="shared" si="8"/>
        <v/>
      </c>
      <c r="AA27" s="131" t="str">
        <f t="shared" si="8"/>
        <v/>
      </c>
      <c r="AB27" s="131" t="str">
        <f t="shared" si="8"/>
        <v/>
      </c>
      <c r="AC27" s="131" t="str">
        <f t="shared" si="8"/>
        <v/>
      </c>
      <c r="AD27" s="131" t="str">
        <f t="shared" si="8"/>
        <v/>
      </c>
      <c r="AE27" s="131" t="str">
        <f t="shared" si="8"/>
        <v/>
      </c>
      <c r="AF27" s="131" t="str">
        <f t="shared" si="9"/>
        <v/>
      </c>
      <c r="AG27" s="131" t="str">
        <f t="shared" si="9"/>
        <v/>
      </c>
      <c r="AH27" s="131" t="str">
        <f t="shared" si="9"/>
        <v/>
      </c>
      <c r="AI27" s="131" t="str">
        <f t="shared" si="9"/>
        <v/>
      </c>
      <c r="AJ27" s="131" t="str">
        <f t="shared" si="9"/>
        <v/>
      </c>
      <c r="AK27" s="131" t="str">
        <f t="shared" si="9"/>
        <v/>
      </c>
      <c r="AL27" s="131" t="str">
        <f t="shared" si="9"/>
        <v/>
      </c>
      <c r="AM27" s="131" t="str">
        <f t="shared" si="9"/>
        <v/>
      </c>
      <c r="AN27" s="131" t="str">
        <f t="shared" si="9"/>
        <v/>
      </c>
      <c r="AO27" s="131" t="str">
        <f t="shared" si="9"/>
        <v/>
      </c>
      <c r="AP27" s="131" t="str">
        <f t="shared" si="10"/>
        <v/>
      </c>
      <c r="AQ27" s="131" t="str">
        <f t="shared" si="10"/>
        <v/>
      </c>
      <c r="AR27" s="131" t="str">
        <f t="shared" si="10"/>
        <v/>
      </c>
      <c r="AS27" s="131" t="str">
        <f t="shared" si="10"/>
        <v/>
      </c>
      <c r="AT27" s="131" t="str">
        <f t="shared" si="10"/>
        <v/>
      </c>
      <c r="AU27" s="131" t="str">
        <f t="shared" si="10"/>
        <v/>
      </c>
      <c r="AV27" s="131" t="str">
        <f t="shared" si="10"/>
        <v/>
      </c>
      <c r="AW27" s="131" t="str">
        <f t="shared" si="10"/>
        <v/>
      </c>
      <c r="AX27" s="131" t="str">
        <f t="shared" si="10"/>
        <v/>
      </c>
      <c r="AY27" s="131" t="str">
        <f t="shared" si="10"/>
        <v/>
      </c>
      <c r="AZ27" s="131" t="str">
        <f t="shared" si="10"/>
        <v/>
      </c>
    </row>
    <row r="28" spans="1:52" x14ac:dyDescent="0.2">
      <c r="A28" s="135">
        <v>19</v>
      </c>
      <c r="B28" s="131" t="str">
        <f t="shared" si="6"/>
        <v/>
      </c>
      <c r="C28" s="131" t="str">
        <f t="shared" si="6"/>
        <v/>
      </c>
      <c r="D28" s="131" t="str">
        <f t="shared" si="6"/>
        <v/>
      </c>
      <c r="E28" s="131" t="str">
        <f t="shared" si="6"/>
        <v/>
      </c>
      <c r="F28" s="131" t="str">
        <f t="shared" si="6"/>
        <v/>
      </c>
      <c r="G28" s="131" t="str">
        <f t="shared" si="6"/>
        <v/>
      </c>
      <c r="H28" s="131" t="str">
        <f t="shared" si="6"/>
        <v/>
      </c>
      <c r="I28" s="131" t="str">
        <f t="shared" si="6"/>
        <v/>
      </c>
      <c r="J28" s="131" t="str">
        <f t="shared" si="6"/>
        <v/>
      </c>
      <c r="K28" s="131" t="str">
        <f t="shared" si="6"/>
        <v/>
      </c>
      <c r="L28" s="131" t="str">
        <f t="shared" si="7"/>
        <v/>
      </c>
      <c r="M28" s="131" t="str">
        <f t="shared" si="7"/>
        <v/>
      </c>
      <c r="N28" s="131" t="str">
        <f t="shared" si="7"/>
        <v/>
      </c>
      <c r="O28" s="131" t="str">
        <f t="shared" si="7"/>
        <v/>
      </c>
      <c r="P28" s="131" t="str">
        <f t="shared" si="7"/>
        <v/>
      </c>
      <c r="Q28" s="131" t="str">
        <f t="shared" si="7"/>
        <v/>
      </c>
      <c r="R28" s="131" t="str">
        <f t="shared" si="7"/>
        <v/>
      </c>
      <c r="S28" s="131" t="str">
        <f t="shared" si="7"/>
        <v/>
      </c>
      <c r="T28" s="131" t="str">
        <f t="shared" si="7"/>
        <v/>
      </c>
      <c r="U28" s="131" t="str">
        <f t="shared" si="7"/>
        <v/>
      </c>
      <c r="V28" s="131" t="str">
        <f t="shared" si="8"/>
        <v/>
      </c>
      <c r="W28" s="131" t="str">
        <f t="shared" si="8"/>
        <v/>
      </c>
      <c r="X28" s="131" t="str">
        <f t="shared" si="8"/>
        <v/>
      </c>
      <c r="Y28" s="131" t="str">
        <f t="shared" si="8"/>
        <v/>
      </c>
      <c r="Z28" s="131" t="str">
        <f t="shared" si="8"/>
        <v/>
      </c>
      <c r="AA28" s="131" t="str">
        <f t="shared" si="8"/>
        <v/>
      </c>
      <c r="AB28" s="131" t="str">
        <f t="shared" si="8"/>
        <v/>
      </c>
      <c r="AC28" s="131" t="str">
        <f t="shared" si="8"/>
        <v/>
      </c>
      <c r="AD28" s="131" t="str">
        <f t="shared" si="8"/>
        <v/>
      </c>
      <c r="AE28" s="131" t="str">
        <f t="shared" si="8"/>
        <v/>
      </c>
      <c r="AF28" s="131" t="str">
        <f t="shared" si="9"/>
        <v/>
      </c>
      <c r="AG28" s="131" t="str">
        <f t="shared" si="9"/>
        <v/>
      </c>
      <c r="AH28" s="131" t="str">
        <f t="shared" si="9"/>
        <v/>
      </c>
      <c r="AI28" s="131" t="str">
        <f t="shared" si="9"/>
        <v/>
      </c>
      <c r="AJ28" s="131" t="str">
        <f t="shared" si="9"/>
        <v/>
      </c>
      <c r="AK28" s="131" t="str">
        <f t="shared" si="9"/>
        <v/>
      </c>
      <c r="AL28" s="131" t="str">
        <f t="shared" si="9"/>
        <v/>
      </c>
      <c r="AM28" s="131" t="str">
        <f t="shared" si="9"/>
        <v/>
      </c>
      <c r="AN28" s="131" t="str">
        <f t="shared" si="9"/>
        <v/>
      </c>
      <c r="AO28" s="131" t="str">
        <f t="shared" si="9"/>
        <v/>
      </c>
      <c r="AP28" s="131" t="str">
        <f t="shared" si="10"/>
        <v/>
      </c>
      <c r="AQ28" s="131" t="str">
        <f t="shared" si="10"/>
        <v/>
      </c>
      <c r="AR28" s="131" t="str">
        <f t="shared" si="10"/>
        <v/>
      </c>
      <c r="AS28" s="131" t="str">
        <f t="shared" si="10"/>
        <v/>
      </c>
      <c r="AT28" s="131" t="str">
        <f t="shared" si="10"/>
        <v/>
      </c>
      <c r="AU28" s="131" t="str">
        <f t="shared" si="10"/>
        <v/>
      </c>
      <c r="AV28" s="131" t="str">
        <f t="shared" si="10"/>
        <v/>
      </c>
      <c r="AW28" s="131" t="str">
        <f t="shared" si="10"/>
        <v/>
      </c>
      <c r="AX28" s="131" t="str">
        <f t="shared" si="10"/>
        <v/>
      </c>
      <c r="AY28" s="131" t="str">
        <f t="shared" si="10"/>
        <v/>
      </c>
      <c r="AZ28" s="131" t="str">
        <f t="shared" si="10"/>
        <v/>
      </c>
    </row>
    <row r="29" spans="1:52" x14ac:dyDescent="0.2">
      <c r="A29" s="135">
        <v>20</v>
      </c>
      <c r="B29" s="131" t="str">
        <f t="shared" si="6"/>
        <v/>
      </c>
      <c r="C29" s="131" t="str">
        <f t="shared" si="6"/>
        <v/>
      </c>
      <c r="D29" s="131" t="str">
        <f t="shared" si="6"/>
        <v/>
      </c>
      <c r="E29" s="131" t="str">
        <f t="shared" si="6"/>
        <v/>
      </c>
      <c r="F29" s="131" t="str">
        <f t="shared" si="6"/>
        <v/>
      </c>
      <c r="G29" s="131" t="str">
        <f t="shared" si="6"/>
        <v/>
      </c>
      <c r="H29" s="131" t="str">
        <f t="shared" si="6"/>
        <v/>
      </c>
      <c r="I29" s="131" t="str">
        <f t="shared" si="6"/>
        <v/>
      </c>
      <c r="J29" s="131" t="str">
        <f t="shared" si="6"/>
        <v/>
      </c>
      <c r="K29" s="131" t="str">
        <f t="shared" si="6"/>
        <v/>
      </c>
      <c r="L29" s="131" t="str">
        <f t="shared" si="7"/>
        <v/>
      </c>
      <c r="M29" s="131" t="str">
        <f t="shared" si="7"/>
        <v/>
      </c>
      <c r="N29" s="131" t="str">
        <f t="shared" si="7"/>
        <v/>
      </c>
      <c r="O29" s="131" t="str">
        <f t="shared" si="7"/>
        <v/>
      </c>
      <c r="P29" s="131" t="str">
        <f t="shared" si="7"/>
        <v/>
      </c>
      <c r="Q29" s="131" t="str">
        <f t="shared" si="7"/>
        <v/>
      </c>
      <c r="R29" s="131" t="str">
        <f t="shared" si="7"/>
        <v/>
      </c>
      <c r="S29" s="131" t="str">
        <f t="shared" si="7"/>
        <v/>
      </c>
      <c r="T29" s="131" t="str">
        <f t="shared" si="7"/>
        <v/>
      </c>
      <c r="U29" s="131" t="str">
        <f t="shared" si="7"/>
        <v/>
      </c>
      <c r="V29" s="131" t="str">
        <f t="shared" si="8"/>
        <v/>
      </c>
      <c r="W29" s="131" t="str">
        <f t="shared" si="8"/>
        <v/>
      </c>
      <c r="X29" s="131" t="str">
        <f t="shared" si="8"/>
        <v/>
      </c>
      <c r="Y29" s="131" t="str">
        <f t="shared" si="8"/>
        <v/>
      </c>
      <c r="Z29" s="131" t="str">
        <f t="shared" si="8"/>
        <v/>
      </c>
      <c r="AA29" s="131" t="str">
        <f t="shared" si="8"/>
        <v/>
      </c>
      <c r="AB29" s="131" t="str">
        <f t="shared" si="8"/>
        <v/>
      </c>
      <c r="AC29" s="131" t="str">
        <f t="shared" si="8"/>
        <v/>
      </c>
      <c r="AD29" s="131" t="str">
        <f t="shared" si="8"/>
        <v/>
      </c>
      <c r="AE29" s="131" t="str">
        <f t="shared" si="8"/>
        <v/>
      </c>
      <c r="AF29" s="131" t="str">
        <f t="shared" si="9"/>
        <v/>
      </c>
      <c r="AG29" s="131" t="str">
        <f t="shared" si="9"/>
        <v/>
      </c>
      <c r="AH29" s="131" t="str">
        <f t="shared" si="9"/>
        <v/>
      </c>
      <c r="AI29" s="131" t="str">
        <f t="shared" si="9"/>
        <v/>
      </c>
      <c r="AJ29" s="131" t="str">
        <f t="shared" si="9"/>
        <v/>
      </c>
      <c r="AK29" s="131" t="str">
        <f t="shared" si="9"/>
        <v/>
      </c>
      <c r="AL29" s="131" t="str">
        <f t="shared" si="9"/>
        <v/>
      </c>
      <c r="AM29" s="131" t="str">
        <f t="shared" si="9"/>
        <v/>
      </c>
      <c r="AN29" s="131" t="str">
        <f t="shared" si="9"/>
        <v/>
      </c>
      <c r="AO29" s="131" t="str">
        <f t="shared" si="9"/>
        <v/>
      </c>
      <c r="AP29" s="131" t="str">
        <f t="shared" si="10"/>
        <v/>
      </c>
      <c r="AQ29" s="131" t="str">
        <f t="shared" si="10"/>
        <v/>
      </c>
      <c r="AR29" s="131" t="str">
        <f t="shared" si="10"/>
        <v/>
      </c>
      <c r="AS29" s="131" t="str">
        <f t="shared" si="10"/>
        <v/>
      </c>
      <c r="AT29" s="131" t="str">
        <f t="shared" si="10"/>
        <v/>
      </c>
      <c r="AU29" s="131" t="str">
        <f t="shared" si="10"/>
        <v/>
      </c>
      <c r="AV29" s="131" t="str">
        <f t="shared" si="10"/>
        <v/>
      </c>
      <c r="AW29" s="131" t="str">
        <f t="shared" si="10"/>
        <v/>
      </c>
      <c r="AX29" s="131" t="str">
        <f t="shared" si="10"/>
        <v/>
      </c>
      <c r="AY29" s="131" t="str">
        <f t="shared" si="10"/>
        <v/>
      </c>
      <c r="AZ29" s="131" t="str">
        <f t="shared" si="10"/>
        <v/>
      </c>
    </row>
    <row r="30" spans="1:52" x14ac:dyDescent="0.2">
      <c r="A30" s="135">
        <v>21</v>
      </c>
      <c r="B30" s="131" t="str">
        <f t="shared" ref="B30:K39" si="11">IFERROR(VLOOKUP($B$3&amp;"_"&amp;B$8&amp;$A30,LookUpTable_CountyName_AllYears,3,FALSE),"")</f>
        <v/>
      </c>
      <c r="C30" s="131" t="str">
        <f t="shared" si="11"/>
        <v/>
      </c>
      <c r="D30" s="131" t="str">
        <f t="shared" si="11"/>
        <v/>
      </c>
      <c r="E30" s="131" t="str">
        <f t="shared" si="11"/>
        <v/>
      </c>
      <c r="F30" s="131" t="str">
        <f t="shared" si="11"/>
        <v/>
      </c>
      <c r="G30" s="131" t="str">
        <f t="shared" si="11"/>
        <v/>
      </c>
      <c r="H30" s="131" t="str">
        <f t="shared" si="11"/>
        <v/>
      </c>
      <c r="I30" s="131" t="str">
        <f t="shared" si="11"/>
        <v/>
      </c>
      <c r="J30" s="131" t="str">
        <f t="shared" si="11"/>
        <v/>
      </c>
      <c r="K30" s="131" t="str">
        <f t="shared" si="11"/>
        <v/>
      </c>
      <c r="L30" s="131" t="str">
        <f t="shared" ref="L30:U39" si="12">IFERROR(VLOOKUP($B$3&amp;"_"&amp;L$8&amp;$A30,LookUpTable_CountyName_AllYears,3,FALSE),"")</f>
        <v/>
      </c>
      <c r="M30" s="131" t="str">
        <f t="shared" si="12"/>
        <v/>
      </c>
      <c r="N30" s="131" t="str">
        <f t="shared" si="12"/>
        <v/>
      </c>
      <c r="O30" s="131" t="str">
        <f t="shared" si="12"/>
        <v/>
      </c>
      <c r="P30" s="131" t="str">
        <f t="shared" si="12"/>
        <v/>
      </c>
      <c r="Q30" s="131" t="str">
        <f t="shared" si="12"/>
        <v/>
      </c>
      <c r="R30" s="131" t="str">
        <f t="shared" si="12"/>
        <v/>
      </c>
      <c r="S30" s="131" t="str">
        <f t="shared" si="12"/>
        <v/>
      </c>
      <c r="T30" s="131" t="str">
        <f t="shared" si="12"/>
        <v/>
      </c>
      <c r="U30" s="131" t="str">
        <f t="shared" si="12"/>
        <v/>
      </c>
      <c r="V30" s="131" t="str">
        <f t="shared" ref="V30:AE39" si="13">IFERROR(VLOOKUP($B$3&amp;"_"&amp;V$8&amp;$A30,LookUpTable_CountyName_AllYears,3,FALSE),"")</f>
        <v/>
      </c>
      <c r="W30" s="131" t="str">
        <f t="shared" si="13"/>
        <v/>
      </c>
      <c r="X30" s="131" t="str">
        <f t="shared" si="13"/>
        <v/>
      </c>
      <c r="Y30" s="131" t="str">
        <f t="shared" si="13"/>
        <v/>
      </c>
      <c r="Z30" s="131" t="str">
        <f t="shared" si="13"/>
        <v/>
      </c>
      <c r="AA30" s="131" t="str">
        <f t="shared" si="13"/>
        <v/>
      </c>
      <c r="AB30" s="131" t="str">
        <f t="shared" si="13"/>
        <v/>
      </c>
      <c r="AC30" s="131" t="str">
        <f t="shared" si="13"/>
        <v/>
      </c>
      <c r="AD30" s="131" t="str">
        <f t="shared" si="13"/>
        <v/>
      </c>
      <c r="AE30" s="131" t="str">
        <f t="shared" si="13"/>
        <v/>
      </c>
      <c r="AF30" s="131" t="str">
        <f t="shared" ref="AF30:AO39" si="14">IFERROR(VLOOKUP($B$3&amp;"_"&amp;AF$8&amp;$A30,LookUpTable_CountyName_AllYears,3,FALSE),"")</f>
        <v/>
      </c>
      <c r="AG30" s="131" t="str">
        <f t="shared" si="14"/>
        <v/>
      </c>
      <c r="AH30" s="131" t="str">
        <f t="shared" si="14"/>
        <v/>
      </c>
      <c r="AI30" s="131" t="str">
        <f t="shared" si="14"/>
        <v/>
      </c>
      <c r="AJ30" s="131" t="str">
        <f t="shared" si="14"/>
        <v/>
      </c>
      <c r="AK30" s="131" t="str">
        <f t="shared" si="14"/>
        <v/>
      </c>
      <c r="AL30" s="131" t="str">
        <f t="shared" si="14"/>
        <v/>
      </c>
      <c r="AM30" s="131" t="str">
        <f t="shared" si="14"/>
        <v/>
      </c>
      <c r="AN30" s="131" t="str">
        <f t="shared" si="14"/>
        <v/>
      </c>
      <c r="AO30" s="131" t="str">
        <f t="shared" si="14"/>
        <v/>
      </c>
      <c r="AP30" s="131" t="str">
        <f t="shared" ref="AP30:AZ39" si="15">IFERROR(VLOOKUP($B$3&amp;"_"&amp;AP$8&amp;$A30,LookUpTable_CountyName_AllYears,3,FALSE),"")</f>
        <v/>
      </c>
      <c r="AQ30" s="131" t="str">
        <f t="shared" si="15"/>
        <v/>
      </c>
      <c r="AR30" s="131" t="str">
        <f t="shared" si="15"/>
        <v/>
      </c>
      <c r="AS30" s="131" t="str">
        <f t="shared" si="15"/>
        <v/>
      </c>
      <c r="AT30" s="131" t="str">
        <f t="shared" si="15"/>
        <v/>
      </c>
      <c r="AU30" s="131" t="str">
        <f t="shared" si="15"/>
        <v/>
      </c>
      <c r="AV30" s="131" t="str">
        <f t="shared" si="15"/>
        <v/>
      </c>
      <c r="AW30" s="131" t="str">
        <f t="shared" si="15"/>
        <v/>
      </c>
      <c r="AX30" s="131" t="str">
        <f t="shared" si="15"/>
        <v/>
      </c>
      <c r="AY30" s="131" t="str">
        <f t="shared" si="15"/>
        <v/>
      </c>
      <c r="AZ30" s="131" t="str">
        <f t="shared" si="15"/>
        <v/>
      </c>
    </row>
    <row r="31" spans="1:52" x14ac:dyDescent="0.2">
      <c r="A31" s="135">
        <v>22</v>
      </c>
      <c r="B31" s="131" t="str">
        <f t="shared" si="11"/>
        <v/>
      </c>
      <c r="C31" s="131" t="str">
        <f t="shared" si="11"/>
        <v/>
      </c>
      <c r="D31" s="131" t="str">
        <f t="shared" si="11"/>
        <v/>
      </c>
      <c r="E31" s="131" t="str">
        <f t="shared" si="11"/>
        <v/>
      </c>
      <c r="F31" s="131" t="str">
        <f t="shared" si="11"/>
        <v/>
      </c>
      <c r="G31" s="131" t="str">
        <f t="shared" si="11"/>
        <v/>
      </c>
      <c r="H31" s="131" t="str">
        <f t="shared" si="11"/>
        <v/>
      </c>
      <c r="I31" s="131" t="str">
        <f t="shared" si="11"/>
        <v/>
      </c>
      <c r="J31" s="131" t="str">
        <f t="shared" si="11"/>
        <v/>
      </c>
      <c r="K31" s="131" t="str">
        <f t="shared" si="11"/>
        <v/>
      </c>
      <c r="L31" s="131" t="str">
        <f t="shared" si="12"/>
        <v/>
      </c>
      <c r="M31" s="131" t="str">
        <f t="shared" si="12"/>
        <v/>
      </c>
      <c r="N31" s="131" t="str">
        <f t="shared" si="12"/>
        <v/>
      </c>
      <c r="O31" s="131" t="str">
        <f t="shared" si="12"/>
        <v/>
      </c>
      <c r="P31" s="131" t="str">
        <f t="shared" si="12"/>
        <v/>
      </c>
      <c r="Q31" s="131" t="str">
        <f t="shared" si="12"/>
        <v/>
      </c>
      <c r="R31" s="131" t="str">
        <f t="shared" si="12"/>
        <v/>
      </c>
      <c r="S31" s="131" t="str">
        <f t="shared" si="12"/>
        <v/>
      </c>
      <c r="T31" s="131" t="str">
        <f t="shared" si="12"/>
        <v/>
      </c>
      <c r="U31" s="131" t="str">
        <f t="shared" si="12"/>
        <v/>
      </c>
      <c r="V31" s="131" t="str">
        <f t="shared" si="13"/>
        <v/>
      </c>
      <c r="W31" s="131" t="str">
        <f t="shared" si="13"/>
        <v/>
      </c>
      <c r="X31" s="131" t="str">
        <f t="shared" si="13"/>
        <v/>
      </c>
      <c r="Y31" s="131" t="str">
        <f t="shared" si="13"/>
        <v/>
      </c>
      <c r="Z31" s="131" t="str">
        <f t="shared" si="13"/>
        <v/>
      </c>
      <c r="AA31" s="131" t="str">
        <f t="shared" si="13"/>
        <v/>
      </c>
      <c r="AB31" s="131" t="str">
        <f t="shared" si="13"/>
        <v/>
      </c>
      <c r="AC31" s="131" t="str">
        <f t="shared" si="13"/>
        <v/>
      </c>
      <c r="AD31" s="131" t="str">
        <f t="shared" si="13"/>
        <v/>
      </c>
      <c r="AE31" s="131" t="str">
        <f t="shared" si="13"/>
        <v/>
      </c>
      <c r="AF31" s="131" t="str">
        <f t="shared" si="14"/>
        <v/>
      </c>
      <c r="AG31" s="131" t="str">
        <f t="shared" si="14"/>
        <v/>
      </c>
      <c r="AH31" s="131" t="str">
        <f t="shared" si="14"/>
        <v/>
      </c>
      <c r="AI31" s="131" t="str">
        <f t="shared" si="14"/>
        <v/>
      </c>
      <c r="AJ31" s="131" t="str">
        <f t="shared" si="14"/>
        <v/>
      </c>
      <c r="AK31" s="131" t="str">
        <f t="shared" si="14"/>
        <v/>
      </c>
      <c r="AL31" s="131" t="str">
        <f t="shared" si="14"/>
        <v/>
      </c>
      <c r="AM31" s="131" t="str">
        <f t="shared" si="14"/>
        <v/>
      </c>
      <c r="AN31" s="131" t="str">
        <f t="shared" si="14"/>
        <v/>
      </c>
      <c r="AO31" s="131" t="str">
        <f t="shared" si="14"/>
        <v/>
      </c>
      <c r="AP31" s="131" t="str">
        <f t="shared" si="15"/>
        <v/>
      </c>
      <c r="AQ31" s="131" t="str">
        <f t="shared" si="15"/>
        <v/>
      </c>
      <c r="AR31" s="131" t="str">
        <f t="shared" si="15"/>
        <v/>
      </c>
      <c r="AS31" s="131" t="str">
        <f t="shared" si="15"/>
        <v/>
      </c>
      <c r="AT31" s="131" t="str">
        <f t="shared" si="15"/>
        <v/>
      </c>
      <c r="AU31" s="131" t="str">
        <f t="shared" si="15"/>
        <v/>
      </c>
      <c r="AV31" s="131" t="str">
        <f t="shared" si="15"/>
        <v/>
      </c>
      <c r="AW31" s="131" t="str">
        <f t="shared" si="15"/>
        <v/>
      </c>
      <c r="AX31" s="131" t="str">
        <f t="shared" si="15"/>
        <v/>
      </c>
      <c r="AY31" s="131" t="str">
        <f t="shared" si="15"/>
        <v/>
      </c>
      <c r="AZ31" s="131" t="str">
        <f t="shared" si="15"/>
        <v/>
      </c>
    </row>
    <row r="32" spans="1:52" x14ac:dyDescent="0.2">
      <c r="A32" s="135">
        <v>23</v>
      </c>
      <c r="B32" s="131" t="str">
        <f t="shared" si="11"/>
        <v/>
      </c>
      <c r="C32" s="131" t="str">
        <f t="shared" si="11"/>
        <v/>
      </c>
      <c r="D32" s="131" t="str">
        <f t="shared" si="11"/>
        <v/>
      </c>
      <c r="E32" s="131" t="str">
        <f t="shared" si="11"/>
        <v/>
      </c>
      <c r="F32" s="131" t="str">
        <f t="shared" si="11"/>
        <v/>
      </c>
      <c r="G32" s="131" t="str">
        <f t="shared" si="11"/>
        <v/>
      </c>
      <c r="H32" s="131" t="str">
        <f t="shared" si="11"/>
        <v/>
      </c>
      <c r="I32" s="131" t="str">
        <f t="shared" si="11"/>
        <v/>
      </c>
      <c r="J32" s="131" t="str">
        <f t="shared" si="11"/>
        <v/>
      </c>
      <c r="K32" s="131" t="str">
        <f t="shared" si="11"/>
        <v/>
      </c>
      <c r="L32" s="131" t="str">
        <f t="shared" si="12"/>
        <v/>
      </c>
      <c r="M32" s="131" t="str">
        <f t="shared" si="12"/>
        <v/>
      </c>
      <c r="N32" s="131" t="str">
        <f t="shared" si="12"/>
        <v/>
      </c>
      <c r="O32" s="131" t="str">
        <f t="shared" si="12"/>
        <v/>
      </c>
      <c r="P32" s="131" t="str">
        <f t="shared" si="12"/>
        <v/>
      </c>
      <c r="Q32" s="131" t="str">
        <f t="shared" si="12"/>
        <v/>
      </c>
      <c r="R32" s="131" t="str">
        <f t="shared" si="12"/>
        <v/>
      </c>
      <c r="S32" s="131" t="str">
        <f t="shared" si="12"/>
        <v/>
      </c>
      <c r="T32" s="131" t="str">
        <f t="shared" si="12"/>
        <v/>
      </c>
      <c r="U32" s="131" t="str">
        <f t="shared" si="12"/>
        <v/>
      </c>
      <c r="V32" s="131" t="str">
        <f t="shared" si="13"/>
        <v/>
      </c>
      <c r="W32" s="131" t="str">
        <f t="shared" si="13"/>
        <v/>
      </c>
      <c r="X32" s="131" t="str">
        <f t="shared" si="13"/>
        <v/>
      </c>
      <c r="Y32" s="131" t="str">
        <f t="shared" si="13"/>
        <v/>
      </c>
      <c r="Z32" s="131" t="str">
        <f t="shared" si="13"/>
        <v/>
      </c>
      <c r="AA32" s="131" t="str">
        <f t="shared" si="13"/>
        <v/>
      </c>
      <c r="AB32" s="131" t="str">
        <f t="shared" si="13"/>
        <v/>
      </c>
      <c r="AC32" s="131" t="str">
        <f t="shared" si="13"/>
        <v/>
      </c>
      <c r="AD32" s="131" t="str">
        <f t="shared" si="13"/>
        <v/>
      </c>
      <c r="AE32" s="131" t="str">
        <f t="shared" si="13"/>
        <v/>
      </c>
      <c r="AF32" s="131" t="str">
        <f t="shared" si="14"/>
        <v/>
      </c>
      <c r="AG32" s="131" t="str">
        <f t="shared" si="14"/>
        <v/>
      </c>
      <c r="AH32" s="131" t="str">
        <f t="shared" si="14"/>
        <v/>
      </c>
      <c r="AI32" s="131" t="str">
        <f t="shared" si="14"/>
        <v/>
      </c>
      <c r="AJ32" s="131" t="str">
        <f t="shared" si="14"/>
        <v/>
      </c>
      <c r="AK32" s="131" t="str">
        <f t="shared" si="14"/>
        <v/>
      </c>
      <c r="AL32" s="131" t="str">
        <f t="shared" si="14"/>
        <v/>
      </c>
      <c r="AM32" s="131" t="str">
        <f t="shared" si="14"/>
        <v/>
      </c>
      <c r="AN32" s="131" t="str">
        <f t="shared" si="14"/>
        <v/>
      </c>
      <c r="AO32" s="131" t="str">
        <f t="shared" si="14"/>
        <v/>
      </c>
      <c r="AP32" s="131" t="str">
        <f t="shared" si="15"/>
        <v/>
      </c>
      <c r="AQ32" s="131" t="str">
        <f t="shared" si="15"/>
        <v/>
      </c>
      <c r="AR32" s="131" t="str">
        <f t="shared" si="15"/>
        <v/>
      </c>
      <c r="AS32" s="131" t="str">
        <f t="shared" si="15"/>
        <v/>
      </c>
      <c r="AT32" s="131" t="str">
        <f t="shared" si="15"/>
        <v/>
      </c>
      <c r="AU32" s="131" t="str">
        <f t="shared" si="15"/>
        <v/>
      </c>
      <c r="AV32" s="131" t="str">
        <f t="shared" si="15"/>
        <v/>
      </c>
      <c r="AW32" s="131" t="str">
        <f t="shared" si="15"/>
        <v/>
      </c>
      <c r="AX32" s="131" t="str">
        <f t="shared" si="15"/>
        <v/>
      </c>
      <c r="AY32" s="131" t="str">
        <f t="shared" si="15"/>
        <v/>
      </c>
      <c r="AZ32" s="131" t="str">
        <f t="shared" si="15"/>
        <v/>
      </c>
    </row>
    <row r="33" spans="1:52" x14ac:dyDescent="0.2">
      <c r="A33" s="135">
        <v>24</v>
      </c>
      <c r="B33" s="131" t="str">
        <f t="shared" si="11"/>
        <v/>
      </c>
      <c r="C33" s="131" t="str">
        <f t="shared" si="11"/>
        <v/>
      </c>
      <c r="D33" s="131" t="str">
        <f t="shared" si="11"/>
        <v/>
      </c>
      <c r="E33" s="131" t="str">
        <f t="shared" si="11"/>
        <v/>
      </c>
      <c r="F33" s="131" t="str">
        <f t="shared" si="11"/>
        <v/>
      </c>
      <c r="G33" s="131" t="str">
        <f t="shared" si="11"/>
        <v/>
      </c>
      <c r="H33" s="131" t="str">
        <f t="shared" si="11"/>
        <v/>
      </c>
      <c r="I33" s="131" t="str">
        <f t="shared" si="11"/>
        <v/>
      </c>
      <c r="J33" s="131" t="str">
        <f t="shared" si="11"/>
        <v/>
      </c>
      <c r="K33" s="131" t="str">
        <f t="shared" si="11"/>
        <v/>
      </c>
      <c r="L33" s="131" t="str">
        <f t="shared" si="12"/>
        <v/>
      </c>
      <c r="M33" s="131" t="str">
        <f t="shared" si="12"/>
        <v/>
      </c>
      <c r="N33" s="131" t="str">
        <f t="shared" si="12"/>
        <v/>
      </c>
      <c r="O33" s="131" t="str">
        <f t="shared" si="12"/>
        <v/>
      </c>
      <c r="P33" s="131" t="str">
        <f t="shared" si="12"/>
        <v/>
      </c>
      <c r="Q33" s="131" t="str">
        <f t="shared" si="12"/>
        <v/>
      </c>
      <c r="R33" s="131" t="str">
        <f t="shared" si="12"/>
        <v/>
      </c>
      <c r="S33" s="131" t="str">
        <f t="shared" si="12"/>
        <v/>
      </c>
      <c r="T33" s="131" t="str">
        <f t="shared" si="12"/>
        <v/>
      </c>
      <c r="U33" s="131" t="str">
        <f t="shared" si="12"/>
        <v/>
      </c>
      <c r="V33" s="131" t="str">
        <f t="shared" si="13"/>
        <v/>
      </c>
      <c r="W33" s="131" t="str">
        <f t="shared" si="13"/>
        <v/>
      </c>
      <c r="X33" s="131" t="str">
        <f t="shared" si="13"/>
        <v/>
      </c>
      <c r="Y33" s="131" t="str">
        <f t="shared" si="13"/>
        <v/>
      </c>
      <c r="Z33" s="131" t="str">
        <f t="shared" si="13"/>
        <v/>
      </c>
      <c r="AA33" s="131" t="str">
        <f t="shared" si="13"/>
        <v/>
      </c>
      <c r="AB33" s="131" t="str">
        <f t="shared" si="13"/>
        <v/>
      </c>
      <c r="AC33" s="131" t="str">
        <f t="shared" si="13"/>
        <v/>
      </c>
      <c r="AD33" s="131" t="str">
        <f t="shared" si="13"/>
        <v/>
      </c>
      <c r="AE33" s="131" t="str">
        <f t="shared" si="13"/>
        <v/>
      </c>
      <c r="AF33" s="131" t="str">
        <f t="shared" si="14"/>
        <v/>
      </c>
      <c r="AG33" s="131" t="str">
        <f t="shared" si="14"/>
        <v/>
      </c>
      <c r="AH33" s="131" t="str">
        <f t="shared" si="14"/>
        <v/>
      </c>
      <c r="AI33" s="131" t="str">
        <f t="shared" si="14"/>
        <v/>
      </c>
      <c r="AJ33" s="131" t="str">
        <f t="shared" si="14"/>
        <v/>
      </c>
      <c r="AK33" s="131" t="str">
        <f t="shared" si="14"/>
        <v/>
      </c>
      <c r="AL33" s="131" t="str">
        <f t="shared" si="14"/>
        <v/>
      </c>
      <c r="AM33" s="131" t="str">
        <f t="shared" si="14"/>
        <v/>
      </c>
      <c r="AN33" s="131" t="str">
        <f t="shared" si="14"/>
        <v/>
      </c>
      <c r="AO33" s="131" t="str">
        <f t="shared" si="14"/>
        <v/>
      </c>
      <c r="AP33" s="131" t="str">
        <f t="shared" si="15"/>
        <v/>
      </c>
      <c r="AQ33" s="131" t="str">
        <f t="shared" si="15"/>
        <v/>
      </c>
      <c r="AR33" s="131" t="str">
        <f t="shared" si="15"/>
        <v/>
      </c>
      <c r="AS33" s="131" t="str">
        <f t="shared" si="15"/>
        <v/>
      </c>
      <c r="AT33" s="131" t="str">
        <f t="shared" si="15"/>
        <v/>
      </c>
      <c r="AU33" s="131" t="str">
        <f t="shared" si="15"/>
        <v/>
      </c>
      <c r="AV33" s="131" t="str">
        <f t="shared" si="15"/>
        <v/>
      </c>
      <c r="AW33" s="131" t="str">
        <f t="shared" si="15"/>
        <v/>
      </c>
      <c r="AX33" s="131" t="str">
        <f t="shared" si="15"/>
        <v/>
      </c>
      <c r="AY33" s="131" t="str">
        <f t="shared" si="15"/>
        <v/>
      </c>
      <c r="AZ33" s="131" t="str">
        <f t="shared" si="15"/>
        <v/>
      </c>
    </row>
    <row r="34" spans="1:52" x14ac:dyDescent="0.2">
      <c r="A34" s="135">
        <v>25</v>
      </c>
      <c r="B34" s="131" t="str">
        <f t="shared" si="11"/>
        <v/>
      </c>
      <c r="C34" s="131" t="str">
        <f t="shared" si="11"/>
        <v/>
      </c>
      <c r="D34" s="131" t="str">
        <f t="shared" si="11"/>
        <v/>
      </c>
      <c r="E34" s="131" t="str">
        <f t="shared" si="11"/>
        <v/>
      </c>
      <c r="F34" s="131" t="str">
        <f t="shared" si="11"/>
        <v/>
      </c>
      <c r="G34" s="131" t="str">
        <f t="shared" si="11"/>
        <v/>
      </c>
      <c r="H34" s="131" t="str">
        <f t="shared" si="11"/>
        <v/>
      </c>
      <c r="I34" s="131" t="str">
        <f t="shared" si="11"/>
        <v/>
      </c>
      <c r="J34" s="131" t="str">
        <f t="shared" si="11"/>
        <v/>
      </c>
      <c r="K34" s="131" t="str">
        <f t="shared" si="11"/>
        <v/>
      </c>
      <c r="L34" s="131" t="str">
        <f t="shared" si="12"/>
        <v/>
      </c>
      <c r="M34" s="131" t="str">
        <f t="shared" si="12"/>
        <v/>
      </c>
      <c r="N34" s="131" t="str">
        <f t="shared" si="12"/>
        <v/>
      </c>
      <c r="O34" s="131" t="str">
        <f t="shared" si="12"/>
        <v/>
      </c>
      <c r="P34" s="131" t="str">
        <f t="shared" si="12"/>
        <v/>
      </c>
      <c r="Q34" s="131" t="str">
        <f t="shared" si="12"/>
        <v/>
      </c>
      <c r="R34" s="131" t="str">
        <f t="shared" si="12"/>
        <v/>
      </c>
      <c r="S34" s="131" t="str">
        <f t="shared" si="12"/>
        <v/>
      </c>
      <c r="T34" s="131" t="str">
        <f t="shared" si="12"/>
        <v/>
      </c>
      <c r="U34" s="131" t="str">
        <f t="shared" si="12"/>
        <v/>
      </c>
      <c r="V34" s="131" t="str">
        <f t="shared" si="13"/>
        <v/>
      </c>
      <c r="W34" s="131" t="str">
        <f t="shared" si="13"/>
        <v/>
      </c>
      <c r="X34" s="131" t="str">
        <f t="shared" si="13"/>
        <v/>
      </c>
      <c r="Y34" s="131" t="str">
        <f t="shared" si="13"/>
        <v/>
      </c>
      <c r="Z34" s="131" t="str">
        <f t="shared" si="13"/>
        <v/>
      </c>
      <c r="AA34" s="131" t="str">
        <f t="shared" si="13"/>
        <v/>
      </c>
      <c r="AB34" s="131" t="str">
        <f t="shared" si="13"/>
        <v/>
      </c>
      <c r="AC34" s="131" t="str">
        <f t="shared" si="13"/>
        <v/>
      </c>
      <c r="AD34" s="131" t="str">
        <f t="shared" si="13"/>
        <v/>
      </c>
      <c r="AE34" s="131" t="str">
        <f t="shared" si="13"/>
        <v/>
      </c>
      <c r="AF34" s="131" t="str">
        <f t="shared" si="14"/>
        <v/>
      </c>
      <c r="AG34" s="131" t="str">
        <f t="shared" si="14"/>
        <v/>
      </c>
      <c r="AH34" s="131" t="str">
        <f t="shared" si="14"/>
        <v/>
      </c>
      <c r="AI34" s="131" t="str">
        <f t="shared" si="14"/>
        <v/>
      </c>
      <c r="AJ34" s="131" t="str">
        <f t="shared" si="14"/>
        <v/>
      </c>
      <c r="AK34" s="131" t="str">
        <f t="shared" si="14"/>
        <v/>
      </c>
      <c r="AL34" s="131" t="str">
        <f t="shared" si="14"/>
        <v/>
      </c>
      <c r="AM34" s="131" t="str">
        <f t="shared" si="14"/>
        <v/>
      </c>
      <c r="AN34" s="131" t="str">
        <f t="shared" si="14"/>
        <v/>
      </c>
      <c r="AO34" s="131" t="str">
        <f t="shared" si="14"/>
        <v/>
      </c>
      <c r="AP34" s="131" t="str">
        <f t="shared" si="15"/>
        <v/>
      </c>
      <c r="AQ34" s="131" t="str">
        <f t="shared" si="15"/>
        <v/>
      </c>
      <c r="AR34" s="131" t="str">
        <f t="shared" si="15"/>
        <v/>
      </c>
      <c r="AS34" s="131" t="str">
        <f t="shared" si="15"/>
        <v/>
      </c>
      <c r="AT34" s="131" t="str">
        <f t="shared" si="15"/>
        <v/>
      </c>
      <c r="AU34" s="131" t="str">
        <f t="shared" si="15"/>
        <v/>
      </c>
      <c r="AV34" s="131" t="str">
        <f t="shared" si="15"/>
        <v/>
      </c>
      <c r="AW34" s="131" t="str">
        <f t="shared" si="15"/>
        <v/>
      </c>
      <c r="AX34" s="131" t="str">
        <f t="shared" si="15"/>
        <v/>
      </c>
      <c r="AY34" s="131" t="str">
        <f t="shared" si="15"/>
        <v/>
      </c>
      <c r="AZ34" s="131" t="str">
        <f t="shared" si="15"/>
        <v/>
      </c>
    </row>
    <row r="35" spans="1:52" x14ac:dyDescent="0.2">
      <c r="A35" s="135">
        <v>26</v>
      </c>
      <c r="B35" s="131" t="str">
        <f t="shared" si="11"/>
        <v/>
      </c>
      <c r="C35" s="131" t="str">
        <f t="shared" si="11"/>
        <v/>
      </c>
      <c r="D35" s="131" t="str">
        <f t="shared" si="11"/>
        <v/>
      </c>
      <c r="E35" s="131" t="str">
        <f t="shared" si="11"/>
        <v/>
      </c>
      <c r="F35" s="131" t="str">
        <f t="shared" si="11"/>
        <v/>
      </c>
      <c r="G35" s="131" t="str">
        <f t="shared" si="11"/>
        <v/>
      </c>
      <c r="H35" s="131" t="str">
        <f t="shared" si="11"/>
        <v/>
      </c>
      <c r="I35" s="131" t="str">
        <f t="shared" si="11"/>
        <v/>
      </c>
      <c r="J35" s="131" t="str">
        <f t="shared" si="11"/>
        <v/>
      </c>
      <c r="K35" s="131" t="str">
        <f t="shared" si="11"/>
        <v/>
      </c>
      <c r="L35" s="131" t="str">
        <f t="shared" si="12"/>
        <v/>
      </c>
      <c r="M35" s="131" t="str">
        <f t="shared" si="12"/>
        <v/>
      </c>
      <c r="N35" s="131" t="str">
        <f t="shared" si="12"/>
        <v/>
      </c>
      <c r="O35" s="131" t="str">
        <f t="shared" si="12"/>
        <v/>
      </c>
      <c r="P35" s="131" t="str">
        <f t="shared" si="12"/>
        <v/>
      </c>
      <c r="Q35" s="131" t="str">
        <f t="shared" si="12"/>
        <v/>
      </c>
      <c r="R35" s="131" t="str">
        <f t="shared" si="12"/>
        <v/>
      </c>
      <c r="S35" s="131" t="str">
        <f t="shared" si="12"/>
        <v/>
      </c>
      <c r="T35" s="131" t="str">
        <f t="shared" si="12"/>
        <v/>
      </c>
      <c r="U35" s="131" t="str">
        <f t="shared" si="12"/>
        <v/>
      </c>
      <c r="V35" s="131" t="str">
        <f t="shared" si="13"/>
        <v/>
      </c>
      <c r="W35" s="131" t="str">
        <f t="shared" si="13"/>
        <v/>
      </c>
      <c r="X35" s="131" t="str">
        <f t="shared" si="13"/>
        <v/>
      </c>
      <c r="Y35" s="131" t="str">
        <f t="shared" si="13"/>
        <v/>
      </c>
      <c r="Z35" s="131" t="str">
        <f t="shared" si="13"/>
        <v/>
      </c>
      <c r="AA35" s="131" t="str">
        <f t="shared" si="13"/>
        <v/>
      </c>
      <c r="AB35" s="131" t="str">
        <f t="shared" si="13"/>
        <v/>
      </c>
      <c r="AC35" s="131" t="str">
        <f t="shared" si="13"/>
        <v/>
      </c>
      <c r="AD35" s="131" t="str">
        <f t="shared" si="13"/>
        <v/>
      </c>
      <c r="AE35" s="131" t="str">
        <f t="shared" si="13"/>
        <v/>
      </c>
      <c r="AF35" s="131" t="str">
        <f t="shared" si="14"/>
        <v/>
      </c>
      <c r="AG35" s="131" t="str">
        <f t="shared" si="14"/>
        <v/>
      </c>
      <c r="AH35" s="131" t="str">
        <f t="shared" si="14"/>
        <v/>
      </c>
      <c r="AI35" s="131" t="str">
        <f t="shared" si="14"/>
        <v/>
      </c>
      <c r="AJ35" s="131" t="str">
        <f t="shared" si="14"/>
        <v/>
      </c>
      <c r="AK35" s="131" t="str">
        <f t="shared" si="14"/>
        <v/>
      </c>
      <c r="AL35" s="131" t="str">
        <f t="shared" si="14"/>
        <v/>
      </c>
      <c r="AM35" s="131" t="str">
        <f t="shared" si="14"/>
        <v/>
      </c>
      <c r="AN35" s="131" t="str">
        <f t="shared" si="14"/>
        <v/>
      </c>
      <c r="AO35" s="131" t="str">
        <f t="shared" si="14"/>
        <v/>
      </c>
      <c r="AP35" s="131" t="str">
        <f t="shared" si="15"/>
        <v/>
      </c>
      <c r="AQ35" s="131" t="str">
        <f t="shared" si="15"/>
        <v/>
      </c>
      <c r="AR35" s="131" t="str">
        <f t="shared" si="15"/>
        <v/>
      </c>
      <c r="AS35" s="131" t="str">
        <f t="shared" si="15"/>
        <v/>
      </c>
      <c r="AT35" s="131" t="str">
        <f t="shared" si="15"/>
        <v/>
      </c>
      <c r="AU35" s="131" t="str">
        <f t="shared" si="15"/>
        <v/>
      </c>
      <c r="AV35" s="131" t="str">
        <f t="shared" si="15"/>
        <v/>
      </c>
      <c r="AW35" s="131" t="str">
        <f t="shared" si="15"/>
        <v/>
      </c>
      <c r="AX35" s="131" t="str">
        <f t="shared" si="15"/>
        <v/>
      </c>
      <c r="AY35" s="131" t="str">
        <f t="shared" si="15"/>
        <v/>
      </c>
      <c r="AZ35" s="131" t="str">
        <f t="shared" si="15"/>
        <v/>
      </c>
    </row>
    <row r="36" spans="1:52" x14ac:dyDescent="0.2">
      <c r="A36" s="135">
        <v>27</v>
      </c>
      <c r="B36" s="131" t="str">
        <f t="shared" si="11"/>
        <v/>
      </c>
      <c r="C36" s="131" t="str">
        <f t="shared" si="11"/>
        <v/>
      </c>
      <c r="D36" s="131" t="str">
        <f t="shared" si="11"/>
        <v/>
      </c>
      <c r="E36" s="131" t="str">
        <f t="shared" si="11"/>
        <v/>
      </c>
      <c r="F36" s="131" t="str">
        <f t="shared" si="11"/>
        <v/>
      </c>
      <c r="G36" s="131" t="str">
        <f t="shared" si="11"/>
        <v/>
      </c>
      <c r="H36" s="131" t="str">
        <f t="shared" si="11"/>
        <v/>
      </c>
      <c r="I36" s="131" t="str">
        <f t="shared" si="11"/>
        <v/>
      </c>
      <c r="J36" s="131" t="str">
        <f t="shared" si="11"/>
        <v/>
      </c>
      <c r="K36" s="131" t="str">
        <f t="shared" si="11"/>
        <v/>
      </c>
      <c r="L36" s="131" t="str">
        <f t="shared" si="12"/>
        <v/>
      </c>
      <c r="M36" s="131" t="str">
        <f t="shared" si="12"/>
        <v/>
      </c>
      <c r="N36" s="131" t="str">
        <f t="shared" si="12"/>
        <v/>
      </c>
      <c r="O36" s="131" t="str">
        <f t="shared" si="12"/>
        <v/>
      </c>
      <c r="P36" s="131" t="str">
        <f t="shared" si="12"/>
        <v/>
      </c>
      <c r="Q36" s="131" t="str">
        <f t="shared" si="12"/>
        <v/>
      </c>
      <c r="R36" s="131" t="str">
        <f t="shared" si="12"/>
        <v/>
      </c>
      <c r="S36" s="131" t="str">
        <f t="shared" si="12"/>
        <v/>
      </c>
      <c r="T36" s="131" t="str">
        <f t="shared" si="12"/>
        <v/>
      </c>
      <c r="U36" s="131" t="str">
        <f t="shared" si="12"/>
        <v/>
      </c>
      <c r="V36" s="131" t="str">
        <f t="shared" si="13"/>
        <v/>
      </c>
      <c r="W36" s="131" t="str">
        <f t="shared" si="13"/>
        <v/>
      </c>
      <c r="X36" s="131" t="str">
        <f t="shared" si="13"/>
        <v/>
      </c>
      <c r="Y36" s="131" t="str">
        <f t="shared" si="13"/>
        <v/>
      </c>
      <c r="Z36" s="131" t="str">
        <f t="shared" si="13"/>
        <v/>
      </c>
      <c r="AA36" s="131" t="str">
        <f t="shared" si="13"/>
        <v/>
      </c>
      <c r="AB36" s="131" t="str">
        <f t="shared" si="13"/>
        <v/>
      </c>
      <c r="AC36" s="131" t="str">
        <f t="shared" si="13"/>
        <v/>
      </c>
      <c r="AD36" s="131" t="str">
        <f t="shared" si="13"/>
        <v/>
      </c>
      <c r="AE36" s="131" t="str">
        <f t="shared" si="13"/>
        <v/>
      </c>
      <c r="AF36" s="131" t="str">
        <f t="shared" si="14"/>
        <v/>
      </c>
      <c r="AG36" s="131" t="str">
        <f t="shared" si="14"/>
        <v/>
      </c>
      <c r="AH36" s="131" t="str">
        <f t="shared" si="14"/>
        <v/>
      </c>
      <c r="AI36" s="131" t="str">
        <f t="shared" si="14"/>
        <v/>
      </c>
      <c r="AJ36" s="131" t="str">
        <f t="shared" si="14"/>
        <v/>
      </c>
      <c r="AK36" s="131" t="str">
        <f t="shared" si="14"/>
        <v/>
      </c>
      <c r="AL36" s="131" t="str">
        <f t="shared" si="14"/>
        <v/>
      </c>
      <c r="AM36" s="131" t="str">
        <f t="shared" si="14"/>
        <v/>
      </c>
      <c r="AN36" s="131" t="str">
        <f t="shared" si="14"/>
        <v/>
      </c>
      <c r="AO36" s="131" t="str">
        <f t="shared" si="14"/>
        <v/>
      </c>
      <c r="AP36" s="131" t="str">
        <f t="shared" si="15"/>
        <v/>
      </c>
      <c r="AQ36" s="131" t="str">
        <f t="shared" si="15"/>
        <v/>
      </c>
      <c r="AR36" s="131" t="str">
        <f t="shared" si="15"/>
        <v/>
      </c>
      <c r="AS36" s="131" t="str">
        <f t="shared" si="15"/>
        <v/>
      </c>
      <c r="AT36" s="131" t="str">
        <f t="shared" si="15"/>
        <v/>
      </c>
      <c r="AU36" s="131" t="str">
        <f t="shared" si="15"/>
        <v/>
      </c>
      <c r="AV36" s="131" t="str">
        <f t="shared" si="15"/>
        <v/>
      </c>
      <c r="AW36" s="131" t="str">
        <f t="shared" si="15"/>
        <v/>
      </c>
      <c r="AX36" s="131" t="str">
        <f t="shared" si="15"/>
        <v/>
      </c>
      <c r="AY36" s="131" t="str">
        <f t="shared" si="15"/>
        <v/>
      </c>
      <c r="AZ36" s="131" t="str">
        <f t="shared" si="15"/>
        <v/>
      </c>
    </row>
    <row r="37" spans="1:52" x14ac:dyDescent="0.2">
      <c r="A37" s="135">
        <v>28</v>
      </c>
      <c r="B37" s="131" t="str">
        <f t="shared" si="11"/>
        <v/>
      </c>
      <c r="C37" s="131" t="str">
        <f t="shared" si="11"/>
        <v/>
      </c>
      <c r="D37" s="131" t="str">
        <f t="shared" si="11"/>
        <v/>
      </c>
      <c r="E37" s="131" t="str">
        <f t="shared" si="11"/>
        <v/>
      </c>
      <c r="F37" s="131" t="str">
        <f t="shared" si="11"/>
        <v/>
      </c>
      <c r="G37" s="131" t="str">
        <f t="shared" si="11"/>
        <v/>
      </c>
      <c r="H37" s="131" t="str">
        <f t="shared" si="11"/>
        <v/>
      </c>
      <c r="I37" s="131" t="str">
        <f t="shared" si="11"/>
        <v/>
      </c>
      <c r="J37" s="131" t="str">
        <f t="shared" si="11"/>
        <v/>
      </c>
      <c r="K37" s="131" t="str">
        <f t="shared" si="11"/>
        <v/>
      </c>
      <c r="L37" s="131" t="str">
        <f t="shared" si="12"/>
        <v/>
      </c>
      <c r="M37" s="131" t="str">
        <f t="shared" si="12"/>
        <v/>
      </c>
      <c r="N37" s="131" t="str">
        <f t="shared" si="12"/>
        <v/>
      </c>
      <c r="O37" s="131" t="str">
        <f t="shared" si="12"/>
        <v/>
      </c>
      <c r="P37" s="131" t="str">
        <f t="shared" si="12"/>
        <v/>
      </c>
      <c r="Q37" s="131" t="str">
        <f t="shared" si="12"/>
        <v/>
      </c>
      <c r="R37" s="131" t="str">
        <f t="shared" si="12"/>
        <v/>
      </c>
      <c r="S37" s="131" t="str">
        <f t="shared" si="12"/>
        <v/>
      </c>
      <c r="T37" s="131" t="str">
        <f t="shared" si="12"/>
        <v/>
      </c>
      <c r="U37" s="131" t="str">
        <f t="shared" si="12"/>
        <v/>
      </c>
      <c r="V37" s="131" t="str">
        <f t="shared" si="13"/>
        <v/>
      </c>
      <c r="W37" s="131" t="str">
        <f t="shared" si="13"/>
        <v/>
      </c>
      <c r="X37" s="131" t="str">
        <f t="shared" si="13"/>
        <v/>
      </c>
      <c r="Y37" s="131" t="str">
        <f t="shared" si="13"/>
        <v/>
      </c>
      <c r="Z37" s="131" t="str">
        <f t="shared" si="13"/>
        <v/>
      </c>
      <c r="AA37" s="131" t="str">
        <f t="shared" si="13"/>
        <v/>
      </c>
      <c r="AB37" s="131" t="str">
        <f t="shared" si="13"/>
        <v/>
      </c>
      <c r="AC37" s="131" t="str">
        <f t="shared" si="13"/>
        <v/>
      </c>
      <c r="AD37" s="131" t="str">
        <f t="shared" si="13"/>
        <v/>
      </c>
      <c r="AE37" s="131" t="str">
        <f t="shared" si="13"/>
        <v/>
      </c>
      <c r="AF37" s="131" t="str">
        <f t="shared" si="14"/>
        <v/>
      </c>
      <c r="AG37" s="131" t="str">
        <f t="shared" si="14"/>
        <v/>
      </c>
      <c r="AH37" s="131" t="str">
        <f t="shared" si="14"/>
        <v/>
      </c>
      <c r="AI37" s="131" t="str">
        <f t="shared" si="14"/>
        <v/>
      </c>
      <c r="AJ37" s="131" t="str">
        <f t="shared" si="14"/>
        <v/>
      </c>
      <c r="AK37" s="131" t="str">
        <f t="shared" si="14"/>
        <v/>
      </c>
      <c r="AL37" s="131" t="str">
        <f t="shared" si="14"/>
        <v/>
      </c>
      <c r="AM37" s="131" t="str">
        <f t="shared" si="14"/>
        <v/>
      </c>
      <c r="AN37" s="131" t="str">
        <f t="shared" si="14"/>
        <v/>
      </c>
      <c r="AO37" s="131" t="str">
        <f t="shared" si="14"/>
        <v/>
      </c>
      <c r="AP37" s="131" t="str">
        <f t="shared" si="15"/>
        <v/>
      </c>
      <c r="AQ37" s="131" t="str">
        <f t="shared" si="15"/>
        <v/>
      </c>
      <c r="AR37" s="131" t="str">
        <f t="shared" si="15"/>
        <v/>
      </c>
      <c r="AS37" s="131" t="str">
        <f t="shared" si="15"/>
        <v/>
      </c>
      <c r="AT37" s="131" t="str">
        <f t="shared" si="15"/>
        <v/>
      </c>
      <c r="AU37" s="131" t="str">
        <f t="shared" si="15"/>
        <v/>
      </c>
      <c r="AV37" s="131" t="str">
        <f t="shared" si="15"/>
        <v/>
      </c>
      <c r="AW37" s="131" t="str">
        <f t="shared" si="15"/>
        <v/>
      </c>
      <c r="AX37" s="131" t="str">
        <f t="shared" si="15"/>
        <v/>
      </c>
      <c r="AY37" s="131" t="str">
        <f t="shared" si="15"/>
        <v/>
      </c>
      <c r="AZ37" s="131" t="str">
        <f t="shared" si="15"/>
        <v/>
      </c>
    </row>
    <row r="38" spans="1:52" x14ac:dyDescent="0.2">
      <c r="A38" s="135">
        <v>29</v>
      </c>
      <c r="B38" s="131" t="str">
        <f t="shared" si="11"/>
        <v/>
      </c>
      <c r="C38" s="131" t="str">
        <f t="shared" si="11"/>
        <v/>
      </c>
      <c r="D38" s="131" t="str">
        <f t="shared" si="11"/>
        <v/>
      </c>
      <c r="E38" s="131" t="str">
        <f t="shared" si="11"/>
        <v/>
      </c>
      <c r="F38" s="131" t="str">
        <f t="shared" si="11"/>
        <v/>
      </c>
      <c r="G38" s="131" t="str">
        <f t="shared" si="11"/>
        <v/>
      </c>
      <c r="H38" s="131" t="str">
        <f t="shared" si="11"/>
        <v/>
      </c>
      <c r="I38" s="131" t="str">
        <f t="shared" si="11"/>
        <v/>
      </c>
      <c r="J38" s="131" t="str">
        <f t="shared" si="11"/>
        <v/>
      </c>
      <c r="K38" s="131" t="str">
        <f t="shared" si="11"/>
        <v/>
      </c>
      <c r="L38" s="131" t="str">
        <f t="shared" si="12"/>
        <v/>
      </c>
      <c r="M38" s="131" t="str">
        <f t="shared" si="12"/>
        <v/>
      </c>
      <c r="N38" s="131" t="str">
        <f t="shared" si="12"/>
        <v/>
      </c>
      <c r="O38" s="131" t="str">
        <f t="shared" si="12"/>
        <v/>
      </c>
      <c r="P38" s="131" t="str">
        <f t="shared" si="12"/>
        <v/>
      </c>
      <c r="Q38" s="131" t="str">
        <f t="shared" si="12"/>
        <v/>
      </c>
      <c r="R38" s="131" t="str">
        <f t="shared" si="12"/>
        <v/>
      </c>
      <c r="S38" s="131" t="str">
        <f t="shared" si="12"/>
        <v/>
      </c>
      <c r="T38" s="131" t="str">
        <f t="shared" si="12"/>
        <v/>
      </c>
      <c r="U38" s="131" t="str">
        <f t="shared" si="12"/>
        <v/>
      </c>
      <c r="V38" s="131" t="str">
        <f t="shared" si="13"/>
        <v/>
      </c>
      <c r="W38" s="131" t="str">
        <f t="shared" si="13"/>
        <v/>
      </c>
      <c r="X38" s="131" t="str">
        <f t="shared" si="13"/>
        <v/>
      </c>
      <c r="Y38" s="131" t="str">
        <f t="shared" si="13"/>
        <v/>
      </c>
      <c r="Z38" s="131" t="str">
        <f t="shared" si="13"/>
        <v/>
      </c>
      <c r="AA38" s="131" t="str">
        <f t="shared" si="13"/>
        <v/>
      </c>
      <c r="AB38" s="131" t="str">
        <f t="shared" si="13"/>
        <v/>
      </c>
      <c r="AC38" s="131" t="str">
        <f t="shared" si="13"/>
        <v/>
      </c>
      <c r="AD38" s="131" t="str">
        <f t="shared" si="13"/>
        <v/>
      </c>
      <c r="AE38" s="131" t="str">
        <f t="shared" si="13"/>
        <v/>
      </c>
      <c r="AF38" s="131" t="str">
        <f t="shared" si="14"/>
        <v/>
      </c>
      <c r="AG38" s="131" t="str">
        <f t="shared" si="14"/>
        <v/>
      </c>
      <c r="AH38" s="131" t="str">
        <f t="shared" si="14"/>
        <v/>
      </c>
      <c r="AI38" s="131" t="str">
        <f t="shared" si="14"/>
        <v/>
      </c>
      <c r="AJ38" s="131" t="str">
        <f t="shared" si="14"/>
        <v/>
      </c>
      <c r="AK38" s="131" t="str">
        <f t="shared" si="14"/>
        <v/>
      </c>
      <c r="AL38" s="131" t="str">
        <f t="shared" si="14"/>
        <v/>
      </c>
      <c r="AM38" s="131" t="str">
        <f t="shared" si="14"/>
        <v/>
      </c>
      <c r="AN38" s="131" t="str">
        <f t="shared" si="14"/>
        <v/>
      </c>
      <c r="AO38" s="131" t="str">
        <f t="shared" si="14"/>
        <v/>
      </c>
      <c r="AP38" s="131" t="str">
        <f t="shared" si="15"/>
        <v/>
      </c>
      <c r="AQ38" s="131" t="str">
        <f t="shared" si="15"/>
        <v/>
      </c>
      <c r="AR38" s="131" t="str">
        <f t="shared" si="15"/>
        <v/>
      </c>
      <c r="AS38" s="131" t="str">
        <f t="shared" si="15"/>
        <v/>
      </c>
      <c r="AT38" s="131" t="str">
        <f t="shared" si="15"/>
        <v/>
      </c>
      <c r="AU38" s="131" t="str">
        <f t="shared" si="15"/>
        <v/>
      </c>
      <c r="AV38" s="131" t="str">
        <f t="shared" si="15"/>
        <v/>
      </c>
      <c r="AW38" s="131" t="str">
        <f t="shared" si="15"/>
        <v/>
      </c>
      <c r="AX38" s="131" t="str">
        <f t="shared" si="15"/>
        <v/>
      </c>
      <c r="AY38" s="131" t="str">
        <f t="shared" si="15"/>
        <v/>
      </c>
      <c r="AZ38" s="131" t="str">
        <f t="shared" si="15"/>
        <v/>
      </c>
    </row>
    <row r="39" spans="1:52" x14ac:dyDescent="0.2">
      <c r="A39" s="135">
        <v>30</v>
      </c>
      <c r="B39" s="131" t="str">
        <f t="shared" si="11"/>
        <v/>
      </c>
      <c r="C39" s="131" t="str">
        <f t="shared" si="11"/>
        <v/>
      </c>
      <c r="D39" s="131" t="str">
        <f t="shared" si="11"/>
        <v/>
      </c>
      <c r="E39" s="131" t="str">
        <f t="shared" si="11"/>
        <v/>
      </c>
      <c r="F39" s="131" t="str">
        <f t="shared" si="11"/>
        <v/>
      </c>
      <c r="G39" s="131" t="str">
        <f t="shared" si="11"/>
        <v/>
      </c>
      <c r="H39" s="131" t="str">
        <f t="shared" si="11"/>
        <v/>
      </c>
      <c r="I39" s="131" t="str">
        <f t="shared" si="11"/>
        <v/>
      </c>
      <c r="J39" s="131" t="str">
        <f t="shared" si="11"/>
        <v/>
      </c>
      <c r="K39" s="131" t="str">
        <f t="shared" si="11"/>
        <v/>
      </c>
      <c r="L39" s="131" t="str">
        <f t="shared" si="12"/>
        <v/>
      </c>
      <c r="M39" s="131" t="str">
        <f t="shared" si="12"/>
        <v/>
      </c>
      <c r="N39" s="131" t="str">
        <f t="shared" si="12"/>
        <v/>
      </c>
      <c r="O39" s="131" t="str">
        <f t="shared" si="12"/>
        <v/>
      </c>
      <c r="P39" s="131" t="str">
        <f t="shared" si="12"/>
        <v/>
      </c>
      <c r="Q39" s="131" t="str">
        <f t="shared" si="12"/>
        <v/>
      </c>
      <c r="R39" s="131" t="str">
        <f t="shared" si="12"/>
        <v/>
      </c>
      <c r="S39" s="131" t="str">
        <f t="shared" si="12"/>
        <v/>
      </c>
      <c r="T39" s="131" t="str">
        <f t="shared" si="12"/>
        <v/>
      </c>
      <c r="U39" s="131" t="str">
        <f t="shared" si="12"/>
        <v/>
      </c>
      <c r="V39" s="131" t="str">
        <f t="shared" si="13"/>
        <v/>
      </c>
      <c r="W39" s="131" t="str">
        <f t="shared" si="13"/>
        <v/>
      </c>
      <c r="X39" s="131" t="str">
        <f t="shared" si="13"/>
        <v/>
      </c>
      <c r="Y39" s="131" t="str">
        <f t="shared" si="13"/>
        <v/>
      </c>
      <c r="Z39" s="131" t="str">
        <f t="shared" si="13"/>
        <v/>
      </c>
      <c r="AA39" s="131" t="str">
        <f t="shared" si="13"/>
        <v/>
      </c>
      <c r="AB39" s="131" t="str">
        <f t="shared" si="13"/>
        <v/>
      </c>
      <c r="AC39" s="131" t="str">
        <f t="shared" si="13"/>
        <v/>
      </c>
      <c r="AD39" s="131" t="str">
        <f t="shared" si="13"/>
        <v/>
      </c>
      <c r="AE39" s="131" t="str">
        <f t="shared" si="13"/>
        <v/>
      </c>
      <c r="AF39" s="131" t="str">
        <f t="shared" si="14"/>
        <v/>
      </c>
      <c r="AG39" s="131" t="str">
        <f t="shared" si="14"/>
        <v/>
      </c>
      <c r="AH39" s="131" t="str">
        <f t="shared" si="14"/>
        <v/>
      </c>
      <c r="AI39" s="131" t="str">
        <f t="shared" si="14"/>
        <v/>
      </c>
      <c r="AJ39" s="131" t="str">
        <f t="shared" si="14"/>
        <v/>
      </c>
      <c r="AK39" s="131" t="str">
        <f t="shared" si="14"/>
        <v/>
      </c>
      <c r="AL39" s="131" t="str">
        <f t="shared" si="14"/>
        <v/>
      </c>
      <c r="AM39" s="131" t="str">
        <f t="shared" si="14"/>
        <v/>
      </c>
      <c r="AN39" s="131" t="str">
        <f t="shared" si="14"/>
        <v/>
      </c>
      <c r="AO39" s="131" t="str">
        <f t="shared" si="14"/>
        <v/>
      </c>
      <c r="AP39" s="131" t="str">
        <f t="shared" si="15"/>
        <v/>
      </c>
      <c r="AQ39" s="131" t="str">
        <f t="shared" si="15"/>
        <v/>
      </c>
      <c r="AR39" s="131" t="str">
        <f t="shared" si="15"/>
        <v/>
      </c>
      <c r="AS39" s="131" t="str">
        <f t="shared" si="15"/>
        <v/>
      </c>
      <c r="AT39" s="131" t="str">
        <f t="shared" si="15"/>
        <v/>
      </c>
      <c r="AU39" s="131" t="str">
        <f t="shared" si="15"/>
        <v/>
      </c>
      <c r="AV39" s="131" t="str">
        <f t="shared" si="15"/>
        <v/>
      </c>
      <c r="AW39" s="131" t="str">
        <f t="shared" si="15"/>
        <v/>
      </c>
      <c r="AX39" s="131" t="str">
        <f t="shared" si="15"/>
        <v/>
      </c>
      <c r="AY39" s="131" t="str">
        <f t="shared" si="15"/>
        <v/>
      </c>
      <c r="AZ39" s="131" t="str">
        <f t="shared" si="15"/>
        <v/>
      </c>
    </row>
    <row r="40" spans="1:52" x14ac:dyDescent="0.2">
      <c r="A40" s="135">
        <v>31</v>
      </c>
      <c r="B40" s="131" t="str">
        <f t="shared" ref="B40:K49" si="16">IFERROR(VLOOKUP($B$3&amp;"_"&amp;B$8&amp;$A40,LookUpTable_CountyName_AllYears,3,FALSE),"")</f>
        <v/>
      </c>
      <c r="C40" s="131" t="str">
        <f t="shared" si="16"/>
        <v/>
      </c>
      <c r="D40" s="131" t="str">
        <f t="shared" si="16"/>
        <v/>
      </c>
      <c r="E40" s="131" t="str">
        <f t="shared" si="16"/>
        <v/>
      </c>
      <c r="F40" s="131" t="str">
        <f t="shared" si="16"/>
        <v/>
      </c>
      <c r="G40" s="131" t="str">
        <f t="shared" si="16"/>
        <v/>
      </c>
      <c r="H40" s="131" t="str">
        <f t="shared" si="16"/>
        <v/>
      </c>
      <c r="I40" s="131" t="str">
        <f t="shared" si="16"/>
        <v/>
      </c>
      <c r="J40" s="131" t="str">
        <f t="shared" si="16"/>
        <v/>
      </c>
      <c r="K40" s="131" t="str">
        <f t="shared" si="16"/>
        <v/>
      </c>
      <c r="L40" s="131" t="str">
        <f t="shared" ref="L40:U49" si="17">IFERROR(VLOOKUP($B$3&amp;"_"&amp;L$8&amp;$A40,LookUpTable_CountyName_AllYears,3,FALSE),"")</f>
        <v/>
      </c>
      <c r="M40" s="131" t="str">
        <f t="shared" si="17"/>
        <v/>
      </c>
      <c r="N40" s="131" t="str">
        <f t="shared" si="17"/>
        <v/>
      </c>
      <c r="O40" s="131" t="str">
        <f t="shared" si="17"/>
        <v/>
      </c>
      <c r="P40" s="131" t="str">
        <f t="shared" si="17"/>
        <v/>
      </c>
      <c r="Q40" s="131" t="str">
        <f t="shared" si="17"/>
        <v/>
      </c>
      <c r="R40" s="131" t="str">
        <f t="shared" si="17"/>
        <v/>
      </c>
      <c r="S40" s="131" t="str">
        <f t="shared" si="17"/>
        <v/>
      </c>
      <c r="T40" s="131" t="str">
        <f t="shared" si="17"/>
        <v/>
      </c>
      <c r="U40" s="131" t="str">
        <f t="shared" si="17"/>
        <v/>
      </c>
      <c r="V40" s="131" t="str">
        <f t="shared" ref="V40:AE49" si="18">IFERROR(VLOOKUP($B$3&amp;"_"&amp;V$8&amp;$A40,LookUpTable_CountyName_AllYears,3,FALSE),"")</f>
        <v/>
      </c>
      <c r="W40" s="131" t="str">
        <f t="shared" si="18"/>
        <v/>
      </c>
      <c r="X40" s="131" t="str">
        <f t="shared" si="18"/>
        <v/>
      </c>
      <c r="Y40" s="131" t="str">
        <f t="shared" si="18"/>
        <v/>
      </c>
      <c r="Z40" s="131" t="str">
        <f t="shared" si="18"/>
        <v/>
      </c>
      <c r="AA40" s="131" t="str">
        <f t="shared" si="18"/>
        <v/>
      </c>
      <c r="AB40" s="131" t="str">
        <f t="shared" si="18"/>
        <v/>
      </c>
      <c r="AC40" s="131" t="str">
        <f t="shared" si="18"/>
        <v/>
      </c>
      <c r="AD40" s="131" t="str">
        <f t="shared" si="18"/>
        <v/>
      </c>
      <c r="AE40" s="131" t="str">
        <f t="shared" si="18"/>
        <v/>
      </c>
      <c r="AF40" s="131" t="str">
        <f t="shared" ref="AF40:AO49" si="19">IFERROR(VLOOKUP($B$3&amp;"_"&amp;AF$8&amp;$A40,LookUpTable_CountyName_AllYears,3,FALSE),"")</f>
        <v/>
      </c>
      <c r="AG40" s="131" t="str">
        <f t="shared" si="19"/>
        <v/>
      </c>
      <c r="AH40" s="131" t="str">
        <f t="shared" si="19"/>
        <v/>
      </c>
      <c r="AI40" s="131" t="str">
        <f t="shared" si="19"/>
        <v/>
      </c>
      <c r="AJ40" s="131" t="str">
        <f t="shared" si="19"/>
        <v/>
      </c>
      <c r="AK40" s="131" t="str">
        <f t="shared" si="19"/>
        <v/>
      </c>
      <c r="AL40" s="131" t="str">
        <f t="shared" si="19"/>
        <v/>
      </c>
      <c r="AM40" s="131" t="str">
        <f t="shared" si="19"/>
        <v/>
      </c>
      <c r="AN40" s="131" t="str">
        <f t="shared" si="19"/>
        <v/>
      </c>
      <c r="AO40" s="131" t="str">
        <f t="shared" si="19"/>
        <v/>
      </c>
      <c r="AP40" s="131" t="str">
        <f t="shared" ref="AP40:AZ49" si="20">IFERROR(VLOOKUP($B$3&amp;"_"&amp;AP$8&amp;$A40,LookUpTable_CountyName_AllYears,3,FALSE),"")</f>
        <v/>
      </c>
      <c r="AQ40" s="131" t="str">
        <f t="shared" si="20"/>
        <v/>
      </c>
      <c r="AR40" s="131" t="str">
        <f t="shared" si="20"/>
        <v/>
      </c>
      <c r="AS40" s="131" t="str">
        <f t="shared" si="20"/>
        <v/>
      </c>
      <c r="AT40" s="131" t="str">
        <f t="shared" si="20"/>
        <v/>
      </c>
      <c r="AU40" s="131" t="str">
        <f t="shared" si="20"/>
        <v/>
      </c>
      <c r="AV40" s="131" t="str">
        <f t="shared" si="20"/>
        <v/>
      </c>
      <c r="AW40" s="131" t="str">
        <f t="shared" si="20"/>
        <v/>
      </c>
      <c r="AX40" s="131" t="str">
        <f t="shared" si="20"/>
        <v/>
      </c>
      <c r="AY40" s="131" t="str">
        <f t="shared" si="20"/>
        <v/>
      </c>
      <c r="AZ40" s="131" t="str">
        <f t="shared" si="20"/>
        <v/>
      </c>
    </row>
    <row r="41" spans="1:52" x14ac:dyDescent="0.2">
      <c r="A41" s="135">
        <v>32</v>
      </c>
      <c r="B41" s="131" t="str">
        <f t="shared" si="16"/>
        <v/>
      </c>
      <c r="C41" s="131" t="str">
        <f t="shared" si="16"/>
        <v/>
      </c>
      <c r="D41" s="131" t="str">
        <f t="shared" si="16"/>
        <v/>
      </c>
      <c r="E41" s="131" t="str">
        <f t="shared" si="16"/>
        <v/>
      </c>
      <c r="F41" s="131" t="str">
        <f t="shared" si="16"/>
        <v/>
      </c>
      <c r="G41" s="131" t="str">
        <f t="shared" si="16"/>
        <v/>
      </c>
      <c r="H41" s="131" t="str">
        <f t="shared" si="16"/>
        <v/>
      </c>
      <c r="I41" s="131" t="str">
        <f t="shared" si="16"/>
        <v/>
      </c>
      <c r="J41" s="131" t="str">
        <f t="shared" si="16"/>
        <v/>
      </c>
      <c r="K41" s="131" t="str">
        <f t="shared" si="16"/>
        <v/>
      </c>
      <c r="L41" s="131" t="str">
        <f t="shared" si="17"/>
        <v/>
      </c>
      <c r="M41" s="131" t="str">
        <f t="shared" si="17"/>
        <v/>
      </c>
      <c r="N41" s="131" t="str">
        <f t="shared" si="17"/>
        <v/>
      </c>
      <c r="O41" s="131" t="str">
        <f t="shared" si="17"/>
        <v/>
      </c>
      <c r="P41" s="131" t="str">
        <f t="shared" si="17"/>
        <v/>
      </c>
      <c r="Q41" s="131" t="str">
        <f t="shared" si="17"/>
        <v/>
      </c>
      <c r="R41" s="131" t="str">
        <f t="shared" si="17"/>
        <v/>
      </c>
      <c r="S41" s="131" t="str">
        <f t="shared" si="17"/>
        <v/>
      </c>
      <c r="T41" s="131" t="str">
        <f t="shared" si="17"/>
        <v/>
      </c>
      <c r="U41" s="131" t="str">
        <f t="shared" si="17"/>
        <v/>
      </c>
      <c r="V41" s="131" t="str">
        <f t="shared" si="18"/>
        <v/>
      </c>
      <c r="W41" s="131" t="str">
        <f t="shared" si="18"/>
        <v/>
      </c>
      <c r="X41" s="131" t="str">
        <f t="shared" si="18"/>
        <v/>
      </c>
      <c r="Y41" s="131" t="str">
        <f t="shared" si="18"/>
        <v/>
      </c>
      <c r="Z41" s="131" t="str">
        <f t="shared" si="18"/>
        <v/>
      </c>
      <c r="AA41" s="131" t="str">
        <f t="shared" si="18"/>
        <v/>
      </c>
      <c r="AB41" s="131" t="str">
        <f t="shared" si="18"/>
        <v/>
      </c>
      <c r="AC41" s="131" t="str">
        <f t="shared" si="18"/>
        <v/>
      </c>
      <c r="AD41" s="131" t="str">
        <f t="shared" si="18"/>
        <v/>
      </c>
      <c r="AE41" s="131" t="str">
        <f t="shared" si="18"/>
        <v/>
      </c>
      <c r="AF41" s="131" t="str">
        <f t="shared" si="19"/>
        <v/>
      </c>
      <c r="AG41" s="131" t="str">
        <f t="shared" si="19"/>
        <v/>
      </c>
      <c r="AH41" s="131" t="str">
        <f t="shared" si="19"/>
        <v/>
      </c>
      <c r="AI41" s="131" t="str">
        <f t="shared" si="19"/>
        <v/>
      </c>
      <c r="AJ41" s="131" t="str">
        <f t="shared" si="19"/>
        <v/>
      </c>
      <c r="AK41" s="131" t="str">
        <f t="shared" si="19"/>
        <v/>
      </c>
      <c r="AL41" s="131" t="str">
        <f t="shared" si="19"/>
        <v/>
      </c>
      <c r="AM41" s="131" t="str">
        <f t="shared" si="19"/>
        <v/>
      </c>
      <c r="AN41" s="131" t="str">
        <f t="shared" si="19"/>
        <v/>
      </c>
      <c r="AO41" s="131" t="str">
        <f t="shared" si="19"/>
        <v/>
      </c>
      <c r="AP41" s="131" t="str">
        <f t="shared" si="20"/>
        <v/>
      </c>
      <c r="AQ41" s="131" t="str">
        <f t="shared" si="20"/>
        <v/>
      </c>
      <c r="AR41" s="131" t="str">
        <f t="shared" si="20"/>
        <v/>
      </c>
      <c r="AS41" s="131" t="str">
        <f t="shared" si="20"/>
        <v/>
      </c>
      <c r="AT41" s="131" t="str">
        <f t="shared" si="20"/>
        <v/>
      </c>
      <c r="AU41" s="131" t="str">
        <f t="shared" si="20"/>
        <v/>
      </c>
      <c r="AV41" s="131" t="str">
        <f t="shared" si="20"/>
        <v/>
      </c>
      <c r="AW41" s="131" t="str">
        <f t="shared" si="20"/>
        <v/>
      </c>
      <c r="AX41" s="131" t="str">
        <f t="shared" si="20"/>
        <v/>
      </c>
      <c r="AY41" s="131" t="str">
        <f t="shared" si="20"/>
        <v/>
      </c>
      <c r="AZ41" s="131" t="str">
        <f t="shared" si="20"/>
        <v/>
      </c>
    </row>
    <row r="42" spans="1:52" x14ac:dyDescent="0.2">
      <c r="A42" s="135">
        <v>33</v>
      </c>
      <c r="B42" s="131" t="str">
        <f t="shared" si="16"/>
        <v/>
      </c>
      <c r="C42" s="131" t="str">
        <f t="shared" si="16"/>
        <v/>
      </c>
      <c r="D42" s="131" t="str">
        <f t="shared" si="16"/>
        <v/>
      </c>
      <c r="E42" s="131" t="str">
        <f t="shared" si="16"/>
        <v/>
      </c>
      <c r="F42" s="131" t="str">
        <f t="shared" si="16"/>
        <v/>
      </c>
      <c r="G42" s="131" t="str">
        <f t="shared" si="16"/>
        <v/>
      </c>
      <c r="H42" s="131" t="str">
        <f t="shared" si="16"/>
        <v/>
      </c>
      <c r="I42" s="131" t="str">
        <f t="shared" si="16"/>
        <v/>
      </c>
      <c r="J42" s="131" t="str">
        <f t="shared" si="16"/>
        <v/>
      </c>
      <c r="K42" s="131" t="str">
        <f t="shared" si="16"/>
        <v/>
      </c>
      <c r="L42" s="131" t="str">
        <f t="shared" si="17"/>
        <v/>
      </c>
      <c r="M42" s="131" t="str">
        <f t="shared" si="17"/>
        <v/>
      </c>
      <c r="N42" s="131" t="str">
        <f t="shared" si="17"/>
        <v/>
      </c>
      <c r="O42" s="131" t="str">
        <f t="shared" si="17"/>
        <v/>
      </c>
      <c r="P42" s="131" t="str">
        <f t="shared" si="17"/>
        <v/>
      </c>
      <c r="Q42" s="131" t="str">
        <f t="shared" si="17"/>
        <v/>
      </c>
      <c r="R42" s="131" t="str">
        <f t="shared" si="17"/>
        <v/>
      </c>
      <c r="S42" s="131" t="str">
        <f t="shared" si="17"/>
        <v/>
      </c>
      <c r="T42" s="131" t="str">
        <f t="shared" si="17"/>
        <v/>
      </c>
      <c r="U42" s="131" t="str">
        <f t="shared" si="17"/>
        <v/>
      </c>
      <c r="V42" s="131" t="str">
        <f t="shared" si="18"/>
        <v/>
      </c>
      <c r="W42" s="131" t="str">
        <f t="shared" si="18"/>
        <v/>
      </c>
      <c r="X42" s="131" t="str">
        <f t="shared" si="18"/>
        <v/>
      </c>
      <c r="Y42" s="131" t="str">
        <f t="shared" si="18"/>
        <v/>
      </c>
      <c r="Z42" s="131" t="str">
        <f t="shared" si="18"/>
        <v/>
      </c>
      <c r="AA42" s="131" t="str">
        <f t="shared" si="18"/>
        <v/>
      </c>
      <c r="AB42" s="131" t="str">
        <f t="shared" si="18"/>
        <v/>
      </c>
      <c r="AC42" s="131" t="str">
        <f t="shared" si="18"/>
        <v/>
      </c>
      <c r="AD42" s="131" t="str">
        <f t="shared" si="18"/>
        <v/>
      </c>
      <c r="AE42" s="131" t="str">
        <f t="shared" si="18"/>
        <v/>
      </c>
      <c r="AF42" s="131" t="str">
        <f t="shared" si="19"/>
        <v/>
      </c>
      <c r="AG42" s="131" t="str">
        <f t="shared" si="19"/>
        <v/>
      </c>
      <c r="AH42" s="131" t="str">
        <f t="shared" si="19"/>
        <v/>
      </c>
      <c r="AI42" s="131" t="str">
        <f t="shared" si="19"/>
        <v/>
      </c>
      <c r="AJ42" s="131" t="str">
        <f t="shared" si="19"/>
        <v/>
      </c>
      <c r="AK42" s="131" t="str">
        <f t="shared" si="19"/>
        <v/>
      </c>
      <c r="AL42" s="131" t="str">
        <f t="shared" si="19"/>
        <v/>
      </c>
      <c r="AM42" s="131" t="str">
        <f t="shared" si="19"/>
        <v/>
      </c>
      <c r="AN42" s="131" t="str">
        <f t="shared" si="19"/>
        <v/>
      </c>
      <c r="AO42" s="131" t="str">
        <f t="shared" si="19"/>
        <v/>
      </c>
      <c r="AP42" s="131" t="str">
        <f t="shared" si="20"/>
        <v/>
      </c>
      <c r="AQ42" s="131" t="str">
        <f t="shared" si="20"/>
        <v/>
      </c>
      <c r="AR42" s="131" t="str">
        <f t="shared" si="20"/>
        <v/>
      </c>
      <c r="AS42" s="131" t="str">
        <f t="shared" si="20"/>
        <v/>
      </c>
      <c r="AT42" s="131" t="str">
        <f t="shared" si="20"/>
        <v/>
      </c>
      <c r="AU42" s="131" t="str">
        <f t="shared" si="20"/>
        <v/>
      </c>
      <c r="AV42" s="131" t="str">
        <f t="shared" si="20"/>
        <v/>
      </c>
      <c r="AW42" s="131" t="str">
        <f t="shared" si="20"/>
        <v/>
      </c>
      <c r="AX42" s="131" t="str">
        <f t="shared" si="20"/>
        <v/>
      </c>
      <c r="AY42" s="131" t="str">
        <f t="shared" si="20"/>
        <v/>
      </c>
      <c r="AZ42" s="131" t="str">
        <f t="shared" si="20"/>
        <v/>
      </c>
    </row>
    <row r="43" spans="1:52" x14ac:dyDescent="0.2">
      <c r="A43" s="135">
        <v>34</v>
      </c>
      <c r="B43" s="131" t="str">
        <f t="shared" si="16"/>
        <v/>
      </c>
      <c r="C43" s="131" t="str">
        <f t="shared" si="16"/>
        <v/>
      </c>
      <c r="D43" s="131" t="str">
        <f t="shared" si="16"/>
        <v/>
      </c>
      <c r="E43" s="131" t="str">
        <f t="shared" si="16"/>
        <v/>
      </c>
      <c r="F43" s="131" t="str">
        <f t="shared" si="16"/>
        <v/>
      </c>
      <c r="G43" s="131" t="str">
        <f t="shared" si="16"/>
        <v/>
      </c>
      <c r="H43" s="131" t="str">
        <f t="shared" si="16"/>
        <v/>
      </c>
      <c r="I43" s="131" t="str">
        <f t="shared" si="16"/>
        <v/>
      </c>
      <c r="J43" s="131" t="str">
        <f t="shared" si="16"/>
        <v/>
      </c>
      <c r="K43" s="131" t="str">
        <f t="shared" si="16"/>
        <v/>
      </c>
      <c r="L43" s="131" t="str">
        <f t="shared" si="17"/>
        <v/>
      </c>
      <c r="M43" s="131" t="str">
        <f t="shared" si="17"/>
        <v/>
      </c>
      <c r="N43" s="131" t="str">
        <f t="shared" si="17"/>
        <v/>
      </c>
      <c r="O43" s="131" t="str">
        <f t="shared" si="17"/>
        <v/>
      </c>
      <c r="P43" s="131" t="str">
        <f t="shared" si="17"/>
        <v/>
      </c>
      <c r="Q43" s="131" t="str">
        <f t="shared" si="17"/>
        <v/>
      </c>
      <c r="R43" s="131" t="str">
        <f t="shared" si="17"/>
        <v/>
      </c>
      <c r="S43" s="131" t="str">
        <f t="shared" si="17"/>
        <v/>
      </c>
      <c r="T43" s="131" t="str">
        <f t="shared" si="17"/>
        <v/>
      </c>
      <c r="U43" s="131" t="str">
        <f t="shared" si="17"/>
        <v/>
      </c>
      <c r="V43" s="131" t="str">
        <f t="shared" si="18"/>
        <v/>
      </c>
      <c r="W43" s="131" t="str">
        <f t="shared" si="18"/>
        <v/>
      </c>
      <c r="X43" s="131" t="str">
        <f t="shared" si="18"/>
        <v/>
      </c>
      <c r="Y43" s="131" t="str">
        <f t="shared" si="18"/>
        <v/>
      </c>
      <c r="Z43" s="131" t="str">
        <f t="shared" si="18"/>
        <v/>
      </c>
      <c r="AA43" s="131" t="str">
        <f t="shared" si="18"/>
        <v/>
      </c>
      <c r="AB43" s="131" t="str">
        <f t="shared" si="18"/>
        <v/>
      </c>
      <c r="AC43" s="131" t="str">
        <f t="shared" si="18"/>
        <v/>
      </c>
      <c r="AD43" s="131" t="str">
        <f t="shared" si="18"/>
        <v/>
      </c>
      <c r="AE43" s="131" t="str">
        <f t="shared" si="18"/>
        <v/>
      </c>
      <c r="AF43" s="131" t="str">
        <f t="shared" si="19"/>
        <v/>
      </c>
      <c r="AG43" s="131" t="str">
        <f t="shared" si="19"/>
        <v/>
      </c>
      <c r="AH43" s="131" t="str">
        <f t="shared" si="19"/>
        <v/>
      </c>
      <c r="AI43" s="131" t="str">
        <f t="shared" si="19"/>
        <v/>
      </c>
      <c r="AJ43" s="131" t="str">
        <f t="shared" si="19"/>
        <v/>
      </c>
      <c r="AK43" s="131" t="str">
        <f t="shared" si="19"/>
        <v/>
      </c>
      <c r="AL43" s="131" t="str">
        <f t="shared" si="19"/>
        <v/>
      </c>
      <c r="AM43" s="131" t="str">
        <f t="shared" si="19"/>
        <v/>
      </c>
      <c r="AN43" s="131" t="str">
        <f t="shared" si="19"/>
        <v/>
      </c>
      <c r="AO43" s="131" t="str">
        <f t="shared" si="19"/>
        <v/>
      </c>
      <c r="AP43" s="131" t="str">
        <f t="shared" si="20"/>
        <v/>
      </c>
      <c r="AQ43" s="131" t="str">
        <f t="shared" si="20"/>
        <v/>
      </c>
      <c r="AR43" s="131" t="str">
        <f t="shared" si="20"/>
        <v/>
      </c>
      <c r="AS43" s="131" t="str">
        <f t="shared" si="20"/>
        <v/>
      </c>
      <c r="AT43" s="131" t="str">
        <f t="shared" si="20"/>
        <v/>
      </c>
      <c r="AU43" s="131" t="str">
        <f t="shared" si="20"/>
        <v/>
      </c>
      <c r="AV43" s="131" t="str">
        <f t="shared" si="20"/>
        <v/>
      </c>
      <c r="AW43" s="131" t="str">
        <f t="shared" si="20"/>
        <v/>
      </c>
      <c r="AX43" s="131" t="str">
        <f t="shared" si="20"/>
        <v/>
      </c>
      <c r="AY43" s="131" t="str">
        <f t="shared" si="20"/>
        <v/>
      </c>
      <c r="AZ43" s="131" t="str">
        <f t="shared" si="20"/>
        <v/>
      </c>
    </row>
    <row r="44" spans="1:52" x14ac:dyDescent="0.2">
      <c r="A44" s="135">
        <v>35</v>
      </c>
      <c r="B44" s="131" t="str">
        <f t="shared" si="16"/>
        <v/>
      </c>
      <c r="C44" s="131" t="str">
        <f t="shared" si="16"/>
        <v/>
      </c>
      <c r="D44" s="131" t="str">
        <f t="shared" si="16"/>
        <v/>
      </c>
      <c r="E44" s="131" t="str">
        <f t="shared" si="16"/>
        <v/>
      </c>
      <c r="F44" s="131" t="str">
        <f t="shared" si="16"/>
        <v/>
      </c>
      <c r="G44" s="131" t="str">
        <f t="shared" si="16"/>
        <v/>
      </c>
      <c r="H44" s="131" t="str">
        <f t="shared" si="16"/>
        <v/>
      </c>
      <c r="I44" s="131" t="str">
        <f t="shared" si="16"/>
        <v/>
      </c>
      <c r="J44" s="131" t="str">
        <f t="shared" si="16"/>
        <v/>
      </c>
      <c r="K44" s="131" t="str">
        <f t="shared" si="16"/>
        <v/>
      </c>
      <c r="L44" s="131" t="str">
        <f t="shared" si="17"/>
        <v/>
      </c>
      <c r="M44" s="131" t="str">
        <f t="shared" si="17"/>
        <v/>
      </c>
      <c r="N44" s="131" t="str">
        <f t="shared" si="17"/>
        <v/>
      </c>
      <c r="O44" s="131" t="str">
        <f t="shared" si="17"/>
        <v/>
      </c>
      <c r="P44" s="131" t="str">
        <f t="shared" si="17"/>
        <v/>
      </c>
      <c r="Q44" s="131" t="str">
        <f t="shared" si="17"/>
        <v/>
      </c>
      <c r="R44" s="131" t="str">
        <f t="shared" si="17"/>
        <v/>
      </c>
      <c r="S44" s="131" t="str">
        <f t="shared" si="17"/>
        <v/>
      </c>
      <c r="T44" s="131" t="str">
        <f t="shared" si="17"/>
        <v/>
      </c>
      <c r="U44" s="131" t="str">
        <f t="shared" si="17"/>
        <v/>
      </c>
      <c r="V44" s="131" t="str">
        <f t="shared" si="18"/>
        <v/>
      </c>
      <c r="W44" s="131" t="str">
        <f t="shared" si="18"/>
        <v/>
      </c>
      <c r="X44" s="131" t="str">
        <f t="shared" si="18"/>
        <v/>
      </c>
      <c r="Y44" s="131" t="str">
        <f t="shared" si="18"/>
        <v/>
      </c>
      <c r="Z44" s="131" t="str">
        <f t="shared" si="18"/>
        <v/>
      </c>
      <c r="AA44" s="131" t="str">
        <f t="shared" si="18"/>
        <v/>
      </c>
      <c r="AB44" s="131" t="str">
        <f t="shared" si="18"/>
        <v/>
      </c>
      <c r="AC44" s="131" t="str">
        <f t="shared" si="18"/>
        <v/>
      </c>
      <c r="AD44" s="131" t="str">
        <f t="shared" si="18"/>
        <v/>
      </c>
      <c r="AE44" s="131" t="str">
        <f t="shared" si="18"/>
        <v/>
      </c>
      <c r="AF44" s="131" t="str">
        <f t="shared" si="19"/>
        <v/>
      </c>
      <c r="AG44" s="131" t="str">
        <f t="shared" si="19"/>
        <v/>
      </c>
      <c r="AH44" s="131" t="str">
        <f t="shared" si="19"/>
        <v/>
      </c>
      <c r="AI44" s="131" t="str">
        <f t="shared" si="19"/>
        <v/>
      </c>
      <c r="AJ44" s="131" t="str">
        <f t="shared" si="19"/>
        <v/>
      </c>
      <c r="AK44" s="131" t="str">
        <f t="shared" si="19"/>
        <v/>
      </c>
      <c r="AL44" s="131" t="str">
        <f t="shared" si="19"/>
        <v/>
      </c>
      <c r="AM44" s="131" t="str">
        <f t="shared" si="19"/>
        <v/>
      </c>
      <c r="AN44" s="131" t="str">
        <f t="shared" si="19"/>
        <v/>
      </c>
      <c r="AO44" s="131" t="str">
        <f t="shared" si="19"/>
        <v/>
      </c>
      <c r="AP44" s="131" t="str">
        <f t="shared" si="20"/>
        <v/>
      </c>
      <c r="AQ44" s="131" t="str">
        <f t="shared" si="20"/>
        <v/>
      </c>
      <c r="AR44" s="131" t="str">
        <f t="shared" si="20"/>
        <v/>
      </c>
      <c r="AS44" s="131" t="str">
        <f t="shared" si="20"/>
        <v/>
      </c>
      <c r="AT44" s="131" t="str">
        <f t="shared" si="20"/>
        <v/>
      </c>
      <c r="AU44" s="131" t="str">
        <f t="shared" si="20"/>
        <v/>
      </c>
      <c r="AV44" s="131" t="str">
        <f t="shared" si="20"/>
        <v/>
      </c>
      <c r="AW44" s="131" t="str">
        <f t="shared" si="20"/>
        <v/>
      </c>
      <c r="AX44" s="131" t="str">
        <f t="shared" si="20"/>
        <v/>
      </c>
      <c r="AY44" s="131" t="str">
        <f t="shared" si="20"/>
        <v/>
      </c>
      <c r="AZ44" s="131" t="str">
        <f t="shared" si="20"/>
        <v/>
      </c>
    </row>
    <row r="45" spans="1:52" x14ac:dyDescent="0.2">
      <c r="A45" s="135">
        <v>36</v>
      </c>
      <c r="B45" s="131" t="str">
        <f t="shared" si="16"/>
        <v/>
      </c>
      <c r="C45" s="131" t="str">
        <f t="shared" si="16"/>
        <v/>
      </c>
      <c r="D45" s="131" t="str">
        <f t="shared" si="16"/>
        <v/>
      </c>
      <c r="E45" s="131" t="str">
        <f t="shared" si="16"/>
        <v/>
      </c>
      <c r="F45" s="131" t="str">
        <f t="shared" si="16"/>
        <v/>
      </c>
      <c r="G45" s="131" t="str">
        <f t="shared" si="16"/>
        <v/>
      </c>
      <c r="H45" s="131" t="str">
        <f t="shared" si="16"/>
        <v/>
      </c>
      <c r="I45" s="131" t="str">
        <f t="shared" si="16"/>
        <v/>
      </c>
      <c r="J45" s="131" t="str">
        <f t="shared" si="16"/>
        <v/>
      </c>
      <c r="K45" s="131" t="str">
        <f t="shared" si="16"/>
        <v/>
      </c>
      <c r="L45" s="131" t="str">
        <f t="shared" si="17"/>
        <v/>
      </c>
      <c r="M45" s="131" t="str">
        <f t="shared" si="17"/>
        <v/>
      </c>
      <c r="N45" s="131" t="str">
        <f t="shared" si="17"/>
        <v/>
      </c>
      <c r="O45" s="131" t="str">
        <f t="shared" si="17"/>
        <v/>
      </c>
      <c r="P45" s="131" t="str">
        <f t="shared" si="17"/>
        <v/>
      </c>
      <c r="Q45" s="131" t="str">
        <f t="shared" si="17"/>
        <v/>
      </c>
      <c r="R45" s="131" t="str">
        <f t="shared" si="17"/>
        <v/>
      </c>
      <c r="S45" s="131" t="str">
        <f t="shared" si="17"/>
        <v/>
      </c>
      <c r="T45" s="131" t="str">
        <f t="shared" si="17"/>
        <v/>
      </c>
      <c r="U45" s="131" t="str">
        <f t="shared" si="17"/>
        <v/>
      </c>
      <c r="V45" s="131" t="str">
        <f t="shared" si="18"/>
        <v/>
      </c>
      <c r="W45" s="131" t="str">
        <f t="shared" si="18"/>
        <v/>
      </c>
      <c r="X45" s="131" t="str">
        <f t="shared" si="18"/>
        <v/>
      </c>
      <c r="Y45" s="131" t="str">
        <f t="shared" si="18"/>
        <v/>
      </c>
      <c r="Z45" s="131" t="str">
        <f t="shared" si="18"/>
        <v/>
      </c>
      <c r="AA45" s="131" t="str">
        <f t="shared" si="18"/>
        <v/>
      </c>
      <c r="AB45" s="131" t="str">
        <f t="shared" si="18"/>
        <v/>
      </c>
      <c r="AC45" s="131" t="str">
        <f t="shared" si="18"/>
        <v/>
      </c>
      <c r="AD45" s="131" t="str">
        <f t="shared" si="18"/>
        <v/>
      </c>
      <c r="AE45" s="131" t="str">
        <f t="shared" si="18"/>
        <v/>
      </c>
      <c r="AF45" s="131" t="str">
        <f t="shared" si="19"/>
        <v/>
      </c>
      <c r="AG45" s="131" t="str">
        <f t="shared" si="19"/>
        <v/>
      </c>
      <c r="AH45" s="131" t="str">
        <f t="shared" si="19"/>
        <v/>
      </c>
      <c r="AI45" s="131" t="str">
        <f t="shared" si="19"/>
        <v/>
      </c>
      <c r="AJ45" s="131" t="str">
        <f t="shared" si="19"/>
        <v/>
      </c>
      <c r="AK45" s="131" t="str">
        <f t="shared" si="19"/>
        <v/>
      </c>
      <c r="AL45" s="131" t="str">
        <f t="shared" si="19"/>
        <v/>
      </c>
      <c r="AM45" s="131" t="str">
        <f t="shared" si="19"/>
        <v/>
      </c>
      <c r="AN45" s="131" t="str">
        <f t="shared" si="19"/>
        <v/>
      </c>
      <c r="AO45" s="131" t="str">
        <f t="shared" si="19"/>
        <v/>
      </c>
      <c r="AP45" s="131" t="str">
        <f t="shared" si="20"/>
        <v/>
      </c>
      <c r="AQ45" s="131" t="str">
        <f t="shared" si="20"/>
        <v/>
      </c>
      <c r="AR45" s="131" t="str">
        <f t="shared" si="20"/>
        <v/>
      </c>
      <c r="AS45" s="131" t="str">
        <f t="shared" si="20"/>
        <v/>
      </c>
      <c r="AT45" s="131" t="str">
        <f t="shared" si="20"/>
        <v/>
      </c>
      <c r="AU45" s="131" t="str">
        <f t="shared" si="20"/>
        <v/>
      </c>
      <c r="AV45" s="131" t="str">
        <f t="shared" si="20"/>
        <v/>
      </c>
      <c r="AW45" s="131" t="str">
        <f t="shared" si="20"/>
        <v/>
      </c>
      <c r="AX45" s="131" t="str">
        <f t="shared" si="20"/>
        <v/>
      </c>
      <c r="AY45" s="131" t="str">
        <f t="shared" si="20"/>
        <v/>
      </c>
      <c r="AZ45" s="131" t="str">
        <f t="shared" si="20"/>
        <v/>
      </c>
    </row>
    <row r="46" spans="1:52" x14ac:dyDescent="0.2">
      <c r="A46" s="135">
        <v>37</v>
      </c>
      <c r="B46" s="131" t="str">
        <f t="shared" si="16"/>
        <v/>
      </c>
      <c r="C46" s="131" t="str">
        <f t="shared" si="16"/>
        <v/>
      </c>
      <c r="D46" s="131" t="str">
        <f t="shared" si="16"/>
        <v/>
      </c>
      <c r="E46" s="131" t="str">
        <f t="shared" si="16"/>
        <v/>
      </c>
      <c r="F46" s="131" t="str">
        <f t="shared" si="16"/>
        <v/>
      </c>
      <c r="G46" s="131" t="str">
        <f t="shared" si="16"/>
        <v/>
      </c>
      <c r="H46" s="131" t="str">
        <f t="shared" si="16"/>
        <v/>
      </c>
      <c r="I46" s="131" t="str">
        <f t="shared" si="16"/>
        <v/>
      </c>
      <c r="J46" s="131" t="str">
        <f t="shared" si="16"/>
        <v/>
      </c>
      <c r="K46" s="131" t="str">
        <f t="shared" si="16"/>
        <v/>
      </c>
      <c r="L46" s="131" t="str">
        <f t="shared" si="17"/>
        <v/>
      </c>
      <c r="M46" s="131" t="str">
        <f t="shared" si="17"/>
        <v/>
      </c>
      <c r="N46" s="131" t="str">
        <f t="shared" si="17"/>
        <v/>
      </c>
      <c r="O46" s="131" t="str">
        <f t="shared" si="17"/>
        <v/>
      </c>
      <c r="P46" s="131" t="str">
        <f t="shared" si="17"/>
        <v/>
      </c>
      <c r="Q46" s="131" t="str">
        <f t="shared" si="17"/>
        <v/>
      </c>
      <c r="R46" s="131" t="str">
        <f t="shared" si="17"/>
        <v/>
      </c>
      <c r="S46" s="131" t="str">
        <f t="shared" si="17"/>
        <v/>
      </c>
      <c r="T46" s="131" t="str">
        <f t="shared" si="17"/>
        <v/>
      </c>
      <c r="U46" s="131" t="str">
        <f t="shared" si="17"/>
        <v/>
      </c>
      <c r="V46" s="131" t="str">
        <f t="shared" si="18"/>
        <v/>
      </c>
      <c r="W46" s="131" t="str">
        <f t="shared" si="18"/>
        <v/>
      </c>
      <c r="X46" s="131" t="str">
        <f t="shared" si="18"/>
        <v/>
      </c>
      <c r="Y46" s="131" t="str">
        <f t="shared" si="18"/>
        <v/>
      </c>
      <c r="Z46" s="131" t="str">
        <f t="shared" si="18"/>
        <v/>
      </c>
      <c r="AA46" s="131" t="str">
        <f t="shared" si="18"/>
        <v/>
      </c>
      <c r="AB46" s="131" t="str">
        <f t="shared" si="18"/>
        <v/>
      </c>
      <c r="AC46" s="131" t="str">
        <f t="shared" si="18"/>
        <v/>
      </c>
      <c r="AD46" s="131" t="str">
        <f t="shared" si="18"/>
        <v/>
      </c>
      <c r="AE46" s="131" t="str">
        <f t="shared" si="18"/>
        <v/>
      </c>
      <c r="AF46" s="131" t="str">
        <f t="shared" si="19"/>
        <v/>
      </c>
      <c r="AG46" s="131" t="str">
        <f t="shared" si="19"/>
        <v/>
      </c>
      <c r="AH46" s="131" t="str">
        <f t="shared" si="19"/>
        <v/>
      </c>
      <c r="AI46" s="131" t="str">
        <f t="shared" si="19"/>
        <v/>
      </c>
      <c r="AJ46" s="131" t="str">
        <f t="shared" si="19"/>
        <v/>
      </c>
      <c r="AK46" s="131" t="str">
        <f t="shared" si="19"/>
        <v/>
      </c>
      <c r="AL46" s="131" t="str">
        <f t="shared" si="19"/>
        <v/>
      </c>
      <c r="AM46" s="131" t="str">
        <f t="shared" si="19"/>
        <v/>
      </c>
      <c r="AN46" s="131" t="str">
        <f t="shared" si="19"/>
        <v/>
      </c>
      <c r="AO46" s="131" t="str">
        <f t="shared" si="19"/>
        <v/>
      </c>
      <c r="AP46" s="131" t="str">
        <f t="shared" si="20"/>
        <v/>
      </c>
      <c r="AQ46" s="131" t="str">
        <f t="shared" si="20"/>
        <v/>
      </c>
      <c r="AR46" s="131" t="str">
        <f t="shared" si="20"/>
        <v/>
      </c>
      <c r="AS46" s="131" t="str">
        <f t="shared" si="20"/>
        <v/>
      </c>
      <c r="AT46" s="131" t="str">
        <f t="shared" si="20"/>
        <v/>
      </c>
      <c r="AU46" s="131" t="str">
        <f t="shared" si="20"/>
        <v/>
      </c>
      <c r="AV46" s="131" t="str">
        <f t="shared" si="20"/>
        <v/>
      </c>
      <c r="AW46" s="131" t="str">
        <f t="shared" si="20"/>
        <v/>
      </c>
      <c r="AX46" s="131" t="str">
        <f t="shared" si="20"/>
        <v/>
      </c>
      <c r="AY46" s="131" t="str">
        <f t="shared" si="20"/>
        <v/>
      </c>
      <c r="AZ46" s="131" t="str">
        <f t="shared" si="20"/>
        <v/>
      </c>
    </row>
    <row r="47" spans="1:52" x14ac:dyDescent="0.2">
      <c r="A47" s="135">
        <v>38</v>
      </c>
      <c r="B47" s="131" t="str">
        <f t="shared" si="16"/>
        <v/>
      </c>
      <c r="C47" s="131" t="str">
        <f t="shared" si="16"/>
        <v/>
      </c>
      <c r="D47" s="131" t="str">
        <f t="shared" si="16"/>
        <v/>
      </c>
      <c r="E47" s="131" t="str">
        <f t="shared" si="16"/>
        <v/>
      </c>
      <c r="F47" s="131" t="str">
        <f t="shared" si="16"/>
        <v/>
      </c>
      <c r="G47" s="131" t="str">
        <f t="shared" si="16"/>
        <v/>
      </c>
      <c r="H47" s="131" t="str">
        <f t="shared" si="16"/>
        <v/>
      </c>
      <c r="I47" s="131" t="str">
        <f t="shared" si="16"/>
        <v/>
      </c>
      <c r="J47" s="131" t="str">
        <f t="shared" si="16"/>
        <v/>
      </c>
      <c r="K47" s="131" t="str">
        <f t="shared" si="16"/>
        <v/>
      </c>
      <c r="L47" s="131" t="str">
        <f t="shared" si="17"/>
        <v/>
      </c>
      <c r="M47" s="131" t="str">
        <f t="shared" si="17"/>
        <v/>
      </c>
      <c r="N47" s="131" t="str">
        <f t="shared" si="17"/>
        <v/>
      </c>
      <c r="O47" s="131" t="str">
        <f t="shared" si="17"/>
        <v/>
      </c>
      <c r="P47" s="131" t="str">
        <f t="shared" si="17"/>
        <v/>
      </c>
      <c r="Q47" s="131" t="str">
        <f t="shared" si="17"/>
        <v/>
      </c>
      <c r="R47" s="131" t="str">
        <f t="shared" si="17"/>
        <v/>
      </c>
      <c r="S47" s="131" t="str">
        <f t="shared" si="17"/>
        <v/>
      </c>
      <c r="T47" s="131" t="str">
        <f t="shared" si="17"/>
        <v/>
      </c>
      <c r="U47" s="131" t="str">
        <f t="shared" si="17"/>
        <v/>
      </c>
      <c r="V47" s="131" t="str">
        <f t="shared" si="18"/>
        <v/>
      </c>
      <c r="W47" s="131" t="str">
        <f t="shared" si="18"/>
        <v/>
      </c>
      <c r="X47" s="131" t="str">
        <f t="shared" si="18"/>
        <v/>
      </c>
      <c r="Y47" s="131" t="str">
        <f t="shared" si="18"/>
        <v/>
      </c>
      <c r="Z47" s="131" t="str">
        <f t="shared" si="18"/>
        <v/>
      </c>
      <c r="AA47" s="131" t="str">
        <f t="shared" si="18"/>
        <v/>
      </c>
      <c r="AB47" s="131" t="str">
        <f t="shared" si="18"/>
        <v/>
      </c>
      <c r="AC47" s="131" t="str">
        <f t="shared" si="18"/>
        <v/>
      </c>
      <c r="AD47" s="131" t="str">
        <f t="shared" si="18"/>
        <v/>
      </c>
      <c r="AE47" s="131" t="str">
        <f t="shared" si="18"/>
        <v/>
      </c>
      <c r="AF47" s="131" t="str">
        <f t="shared" si="19"/>
        <v/>
      </c>
      <c r="AG47" s="131" t="str">
        <f t="shared" si="19"/>
        <v/>
      </c>
      <c r="AH47" s="131" t="str">
        <f t="shared" si="19"/>
        <v/>
      </c>
      <c r="AI47" s="131" t="str">
        <f t="shared" si="19"/>
        <v/>
      </c>
      <c r="AJ47" s="131" t="str">
        <f t="shared" si="19"/>
        <v/>
      </c>
      <c r="AK47" s="131" t="str">
        <f t="shared" si="19"/>
        <v/>
      </c>
      <c r="AL47" s="131" t="str">
        <f t="shared" si="19"/>
        <v/>
      </c>
      <c r="AM47" s="131" t="str">
        <f t="shared" si="19"/>
        <v/>
      </c>
      <c r="AN47" s="131" t="str">
        <f t="shared" si="19"/>
        <v/>
      </c>
      <c r="AO47" s="131" t="str">
        <f t="shared" si="19"/>
        <v/>
      </c>
      <c r="AP47" s="131" t="str">
        <f t="shared" si="20"/>
        <v/>
      </c>
      <c r="AQ47" s="131" t="str">
        <f t="shared" si="20"/>
        <v/>
      </c>
      <c r="AR47" s="131" t="str">
        <f t="shared" si="20"/>
        <v/>
      </c>
      <c r="AS47" s="131" t="str">
        <f t="shared" si="20"/>
        <v/>
      </c>
      <c r="AT47" s="131" t="str">
        <f t="shared" si="20"/>
        <v/>
      </c>
      <c r="AU47" s="131" t="str">
        <f t="shared" si="20"/>
        <v/>
      </c>
      <c r="AV47" s="131" t="str">
        <f t="shared" si="20"/>
        <v/>
      </c>
      <c r="AW47" s="131" t="str">
        <f t="shared" si="20"/>
        <v/>
      </c>
      <c r="AX47" s="131" t="str">
        <f t="shared" si="20"/>
        <v/>
      </c>
      <c r="AY47" s="131" t="str">
        <f t="shared" si="20"/>
        <v/>
      </c>
      <c r="AZ47" s="131" t="str">
        <f t="shared" si="20"/>
        <v/>
      </c>
    </row>
    <row r="48" spans="1:52" x14ac:dyDescent="0.2">
      <c r="A48" s="135">
        <v>39</v>
      </c>
      <c r="B48" s="131" t="str">
        <f t="shared" si="16"/>
        <v/>
      </c>
      <c r="C48" s="131" t="str">
        <f t="shared" si="16"/>
        <v/>
      </c>
      <c r="D48" s="131" t="str">
        <f t="shared" si="16"/>
        <v/>
      </c>
      <c r="E48" s="131" t="str">
        <f t="shared" si="16"/>
        <v/>
      </c>
      <c r="F48" s="131" t="str">
        <f t="shared" si="16"/>
        <v/>
      </c>
      <c r="G48" s="131" t="str">
        <f t="shared" si="16"/>
        <v/>
      </c>
      <c r="H48" s="131" t="str">
        <f t="shared" si="16"/>
        <v/>
      </c>
      <c r="I48" s="131" t="str">
        <f t="shared" si="16"/>
        <v/>
      </c>
      <c r="J48" s="131" t="str">
        <f t="shared" si="16"/>
        <v/>
      </c>
      <c r="K48" s="131" t="str">
        <f t="shared" si="16"/>
        <v/>
      </c>
      <c r="L48" s="131" t="str">
        <f t="shared" si="17"/>
        <v/>
      </c>
      <c r="M48" s="131" t="str">
        <f t="shared" si="17"/>
        <v/>
      </c>
      <c r="N48" s="131" t="str">
        <f t="shared" si="17"/>
        <v/>
      </c>
      <c r="O48" s="131" t="str">
        <f t="shared" si="17"/>
        <v/>
      </c>
      <c r="P48" s="131" t="str">
        <f t="shared" si="17"/>
        <v/>
      </c>
      <c r="Q48" s="131" t="str">
        <f t="shared" si="17"/>
        <v/>
      </c>
      <c r="R48" s="131" t="str">
        <f t="shared" si="17"/>
        <v/>
      </c>
      <c r="S48" s="131" t="str">
        <f t="shared" si="17"/>
        <v/>
      </c>
      <c r="T48" s="131" t="str">
        <f t="shared" si="17"/>
        <v/>
      </c>
      <c r="U48" s="131" t="str">
        <f t="shared" si="17"/>
        <v/>
      </c>
      <c r="V48" s="131" t="str">
        <f t="shared" si="18"/>
        <v/>
      </c>
      <c r="W48" s="131" t="str">
        <f t="shared" si="18"/>
        <v/>
      </c>
      <c r="X48" s="131" t="str">
        <f t="shared" si="18"/>
        <v/>
      </c>
      <c r="Y48" s="131" t="str">
        <f t="shared" si="18"/>
        <v/>
      </c>
      <c r="Z48" s="131" t="str">
        <f t="shared" si="18"/>
        <v/>
      </c>
      <c r="AA48" s="131" t="str">
        <f t="shared" si="18"/>
        <v/>
      </c>
      <c r="AB48" s="131" t="str">
        <f t="shared" si="18"/>
        <v/>
      </c>
      <c r="AC48" s="131" t="str">
        <f t="shared" si="18"/>
        <v/>
      </c>
      <c r="AD48" s="131" t="str">
        <f t="shared" si="18"/>
        <v/>
      </c>
      <c r="AE48" s="131" t="str">
        <f t="shared" si="18"/>
        <v/>
      </c>
      <c r="AF48" s="131" t="str">
        <f t="shared" si="19"/>
        <v/>
      </c>
      <c r="AG48" s="131" t="str">
        <f t="shared" si="19"/>
        <v/>
      </c>
      <c r="AH48" s="131" t="str">
        <f t="shared" si="19"/>
        <v/>
      </c>
      <c r="AI48" s="131" t="str">
        <f t="shared" si="19"/>
        <v/>
      </c>
      <c r="AJ48" s="131" t="str">
        <f t="shared" si="19"/>
        <v/>
      </c>
      <c r="AK48" s="131" t="str">
        <f t="shared" si="19"/>
        <v/>
      </c>
      <c r="AL48" s="131" t="str">
        <f t="shared" si="19"/>
        <v/>
      </c>
      <c r="AM48" s="131" t="str">
        <f t="shared" si="19"/>
        <v/>
      </c>
      <c r="AN48" s="131" t="str">
        <f t="shared" si="19"/>
        <v/>
      </c>
      <c r="AO48" s="131" t="str">
        <f t="shared" si="19"/>
        <v/>
      </c>
      <c r="AP48" s="131" t="str">
        <f t="shared" si="20"/>
        <v/>
      </c>
      <c r="AQ48" s="131" t="str">
        <f t="shared" si="20"/>
        <v/>
      </c>
      <c r="AR48" s="131" t="str">
        <f t="shared" si="20"/>
        <v/>
      </c>
      <c r="AS48" s="131" t="str">
        <f t="shared" si="20"/>
        <v/>
      </c>
      <c r="AT48" s="131" t="str">
        <f t="shared" si="20"/>
        <v/>
      </c>
      <c r="AU48" s="131" t="str">
        <f t="shared" si="20"/>
        <v/>
      </c>
      <c r="AV48" s="131" t="str">
        <f t="shared" si="20"/>
        <v/>
      </c>
      <c r="AW48" s="131" t="str">
        <f t="shared" si="20"/>
        <v/>
      </c>
      <c r="AX48" s="131" t="str">
        <f t="shared" si="20"/>
        <v/>
      </c>
      <c r="AY48" s="131" t="str">
        <f t="shared" si="20"/>
        <v/>
      </c>
      <c r="AZ48" s="131" t="str">
        <f t="shared" si="20"/>
        <v/>
      </c>
    </row>
    <row r="49" spans="1:52" x14ac:dyDescent="0.2">
      <c r="A49" s="135">
        <v>40</v>
      </c>
      <c r="B49" s="131" t="str">
        <f t="shared" si="16"/>
        <v/>
      </c>
      <c r="C49" s="131" t="str">
        <f t="shared" si="16"/>
        <v/>
      </c>
      <c r="D49" s="131" t="str">
        <f t="shared" si="16"/>
        <v/>
      </c>
      <c r="E49" s="131" t="str">
        <f t="shared" si="16"/>
        <v/>
      </c>
      <c r="F49" s="131" t="str">
        <f t="shared" si="16"/>
        <v/>
      </c>
      <c r="G49" s="131" t="str">
        <f t="shared" si="16"/>
        <v/>
      </c>
      <c r="H49" s="131" t="str">
        <f t="shared" si="16"/>
        <v/>
      </c>
      <c r="I49" s="131" t="str">
        <f t="shared" si="16"/>
        <v/>
      </c>
      <c r="J49" s="131" t="str">
        <f t="shared" si="16"/>
        <v/>
      </c>
      <c r="K49" s="131" t="str">
        <f t="shared" si="16"/>
        <v/>
      </c>
      <c r="L49" s="131" t="str">
        <f t="shared" si="17"/>
        <v/>
      </c>
      <c r="M49" s="131" t="str">
        <f t="shared" si="17"/>
        <v/>
      </c>
      <c r="N49" s="131" t="str">
        <f t="shared" si="17"/>
        <v/>
      </c>
      <c r="O49" s="131" t="str">
        <f t="shared" si="17"/>
        <v/>
      </c>
      <c r="P49" s="131" t="str">
        <f t="shared" si="17"/>
        <v/>
      </c>
      <c r="Q49" s="131" t="str">
        <f t="shared" si="17"/>
        <v/>
      </c>
      <c r="R49" s="131" t="str">
        <f t="shared" si="17"/>
        <v/>
      </c>
      <c r="S49" s="131" t="str">
        <f t="shared" si="17"/>
        <v/>
      </c>
      <c r="T49" s="131" t="str">
        <f t="shared" si="17"/>
        <v/>
      </c>
      <c r="U49" s="131" t="str">
        <f t="shared" si="17"/>
        <v/>
      </c>
      <c r="V49" s="131" t="str">
        <f t="shared" si="18"/>
        <v/>
      </c>
      <c r="W49" s="131" t="str">
        <f t="shared" si="18"/>
        <v/>
      </c>
      <c r="X49" s="131" t="str">
        <f t="shared" si="18"/>
        <v/>
      </c>
      <c r="Y49" s="131" t="str">
        <f t="shared" si="18"/>
        <v/>
      </c>
      <c r="Z49" s="131" t="str">
        <f t="shared" si="18"/>
        <v/>
      </c>
      <c r="AA49" s="131" t="str">
        <f t="shared" si="18"/>
        <v/>
      </c>
      <c r="AB49" s="131" t="str">
        <f t="shared" si="18"/>
        <v/>
      </c>
      <c r="AC49" s="131" t="str">
        <f t="shared" si="18"/>
        <v/>
      </c>
      <c r="AD49" s="131" t="str">
        <f t="shared" si="18"/>
        <v/>
      </c>
      <c r="AE49" s="131" t="str">
        <f t="shared" si="18"/>
        <v/>
      </c>
      <c r="AF49" s="131" t="str">
        <f t="shared" si="19"/>
        <v/>
      </c>
      <c r="AG49" s="131" t="str">
        <f t="shared" si="19"/>
        <v/>
      </c>
      <c r="AH49" s="131" t="str">
        <f t="shared" si="19"/>
        <v/>
      </c>
      <c r="AI49" s="131" t="str">
        <f t="shared" si="19"/>
        <v/>
      </c>
      <c r="AJ49" s="131" t="str">
        <f t="shared" si="19"/>
        <v/>
      </c>
      <c r="AK49" s="131" t="str">
        <f t="shared" si="19"/>
        <v/>
      </c>
      <c r="AL49" s="131" t="str">
        <f t="shared" si="19"/>
        <v/>
      </c>
      <c r="AM49" s="131" t="str">
        <f t="shared" si="19"/>
        <v/>
      </c>
      <c r="AN49" s="131" t="str">
        <f t="shared" si="19"/>
        <v/>
      </c>
      <c r="AO49" s="131" t="str">
        <f t="shared" si="19"/>
        <v/>
      </c>
      <c r="AP49" s="131" t="str">
        <f t="shared" si="20"/>
        <v/>
      </c>
      <c r="AQ49" s="131" t="str">
        <f t="shared" si="20"/>
        <v/>
      </c>
      <c r="AR49" s="131" t="str">
        <f t="shared" si="20"/>
        <v/>
      </c>
      <c r="AS49" s="131" t="str">
        <f t="shared" si="20"/>
        <v/>
      </c>
      <c r="AT49" s="131" t="str">
        <f t="shared" si="20"/>
        <v/>
      </c>
      <c r="AU49" s="131" t="str">
        <f t="shared" si="20"/>
        <v/>
      </c>
      <c r="AV49" s="131" t="str">
        <f t="shared" si="20"/>
        <v/>
      </c>
      <c r="AW49" s="131" t="str">
        <f t="shared" si="20"/>
        <v/>
      </c>
      <c r="AX49" s="131" t="str">
        <f t="shared" si="20"/>
        <v/>
      </c>
      <c r="AY49" s="131" t="str">
        <f t="shared" si="20"/>
        <v/>
      </c>
      <c r="AZ49" s="131" t="str">
        <f t="shared" si="20"/>
        <v/>
      </c>
    </row>
    <row r="50" spans="1:52" x14ac:dyDescent="0.2">
      <c r="A50" s="135">
        <v>41</v>
      </c>
      <c r="B50" s="131" t="str">
        <f t="shared" ref="B50:K59" si="21">IFERROR(VLOOKUP($B$3&amp;"_"&amp;B$8&amp;$A50,LookUpTable_CountyName_AllYears,3,FALSE),"")</f>
        <v/>
      </c>
      <c r="C50" s="131" t="str">
        <f t="shared" si="21"/>
        <v/>
      </c>
      <c r="D50" s="131" t="str">
        <f t="shared" si="21"/>
        <v/>
      </c>
      <c r="E50" s="131" t="str">
        <f t="shared" si="21"/>
        <v/>
      </c>
      <c r="F50" s="131" t="str">
        <f t="shared" si="21"/>
        <v/>
      </c>
      <c r="G50" s="131" t="str">
        <f t="shared" si="21"/>
        <v/>
      </c>
      <c r="H50" s="131" t="str">
        <f t="shared" si="21"/>
        <v/>
      </c>
      <c r="I50" s="131" t="str">
        <f t="shared" si="21"/>
        <v/>
      </c>
      <c r="J50" s="131" t="str">
        <f t="shared" si="21"/>
        <v/>
      </c>
      <c r="K50" s="131" t="str">
        <f t="shared" si="21"/>
        <v/>
      </c>
      <c r="L50" s="131" t="str">
        <f t="shared" ref="L50:U59" si="22">IFERROR(VLOOKUP($B$3&amp;"_"&amp;L$8&amp;$A50,LookUpTable_CountyName_AllYears,3,FALSE),"")</f>
        <v/>
      </c>
      <c r="M50" s="131" t="str">
        <f t="shared" si="22"/>
        <v/>
      </c>
      <c r="N50" s="131" t="str">
        <f t="shared" si="22"/>
        <v/>
      </c>
      <c r="O50" s="131" t="str">
        <f t="shared" si="22"/>
        <v/>
      </c>
      <c r="P50" s="131" t="str">
        <f t="shared" si="22"/>
        <v/>
      </c>
      <c r="Q50" s="131" t="str">
        <f t="shared" si="22"/>
        <v/>
      </c>
      <c r="R50" s="131" t="str">
        <f t="shared" si="22"/>
        <v/>
      </c>
      <c r="S50" s="131" t="str">
        <f t="shared" si="22"/>
        <v/>
      </c>
      <c r="T50" s="131" t="str">
        <f t="shared" si="22"/>
        <v/>
      </c>
      <c r="U50" s="131" t="str">
        <f t="shared" si="22"/>
        <v/>
      </c>
      <c r="V50" s="131" t="str">
        <f t="shared" ref="V50:AE59" si="23">IFERROR(VLOOKUP($B$3&amp;"_"&amp;V$8&amp;$A50,LookUpTable_CountyName_AllYears,3,FALSE),"")</f>
        <v/>
      </c>
      <c r="W50" s="131" t="str">
        <f t="shared" si="23"/>
        <v/>
      </c>
      <c r="X50" s="131" t="str">
        <f t="shared" si="23"/>
        <v/>
      </c>
      <c r="Y50" s="131" t="str">
        <f t="shared" si="23"/>
        <v/>
      </c>
      <c r="Z50" s="131" t="str">
        <f t="shared" si="23"/>
        <v/>
      </c>
      <c r="AA50" s="131" t="str">
        <f t="shared" si="23"/>
        <v/>
      </c>
      <c r="AB50" s="131" t="str">
        <f t="shared" si="23"/>
        <v/>
      </c>
      <c r="AC50" s="131" t="str">
        <f t="shared" si="23"/>
        <v/>
      </c>
      <c r="AD50" s="131" t="str">
        <f t="shared" si="23"/>
        <v/>
      </c>
      <c r="AE50" s="131" t="str">
        <f t="shared" si="23"/>
        <v/>
      </c>
      <c r="AF50" s="131" t="str">
        <f t="shared" ref="AF50:AO59" si="24">IFERROR(VLOOKUP($B$3&amp;"_"&amp;AF$8&amp;$A50,LookUpTable_CountyName_AllYears,3,FALSE),"")</f>
        <v/>
      </c>
      <c r="AG50" s="131" t="str">
        <f t="shared" si="24"/>
        <v/>
      </c>
      <c r="AH50" s="131" t="str">
        <f t="shared" si="24"/>
        <v/>
      </c>
      <c r="AI50" s="131" t="str">
        <f t="shared" si="24"/>
        <v/>
      </c>
      <c r="AJ50" s="131" t="str">
        <f t="shared" si="24"/>
        <v/>
      </c>
      <c r="AK50" s="131" t="str">
        <f t="shared" si="24"/>
        <v/>
      </c>
      <c r="AL50" s="131" t="str">
        <f t="shared" si="24"/>
        <v/>
      </c>
      <c r="AM50" s="131" t="str">
        <f t="shared" si="24"/>
        <v/>
      </c>
      <c r="AN50" s="131" t="str">
        <f t="shared" si="24"/>
        <v/>
      </c>
      <c r="AO50" s="131" t="str">
        <f t="shared" si="24"/>
        <v/>
      </c>
      <c r="AP50" s="131" t="str">
        <f t="shared" ref="AP50:AZ59" si="25">IFERROR(VLOOKUP($B$3&amp;"_"&amp;AP$8&amp;$A50,LookUpTable_CountyName_AllYears,3,FALSE),"")</f>
        <v/>
      </c>
      <c r="AQ50" s="131" t="str">
        <f t="shared" si="25"/>
        <v/>
      </c>
      <c r="AR50" s="131" t="str">
        <f t="shared" si="25"/>
        <v/>
      </c>
      <c r="AS50" s="131" t="str">
        <f t="shared" si="25"/>
        <v/>
      </c>
      <c r="AT50" s="131" t="str">
        <f t="shared" si="25"/>
        <v/>
      </c>
      <c r="AU50" s="131" t="str">
        <f t="shared" si="25"/>
        <v/>
      </c>
      <c r="AV50" s="131" t="str">
        <f t="shared" si="25"/>
        <v/>
      </c>
      <c r="AW50" s="131" t="str">
        <f t="shared" si="25"/>
        <v/>
      </c>
      <c r="AX50" s="131" t="str">
        <f t="shared" si="25"/>
        <v/>
      </c>
      <c r="AY50" s="131" t="str">
        <f t="shared" si="25"/>
        <v/>
      </c>
      <c r="AZ50" s="131" t="str">
        <f t="shared" si="25"/>
        <v/>
      </c>
    </row>
    <row r="51" spans="1:52" x14ac:dyDescent="0.2">
      <c r="A51" s="135">
        <v>42</v>
      </c>
      <c r="B51" s="131" t="str">
        <f t="shared" si="21"/>
        <v/>
      </c>
      <c r="C51" s="131" t="str">
        <f t="shared" si="21"/>
        <v/>
      </c>
      <c r="D51" s="131" t="str">
        <f t="shared" si="21"/>
        <v/>
      </c>
      <c r="E51" s="131" t="str">
        <f t="shared" si="21"/>
        <v/>
      </c>
      <c r="F51" s="131" t="str">
        <f t="shared" si="21"/>
        <v/>
      </c>
      <c r="G51" s="131" t="str">
        <f t="shared" si="21"/>
        <v/>
      </c>
      <c r="H51" s="131" t="str">
        <f t="shared" si="21"/>
        <v/>
      </c>
      <c r="I51" s="131" t="str">
        <f t="shared" si="21"/>
        <v/>
      </c>
      <c r="J51" s="131" t="str">
        <f t="shared" si="21"/>
        <v/>
      </c>
      <c r="K51" s="131" t="str">
        <f t="shared" si="21"/>
        <v/>
      </c>
      <c r="L51" s="131" t="str">
        <f t="shared" si="22"/>
        <v/>
      </c>
      <c r="M51" s="131" t="str">
        <f t="shared" si="22"/>
        <v/>
      </c>
      <c r="N51" s="131" t="str">
        <f t="shared" si="22"/>
        <v/>
      </c>
      <c r="O51" s="131" t="str">
        <f t="shared" si="22"/>
        <v/>
      </c>
      <c r="P51" s="131" t="str">
        <f t="shared" si="22"/>
        <v/>
      </c>
      <c r="Q51" s="131" t="str">
        <f t="shared" si="22"/>
        <v/>
      </c>
      <c r="R51" s="131" t="str">
        <f t="shared" si="22"/>
        <v/>
      </c>
      <c r="S51" s="131" t="str">
        <f t="shared" si="22"/>
        <v/>
      </c>
      <c r="T51" s="131" t="str">
        <f t="shared" si="22"/>
        <v/>
      </c>
      <c r="U51" s="131" t="str">
        <f t="shared" si="22"/>
        <v/>
      </c>
      <c r="V51" s="131" t="str">
        <f t="shared" si="23"/>
        <v/>
      </c>
      <c r="W51" s="131" t="str">
        <f t="shared" si="23"/>
        <v/>
      </c>
      <c r="X51" s="131" t="str">
        <f t="shared" si="23"/>
        <v/>
      </c>
      <c r="Y51" s="131" t="str">
        <f t="shared" si="23"/>
        <v/>
      </c>
      <c r="Z51" s="131" t="str">
        <f t="shared" si="23"/>
        <v/>
      </c>
      <c r="AA51" s="131" t="str">
        <f t="shared" si="23"/>
        <v/>
      </c>
      <c r="AB51" s="131" t="str">
        <f t="shared" si="23"/>
        <v/>
      </c>
      <c r="AC51" s="131" t="str">
        <f t="shared" si="23"/>
        <v/>
      </c>
      <c r="AD51" s="131" t="str">
        <f t="shared" si="23"/>
        <v/>
      </c>
      <c r="AE51" s="131" t="str">
        <f t="shared" si="23"/>
        <v/>
      </c>
      <c r="AF51" s="131" t="str">
        <f t="shared" si="24"/>
        <v/>
      </c>
      <c r="AG51" s="131" t="str">
        <f t="shared" si="24"/>
        <v/>
      </c>
      <c r="AH51" s="131" t="str">
        <f t="shared" si="24"/>
        <v/>
      </c>
      <c r="AI51" s="131" t="str">
        <f t="shared" si="24"/>
        <v/>
      </c>
      <c r="AJ51" s="131" t="str">
        <f t="shared" si="24"/>
        <v/>
      </c>
      <c r="AK51" s="131" t="str">
        <f t="shared" si="24"/>
        <v/>
      </c>
      <c r="AL51" s="131" t="str">
        <f t="shared" si="24"/>
        <v/>
      </c>
      <c r="AM51" s="131" t="str">
        <f t="shared" si="24"/>
        <v/>
      </c>
      <c r="AN51" s="131" t="str">
        <f t="shared" si="24"/>
        <v/>
      </c>
      <c r="AO51" s="131" t="str">
        <f t="shared" si="24"/>
        <v/>
      </c>
      <c r="AP51" s="131" t="str">
        <f t="shared" si="25"/>
        <v/>
      </c>
      <c r="AQ51" s="131" t="str">
        <f t="shared" si="25"/>
        <v/>
      </c>
      <c r="AR51" s="131" t="str">
        <f t="shared" si="25"/>
        <v/>
      </c>
      <c r="AS51" s="131" t="str">
        <f t="shared" si="25"/>
        <v/>
      </c>
      <c r="AT51" s="131" t="str">
        <f t="shared" si="25"/>
        <v/>
      </c>
      <c r="AU51" s="131" t="str">
        <f t="shared" si="25"/>
        <v/>
      </c>
      <c r="AV51" s="131" t="str">
        <f t="shared" si="25"/>
        <v/>
      </c>
      <c r="AW51" s="131" t="str">
        <f t="shared" si="25"/>
        <v/>
      </c>
      <c r="AX51" s="131" t="str">
        <f t="shared" si="25"/>
        <v/>
      </c>
      <c r="AY51" s="131" t="str">
        <f t="shared" si="25"/>
        <v/>
      </c>
      <c r="AZ51" s="131" t="str">
        <f t="shared" si="25"/>
        <v/>
      </c>
    </row>
    <row r="52" spans="1:52" x14ac:dyDescent="0.2">
      <c r="A52" s="135">
        <v>43</v>
      </c>
      <c r="B52" s="131" t="str">
        <f t="shared" si="21"/>
        <v/>
      </c>
      <c r="C52" s="131" t="str">
        <f t="shared" si="21"/>
        <v/>
      </c>
      <c r="D52" s="131" t="str">
        <f t="shared" si="21"/>
        <v/>
      </c>
      <c r="E52" s="131" t="str">
        <f t="shared" si="21"/>
        <v/>
      </c>
      <c r="F52" s="131" t="str">
        <f t="shared" si="21"/>
        <v/>
      </c>
      <c r="G52" s="131" t="str">
        <f t="shared" si="21"/>
        <v/>
      </c>
      <c r="H52" s="131" t="str">
        <f t="shared" si="21"/>
        <v/>
      </c>
      <c r="I52" s="131" t="str">
        <f t="shared" si="21"/>
        <v/>
      </c>
      <c r="J52" s="131" t="str">
        <f t="shared" si="21"/>
        <v/>
      </c>
      <c r="K52" s="131" t="str">
        <f t="shared" si="21"/>
        <v/>
      </c>
      <c r="L52" s="131" t="str">
        <f t="shared" si="22"/>
        <v/>
      </c>
      <c r="M52" s="131" t="str">
        <f t="shared" si="22"/>
        <v/>
      </c>
      <c r="N52" s="131" t="str">
        <f t="shared" si="22"/>
        <v/>
      </c>
      <c r="O52" s="131" t="str">
        <f t="shared" si="22"/>
        <v/>
      </c>
      <c r="P52" s="131" t="str">
        <f t="shared" si="22"/>
        <v/>
      </c>
      <c r="Q52" s="131" t="str">
        <f t="shared" si="22"/>
        <v/>
      </c>
      <c r="R52" s="131" t="str">
        <f t="shared" si="22"/>
        <v/>
      </c>
      <c r="S52" s="131" t="str">
        <f t="shared" si="22"/>
        <v/>
      </c>
      <c r="T52" s="131" t="str">
        <f t="shared" si="22"/>
        <v/>
      </c>
      <c r="U52" s="131" t="str">
        <f t="shared" si="22"/>
        <v/>
      </c>
      <c r="V52" s="131" t="str">
        <f t="shared" si="23"/>
        <v/>
      </c>
      <c r="W52" s="131" t="str">
        <f t="shared" si="23"/>
        <v/>
      </c>
      <c r="X52" s="131" t="str">
        <f t="shared" si="23"/>
        <v/>
      </c>
      <c r="Y52" s="131" t="str">
        <f t="shared" si="23"/>
        <v/>
      </c>
      <c r="Z52" s="131" t="str">
        <f t="shared" si="23"/>
        <v/>
      </c>
      <c r="AA52" s="131" t="str">
        <f t="shared" si="23"/>
        <v/>
      </c>
      <c r="AB52" s="131" t="str">
        <f t="shared" si="23"/>
        <v/>
      </c>
      <c r="AC52" s="131" t="str">
        <f t="shared" si="23"/>
        <v/>
      </c>
      <c r="AD52" s="131" t="str">
        <f t="shared" si="23"/>
        <v/>
      </c>
      <c r="AE52" s="131" t="str">
        <f t="shared" si="23"/>
        <v/>
      </c>
      <c r="AF52" s="131" t="str">
        <f t="shared" si="24"/>
        <v/>
      </c>
      <c r="AG52" s="131" t="str">
        <f t="shared" si="24"/>
        <v/>
      </c>
      <c r="AH52" s="131" t="str">
        <f t="shared" si="24"/>
        <v/>
      </c>
      <c r="AI52" s="131" t="str">
        <f t="shared" si="24"/>
        <v/>
      </c>
      <c r="AJ52" s="131" t="str">
        <f t="shared" si="24"/>
        <v/>
      </c>
      <c r="AK52" s="131" t="str">
        <f t="shared" si="24"/>
        <v/>
      </c>
      <c r="AL52" s="131" t="str">
        <f t="shared" si="24"/>
        <v/>
      </c>
      <c r="AM52" s="131" t="str">
        <f t="shared" si="24"/>
        <v/>
      </c>
      <c r="AN52" s="131" t="str">
        <f t="shared" si="24"/>
        <v/>
      </c>
      <c r="AO52" s="131" t="str">
        <f t="shared" si="24"/>
        <v/>
      </c>
      <c r="AP52" s="131" t="str">
        <f t="shared" si="25"/>
        <v/>
      </c>
      <c r="AQ52" s="131" t="str">
        <f t="shared" si="25"/>
        <v/>
      </c>
      <c r="AR52" s="131" t="str">
        <f t="shared" si="25"/>
        <v/>
      </c>
      <c r="AS52" s="131" t="str">
        <f t="shared" si="25"/>
        <v/>
      </c>
      <c r="AT52" s="131" t="str">
        <f t="shared" si="25"/>
        <v/>
      </c>
      <c r="AU52" s="131" t="str">
        <f t="shared" si="25"/>
        <v/>
      </c>
      <c r="AV52" s="131" t="str">
        <f t="shared" si="25"/>
        <v/>
      </c>
      <c r="AW52" s="131" t="str">
        <f t="shared" si="25"/>
        <v/>
      </c>
      <c r="AX52" s="131" t="str">
        <f t="shared" si="25"/>
        <v/>
      </c>
      <c r="AY52" s="131" t="str">
        <f t="shared" si="25"/>
        <v/>
      </c>
      <c r="AZ52" s="131" t="str">
        <f t="shared" si="25"/>
        <v/>
      </c>
    </row>
    <row r="53" spans="1:52" x14ac:dyDescent="0.2">
      <c r="A53" s="135">
        <v>44</v>
      </c>
      <c r="B53" s="131" t="str">
        <f t="shared" si="21"/>
        <v/>
      </c>
      <c r="C53" s="131" t="str">
        <f t="shared" si="21"/>
        <v/>
      </c>
      <c r="D53" s="131" t="str">
        <f t="shared" si="21"/>
        <v/>
      </c>
      <c r="E53" s="131" t="str">
        <f t="shared" si="21"/>
        <v/>
      </c>
      <c r="F53" s="131" t="str">
        <f t="shared" si="21"/>
        <v/>
      </c>
      <c r="G53" s="131" t="str">
        <f t="shared" si="21"/>
        <v/>
      </c>
      <c r="H53" s="131" t="str">
        <f t="shared" si="21"/>
        <v/>
      </c>
      <c r="I53" s="131" t="str">
        <f t="shared" si="21"/>
        <v/>
      </c>
      <c r="J53" s="131" t="str">
        <f t="shared" si="21"/>
        <v/>
      </c>
      <c r="K53" s="131" t="str">
        <f t="shared" si="21"/>
        <v/>
      </c>
      <c r="L53" s="131" t="str">
        <f t="shared" si="22"/>
        <v/>
      </c>
      <c r="M53" s="131" t="str">
        <f t="shared" si="22"/>
        <v/>
      </c>
      <c r="N53" s="131" t="str">
        <f t="shared" si="22"/>
        <v/>
      </c>
      <c r="O53" s="131" t="str">
        <f t="shared" si="22"/>
        <v/>
      </c>
      <c r="P53" s="131" t="str">
        <f t="shared" si="22"/>
        <v/>
      </c>
      <c r="Q53" s="131" t="str">
        <f t="shared" si="22"/>
        <v/>
      </c>
      <c r="R53" s="131" t="str">
        <f t="shared" si="22"/>
        <v/>
      </c>
      <c r="S53" s="131" t="str">
        <f t="shared" si="22"/>
        <v/>
      </c>
      <c r="T53" s="131" t="str">
        <f t="shared" si="22"/>
        <v/>
      </c>
      <c r="U53" s="131" t="str">
        <f t="shared" si="22"/>
        <v/>
      </c>
      <c r="V53" s="131" t="str">
        <f t="shared" si="23"/>
        <v/>
      </c>
      <c r="W53" s="131" t="str">
        <f t="shared" si="23"/>
        <v/>
      </c>
      <c r="X53" s="131" t="str">
        <f t="shared" si="23"/>
        <v/>
      </c>
      <c r="Y53" s="131" t="str">
        <f t="shared" si="23"/>
        <v/>
      </c>
      <c r="Z53" s="131" t="str">
        <f t="shared" si="23"/>
        <v/>
      </c>
      <c r="AA53" s="131" t="str">
        <f t="shared" si="23"/>
        <v/>
      </c>
      <c r="AB53" s="131" t="str">
        <f t="shared" si="23"/>
        <v/>
      </c>
      <c r="AC53" s="131" t="str">
        <f t="shared" si="23"/>
        <v/>
      </c>
      <c r="AD53" s="131" t="str">
        <f t="shared" si="23"/>
        <v/>
      </c>
      <c r="AE53" s="131" t="str">
        <f t="shared" si="23"/>
        <v/>
      </c>
      <c r="AF53" s="131" t="str">
        <f t="shared" si="24"/>
        <v/>
      </c>
      <c r="AG53" s="131" t="str">
        <f t="shared" si="24"/>
        <v/>
      </c>
      <c r="AH53" s="131" t="str">
        <f t="shared" si="24"/>
        <v/>
      </c>
      <c r="AI53" s="131" t="str">
        <f t="shared" si="24"/>
        <v/>
      </c>
      <c r="AJ53" s="131" t="str">
        <f t="shared" si="24"/>
        <v/>
      </c>
      <c r="AK53" s="131" t="str">
        <f t="shared" si="24"/>
        <v/>
      </c>
      <c r="AL53" s="131" t="str">
        <f t="shared" si="24"/>
        <v/>
      </c>
      <c r="AM53" s="131" t="str">
        <f t="shared" si="24"/>
        <v/>
      </c>
      <c r="AN53" s="131" t="str">
        <f t="shared" si="24"/>
        <v/>
      </c>
      <c r="AO53" s="131" t="str">
        <f t="shared" si="24"/>
        <v/>
      </c>
      <c r="AP53" s="131" t="str">
        <f t="shared" si="25"/>
        <v/>
      </c>
      <c r="AQ53" s="131" t="str">
        <f t="shared" si="25"/>
        <v/>
      </c>
      <c r="AR53" s="131" t="str">
        <f t="shared" si="25"/>
        <v/>
      </c>
      <c r="AS53" s="131" t="str">
        <f t="shared" si="25"/>
        <v/>
      </c>
      <c r="AT53" s="131" t="str">
        <f t="shared" si="25"/>
        <v/>
      </c>
      <c r="AU53" s="131" t="str">
        <f t="shared" si="25"/>
        <v/>
      </c>
      <c r="AV53" s="131" t="str">
        <f t="shared" si="25"/>
        <v/>
      </c>
      <c r="AW53" s="131" t="str">
        <f t="shared" si="25"/>
        <v/>
      </c>
      <c r="AX53" s="131" t="str">
        <f t="shared" si="25"/>
        <v/>
      </c>
      <c r="AY53" s="131" t="str">
        <f t="shared" si="25"/>
        <v/>
      </c>
      <c r="AZ53" s="131" t="str">
        <f t="shared" si="25"/>
        <v/>
      </c>
    </row>
    <row r="54" spans="1:52" x14ac:dyDescent="0.2">
      <c r="A54" s="135">
        <v>45</v>
      </c>
      <c r="B54" s="131" t="str">
        <f t="shared" si="21"/>
        <v/>
      </c>
      <c r="C54" s="131" t="str">
        <f t="shared" si="21"/>
        <v/>
      </c>
      <c r="D54" s="131" t="str">
        <f t="shared" si="21"/>
        <v/>
      </c>
      <c r="E54" s="131" t="str">
        <f t="shared" si="21"/>
        <v/>
      </c>
      <c r="F54" s="131" t="str">
        <f t="shared" si="21"/>
        <v/>
      </c>
      <c r="G54" s="131" t="str">
        <f t="shared" si="21"/>
        <v/>
      </c>
      <c r="H54" s="131" t="str">
        <f t="shared" si="21"/>
        <v/>
      </c>
      <c r="I54" s="131" t="str">
        <f t="shared" si="21"/>
        <v/>
      </c>
      <c r="J54" s="131" t="str">
        <f t="shared" si="21"/>
        <v/>
      </c>
      <c r="K54" s="131" t="str">
        <f t="shared" si="21"/>
        <v/>
      </c>
      <c r="L54" s="131" t="str">
        <f t="shared" si="22"/>
        <v/>
      </c>
      <c r="M54" s="131" t="str">
        <f t="shared" si="22"/>
        <v/>
      </c>
      <c r="N54" s="131" t="str">
        <f t="shared" si="22"/>
        <v/>
      </c>
      <c r="O54" s="131" t="str">
        <f t="shared" si="22"/>
        <v/>
      </c>
      <c r="P54" s="131" t="str">
        <f t="shared" si="22"/>
        <v/>
      </c>
      <c r="Q54" s="131" t="str">
        <f t="shared" si="22"/>
        <v/>
      </c>
      <c r="R54" s="131" t="str">
        <f t="shared" si="22"/>
        <v/>
      </c>
      <c r="S54" s="131" t="str">
        <f t="shared" si="22"/>
        <v/>
      </c>
      <c r="T54" s="131" t="str">
        <f t="shared" si="22"/>
        <v/>
      </c>
      <c r="U54" s="131" t="str">
        <f t="shared" si="22"/>
        <v/>
      </c>
      <c r="V54" s="131" t="str">
        <f t="shared" si="23"/>
        <v/>
      </c>
      <c r="W54" s="131" t="str">
        <f t="shared" si="23"/>
        <v/>
      </c>
      <c r="X54" s="131" t="str">
        <f t="shared" si="23"/>
        <v/>
      </c>
      <c r="Y54" s="131" t="str">
        <f t="shared" si="23"/>
        <v/>
      </c>
      <c r="Z54" s="131" t="str">
        <f t="shared" si="23"/>
        <v/>
      </c>
      <c r="AA54" s="131" t="str">
        <f t="shared" si="23"/>
        <v/>
      </c>
      <c r="AB54" s="131" t="str">
        <f t="shared" si="23"/>
        <v/>
      </c>
      <c r="AC54" s="131" t="str">
        <f t="shared" si="23"/>
        <v/>
      </c>
      <c r="AD54" s="131" t="str">
        <f t="shared" si="23"/>
        <v/>
      </c>
      <c r="AE54" s="131" t="str">
        <f t="shared" si="23"/>
        <v/>
      </c>
      <c r="AF54" s="131" t="str">
        <f t="shared" si="24"/>
        <v/>
      </c>
      <c r="AG54" s="131" t="str">
        <f t="shared" si="24"/>
        <v/>
      </c>
      <c r="AH54" s="131" t="str">
        <f t="shared" si="24"/>
        <v/>
      </c>
      <c r="AI54" s="131" t="str">
        <f t="shared" si="24"/>
        <v/>
      </c>
      <c r="AJ54" s="131" t="str">
        <f t="shared" si="24"/>
        <v/>
      </c>
      <c r="AK54" s="131" t="str">
        <f t="shared" si="24"/>
        <v/>
      </c>
      <c r="AL54" s="131" t="str">
        <f t="shared" si="24"/>
        <v/>
      </c>
      <c r="AM54" s="131" t="str">
        <f t="shared" si="24"/>
        <v/>
      </c>
      <c r="AN54" s="131" t="str">
        <f t="shared" si="24"/>
        <v/>
      </c>
      <c r="AO54" s="131" t="str">
        <f t="shared" si="24"/>
        <v/>
      </c>
      <c r="AP54" s="131" t="str">
        <f t="shared" si="25"/>
        <v/>
      </c>
      <c r="AQ54" s="131" t="str">
        <f t="shared" si="25"/>
        <v/>
      </c>
      <c r="AR54" s="131" t="str">
        <f t="shared" si="25"/>
        <v/>
      </c>
      <c r="AS54" s="131" t="str">
        <f t="shared" si="25"/>
        <v/>
      </c>
      <c r="AT54" s="131" t="str">
        <f t="shared" si="25"/>
        <v/>
      </c>
      <c r="AU54" s="131" t="str">
        <f t="shared" si="25"/>
        <v/>
      </c>
      <c r="AV54" s="131" t="str">
        <f t="shared" si="25"/>
        <v/>
      </c>
      <c r="AW54" s="131" t="str">
        <f t="shared" si="25"/>
        <v/>
      </c>
      <c r="AX54" s="131" t="str">
        <f t="shared" si="25"/>
        <v/>
      </c>
      <c r="AY54" s="131" t="str">
        <f t="shared" si="25"/>
        <v/>
      </c>
      <c r="AZ54" s="131" t="str">
        <f t="shared" si="25"/>
        <v/>
      </c>
    </row>
    <row r="55" spans="1:52" x14ac:dyDescent="0.2">
      <c r="A55" s="135">
        <v>46</v>
      </c>
      <c r="B55" s="131" t="str">
        <f t="shared" si="21"/>
        <v/>
      </c>
      <c r="C55" s="131" t="str">
        <f t="shared" si="21"/>
        <v/>
      </c>
      <c r="D55" s="131" t="str">
        <f t="shared" si="21"/>
        <v/>
      </c>
      <c r="E55" s="131" t="str">
        <f t="shared" si="21"/>
        <v/>
      </c>
      <c r="F55" s="131" t="str">
        <f t="shared" si="21"/>
        <v/>
      </c>
      <c r="G55" s="131" t="str">
        <f t="shared" si="21"/>
        <v/>
      </c>
      <c r="H55" s="131" t="str">
        <f t="shared" si="21"/>
        <v/>
      </c>
      <c r="I55" s="131" t="str">
        <f t="shared" si="21"/>
        <v/>
      </c>
      <c r="J55" s="131" t="str">
        <f t="shared" si="21"/>
        <v/>
      </c>
      <c r="K55" s="131" t="str">
        <f t="shared" si="21"/>
        <v/>
      </c>
      <c r="L55" s="131" t="str">
        <f t="shared" si="22"/>
        <v/>
      </c>
      <c r="M55" s="131" t="str">
        <f t="shared" si="22"/>
        <v/>
      </c>
      <c r="N55" s="131" t="str">
        <f t="shared" si="22"/>
        <v/>
      </c>
      <c r="O55" s="131" t="str">
        <f t="shared" si="22"/>
        <v/>
      </c>
      <c r="P55" s="131" t="str">
        <f t="shared" si="22"/>
        <v/>
      </c>
      <c r="Q55" s="131" t="str">
        <f t="shared" si="22"/>
        <v/>
      </c>
      <c r="R55" s="131" t="str">
        <f t="shared" si="22"/>
        <v/>
      </c>
      <c r="S55" s="131" t="str">
        <f t="shared" si="22"/>
        <v/>
      </c>
      <c r="T55" s="131" t="str">
        <f t="shared" si="22"/>
        <v/>
      </c>
      <c r="U55" s="131" t="str">
        <f t="shared" si="22"/>
        <v/>
      </c>
      <c r="V55" s="131" t="str">
        <f t="shared" si="23"/>
        <v/>
      </c>
      <c r="W55" s="131" t="str">
        <f t="shared" si="23"/>
        <v/>
      </c>
      <c r="X55" s="131" t="str">
        <f t="shared" si="23"/>
        <v/>
      </c>
      <c r="Y55" s="131" t="str">
        <f t="shared" si="23"/>
        <v/>
      </c>
      <c r="Z55" s="131" t="str">
        <f t="shared" si="23"/>
        <v/>
      </c>
      <c r="AA55" s="131" t="str">
        <f t="shared" si="23"/>
        <v/>
      </c>
      <c r="AB55" s="131" t="str">
        <f t="shared" si="23"/>
        <v/>
      </c>
      <c r="AC55" s="131" t="str">
        <f t="shared" si="23"/>
        <v/>
      </c>
      <c r="AD55" s="131" t="str">
        <f t="shared" si="23"/>
        <v/>
      </c>
      <c r="AE55" s="131" t="str">
        <f t="shared" si="23"/>
        <v/>
      </c>
      <c r="AF55" s="131" t="str">
        <f t="shared" si="24"/>
        <v/>
      </c>
      <c r="AG55" s="131" t="str">
        <f t="shared" si="24"/>
        <v/>
      </c>
      <c r="AH55" s="131" t="str">
        <f t="shared" si="24"/>
        <v/>
      </c>
      <c r="AI55" s="131" t="str">
        <f t="shared" si="24"/>
        <v/>
      </c>
      <c r="AJ55" s="131" t="str">
        <f t="shared" si="24"/>
        <v/>
      </c>
      <c r="AK55" s="131" t="str">
        <f t="shared" si="24"/>
        <v/>
      </c>
      <c r="AL55" s="131" t="str">
        <f t="shared" si="24"/>
        <v/>
      </c>
      <c r="AM55" s="131" t="str">
        <f t="shared" si="24"/>
        <v/>
      </c>
      <c r="AN55" s="131" t="str">
        <f t="shared" si="24"/>
        <v/>
      </c>
      <c r="AO55" s="131" t="str">
        <f t="shared" si="24"/>
        <v/>
      </c>
      <c r="AP55" s="131" t="str">
        <f t="shared" si="25"/>
        <v/>
      </c>
      <c r="AQ55" s="131" t="str">
        <f t="shared" si="25"/>
        <v/>
      </c>
      <c r="AR55" s="131" t="str">
        <f t="shared" si="25"/>
        <v/>
      </c>
      <c r="AS55" s="131" t="str">
        <f t="shared" si="25"/>
        <v/>
      </c>
      <c r="AT55" s="131" t="str">
        <f t="shared" si="25"/>
        <v/>
      </c>
      <c r="AU55" s="131" t="str">
        <f t="shared" si="25"/>
        <v/>
      </c>
      <c r="AV55" s="131" t="str">
        <f t="shared" si="25"/>
        <v/>
      </c>
      <c r="AW55" s="131" t="str">
        <f t="shared" si="25"/>
        <v/>
      </c>
      <c r="AX55" s="131" t="str">
        <f t="shared" si="25"/>
        <v/>
      </c>
      <c r="AY55" s="131" t="str">
        <f t="shared" si="25"/>
        <v/>
      </c>
      <c r="AZ55" s="131" t="str">
        <f t="shared" si="25"/>
        <v/>
      </c>
    </row>
    <row r="56" spans="1:52" x14ac:dyDescent="0.2">
      <c r="A56" s="135">
        <v>47</v>
      </c>
      <c r="B56" s="131" t="str">
        <f t="shared" si="21"/>
        <v/>
      </c>
      <c r="C56" s="131" t="str">
        <f t="shared" si="21"/>
        <v/>
      </c>
      <c r="D56" s="131" t="str">
        <f t="shared" si="21"/>
        <v/>
      </c>
      <c r="E56" s="131" t="str">
        <f t="shared" si="21"/>
        <v/>
      </c>
      <c r="F56" s="131" t="str">
        <f t="shared" si="21"/>
        <v/>
      </c>
      <c r="G56" s="131" t="str">
        <f t="shared" si="21"/>
        <v/>
      </c>
      <c r="H56" s="131" t="str">
        <f t="shared" si="21"/>
        <v/>
      </c>
      <c r="I56" s="131" t="str">
        <f t="shared" si="21"/>
        <v/>
      </c>
      <c r="J56" s="131" t="str">
        <f t="shared" si="21"/>
        <v/>
      </c>
      <c r="K56" s="131" t="str">
        <f t="shared" si="21"/>
        <v/>
      </c>
      <c r="L56" s="131" t="str">
        <f t="shared" si="22"/>
        <v/>
      </c>
      <c r="M56" s="131" t="str">
        <f t="shared" si="22"/>
        <v/>
      </c>
      <c r="N56" s="131" t="str">
        <f t="shared" si="22"/>
        <v/>
      </c>
      <c r="O56" s="131" t="str">
        <f t="shared" si="22"/>
        <v/>
      </c>
      <c r="P56" s="131" t="str">
        <f t="shared" si="22"/>
        <v/>
      </c>
      <c r="Q56" s="131" t="str">
        <f t="shared" si="22"/>
        <v/>
      </c>
      <c r="R56" s="131" t="str">
        <f t="shared" si="22"/>
        <v/>
      </c>
      <c r="S56" s="131" t="str">
        <f t="shared" si="22"/>
        <v/>
      </c>
      <c r="T56" s="131" t="str">
        <f t="shared" si="22"/>
        <v/>
      </c>
      <c r="U56" s="131" t="str">
        <f t="shared" si="22"/>
        <v/>
      </c>
      <c r="V56" s="131" t="str">
        <f t="shared" si="23"/>
        <v/>
      </c>
      <c r="W56" s="131" t="str">
        <f t="shared" si="23"/>
        <v/>
      </c>
      <c r="X56" s="131" t="str">
        <f t="shared" si="23"/>
        <v/>
      </c>
      <c r="Y56" s="131" t="str">
        <f t="shared" si="23"/>
        <v/>
      </c>
      <c r="Z56" s="131" t="str">
        <f t="shared" si="23"/>
        <v/>
      </c>
      <c r="AA56" s="131" t="str">
        <f t="shared" si="23"/>
        <v/>
      </c>
      <c r="AB56" s="131" t="str">
        <f t="shared" si="23"/>
        <v/>
      </c>
      <c r="AC56" s="131" t="str">
        <f t="shared" si="23"/>
        <v/>
      </c>
      <c r="AD56" s="131" t="str">
        <f t="shared" si="23"/>
        <v/>
      </c>
      <c r="AE56" s="131" t="str">
        <f t="shared" si="23"/>
        <v/>
      </c>
      <c r="AF56" s="131" t="str">
        <f t="shared" si="24"/>
        <v/>
      </c>
      <c r="AG56" s="131" t="str">
        <f t="shared" si="24"/>
        <v/>
      </c>
      <c r="AH56" s="131" t="str">
        <f t="shared" si="24"/>
        <v/>
      </c>
      <c r="AI56" s="131" t="str">
        <f t="shared" si="24"/>
        <v/>
      </c>
      <c r="AJ56" s="131" t="str">
        <f t="shared" si="24"/>
        <v/>
      </c>
      <c r="AK56" s="131" t="str">
        <f t="shared" si="24"/>
        <v/>
      </c>
      <c r="AL56" s="131" t="str">
        <f t="shared" si="24"/>
        <v/>
      </c>
      <c r="AM56" s="131" t="str">
        <f t="shared" si="24"/>
        <v/>
      </c>
      <c r="AN56" s="131" t="str">
        <f t="shared" si="24"/>
        <v/>
      </c>
      <c r="AO56" s="131" t="str">
        <f t="shared" si="24"/>
        <v/>
      </c>
      <c r="AP56" s="131" t="str">
        <f t="shared" si="25"/>
        <v/>
      </c>
      <c r="AQ56" s="131" t="str">
        <f t="shared" si="25"/>
        <v/>
      </c>
      <c r="AR56" s="131" t="str">
        <f t="shared" si="25"/>
        <v/>
      </c>
      <c r="AS56" s="131" t="str">
        <f t="shared" si="25"/>
        <v/>
      </c>
      <c r="AT56" s="131" t="str">
        <f t="shared" si="25"/>
        <v/>
      </c>
      <c r="AU56" s="131" t="str">
        <f t="shared" si="25"/>
        <v/>
      </c>
      <c r="AV56" s="131" t="str">
        <f t="shared" si="25"/>
        <v/>
      </c>
      <c r="AW56" s="131" t="str">
        <f t="shared" si="25"/>
        <v/>
      </c>
      <c r="AX56" s="131" t="str">
        <f t="shared" si="25"/>
        <v/>
      </c>
      <c r="AY56" s="131" t="str">
        <f t="shared" si="25"/>
        <v/>
      </c>
      <c r="AZ56" s="131" t="str">
        <f t="shared" si="25"/>
        <v/>
      </c>
    </row>
    <row r="57" spans="1:52" x14ac:dyDescent="0.2">
      <c r="A57" s="135">
        <v>48</v>
      </c>
      <c r="B57" s="131" t="str">
        <f t="shared" si="21"/>
        <v/>
      </c>
      <c r="C57" s="131" t="str">
        <f t="shared" si="21"/>
        <v/>
      </c>
      <c r="D57" s="131" t="str">
        <f t="shared" si="21"/>
        <v/>
      </c>
      <c r="E57" s="131" t="str">
        <f t="shared" si="21"/>
        <v/>
      </c>
      <c r="F57" s="131" t="str">
        <f t="shared" si="21"/>
        <v/>
      </c>
      <c r="G57" s="131" t="str">
        <f t="shared" si="21"/>
        <v/>
      </c>
      <c r="H57" s="131" t="str">
        <f t="shared" si="21"/>
        <v/>
      </c>
      <c r="I57" s="131" t="str">
        <f t="shared" si="21"/>
        <v/>
      </c>
      <c r="J57" s="131" t="str">
        <f t="shared" si="21"/>
        <v/>
      </c>
      <c r="K57" s="131" t="str">
        <f t="shared" si="21"/>
        <v/>
      </c>
      <c r="L57" s="131" t="str">
        <f t="shared" si="22"/>
        <v/>
      </c>
      <c r="M57" s="131" t="str">
        <f t="shared" si="22"/>
        <v/>
      </c>
      <c r="N57" s="131" t="str">
        <f t="shared" si="22"/>
        <v/>
      </c>
      <c r="O57" s="131" t="str">
        <f t="shared" si="22"/>
        <v/>
      </c>
      <c r="P57" s="131" t="str">
        <f t="shared" si="22"/>
        <v/>
      </c>
      <c r="Q57" s="131" t="str">
        <f t="shared" si="22"/>
        <v/>
      </c>
      <c r="R57" s="131" t="str">
        <f t="shared" si="22"/>
        <v/>
      </c>
      <c r="S57" s="131" t="str">
        <f t="shared" si="22"/>
        <v/>
      </c>
      <c r="T57" s="131" t="str">
        <f t="shared" si="22"/>
        <v/>
      </c>
      <c r="U57" s="131" t="str">
        <f t="shared" si="22"/>
        <v/>
      </c>
      <c r="V57" s="131" t="str">
        <f t="shared" si="23"/>
        <v/>
      </c>
      <c r="W57" s="131" t="str">
        <f t="shared" si="23"/>
        <v/>
      </c>
      <c r="X57" s="131" t="str">
        <f t="shared" si="23"/>
        <v/>
      </c>
      <c r="Y57" s="131" t="str">
        <f t="shared" si="23"/>
        <v/>
      </c>
      <c r="Z57" s="131" t="str">
        <f t="shared" si="23"/>
        <v/>
      </c>
      <c r="AA57" s="131" t="str">
        <f t="shared" si="23"/>
        <v/>
      </c>
      <c r="AB57" s="131" t="str">
        <f t="shared" si="23"/>
        <v/>
      </c>
      <c r="AC57" s="131" t="str">
        <f t="shared" si="23"/>
        <v/>
      </c>
      <c r="AD57" s="131" t="str">
        <f t="shared" si="23"/>
        <v/>
      </c>
      <c r="AE57" s="131" t="str">
        <f t="shared" si="23"/>
        <v/>
      </c>
      <c r="AF57" s="131" t="str">
        <f t="shared" si="24"/>
        <v/>
      </c>
      <c r="AG57" s="131" t="str">
        <f t="shared" si="24"/>
        <v/>
      </c>
      <c r="AH57" s="131" t="str">
        <f t="shared" si="24"/>
        <v/>
      </c>
      <c r="AI57" s="131" t="str">
        <f t="shared" si="24"/>
        <v/>
      </c>
      <c r="AJ57" s="131" t="str">
        <f t="shared" si="24"/>
        <v/>
      </c>
      <c r="AK57" s="131" t="str">
        <f t="shared" si="24"/>
        <v/>
      </c>
      <c r="AL57" s="131" t="str">
        <f t="shared" si="24"/>
        <v/>
      </c>
      <c r="AM57" s="131" t="str">
        <f t="shared" si="24"/>
        <v/>
      </c>
      <c r="AN57" s="131" t="str">
        <f t="shared" si="24"/>
        <v/>
      </c>
      <c r="AO57" s="131" t="str">
        <f t="shared" si="24"/>
        <v/>
      </c>
      <c r="AP57" s="131" t="str">
        <f t="shared" si="25"/>
        <v/>
      </c>
      <c r="AQ57" s="131" t="str">
        <f t="shared" si="25"/>
        <v/>
      </c>
      <c r="AR57" s="131" t="str">
        <f t="shared" si="25"/>
        <v/>
      </c>
      <c r="AS57" s="131" t="str">
        <f t="shared" si="25"/>
        <v/>
      </c>
      <c r="AT57" s="131" t="str">
        <f t="shared" si="25"/>
        <v/>
      </c>
      <c r="AU57" s="131" t="str">
        <f t="shared" si="25"/>
        <v/>
      </c>
      <c r="AV57" s="131" t="str">
        <f t="shared" si="25"/>
        <v/>
      </c>
      <c r="AW57" s="131" t="str">
        <f t="shared" si="25"/>
        <v/>
      </c>
      <c r="AX57" s="131" t="str">
        <f t="shared" si="25"/>
        <v/>
      </c>
      <c r="AY57" s="131" t="str">
        <f t="shared" si="25"/>
        <v/>
      </c>
      <c r="AZ57" s="131" t="str">
        <f t="shared" si="25"/>
        <v/>
      </c>
    </row>
    <row r="58" spans="1:52" x14ac:dyDescent="0.2">
      <c r="A58" s="135">
        <v>49</v>
      </c>
      <c r="B58" s="131" t="str">
        <f t="shared" si="21"/>
        <v/>
      </c>
      <c r="C58" s="131" t="str">
        <f t="shared" si="21"/>
        <v/>
      </c>
      <c r="D58" s="131" t="str">
        <f t="shared" si="21"/>
        <v/>
      </c>
      <c r="E58" s="131" t="str">
        <f t="shared" si="21"/>
        <v/>
      </c>
      <c r="F58" s="131" t="str">
        <f t="shared" si="21"/>
        <v/>
      </c>
      <c r="G58" s="131" t="str">
        <f t="shared" si="21"/>
        <v/>
      </c>
      <c r="H58" s="131" t="str">
        <f t="shared" si="21"/>
        <v/>
      </c>
      <c r="I58" s="131" t="str">
        <f t="shared" si="21"/>
        <v/>
      </c>
      <c r="J58" s="131" t="str">
        <f t="shared" si="21"/>
        <v/>
      </c>
      <c r="K58" s="131" t="str">
        <f t="shared" si="21"/>
        <v/>
      </c>
      <c r="L58" s="131" t="str">
        <f t="shared" si="22"/>
        <v/>
      </c>
      <c r="M58" s="131" t="str">
        <f t="shared" si="22"/>
        <v/>
      </c>
      <c r="N58" s="131" t="str">
        <f t="shared" si="22"/>
        <v/>
      </c>
      <c r="O58" s="131" t="str">
        <f t="shared" si="22"/>
        <v/>
      </c>
      <c r="P58" s="131" t="str">
        <f t="shared" si="22"/>
        <v/>
      </c>
      <c r="Q58" s="131" t="str">
        <f t="shared" si="22"/>
        <v/>
      </c>
      <c r="R58" s="131" t="str">
        <f t="shared" si="22"/>
        <v/>
      </c>
      <c r="S58" s="131" t="str">
        <f t="shared" si="22"/>
        <v/>
      </c>
      <c r="T58" s="131" t="str">
        <f t="shared" si="22"/>
        <v/>
      </c>
      <c r="U58" s="131" t="str">
        <f t="shared" si="22"/>
        <v/>
      </c>
      <c r="V58" s="131" t="str">
        <f t="shared" si="23"/>
        <v/>
      </c>
      <c r="W58" s="131" t="str">
        <f t="shared" si="23"/>
        <v/>
      </c>
      <c r="X58" s="131" t="str">
        <f t="shared" si="23"/>
        <v/>
      </c>
      <c r="Y58" s="131" t="str">
        <f t="shared" si="23"/>
        <v/>
      </c>
      <c r="Z58" s="131" t="str">
        <f t="shared" si="23"/>
        <v/>
      </c>
      <c r="AA58" s="131" t="str">
        <f t="shared" si="23"/>
        <v/>
      </c>
      <c r="AB58" s="131" t="str">
        <f t="shared" si="23"/>
        <v/>
      </c>
      <c r="AC58" s="131" t="str">
        <f t="shared" si="23"/>
        <v/>
      </c>
      <c r="AD58" s="131" t="str">
        <f t="shared" si="23"/>
        <v/>
      </c>
      <c r="AE58" s="131" t="str">
        <f t="shared" si="23"/>
        <v/>
      </c>
      <c r="AF58" s="131" t="str">
        <f t="shared" si="24"/>
        <v/>
      </c>
      <c r="AG58" s="131" t="str">
        <f t="shared" si="24"/>
        <v/>
      </c>
      <c r="AH58" s="131" t="str">
        <f t="shared" si="24"/>
        <v/>
      </c>
      <c r="AI58" s="131" t="str">
        <f t="shared" si="24"/>
        <v/>
      </c>
      <c r="AJ58" s="131" t="str">
        <f t="shared" si="24"/>
        <v/>
      </c>
      <c r="AK58" s="131" t="str">
        <f t="shared" si="24"/>
        <v/>
      </c>
      <c r="AL58" s="131" t="str">
        <f t="shared" si="24"/>
        <v/>
      </c>
      <c r="AM58" s="131" t="str">
        <f t="shared" si="24"/>
        <v/>
      </c>
      <c r="AN58" s="131" t="str">
        <f t="shared" si="24"/>
        <v/>
      </c>
      <c r="AO58" s="131" t="str">
        <f t="shared" si="24"/>
        <v/>
      </c>
      <c r="AP58" s="131" t="str">
        <f t="shared" si="25"/>
        <v/>
      </c>
      <c r="AQ58" s="131" t="str">
        <f t="shared" si="25"/>
        <v/>
      </c>
      <c r="AR58" s="131" t="str">
        <f t="shared" si="25"/>
        <v/>
      </c>
      <c r="AS58" s="131" t="str">
        <f t="shared" si="25"/>
        <v/>
      </c>
      <c r="AT58" s="131" t="str">
        <f t="shared" si="25"/>
        <v/>
      </c>
      <c r="AU58" s="131" t="str">
        <f t="shared" si="25"/>
        <v/>
      </c>
      <c r="AV58" s="131" t="str">
        <f t="shared" si="25"/>
        <v/>
      </c>
      <c r="AW58" s="131" t="str">
        <f t="shared" si="25"/>
        <v/>
      </c>
      <c r="AX58" s="131" t="str">
        <f t="shared" si="25"/>
        <v/>
      </c>
      <c r="AY58" s="131" t="str">
        <f t="shared" si="25"/>
        <v/>
      </c>
      <c r="AZ58" s="131" t="str">
        <f t="shared" si="25"/>
        <v/>
      </c>
    </row>
    <row r="59" spans="1:52" x14ac:dyDescent="0.2">
      <c r="A59" s="135">
        <v>50</v>
      </c>
      <c r="B59" s="131" t="str">
        <f t="shared" si="21"/>
        <v/>
      </c>
      <c r="C59" s="131" t="str">
        <f t="shared" si="21"/>
        <v/>
      </c>
      <c r="D59" s="131" t="str">
        <f t="shared" si="21"/>
        <v/>
      </c>
      <c r="E59" s="131" t="str">
        <f t="shared" si="21"/>
        <v/>
      </c>
      <c r="F59" s="131" t="str">
        <f t="shared" si="21"/>
        <v/>
      </c>
      <c r="G59" s="131" t="str">
        <f t="shared" si="21"/>
        <v/>
      </c>
      <c r="H59" s="131" t="str">
        <f t="shared" si="21"/>
        <v/>
      </c>
      <c r="I59" s="131" t="str">
        <f t="shared" si="21"/>
        <v/>
      </c>
      <c r="J59" s="131" t="str">
        <f t="shared" si="21"/>
        <v/>
      </c>
      <c r="K59" s="131" t="str">
        <f t="shared" si="21"/>
        <v/>
      </c>
      <c r="L59" s="131" t="str">
        <f t="shared" si="22"/>
        <v/>
      </c>
      <c r="M59" s="131" t="str">
        <f t="shared" si="22"/>
        <v/>
      </c>
      <c r="N59" s="131" t="str">
        <f t="shared" si="22"/>
        <v/>
      </c>
      <c r="O59" s="131" t="str">
        <f t="shared" si="22"/>
        <v/>
      </c>
      <c r="P59" s="131" t="str">
        <f t="shared" si="22"/>
        <v/>
      </c>
      <c r="Q59" s="131" t="str">
        <f t="shared" si="22"/>
        <v/>
      </c>
      <c r="R59" s="131" t="str">
        <f t="shared" si="22"/>
        <v/>
      </c>
      <c r="S59" s="131" t="str">
        <f t="shared" si="22"/>
        <v/>
      </c>
      <c r="T59" s="131" t="str">
        <f t="shared" si="22"/>
        <v/>
      </c>
      <c r="U59" s="131" t="str">
        <f t="shared" si="22"/>
        <v/>
      </c>
      <c r="V59" s="131" t="str">
        <f t="shared" si="23"/>
        <v/>
      </c>
      <c r="W59" s="131" t="str">
        <f t="shared" si="23"/>
        <v/>
      </c>
      <c r="X59" s="131" t="str">
        <f t="shared" si="23"/>
        <v/>
      </c>
      <c r="Y59" s="131" t="str">
        <f t="shared" si="23"/>
        <v/>
      </c>
      <c r="Z59" s="131" t="str">
        <f t="shared" si="23"/>
        <v/>
      </c>
      <c r="AA59" s="131" t="str">
        <f t="shared" si="23"/>
        <v/>
      </c>
      <c r="AB59" s="131" t="str">
        <f t="shared" si="23"/>
        <v/>
      </c>
      <c r="AC59" s="131" t="str">
        <f t="shared" si="23"/>
        <v/>
      </c>
      <c r="AD59" s="131" t="str">
        <f t="shared" si="23"/>
        <v/>
      </c>
      <c r="AE59" s="131" t="str">
        <f t="shared" si="23"/>
        <v/>
      </c>
      <c r="AF59" s="131" t="str">
        <f t="shared" si="24"/>
        <v/>
      </c>
      <c r="AG59" s="131" t="str">
        <f t="shared" si="24"/>
        <v/>
      </c>
      <c r="AH59" s="131" t="str">
        <f t="shared" si="24"/>
        <v/>
      </c>
      <c r="AI59" s="131" t="str">
        <f t="shared" si="24"/>
        <v/>
      </c>
      <c r="AJ59" s="131" t="str">
        <f t="shared" si="24"/>
        <v/>
      </c>
      <c r="AK59" s="131" t="str">
        <f t="shared" si="24"/>
        <v/>
      </c>
      <c r="AL59" s="131" t="str">
        <f t="shared" si="24"/>
        <v/>
      </c>
      <c r="AM59" s="131" t="str">
        <f t="shared" si="24"/>
        <v/>
      </c>
      <c r="AN59" s="131" t="str">
        <f t="shared" si="24"/>
        <v/>
      </c>
      <c r="AO59" s="131" t="str">
        <f t="shared" si="24"/>
        <v/>
      </c>
      <c r="AP59" s="131" t="str">
        <f t="shared" si="25"/>
        <v/>
      </c>
      <c r="AQ59" s="131" t="str">
        <f t="shared" si="25"/>
        <v/>
      </c>
      <c r="AR59" s="131" t="str">
        <f t="shared" si="25"/>
        <v/>
      </c>
      <c r="AS59" s="131" t="str">
        <f t="shared" si="25"/>
        <v/>
      </c>
      <c r="AT59" s="131" t="str">
        <f t="shared" si="25"/>
        <v/>
      </c>
      <c r="AU59" s="131" t="str">
        <f t="shared" si="25"/>
        <v/>
      </c>
      <c r="AV59" s="131" t="str">
        <f t="shared" si="25"/>
        <v/>
      </c>
      <c r="AW59" s="131" t="str">
        <f t="shared" si="25"/>
        <v/>
      </c>
      <c r="AX59" s="131" t="str">
        <f t="shared" si="25"/>
        <v/>
      </c>
      <c r="AY59" s="131" t="str">
        <f t="shared" si="25"/>
        <v/>
      </c>
      <c r="AZ59" s="131" t="str">
        <f t="shared" si="25"/>
        <v/>
      </c>
    </row>
    <row r="60" spans="1:52" x14ac:dyDescent="0.2">
      <c r="A60" s="135">
        <v>51</v>
      </c>
      <c r="B60" s="131" t="str">
        <f t="shared" ref="B60:K69" si="26">IFERROR(VLOOKUP($B$3&amp;"_"&amp;B$8&amp;$A60,LookUpTable_CountyName_AllYears,3,FALSE),"")</f>
        <v/>
      </c>
      <c r="C60" s="131" t="str">
        <f t="shared" si="26"/>
        <v/>
      </c>
      <c r="D60" s="131" t="str">
        <f t="shared" si="26"/>
        <v/>
      </c>
      <c r="E60" s="131" t="str">
        <f t="shared" si="26"/>
        <v/>
      </c>
      <c r="F60" s="131" t="str">
        <f t="shared" si="26"/>
        <v/>
      </c>
      <c r="G60" s="131" t="str">
        <f t="shared" si="26"/>
        <v/>
      </c>
      <c r="H60" s="131" t="str">
        <f t="shared" si="26"/>
        <v/>
      </c>
      <c r="I60" s="131" t="str">
        <f t="shared" si="26"/>
        <v/>
      </c>
      <c r="J60" s="131" t="str">
        <f t="shared" si="26"/>
        <v/>
      </c>
      <c r="K60" s="131" t="str">
        <f t="shared" si="26"/>
        <v/>
      </c>
      <c r="L60" s="131" t="str">
        <f t="shared" ref="L60:U69" si="27">IFERROR(VLOOKUP($B$3&amp;"_"&amp;L$8&amp;$A60,LookUpTable_CountyName_AllYears,3,FALSE),"")</f>
        <v/>
      </c>
      <c r="M60" s="131" t="str">
        <f t="shared" si="27"/>
        <v/>
      </c>
      <c r="N60" s="131" t="str">
        <f t="shared" si="27"/>
        <v/>
      </c>
      <c r="O60" s="131" t="str">
        <f t="shared" si="27"/>
        <v/>
      </c>
      <c r="P60" s="131" t="str">
        <f t="shared" si="27"/>
        <v/>
      </c>
      <c r="Q60" s="131" t="str">
        <f t="shared" si="27"/>
        <v/>
      </c>
      <c r="R60" s="131" t="str">
        <f t="shared" si="27"/>
        <v/>
      </c>
      <c r="S60" s="131" t="str">
        <f t="shared" si="27"/>
        <v/>
      </c>
      <c r="T60" s="131" t="str">
        <f t="shared" si="27"/>
        <v/>
      </c>
      <c r="U60" s="131" t="str">
        <f t="shared" si="27"/>
        <v/>
      </c>
      <c r="V60" s="131" t="str">
        <f t="shared" ref="V60:AE69" si="28">IFERROR(VLOOKUP($B$3&amp;"_"&amp;V$8&amp;$A60,LookUpTable_CountyName_AllYears,3,FALSE),"")</f>
        <v/>
      </c>
      <c r="W60" s="131" t="str">
        <f t="shared" si="28"/>
        <v/>
      </c>
      <c r="X60" s="131" t="str">
        <f t="shared" si="28"/>
        <v/>
      </c>
      <c r="Y60" s="131" t="str">
        <f t="shared" si="28"/>
        <v/>
      </c>
      <c r="Z60" s="131" t="str">
        <f t="shared" si="28"/>
        <v/>
      </c>
      <c r="AA60" s="131" t="str">
        <f t="shared" si="28"/>
        <v/>
      </c>
      <c r="AB60" s="131" t="str">
        <f t="shared" si="28"/>
        <v/>
      </c>
      <c r="AC60" s="131" t="str">
        <f t="shared" si="28"/>
        <v/>
      </c>
      <c r="AD60" s="131" t="str">
        <f t="shared" si="28"/>
        <v/>
      </c>
      <c r="AE60" s="131" t="str">
        <f t="shared" si="28"/>
        <v/>
      </c>
      <c r="AF60" s="131" t="str">
        <f t="shared" ref="AF60:AO69" si="29">IFERROR(VLOOKUP($B$3&amp;"_"&amp;AF$8&amp;$A60,LookUpTable_CountyName_AllYears,3,FALSE),"")</f>
        <v/>
      </c>
      <c r="AG60" s="131" t="str">
        <f t="shared" si="29"/>
        <v/>
      </c>
      <c r="AH60" s="131" t="str">
        <f t="shared" si="29"/>
        <v/>
      </c>
      <c r="AI60" s="131" t="str">
        <f t="shared" si="29"/>
        <v/>
      </c>
      <c r="AJ60" s="131" t="str">
        <f t="shared" si="29"/>
        <v/>
      </c>
      <c r="AK60" s="131" t="str">
        <f t="shared" si="29"/>
        <v/>
      </c>
      <c r="AL60" s="131" t="str">
        <f t="shared" si="29"/>
        <v/>
      </c>
      <c r="AM60" s="131" t="str">
        <f t="shared" si="29"/>
        <v/>
      </c>
      <c r="AN60" s="131" t="str">
        <f t="shared" si="29"/>
        <v/>
      </c>
      <c r="AO60" s="131" t="str">
        <f t="shared" si="29"/>
        <v/>
      </c>
      <c r="AP60" s="131" t="str">
        <f t="shared" ref="AP60:AZ69" si="30">IFERROR(VLOOKUP($B$3&amp;"_"&amp;AP$8&amp;$A60,LookUpTable_CountyName_AllYears,3,FALSE),"")</f>
        <v/>
      </c>
      <c r="AQ60" s="131" t="str">
        <f t="shared" si="30"/>
        <v/>
      </c>
      <c r="AR60" s="131" t="str">
        <f t="shared" si="30"/>
        <v/>
      </c>
      <c r="AS60" s="131" t="str">
        <f t="shared" si="30"/>
        <v/>
      </c>
      <c r="AT60" s="131" t="str">
        <f t="shared" si="30"/>
        <v/>
      </c>
      <c r="AU60" s="131" t="str">
        <f t="shared" si="30"/>
        <v/>
      </c>
      <c r="AV60" s="131" t="str">
        <f t="shared" si="30"/>
        <v/>
      </c>
      <c r="AW60" s="131" t="str">
        <f t="shared" si="30"/>
        <v/>
      </c>
      <c r="AX60" s="131" t="str">
        <f t="shared" si="30"/>
        <v/>
      </c>
      <c r="AY60" s="131" t="str">
        <f t="shared" si="30"/>
        <v/>
      </c>
      <c r="AZ60" s="131" t="str">
        <f t="shared" si="30"/>
        <v/>
      </c>
    </row>
    <row r="61" spans="1:52" x14ac:dyDescent="0.2">
      <c r="A61" s="135">
        <v>52</v>
      </c>
      <c r="B61" s="131" t="str">
        <f t="shared" si="26"/>
        <v/>
      </c>
      <c r="C61" s="131" t="str">
        <f t="shared" si="26"/>
        <v/>
      </c>
      <c r="D61" s="131" t="str">
        <f t="shared" si="26"/>
        <v/>
      </c>
      <c r="E61" s="131" t="str">
        <f t="shared" si="26"/>
        <v/>
      </c>
      <c r="F61" s="131" t="str">
        <f t="shared" si="26"/>
        <v/>
      </c>
      <c r="G61" s="131" t="str">
        <f t="shared" si="26"/>
        <v/>
      </c>
      <c r="H61" s="131" t="str">
        <f t="shared" si="26"/>
        <v/>
      </c>
      <c r="I61" s="131" t="str">
        <f t="shared" si="26"/>
        <v/>
      </c>
      <c r="J61" s="131" t="str">
        <f t="shared" si="26"/>
        <v/>
      </c>
      <c r="K61" s="131" t="str">
        <f t="shared" si="26"/>
        <v/>
      </c>
      <c r="L61" s="131" t="str">
        <f t="shared" si="27"/>
        <v/>
      </c>
      <c r="M61" s="131" t="str">
        <f t="shared" si="27"/>
        <v/>
      </c>
      <c r="N61" s="131" t="str">
        <f t="shared" si="27"/>
        <v/>
      </c>
      <c r="O61" s="131" t="str">
        <f t="shared" si="27"/>
        <v/>
      </c>
      <c r="P61" s="131" t="str">
        <f t="shared" si="27"/>
        <v/>
      </c>
      <c r="Q61" s="131" t="str">
        <f t="shared" si="27"/>
        <v/>
      </c>
      <c r="R61" s="131" t="str">
        <f t="shared" si="27"/>
        <v/>
      </c>
      <c r="S61" s="131" t="str">
        <f t="shared" si="27"/>
        <v/>
      </c>
      <c r="T61" s="131" t="str">
        <f t="shared" si="27"/>
        <v/>
      </c>
      <c r="U61" s="131" t="str">
        <f t="shared" si="27"/>
        <v/>
      </c>
      <c r="V61" s="131" t="str">
        <f t="shared" si="28"/>
        <v/>
      </c>
      <c r="W61" s="131" t="str">
        <f t="shared" si="28"/>
        <v/>
      </c>
      <c r="X61" s="131" t="str">
        <f t="shared" si="28"/>
        <v/>
      </c>
      <c r="Y61" s="131" t="str">
        <f t="shared" si="28"/>
        <v/>
      </c>
      <c r="Z61" s="131" t="str">
        <f t="shared" si="28"/>
        <v/>
      </c>
      <c r="AA61" s="131" t="str">
        <f t="shared" si="28"/>
        <v/>
      </c>
      <c r="AB61" s="131" t="str">
        <f t="shared" si="28"/>
        <v/>
      </c>
      <c r="AC61" s="131" t="str">
        <f t="shared" si="28"/>
        <v/>
      </c>
      <c r="AD61" s="131" t="str">
        <f t="shared" si="28"/>
        <v/>
      </c>
      <c r="AE61" s="131" t="str">
        <f t="shared" si="28"/>
        <v/>
      </c>
      <c r="AF61" s="131" t="str">
        <f t="shared" si="29"/>
        <v/>
      </c>
      <c r="AG61" s="131" t="str">
        <f t="shared" si="29"/>
        <v/>
      </c>
      <c r="AH61" s="131" t="str">
        <f t="shared" si="29"/>
        <v/>
      </c>
      <c r="AI61" s="131" t="str">
        <f t="shared" si="29"/>
        <v/>
      </c>
      <c r="AJ61" s="131" t="str">
        <f t="shared" si="29"/>
        <v/>
      </c>
      <c r="AK61" s="131" t="str">
        <f t="shared" si="29"/>
        <v/>
      </c>
      <c r="AL61" s="131" t="str">
        <f t="shared" si="29"/>
        <v/>
      </c>
      <c r="AM61" s="131" t="str">
        <f t="shared" si="29"/>
        <v/>
      </c>
      <c r="AN61" s="131" t="str">
        <f t="shared" si="29"/>
        <v/>
      </c>
      <c r="AO61" s="131" t="str">
        <f t="shared" si="29"/>
        <v/>
      </c>
      <c r="AP61" s="131" t="str">
        <f t="shared" si="30"/>
        <v/>
      </c>
      <c r="AQ61" s="131" t="str">
        <f t="shared" si="30"/>
        <v/>
      </c>
      <c r="AR61" s="131" t="str">
        <f t="shared" si="30"/>
        <v/>
      </c>
      <c r="AS61" s="131" t="str">
        <f t="shared" si="30"/>
        <v/>
      </c>
      <c r="AT61" s="131" t="str">
        <f t="shared" si="30"/>
        <v/>
      </c>
      <c r="AU61" s="131" t="str">
        <f t="shared" si="30"/>
        <v/>
      </c>
      <c r="AV61" s="131" t="str">
        <f t="shared" si="30"/>
        <v/>
      </c>
      <c r="AW61" s="131" t="str">
        <f t="shared" si="30"/>
        <v/>
      </c>
      <c r="AX61" s="131" t="str">
        <f t="shared" si="30"/>
        <v/>
      </c>
      <c r="AY61" s="131" t="str">
        <f t="shared" si="30"/>
        <v/>
      </c>
      <c r="AZ61" s="131" t="str">
        <f t="shared" si="30"/>
        <v/>
      </c>
    </row>
    <row r="62" spans="1:52" x14ac:dyDescent="0.2">
      <c r="A62" s="135">
        <v>53</v>
      </c>
      <c r="B62" s="131" t="str">
        <f t="shared" si="26"/>
        <v/>
      </c>
      <c r="C62" s="131" t="str">
        <f t="shared" si="26"/>
        <v/>
      </c>
      <c r="D62" s="131" t="str">
        <f t="shared" si="26"/>
        <v/>
      </c>
      <c r="E62" s="131" t="str">
        <f t="shared" si="26"/>
        <v/>
      </c>
      <c r="F62" s="131" t="str">
        <f t="shared" si="26"/>
        <v/>
      </c>
      <c r="G62" s="131" t="str">
        <f t="shared" si="26"/>
        <v/>
      </c>
      <c r="H62" s="131" t="str">
        <f t="shared" si="26"/>
        <v/>
      </c>
      <c r="I62" s="131" t="str">
        <f t="shared" si="26"/>
        <v/>
      </c>
      <c r="J62" s="131" t="str">
        <f t="shared" si="26"/>
        <v/>
      </c>
      <c r="K62" s="131" t="str">
        <f t="shared" si="26"/>
        <v/>
      </c>
      <c r="L62" s="131" t="str">
        <f t="shared" si="27"/>
        <v/>
      </c>
      <c r="M62" s="131" t="str">
        <f t="shared" si="27"/>
        <v/>
      </c>
      <c r="N62" s="131" t="str">
        <f t="shared" si="27"/>
        <v/>
      </c>
      <c r="O62" s="131" t="str">
        <f t="shared" si="27"/>
        <v/>
      </c>
      <c r="P62" s="131" t="str">
        <f t="shared" si="27"/>
        <v/>
      </c>
      <c r="Q62" s="131" t="str">
        <f t="shared" si="27"/>
        <v/>
      </c>
      <c r="R62" s="131" t="str">
        <f t="shared" si="27"/>
        <v/>
      </c>
      <c r="S62" s="131" t="str">
        <f t="shared" si="27"/>
        <v/>
      </c>
      <c r="T62" s="131" t="str">
        <f t="shared" si="27"/>
        <v/>
      </c>
      <c r="U62" s="131" t="str">
        <f t="shared" si="27"/>
        <v/>
      </c>
      <c r="V62" s="131" t="str">
        <f t="shared" si="28"/>
        <v/>
      </c>
      <c r="W62" s="131" t="str">
        <f t="shared" si="28"/>
        <v/>
      </c>
      <c r="X62" s="131" t="str">
        <f t="shared" si="28"/>
        <v/>
      </c>
      <c r="Y62" s="131" t="str">
        <f t="shared" si="28"/>
        <v/>
      </c>
      <c r="Z62" s="131" t="str">
        <f t="shared" si="28"/>
        <v/>
      </c>
      <c r="AA62" s="131" t="str">
        <f t="shared" si="28"/>
        <v/>
      </c>
      <c r="AB62" s="131" t="str">
        <f t="shared" si="28"/>
        <v/>
      </c>
      <c r="AC62" s="131" t="str">
        <f t="shared" si="28"/>
        <v/>
      </c>
      <c r="AD62" s="131" t="str">
        <f t="shared" si="28"/>
        <v/>
      </c>
      <c r="AE62" s="131" t="str">
        <f t="shared" si="28"/>
        <v/>
      </c>
      <c r="AF62" s="131" t="str">
        <f t="shared" si="29"/>
        <v/>
      </c>
      <c r="AG62" s="131" t="str">
        <f t="shared" si="29"/>
        <v/>
      </c>
      <c r="AH62" s="131" t="str">
        <f t="shared" si="29"/>
        <v/>
      </c>
      <c r="AI62" s="131" t="str">
        <f t="shared" si="29"/>
        <v/>
      </c>
      <c r="AJ62" s="131" t="str">
        <f t="shared" si="29"/>
        <v/>
      </c>
      <c r="AK62" s="131" t="str">
        <f t="shared" si="29"/>
        <v/>
      </c>
      <c r="AL62" s="131" t="str">
        <f t="shared" si="29"/>
        <v/>
      </c>
      <c r="AM62" s="131" t="str">
        <f t="shared" si="29"/>
        <v/>
      </c>
      <c r="AN62" s="131" t="str">
        <f t="shared" si="29"/>
        <v/>
      </c>
      <c r="AO62" s="131" t="str">
        <f t="shared" si="29"/>
        <v/>
      </c>
      <c r="AP62" s="131" t="str">
        <f t="shared" si="30"/>
        <v/>
      </c>
      <c r="AQ62" s="131" t="str">
        <f t="shared" si="30"/>
        <v/>
      </c>
      <c r="AR62" s="131" t="str">
        <f t="shared" si="30"/>
        <v/>
      </c>
      <c r="AS62" s="131" t="str">
        <f t="shared" si="30"/>
        <v/>
      </c>
      <c r="AT62" s="131" t="str">
        <f t="shared" si="30"/>
        <v/>
      </c>
      <c r="AU62" s="131" t="str">
        <f t="shared" si="30"/>
        <v/>
      </c>
      <c r="AV62" s="131" t="str">
        <f t="shared" si="30"/>
        <v/>
      </c>
      <c r="AW62" s="131" t="str">
        <f t="shared" si="30"/>
        <v/>
      </c>
      <c r="AX62" s="131" t="str">
        <f t="shared" si="30"/>
        <v/>
      </c>
      <c r="AY62" s="131" t="str">
        <f t="shared" si="30"/>
        <v/>
      </c>
      <c r="AZ62" s="131" t="str">
        <f t="shared" si="30"/>
        <v/>
      </c>
    </row>
    <row r="63" spans="1:52" x14ac:dyDescent="0.2">
      <c r="A63" s="135">
        <v>54</v>
      </c>
      <c r="B63" s="131" t="str">
        <f t="shared" si="26"/>
        <v/>
      </c>
      <c r="C63" s="131" t="str">
        <f t="shared" si="26"/>
        <v/>
      </c>
      <c r="D63" s="131" t="str">
        <f t="shared" si="26"/>
        <v/>
      </c>
      <c r="E63" s="131" t="str">
        <f t="shared" si="26"/>
        <v/>
      </c>
      <c r="F63" s="131" t="str">
        <f t="shared" si="26"/>
        <v/>
      </c>
      <c r="G63" s="131" t="str">
        <f t="shared" si="26"/>
        <v/>
      </c>
      <c r="H63" s="131" t="str">
        <f t="shared" si="26"/>
        <v/>
      </c>
      <c r="I63" s="131" t="str">
        <f t="shared" si="26"/>
        <v/>
      </c>
      <c r="J63" s="131" t="str">
        <f t="shared" si="26"/>
        <v/>
      </c>
      <c r="K63" s="131" t="str">
        <f t="shared" si="26"/>
        <v/>
      </c>
      <c r="L63" s="131" t="str">
        <f t="shared" si="27"/>
        <v/>
      </c>
      <c r="M63" s="131" t="str">
        <f t="shared" si="27"/>
        <v/>
      </c>
      <c r="N63" s="131" t="str">
        <f t="shared" si="27"/>
        <v/>
      </c>
      <c r="O63" s="131" t="str">
        <f t="shared" si="27"/>
        <v/>
      </c>
      <c r="P63" s="131" t="str">
        <f t="shared" si="27"/>
        <v/>
      </c>
      <c r="Q63" s="131" t="str">
        <f t="shared" si="27"/>
        <v/>
      </c>
      <c r="R63" s="131" t="str">
        <f t="shared" si="27"/>
        <v/>
      </c>
      <c r="S63" s="131" t="str">
        <f t="shared" si="27"/>
        <v/>
      </c>
      <c r="T63" s="131" t="str">
        <f t="shared" si="27"/>
        <v/>
      </c>
      <c r="U63" s="131" t="str">
        <f t="shared" si="27"/>
        <v/>
      </c>
      <c r="V63" s="131" t="str">
        <f t="shared" si="28"/>
        <v/>
      </c>
      <c r="W63" s="131" t="str">
        <f t="shared" si="28"/>
        <v/>
      </c>
      <c r="X63" s="131" t="str">
        <f t="shared" si="28"/>
        <v/>
      </c>
      <c r="Y63" s="131" t="str">
        <f t="shared" si="28"/>
        <v/>
      </c>
      <c r="Z63" s="131" t="str">
        <f t="shared" si="28"/>
        <v/>
      </c>
      <c r="AA63" s="131" t="str">
        <f t="shared" si="28"/>
        <v/>
      </c>
      <c r="AB63" s="131" t="str">
        <f t="shared" si="28"/>
        <v/>
      </c>
      <c r="AC63" s="131" t="str">
        <f t="shared" si="28"/>
        <v/>
      </c>
      <c r="AD63" s="131" t="str">
        <f t="shared" si="28"/>
        <v/>
      </c>
      <c r="AE63" s="131" t="str">
        <f t="shared" si="28"/>
        <v/>
      </c>
      <c r="AF63" s="131" t="str">
        <f t="shared" si="29"/>
        <v/>
      </c>
      <c r="AG63" s="131" t="str">
        <f t="shared" si="29"/>
        <v/>
      </c>
      <c r="AH63" s="131" t="str">
        <f t="shared" si="29"/>
        <v/>
      </c>
      <c r="AI63" s="131" t="str">
        <f t="shared" si="29"/>
        <v/>
      </c>
      <c r="AJ63" s="131" t="str">
        <f t="shared" si="29"/>
        <v/>
      </c>
      <c r="AK63" s="131" t="str">
        <f t="shared" si="29"/>
        <v/>
      </c>
      <c r="AL63" s="131" t="str">
        <f t="shared" si="29"/>
        <v/>
      </c>
      <c r="AM63" s="131" t="str">
        <f t="shared" si="29"/>
        <v/>
      </c>
      <c r="AN63" s="131" t="str">
        <f t="shared" si="29"/>
        <v/>
      </c>
      <c r="AO63" s="131" t="str">
        <f t="shared" si="29"/>
        <v/>
      </c>
      <c r="AP63" s="131" t="str">
        <f t="shared" si="30"/>
        <v/>
      </c>
      <c r="AQ63" s="131" t="str">
        <f t="shared" si="30"/>
        <v/>
      </c>
      <c r="AR63" s="131" t="str">
        <f t="shared" si="30"/>
        <v/>
      </c>
      <c r="AS63" s="131" t="str">
        <f t="shared" si="30"/>
        <v/>
      </c>
      <c r="AT63" s="131" t="str">
        <f t="shared" si="30"/>
        <v/>
      </c>
      <c r="AU63" s="131" t="str">
        <f t="shared" si="30"/>
        <v/>
      </c>
      <c r="AV63" s="131" t="str">
        <f t="shared" si="30"/>
        <v/>
      </c>
      <c r="AW63" s="131" t="str">
        <f t="shared" si="30"/>
        <v/>
      </c>
      <c r="AX63" s="131" t="str">
        <f t="shared" si="30"/>
        <v/>
      </c>
      <c r="AY63" s="131" t="str">
        <f t="shared" si="30"/>
        <v/>
      </c>
      <c r="AZ63" s="131" t="str">
        <f t="shared" si="30"/>
        <v/>
      </c>
    </row>
    <row r="64" spans="1:52" x14ac:dyDescent="0.2">
      <c r="A64" s="135">
        <v>55</v>
      </c>
      <c r="B64" s="131" t="str">
        <f t="shared" si="26"/>
        <v/>
      </c>
      <c r="C64" s="131" t="str">
        <f t="shared" si="26"/>
        <v/>
      </c>
      <c r="D64" s="131" t="str">
        <f t="shared" si="26"/>
        <v/>
      </c>
      <c r="E64" s="131" t="str">
        <f t="shared" si="26"/>
        <v/>
      </c>
      <c r="F64" s="131" t="str">
        <f t="shared" si="26"/>
        <v/>
      </c>
      <c r="G64" s="131" t="str">
        <f t="shared" si="26"/>
        <v/>
      </c>
      <c r="H64" s="131" t="str">
        <f t="shared" si="26"/>
        <v/>
      </c>
      <c r="I64" s="131" t="str">
        <f t="shared" si="26"/>
        <v/>
      </c>
      <c r="J64" s="131" t="str">
        <f t="shared" si="26"/>
        <v/>
      </c>
      <c r="K64" s="131" t="str">
        <f t="shared" si="26"/>
        <v/>
      </c>
      <c r="L64" s="131" t="str">
        <f t="shared" si="27"/>
        <v/>
      </c>
      <c r="M64" s="131" t="str">
        <f t="shared" si="27"/>
        <v/>
      </c>
      <c r="N64" s="131" t="str">
        <f t="shared" si="27"/>
        <v/>
      </c>
      <c r="O64" s="131" t="str">
        <f t="shared" si="27"/>
        <v/>
      </c>
      <c r="P64" s="131" t="str">
        <f t="shared" si="27"/>
        <v/>
      </c>
      <c r="Q64" s="131" t="str">
        <f t="shared" si="27"/>
        <v/>
      </c>
      <c r="R64" s="131" t="str">
        <f t="shared" si="27"/>
        <v/>
      </c>
      <c r="S64" s="131" t="str">
        <f t="shared" si="27"/>
        <v/>
      </c>
      <c r="T64" s="131" t="str">
        <f t="shared" si="27"/>
        <v/>
      </c>
      <c r="U64" s="131" t="str">
        <f t="shared" si="27"/>
        <v/>
      </c>
      <c r="V64" s="131" t="str">
        <f t="shared" si="28"/>
        <v/>
      </c>
      <c r="W64" s="131" t="str">
        <f t="shared" si="28"/>
        <v/>
      </c>
      <c r="X64" s="131" t="str">
        <f t="shared" si="28"/>
        <v/>
      </c>
      <c r="Y64" s="131" t="str">
        <f t="shared" si="28"/>
        <v/>
      </c>
      <c r="Z64" s="131" t="str">
        <f t="shared" si="28"/>
        <v/>
      </c>
      <c r="AA64" s="131" t="str">
        <f t="shared" si="28"/>
        <v/>
      </c>
      <c r="AB64" s="131" t="str">
        <f t="shared" si="28"/>
        <v/>
      </c>
      <c r="AC64" s="131" t="str">
        <f t="shared" si="28"/>
        <v/>
      </c>
      <c r="AD64" s="131" t="str">
        <f t="shared" si="28"/>
        <v/>
      </c>
      <c r="AE64" s="131" t="str">
        <f t="shared" si="28"/>
        <v/>
      </c>
      <c r="AF64" s="131" t="str">
        <f t="shared" si="29"/>
        <v/>
      </c>
      <c r="AG64" s="131" t="str">
        <f t="shared" si="29"/>
        <v/>
      </c>
      <c r="AH64" s="131" t="str">
        <f t="shared" si="29"/>
        <v/>
      </c>
      <c r="AI64" s="131" t="str">
        <f t="shared" si="29"/>
        <v/>
      </c>
      <c r="AJ64" s="131" t="str">
        <f t="shared" si="29"/>
        <v/>
      </c>
      <c r="AK64" s="131" t="str">
        <f t="shared" si="29"/>
        <v/>
      </c>
      <c r="AL64" s="131" t="str">
        <f t="shared" si="29"/>
        <v/>
      </c>
      <c r="AM64" s="131" t="str">
        <f t="shared" si="29"/>
        <v/>
      </c>
      <c r="AN64" s="131" t="str">
        <f t="shared" si="29"/>
        <v/>
      </c>
      <c r="AO64" s="131" t="str">
        <f t="shared" si="29"/>
        <v/>
      </c>
      <c r="AP64" s="131" t="str">
        <f t="shared" si="30"/>
        <v/>
      </c>
      <c r="AQ64" s="131" t="str">
        <f t="shared" si="30"/>
        <v/>
      </c>
      <c r="AR64" s="131" t="str">
        <f t="shared" si="30"/>
        <v/>
      </c>
      <c r="AS64" s="131" t="str">
        <f t="shared" si="30"/>
        <v/>
      </c>
      <c r="AT64" s="131" t="str">
        <f t="shared" si="30"/>
        <v/>
      </c>
      <c r="AU64" s="131" t="str">
        <f t="shared" si="30"/>
        <v/>
      </c>
      <c r="AV64" s="131" t="str">
        <f t="shared" si="30"/>
        <v/>
      </c>
      <c r="AW64" s="131" t="str">
        <f t="shared" si="30"/>
        <v/>
      </c>
      <c r="AX64" s="131" t="str">
        <f t="shared" si="30"/>
        <v/>
      </c>
      <c r="AY64" s="131" t="str">
        <f t="shared" si="30"/>
        <v/>
      </c>
      <c r="AZ64" s="131" t="str">
        <f t="shared" si="30"/>
        <v/>
      </c>
    </row>
    <row r="65" spans="1:52" x14ac:dyDescent="0.2">
      <c r="A65" s="135">
        <v>56</v>
      </c>
      <c r="B65" s="131" t="str">
        <f t="shared" si="26"/>
        <v/>
      </c>
      <c r="C65" s="131" t="str">
        <f t="shared" si="26"/>
        <v/>
      </c>
      <c r="D65" s="131" t="str">
        <f t="shared" si="26"/>
        <v/>
      </c>
      <c r="E65" s="131" t="str">
        <f t="shared" si="26"/>
        <v/>
      </c>
      <c r="F65" s="131" t="str">
        <f t="shared" si="26"/>
        <v/>
      </c>
      <c r="G65" s="131" t="str">
        <f t="shared" si="26"/>
        <v/>
      </c>
      <c r="H65" s="131" t="str">
        <f t="shared" si="26"/>
        <v/>
      </c>
      <c r="I65" s="131" t="str">
        <f t="shared" si="26"/>
        <v/>
      </c>
      <c r="J65" s="131" t="str">
        <f t="shared" si="26"/>
        <v/>
      </c>
      <c r="K65" s="131" t="str">
        <f t="shared" si="26"/>
        <v/>
      </c>
      <c r="L65" s="131" t="str">
        <f t="shared" si="27"/>
        <v/>
      </c>
      <c r="M65" s="131" t="str">
        <f t="shared" si="27"/>
        <v/>
      </c>
      <c r="N65" s="131" t="str">
        <f t="shared" si="27"/>
        <v/>
      </c>
      <c r="O65" s="131" t="str">
        <f t="shared" si="27"/>
        <v/>
      </c>
      <c r="P65" s="131" t="str">
        <f t="shared" si="27"/>
        <v/>
      </c>
      <c r="Q65" s="131" t="str">
        <f t="shared" si="27"/>
        <v/>
      </c>
      <c r="R65" s="131" t="str">
        <f t="shared" si="27"/>
        <v/>
      </c>
      <c r="S65" s="131" t="str">
        <f t="shared" si="27"/>
        <v/>
      </c>
      <c r="T65" s="131" t="str">
        <f t="shared" si="27"/>
        <v/>
      </c>
      <c r="U65" s="131" t="str">
        <f t="shared" si="27"/>
        <v/>
      </c>
      <c r="V65" s="131" t="str">
        <f t="shared" si="28"/>
        <v/>
      </c>
      <c r="W65" s="131" t="str">
        <f t="shared" si="28"/>
        <v/>
      </c>
      <c r="X65" s="131" t="str">
        <f t="shared" si="28"/>
        <v/>
      </c>
      <c r="Y65" s="131" t="str">
        <f t="shared" si="28"/>
        <v/>
      </c>
      <c r="Z65" s="131" t="str">
        <f t="shared" si="28"/>
        <v/>
      </c>
      <c r="AA65" s="131" t="str">
        <f t="shared" si="28"/>
        <v/>
      </c>
      <c r="AB65" s="131" t="str">
        <f t="shared" si="28"/>
        <v/>
      </c>
      <c r="AC65" s="131" t="str">
        <f t="shared" si="28"/>
        <v/>
      </c>
      <c r="AD65" s="131" t="str">
        <f t="shared" si="28"/>
        <v/>
      </c>
      <c r="AE65" s="131" t="str">
        <f t="shared" si="28"/>
        <v/>
      </c>
      <c r="AF65" s="131" t="str">
        <f t="shared" si="29"/>
        <v/>
      </c>
      <c r="AG65" s="131" t="str">
        <f t="shared" si="29"/>
        <v/>
      </c>
      <c r="AH65" s="131" t="str">
        <f t="shared" si="29"/>
        <v/>
      </c>
      <c r="AI65" s="131" t="str">
        <f t="shared" si="29"/>
        <v/>
      </c>
      <c r="AJ65" s="131" t="str">
        <f t="shared" si="29"/>
        <v/>
      </c>
      <c r="AK65" s="131" t="str">
        <f t="shared" si="29"/>
        <v/>
      </c>
      <c r="AL65" s="131" t="str">
        <f t="shared" si="29"/>
        <v/>
      </c>
      <c r="AM65" s="131" t="str">
        <f t="shared" si="29"/>
        <v/>
      </c>
      <c r="AN65" s="131" t="str">
        <f t="shared" si="29"/>
        <v/>
      </c>
      <c r="AO65" s="131" t="str">
        <f t="shared" si="29"/>
        <v/>
      </c>
      <c r="AP65" s="131" t="str">
        <f t="shared" si="30"/>
        <v/>
      </c>
      <c r="AQ65" s="131" t="str">
        <f t="shared" si="30"/>
        <v/>
      </c>
      <c r="AR65" s="131" t="str">
        <f t="shared" si="30"/>
        <v/>
      </c>
      <c r="AS65" s="131" t="str">
        <f t="shared" si="30"/>
        <v/>
      </c>
      <c r="AT65" s="131" t="str">
        <f t="shared" si="30"/>
        <v/>
      </c>
      <c r="AU65" s="131" t="str">
        <f t="shared" si="30"/>
        <v/>
      </c>
      <c r="AV65" s="131" t="str">
        <f t="shared" si="30"/>
        <v/>
      </c>
      <c r="AW65" s="131" t="str">
        <f t="shared" si="30"/>
        <v/>
      </c>
      <c r="AX65" s="131" t="str">
        <f t="shared" si="30"/>
        <v/>
      </c>
      <c r="AY65" s="131" t="str">
        <f t="shared" si="30"/>
        <v/>
      </c>
      <c r="AZ65" s="131" t="str">
        <f t="shared" si="30"/>
        <v/>
      </c>
    </row>
    <row r="66" spans="1:52" x14ac:dyDescent="0.2">
      <c r="A66" s="135">
        <v>57</v>
      </c>
      <c r="B66" s="131" t="str">
        <f t="shared" si="26"/>
        <v/>
      </c>
      <c r="C66" s="131" t="str">
        <f t="shared" si="26"/>
        <v/>
      </c>
      <c r="D66" s="131" t="str">
        <f t="shared" si="26"/>
        <v/>
      </c>
      <c r="E66" s="131" t="str">
        <f t="shared" si="26"/>
        <v/>
      </c>
      <c r="F66" s="131" t="str">
        <f t="shared" si="26"/>
        <v/>
      </c>
      <c r="G66" s="131" t="str">
        <f t="shared" si="26"/>
        <v/>
      </c>
      <c r="H66" s="131" t="str">
        <f t="shared" si="26"/>
        <v/>
      </c>
      <c r="I66" s="131" t="str">
        <f t="shared" si="26"/>
        <v/>
      </c>
      <c r="J66" s="131" t="str">
        <f t="shared" si="26"/>
        <v/>
      </c>
      <c r="K66" s="131" t="str">
        <f t="shared" si="26"/>
        <v/>
      </c>
      <c r="L66" s="131" t="str">
        <f t="shared" si="27"/>
        <v/>
      </c>
      <c r="M66" s="131" t="str">
        <f t="shared" si="27"/>
        <v/>
      </c>
      <c r="N66" s="131" t="str">
        <f t="shared" si="27"/>
        <v/>
      </c>
      <c r="O66" s="131" t="str">
        <f t="shared" si="27"/>
        <v/>
      </c>
      <c r="P66" s="131" t="str">
        <f t="shared" si="27"/>
        <v/>
      </c>
      <c r="Q66" s="131" t="str">
        <f t="shared" si="27"/>
        <v/>
      </c>
      <c r="R66" s="131" t="str">
        <f t="shared" si="27"/>
        <v/>
      </c>
      <c r="S66" s="131" t="str">
        <f t="shared" si="27"/>
        <v/>
      </c>
      <c r="T66" s="131" t="str">
        <f t="shared" si="27"/>
        <v/>
      </c>
      <c r="U66" s="131" t="str">
        <f t="shared" si="27"/>
        <v/>
      </c>
      <c r="V66" s="131" t="str">
        <f t="shared" si="28"/>
        <v/>
      </c>
      <c r="W66" s="131" t="str">
        <f t="shared" si="28"/>
        <v/>
      </c>
      <c r="X66" s="131" t="str">
        <f t="shared" si="28"/>
        <v/>
      </c>
      <c r="Y66" s="131" t="str">
        <f t="shared" si="28"/>
        <v/>
      </c>
      <c r="Z66" s="131" t="str">
        <f t="shared" si="28"/>
        <v/>
      </c>
      <c r="AA66" s="131" t="str">
        <f t="shared" si="28"/>
        <v/>
      </c>
      <c r="AB66" s="131" t="str">
        <f t="shared" si="28"/>
        <v/>
      </c>
      <c r="AC66" s="131" t="str">
        <f t="shared" si="28"/>
        <v/>
      </c>
      <c r="AD66" s="131" t="str">
        <f t="shared" si="28"/>
        <v/>
      </c>
      <c r="AE66" s="131" t="str">
        <f t="shared" si="28"/>
        <v/>
      </c>
      <c r="AF66" s="131" t="str">
        <f t="shared" si="29"/>
        <v/>
      </c>
      <c r="AG66" s="131" t="str">
        <f t="shared" si="29"/>
        <v/>
      </c>
      <c r="AH66" s="131" t="str">
        <f t="shared" si="29"/>
        <v/>
      </c>
      <c r="AI66" s="131" t="str">
        <f t="shared" si="29"/>
        <v/>
      </c>
      <c r="AJ66" s="131" t="str">
        <f t="shared" si="29"/>
        <v/>
      </c>
      <c r="AK66" s="131" t="str">
        <f t="shared" si="29"/>
        <v/>
      </c>
      <c r="AL66" s="131" t="str">
        <f t="shared" si="29"/>
        <v/>
      </c>
      <c r="AM66" s="131" t="str">
        <f t="shared" si="29"/>
        <v/>
      </c>
      <c r="AN66" s="131" t="str">
        <f t="shared" si="29"/>
        <v/>
      </c>
      <c r="AO66" s="131" t="str">
        <f t="shared" si="29"/>
        <v/>
      </c>
      <c r="AP66" s="131" t="str">
        <f t="shared" si="30"/>
        <v/>
      </c>
      <c r="AQ66" s="131" t="str">
        <f t="shared" si="30"/>
        <v/>
      </c>
      <c r="AR66" s="131" t="str">
        <f t="shared" si="30"/>
        <v/>
      </c>
      <c r="AS66" s="131" t="str">
        <f t="shared" si="30"/>
        <v/>
      </c>
      <c r="AT66" s="131" t="str">
        <f t="shared" si="30"/>
        <v/>
      </c>
      <c r="AU66" s="131" t="str">
        <f t="shared" si="30"/>
        <v/>
      </c>
      <c r="AV66" s="131" t="str">
        <f t="shared" si="30"/>
        <v/>
      </c>
      <c r="AW66" s="131" t="str">
        <f t="shared" si="30"/>
        <v/>
      </c>
      <c r="AX66" s="131" t="str">
        <f t="shared" si="30"/>
        <v/>
      </c>
      <c r="AY66" s="131" t="str">
        <f t="shared" si="30"/>
        <v/>
      </c>
      <c r="AZ66" s="131" t="str">
        <f t="shared" si="30"/>
        <v/>
      </c>
    </row>
    <row r="67" spans="1:52" x14ac:dyDescent="0.2">
      <c r="A67" s="135">
        <v>58</v>
      </c>
      <c r="B67" s="131" t="str">
        <f t="shared" si="26"/>
        <v/>
      </c>
      <c r="C67" s="131" t="str">
        <f t="shared" si="26"/>
        <v/>
      </c>
      <c r="D67" s="131" t="str">
        <f t="shared" si="26"/>
        <v/>
      </c>
      <c r="E67" s="131" t="str">
        <f t="shared" si="26"/>
        <v/>
      </c>
      <c r="F67" s="131" t="str">
        <f t="shared" si="26"/>
        <v/>
      </c>
      <c r="G67" s="131" t="str">
        <f t="shared" si="26"/>
        <v/>
      </c>
      <c r="H67" s="131" t="str">
        <f t="shared" si="26"/>
        <v/>
      </c>
      <c r="I67" s="131" t="str">
        <f t="shared" si="26"/>
        <v/>
      </c>
      <c r="J67" s="131" t="str">
        <f t="shared" si="26"/>
        <v/>
      </c>
      <c r="K67" s="131" t="str">
        <f t="shared" si="26"/>
        <v/>
      </c>
      <c r="L67" s="131" t="str">
        <f t="shared" si="27"/>
        <v/>
      </c>
      <c r="M67" s="131" t="str">
        <f t="shared" si="27"/>
        <v/>
      </c>
      <c r="N67" s="131" t="str">
        <f t="shared" si="27"/>
        <v/>
      </c>
      <c r="O67" s="131" t="str">
        <f t="shared" si="27"/>
        <v/>
      </c>
      <c r="P67" s="131" t="str">
        <f t="shared" si="27"/>
        <v/>
      </c>
      <c r="Q67" s="131" t="str">
        <f t="shared" si="27"/>
        <v/>
      </c>
      <c r="R67" s="131" t="str">
        <f t="shared" si="27"/>
        <v/>
      </c>
      <c r="S67" s="131" t="str">
        <f t="shared" si="27"/>
        <v/>
      </c>
      <c r="T67" s="131" t="str">
        <f t="shared" si="27"/>
        <v/>
      </c>
      <c r="U67" s="131" t="str">
        <f t="shared" si="27"/>
        <v/>
      </c>
      <c r="V67" s="131" t="str">
        <f t="shared" si="28"/>
        <v/>
      </c>
      <c r="W67" s="131" t="str">
        <f t="shared" si="28"/>
        <v/>
      </c>
      <c r="X67" s="131" t="str">
        <f t="shared" si="28"/>
        <v/>
      </c>
      <c r="Y67" s="131" t="str">
        <f t="shared" si="28"/>
        <v/>
      </c>
      <c r="Z67" s="131" t="str">
        <f t="shared" si="28"/>
        <v/>
      </c>
      <c r="AA67" s="131" t="str">
        <f t="shared" si="28"/>
        <v/>
      </c>
      <c r="AB67" s="131" t="str">
        <f t="shared" si="28"/>
        <v/>
      </c>
      <c r="AC67" s="131" t="str">
        <f t="shared" si="28"/>
        <v/>
      </c>
      <c r="AD67" s="131" t="str">
        <f t="shared" si="28"/>
        <v/>
      </c>
      <c r="AE67" s="131" t="str">
        <f t="shared" si="28"/>
        <v/>
      </c>
      <c r="AF67" s="131" t="str">
        <f t="shared" si="29"/>
        <v/>
      </c>
      <c r="AG67" s="131" t="str">
        <f t="shared" si="29"/>
        <v/>
      </c>
      <c r="AH67" s="131" t="str">
        <f t="shared" si="29"/>
        <v/>
      </c>
      <c r="AI67" s="131" t="str">
        <f t="shared" si="29"/>
        <v/>
      </c>
      <c r="AJ67" s="131" t="str">
        <f t="shared" si="29"/>
        <v/>
      </c>
      <c r="AK67" s="131" t="str">
        <f t="shared" si="29"/>
        <v/>
      </c>
      <c r="AL67" s="131" t="str">
        <f t="shared" si="29"/>
        <v/>
      </c>
      <c r="AM67" s="131" t="str">
        <f t="shared" si="29"/>
        <v/>
      </c>
      <c r="AN67" s="131" t="str">
        <f t="shared" si="29"/>
        <v/>
      </c>
      <c r="AO67" s="131" t="str">
        <f t="shared" si="29"/>
        <v/>
      </c>
      <c r="AP67" s="131" t="str">
        <f t="shared" si="30"/>
        <v/>
      </c>
      <c r="AQ67" s="131" t="str">
        <f t="shared" si="30"/>
        <v/>
      </c>
      <c r="AR67" s="131" t="str">
        <f t="shared" si="30"/>
        <v/>
      </c>
      <c r="AS67" s="131" t="str">
        <f t="shared" si="30"/>
        <v/>
      </c>
      <c r="AT67" s="131" t="str">
        <f t="shared" si="30"/>
        <v/>
      </c>
      <c r="AU67" s="131" t="str">
        <f t="shared" si="30"/>
        <v/>
      </c>
      <c r="AV67" s="131" t="str">
        <f t="shared" si="30"/>
        <v/>
      </c>
      <c r="AW67" s="131" t="str">
        <f t="shared" si="30"/>
        <v/>
      </c>
      <c r="AX67" s="131" t="str">
        <f t="shared" si="30"/>
        <v/>
      </c>
      <c r="AY67" s="131" t="str">
        <f t="shared" si="30"/>
        <v/>
      </c>
      <c r="AZ67" s="131" t="str">
        <f t="shared" si="30"/>
        <v/>
      </c>
    </row>
    <row r="68" spans="1:52" x14ac:dyDescent="0.2">
      <c r="A68" s="135">
        <v>59</v>
      </c>
      <c r="B68" s="131" t="str">
        <f t="shared" si="26"/>
        <v/>
      </c>
      <c r="C68" s="131" t="str">
        <f t="shared" si="26"/>
        <v/>
      </c>
      <c r="D68" s="131" t="str">
        <f t="shared" si="26"/>
        <v/>
      </c>
      <c r="E68" s="131" t="str">
        <f t="shared" si="26"/>
        <v/>
      </c>
      <c r="F68" s="131" t="str">
        <f t="shared" si="26"/>
        <v/>
      </c>
      <c r="G68" s="131" t="str">
        <f t="shared" si="26"/>
        <v/>
      </c>
      <c r="H68" s="131" t="str">
        <f t="shared" si="26"/>
        <v/>
      </c>
      <c r="I68" s="131" t="str">
        <f t="shared" si="26"/>
        <v/>
      </c>
      <c r="J68" s="131" t="str">
        <f t="shared" si="26"/>
        <v/>
      </c>
      <c r="K68" s="131" t="str">
        <f t="shared" si="26"/>
        <v/>
      </c>
      <c r="L68" s="131" t="str">
        <f t="shared" si="27"/>
        <v/>
      </c>
      <c r="M68" s="131" t="str">
        <f t="shared" si="27"/>
        <v/>
      </c>
      <c r="N68" s="131" t="str">
        <f t="shared" si="27"/>
        <v/>
      </c>
      <c r="O68" s="131" t="str">
        <f t="shared" si="27"/>
        <v/>
      </c>
      <c r="P68" s="131" t="str">
        <f t="shared" si="27"/>
        <v/>
      </c>
      <c r="Q68" s="131" t="str">
        <f t="shared" si="27"/>
        <v/>
      </c>
      <c r="R68" s="131" t="str">
        <f t="shared" si="27"/>
        <v/>
      </c>
      <c r="S68" s="131" t="str">
        <f t="shared" si="27"/>
        <v/>
      </c>
      <c r="T68" s="131" t="str">
        <f t="shared" si="27"/>
        <v/>
      </c>
      <c r="U68" s="131" t="str">
        <f t="shared" si="27"/>
        <v/>
      </c>
      <c r="V68" s="131" t="str">
        <f t="shared" si="28"/>
        <v/>
      </c>
      <c r="W68" s="131" t="str">
        <f t="shared" si="28"/>
        <v/>
      </c>
      <c r="X68" s="131" t="str">
        <f t="shared" si="28"/>
        <v/>
      </c>
      <c r="Y68" s="131" t="str">
        <f t="shared" si="28"/>
        <v/>
      </c>
      <c r="Z68" s="131" t="str">
        <f t="shared" si="28"/>
        <v/>
      </c>
      <c r="AA68" s="131" t="str">
        <f t="shared" si="28"/>
        <v/>
      </c>
      <c r="AB68" s="131" t="str">
        <f t="shared" si="28"/>
        <v/>
      </c>
      <c r="AC68" s="131" t="str">
        <f t="shared" si="28"/>
        <v/>
      </c>
      <c r="AD68" s="131" t="str">
        <f t="shared" si="28"/>
        <v/>
      </c>
      <c r="AE68" s="131" t="str">
        <f t="shared" si="28"/>
        <v/>
      </c>
      <c r="AF68" s="131" t="str">
        <f t="shared" si="29"/>
        <v/>
      </c>
      <c r="AG68" s="131" t="str">
        <f t="shared" si="29"/>
        <v/>
      </c>
      <c r="AH68" s="131" t="str">
        <f t="shared" si="29"/>
        <v/>
      </c>
      <c r="AI68" s="131" t="str">
        <f t="shared" si="29"/>
        <v/>
      </c>
      <c r="AJ68" s="131" t="str">
        <f t="shared" si="29"/>
        <v/>
      </c>
      <c r="AK68" s="131" t="str">
        <f t="shared" si="29"/>
        <v/>
      </c>
      <c r="AL68" s="131" t="str">
        <f t="shared" si="29"/>
        <v/>
      </c>
      <c r="AM68" s="131" t="str">
        <f t="shared" si="29"/>
        <v/>
      </c>
      <c r="AN68" s="131" t="str">
        <f t="shared" si="29"/>
        <v/>
      </c>
      <c r="AO68" s="131" t="str">
        <f t="shared" si="29"/>
        <v/>
      </c>
      <c r="AP68" s="131" t="str">
        <f t="shared" si="30"/>
        <v/>
      </c>
      <c r="AQ68" s="131" t="str">
        <f t="shared" si="30"/>
        <v/>
      </c>
      <c r="AR68" s="131" t="str">
        <f t="shared" si="30"/>
        <v/>
      </c>
      <c r="AS68" s="131" t="str">
        <f t="shared" si="30"/>
        <v/>
      </c>
      <c r="AT68" s="131" t="str">
        <f t="shared" si="30"/>
        <v/>
      </c>
      <c r="AU68" s="131" t="str">
        <f t="shared" si="30"/>
        <v/>
      </c>
      <c r="AV68" s="131" t="str">
        <f t="shared" si="30"/>
        <v/>
      </c>
      <c r="AW68" s="131" t="str">
        <f t="shared" si="30"/>
        <v/>
      </c>
      <c r="AX68" s="131" t="str">
        <f t="shared" si="30"/>
        <v/>
      </c>
      <c r="AY68" s="131" t="str">
        <f t="shared" si="30"/>
        <v/>
      </c>
      <c r="AZ68" s="131" t="str">
        <f t="shared" si="30"/>
        <v/>
      </c>
    </row>
    <row r="69" spans="1:52" x14ac:dyDescent="0.2">
      <c r="A69" s="135">
        <v>60</v>
      </c>
      <c r="B69" s="131" t="str">
        <f t="shared" si="26"/>
        <v/>
      </c>
      <c r="C69" s="131" t="str">
        <f t="shared" si="26"/>
        <v/>
      </c>
      <c r="D69" s="131" t="str">
        <f t="shared" si="26"/>
        <v/>
      </c>
      <c r="E69" s="131" t="str">
        <f t="shared" si="26"/>
        <v/>
      </c>
      <c r="F69" s="131" t="str">
        <f t="shared" si="26"/>
        <v/>
      </c>
      <c r="G69" s="131" t="str">
        <f t="shared" si="26"/>
        <v/>
      </c>
      <c r="H69" s="131" t="str">
        <f t="shared" si="26"/>
        <v/>
      </c>
      <c r="I69" s="131" t="str">
        <f t="shared" si="26"/>
        <v/>
      </c>
      <c r="J69" s="131" t="str">
        <f t="shared" si="26"/>
        <v/>
      </c>
      <c r="K69" s="131" t="str">
        <f t="shared" si="26"/>
        <v/>
      </c>
      <c r="L69" s="131" t="str">
        <f t="shared" si="27"/>
        <v/>
      </c>
      <c r="M69" s="131" t="str">
        <f t="shared" si="27"/>
        <v/>
      </c>
      <c r="N69" s="131" t="str">
        <f t="shared" si="27"/>
        <v/>
      </c>
      <c r="O69" s="131" t="str">
        <f t="shared" si="27"/>
        <v/>
      </c>
      <c r="P69" s="131" t="str">
        <f t="shared" si="27"/>
        <v/>
      </c>
      <c r="Q69" s="131" t="str">
        <f t="shared" si="27"/>
        <v/>
      </c>
      <c r="R69" s="131" t="str">
        <f t="shared" si="27"/>
        <v/>
      </c>
      <c r="S69" s="131" t="str">
        <f t="shared" si="27"/>
        <v/>
      </c>
      <c r="T69" s="131" t="str">
        <f t="shared" si="27"/>
        <v/>
      </c>
      <c r="U69" s="131" t="str">
        <f t="shared" si="27"/>
        <v/>
      </c>
      <c r="V69" s="131" t="str">
        <f t="shared" si="28"/>
        <v/>
      </c>
      <c r="W69" s="131" t="str">
        <f t="shared" si="28"/>
        <v/>
      </c>
      <c r="X69" s="131" t="str">
        <f t="shared" si="28"/>
        <v/>
      </c>
      <c r="Y69" s="131" t="str">
        <f t="shared" si="28"/>
        <v/>
      </c>
      <c r="Z69" s="131" t="str">
        <f t="shared" si="28"/>
        <v/>
      </c>
      <c r="AA69" s="131" t="str">
        <f t="shared" si="28"/>
        <v/>
      </c>
      <c r="AB69" s="131" t="str">
        <f t="shared" si="28"/>
        <v/>
      </c>
      <c r="AC69" s="131" t="str">
        <f t="shared" si="28"/>
        <v/>
      </c>
      <c r="AD69" s="131" t="str">
        <f t="shared" si="28"/>
        <v/>
      </c>
      <c r="AE69" s="131" t="str">
        <f t="shared" si="28"/>
        <v/>
      </c>
      <c r="AF69" s="131" t="str">
        <f t="shared" si="29"/>
        <v/>
      </c>
      <c r="AG69" s="131" t="str">
        <f t="shared" si="29"/>
        <v/>
      </c>
      <c r="AH69" s="131" t="str">
        <f t="shared" si="29"/>
        <v/>
      </c>
      <c r="AI69" s="131" t="str">
        <f t="shared" si="29"/>
        <v/>
      </c>
      <c r="AJ69" s="131" t="str">
        <f t="shared" si="29"/>
        <v/>
      </c>
      <c r="AK69" s="131" t="str">
        <f t="shared" si="29"/>
        <v/>
      </c>
      <c r="AL69" s="131" t="str">
        <f t="shared" si="29"/>
        <v/>
      </c>
      <c r="AM69" s="131" t="str">
        <f t="shared" si="29"/>
        <v/>
      </c>
      <c r="AN69" s="131" t="str">
        <f t="shared" si="29"/>
        <v/>
      </c>
      <c r="AO69" s="131" t="str">
        <f t="shared" si="29"/>
        <v/>
      </c>
      <c r="AP69" s="131" t="str">
        <f t="shared" si="30"/>
        <v/>
      </c>
      <c r="AQ69" s="131" t="str">
        <f t="shared" si="30"/>
        <v/>
      </c>
      <c r="AR69" s="131" t="str">
        <f t="shared" si="30"/>
        <v/>
      </c>
      <c r="AS69" s="131" t="str">
        <f t="shared" si="30"/>
        <v/>
      </c>
      <c r="AT69" s="131" t="str">
        <f t="shared" si="30"/>
        <v/>
      </c>
      <c r="AU69" s="131" t="str">
        <f t="shared" si="30"/>
        <v/>
      </c>
      <c r="AV69" s="131" t="str">
        <f t="shared" si="30"/>
        <v/>
      </c>
      <c r="AW69" s="131" t="str">
        <f t="shared" si="30"/>
        <v/>
      </c>
      <c r="AX69" s="131" t="str">
        <f t="shared" si="30"/>
        <v/>
      </c>
      <c r="AY69" s="131" t="str">
        <f t="shared" si="30"/>
        <v/>
      </c>
      <c r="AZ69" s="131" t="str">
        <f t="shared" si="30"/>
        <v/>
      </c>
    </row>
    <row r="70" spans="1:52" x14ac:dyDescent="0.2">
      <c r="A70" s="135">
        <v>61</v>
      </c>
      <c r="B70" s="131" t="str">
        <f t="shared" ref="B70:K79" si="31">IFERROR(VLOOKUP($B$3&amp;"_"&amp;B$8&amp;$A70,LookUpTable_CountyName_AllYears,3,FALSE),"")</f>
        <v/>
      </c>
      <c r="C70" s="131" t="str">
        <f t="shared" si="31"/>
        <v/>
      </c>
      <c r="D70" s="131" t="str">
        <f t="shared" si="31"/>
        <v/>
      </c>
      <c r="E70" s="131" t="str">
        <f t="shared" si="31"/>
        <v/>
      </c>
      <c r="F70" s="131" t="str">
        <f t="shared" si="31"/>
        <v/>
      </c>
      <c r="G70" s="131" t="str">
        <f t="shared" si="31"/>
        <v/>
      </c>
      <c r="H70" s="131" t="str">
        <f t="shared" si="31"/>
        <v/>
      </c>
      <c r="I70" s="131" t="str">
        <f t="shared" si="31"/>
        <v/>
      </c>
      <c r="J70" s="131" t="str">
        <f t="shared" si="31"/>
        <v/>
      </c>
      <c r="K70" s="131" t="str">
        <f t="shared" si="31"/>
        <v/>
      </c>
      <c r="L70" s="131" t="str">
        <f t="shared" ref="L70:U79" si="32">IFERROR(VLOOKUP($B$3&amp;"_"&amp;L$8&amp;$A70,LookUpTable_CountyName_AllYears,3,FALSE),"")</f>
        <v/>
      </c>
      <c r="M70" s="131" t="str">
        <f t="shared" si="32"/>
        <v/>
      </c>
      <c r="N70" s="131" t="str">
        <f t="shared" si="32"/>
        <v/>
      </c>
      <c r="O70" s="131" t="str">
        <f t="shared" si="32"/>
        <v/>
      </c>
      <c r="P70" s="131" t="str">
        <f t="shared" si="32"/>
        <v/>
      </c>
      <c r="Q70" s="131" t="str">
        <f t="shared" si="32"/>
        <v/>
      </c>
      <c r="R70" s="131" t="str">
        <f t="shared" si="32"/>
        <v/>
      </c>
      <c r="S70" s="131" t="str">
        <f t="shared" si="32"/>
        <v/>
      </c>
      <c r="T70" s="131" t="str">
        <f t="shared" si="32"/>
        <v/>
      </c>
      <c r="U70" s="131" t="str">
        <f t="shared" si="32"/>
        <v/>
      </c>
      <c r="V70" s="131" t="str">
        <f t="shared" ref="V70:AE79" si="33">IFERROR(VLOOKUP($B$3&amp;"_"&amp;V$8&amp;$A70,LookUpTable_CountyName_AllYears,3,FALSE),"")</f>
        <v/>
      </c>
      <c r="W70" s="131" t="str">
        <f t="shared" si="33"/>
        <v/>
      </c>
      <c r="X70" s="131" t="str">
        <f t="shared" si="33"/>
        <v/>
      </c>
      <c r="Y70" s="131" t="str">
        <f t="shared" si="33"/>
        <v/>
      </c>
      <c r="Z70" s="131" t="str">
        <f t="shared" si="33"/>
        <v/>
      </c>
      <c r="AA70" s="131" t="str">
        <f t="shared" si="33"/>
        <v/>
      </c>
      <c r="AB70" s="131" t="str">
        <f t="shared" si="33"/>
        <v/>
      </c>
      <c r="AC70" s="131" t="str">
        <f t="shared" si="33"/>
        <v/>
      </c>
      <c r="AD70" s="131" t="str">
        <f t="shared" si="33"/>
        <v/>
      </c>
      <c r="AE70" s="131" t="str">
        <f t="shared" si="33"/>
        <v/>
      </c>
      <c r="AF70" s="131" t="str">
        <f t="shared" ref="AF70:AO79" si="34">IFERROR(VLOOKUP($B$3&amp;"_"&amp;AF$8&amp;$A70,LookUpTable_CountyName_AllYears,3,FALSE),"")</f>
        <v/>
      </c>
      <c r="AG70" s="131" t="str">
        <f t="shared" si="34"/>
        <v/>
      </c>
      <c r="AH70" s="131" t="str">
        <f t="shared" si="34"/>
        <v/>
      </c>
      <c r="AI70" s="131" t="str">
        <f t="shared" si="34"/>
        <v/>
      </c>
      <c r="AJ70" s="131" t="str">
        <f t="shared" si="34"/>
        <v/>
      </c>
      <c r="AK70" s="131" t="str">
        <f t="shared" si="34"/>
        <v/>
      </c>
      <c r="AL70" s="131" t="str">
        <f t="shared" si="34"/>
        <v/>
      </c>
      <c r="AM70" s="131" t="str">
        <f t="shared" si="34"/>
        <v/>
      </c>
      <c r="AN70" s="131" t="str">
        <f t="shared" si="34"/>
        <v/>
      </c>
      <c r="AO70" s="131" t="str">
        <f t="shared" si="34"/>
        <v/>
      </c>
      <c r="AP70" s="131" t="str">
        <f t="shared" ref="AP70:AZ79" si="35">IFERROR(VLOOKUP($B$3&amp;"_"&amp;AP$8&amp;$A70,LookUpTable_CountyName_AllYears,3,FALSE),"")</f>
        <v/>
      </c>
      <c r="AQ70" s="131" t="str">
        <f t="shared" si="35"/>
        <v/>
      </c>
      <c r="AR70" s="131" t="str">
        <f t="shared" si="35"/>
        <v/>
      </c>
      <c r="AS70" s="131" t="str">
        <f t="shared" si="35"/>
        <v/>
      </c>
      <c r="AT70" s="131" t="str">
        <f t="shared" si="35"/>
        <v/>
      </c>
      <c r="AU70" s="131" t="str">
        <f t="shared" si="35"/>
        <v/>
      </c>
      <c r="AV70" s="131" t="str">
        <f t="shared" si="35"/>
        <v/>
      </c>
      <c r="AW70" s="131" t="str">
        <f t="shared" si="35"/>
        <v/>
      </c>
      <c r="AX70" s="131" t="str">
        <f t="shared" si="35"/>
        <v/>
      </c>
      <c r="AY70" s="131" t="str">
        <f t="shared" si="35"/>
        <v/>
      </c>
      <c r="AZ70" s="131" t="str">
        <f t="shared" si="35"/>
        <v/>
      </c>
    </row>
    <row r="71" spans="1:52" x14ac:dyDescent="0.2">
      <c r="A71" s="135">
        <v>62</v>
      </c>
      <c r="B71" s="131" t="str">
        <f t="shared" si="31"/>
        <v/>
      </c>
      <c r="C71" s="131" t="str">
        <f t="shared" si="31"/>
        <v/>
      </c>
      <c r="D71" s="131" t="str">
        <f t="shared" si="31"/>
        <v/>
      </c>
      <c r="E71" s="131" t="str">
        <f t="shared" si="31"/>
        <v/>
      </c>
      <c r="F71" s="131" t="str">
        <f t="shared" si="31"/>
        <v/>
      </c>
      <c r="G71" s="131" t="str">
        <f t="shared" si="31"/>
        <v/>
      </c>
      <c r="H71" s="131" t="str">
        <f t="shared" si="31"/>
        <v/>
      </c>
      <c r="I71" s="131" t="str">
        <f t="shared" si="31"/>
        <v/>
      </c>
      <c r="J71" s="131" t="str">
        <f t="shared" si="31"/>
        <v/>
      </c>
      <c r="K71" s="131" t="str">
        <f t="shared" si="31"/>
        <v/>
      </c>
      <c r="L71" s="131" t="str">
        <f t="shared" si="32"/>
        <v/>
      </c>
      <c r="M71" s="131" t="str">
        <f t="shared" si="32"/>
        <v/>
      </c>
      <c r="N71" s="131" t="str">
        <f t="shared" si="32"/>
        <v/>
      </c>
      <c r="O71" s="131" t="str">
        <f t="shared" si="32"/>
        <v/>
      </c>
      <c r="P71" s="131" t="str">
        <f t="shared" si="32"/>
        <v/>
      </c>
      <c r="Q71" s="131" t="str">
        <f t="shared" si="32"/>
        <v/>
      </c>
      <c r="R71" s="131" t="str">
        <f t="shared" si="32"/>
        <v/>
      </c>
      <c r="S71" s="131" t="str">
        <f t="shared" si="32"/>
        <v/>
      </c>
      <c r="T71" s="131" t="str">
        <f t="shared" si="32"/>
        <v/>
      </c>
      <c r="U71" s="131" t="str">
        <f t="shared" si="32"/>
        <v/>
      </c>
      <c r="V71" s="131" t="str">
        <f t="shared" si="33"/>
        <v/>
      </c>
      <c r="W71" s="131" t="str">
        <f t="shared" si="33"/>
        <v/>
      </c>
      <c r="X71" s="131" t="str">
        <f t="shared" si="33"/>
        <v/>
      </c>
      <c r="Y71" s="131" t="str">
        <f t="shared" si="33"/>
        <v/>
      </c>
      <c r="Z71" s="131" t="str">
        <f t="shared" si="33"/>
        <v/>
      </c>
      <c r="AA71" s="131" t="str">
        <f t="shared" si="33"/>
        <v/>
      </c>
      <c r="AB71" s="131" t="str">
        <f t="shared" si="33"/>
        <v/>
      </c>
      <c r="AC71" s="131" t="str">
        <f t="shared" si="33"/>
        <v/>
      </c>
      <c r="AD71" s="131" t="str">
        <f t="shared" si="33"/>
        <v/>
      </c>
      <c r="AE71" s="131" t="str">
        <f t="shared" si="33"/>
        <v/>
      </c>
      <c r="AF71" s="131" t="str">
        <f t="shared" si="34"/>
        <v/>
      </c>
      <c r="AG71" s="131" t="str">
        <f t="shared" si="34"/>
        <v/>
      </c>
      <c r="AH71" s="131" t="str">
        <f t="shared" si="34"/>
        <v/>
      </c>
      <c r="AI71" s="131" t="str">
        <f t="shared" si="34"/>
        <v/>
      </c>
      <c r="AJ71" s="131" t="str">
        <f t="shared" si="34"/>
        <v/>
      </c>
      <c r="AK71" s="131" t="str">
        <f t="shared" si="34"/>
        <v/>
      </c>
      <c r="AL71" s="131" t="str">
        <f t="shared" si="34"/>
        <v/>
      </c>
      <c r="AM71" s="131" t="str">
        <f t="shared" si="34"/>
        <v/>
      </c>
      <c r="AN71" s="131" t="str">
        <f t="shared" si="34"/>
        <v/>
      </c>
      <c r="AO71" s="131" t="str">
        <f t="shared" si="34"/>
        <v/>
      </c>
      <c r="AP71" s="131" t="str">
        <f t="shared" si="35"/>
        <v/>
      </c>
      <c r="AQ71" s="131" t="str">
        <f t="shared" si="35"/>
        <v/>
      </c>
      <c r="AR71" s="131" t="str">
        <f t="shared" si="35"/>
        <v/>
      </c>
      <c r="AS71" s="131" t="str">
        <f t="shared" si="35"/>
        <v/>
      </c>
      <c r="AT71" s="131" t="str">
        <f t="shared" si="35"/>
        <v/>
      </c>
      <c r="AU71" s="131" t="str">
        <f t="shared" si="35"/>
        <v/>
      </c>
      <c r="AV71" s="131" t="str">
        <f t="shared" si="35"/>
        <v/>
      </c>
      <c r="AW71" s="131" t="str">
        <f t="shared" si="35"/>
        <v/>
      </c>
      <c r="AX71" s="131" t="str">
        <f t="shared" si="35"/>
        <v/>
      </c>
      <c r="AY71" s="131" t="str">
        <f t="shared" si="35"/>
        <v/>
      </c>
      <c r="AZ71" s="131" t="str">
        <f t="shared" si="35"/>
        <v/>
      </c>
    </row>
    <row r="72" spans="1:52" x14ac:dyDescent="0.2">
      <c r="A72" s="135">
        <v>63</v>
      </c>
      <c r="B72" s="131" t="str">
        <f t="shared" si="31"/>
        <v/>
      </c>
      <c r="C72" s="131" t="str">
        <f t="shared" si="31"/>
        <v/>
      </c>
      <c r="D72" s="131" t="str">
        <f t="shared" si="31"/>
        <v/>
      </c>
      <c r="E72" s="131" t="str">
        <f t="shared" si="31"/>
        <v/>
      </c>
      <c r="F72" s="131" t="str">
        <f t="shared" si="31"/>
        <v/>
      </c>
      <c r="G72" s="131" t="str">
        <f t="shared" si="31"/>
        <v/>
      </c>
      <c r="H72" s="131" t="str">
        <f t="shared" si="31"/>
        <v/>
      </c>
      <c r="I72" s="131" t="str">
        <f t="shared" si="31"/>
        <v/>
      </c>
      <c r="J72" s="131" t="str">
        <f t="shared" si="31"/>
        <v/>
      </c>
      <c r="K72" s="131" t="str">
        <f t="shared" si="31"/>
        <v/>
      </c>
      <c r="L72" s="131" t="str">
        <f t="shared" si="32"/>
        <v/>
      </c>
      <c r="M72" s="131" t="str">
        <f t="shared" si="32"/>
        <v/>
      </c>
      <c r="N72" s="131" t="str">
        <f t="shared" si="32"/>
        <v/>
      </c>
      <c r="O72" s="131" t="str">
        <f t="shared" si="32"/>
        <v/>
      </c>
      <c r="P72" s="131" t="str">
        <f t="shared" si="32"/>
        <v/>
      </c>
      <c r="Q72" s="131" t="str">
        <f t="shared" si="32"/>
        <v/>
      </c>
      <c r="R72" s="131" t="str">
        <f t="shared" si="32"/>
        <v/>
      </c>
      <c r="S72" s="131" t="str">
        <f t="shared" si="32"/>
        <v/>
      </c>
      <c r="T72" s="131" t="str">
        <f t="shared" si="32"/>
        <v/>
      </c>
      <c r="U72" s="131" t="str">
        <f t="shared" si="32"/>
        <v/>
      </c>
      <c r="V72" s="131" t="str">
        <f t="shared" si="33"/>
        <v/>
      </c>
      <c r="W72" s="131" t="str">
        <f t="shared" si="33"/>
        <v/>
      </c>
      <c r="X72" s="131" t="str">
        <f t="shared" si="33"/>
        <v/>
      </c>
      <c r="Y72" s="131" t="str">
        <f t="shared" si="33"/>
        <v/>
      </c>
      <c r="Z72" s="131" t="str">
        <f t="shared" si="33"/>
        <v/>
      </c>
      <c r="AA72" s="131" t="str">
        <f t="shared" si="33"/>
        <v/>
      </c>
      <c r="AB72" s="131" t="str">
        <f t="shared" si="33"/>
        <v/>
      </c>
      <c r="AC72" s="131" t="str">
        <f t="shared" si="33"/>
        <v/>
      </c>
      <c r="AD72" s="131" t="str">
        <f t="shared" si="33"/>
        <v/>
      </c>
      <c r="AE72" s="131" t="str">
        <f t="shared" si="33"/>
        <v/>
      </c>
      <c r="AF72" s="131" t="str">
        <f t="shared" si="34"/>
        <v/>
      </c>
      <c r="AG72" s="131" t="str">
        <f t="shared" si="34"/>
        <v/>
      </c>
      <c r="AH72" s="131" t="str">
        <f t="shared" si="34"/>
        <v/>
      </c>
      <c r="AI72" s="131" t="str">
        <f t="shared" si="34"/>
        <v/>
      </c>
      <c r="AJ72" s="131" t="str">
        <f t="shared" si="34"/>
        <v/>
      </c>
      <c r="AK72" s="131" t="str">
        <f t="shared" si="34"/>
        <v/>
      </c>
      <c r="AL72" s="131" t="str">
        <f t="shared" si="34"/>
        <v/>
      </c>
      <c r="AM72" s="131" t="str">
        <f t="shared" si="34"/>
        <v/>
      </c>
      <c r="AN72" s="131" t="str">
        <f t="shared" si="34"/>
        <v/>
      </c>
      <c r="AO72" s="131" t="str">
        <f t="shared" si="34"/>
        <v/>
      </c>
      <c r="AP72" s="131" t="str">
        <f t="shared" si="35"/>
        <v/>
      </c>
      <c r="AQ72" s="131" t="str">
        <f t="shared" si="35"/>
        <v/>
      </c>
      <c r="AR72" s="131" t="str">
        <f t="shared" si="35"/>
        <v/>
      </c>
      <c r="AS72" s="131" t="str">
        <f t="shared" si="35"/>
        <v/>
      </c>
      <c r="AT72" s="131" t="str">
        <f t="shared" si="35"/>
        <v/>
      </c>
      <c r="AU72" s="131" t="str">
        <f t="shared" si="35"/>
        <v/>
      </c>
      <c r="AV72" s="131" t="str">
        <f t="shared" si="35"/>
        <v/>
      </c>
      <c r="AW72" s="131" t="str">
        <f t="shared" si="35"/>
        <v/>
      </c>
      <c r="AX72" s="131" t="str">
        <f t="shared" si="35"/>
        <v/>
      </c>
      <c r="AY72" s="131" t="str">
        <f t="shared" si="35"/>
        <v/>
      </c>
      <c r="AZ72" s="131" t="str">
        <f t="shared" si="35"/>
        <v/>
      </c>
    </row>
    <row r="73" spans="1:52" x14ac:dyDescent="0.2">
      <c r="A73" s="135">
        <v>64</v>
      </c>
      <c r="B73" s="131" t="str">
        <f t="shared" si="31"/>
        <v/>
      </c>
      <c r="C73" s="131" t="str">
        <f t="shared" si="31"/>
        <v/>
      </c>
      <c r="D73" s="131" t="str">
        <f t="shared" si="31"/>
        <v/>
      </c>
      <c r="E73" s="131" t="str">
        <f t="shared" si="31"/>
        <v/>
      </c>
      <c r="F73" s="131" t="str">
        <f t="shared" si="31"/>
        <v/>
      </c>
      <c r="G73" s="131" t="str">
        <f t="shared" si="31"/>
        <v/>
      </c>
      <c r="H73" s="131" t="str">
        <f t="shared" si="31"/>
        <v/>
      </c>
      <c r="I73" s="131" t="str">
        <f t="shared" si="31"/>
        <v/>
      </c>
      <c r="J73" s="131" t="str">
        <f t="shared" si="31"/>
        <v/>
      </c>
      <c r="K73" s="131" t="str">
        <f t="shared" si="31"/>
        <v/>
      </c>
      <c r="L73" s="131" t="str">
        <f t="shared" si="32"/>
        <v/>
      </c>
      <c r="M73" s="131" t="str">
        <f t="shared" si="32"/>
        <v/>
      </c>
      <c r="N73" s="131" t="str">
        <f t="shared" si="32"/>
        <v/>
      </c>
      <c r="O73" s="131" t="str">
        <f t="shared" si="32"/>
        <v/>
      </c>
      <c r="P73" s="131" t="str">
        <f t="shared" si="32"/>
        <v/>
      </c>
      <c r="Q73" s="131" t="str">
        <f t="shared" si="32"/>
        <v/>
      </c>
      <c r="R73" s="131" t="str">
        <f t="shared" si="32"/>
        <v/>
      </c>
      <c r="S73" s="131" t="str">
        <f t="shared" si="32"/>
        <v/>
      </c>
      <c r="T73" s="131" t="str">
        <f t="shared" si="32"/>
        <v/>
      </c>
      <c r="U73" s="131" t="str">
        <f t="shared" si="32"/>
        <v/>
      </c>
      <c r="V73" s="131" t="str">
        <f t="shared" si="33"/>
        <v/>
      </c>
      <c r="W73" s="131" t="str">
        <f t="shared" si="33"/>
        <v/>
      </c>
      <c r="X73" s="131" t="str">
        <f t="shared" si="33"/>
        <v/>
      </c>
      <c r="Y73" s="131" t="str">
        <f t="shared" si="33"/>
        <v/>
      </c>
      <c r="Z73" s="131" t="str">
        <f t="shared" si="33"/>
        <v/>
      </c>
      <c r="AA73" s="131" t="str">
        <f t="shared" si="33"/>
        <v/>
      </c>
      <c r="AB73" s="131" t="str">
        <f t="shared" si="33"/>
        <v/>
      </c>
      <c r="AC73" s="131" t="str">
        <f t="shared" si="33"/>
        <v/>
      </c>
      <c r="AD73" s="131" t="str">
        <f t="shared" si="33"/>
        <v/>
      </c>
      <c r="AE73" s="131" t="str">
        <f t="shared" si="33"/>
        <v/>
      </c>
      <c r="AF73" s="131" t="str">
        <f t="shared" si="34"/>
        <v/>
      </c>
      <c r="AG73" s="131" t="str">
        <f t="shared" si="34"/>
        <v/>
      </c>
      <c r="AH73" s="131" t="str">
        <f t="shared" si="34"/>
        <v/>
      </c>
      <c r="AI73" s="131" t="str">
        <f t="shared" si="34"/>
        <v/>
      </c>
      <c r="AJ73" s="131" t="str">
        <f t="shared" si="34"/>
        <v/>
      </c>
      <c r="AK73" s="131" t="str">
        <f t="shared" si="34"/>
        <v/>
      </c>
      <c r="AL73" s="131" t="str">
        <f t="shared" si="34"/>
        <v/>
      </c>
      <c r="AM73" s="131" t="str">
        <f t="shared" si="34"/>
        <v/>
      </c>
      <c r="AN73" s="131" t="str">
        <f t="shared" si="34"/>
        <v/>
      </c>
      <c r="AO73" s="131" t="str">
        <f t="shared" si="34"/>
        <v/>
      </c>
      <c r="AP73" s="131" t="str">
        <f t="shared" si="35"/>
        <v/>
      </c>
      <c r="AQ73" s="131" t="str">
        <f t="shared" si="35"/>
        <v/>
      </c>
      <c r="AR73" s="131" t="str">
        <f t="shared" si="35"/>
        <v/>
      </c>
      <c r="AS73" s="131" t="str">
        <f t="shared" si="35"/>
        <v/>
      </c>
      <c r="AT73" s="131" t="str">
        <f t="shared" si="35"/>
        <v/>
      </c>
      <c r="AU73" s="131" t="str">
        <f t="shared" si="35"/>
        <v/>
      </c>
      <c r="AV73" s="131" t="str">
        <f t="shared" si="35"/>
        <v/>
      </c>
      <c r="AW73" s="131" t="str">
        <f t="shared" si="35"/>
        <v/>
      </c>
      <c r="AX73" s="131" t="str">
        <f t="shared" si="35"/>
        <v/>
      </c>
      <c r="AY73" s="131" t="str">
        <f t="shared" si="35"/>
        <v/>
      </c>
      <c r="AZ73" s="131" t="str">
        <f t="shared" si="35"/>
        <v/>
      </c>
    </row>
    <row r="74" spans="1:52" x14ac:dyDescent="0.2">
      <c r="A74" s="135">
        <v>65</v>
      </c>
      <c r="B74" s="131" t="str">
        <f t="shared" si="31"/>
        <v/>
      </c>
      <c r="C74" s="131" t="str">
        <f t="shared" si="31"/>
        <v/>
      </c>
      <c r="D74" s="131" t="str">
        <f t="shared" si="31"/>
        <v/>
      </c>
      <c r="E74" s="131" t="str">
        <f t="shared" si="31"/>
        <v/>
      </c>
      <c r="F74" s="131" t="str">
        <f t="shared" si="31"/>
        <v/>
      </c>
      <c r="G74" s="131" t="str">
        <f t="shared" si="31"/>
        <v/>
      </c>
      <c r="H74" s="131" t="str">
        <f t="shared" si="31"/>
        <v/>
      </c>
      <c r="I74" s="131" t="str">
        <f t="shared" si="31"/>
        <v/>
      </c>
      <c r="J74" s="131" t="str">
        <f t="shared" si="31"/>
        <v/>
      </c>
      <c r="K74" s="131" t="str">
        <f t="shared" si="31"/>
        <v/>
      </c>
      <c r="L74" s="131" t="str">
        <f t="shared" si="32"/>
        <v/>
      </c>
      <c r="M74" s="131" t="str">
        <f t="shared" si="32"/>
        <v/>
      </c>
      <c r="N74" s="131" t="str">
        <f t="shared" si="32"/>
        <v/>
      </c>
      <c r="O74" s="131" t="str">
        <f t="shared" si="32"/>
        <v/>
      </c>
      <c r="P74" s="131" t="str">
        <f t="shared" si="32"/>
        <v/>
      </c>
      <c r="Q74" s="131" t="str">
        <f t="shared" si="32"/>
        <v/>
      </c>
      <c r="R74" s="131" t="str">
        <f t="shared" si="32"/>
        <v/>
      </c>
      <c r="S74" s="131" t="str">
        <f t="shared" si="32"/>
        <v/>
      </c>
      <c r="T74" s="131" t="str">
        <f t="shared" si="32"/>
        <v/>
      </c>
      <c r="U74" s="131" t="str">
        <f t="shared" si="32"/>
        <v/>
      </c>
      <c r="V74" s="131" t="str">
        <f t="shared" si="33"/>
        <v/>
      </c>
      <c r="W74" s="131" t="str">
        <f t="shared" si="33"/>
        <v/>
      </c>
      <c r="X74" s="131" t="str">
        <f t="shared" si="33"/>
        <v/>
      </c>
      <c r="Y74" s="131" t="str">
        <f t="shared" si="33"/>
        <v/>
      </c>
      <c r="Z74" s="131" t="str">
        <f t="shared" si="33"/>
        <v/>
      </c>
      <c r="AA74" s="131" t="str">
        <f t="shared" si="33"/>
        <v/>
      </c>
      <c r="AB74" s="131" t="str">
        <f t="shared" si="33"/>
        <v/>
      </c>
      <c r="AC74" s="131" t="str">
        <f t="shared" si="33"/>
        <v/>
      </c>
      <c r="AD74" s="131" t="str">
        <f t="shared" si="33"/>
        <v/>
      </c>
      <c r="AE74" s="131" t="str">
        <f t="shared" si="33"/>
        <v/>
      </c>
      <c r="AF74" s="131" t="str">
        <f t="shared" si="34"/>
        <v/>
      </c>
      <c r="AG74" s="131" t="str">
        <f t="shared" si="34"/>
        <v/>
      </c>
      <c r="AH74" s="131" t="str">
        <f t="shared" si="34"/>
        <v/>
      </c>
      <c r="AI74" s="131" t="str">
        <f t="shared" si="34"/>
        <v/>
      </c>
      <c r="AJ74" s="131" t="str">
        <f t="shared" si="34"/>
        <v/>
      </c>
      <c r="AK74" s="131" t="str">
        <f t="shared" si="34"/>
        <v/>
      </c>
      <c r="AL74" s="131" t="str">
        <f t="shared" si="34"/>
        <v/>
      </c>
      <c r="AM74" s="131" t="str">
        <f t="shared" si="34"/>
        <v/>
      </c>
      <c r="AN74" s="131" t="str">
        <f t="shared" si="34"/>
        <v/>
      </c>
      <c r="AO74" s="131" t="str">
        <f t="shared" si="34"/>
        <v/>
      </c>
      <c r="AP74" s="131" t="str">
        <f t="shared" si="35"/>
        <v/>
      </c>
      <c r="AQ74" s="131" t="str">
        <f t="shared" si="35"/>
        <v/>
      </c>
      <c r="AR74" s="131" t="str">
        <f t="shared" si="35"/>
        <v/>
      </c>
      <c r="AS74" s="131" t="str">
        <f t="shared" si="35"/>
        <v/>
      </c>
      <c r="AT74" s="131" t="str">
        <f t="shared" si="35"/>
        <v/>
      </c>
      <c r="AU74" s="131" t="str">
        <f t="shared" si="35"/>
        <v/>
      </c>
      <c r="AV74" s="131" t="str">
        <f t="shared" si="35"/>
        <v/>
      </c>
      <c r="AW74" s="131" t="str">
        <f t="shared" si="35"/>
        <v/>
      </c>
      <c r="AX74" s="131" t="str">
        <f t="shared" si="35"/>
        <v/>
      </c>
      <c r="AY74" s="131" t="str">
        <f t="shared" si="35"/>
        <v/>
      </c>
      <c r="AZ74" s="131" t="str">
        <f t="shared" si="35"/>
        <v/>
      </c>
    </row>
    <row r="75" spans="1:52" x14ac:dyDescent="0.2">
      <c r="A75" s="135">
        <v>66</v>
      </c>
      <c r="B75" s="131" t="str">
        <f t="shared" si="31"/>
        <v/>
      </c>
      <c r="C75" s="131" t="str">
        <f t="shared" si="31"/>
        <v/>
      </c>
      <c r="D75" s="131" t="str">
        <f t="shared" si="31"/>
        <v/>
      </c>
      <c r="E75" s="131" t="str">
        <f t="shared" si="31"/>
        <v/>
      </c>
      <c r="F75" s="131" t="str">
        <f t="shared" si="31"/>
        <v/>
      </c>
      <c r="G75" s="131" t="str">
        <f t="shared" si="31"/>
        <v/>
      </c>
      <c r="H75" s="131" t="str">
        <f t="shared" si="31"/>
        <v/>
      </c>
      <c r="I75" s="131" t="str">
        <f t="shared" si="31"/>
        <v/>
      </c>
      <c r="J75" s="131" t="str">
        <f t="shared" si="31"/>
        <v/>
      </c>
      <c r="K75" s="131" t="str">
        <f t="shared" si="31"/>
        <v/>
      </c>
      <c r="L75" s="131" t="str">
        <f t="shared" si="32"/>
        <v/>
      </c>
      <c r="M75" s="131" t="str">
        <f t="shared" si="32"/>
        <v/>
      </c>
      <c r="N75" s="131" t="str">
        <f t="shared" si="32"/>
        <v/>
      </c>
      <c r="O75" s="131" t="str">
        <f t="shared" si="32"/>
        <v/>
      </c>
      <c r="P75" s="131" t="str">
        <f t="shared" si="32"/>
        <v/>
      </c>
      <c r="Q75" s="131" t="str">
        <f t="shared" si="32"/>
        <v/>
      </c>
      <c r="R75" s="131" t="str">
        <f t="shared" si="32"/>
        <v/>
      </c>
      <c r="S75" s="131" t="str">
        <f t="shared" si="32"/>
        <v/>
      </c>
      <c r="T75" s="131" t="str">
        <f t="shared" si="32"/>
        <v/>
      </c>
      <c r="U75" s="131" t="str">
        <f t="shared" si="32"/>
        <v/>
      </c>
      <c r="V75" s="131" t="str">
        <f t="shared" si="33"/>
        <v/>
      </c>
      <c r="W75" s="131" t="str">
        <f t="shared" si="33"/>
        <v/>
      </c>
      <c r="X75" s="131" t="str">
        <f t="shared" si="33"/>
        <v/>
      </c>
      <c r="Y75" s="131" t="str">
        <f t="shared" si="33"/>
        <v/>
      </c>
      <c r="Z75" s="131" t="str">
        <f t="shared" si="33"/>
        <v/>
      </c>
      <c r="AA75" s="131" t="str">
        <f t="shared" si="33"/>
        <v/>
      </c>
      <c r="AB75" s="131" t="str">
        <f t="shared" si="33"/>
        <v/>
      </c>
      <c r="AC75" s="131" t="str">
        <f t="shared" si="33"/>
        <v/>
      </c>
      <c r="AD75" s="131" t="str">
        <f t="shared" si="33"/>
        <v/>
      </c>
      <c r="AE75" s="131" t="str">
        <f t="shared" si="33"/>
        <v/>
      </c>
      <c r="AF75" s="131" t="str">
        <f t="shared" si="34"/>
        <v/>
      </c>
      <c r="AG75" s="131" t="str">
        <f t="shared" si="34"/>
        <v/>
      </c>
      <c r="AH75" s="131" t="str">
        <f t="shared" si="34"/>
        <v/>
      </c>
      <c r="AI75" s="131" t="str">
        <f t="shared" si="34"/>
        <v/>
      </c>
      <c r="AJ75" s="131" t="str">
        <f t="shared" si="34"/>
        <v/>
      </c>
      <c r="AK75" s="131" t="str">
        <f t="shared" si="34"/>
        <v/>
      </c>
      <c r="AL75" s="131" t="str">
        <f t="shared" si="34"/>
        <v/>
      </c>
      <c r="AM75" s="131" t="str">
        <f t="shared" si="34"/>
        <v/>
      </c>
      <c r="AN75" s="131" t="str">
        <f t="shared" si="34"/>
        <v/>
      </c>
      <c r="AO75" s="131" t="str">
        <f t="shared" si="34"/>
        <v/>
      </c>
      <c r="AP75" s="131" t="str">
        <f t="shared" si="35"/>
        <v/>
      </c>
      <c r="AQ75" s="131" t="str">
        <f t="shared" si="35"/>
        <v/>
      </c>
      <c r="AR75" s="131" t="str">
        <f t="shared" si="35"/>
        <v/>
      </c>
      <c r="AS75" s="131" t="str">
        <f t="shared" si="35"/>
        <v/>
      </c>
      <c r="AT75" s="131" t="str">
        <f t="shared" si="35"/>
        <v/>
      </c>
      <c r="AU75" s="131" t="str">
        <f t="shared" si="35"/>
        <v/>
      </c>
      <c r="AV75" s="131" t="str">
        <f t="shared" si="35"/>
        <v/>
      </c>
      <c r="AW75" s="131" t="str">
        <f t="shared" si="35"/>
        <v/>
      </c>
      <c r="AX75" s="131" t="str">
        <f t="shared" si="35"/>
        <v/>
      </c>
      <c r="AY75" s="131" t="str">
        <f t="shared" si="35"/>
        <v/>
      </c>
      <c r="AZ75" s="131" t="str">
        <f t="shared" si="35"/>
        <v/>
      </c>
    </row>
    <row r="76" spans="1:52" x14ac:dyDescent="0.2">
      <c r="A76" s="135">
        <v>67</v>
      </c>
      <c r="B76" s="131" t="str">
        <f t="shared" si="31"/>
        <v/>
      </c>
      <c r="C76" s="131" t="str">
        <f t="shared" si="31"/>
        <v/>
      </c>
      <c r="D76" s="131" t="str">
        <f t="shared" si="31"/>
        <v/>
      </c>
      <c r="E76" s="131" t="str">
        <f t="shared" si="31"/>
        <v/>
      </c>
      <c r="F76" s="131" t="str">
        <f t="shared" si="31"/>
        <v/>
      </c>
      <c r="G76" s="131" t="str">
        <f t="shared" si="31"/>
        <v/>
      </c>
      <c r="H76" s="131" t="str">
        <f t="shared" si="31"/>
        <v/>
      </c>
      <c r="I76" s="131" t="str">
        <f t="shared" si="31"/>
        <v/>
      </c>
      <c r="J76" s="131" t="str">
        <f t="shared" si="31"/>
        <v/>
      </c>
      <c r="K76" s="131" t="str">
        <f t="shared" si="31"/>
        <v/>
      </c>
      <c r="L76" s="131" t="str">
        <f t="shared" si="32"/>
        <v/>
      </c>
      <c r="M76" s="131" t="str">
        <f t="shared" si="32"/>
        <v/>
      </c>
      <c r="N76" s="131" t="str">
        <f t="shared" si="32"/>
        <v/>
      </c>
      <c r="O76" s="131" t="str">
        <f t="shared" si="32"/>
        <v/>
      </c>
      <c r="P76" s="131" t="str">
        <f t="shared" si="32"/>
        <v/>
      </c>
      <c r="Q76" s="131" t="str">
        <f t="shared" si="32"/>
        <v/>
      </c>
      <c r="R76" s="131" t="str">
        <f t="shared" si="32"/>
        <v/>
      </c>
      <c r="S76" s="131" t="str">
        <f t="shared" si="32"/>
        <v/>
      </c>
      <c r="T76" s="131" t="str">
        <f t="shared" si="32"/>
        <v/>
      </c>
      <c r="U76" s="131" t="str">
        <f t="shared" si="32"/>
        <v/>
      </c>
      <c r="V76" s="131" t="str">
        <f t="shared" si="33"/>
        <v/>
      </c>
      <c r="W76" s="131" t="str">
        <f t="shared" si="33"/>
        <v/>
      </c>
      <c r="X76" s="131" t="str">
        <f t="shared" si="33"/>
        <v/>
      </c>
      <c r="Y76" s="131" t="str">
        <f t="shared" si="33"/>
        <v/>
      </c>
      <c r="Z76" s="131" t="str">
        <f t="shared" si="33"/>
        <v/>
      </c>
      <c r="AA76" s="131" t="str">
        <f t="shared" si="33"/>
        <v/>
      </c>
      <c r="AB76" s="131" t="str">
        <f t="shared" si="33"/>
        <v/>
      </c>
      <c r="AC76" s="131" t="str">
        <f t="shared" si="33"/>
        <v/>
      </c>
      <c r="AD76" s="131" t="str">
        <f t="shared" si="33"/>
        <v/>
      </c>
      <c r="AE76" s="131" t="str">
        <f t="shared" si="33"/>
        <v/>
      </c>
      <c r="AF76" s="131" t="str">
        <f t="shared" si="34"/>
        <v/>
      </c>
      <c r="AG76" s="131" t="str">
        <f t="shared" si="34"/>
        <v/>
      </c>
      <c r="AH76" s="131" t="str">
        <f t="shared" si="34"/>
        <v/>
      </c>
      <c r="AI76" s="131" t="str">
        <f t="shared" si="34"/>
        <v/>
      </c>
      <c r="AJ76" s="131" t="str">
        <f t="shared" si="34"/>
        <v/>
      </c>
      <c r="AK76" s="131" t="str">
        <f t="shared" si="34"/>
        <v/>
      </c>
      <c r="AL76" s="131" t="str">
        <f t="shared" si="34"/>
        <v/>
      </c>
      <c r="AM76" s="131" t="str">
        <f t="shared" si="34"/>
        <v/>
      </c>
      <c r="AN76" s="131" t="str">
        <f t="shared" si="34"/>
        <v/>
      </c>
      <c r="AO76" s="131" t="str">
        <f t="shared" si="34"/>
        <v/>
      </c>
      <c r="AP76" s="131" t="str">
        <f t="shared" si="35"/>
        <v/>
      </c>
      <c r="AQ76" s="131" t="str">
        <f t="shared" si="35"/>
        <v/>
      </c>
      <c r="AR76" s="131" t="str">
        <f t="shared" si="35"/>
        <v/>
      </c>
      <c r="AS76" s="131" t="str">
        <f t="shared" si="35"/>
        <v/>
      </c>
      <c r="AT76" s="131" t="str">
        <f t="shared" si="35"/>
        <v/>
      </c>
      <c r="AU76" s="131" t="str">
        <f t="shared" si="35"/>
        <v/>
      </c>
      <c r="AV76" s="131" t="str">
        <f t="shared" si="35"/>
        <v/>
      </c>
      <c r="AW76" s="131" t="str">
        <f t="shared" si="35"/>
        <v/>
      </c>
      <c r="AX76" s="131" t="str">
        <f t="shared" si="35"/>
        <v/>
      </c>
      <c r="AY76" s="131" t="str">
        <f t="shared" si="35"/>
        <v/>
      </c>
      <c r="AZ76" s="131" t="str">
        <f t="shared" si="35"/>
        <v/>
      </c>
    </row>
    <row r="77" spans="1:52" x14ac:dyDescent="0.2">
      <c r="A77" s="135">
        <v>68</v>
      </c>
      <c r="B77" s="131" t="str">
        <f t="shared" si="31"/>
        <v/>
      </c>
      <c r="C77" s="131" t="str">
        <f t="shared" si="31"/>
        <v/>
      </c>
      <c r="D77" s="131" t="str">
        <f t="shared" si="31"/>
        <v/>
      </c>
      <c r="E77" s="131" t="str">
        <f t="shared" si="31"/>
        <v/>
      </c>
      <c r="F77" s="131" t="str">
        <f t="shared" si="31"/>
        <v/>
      </c>
      <c r="G77" s="131" t="str">
        <f t="shared" si="31"/>
        <v/>
      </c>
      <c r="H77" s="131" t="str">
        <f t="shared" si="31"/>
        <v/>
      </c>
      <c r="I77" s="131" t="str">
        <f t="shared" si="31"/>
        <v/>
      </c>
      <c r="J77" s="131" t="str">
        <f t="shared" si="31"/>
        <v/>
      </c>
      <c r="K77" s="131" t="str">
        <f t="shared" si="31"/>
        <v/>
      </c>
      <c r="L77" s="131" t="str">
        <f t="shared" si="32"/>
        <v/>
      </c>
      <c r="M77" s="131" t="str">
        <f t="shared" si="32"/>
        <v/>
      </c>
      <c r="N77" s="131" t="str">
        <f t="shared" si="32"/>
        <v/>
      </c>
      <c r="O77" s="131" t="str">
        <f t="shared" si="32"/>
        <v/>
      </c>
      <c r="P77" s="131" t="str">
        <f t="shared" si="32"/>
        <v/>
      </c>
      <c r="Q77" s="131" t="str">
        <f t="shared" si="32"/>
        <v/>
      </c>
      <c r="R77" s="131" t="str">
        <f t="shared" si="32"/>
        <v/>
      </c>
      <c r="S77" s="131" t="str">
        <f t="shared" si="32"/>
        <v/>
      </c>
      <c r="T77" s="131" t="str">
        <f t="shared" si="32"/>
        <v/>
      </c>
      <c r="U77" s="131" t="str">
        <f t="shared" si="32"/>
        <v/>
      </c>
      <c r="V77" s="131" t="str">
        <f t="shared" si="33"/>
        <v/>
      </c>
      <c r="W77" s="131" t="str">
        <f t="shared" si="33"/>
        <v/>
      </c>
      <c r="X77" s="131" t="str">
        <f t="shared" si="33"/>
        <v/>
      </c>
      <c r="Y77" s="131" t="str">
        <f t="shared" si="33"/>
        <v/>
      </c>
      <c r="Z77" s="131" t="str">
        <f t="shared" si="33"/>
        <v/>
      </c>
      <c r="AA77" s="131" t="str">
        <f t="shared" si="33"/>
        <v/>
      </c>
      <c r="AB77" s="131" t="str">
        <f t="shared" si="33"/>
        <v/>
      </c>
      <c r="AC77" s="131" t="str">
        <f t="shared" si="33"/>
        <v/>
      </c>
      <c r="AD77" s="131" t="str">
        <f t="shared" si="33"/>
        <v/>
      </c>
      <c r="AE77" s="131" t="str">
        <f t="shared" si="33"/>
        <v/>
      </c>
      <c r="AF77" s="131" t="str">
        <f t="shared" si="34"/>
        <v/>
      </c>
      <c r="AG77" s="131" t="str">
        <f t="shared" si="34"/>
        <v/>
      </c>
      <c r="AH77" s="131" t="str">
        <f t="shared" si="34"/>
        <v/>
      </c>
      <c r="AI77" s="131" t="str">
        <f t="shared" si="34"/>
        <v/>
      </c>
      <c r="AJ77" s="131" t="str">
        <f t="shared" si="34"/>
        <v/>
      </c>
      <c r="AK77" s="131" t="str">
        <f t="shared" si="34"/>
        <v/>
      </c>
      <c r="AL77" s="131" t="str">
        <f t="shared" si="34"/>
        <v/>
      </c>
      <c r="AM77" s="131" t="str">
        <f t="shared" si="34"/>
        <v/>
      </c>
      <c r="AN77" s="131" t="str">
        <f t="shared" si="34"/>
        <v/>
      </c>
      <c r="AO77" s="131" t="str">
        <f t="shared" si="34"/>
        <v/>
      </c>
      <c r="AP77" s="131" t="str">
        <f t="shared" si="35"/>
        <v/>
      </c>
      <c r="AQ77" s="131" t="str">
        <f t="shared" si="35"/>
        <v/>
      </c>
      <c r="AR77" s="131" t="str">
        <f t="shared" si="35"/>
        <v/>
      </c>
      <c r="AS77" s="131" t="str">
        <f t="shared" si="35"/>
        <v/>
      </c>
      <c r="AT77" s="131" t="str">
        <f t="shared" si="35"/>
        <v/>
      </c>
      <c r="AU77" s="131" t="str">
        <f t="shared" si="35"/>
        <v/>
      </c>
      <c r="AV77" s="131" t="str">
        <f t="shared" si="35"/>
        <v/>
      </c>
      <c r="AW77" s="131" t="str">
        <f t="shared" si="35"/>
        <v/>
      </c>
      <c r="AX77" s="131" t="str">
        <f t="shared" si="35"/>
        <v/>
      </c>
      <c r="AY77" s="131" t="str">
        <f t="shared" si="35"/>
        <v/>
      </c>
      <c r="AZ77" s="131" t="str">
        <f t="shared" si="35"/>
        <v/>
      </c>
    </row>
    <row r="78" spans="1:52" x14ac:dyDescent="0.2">
      <c r="A78" s="135">
        <v>69</v>
      </c>
      <c r="B78" s="131" t="str">
        <f t="shared" si="31"/>
        <v/>
      </c>
      <c r="C78" s="131" t="str">
        <f t="shared" si="31"/>
        <v/>
      </c>
      <c r="D78" s="131" t="str">
        <f t="shared" si="31"/>
        <v/>
      </c>
      <c r="E78" s="131" t="str">
        <f t="shared" si="31"/>
        <v/>
      </c>
      <c r="F78" s="131" t="str">
        <f t="shared" si="31"/>
        <v/>
      </c>
      <c r="G78" s="131" t="str">
        <f t="shared" si="31"/>
        <v/>
      </c>
      <c r="H78" s="131" t="str">
        <f t="shared" si="31"/>
        <v/>
      </c>
      <c r="I78" s="131" t="str">
        <f t="shared" si="31"/>
        <v/>
      </c>
      <c r="J78" s="131" t="str">
        <f t="shared" si="31"/>
        <v/>
      </c>
      <c r="K78" s="131" t="str">
        <f t="shared" si="31"/>
        <v/>
      </c>
      <c r="L78" s="131" t="str">
        <f t="shared" si="32"/>
        <v/>
      </c>
      <c r="M78" s="131" t="str">
        <f t="shared" si="32"/>
        <v/>
      </c>
      <c r="N78" s="131" t="str">
        <f t="shared" si="32"/>
        <v/>
      </c>
      <c r="O78" s="131" t="str">
        <f t="shared" si="32"/>
        <v/>
      </c>
      <c r="P78" s="131" t="str">
        <f t="shared" si="32"/>
        <v/>
      </c>
      <c r="Q78" s="131" t="str">
        <f t="shared" si="32"/>
        <v/>
      </c>
      <c r="R78" s="131" t="str">
        <f t="shared" si="32"/>
        <v/>
      </c>
      <c r="S78" s="131" t="str">
        <f t="shared" si="32"/>
        <v/>
      </c>
      <c r="T78" s="131" t="str">
        <f t="shared" si="32"/>
        <v/>
      </c>
      <c r="U78" s="131" t="str">
        <f t="shared" si="32"/>
        <v/>
      </c>
      <c r="V78" s="131" t="str">
        <f t="shared" si="33"/>
        <v/>
      </c>
      <c r="W78" s="131" t="str">
        <f t="shared" si="33"/>
        <v/>
      </c>
      <c r="X78" s="131" t="str">
        <f t="shared" si="33"/>
        <v/>
      </c>
      <c r="Y78" s="131" t="str">
        <f t="shared" si="33"/>
        <v/>
      </c>
      <c r="Z78" s="131" t="str">
        <f t="shared" si="33"/>
        <v/>
      </c>
      <c r="AA78" s="131" t="str">
        <f t="shared" si="33"/>
        <v/>
      </c>
      <c r="AB78" s="131" t="str">
        <f t="shared" si="33"/>
        <v/>
      </c>
      <c r="AC78" s="131" t="str">
        <f t="shared" si="33"/>
        <v/>
      </c>
      <c r="AD78" s="131" t="str">
        <f t="shared" si="33"/>
        <v/>
      </c>
      <c r="AE78" s="131" t="str">
        <f t="shared" si="33"/>
        <v/>
      </c>
      <c r="AF78" s="131" t="str">
        <f t="shared" si="34"/>
        <v/>
      </c>
      <c r="AG78" s="131" t="str">
        <f t="shared" si="34"/>
        <v/>
      </c>
      <c r="AH78" s="131" t="str">
        <f t="shared" si="34"/>
        <v/>
      </c>
      <c r="AI78" s="131" t="str">
        <f t="shared" si="34"/>
        <v/>
      </c>
      <c r="AJ78" s="131" t="str">
        <f t="shared" si="34"/>
        <v/>
      </c>
      <c r="AK78" s="131" t="str">
        <f t="shared" si="34"/>
        <v/>
      </c>
      <c r="AL78" s="131" t="str">
        <f t="shared" si="34"/>
        <v/>
      </c>
      <c r="AM78" s="131" t="str">
        <f t="shared" si="34"/>
        <v/>
      </c>
      <c r="AN78" s="131" t="str">
        <f t="shared" si="34"/>
        <v/>
      </c>
      <c r="AO78" s="131" t="str">
        <f t="shared" si="34"/>
        <v/>
      </c>
      <c r="AP78" s="131" t="str">
        <f t="shared" si="35"/>
        <v/>
      </c>
      <c r="AQ78" s="131" t="str">
        <f t="shared" si="35"/>
        <v/>
      </c>
      <c r="AR78" s="131" t="str">
        <f t="shared" si="35"/>
        <v/>
      </c>
      <c r="AS78" s="131" t="str">
        <f t="shared" si="35"/>
        <v/>
      </c>
      <c r="AT78" s="131" t="str">
        <f t="shared" si="35"/>
        <v/>
      </c>
      <c r="AU78" s="131" t="str">
        <f t="shared" si="35"/>
        <v/>
      </c>
      <c r="AV78" s="131" t="str">
        <f t="shared" si="35"/>
        <v/>
      </c>
      <c r="AW78" s="131" t="str">
        <f t="shared" si="35"/>
        <v/>
      </c>
      <c r="AX78" s="131" t="str">
        <f t="shared" si="35"/>
        <v/>
      </c>
      <c r="AY78" s="131" t="str">
        <f t="shared" si="35"/>
        <v/>
      </c>
      <c r="AZ78" s="131" t="str">
        <f t="shared" si="35"/>
        <v/>
      </c>
    </row>
    <row r="79" spans="1:52" x14ac:dyDescent="0.2">
      <c r="A79" s="135">
        <v>70</v>
      </c>
      <c r="B79" s="131" t="str">
        <f t="shared" si="31"/>
        <v/>
      </c>
      <c r="C79" s="131" t="str">
        <f t="shared" si="31"/>
        <v/>
      </c>
      <c r="D79" s="131" t="str">
        <f t="shared" si="31"/>
        <v/>
      </c>
      <c r="E79" s="131" t="str">
        <f t="shared" si="31"/>
        <v/>
      </c>
      <c r="F79" s="131" t="str">
        <f t="shared" si="31"/>
        <v/>
      </c>
      <c r="G79" s="131" t="str">
        <f t="shared" si="31"/>
        <v/>
      </c>
      <c r="H79" s="131" t="str">
        <f t="shared" si="31"/>
        <v/>
      </c>
      <c r="I79" s="131" t="str">
        <f t="shared" si="31"/>
        <v/>
      </c>
      <c r="J79" s="131" t="str">
        <f t="shared" si="31"/>
        <v/>
      </c>
      <c r="K79" s="131" t="str">
        <f t="shared" si="31"/>
        <v/>
      </c>
      <c r="L79" s="131" t="str">
        <f t="shared" si="32"/>
        <v/>
      </c>
      <c r="M79" s="131" t="str">
        <f t="shared" si="32"/>
        <v/>
      </c>
      <c r="N79" s="131" t="str">
        <f t="shared" si="32"/>
        <v/>
      </c>
      <c r="O79" s="131" t="str">
        <f t="shared" si="32"/>
        <v/>
      </c>
      <c r="P79" s="131" t="str">
        <f t="shared" si="32"/>
        <v/>
      </c>
      <c r="Q79" s="131" t="str">
        <f t="shared" si="32"/>
        <v/>
      </c>
      <c r="R79" s="131" t="str">
        <f t="shared" si="32"/>
        <v/>
      </c>
      <c r="S79" s="131" t="str">
        <f t="shared" si="32"/>
        <v/>
      </c>
      <c r="T79" s="131" t="str">
        <f t="shared" si="32"/>
        <v/>
      </c>
      <c r="U79" s="131" t="str">
        <f t="shared" si="32"/>
        <v/>
      </c>
      <c r="V79" s="131" t="str">
        <f t="shared" si="33"/>
        <v/>
      </c>
      <c r="W79" s="131" t="str">
        <f t="shared" si="33"/>
        <v/>
      </c>
      <c r="X79" s="131" t="str">
        <f t="shared" si="33"/>
        <v/>
      </c>
      <c r="Y79" s="131" t="str">
        <f t="shared" si="33"/>
        <v/>
      </c>
      <c r="Z79" s="131" t="str">
        <f t="shared" si="33"/>
        <v/>
      </c>
      <c r="AA79" s="131" t="str">
        <f t="shared" si="33"/>
        <v/>
      </c>
      <c r="AB79" s="131" t="str">
        <f t="shared" si="33"/>
        <v/>
      </c>
      <c r="AC79" s="131" t="str">
        <f t="shared" si="33"/>
        <v/>
      </c>
      <c r="AD79" s="131" t="str">
        <f t="shared" si="33"/>
        <v/>
      </c>
      <c r="AE79" s="131" t="str">
        <f t="shared" si="33"/>
        <v/>
      </c>
      <c r="AF79" s="131" t="str">
        <f t="shared" si="34"/>
        <v/>
      </c>
      <c r="AG79" s="131" t="str">
        <f t="shared" si="34"/>
        <v/>
      </c>
      <c r="AH79" s="131" t="str">
        <f t="shared" si="34"/>
        <v/>
      </c>
      <c r="AI79" s="131" t="str">
        <f t="shared" si="34"/>
        <v/>
      </c>
      <c r="AJ79" s="131" t="str">
        <f t="shared" si="34"/>
        <v/>
      </c>
      <c r="AK79" s="131" t="str">
        <f t="shared" si="34"/>
        <v/>
      </c>
      <c r="AL79" s="131" t="str">
        <f t="shared" si="34"/>
        <v/>
      </c>
      <c r="AM79" s="131" t="str">
        <f t="shared" si="34"/>
        <v/>
      </c>
      <c r="AN79" s="131" t="str">
        <f t="shared" si="34"/>
        <v/>
      </c>
      <c r="AO79" s="131" t="str">
        <f t="shared" si="34"/>
        <v/>
      </c>
      <c r="AP79" s="131" t="str">
        <f t="shared" si="35"/>
        <v/>
      </c>
      <c r="AQ79" s="131" t="str">
        <f t="shared" si="35"/>
        <v/>
      </c>
      <c r="AR79" s="131" t="str">
        <f t="shared" si="35"/>
        <v/>
      </c>
      <c r="AS79" s="131" t="str">
        <f t="shared" si="35"/>
        <v/>
      </c>
      <c r="AT79" s="131" t="str">
        <f t="shared" si="35"/>
        <v/>
      </c>
      <c r="AU79" s="131" t="str">
        <f t="shared" si="35"/>
        <v/>
      </c>
      <c r="AV79" s="131" t="str">
        <f t="shared" si="35"/>
        <v/>
      </c>
      <c r="AW79" s="131" t="str">
        <f t="shared" si="35"/>
        <v/>
      </c>
      <c r="AX79" s="131" t="str">
        <f t="shared" si="35"/>
        <v/>
      </c>
      <c r="AY79" s="131" t="str">
        <f t="shared" si="35"/>
        <v/>
      </c>
      <c r="AZ79" s="131" t="str">
        <f t="shared" si="35"/>
        <v/>
      </c>
    </row>
    <row r="80" spans="1:52" x14ac:dyDescent="0.2">
      <c r="A80" s="135">
        <v>71</v>
      </c>
      <c r="B80" s="131" t="str">
        <f t="shared" ref="B80:K89" si="36">IFERROR(VLOOKUP($B$3&amp;"_"&amp;B$8&amp;$A80,LookUpTable_CountyName_AllYears,3,FALSE),"")</f>
        <v/>
      </c>
      <c r="C80" s="131" t="str">
        <f t="shared" si="36"/>
        <v/>
      </c>
      <c r="D80" s="131" t="str">
        <f t="shared" si="36"/>
        <v/>
      </c>
      <c r="E80" s="131" t="str">
        <f t="shared" si="36"/>
        <v/>
      </c>
      <c r="F80" s="131" t="str">
        <f t="shared" si="36"/>
        <v/>
      </c>
      <c r="G80" s="131" t="str">
        <f t="shared" si="36"/>
        <v/>
      </c>
      <c r="H80" s="131" t="str">
        <f t="shared" si="36"/>
        <v/>
      </c>
      <c r="I80" s="131" t="str">
        <f t="shared" si="36"/>
        <v/>
      </c>
      <c r="J80" s="131" t="str">
        <f t="shared" si="36"/>
        <v/>
      </c>
      <c r="K80" s="131" t="str">
        <f t="shared" si="36"/>
        <v/>
      </c>
      <c r="L80" s="131" t="str">
        <f t="shared" ref="L80:U89" si="37">IFERROR(VLOOKUP($B$3&amp;"_"&amp;L$8&amp;$A80,LookUpTable_CountyName_AllYears,3,FALSE),"")</f>
        <v/>
      </c>
      <c r="M80" s="131" t="str">
        <f t="shared" si="37"/>
        <v/>
      </c>
      <c r="N80" s="131" t="str">
        <f t="shared" si="37"/>
        <v/>
      </c>
      <c r="O80" s="131" t="str">
        <f t="shared" si="37"/>
        <v/>
      </c>
      <c r="P80" s="131" t="str">
        <f t="shared" si="37"/>
        <v/>
      </c>
      <c r="Q80" s="131" t="str">
        <f t="shared" si="37"/>
        <v/>
      </c>
      <c r="R80" s="131" t="str">
        <f t="shared" si="37"/>
        <v/>
      </c>
      <c r="S80" s="131" t="str">
        <f t="shared" si="37"/>
        <v/>
      </c>
      <c r="T80" s="131" t="str">
        <f t="shared" si="37"/>
        <v/>
      </c>
      <c r="U80" s="131" t="str">
        <f t="shared" si="37"/>
        <v/>
      </c>
      <c r="V80" s="131" t="str">
        <f t="shared" ref="V80:AE89" si="38">IFERROR(VLOOKUP($B$3&amp;"_"&amp;V$8&amp;$A80,LookUpTable_CountyName_AllYears,3,FALSE),"")</f>
        <v/>
      </c>
      <c r="W80" s="131" t="str">
        <f t="shared" si="38"/>
        <v/>
      </c>
      <c r="X80" s="131" t="str">
        <f t="shared" si="38"/>
        <v/>
      </c>
      <c r="Y80" s="131" t="str">
        <f t="shared" si="38"/>
        <v/>
      </c>
      <c r="Z80" s="131" t="str">
        <f t="shared" si="38"/>
        <v/>
      </c>
      <c r="AA80" s="131" t="str">
        <f t="shared" si="38"/>
        <v/>
      </c>
      <c r="AB80" s="131" t="str">
        <f t="shared" si="38"/>
        <v/>
      </c>
      <c r="AC80" s="131" t="str">
        <f t="shared" si="38"/>
        <v/>
      </c>
      <c r="AD80" s="131" t="str">
        <f t="shared" si="38"/>
        <v/>
      </c>
      <c r="AE80" s="131" t="str">
        <f t="shared" si="38"/>
        <v/>
      </c>
      <c r="AF80" s="131" t="str">
        <f t="shared" ref="AF80:AO89" si="39">IFERROR(VLOOKUP($B$3&amp;"_"&amp;AF$8&amp;$A80,LookUpTable_CountyName_AllYears,3,FALSE),"")</f>
        <v/>
      </c>
      <c r="AG80" s="131" t="str">
        <f t="shared" si="39"/>
        <v/>
      </c>
      <c r="AH80" s="131" t="str">
        <f t="shared" si="39"/>
        <v/>
      </c>
      <c r="AI80" s="131" t="str">
        <f t="shared" si="39"/>
        <v/>
      </c>
      <c r="AJ80" s="131" t="str">
        <f t="shared" si="39"/>
        <v/>
      </c>
      <c r="AK80" s="131" t="str">
        <f t="shared" si="39"/>
        <v/>
      </c>
      <c r="AL80" s="131" t="str">
        <f t="shared" si="39"/>
        <v/>
      </c>
      <c r="AM80" s="131" t="str">
        <f t="shared" si="39"/>
        <v/>
      </c>
      <c r="AN80" s="131" t="str">
        <f t="shared" si="39"/>
        <v/>
      </c>
      <c r="AO80" s="131" t="str">
        <f t="shared" si="39"/>
        <v/>
      </c>
      <c r="AP80" s="131" t="str">
        <f t="shared" ref="AP80:AZ89" si="40">IFERROR(VLOOKUP($B$3&amp;"_"&amp;AP$8&amp;$A80,LookUpTable_CountyName_AllYears,3,FALSE),"")</f>
        <v/>
      </c>
      <c r="AQ80" s="131" t="str">
        <f t="shared" si="40"/>
        <v/>
      </c>
      <c r="AR80" s="131" t="str">
        <f t="shared" si="40"/>
        <v/>
      </c>
      <c r="AS80" s="131" t="str">
        <f t="shared" si="40"/>
        <v/>
      </c>
      <c r="AT80" s="131" t="str">
        <f t="shared" si="40"/>
        <v/>
      </c>
      <c r="AU80" s="131" t="str">
        <f t="shared" si="40"/>
        <v/>
      </c>
      <c r="AV80" s="131" t="str">
        <f t="shared" si="40"/>
        <v/>
      </c>
      <c r="AW80" s="131" t="str">
        <f t="shared" si="40"/>
        <v/>
      </c>
      <c r="AX80" s="131" t="str">
        <f t="shared" si="40"/>
        <v/>
      </c>
      <c r="AY80" s="131" t="str">
        <f t="shared" si="40"/>
        <v/>
      </c>
      <c r="AZ80" s="131" t="str">
        <f t="shared" si="40"/>
        <v/>
      </c>
    </row>
    <row r="81" spans="1:52" x14ac:dyDescent="0.2">
      <c r="A81" s="135">
        <v>72</v>
      </c>
      <c r="B81" s="131" t="str">
        <f t="shared" si="36"/>
        <v/>
      </c>
      <c r="C81" s="131" t="str">
        <f t="shared" si="36"/>
        <v/>
      </c>
      <c r="D81" s="131" t="str">
        <f t="shared" si="36"/>
        <v/>
      </c>
      <c r="E81" s="131" t="str">
        <f t="shared" si="36"/>
        <v/>
      </c>
      <c r="F81" s="131" t="str">
        <f t="shared" si="36"/>
        <v/>
      </c>
      <c r="G81" s="131" t="str">
        <f t="shared" si="36"/>
        <v/>
      </c>
      <c r="H81" s="131" t="str">
        <f t="shared" si="36"/>
        <v/>
      </c>
      <c r="I81" s="131" t="str">
        <f t="shared" si="36"/>
        <v/>
      </c>
      <c r="J81" s="131" t="str">
        <f t="shared" si="36"/>
        <v/>
      </c>
      <c r="K81" s="131" t="str">
        <f t="shared" si="36"/>
        <v/>
      </c>
      <c r="L81" s="131" t="str">
        <f t="shared" si="37"/>
        <v/>
      </c>
      <c r="M81" s="131" t="str">
        <f t="shared" si="37"/>
        <v/>
      </c>
      <c r="N81" s="131" t="str">
        <f t="shared" si="37"/>
        <v/>
      </c>
      <c r="O81" s="131" t="str">
        <f t="shared" si="37"/>
        <v/>
      </c>
      <c r="P81" s="131" t="str">
        <f t="shared" si="37"/>
        <v/>
      </c>
      <c r="Q81" s="131" t="str">
        <f t="shared" si="37"/>
        <v/>
      </c>
      <c r="R81" s="131" t="str">
        <f t="shared" si="37"/>
        <v/>
      </c>
      <c r="S81" s="131" t="str">
        <f t="shared" si="37"/>
        <v/>
      </c>
      <c r="T81" s="131" t="str">
        <f t="shared" si="37"/>
        <v/>
      </c>
      <c r="U81" s="131" t="str">
        <f t="shared" si="37"/>
        <v/>
      </c>
      <c r="V81" s="131" t="str">
        <f t="shared" si="38"/>
        <v/>
      </c>
      <c r="W81" s="131" t="str">
        <f t="shared" si="38"/>
        <v/>
      </c>
      <c r="X81" s="131" t="str">
        <f t="shared" si="38"/>
        <v/>
      </c>
      <c r="Y81" s="131" t="str">
        <f t="shared" si="38"/>
        <v/>
      </c>
      <c r="Z81" s="131" t="str">
        <f t="shared" si="38"/>
        <v/>
      </c>
      <c r="AA81" s="131" t="str">
        <f t="shared" si="38"/>
        <v/>
      </c>
      <c r="AB81" s="131" t="str">
        <f t="shared" si="38"/>
        <v/>
      </c>
      <c r="AC81" s="131" t="str">
        <f t="shared" si="38"/>
        <v/>
      </c>
      <c r="AD81" s="131" t="str">
        <f t="shared" si="38"/>
        <v/>
      </c>
      <c r="AE81" s="131" t="str">
        <f t="shared" si="38"/>
        <v/>
      </c>
      <c r="AF81" s="131" t="str">
        <f t="shared" si="39"/>
        <v/>
      </c>
      <c r="AG81" s="131" t="str">
        <f t="shared" si="39"/>
        <v/>
      </c>
      <c r="AH81" s="131" t="str">
        <f t="shared" si="39"/>
        <v/>
      </c>
      <c r="AI81" s="131" t="str">
        <f t="shared" si="39"/>
        <v/>
      </c>
      <c r="AJ81" s="131" t="str">
        <f t="shared" si="39"/>
        <v/>
      </c>
      <c r="AK81" s="131" t="str">
        <f t="shared" si="39"/>
        <v/>
      </c>
      <c r="AL81" s="131" t="str">
        <f t="shared" si="39"/>
        <v/>
      </c>
      <c r="AM81" s="131" t="str">
        <f t="shared" si="39"/>
        <v/>
      </c>
      <c r="AN81" s="131" t="str">
        <f t="shared" si="39"/>
        <v/>
      </c>
      <c r="AO81" s="131" t="str">
        <f t="shared" si="39"/>
        <v/>
      </c>
      <c r="AP81" s="131" t="str">
        <f t="shared" si="40"/>
        <v/>
      </c>
      <c r="AQ81" s="131" t="str">
        <f t="shared" si="40"/>
        <v/>
      </c>
      <c r="AR81" s="131" t="str">
        <f t="shared" si="40"/>
        <v/>
      </c>
      <c r="AS81" s="131" t="str">
        <f t="shared" si="40"/>
        <v/>
      </c>
      <c r="AT81" s="131" t="str">
        <f t="shared" si="40"/>
        <v/>
      </c>
      <c r="AU81" s="131" t="str">
        <f t="shared" si="40"/>
        <v/>
      </c>
      <c r="AV81" s="131" t="str">
        <f t="shared" si="40"/>
        <v/>
      </c>
      <c r="AW81" s="131" t="str">
        <f t="shared" si="40"/>
        <v/>
      </c>
      <c r="AX81" s="131" t="str">
        <f t="shared" si="40"/>
        <v/>
      </c>
      <c r="AY81" s="131" t="str">
        <f t="shared" si="40"/>
        <v/>
      </c>
      <c r="AZ81" s="131" t="str">
        <f t="shared" si="40"/>
        <v/>
      </c>
    </row>
    <row r="82" spans="1:52" x14ac:dyDescent="0.2">
      <c r="A82" s="135">
        <v>73</v>
      </c>
      <c r="B82" s="131" t="str">
        <f t="shared" si="36"/>
        <v/>
      </c>
      <c r="C82" s="131" t="str">
        <f t="shared" si="36"/>
        <v/>
      </c>
      <c r="D82" s="131" t="str">
        <f t="shared" si="36"/>
        <v/>
      </c>
      <c r="E82" s="131" t="str">
        <f t="shared" si="36"/>
        <v/>
      </c>
      <c r="F82" s="131" t="str">
        <f t="shared" si="36"/>
        <v/>
      </c>
      <c r="G82" s="131" t="str">
        <f t="shared" si="36"/>
        <v/>
      </c>
      <c r="H82" s="131" t="str">
        <f t="shared" si="36"/>
        <v/>
      </c>
      <c r="I82" s="131" t="str">
        <f t="shared" si="36"/>
        <v/>
      </c>
      <c r="J82" s="131" t="str">
        <f t="shared" si="36"/>
        <v/>
      </c>
      <c r="K82" s="131" t="str">
        <f t="shared" si="36"/>
        <v/>
      </c>
      <c r="L82" s="131" t="str">
        <f t="shared" si="37"/>
        <v/>
      </c>
      <c r="M82" s="131" t="str">
        <f t="shared" si="37"/>
        <v/>
      </c>
      <c r="N82" s="131" t="str">
        <f t="shared" si="37"/>
        <v/>
      </c>
      <c r="O82" s="131" t="str">
        <f t="shared" si="37"/>
        <v/>
      </c>
      <c r="P82" s="131" t="str">
        <f t="shared" si="37"/>
        <v/>
      </c>
      <c r="Q82" s="131" t="str">
        <f t="shared" si="37"/>
        <v/>
      </c>
      <c r="R82" s="131" t="str">
        <f t="shared" si="37"/>
        <v/>
      </c>
      <c r="S82" s="131" t="str">
        <f t="shared" si="37"/>
        <v/>
      </c>
      <c r="T82" s="131" t="str">
        <f t="shared" si="37"/>
        <v/>
      </c>
      <c r="U82" s="131" t="str">
        <f t="shared" si="37"/>
        <v/>
      </c>
      <c r="V82" s="131" t="str">
        <f t="shared" si="38"/>
        <v/>
      </c>
      <c r="W82" s="131" t="str">
        <f t="shared" si="38"/>
        <v/>
      </c>
      <c r="X82" s="131" t="str">
        <f t="shared" si="38"/>
        <v/>
      </c>
      <c r="Y82" s="131" t="str">
        <f t="shared" si="38"/>
        <v/>
      </c>
      <c r="Z82" s="131" t="str">
        <f t="shared" si="38"/>
        <v/>
      </c>
      <c r="AA82" s="131" t="str">
        <f t="shared" si="38"/>
        <v/>
      </c>
      <c r="AB82" s="131" t="str">
        <f t="shared" si="38"/>
        <v/>
      </c>
      <c r="AC82" s="131" t="str">
        <f t="shared" si="38"/>
        <v/>
      </c>
      <c r="AD82" s="131" t="str">
        <f t="shared" si="38"/>
        <v/>
      </c>
      <c r="AE82" s="131" t="str">
        <f t="shared" si="38"/>
        <v/>
      </c>
      <c r="AF82" s="131" t="str">
        <f t="shared" si="39"/>
        <v/>
      </c>
      <c r="AG82" s="131" t="str">
        <f t="shared" si="39"/>
        <v/>
      </c>
      <c r="AH82" s="131" t="str">
        <f t="shared" si="39"/>
        <v/>
      </c>
      <c r="AI82" s="131" t="str">
        <f t="shared" si="39"/>
        <v/>
      </c>
      <c r="AJ82" s="131" t="str">
        <f t="shared" si="39"/>
        <v/>
      </c>
      <c r="AK82" s="131" t="str">
        <f t="shared" si="39"/>
        <v/>
      </c>
      <c r="AL82" s="131" t="str">
        <f t="shared" si="39"/>
        <v/>
      </c>
      <c r="AM82" s="131" t="str">
        <f t="shared" si="39"/>
        <v/>
      </c>
      <c r="AN82" s="131" t="str">
        <f t="shared" si="39"/>
        <v/>
      </c>
      <c r="AO82" s="131" t="str">
        <f t="shared" si="39"/>
        <v/>
      </c>
      <c r="AP82" s="131" t="str">
        <f t="shared" si="40"/>
        <v/>
      </c>
      <c r="AQ82" s="131" t="str">
        <f t="shared" si="40"/>
        <v/>
      </c>
      <c r="AR82" s="131" t="str">
        <f t="shared" si="40"/>
        <v/>
      </c>
      <c r="AS82" s="131" t="str">
        <f t="shared" si="40"/>
        <v/>
      </c>
      <c r="AT82" s="131" t="str">
        <f t="shared" si="40"/>
        <v/>
      </c>
      <c r="AU82" s="131" t="str">
        <f t="shared" si="40"/>
        <v/>
      </c>
      <c r="AV82" s="131" t="str">
        <f t="shared" si="40"/>
        <v/>
      </c>
      <c r="AW82" s="131" t="str">
        <f t="shared" si="40"/>
        <v/>
      </c>
      <c r="AX82" s="131" t="str">
        <f t="shared" si="40"/>
        <v/>
      </c>
      <c r="AY82" s="131" t="str">
        <f t="shared" si="40"/>
        <v/>
      </c>
      <c r="AZ82" s="131" t="str">
        <f t="shared" si="40"/>
        <v/>
      </c>
    </row>
    <row r="83" spans="1:52" x14ac:dyDescent="0.2">
      <c r="A83" s="135">
        <v>74</v>
      </c>
      <c r="B83" s="131" t="str">
        <f t="shared" si="36"/>
        <v/>
      </c>
      <c r="C83" s="131" t="str">
        <f t="shared" si="36"/>
        <v/>
      </c>
      <c r="D83" s="131" t="str">
        <f t="shared" si="36"/>
        <v/>
      </c>
      <c r="E83" s="131" t="str">
        <f t="shared" si="36"/>
        <v/>
      </c>
      <c r="F83" s="131" t="str">
        <f t="shared" si="36"/>
        <v/>
      </c>
      <c r="G83" s="131" t="str">
        <f t="shared" si="36"/>
        <v/>
      </c>
      <c r="H83" s="131" t="str">
        <f t="shared" si="36"/>
        <v/>
      </c>
      <c r="I83" s="131" t="str">
        <f t="shared" si="36"/>
        <v/>
      </c>
      <c r="J83" s="131" t="str">
        <f t="shared" si="36"/>
        <v/>
      </c>
      <c r="K83" s="131" t="str">
        <f t="shared" si="36"/>
        <v/>
      </c>
      <c r="L83" s="131" t="str">
        <f t="shared" si="37"/>
        <v/>
      </c>
      <c r="M83" s="131" t="str">
        <f t="shared" si="37"/>
        <v/>
      </c>
      <c r="N83" s="131" t="str">
        <f t="shared" si="37"/>
        <v/>
      </c>
      <c r="O83" s="131" t="str">
        <f t="shared" si="37"/>
        <v/>
      </c>
      <c r="P83" s="131" t="str">
        <f t="shared" si="37"/>
        <v/>
      </c>
      <c r="Q83" s="131" t="str">
        <f t="shared" si="37"/>
        <v/>
      </c>
      <c r="R83" s="131" t="str">
        <f t="shared" si="37"/>
        <v/>
      </c>
      <c r="S83" s="131" t="str">
        <f t="shared" si="37"/>
        <v/>
      </c>
      <c r="T83" s="131" t="str">
        <f t="shared" si="37"/>
        <v/>
      </c>
      <c r="U83" s="131" t="str">
        <f t="shared" si="37"/>
        <v/>
      </c>
      <c r="V83" s="131" t="str">
        <f t="shared" si="38"/>
        <v/>
      </c>
      <c r="W83" s="131" t="str">
        <f t="shared" si="38"/>
        <v/>
      </c>
      <c r="X83" s="131" t="str">
        <f t="shared" si="38"/>
        <v/>
      </c>
      <c r="Y83" s="131" t="str">
        <f t="shared" si="38"/>
        <v/>
      </c>
      <c r="Z83" s="131" t="str">
        <f t="shared" si="38"/>
        <v/>
      </c>
      <c r="AA83" s="131" t="str">
        <f t="shared" si="38"/>
        <v/>
      </c>
      <c r="AB83" s="131" t="str">
        <f t="shared" si="38"/>
        <v/>
      </c>
      <c r="AC83" s="131" t="str">
        <f t="shared" si="38"/>
        <v/>
      </c>
      <c r="AD83" s="131" t="str">
        <f t="shared" si="38"/>
        <v/>
      </c>
      <c r="AE83" s="131" t="str">
        <f t="shared" si="38"/>
        <v/>
      </c>
      <c r="AF83" s="131" t="str">
        <f t="shared" si="39"/>
        <v/>
      </c>
      <c r="AG83" s="131" t="str">
        <f t="shared" si="39"/>
        <v/>
      </c>
      <c r="AH83" s="131" t="str">
        <f t="shared" si="39"/>
        <v/>
      </c>
      <c r="AI83" s="131" t="str">
        <f t="shared" si="39"/>
        <v/>
      </c>
      <c r="AJ83" s="131" t="str">
        <f t="shared" si="39"/>
        <v/>
      </c>
      <c r="AK83" s="131" t="str">
        <f t="shared" si="39"/>
        <v/>
      </c>
      <c r="AL83" s="131" t="str">
        <f t="shared" si="39"/>
        <v/>
      </c>
      <c r="AM83" s="131" t="str">
        <f t="shared" si="39"/>
        <v/>
      </c>
      <c r="AN83" s="131" t="str">
        <f t="shared" si="39"/>
        <v/>
      </c>
      <c r="AO83" s="131" t="str">
        <f t="shared" si="39"/>
        <v/>
      </c>
      <c r="AP83" s="131" t="str">
        <f t="shared" si="40"/>
        <v/>
      </c>
      <c r="AQ83" s="131" t="str">
        <f t="shared" si="40"/>
        <v/>
      </c>
      <c r="AR83" s="131" t="str">
        <f t="shared" si="40"/>
        <v/>
      </c>
      <c r="AS83" s="131" t="str">
        <f t="shared" si="40"/>
        <v/>
      </c>
      <c r="AT83" s="131" t="str">
        <f t="shared" si="40"/>
        <v/>
      </c>
      <c r="AU83" s="131" t="str">
        <f t="shared" si="40"/>
        <v/>
      </c>
      <c r="AV83" s="131" t="str">
        <f t="shared" si="40"/>
        <v/>
      </c>
      <c r="AW83" s="131" t="str">
        <f t="shared" si="40"/>
        <v/>
      </c>
      <c r="AX83" s="131" t="str">
        <f t="shared" si="40"/>
        <v/>
      </c>
      <c r="AY83" s="131" t="str">
        <f t="shared" si="40"/>
        <v/>
      </c>
      <c r="AZ83" s="131" t="str">
        <f t="shared" si="40"/>
        <v/>
      </c>
    </row>
    <row r="84" spans="1:52" x14ac:dyDescent="0.2">
      <c r="A84" s="135">
        <v>75</v>
      </c>
      <c r="B84" s="131" t="str">
        <f t="shared" si="36"/>
        <v/>
      </c>
      <c r="C84" s="131" t="str">
        <f t="shared" si="36"/>
        <v/>
      </c>
      <c r="D84" s="131" t="str">
        <f t="shared" si="36"/>
        <v/>
      </c>
      <c r="E84" s="131" t="str">
        <f t="shared" si="36"/>
        <v/>
      </c>
      <c r="F84" s="131" t="str">
        <f t="shared" si="36"/>
        <v/>
      </c>
      <c r="G84" s="131" t="str">
        <f t="shared" si="36"/>
        <v/>
      </c>
      <c r="H84" s="131" t="str">
        <f t="shared" si="36"/>
        <v/>
      </c>
      <c r="I84" s="131" t="str">
        <f t="shared" si="36"/>
        <v/>
      </c>
      <c r="J84" s="131" t="str">
        <f t="shared" si="36"/>
        <v/>
      </c>
      <c r="K84" s="131" t="str">
        <f t="shared" si="36"/>
        <v/>
      </c>
      <c r="L84" s="131" t="str">
        <f t="shared" si="37"/>
        <v/>
      </c>
      <c r="M84" s="131" t="str">
        <f t="shared" si="37"/>
        <v/>
      </c>
      <c r="N84" s="131" t="str">
        <f t="shared" si="37"/>
        <v/>
      </c>
      <c r="O84" s="131" t="str">
        <f t="shared" si="37"/>
        <v/>
      </c>
      <c r="P84" s="131" t="str">
        <f t="shared" si="37"/>
        <v/>
      </c>
      <c r="Q84" s="131" t="str">
        <f t="shared" si="37"/>
        <v/>
      </c>
      <c r="R84" s="131" t="str">
        <f t="shared" si="37"/>
        <v/>
      </c>
      <c r="S84" s="131" t="str">
        <f t="shared" si="37"/>
        <v/>
      </c>
      <c r="T84" s="131" t="str">
        <f t="shared" si="37"/>
        <v/>
      </c>
      <c r="U84" s="131" t="str">
        <f t="shared" si="37"/>
        <v/>
      </c>
      <c r="V84" s="131" t="str">
        <f t="shared" si="38"/>
        <v/>
      </c>
      <c r="W84" s="131" t="str">
        <f t="shared" si="38"/>
        <v/>
      </c>
      <c r="X84" s="131" t="str">
        <f t="shared" si="38"/>
        <v/>
      </c>
      <c r="Y84" s="131" t="str">
        <f t="shared" si="38"/>
        <v/>
      </c>
      <c r="Z84" s="131" t="str">
        <f t="shared" si="38"/>
        <v/>
      </c>
      <c r="AA84" s="131" t="str">
        <f t="shared" si="38"/>
        <v/>
      </c>
      <c r="AB84" s="131" t="str">
        <f t="shared" si="38"/>
        <v/>
      </c>
      <c r="AC84" s="131" t="str">
        <f t="shared" si="38"/>
        <v/>
      </c>
      <c r="AD84" s="131" t="str">
        <f t="shared" si="38"/>
        <v/>
      </c>
      <c r="AE84" s="131" t="str">
        <f t="shared" si="38"/>
        <v/>
      </c>
      <c r="AF84" s="131" t="str">
        <f t="shared" si="39"/>
        <v/>
      </c>
      <c r="AG84" s="131" t="str">
        <f t="shared" si="39"/>
        <v/>
      </c>
      <c r="AH84" s="131" t="str">
        <f t="shared" si="39"/>
        <v/>
      </c>
      <c r="AI84" s="131" t="str">
        <f t="shared" si="39"/>
        <v/>
      </c>
      <c r="AJ84" s="131" t="str">
        <f t="shared" si="39"/>
        <v/>
      </c>
      <c r="AK84" s="131" t="str">
        <f t="shared" si="39"/>
        <v/>
      </c>
      <c r="AL84" s="131" t="str">
        <f t="shared" si="39"/>
        <v/>
      </c>
      <c r="AM84" s="131" t="str">
        <f t="shared" si="39"/>
        <v/>
      </c>
      <c r="AN84" s="131" t="str">
        <f t="shared" si="39"/>
        <v/>
      </c>
      <c r="AO84" s="131" t="str">
        <f t="shared" si="39"/>
        <v/>
      </c>
      <c r="AP84" s="131" t="str">
        <f t="shared" si="40"/>
        <v/>
      </c>
      <c r="AQ84" s="131" t="str">
        <f t="shared" si="40"/>
        <v/>
      </c>
      <c r="AR84" s="131" t="str">
        <f t="shared" si="40"/>
        <v/>
      </c>
      <c r="AS84" s="131" t="str">
        <f t="shared" si="40"/>
        <v/>
      </c>
      <c r="AT84" s="131" t="str">
        <f t="shared" si="40"/>
        <v/>
      </c>
      <c r="AU84" s="131" t="str">
        <f t="shared" si="40"/>
        <v/>
      </c>
      <c r="AV84" s="131" t="str">
        <f t="shared" si="40"/>
        <v/>
      </c>
      <c r="AW84" s="131" t="str">
        <f t="shared" si="40"/>
        <v/>
      </c>
      <c r="AX84" s="131" t="str">
        <f t="shared" si="40"/>
        <v/>
      </c>
      <c r="AY84" s="131" t="str">
        <f t="shared" si="40"/>
        <v/>
      </c>
      <c r="AZ84" s="131" t="str">
        <f t="shared" si="40"/>
        <v/>
      </c>
    </row>
    <row r="85" spans="1:52" x14ac:dyDescent="0.2">
      <c r="A85" s="135">
        <v>76</v>
      </c>
      <c r="B85" s="131" t="str">
        <f t="shared" si="36"/>
        <v/>
      </c>
      <c r="C85" s="131" t="str">
        <f t="shared" si="36"/>
        <v/>
      </c>
      <c r="D85" s="131" t="str">
        <f t="shared" si="36"/>
        <v/>
      </c>
      <c r="E85" s="131" t="str">
        <f t="shared" si="36"/>
        <v/>
      </c>
      <c r="F85" s="131" t="str">
        <f t="shared" si="36"/>
        <v/>
      </c>
      <c r="G85" s="131" t="str">
        <f t="shared" si="36"/>
        <v/>
      </c>
      <c r="H85" s="131" t="str">
        <f t="shared" si="36"/>
        <v/>
      </c>
      <c r="I85" s="131" t="str">
        <f t="shared" si="36"/>
        <v/>
      </c>
      <c r="J85" s="131" t="str">
        <f t="shared" si="36"/>
        <v/>
      </c>
      <c r="K85" s="131" t="str">
        <f t="shared" si="36"/>
        <v/>
      </c>
      <c r="L85" s="131" t="str">
        <f t="shared" si="37"/>
        <v/>
      </c>
      <c r="M85" s="131" t="str">
        <f t="shared" si="37"/>
        <v/>
      </c>
      <c r="N85" s="131" t="str">
        <f t="shared" si="37"/>
        <v/>
      </c>
      <c r="O85" s="131" t="str">
        <f t="shared" si="37"/>
        <v/>
      </c>
      <c r="P85" s="131" t="str">
        <f t="shared" si="37"/>
        <v/>
      </c>
      <c r="Q85" s="131" t="str">
        <f t="shared" si="37"/>
        <v/>
      </c>
      <c r="R85" s="131" t="str">
        <f t="shared" si="37"/>
        <v/>
      </c>
      <c r="S85" s="131" t="str">
        <f t="shared" si="37"/>
        <v/>
      </c>
      <c r="T85" s="131" t="str">
        <f t="shared" si="37"/>
        <v/>
      </c>
      <c r="U85" s="131" t="str">
        <f t="shared" si="37"/>
        <v/>
      </c>
      <c r="V85" s="131" t="str">
        <f t="shared" si="38"/>
        <v/>
      </c>
      <c r="W85" s="131" t="str">
        <f t="shared" si="38"/>
        <v/>
      </c>
      <c r="X85" s="131" t="str">
        <f t="shared" si="38"/>
        <v/>
      </c>
      <c r="Y85" s="131" t="str">
        <f t="shared" si="38"/>
        <v/>
      </c>
      <c r="Z85" s="131" t="str">
        <f t="shared" si="38"/>
        <v/>
      </c>
      <c r="AA85" s="131" t="str">
        <f t="shared" si="38"/>
        <v/>
      </c>
      <c r="AB85" s="131" t="str">
        <f t="shared" si="38"/>
        <v/>
      </c>
      <c r="AC85" s="131" t="str">
        <f t="shared" si="38"/>
        <v/>
      </c>
      <c r="AD85" s="131" t="str">
        <f t="shared" si="38"/>
        <v/>
      </c>
      <c r="AE85" s="131" t="str">
        <f t="shared" si="38"/>
        <v/>
      </c>
      <c r="AF85" s="131" t="str">
        <f t="shared" si="39"/>
        <v/>
      </c>
      <c r="AG85" s="131" t="str">
        <f t="shared" si="39"/>
        <v/>
      </c>
      <c r="AH85" s="131" t="str">
        <f t="shared" si="39"/>
        <v/>
      </c>
      <c r="AI85" s="131" t="str">
        <f t="shared" si="39"/>
        <v/>
      </c>
      <c r="AJ85" s="131" t="str">
        <f t="shared" si="39"/>
        <v/>
      </c>
      <c r="AK85" s="131" t="str">
        <f t="shared" si="39"/>
        <v/>
      </c>
      <c r="AL85" s="131" t="str">
        <f t="shared" si="39"/>
        <v/>
      </c>
      <c r="AM85" s="131" t="str">
        <f t="shared" si="39"/>
        <v/>
      </c>
      <c r="AN85" s="131" t="str">
        <f t="shared" si="39"/>
        <v/>
      </c>
      <c r="AO85" s="131" t="str">
        <f t="shared" si="39"/>
        <v/>
      </c>
      <c r="AP85" s="131" t="str">
        <f t="shared" si="40"/>
        <v/>
      </c>
      <c r="AQ85" s="131" t="str">
        <f t="shared" si="40"/>
        <v/>
      </c>
      <c r="AR85" s="131" t="str">
        <f t="shared" si="40"/>
        <v/>
      </c>
      <c r="AS85" s="131" t="str">
        <f t="shared" si="40"/>
        <v/>
      </c>
      <c r="AT85" s="131" t="str">
        <f t="shared" si="40"/>
        <v/>
      </c>
      <c r="AU85" s="131" t="str">
        <f t="shared" si="40"/>
        <v/>
      </c>
      <c r="AV85" s="131" t="str">
        <f t="shared" si="40"/>
        <v/>
      </c>
      <c r="AW85" s="131" t="str">
        <f t="shared" si="40"/>
        <v/>
      </c>
      <c r="AX85" s="131" t="str">
        <f t="shared" si="40"/>
        <v/>
      </c>
      <c r="AY85" s="131" t="str">
        <f t="shared" si="40"/>
        <v/>
      </c>
      <c r="AZ85" s="131" t="str">
        <f t="shared" si="40"/>
        <v/>
      </c>
    </row>
    <row r="86" spans="1:52" x14ac:dyDescent="0.2">
      <c r="A86" s="135">
        <v>77</v>
      </c>
      <c r="B86" s="131" t="str">
        <f t="shared" si="36"/>
        <v/>
      </c>
      <c r="C86" s="131" t="str">
        <f t="shared" si="36"/>
        <v/>
      </c>
      <c r="D86" s="131" t="str">
        <f t="shared" si="36"/>
        <v/>
      </c>
      <c r="E86" s="131" t="str">
        <f t="shared" si="36"/>
        <v/>
      </c>
      <c r="F86" s="131" t="str">
        <f t="shared" si="36"/>
        <v/>
      </c>
      <c r="G86" s="131" t="str">
        <f t="shared" si="36"/>
        <v/>
      </c>
      <c r="H86" s="131" t="str">
        <f t="shared" si="36"/>
        <v/>
      </c>
      <c r="I86" s="131" t="str">
        <f t="shared" si="36"/>
        <v/>
      </c>
      <c r="J86" s="131" t="str">
        <f t="shared" si="36"/>
        <v/>
      </c>
      <c r="K86" s="131" t="str">
        <f t="shared" si="36"/>
        <v/>
      </c>
      <c r="L86" s="131" t="str">
        <f t="shared" si="37"/>
        <v/>
      </c>
      <c r="M86" s="131" t="str">
        <f t="shared" si="37"/>
        <v/>
      </c>
      <c r="N86" s="131" t="str">
        <f t="shared" si="37"/>
        <v/>
      </c>
      <c r="O86" s="131" t="str">
        <f t="shared" si="37"/>
        <v/>
      </c>
      <c r="P86" s="131" t="str">
        <f t="shared" si="37"/>
        <v/>
      </c>
      <c r="Q86" s="131" t="str">
        <f t="shared" si="37"/>
        <v/>
      </c>
      <c r="R86" s="131" t="str">
        <f t="shared" si="37"/>
        <v/>
      </c>
      <c r="S86" s="131" t="str">
        <f t="shared" si="37"/>
        <v/>
      </c>
      <c r="T86" s="131" t="str">
        <f t="shared" si="37"/>
        <v/>
      </c>
      <c r="U86" s="131" t="str">
        <f t="shared" si="37"/>
        <v/>
      </c>
      <c r="V86" s="131" t="str">
        <f t="shared" si="38"/>
        <v/>
      </c>
      <c r="W86" s="131" t="str">
        <f t="shared" si="38"/>
        <v/>
      </c>
      <c r="X86" s="131" t="str">
        <f t="shared" si="38"/>
        <v/>
      </c>
      <c r="Y86" s="131" t="str">
        <f t="shared" si="38"/>
        <v/>
      </c>
      <c r="Z86" s="131" t="str">
        <f t="shared" si="38"/>
        <v/>
      </c>
      <c r="AA86" s="131" t="str">
        <f t="shared" si="38"/>
        <v/>
      </c>
      <c r="AB86" s="131" t="str">
        <f t="shared" si="38"/>
        <v/>
      </c>
      <c r="AC86" s="131" t="str">
        <f t="shared" si="38"/>
        <v/>
      </c>
      <c r="AD86" s="131" t="str">
        <f t="shared" si="38"/>
        <v/>
      </c>
      <c r="AE86" s="131" t="str">
        <f t="shared" si="38"/>
        <v/>
      </c>
      <c r="AF86" s="131" t="str">
        <f t="shared" si="39"/>
        <v/>
      </c>
      <c r="AG86" s="131" t="str">
        <f t="shared" si="39"/>
        <v/>
      </c>
      <c r="AH86" s="131" t="str">
        <f t="shared" si="39"/>
        <v/>
      </c>
      <c r="AI86" s="131" t="str">
        <f t="shared" si="39"/>
        <v/>
      </c>
      <c r="AJ86" s="131" t="str">
        <f t="shared" si="39"/>
        <v/>
      </c>
      <c r="AK86" s="131" t="str">
        <f t="shared" si="39"/>
        <v/>
      </c>
      <c r="AL86" s="131" t="str">
        <f t="shared" si="39"/>
        <v/>
      </c>
      <c r="AM86" s="131" t="str">
        <f t="shared" si="39"/>
        <v/>
      </c>
      <c r="AN86" s="131" t="str">
        <f t="shared" si="39"/>
        <v/>
      </c>
      <c r="AO86" s="131" t="str">
        <f t="shared" si="39"/>
        <v/>
      </c>
      <c r="AP86" s="131" t="str">
        <f t="shared" si="40"/>
        <v/>
      </c>
      <c r="AQ86" s="131" t="str">
        <f t="shared" si="40"/>
        <v/>
      </c>
      <c r="AR86" s="131" t="str">
        <f t="shared" si="40"/>
        <v/>
      </c>
      <c r="AS86" s="131" t="str">
        <f t="shared" si="40"/>
        <v/>
      </c>
      <c r="AT86" s="131" t="str">
        <f t="shared" si="40"/>
        <v/>
      </c>
      <c r="AU86" s="131" t="str">
        <f t="shared" si="40"/>
        <v/>
      </c>
      <c r="AV86" s="131" t="str">
        <f t="shared" si="40"/>
        <v/>
      </c>
      <c r="AW86" s="131" t="str">
        <f t="shared" si="40"/>
        <v/>
      </c>
      <c r="AX86" s="131" t="str">
        <f t="shared" si="40"/>
        <v/>
      </c>
      <c r="AY86" s="131" t="str">
        <f t="shared" si="40"/>
        <v/>
      </c>
      <c r="AZ86" s="131" t="str">
        <f t="shared" si="40"/>
        <v/>
      </c>
    </row>
    <row r="87" spans="1:52" x14ac:dyDescent="0.2">
      <c r="A87" s="135">
        <v>78</v>
      </c>
      <c r="B87" s="131" t="str">
        <f t="shared" si="36"/>
        <v/>
      </c>
      <c r="C87" s="131" t="str">
        <f t="shared" si="36"/>
        <v/>
      </c>
      <c r="D87" s="131" t="str">
        <f t="shared" si="36"/>
        <v/>
      </c>
      <c r="E87" s="131" t="str">
        <f t="shared" si="36"/>
        <v/>
      </c>
      <c r="F87" s="131" t="str">
        <f t="shared" si="36"/>
        <v/>
      </c>
      <c r="G87" s="131" t="str">
        <f t="shared" si="36"/>
        <v/>
      </c>
      <c r="H87" s="131" t="str">
        <f t="shared" si="36"/>
        <v/>
      </c>
      <c r="I87" s="131" t="str">
        <f t="shared" si="36"/>
        <v/>
      </c>
      <c r="J87" s="131" t="str">
        <f t="shared" si="36"/>
        <v/>
      </c>
      <c r="K87" s="131" t="str">
        <f t="shared" si="36"/>
        <v/>
      </c>
      <c r="L87" s="131" t="str">
        <f t="shared" si="37"/>
        <v/>
      </c>
      <c r="M87" s="131" t="str">
        <f t="shared" si="37"/>
        <v/>
      </c>
      <c r="N87" s="131" t="str">
        <f t="shared" si="37"/>
        <v/>
      </c>
      <c r="O87" s="131" t="str">
        <f t="shared" si="37"/>
        <v/>
      </c>
      <c r="P87" s="131" t="str">
        <f t="shared" si="37"/>
        <v/>
      </c>
      <c r="Q87" s="131" t="str">
        <f t="shared" si="37"/>
        <v/>
      </c>
      <c r="R87" s="131" t="str">
        <f t="shared" si="37"/>
        <v/>
      </c>
      <c r="S87" s="131" t="str">
        <f t="shared" si="37"/>
        <v/>
      </c>
      <c r="T87" s="131" t="str">
        <f t="shared" si="37"/>
        <v/>
      </c>
      <c r="U87" s="131" t="str">
        <f t="shared" si="37"/>
        <v/>
      </c>
      <c r="V87" s="131" t="str">
        <f t="shared" si="38"/>
        <v/>
      </c>
      <c r="W87" s="131" t="str">
        <f t="shared" si="38"/>
        <v/>
      </c>
      <c r="X87" s="131" t="str">
        <f t="shared" si="38"/>
        <v/>
      </c>
      <c r="Y87" s="131" t="str">
        <f t="shared" si="38"/>
        <v/>
      </c>
      <c r="Z87" s="131" t="str">
        <f t="shared" si="38"/>
        <v/>
      </c>
      <c r="AA87" s="131" t="str">
        <f t="shared" si="38"/>
        <v/>
      </c>
      <c r="AB87" s="131" t="str">
        <f t="shared" si="38"/>
        <v/>
      </c>
      <c r="AC87" s="131" t="str">
        <f t="shared" si="38"/>
        <v/>
      </c>
      <c r="AD87" s="131" t="str">
        <f t="shared" si="38"/>
        <v/>
      </c>
      <c r="AE87" s="131" t="str">
        <f t="shared" si="38"/>
        <v/>
      </c>
      <c r="AF87" s="131" t="str">
        <f t="shared" si="39"/>
        <v/>
      </c>
      <c r="AG87" s="131" t="str">
        <f t="shared" si="39"/>
        <v/>
      </c>
      <c r="AH87" s="131" t="str">
        <f t="shared" si="39"/>
        <v/>
      </c>
      <c r="AI87" s="131" t="str">
        <f t="shared" si="39"/>
        <v/>
      </c>
      <c r="AJ87" s="131" t="str">
        <f t="shared" si="39"/>
        <v/>
      </c>
      <c r="AK87" s="131" t="str">
        <f t="shared" si="39"/>
        <v/>
      </c>
      <c r="AL87" s="131" t="str">
        <f t="shared" si="39"/>
        <v/>
      </c>
      <c r="AM87" s="131" t="str">
        <f t="shared" si="39"/>
        <v/>
      </c>
      <c r="AN87" s="131" t="str">
        <f t="shared" si="39"/>
        <v/>
      </c>
      <c r="AO87" s="131" t="str">
        <f t="shared" si="39"/>
        <v/>
      </c>
      <c r="AP87" s="131" t="str">
        <f t="shared" si="40"/>
        <v/>
      </c>
      <c r="AQ87" s="131" t="str">
        <f t="shared" si="40"/>
        <v/>
      </c>
      <c r="AR87" s="131" t="str">
        <f t="shared" si="40"/>
        <v/>
      </c>
      <c r="AS87" s="131" t="str">
        <f t="shared" si="40"/>
        <v/>
      </c>
      <c r="AT87" s="131" t="str">
        <f t="shared" si="40"/>
        <v/>
      </c>
      <c r="AU87" s="131" t="str">
        <f t="shared" si="40"/>
        <v/>
      </c>
      <c r="AV87" s="131" t="str">
        <f t="shared" si="40"/>
        <v/>
      </c>
      <c r="AW87" s="131" t="str">
        <f t="shared" si="40"/>
        <v/>
      </c>
      <c r="AX87" s="131" t="str">
        <f t="shared" si="40"/>
        <v/>
      </c>
      <c r="AY87" s="131" t="str">
        <f t="shared" si="40"/>
        <v/>
      </c>
      <c r="AZ87" s="131" t="str">
        <f t="shared" si="40"/>
        <v/>
      </c>
    </row>
    <row r="88" spans="1:52" x14ac:dyDescent="0.2">
      <c r="A88" s="135">
        <v>79</v>
      </c>
      <c r="B88" s="131" t="str">
        <f t="shared" si="36"/>
        <v/>
      </c>
      <c r="C88" s="131" t="str">
        <f t="shared" si="36"/>
        <v/>
      </c>
      <c r="D88" s="131" t="str">
        <f t="shared" si="36"/>
        <v/>
      </c>
      <c r="E88" s="131" t="str">
        <f t="shared" si="36"/>
        <v/>
      </c>
      <c r="F88" s="131" t="str">
        <f t="shared" si="36"/>
        <v/>
      </c>
      <c r="G88" s="131" t="str">
        <f t="shared" si="36"/>
        <v/>
      </c>
      <c r="H88" s="131" t="str">
        <f t="shared" si="36"/>
        <v/>
      </c>
      <c r="I88" s="131" t="str">
        <f t="shared" si="36"/>
        <v/>
      </c>
      <c r="J88" s="131" t="str">
        <f t="shared" si="36"/>
        <v/>
      </c>
      <c r="K88" s="131" t="str">
        <f t="shared" si="36"/>
        <v/>
      </c>
      <c r="L88" s="131" t="str">
        <f t="shared" si="37"/>
        <v/>
      </c>
      <c r="M88" s="131" t="str">
        <f t="shared" si="37"/>
        <v/>
      </c>
      <c r="N88" s="131" t="str">
        <f t="shared" si="37"/>
        <v/>
      </c>
      <c r="O88" s="131" t="str">
        <f t="shared" si="37"/>
        <v/>
      </c>
      <c r="P88" s="131" t="str">
        <f t="shared" si="37"/>
        <v/>
      </c>
      <c r="Q88" s="131" t="str">
        <f t="shared" si="37"/>
        <v/>
      </c>
      <c r="R88" s="131" t="str">
        <f t="shared" si="37"/>
        <v/>
      </c>
      <c r="S88" s="131" t="str">
        <f t="shared" si="37"/>
        <v/>
      </c>
      <c r="T88" s="131" t="str">
        <f t="shared" si="37"/>
        <v/>
      </c>
      <c r="U88" s="131" t="str">
        <f t="shared" si="37"/>
        <v/>
      </c>
      <c r="V88" s="131" t="str">
        <f t="shared" si="38"/>
        <v/>
      </c>
      <c r="W88" s="131" t="str">
        <f t="shared" si="38"/>
        <v/>
      </c>
      <c r="X88" s="131" t="str">
        <f t="shared" si="38"/>
        <v/>
      </c>
      <c r="Y88" s="131" t="str">
        <f t="shared" si="38"/>
        <v/>
      </c>
      <c r="Z88" s="131" t="str">
        <f t="shared" si="38"/>
        <v/>
      </c>
      <c r="AA88" s="131" t="str">
        <f t="shared" si="38"/>
        <v/>
      </c>
      <c r="AB88" s="131" t="str">
        <f t="shared" si="38"/>
        <v/>
      </c>
      <c r="AC88" s="131" t="str">
        <f t="shared" si="38"/>
        <v/>
      </c>
      <c r="AD88" s="131" t="str">
        <f t="shared" si="38"/>
        <v/>
      </c>
      <c r="AE88" s="131" t="str">
        <f t="shared" si="38"/>
        <v/>
      </c>
      <c r="AF88" s="131" t="str">
        <f t="shared" si="39"/>
        <v/>
      </c>
      <c r="AG88" s="131" t="str">
        <f t="shared" si="39"/>
        <v/>
      </c>
      <c r="AH88" s="131" t="str">
        <f t="shared" si="39"/>
        <v/>
      </c>
      <c r="AI88" s="131" t="str">
        <f t="shared" si="39"/>
        <v/>
      </c>
      <c r="AJ88" s="131" t="str">
        <f t="shared" si="39"/>
        <v/>
      </c>
      <c r="AK88" s="131" t="str">
        <f t="shared" si="39"/>
        <v/>
      </c>
      <c r="AL88" s="131" t="str">
        <f t="shared" si="39"/>
        <v/>
      </c>
      <c r="AM88" s="131" t="str">
        <f t="shared" si="39"/>
        <v/>
      </c>
      <c r="AN88" s="131" t="str">
        <f t="shared" si="39"/>
        <v/>
      </c>
      <c r="AO88" s="131" t="str">
        <f t="shared" si="39"/>
        <v/>
      </c>
      <c r="AP88" s="131" t="str">
        <f t="shared" si="40"/>
        <v/>
      </c>
      <c r="AQ88" s="131" t="str">
        <f t="shared" si="40"/>
        <v/>
      </c>
      <c r="AR88" s="131" t="str">
        <f t="shared" si="40"/>
        <v/>
      </c>
      <c r="AS88" s="131" t="str">
        <f t="shared" si="40"/>
        <v/>
      </c>
      <c r="AT88" s="131" t="str">
        <f t="shared" si="40"/>
        <v/>
      </c>
      <c r="AU88" s="131" t="str">
        <f t="shared" si="40"/>
        <v/>
      </c>
      <c r="AV88" s="131" t="str">
        <f t="shared" si="40"/>
        <v/>
      </c>
      <c r="AW88" s="131" t="str">
        <f t="shared" si="40"/>
        <v/>
      </c>
      <c r="AX88" s="131" t="str">
        <f t="shared" si="40"/>
        <v/>
      </c>
      <c r="AY88" s="131" t="str">
        <f t="shared" si="40"/>
        <v/>
      </c>
      <c r="AZ88" s="131" t="str">
        <f t="shared" si="40"/>
        <v/>
      </c>
    </row>
    <row r="89" spans="1:52" x14ac:dyDescent="0.2">
      <c r="A89" s="135">
        <v>80</v>
      </c>
      <c r="B89" s="131" t="str">
        <f t="shared" si="36"/>
        <v/>
      </c>
      <c r="C89" s="131" t="str">
        <f t="shared" si="36"/>
        <v/>
      </c>
      <c r="D89" s="131" t="str">
        <f t="shared" si="36"/>
        <v/>
      </c>
      <c r="E89" s="131" t="str">
        <f t="shared" si="36"/>
        <v/>
      </c>
      <c r="F89" s="131" t="str">
        <f t="shared" si="36"/>
        <v/>
      </c>
      <c r="G89" s="131" t="str">
        <f t="shared" si="36"/>
        <v/>
      </c>
      <c r="H89" s="131" t="str">
        <f t="shared" si="36"/>
        <v/>
      </c>
      <c r="I89" s="131" t="str">
        <f t="shared" si="36"/>
        <v/>
      </c>
      <c r="J89" s="131" t="str">
        <f t="shared" si="36"/>
        <v/>
      </c>
      <c r="K89" s="131" t="str">
        <f t="shared" si="36"/>
        <v/>
      </c>
      <c r="L89" s="131" t="str">
        <f t="shared" si="37"/>
        <v/>
      </c>
      <c r="M89" s="131" t="str">
        <f t="shared" si="37"/>
        <v/>
      </c>
      <c r="N89" s="131" t="str">
        <f t="shared" si="37"/>
        <v/>
      </c>
      <c r="O89" s="131" t="str">
        <f t="shared" si="37"/>
        <v/>
      </c>
      <c r="P89" s="131" t="str">
        <f t="shared" si="37"/>
        <v/>
      </c>
      <c r="Q89" s="131" t="str">
        <f t="shared" si="37"/>
        <v/>
      </c>
      <c r="R89" s="131" t="str">
        <f t="shared" si="37"/>
        <v/>
      </c>
      <c r="S89" s="131" t="str">
        <f t="shared" si="37"/>
        <v/>
      </c>
      <c r="T89" s="131" t="str">
        <f t="shared" si="37"/>
        <v/>
      </c>
      <c r="U89" s="131" t="str">
        <f t="shared" si="37"/>
        <v/>
      </c>
      <c r="V89" s="131" t="str">
        <f t="shared" si="38"/>
        <v/>
      </c>
      <c r="W89" s="131" t="str">
        <f t="shared" si="38"/>
        <v/>
      </c>
      <c r="X89" s="131" t="str">
        <f t="shared" si="38"/>
        <v/>
      </c>
      <c r="Y89" s="131" t="str">
        <f t="shared" si="38"/>
        <v/>
      </c>
      <c r="Z89" s="131" t="str">
        <f t="shared" si="38"/>
        <v/>
      </c>
      <c r="AA89" s="131" t="str">
        <f t="shared" si="38"/>
        <v/>
      </c>
      <c r="AB89" s="131" t="str">
        <f t="shared" si="38"/>
        <v/>
      </c>
      <c r="AC89" s="131" t="str">
        <f t="shared" si="38"/>
        <v/>
      </c>
      <c r="AD89" s="131" t="str">
        <f t="shared" si="38"/>
        <v/>
      </c>
      <c r="AE89" s="131" t="str">
        <f t="shared" si="38"/>
        <v/>
      </c>
      <c r="AF89" s="131" t="str">
        <f t="shared" si="39"/>
        <v/>
      </c>
      <c r="AG89" s="131" t="str">
        <f t="shared" si="39"/>
        <v/>
      </c>
      <c r="AH89" s="131" t="str">
        <f t="shared" si="39"/>
        <v/>
      </c>
      <c r="AI89" s="131" t="str">
        <f t="shared" si="39"/>
        <v/>
      </c>
      <c r="AJ89" s="131" t="str">
        <f t="shared" si="39"/>
        <v/>
      </c>
      <c r="AK89" s="131" t="str">
        <f t="shared" si="39"/>
        <v/>
      </c>
      <c r="AL89" s="131" t="str">
        <f t="shared" si="39"/>
        <v/>
      </c>
      <c r="AM89" s="131" t="str">
        <f t="shared" si="39"/>
        <v/>
      </c>
      <c r="AN89" s="131" t="str">
        <f t="shared" si="39"/>
        <v/>
      </c>
      <c r="AO89" s="131" t="str">
        <f t="shared" si="39"/>
        <v/>
      </c>
      <c r="AP89" s="131" t="str">
        <f t="shared" si="40"/>
        <v/>
      </c>
      <c r="AQ89" s="131" t="str">
        <f t="shared" si="40"/>
        <v/>
      </c>
      <c r="AR89" s="131" t="str">
        <f t="shared" si="40"/>
        <v/>
      </c>
      <c r="AS89" s="131" t="str">
        <f t="shared" si="40"/>
        <v/>
      </c>
      <c r="AT89" s="131" t="str">
        <f t="shared" si="40"/>
        <v/>
      </c>
      <c r="AU89" s="131" t="str">
        <f t="shared" si="40"/>
        <v/>
      </c>
      <c r="AV89" s="131" t="str">
        <f t="shared" si="40"/>
        <v/>
      </c>
      <c r="AW89" s="131" t="str">
        <f t="shared" si="40"/>
        <v/>
      </c>
      <c r="AX89" s="131" t="str">
        <f t="shared" si="40"/>
        <v/>
      </c>
      <c r="AY89" s="131" t="str">
        <f t="shared" si="40"/>
        <v/>
      </c>
      <c r="AZ89" s="131" t="str">
        <f t="shared" si="40"/>
        <v/>
      </c>
    </row>
    <row r="90" spans="1:52" x14ac:dyDescent="0.2">
      <c r="A90" s="135">
        <v>81</v>
      </c>
      <c r="B90" s="131" t="str">
        <f t="shared" ref="B90:K99" si="41">IFERROR(VLOOKUP($B$3&amp;"_"&amp;B$8&amp;$A90,LookUpTable_CountyName_AllYears,3,FALSE),"")</f>
        <v/>
      </c>
      <c r="C90" s="131" t="str">
        <f t="shared" si="41"/>
        <v/>
      </c>
      <c r="D90" s="131" t="str">
        <f t="shared" si="41"/>
        <v/>
      </c>
      <c r="E90" s="131" t="str">
        <f t="shared" si="41"/>
        <v/>
      </c>
      <c r="F90" s="131" t="str">
        <f t="shared" si="41"/>
        <v/>
      </c>
      <c r="G90" s="131" t="str">
        <f t="shared" si="41"/>
        <v/>
      </c>
      <c r="H90" s="131" t="str">
        <f t="shared" si="41"/>
        <v/>
      </c>
      <c r="I90" s="131" t="str">
        <f t="shared" si="41"/>
        <v/>
      </c>
      <c r="J90" s="131" t="str">
        <f t="shared" si="41"/>
        <v/>
      </c>
      <c r="K90" s="131" t="str">
        <f t="shared" si="41"/>
        <v/>
      </c>
      <c r="L90" s="131" t="str">
        <f t="shared" ref="L90:U99" si="42">IFERROR(VLOOKUP($B$3&amp;"_"&amp;L$8&amp;$A90,LookUpTable_CountyName_AllYears,3,FALSE),"")</f>
        <v/>
      </c>
      <c r="M90" s="131" t="str">
        <f t="shared" si="42"/>
        <v/>
      </c>
      <c r="N90" s="131" t="str">
        <f t="shared" si="42"/>
        <v/>
      </c>
      <c r="O90" s="131" t="str">
        <f t="shared" si="42"/>
        <v/>
      </c>
      <c r="P90" s="131" t="str">
        <f t="shared" si="42"/>
        <v/>
      </c>
      <c r="Q90" s="131" t="str">
        <f t="shared" si="42"/>
        <v/>
      </c>
      <c r="R90" s="131" t="str">
        <f t="shared" si="42"/>
        <v/>
      </c>
      <c r="S90" s="131" t="str">
        <f t="shared" si="42"/>
        <v/>
      </c>
      <c r="T90" s="131" t="str">
        <f t="shared" si="42"/>
        <v/>
      </c>
      <c r="U90" s="131" t="str">
        <f t="shared" si="42"/>
        <v/>
      </c>
      <c r="V90" s="131" t="str">
        <f t="shared" ref="V90:AE99" si="43">IFERROR(VLOOKUP($B$3&amp;"_"&amp;V$8&amp;$A90,LookUpTable_CountyName_AllYears,3,FALSE),"")</f>
        <v/>
      </c>
      <c r="W90" s="131" t="str">
        <f t="shared" si="43"/>
        <v/>
      </c>
      <c r="X90" s="131" t="str">
        <f t="shared" si="43"/>
        <v/>
      </c>
      <c r="Y90" s="131" t="str">
        <f t="shared" si="43"/>
        <v/>
      </c>
      <c r="Z90" s="131" t="str">
        <f t="shared" si="43"/>
        <v/>
      </c>
      <c r="AA90" s="131" t="str">
        <f t="shared" si="43"/>
        <v/>
      </c>
      <c r="AB90" s="131" t="str">
        <f t="shared" si="43"/>
        <v/>
      </c>
      <c r="AC90" s="131" t="str">
        <f t="shared" si="43"/>
        <v/>
      </c>
      <c r="AD90" s="131" t="str">
        <f t="shared" si="43"/>
        <v/>
      </c>
      <c r="AE90" s="131" t="str">
        <f t="shared" si="43"/>
        <v/>
      </c>
      <c r="AF90" s="131" t="str">
        <f t="shared" ref="AF90:AO99" si="44">IFERROR(VLOOKUP($B$3&amp;"_"&amp;AF$8&amp;$A90,LookUpTable_CountyName_AllYears,3,FALSE),"")</f>
        <v/>
      </c>
      <c r="AG90" s="131" t="str">
        <f t="shared" si="44"/>
        <v/>
      </c>
      <c r="AH90" s="131" t="str">
        <f t="shared" si="44"/>
        <v/>
      </c>
      <c r="AI90" s="131" t="str">
        <f t="shared" si="44"/>
        <v/>
      </c>
      <c r="AJ90" s="131" t="str">
        <f t="shared" si="44"/>
        <v/>
      </c>
      <c r="AK90" s="131" t="str">
        <f t="shared" si="44"/>
        <v/>
      </c>
      <c r="AL90" s="131" t="str">
        <f t="shared" si="44"/>
        <v/>
      </c>
      <c r="AM90" s="131" t="str">
        <f t="shared" si="44"/>
        <v/>
      </c>
      <c r="AN90" s="131" t="str">
        <f t="shared" si="44"/>
        <v/>
      </c>
      <c r="AO90" s="131" t="str">
        <f t="shared" si="44"/>
        <v/>
      </c>
      <c r="AP90" s="131" t="str">
        <f t="shared" ref="AP90:AZ99" si="45">IFERROR(VLOOKUP($B$3&amp;"_"&amp;AP$8&amp;$A90,LookUpTable_CountyName_AllYears,3,FALSE),"")</f>
        <v/>
      </c>
      <c r="AQ90" s="131" t="str">
        <f t="shared" si="45"/>
        <v/>
      </c>
      <c r="AR90" s="131" t="str">
        <f t="shared" si="45"/>
        <v/>
      </c>
      <c r="AS90" s="131" t="str">
        <f t="shared" si="45"/>
        <v/>
      </c>
      <c r="AT90" s="131" t="str">
        <f t="shared" si="45"/>
        <v/>
      </c>
      <c r="AU90" s="131" t="str">
        <f t="shared" si="45"/>
        <v/>
      </c>
      <c r="AV90" s="131" t="str">
        <f t="shared" si="45"/>
        <v/>
      </c>
      <c r="AW90" s="131" t="str">
        <f t="shared" si="45"/>
        <v/>
      </c>
      <c r="AX90" s="131" t="str">
        <f t="shared" si="45"/>
        <v/>
      </c>
      <c r="AY90" s="131" t="str">
        <f t="shared" si="45"/>
        <v/>
      </c>
      <c r="AZ90" s="131" t="str">
        <f t="shared" si="45"/>
        <v/>
      </c>
    </row>
    <row r="91" spans="1:52" x14ac:dyDescent="0.2">
      <c r="A91" s="135">
        <v>82</v>
      </c>
      <c r="B91" s="131" t="str">
        <f t="shared" si="41"/>
        <v/>
      </c>
      <c r="C91" s="131" t="str">
        <f t="shared" si="41"/>
        <v/>
      </c>
      <c r="D91" s="131" t="str">
        <f t="shared" si="41"/>
        <v/>
      </c>
      <c r="E91" s="131" t="str">
        <f t="shared" si="41"/>
        <v/>
      </c>
      <c r="F91" s="131" t="str">
        <f t="shared" si="41"/>
        <v/>
      </c>
      <c r="G91" s="131" t="str">
        <f t="shared" si="41"/>
        <v/>
      </c>
      <c r="H91" s="131" t="str">
        <f t="shared" si="41"/>
        <v/>
      </c>
      <c r="I91" s="131" t="str">
        <f t="shared" si="41"/>
        <v/>
      </c>
      <c r="J91" s="131" t="str">
        <f t="shared" si="41"/>
        <v/>
      </c>
      <c r="K91" s="131" t="str">
        <f t="shared" si="41"/>
        <v/>
      </c>
      <c r="L91" s="131" t="str">
        <f t="shared" si="42"/>
        <v/>
      </c>
      <c r="M91" s="131" t="str">
        <f t="shared" si="42"/>
        <v/>
      </c>
      <c r="N91" s="131" t="str">
        <f t="shared" si="42"/>
        <v/>
      </c>
      <c r="O91" s="131" t="str">
        <f t="shared" si="42"/>
        <v/>
      </c>
      <c r="P91" s="131" t="str">
        <f t="shared" si="42"/>
        <v/>
      </c>
      <c r="Q91" s="131" t="str">
        <f t="shared" si="42"/>
        <v/>
      </c>
      <c r="R91" s="131" t="str">
        <f t="shared" si="42"/>
        <v/>
      </c>
      <c r="S91" s="131" t="str">
        <f t="shared" si="42"/>
        <v/>
      </c>
      <c r="T91" s="131" t="str">
        <f t="shared" si="42"/>
        <v/>
      </c>
      <c r="U91" s="131" t="str">
        <f t="shared" si="42"/>
        <v/>
      </c>
      <c r="V91" s="131" t="str">
        <f t="shared" si="43"/>
        <v/>
      </c>
      <c r="W91" s="131" t="str">
        <f t="shared" si="43"/>
        <v/>
      </c>
      <c r="X91" s="131" t="str">
        <f t="shared" si="43"/>
        <v/>
      </c>
      <c r="Y91" s="131" t="str">
        <f t="shared" si="43"/>
        <v/>
      </c>
      <c r="Z91" s="131" t="str">
        <f t="shared" si="43"/>
        <v/>
      </c>
      <c r="AA91" s="131" t="str">
        <f t="shared" si="43"/>
        <v/>
      </c>
      <c r="AB91" s="131" t="str">
        <f t="shared" si="43"/>
        <v/>
      </c>
      <c r="AC91" s="131" t="str">
        <f t="shared" si="43"/>
        <v/>
      </c>
      <c r="AD91" s="131" t="str">
        <f t="shared" si="43"/>
        <v/>
      </c>
      <c r="AE91" s="131" t="str">
        <f t="shared" si="43"/>
        <v/>
      </c>
      <c r="AF91" s="131" t="str">
        <f t="shared" si="44"/>
        <v/>
      </c>
      <c r="AG91" s="131" t="str">
        <f t="shared" si="44"/>
        <v/>
      </c>
      <c r="AH91" s="131" t="str">
        <f t="shared" si="44"/>
        <v/>
      </c>
      <c r="AI91" s="131" t="str">
        <f t="shared" si="44"/>
        <v/>
      </c>
      <c r="AJ91" s="131" t="str">
        <f t="shared" si="44"/>
        <v/>
      </c>
      <c r="AK91" s="131" t="str">
        <f t="shared" si="44"/>
        <v/>
      </c>
      <c r="AL91" s="131" t="str">
        <f t="shared" si="44"/>
        <v/>
      </c>
      <c r="AM91" s="131" t="str">
        <f t="shared" si="44"/>
        <v/>
      </c>
      <c r="AN91" s="131" t="str">
        <f t="shared" si="44"/>
        <v/>
      </c>
      <c r="AO91" s="131" t="str">
        <f t="shared" si="44"/>
        <v/>
      </c>
      <c r="AP91" s="131" t="str">
        <f t="shared" si="45"/>
        <v/>
      </c>
      <c r="AQ91" s="131" t="str">
        <f t="shared" si="45"/>
        <v/>
      </c>
      <c r="AR91" s="131" t="str">
        <f t="shared" si="45"/>
        <v/>
      </c>
      <c r="AS91" s="131" t="str">
        <f t="shared" si="45"/>
        <v/>
      </c>
      <c r="AT91" s="131" t="str">
        <f t="shared" si="45"/>
        <v/>
      </c>
      <c r="AU91" s="131" t="str">
        <f t="shared" si="45"/>
        <v/>
      </c>
      <c r="AV91" s="131" t="str">
        <f t="shared" si="45"/>
        <v/>
      </c>
      <c r="AW91" s="131" t="str">
        <f t="shared" si="45"/>
        <v/>
      </c>
      <c r="AX91" s="131" t="str">
        <f t="shared" si="45"/>
        <v/>
      </c>
      <c r="AY91" s="131" t="str">
        <f t="shared" si="45"/>
        <v/>
      </c>
      <c r="AZ91" s="131" t="str">
        <f t="shared" si="45"/>
        <v/>
      </c>
    </row>
    <row r="92" spans="1:52" x14ac:dyDescent="0.2">
      <c r="A92" s="135">
        <v>83</v>
      </c>
      <c r="B92" s="131" t="str">
        <f t="shared" si="41"/>
        <v/>
      </c>
      <c r="C92" s="131" t="str">
        <f t="shared" si="41"/>
        <v/>
      </c>
      <c r="D92" s="131" t="str">
        <f t="shared" si="41"/>
        <v/>
      </c>
      <c r="E92" s="131" t="str">
        <f t="shared" si="41"/>
        <v/>
      </c>
      <c r="F92" s="131" t="str">
        <f t="shared" si="41"/>
        <v/>
      </c>
      <c r="G92" s="131" t="str">
        <f t="shared" si="41"/>
        <v/>
      </c>
      <c r="H92" s="131" t="str">
        <f t="shared" si="41"/>
        <v/>
      </c>
      <c r="I92" s="131" t="str">
        <f t="shared" si="41"/>
        <v/>
      </c>
      <c r="J92" s="131" t="str">
        <f t="shared" si="41"/>
        <v/>
      </c>
      <c r="K92" s="131" t="str">
        <f t="shared" si="41"/>
        <v/>
      </c>
      <c r="L92" s="131" t="str">
        <f t="shared" si="42"/>
        <v/>
      </c>
      <c r="M92" s="131" t="str">
        <f t="shared" si="42"/>
        <v/>
      </c>
      <c r="N92" s="131" t="str">
        <f t="shared" si="42"/>
        <v/>
      </c>
      <c r="O92" s="131" t="str">
        <f t="shared" si="42"/>
        <v/>
      </c>
      <c r="P92" s="131" t="str">
        <f t="shared" si="42"/>
        <v/>
      </c>
      <c r="Q92" s="131" t="str">
        <f t="shared" si="42"/>
        <v/>
      </c>
      <c r="R92" s="131" t="str">
        <f t="shared" si="42"/>
        <v/>
      </c>
      <c r="S92" s="131" t="str">
        <f t="shared" si="42"/>
        <v/>
      </c>
      <c r="T92" s="131" t="str">
        <f t="shared" si="42"/>
        <v/>
      </c>
      <c r="U92" s="131" t="str">
        <f t="shared" si="42"/>
        <v/>
      </c>
      <c r="V92" s="131" t="str">
        <f t="shared" si="43"/>
        <v/>
      </c>
      <c r="W92" s="131" t="str">
        <f t="shared" si="43"/>
        <v/>
      </c>
      <c r="X92" s="131" t="str">
        <f t="shared" si="43"/>
        <v/>
      </c>
      <c r="Y92" s="131" t="str">
        <f t="shared" si="43"/>
        <v/>
      </c>
      <c r="Z92" s="131" t="str">
        <f t="shared" si="43"/>
        <v/>
      </c>
      <c r="AA92" s="131" t="str">
        <f t="shared" si="43"/>
        <v/>
      </c>
      <c r="AB92" s="131" t="str">
        <f t="shared" si="43"/>
        <v/>
      </c>
      <c r="AC92" s="131" t="str">
        <f t="shared" si="43"/>
        <v/>
      </c>
      <c r="AD92" s="131" t="str">
        <f t="shared" si="43"/>
        <v/>
      </c>
      <c r="AE92" s="131" t="str">
        <f t="shared" si="43"/>
        <v/>
      </c>
      <c r="AF92" s="131" t="str">
        <f t="shared" si="44"/>
        <v/>
      </c>
      <c r="AG92" s="131" t="str">
        <f t="shared" si="44"/>
        <v/>
      </c>
      <c r="AH92" s="131" t="str">
        <f t="shared" si="44"/>
        <v/>
      </c>
      <c r="AI92" s="131" t="str">
        <f t="shared" si="44"/>
        <v/>
      </c>
      <c r="AJ92" s="131" t="str">
        <f t="shared" si="44"/>
        <v/>
      </c>
      <c r="AK92" s="131" t="str">
        <f t="shared" si="44"/>
        <v/>
      </c>
      <c r="AL92" s="131" t="str">
        <f t="shared" si="44"/>
        <v/>
      </c>
      <c r="AM92" s="131" t="str">
        <f t="shared" si="44"/>
        <v/>
      </c>
      <c r="AN92" s="131" t="str">
        <f t="shared" si="44"/>
        <v/>
      </c>
      <c r="AO92" s="131" t="str">
        <f t="shared" si="44"/>
        <v/>
      </c>
      <c r="AP92" s="131" t="str">
        <f t="shared" si="45"/>
        <v/>
      </c>
      <c r="AQ92" s="131" t="str">
        <f t="shared" si="45"/>
        <v/>
      </c>
      <c r="AR92" s="131" t="str">
        <f t="shared" si="45"/>
        <v/>
      </c>
      <c r="AS92" s="131" t="str">
        <f t="shared" si="45"/>
        <v/>
      </c>
      <c r="AT92" s="131" t="str">
        <f t="shared" si="45"/>
        <v/>
      </c>
      <c r="AU92" s="131" t="str">
        <f t="shared" si="45"/>
        <v/>
      </c>
      <c r="AV92" s="131" t="str">
        <f t="shared" si="45"/>
        <v/>
      </c>
      <c r="AW92" s="131" t="str">
        <f t="shared" si="45"/>
        <v/>
      </c>
      <c r="AX92" s="131" t="str">
        <f t="shared" si="45"/>
        <v/>
      </c>
      <c r="AY92" s="131" t="str">
        <f t="shared" si="45"/>
        <v/>
      </c>
      <c r="AZ92" s="131" t="str">
        <f t="shared" si="45"/>
        <v/>
      </c>
    </row>
    <row r="93" spans="1:52" x14ac:dyDescent="0.2">
      <c r="A93" s="135">
        <v>84</v>
      </c>
      <c r="B93" s="131" t="str">
        <f t="shared" si="41"/>
        <v/>
      </c>
      <c r="C93" s="131" t="str">
        <f t="shared" si="41"/>
        <v/>
      </c>
      <c r="D93" s="131" t="str">
        <f t="shared" si="41"/>
        <v/>
      </c>
      <c r="E93" s="131" t="str">
        <f t="shared" si="41"/>
        <v/>
      </c>
      <c r="F93" s="131" t="str">
        <f t="shared" si="41"/>
        <v/>
      </c>
      <c r="G93" s="131" t="str">
        <f t="shared" si="41"/>
        <v/>
      </c>
      <c r="H93" s="131" t="str">
        <f t="shared" si="41"/>
        <v/>
      </c>
      <c r="I93" s="131" t="str">
        <f t="shared" si="41"/>
        <v/>
      </c>
      <c r="J93" s="131" t="str">
        <f t="shared" si="41"/>
        <v/>
      </c>
      <c r="K93" s="131" t="str">
        <f t="shared" si="41"/>
        <v/>
      </c>
      <c r="L93" s="131" t="str">
        <f t="shared" si="42"/>
        <v/>
      </c>
      <c r="M93" s="131" t="str">
        <f t="shared" si="42"/>
        <v/>
      </c>
      <c r="N93" s="131" t="str">
        <f t="shared" si="42"/>
        <v/>
      </c>
      <c r="O93" s="131" t="str">
        <f t="shared" si="42"/>
        <v/>
      </c>
      <c r="P93" s="131" t="str">
        <f t="shared" si="42"/>
        <v/>
      </c>
      <c r="Q93" s="131" t="str">
        <f t="shared" si="42"/>
        <v/>
      </c>
      <c r="R93" s="131" t="str">
        <f t="shared" si="42"/>
        <v/>
      </c>
      <c r="S93" s="131" t="str">
        <f t="shared" si="42"/>
        <v/>
      </c>
      <c r="T93" s="131" t="str">
        <f t="shared" si="42"/>
        <v/>
      </c>
      <c r="U93" s="131" t="str">
        <f t="shared" si="42"/>
        <v/>
      </c>
      <c r="V93" s="131" t="str">
        <f t="shared" si="43"/>
        <v/>
      </c>
      <c r="W93" s="131" t="str">
        <f t="shared" si="43"/>
        <v/>
      </c>
      <c r="X93" s="131" t="str">
        <f t="shared" si="43"/>
        <v/>
      </c>
      <c r="Y93" s="131" t="str">
        <f t="shared" si="43"/>
        <v/>
      </c>
      <c r="Z93" s="131" t="str">
        <f t="shared" si="43"/>
        <v/>
      </c>
      <c r="AA93" s="131" t="str">
        <f t="shared" si="43"/>
        <v/>
      </c>
      <c r="AB93" s="131" t="str">
        <f t="shared" si="43"/>
        <v/>
      </c>
      <c r="AC93" s="131" t="str">
        <f t="shared" si="43"/>
        <v/>
      </c>
      <c r="AD93" s="131" t="str">
        <f t="shared" si="43"/>
        <v/>
      </c>
      <c r="AE93" s="131" t="str">
        <f t="shared" si="43"/>
        <v/>
      </c>
      <c r="AF93" s="131" t="str">
        <f t="shared" si="44"/>
        <v/>
      </c>
      <c r="AG93" s="131" t="str">
        <f t="shared" si="44"/>
        <v/>
      </c>
      <c r="AH93" s="131" t="str">
        <f t="shared" si="44"/>
        <v/>
      </c>
      <c r="AI93" s="131" t="str">
        <f t="shared" si="44"/>
        <v/>
      </c>
      <c r="AJ93" s="131" t="str">
        <f t="shared" si="44"/>
        <v/>
      </c>
      <c r="AK93" s="131" t="str">
        <f t="shared" si="44"/>
        <v/>
      </c>
      <c r="AL93" s="131" t="str">
        <f t="shared" si="44"/>
        <v/>
      </c>
      <c r="AM93" s="131" t="str">
        <f t="shared" si="44"/>
        <v/>
      </c>
      <c r="AN93" s="131" t="str">
        <f t="shared" si="44"/>
        <v/>
      </c>
      <c r="AO93" s="131" t="str">
        <f t="shared" si="44"/>
        <v/>
      </c>
      <c r="AP93" s="131" t="str">
        <f t="shared" si="45"/>
        <v/>
      </c>
      <c r="AQ93" s="131" t="str">
        <f t="shared" si="45"/>
        <v/>
      </c>
      <c r="AR93" s="131" t="str">
        <f t="shared" si="45"/>
        <v/>
      </c>
      <c r="AS93" s="131" t="str">
        <f t="shared" si="45"/>
        <v/>
      </c>
      <c r="AT93" s="131" t="str">
        <f t="shared" si="45"/>
        <v/>
      </c>
      <c r="AU93" s="131" t="str">
        <f t="shared" si="45"/>
        <v/>
      </c>
      <c r="AV93" s="131" t="str">
        <f t="shared" si="45"/>
        <v/>
      </c>
      <c r="AW93" s="131" t="str">
        <f t="shared" si="45"/>
        <v/>
      </c>
      <c r="AX93" s="131" t="str">
        <f t="shared" si="45"/>
        <v/>
      </c>
      <c r="AY93" s="131" t="str">
        <f t="shared" si="45"/>
        <v/>
      </c>
      <c r="AZ93" s="131" t="str">
        <f t="shared" si="45"/>
        <v/>
      </c>
    </row>
    <row r="94" spans="1:52" x14ac:dyDescent="0.2">
      <c r="A94" s="135">
        <v>85</v>
      </c>
      <c r="B94" s="131" t="str">
        <f t="shared" si="41"/>
        <v/>
      </c>
      <c r="C94" s="131" t="str">
        <f t="shared" si="41"/>
        <v/>
      </c>
      <c r="D94" s="131" t="str">
        <f t="shared" si="41"/>
        <v/>
      </c>
      <c r="E94" s="131" t="str">
        <f t="shared" si="41"/>
        <v/>
      </c>
      <c r="F94" s="131" t="str">
        <f t="shared" si="41"/>
        <v/>
      </c>
      <c r="G94" s="131" t="str">
        <f t="shared" si="41"/>
        <v/>
      </c>
      <c r="H94" s="131" t="str">
        <f t="shared" si="41"/>
        <v/>
      </c>
      <c r="I94" s="131" t="str">
        <f t="shared" si="41"/>
        <v/>
      </c>
      <c r="J94" s="131" t="str">
        <f t="shared" si="41"/>
        <v/>
      </c>
      <c r="K94" s="131" t="str">
        <f t="shared" si="41"/>
        <v/>
      </c>
      <c r="L94" s="131" t="str">
        <f t="shared" si="42"/>
        <v/>
      </c>
      <c r="M94" s="131" t="str">
        <f t="shared" si="42"/>
        <v/>
      </c>
      <c r="N94" s="131" t="str">
        <f t="shared" si="42"/>
        <v/>
      </c>
      <c r="O94" s="131" t="str">
        <f t="shared" si="42"/>
        <v/>
      </c>
      <c r="P94" s="131" t="str">
        <f t="shared" si="42"/>
        <v/>
      </c>
      <c r="Q94" s="131" t="str">
        <f t="shared" si="42"/>
        <v/>
      </c>
      <c r="R94" s="131" t="str">
        <f t="shared" si="42"/>
        <v/>
      </c>
      <c r="S94" s="131" t="str">
        <f t="shared" si="42"/>
        <v/>
      </c>
      <c r="T94" s="131" t="str">
        <f t="shared" si="42"/>
        <v/>
      </c>
      <c r="U94" s="131" t="str">
        <f t="shared" si="42"/>
        <v/>
      </c>
      <c r="V94" s="131" t="str">
        <f t="shared" si="43"/>
        <v/>
      </c>
      <c r="W94" s="131" t="str">
        <f t="shared" si="43"/>
        <v/>
      </c>
      <c r="X94" s="131" t="str">
        <f t="shared" si="43"/>
        <v/>
      </c>
      <c r="Y94" s="131" t="str">
        <f t="shared" si="43"/>
        <v/>
      </c>
      <c r="Z94" s="131" t="str">
        <f t="shared" si="43"/>
        <v/>
      </c>
      <c r="AA94" s="131" t="str">
        <f t="shared" si="43"/>
        <v/>
      </c>
      <c r="AB94" s="131" t="str">
        <f t="shared" si="43"/>
        <v/>
      </c>
      <c r="AC94" s="131" t="str">
        <f t="shared" si="43"/>
        <v/>
      </c>
      <c r="AD94" s="131" t="str">
        <f t="shared" si="43"/>
        <v/>
      </c>
      <c r="AE94" s="131" t="str">
        <f t="shared" si="43"/>
        <v/>
      </c>
      <c r="AF94" s="131" t="str">
        <f t="shared" si="44"/>
        <v/>
      </c>
      <c r="AG94" s="131" t="str">
        <f t="shared" si="44"/>
        <v/>
      </c>
      <c r="AH94" s="131" t="str">
        <f t="shared" si="44"/>
        <v/>
      </c>
      <c r="AI94" s="131" t="str">
        <f t="shared" si="44"/>
        <v/>
      </c>
      <c r="AJ94" s="131" t="str">
        <f t="shared" si="44"/>
        <v/>
      </c>
      <c r="AK94" s="131" t="str">
        <f t="shared" si="44"/>
        <v/>
      </c>
      <c r="AL94" s="131" t="str">
        <f t="shared" si="44"/>
        <v/>
      </c>
      <c r="AM94" s="131" t="str">
        <f t="shared" si="44"/>
        <v/>
      </c>
      <c r="AN94" s="131" t="str">
        <f t="shared" si="44"/>
        <v/>
      </c>
      <c r="AO94" s="131" t="str">
        <f t="shared" si="44"/>
        <v/>
      </c>
      <c r="AP94" s="131" t="str">
        <f t="shared" si="45"/>
        <v/>
      </c>
      <c r="AQ94" s="131" t="str">
        <f t="shared" si="45"/>
        <v/>
      </c>
      <c r="AR94" s="131" t="str">
        <f t="shared" si="45"/>
        <v/>
      </c>
      <c r="AS94" s="131" t="str">
        <f t="shared" si="45"/>
        <v/>
      </c>
      <c r="AT94" s="131" t="str">
        <f t="shared" si="45"/>
        <v/>
      </c>
      <c r="AU94" s="131" t="str">
        <f t="shared" si="45"/>
        <v/>
      </c>
      <c r="AV94" s="131" t="str">
        <f t="shared" si="45"/>
        <v/>
      </c>
      <c r="AW94" s="131" t="str">
        <f t="shared" si="45"/>
        <v/>
      </c>
      <c r="AX94" s="131" t="str">
        <f t="shared" si="45"/>
        <v/>
      </c>
      <c r="AY94" s="131" t="str">
        <f t="shared" si="45"/>
        <v/>
      </c>
      <c r="AZ94" s="131" t="str">
        <f t="shared" si="45"/>
        <v/>
      </c>
    </row>
    <row r="95" spans="1:52" x14ac:dyDescent="0.2">
      <c r="A95" s="135">
        <v>86</v>
      </c>
      <c r="B95" s="131" t="str">
        <f t="shared" si="41"/>
        <v/>
      </c>
      <c r="C95" s="131" t="str">
        <f t="shared" si="41"/>
        <v/>
      </c>
      <c r="D95" s="131" t="str">
        <f t="shared" si="41"/>
        <v/>
      </c>
      <c r="E95" s="131" t="str">
        <f t="shared" si="41"/>
        <v/>
      </c>
      <c r="F95" s="131" t="str">
        <f t="shared" si="41"/>
        <v/>
      </c>
      <c r="G95" s="131" t="str">
        <f t="shared" si="41"/>
        <v/>
      </c>
      <c r="H95" s="131" t="str">
        <f t="shared" si="41"/>
        <v/>
      </c>
      <c r="I95" s="131" t="str">
        <f t="shared" si="41"/>
        <v/>
      </c>
      <c r="J95" s="131" t="str">
        <f t="shared" si="41"/>
        <v/>
      </c>
      <c r="K95" s="131" t="str">
        <f t="shared" si="41"/>
        <v/>
      </c>
      <c r="L95" s="131" t="str">
        <f t="shared" si="42"/>
        <v/>
      </c>
      <c r="M95" s="131" t="str">
        <f t="shared" si="42"/>
        <v/>
      </c>
      <c r="N95" s="131" t="str">
        <f t="shared" si="42"/>
        <v/>
      </c>
      <c r="O95" s="131" t="str">
        <f t="shared" si="42"/>
        <v/>
      </c>
      <c r="P95" s="131" t="str">
        <f t="shared" si="42"/>
        <v/>
      </c>
      <c r="Q95" s="131" t="str">
        <f t="shared" si="42"/>
        <v/>
      </c>
      <c r="R95" s="131" t="str">
        <f t="shared" si="42"/>
        <v/>
      </c>
      <c r="S95" s="131" t="str">
        <f t="shared" si="42"/>
        <v/>
      </c>
      <c r="T95" s="131" t="str">
        <f t="shared" si="42"/>
        <v/>
      </c>
      <c r="U95" s="131" t="str">
        <f t="shared" si="42"/>
        <v/>
      </c>
      <c r="V95" s="131" t="str">
        <f t="shared" si="43"/>
        <v/>
      </c>
      <c r="W95" s="131" t="str">
        <f t="shared" si="43"/>
        <v/>
      </c>
      <c r="X95" s="131" t="str">
        <f t="shared" si="43"/>
        <v/>
      </c>
      <c r="Y95" s="131" t="str">
        <f t="shared" si="43"/>
        <v/>
      </c>
      <c r="Z95" s="131" t="str">
        <f t="shared" si="43"/>
        <v/>
      </c>
      <c r="AA95" s="131" t="str">
        <f t="shared" si="43"/>
        <v/>
      </c>
      <c r="AB95" s="131" t="str">
        <f t="shared" si="43"/>
        <v/>
      </c>
      <c r="AC95" s="131" t="str">
        <f t="shared" si="43"/>
        <v/>
      </c>
      <c r="AD95" s="131" t="str">
        <f t="shared" si="43"/>
        <v/>
      </c>
      <c r="AE95" s="131" t="str">
        <f t="shared" si="43"/>
        <v/>
      </c>
      <c r="AF95" s="131" t="str">
        <f t="shared" si="44"/>
        <v/>
      </c>
      <c r="AG95" s="131" t="str">
        <f t="shared" si="44"/>
        <v/>
      </c>
      <c r="AH95" s="131" t="str">
        <f t="shared" si="44"/>
        <v/>
      </c>
      <c r="AI95" s="131" t="str">
        <f t="shared" si="44"/>
        <v/>
      </c>
      <c r="AJ95" s="131" t="str">
        <f t="shared" si="44"/>
        <v/>
      </c>
      <c r="AK95" s="131" t="str">
        <f t="shared" si="44"/>
        <v/>
      </c>
      <c r="AL95" s="131" t="str">
        <f t="shared" si="44"/>
        <v/>
      </c>
      <c r="AM95" s="131" t="str">
        <f t="shared" si="44"/>
        <v/>
      </c>
      <c r="AN95" s="131" t="str">
        <f t="shared" si="44"/>
        <v/>
      </c>
      <c r="AO95" s="131" t="str">
        <f t="shared" si="44"/>
        <v/>
      </c>
      <c r="AP95" s="131" t="str">
        <f t="shared" si="45"/>
        <v/>
      </c>
      <c r="AQ95" s="131" t="str">
        <f t="shared" si="45"/>
        <v/>
      </c>
      <c r="AR95" s="131" t="str">
        <f t="shared" si="45"/>
        <v/>
      </c>
      <c r="AS95" s="131" t="str">
        <f t="shared" si="45"/>
        <v/>
      </c>
      <c r="AT95" s="131" t="str">
        <f t="shared" si="45"/>
        <v/>
      </c>
      <c r="AU95" s="131" t="str">
        <f t="shared" si="45"/>
        <v/>
      </c>
      <c r="AV95" s="131" t="str">
        <f t="shared" si="45"/>
        <v/>
      </c>
      <c r="AW95" s="131" t="str">
        <f t="shared" si="45"/>
        <v/>
      </c>
      <c r="AX95" s="131" t="str">
        <f t="shared" si="45"/>
        <v/>
      </c>
      <c r="AY95" s="131" t="str">
        <f t="shared" si="45"/>
        <v/>
      </c>
      <c r="AZ95" s="131" t="str">
        <f t="shared" si="45"/>
        <v/>
      </c>
    </row>
    <row r="96" spans="1:52" x14ac:dyDescent="0.2">
      <c r="A96" s="135">
        <v>87</v>
      </c>
      <c r="B96" s="131" t="str">
        <f t="shared" si="41"/>
        <v/>
      </c>
      <c r="C96" s="131" t="str">
        <f t="shared" si="41"/>
        <v/>
      </c>
      <c r="D96" s="131" t="str">
        <f t="shared" si="41"/>
        <v/>
      </c>
      <c r="E96" s="131" t="str">
        <f t="shared" si="41"/>
        <v/>
      </c>
      <c r="F96" s="131" t="str">
        <f t="shared" si="41"/>
        <v/>
      </c>
      <c r="G96" s="131" t="str">
        <f t="shared" si="41"/>
        <v/>
      </c>
      <c r="H96" s="131" t="str">
        <f t="shared" si="41"/>
        <v/>
      </c>
      <c r="I96" s="131" t="str">
        <f t="shared" si="41"/>
        <v/>
      </c>
      <c r="J96" s="131" t="str">
        <f t="shared" si="41"/>
        <v/>
      </c>
      <c r="K96" s="131" t="str">
        <f t="shared" si="41"/>
        <v/>
      </c>
      <c r="L96" s="131" t="str">
        <f t="shared" si="42"/>
        <v/>
      </c>
      <c r="M96" s="131" t="str">
        <f t="shared" si="42"/>
        <v/>
      </c>
      <c r="N96" s="131" t="str">
        <f t="shared" si="42"/>
        <v/>
      </c>
      <c r="O96" s="131" t="str">
        <f t="shared" si="42"/>
        <v/>
      </c>
      <c r="P96" s="131" t="str">
        <f t="shared" si="42"/>
        <v/>
      </c>
      <c r="Q96" s="131" t="str">
        <f t="shared" si="42"/>
        <v/>
      </c>
      <c r="R96" s="131" t="str">
        <f t="shared" si="42"/>
        <v/>
      </c>
      <c r="S96" s="131" t="str">
        <f t="shared" si="42"/>
        <v/>
      </c>
      <c r="T96" s="131" t="str">
        <f t="shared" si="42"/>
        <v/>
      </c>
      <c r="U96" s="131" t="str">
        <f t="shared" si="42"/>
        <v/>
      </c>
      <c r="V96" s="131" t="str">
        <f t="shared" si="43"/>
        <v/>
      </c>
      <c r="W96" s="131" t="str">
        <f t="shared" si="43"/>
        <v/>
      </c>
      <c r="X96" s="131" t="str">
        <f t="shared" si="43"/>
        <v/>
      </c>
      <c r="Y96" s="131" t="str">
        <f t="shared" si="43"/>
        <v/>
      </c>
      <c r="Z96" s="131" t="str">
        <f t="shared" si="43"/>
        <v/>
      </c>
      <c r="AA96" s="131" t="str">
        <f t="shared" si="43"/>
        <v/>
      </c>
      <c r="AB96" s="131" t="str">
        <f t="shared" si="43"/>
        <v/>
      </c>
      <c r="AC96" s="131" t="str">
        <f t="shared" si="43"/>
        <v/>
      </c>
      <c r="AD96" s="131" t="str">
        <f t="shared" si="43"/>
        <v/>
      </c>
      <c r="AE96" s="131" t="str">
        <f t="shared" si="43"/>
        <v/>
      </c>
      <c r="AF96" s="131" t="str">
        <f t="shared" si="44"/>
        <v/>
      </c>
      <c r="AG96" s="131" t="str">
        <f t="shared" si="44"/>
        <v/>
      </c>
      <c r="AH96" s="131" t="str">
        <f t="shared" si="44"/>
        <v/>
      </c>
      <c r="AI96" s="131" t="str">
        <f t="shared" si="44"/>
        <v/>
      </c>
      <c r="AJ96" s="131" t="str">
        <f t="shared" si="44"/>
        <v/>
      </c>
      <c r="AK96" s="131" t="str">
        <f t="shared" si="44"/>
        <v/>
      </c>
      <c r="AL96" s="131" t="str">
        <f t="shared" si="44"/>
        <v/>
      </c>
      <c r="AM96" s="131" t="str">
        <f t="shared" si="44"/>
        <v/>
      </c>
      <c r="AN96" s="131" t="str">
        <f t="shared" si="44"/>
        <v/>
      </c>
      <c r="AO96" s="131" t="str">
        <f t="shared" si="44"/>
        <v/>
      </c>
      <c r="AP96" s="131" t="str">
        <f t="shared" si="45"/>
        <v/>
      </c>
      <c r="AQ96" s="131" t="str">
        <f t="shared" si="45"/>
        <v/>
      </c>
      <c r="AR96" s="131" t="str">
        <f t="shared" si="45"/>
        <v/>
      </c>
      <c r="AS96" s="131" t="str">
        <f t="shared" si="45"/>
        <v/>
      </c>
      <c r="AT96" s="131" t="str">
        <f t="shared" si="45"/>
        <v/>
      </c>
      <c r="AU96" s="131" t="str">
        <f t="shared" si="45"/>
        <v/>
      </c>
      <c r="AV96" s="131" t="str">
        <f t="shared" si="45"/>
        <v/>
      </c>
      <c r="AW96" s="131" t="str">
        <f t="shared" si="45"/>
        <v/>
      </c>
      <c r="AX96" s="131" t="str">
        <f t="shared" si="45"/>
        <v/>
      </c>
      <c r="AY96" s="131" t="str">
        <f t="shared" si="45"/>
        <v/>
      </c>
      <c r="AZ96" s="131" t="str">
        <f t="shared" si="45"/>
        <v/>
      </c>
    </row>
    <row r="97" spans="1:52" x14ac:dyDescent="0.2">
      <c r="A97" s="135">
        <v>88</v>
      </c>
      <c r="B97" s="131" t="str">
        <f t="shared" si="41"/>
        <v/>
      </c>
      <c r="C97" s="131" t="str">
        <f t="shared" si="41"/>
        <v/>
      </c>
      <c r="D97" s="131" t="str">
        <f t="shared" si="41"/>
        <v/>
      </c>
      <c r="E97" s="131" t="str">
        <f t="shared" si="41"/>
        <v/>
      </c>
      <c r="F97" s="131" t="str">
        <f t="shared" si="41"/>
        <v/>
      </c>
      <c r="G97" s="131" t="str">
        <f t="shared" si="41"/>
        <v/>
      </c>
      <c r="H97" s="131" t="str">
        <f t="shared" si="41"/>
        <v/>
      </c>
      <c r="I97" s="131" t="str">
        <f t="shared" si="41"/>
        <v/>
      </c>
      <c r="J97" s="131" t="str">
        <f t="shared" si="41"/>
        <v/>
      </c>
      <c r="K97" s="131" t="str">
        <f t="shared" si="41"/>
        <v/>
      </c>
      <c r="L97" s="131" t="str">
        <f t="shared" si="42"/>
        <v/>
      </c>
      <c r="M97" s="131" t="str">
        <f t="shared" si="42"/>
        <v/>
      </c>
      <c r="N97" s="131" t="str">
        <f t="shared" si="42"/>
        <v/>
      </c>
      <c r="O97" s="131" t="str">
        <f t="shared" si="42"/>
        <v/>
      </c>
      <c r="P97" s="131" t="str">
        <f t="shared" si="42"/>
        <v/>
      </c>
      <c r="Q97" s="131" t="str">
        <f t="shared" si="42"/>
        <v/>
      </c>
      <c r="R97" s="131" t="str">
        <f t="shared" si="42"/>
        <v/>
      </c>
      <c r="S97" s="131" t="str">
        <f t="shared" si="42"/>
        <v/>
      </c>
      <c r="T97" s="131" t="str">
        <f t="shared" si="42"/>
        <v/>
      </c>
      <c r="U97" s="131" t="str">
        <f t="shared" si="42"/>
        <v/>
      </c>
      <c r="V97" s="131" t="str">
        <f t="shared" si="43"/>
        <v/>
      </c>
      <c r="W97" s="131" t="str">
        <f t="shared" si="43"/>
        <v/>
      </c>
      <c r="X97" s="131" t="str">
        <f t="shared" si="43"/>
        <v/>
      </c>
      <c r="Y97" s="131" t="str">
        <f t="shared" si="43"/>
        <v/>
      </c>
      <c r="Z97" s="131" t="str">
        <f t="shared" si="43"/>
        <v/>
      </c>
      <c r="AA97" s="131" t="str">
        <f t="shared" si="43"/>
        <v/>
      </c>
      <c r="AB97" s="131" t="str">
        <f t="shared" si="43"/>
        <v/>
      </c>
      <c r="AC97" s="131" t="str">
        <f t="shared" si="43"/>
        <v/>
      </c>
      <c r="AD97" s="131" t="str">
        <f t="shared" si="43"/>
        <v/>
      </c>
      <c r="AE97" s="131" t="str">
        <f t="shared" si="43"/>
        <v/>
      </c>
      <c r="AF97" s="131" t="str">
        <f t="shared" si="44"/>
        <v/>
      </c>
      <c r="AG97" s="131" t="str">
        <f t="shared" si="44"/>
        <v/>
      </c>
      <c r="AH97" s="131" t="str">
        <f t="shared" si="44"/>
        <v/>
      </c>
      <c r="AI97" s="131" t="str">
        <f t="shared" si="44"/>
        <v/>
      </c>
      <c r="AJ97" s="131" t="str">
        <f t="shared" si="44"/>
        <v/>
      </c>
      <c r="AK97" s="131" t="str">
        <f t="shared" si="44"/>
        <v/>
      </c>
      <c r="AL97" s="131" t="str">
        <f t="shared" si="44"/>
        <v/>
      </c>
      <c r="AM97" s="131" t="str">
        <f t="shared" si="44"/>
        <v/>
      </c>
      <c r="AN97" s="131" t="str">
        <f t="shared" si="44"/>
        <v/>
      </c>
      <c r="AO97" s="131" t="str">
        <f t="shared" si="44"/>
        <v/>
      </c>
      <c r="AP97" s="131" t="str">
        <f t="shared" si="45"/>
        <v/>
      </c>
      <c r="AQ97" s="131" t="str">
        <f t="shared" si="45"/>
        <v/>
      </c>
      <c r="AR97" s="131" t="str">
        <f t="shared" si="45"/>
        <v/>
      </c>
      <c r="AS97" s="131" t="str">
        <f t="shared" si="45"/>
        <v/>
      </c>
      <c r="AT97" s="131" t="str">
        <f t="shared" si="45"/>
        <v/>
      </c>
      <c r="AU97" s="131" t="str">
        <f t="shared" si="45"/>
        <v/>
      </c>
      <c r="AV97" s="131" t="str">
        <f t="shared" si="45"/>
        <v/>
      </c>
      <c r="AW97" s="131" t="str">
        <f t="shared" si="45"/>
        <v/>
      </c>
      <c r="AX97" s="131" t="str">
        <f t="shared" si="45"/>
        <v/>
      </c>
      <c r="AY97" s="131" t="str">
        <f t="shared" si="45"/>
        <v/>
      </c>
      <c r="AZ97" s="131" t="str">
        <f t="shared" si="45"/>
        <v/>
      </c>
    </row>
    <row r="98" spans="1:52" x14ac:dyDescent="0.2">
      <c r="A98" s="135">
        <v>89</v>
      </c>
      <c r="B98" s="131" t="str">
        <f t="shared" si="41"/>
        <v/>
      </c>
      <c r="C98" s="131" t="str">
        <f t="shared" si="41"/>
        <v/>
      </c>
      <c r="D98" s="131" t="str">
        <f t="shared" si="41"/>
        <v/>
      </c>
      <c r="E98" s="131" t="str">
        <f t="shared" si="41"/>
        <v/>
      </c>
      <c r="F98" s="131" t="str">
        <f t="shared" si="41"/>
        <v/>
      </c>
      <c r="G98" s="131" t="str">
        <f t="shared" si="41"/>
        <v/>
      </c>
      <c r="H98" s="131" t="str">
        <f t="shared" si="41"/>
        <v/>
      </c>
      <c r="I98" s="131" t="str">
        <f t="shared" si="41"/>
        <v/>
      </c>
      <c r="J98" s="131" t="str">
        <f t="shared" si="41"/>
        <v/>
      </c>
      <c r="K98" s="131" t="str">
        <f t="shared" si="41"/>
        <v/>
      </c>
      <c r="L98" s="131" t="str">
        <f t="shared" si="42"/>
        <v/>
      </c>
      <c r="M98" s="131" t="str">
        <f t="shared" si="42"/>
        <v/>
      </c>
      <c r="N98" s="131" t="str">
        <f t="shared" si="42"/>
        <v/>
      </c>
      <c r="O98" s="131" t="str">
        <f t="shared" si="42"/>
        <v/>
      </c>
      <c r="P98" s="131" t="str">
        <f t="shared" si="42"/>
        <v/>
      </c>
      <c r="Q98" s="131" t="str">
        <f t="shared" si="42"/>
        <v/>
      </c>
      <c r="R98" s="131" t="str">
        <f t="shared" si="42"/>
        <v/>
      </c>
      <c r="S98" s="131" t="str">
        <f t="shared" si="42"/>
        <v/>
      </c>
      <c r="T98" s="131" t="str">
        <f t="shared" si="42"/>
        <v/>
      </c>
      <c r="U98" s="131" t="str">
        <f t="shared" si="42"/>
        <v/>
      </c>
      <c r="V98" s="131" t="str">
        <f t="shared" si="43"/>
        <v/>
      </c>
      <c r="W98" s="131" t="str">
        <f t="shared" si="43"/>
        <v/>
      </c>
      <c r="X98" s="131" t="str">
        <f t="shared" si="43"/>
        <v/>
      </c>
      <c r="Y98" s="131" t="str">
        <f t="shared" si="43"/>
        <v/>
      </c>
      <c r="Z98" s="131" t="str">
        <f t="shared" si="43"/>
        <v/>
      </c>
      <c r="AA98" s="131" t="str">
        <f t="shared" si="43"/>
        <v/>
      </c>
      <c r="AB98" s="131" t="str">
        <f t="shared" si="43"/>
        <v/>
      </c>
      <c r="AC98" s="131" t="str">
        <f t="shared" si="43"/>
        <v/>
      </c>
      <c r="AD98" s="131" t="str">
        <f t="shared" si="43"/>
        <v/>
      </c>
      <c r="AE98" s="131" t="str">
        <f t="shared" si="43"/>
        <v/>
      </c>
      <c r="AF98" s="131" t="str">
        <f t="shared" si="44"/>
        <v/>
      </c>
      <c r="AG98" s="131" t="str">
        <f t="shared" si="44"/>
        <v/>
      </c>
      <c r="AH98" s="131" t="str">
        <f t="shared" si="44"/>
        <v/>
      </c>
      <c r="AI98" s="131" t="str">
        <f t="shared" si="44"/>
        <v/>
      </c>
      <c r="AJ98" s="131" t="str">
        <f t="shared" si="44"/>
        <v/>
      </c>
      <c r="AK98" s="131" t="str">
        <f t="shared" si="44"/>
        <v/>
      </c>
      <c r="AL98" s="131" t="str">
        <f t="shared" si="44"/>
        <v/>
      </c>
      <c r="AM98" s="131" t="str">
        <f t="shared" si="44"/>
        <v/>
      </c>
      <c r="AN98" s="131" t="str">
        <f t="shared" si="44"/>
        <v/>
      </c>
      <c r="AO98" s="131" t="str">
        <f t="shared" si="44"/>
        <v/>
      </c>
      <c r="AP98" s="131" t="str">
        <f t="shared" si="45"/>
        <v/>
      </c>
      <c r="AQ98" s="131" t="str">
        <f t="shared" si="45"/>
        <v/>
      </c>
      <c r="AR98" s="131" t="str">
        <f t="shared" si="45"/>
        <v/>
      </c>
      <c r="AS98" s="131" t="str">
        <f t="shared" si="45"/>
        <v/>
      </c>
      <c r="AT98" s="131" t="str">
        <f t="shared" si="45"/>
        <v/>
      </c>
      <c r="AU98" s="131" t="str">
        <f t="shared" si="45"/>
        <v/>
      </c>
      <c r="AV98" s="131" t="str">
        <f t="shared" si="45"/>
        <v/>
      </c>
      <c r="AW98" s="131" t="str">
        <f t="shared" si="45"/>
        <v/>
      </c>
      <c r="AX98" s="131" t="str">
        <f t="shared" si="45"/>
        <v/>
      </c>
      <c r="AY98" s="131" t="str">
        <f t="shared" si="45"/>
        <v/>
      </c>
      <c r="AZ98" s="131" t="str">
        <f t="shared" si="45"/>
        <v/>
      </c>
    </row>
    <row r="99" spans="1:52" x14ac:dyDescent="0.2">
      <c r="A99" s="135">
        <v>90</v>
      </c>
      <c r="B99" s="131" t="str">
        <f t="shared" si="41"/>
        <v/>
      </c>
      <c r="C99" s="131" t="str">
        <f t="shared" si="41"/>
        <v/>
      </c>
      <c r="D99" s="131" t="str">
        <f t="shared" si="41"/>
        <v/>
      </c>
      <c r="E99" s="131" t="str">
        <f t="shared" si="41"/>
        <v/>
      </c>
      <c r="F99" s="131" t="str">
        <f t="shared" si="41"/>
        <v/>
      </c>
      <c r="G99" s="131" t="str">
        <f t="shared" si="41"/>
        <v/>
      </c>
      <c r="H99" s="131" t="str">
        <f t="shared" si="41"/>
        <v/>
      </c>
      <c r="I99" s="131" t="str">
        <f t="shared" si="41"/>
        <v/>
      </c>
      <c r="J99" s="131" t="str">
        <f t="shared" si="41"/>
        <v/>
      </c>
      <c r="K99" s="131" t="str">
        <f t="shared" si="41"/>
        <v/>
      </c>
      <c r="L99" s="131" t="str">
        <f t="shared" si="42"/>
        <v/>
      </c>
      <c r="M99" s="131" t="str">
        <f t="shared" si="42"/>
        <v/>
      </c>
      <c r="N99" s="131" t="str">
        <f t="shared" si="42"/>
        <v/>
      </c>
      <c r="O99" s="131" t="str">
        <f t="shared" si="42"/>
        <v/>
      </c>
      <c r="P99" s="131" t="str">
        <f t="shared" si="42"/>
        <v/>
      </c>
      <c r="Q99" s="131" t="str">
        <f t="shared" si="42"/>
        <v/>
      </c>
      <c r="R99" s="131" t="str">
        <f t="shared" si="42"/>
        <v/>
      </c>
      <c r="S99" s="131" t="str">
        <f t="shared" si="42"/>
        <v/>
      </c>
      <c r="T99" s="131" t="str">
        <f t="shared" si="42"/>
        <v/>
      </c>
      <c r="U99" s="131" t="str">
        <f t="shared" si="42"/>
        <v/>
      </c>
      <c r="V99" s="131" t="str">
        <f t="shared" si="43"/>
        <v/>
      </c>
      <c r="W99" s="131" t="str">
        <f t="shared" si="43"/>
        <v/>
      </c>
      <c r="X99" s="131" t="str">
        <f t="shared" si="43"/>
        <v/>
      </c>
      <c r="Y99" s="131" t="str">
        <f t="shared" si="43"/>
        <v/>
      </c>
      <c r="Z99" s="131" t="str">
        <f t="shared" si="43"/>
        <v/>
      </c>
      <c r="AA99" s="131" t="str">
        <f t="shared" si="43"/>
        <v/>
      </c>
      <c r="AB99" s="131" t="str">
        <f t="shared" si="43"/>
        <v/>
      </c>
      <c r="AC99" s="131" t="str">
        <f t="shared" si="43"/>
        <v/>
      </c>
      <c r="AD99" s="131" t="str">
        <f t="shared" si="43"/>
        <v/>
      </c>
      <c r="AE99" s="131" t="str">
        <f t="shared" si="43"/>
        <v/>
      </c>
      <c r="AF99" s="131" t="str">
        <f t="shared" si="44"/>
        <v/>
      </c>
      <c r="AG99" s="131" t="str">
        <f t="shared" si="44"/>
        <v/>
      </c>
      <c r="AH99" s="131" t="str">
        <f t="shared" si="44"/>
        <v/>
      </c>
      <c r="AI99" s="131" t="str">
        <f t="shared" si="44"/>
        <v/>
      </c>
      <c r="AJ99" s="131" t="str">
        <f t="shared" si="44"/>
        <v/>
      </c>
      <c r="AK99" s="131" t="str">
        <f t="shared" si="44"/>
        <v/>
      </c>
      <c r="AL99" s="131" t="str">
        <f t="shared" si="44"/>
        <v/>
      </c>
      <c r="AM99" s="131" t="str">
        <f t="shared" si="44"/>
        <v/>
      </c>
      <c r="AN99" s="131" t="str">
        <f t="shared" si="44"/>
        <v/>
      </c>
      <c r="AO99" s="131" t="str">
        <f t="shared" si="44"/>
        <v/>
      </c>
      <c r="AP99" s="131" t="str">
        <f t="shared" si="45"/>
        <v/>
      </c>
      <c r="AQ99" s="131" t="str">
        <f t="shared" si="45"/>
        <v/>
      </c>
      <c r="AR99" s="131" t="str">
        <f t="shared" si="45"/>
        <v/>
      </c>
      <c r="AS99" s="131" t="str">
        <f t="shared" si="45"/>
        <v/>
      </c>
      <c r="AT99" s="131" t="str">
        <f t="shared" si="45"/>
        <v/>
      </c>
      <c r="AU99" s="131" t="str">
        <f t="shared" si="45"/>
        <v/>
      </c>
      <c r="AV99" s="131" t="str">
        <f t="shared" si="45"/>
        <v/>
      </c>
      <c r="AW99" s="131" t="str">
        <f t="shared" si="45"/>
        <v/>
      </c>
      <c r="AX99" s="131" t="str">
        <f t="shared" si="45"/>
        <v/>
      </c>
      <c r="AY99" s="131" t="str">
        <f t="shared" si="45"/>
        <v/>
      </c>
      <c r="AZ99" s="131" t="str">
        <f t="shared" si="45"/>
        <v/>
      </c>
    </row>
    <row r="100" spans="1:52" x14ac:dyDescent="0.2">
      <c r="A100" s="135">
        <v>91</v>
      </c>
      <c r="B100" s="131" t="str">
        <f t="shared" ref="B100:K109" si="46">IFERROR(VLOOKUP($B$3&amp;"_"&amp;B$8&amp;$A100,LookUpTable_CountyName_AllYears,3,FALSE),"")</f>
        <v/>
      </c>
      <c r="C100" s="131" t="str">
        <f t="shared" si="46"/>
        <v/>
      </c>
      <c r="D100" s="131" t="str">
        <f t="shared" si="46"/>
        <v/>
      </c>
      <c r="E100" s="131" t="str">
        <f t="shared" si="46"/>
        <v/>
      </c>
      <c r="F100" s="131" t="str">
        <f t="shared" si="46"/>
        <v/>
      </c>
      <c r="G100" s="131" t="str">
        <f t="shared" si="46"/>
        <v/>
      </c>
      <c r="H100" s="131" t="str">
        <f t="shared" si="46"/>
        <v/>
      </c>
      <c r="I100" s="131" t="str">
        <f t="shared" si="46"/>
        <v/>
      </c>
      <c r="J100" s="131" t="str">
        <f t="shared" si="46"/>
        <v/>
      </c>
      <c r="K100" s="131" t="str">
        <f t="shared" si="46"/>
        <v/>
      </c>
      <c r="L100" s="131" t="str">
        <f t="shared" ref="L100:U109" si="47">IFERROR(VLOOKUP($B$3&amp;"_"&amp;L$8&amp;$A100,LookUpTable_CountyName_AllYears,3,FALSE),"")</f>
        <v/>
      </c>
      <c r="M100" s="131" t="str">
        <f t="shared" si="47"/>
        <v/>
      </c>
      <c r="N100" s="131" t="str">
        <f t="shared" si="47"/>
        <v/>
      </c>
      <c r="O100" s="131" t="str">
        <f t="shared" si="47"/>
        <v/>
      </c>
      <c r="P100" s="131" t="str">
        <f t="shared" si="47"/>
        <v/>
      </c>
      <c r="Q100" s="131" t="str">
        <f t="shared" si="47"/>
        <v/>
      </c>
      <c r="R100" s="131" t="str">
        <f t="shared" si="47"/>
        <v/>
      </c>
      <c r="S100" s="131" t="str">
        <f t="shared" si="47"/>
        <v/>
      </c>
      <c r="T100" s="131" t="str">
        <f t="shared" si="47"/>
        <v/>
      </c>
      <c r="U100" s="131" t="str">
        <f t="shared" si="47"/>
        <v/>
      </c>
      <c r="V100" s="131" t="str">
        <f t="shared" ref="V100:AE109" si="48">IFERROR(VLOOKUP($B$3&amp;"_"&amp;V$8&amp;$A100,LookUpTable_CountyName_AllYears,3,FALSE),"")</f>
        <v/>
      </c>
      <c r="W100" s="131" t="str">
        <f t="shared" si="48"/>
        <v/>
      </c>
      <c r="X100" s="131" t="str">
        <f t="shared" si="48"/>
        <v/>
      </c>
      <c r="Y100" s="131" t="str">
        <f t="shared" si="48"/>
        <v/>
      </c>
      <c r="Z100" s="131" t="str">
        <f t="shared" si="48"/>
        <v/>
      </c>
      <c r="AA100" s="131" t="str">
        <f t="shared" si="48"/>
        <v/>
      </c>
      <c r="AB100" s="131" t="str">
        <f t="shared" si="48"/>
        <v/>
      </c>
      <c r="AC100" s="131" t="str">
        <f t="shared" si="48"/>
        <v/>
      </c>
      <c r="AD100" s="131" t="str">
        <f t="shared" si="48"/>
        <v/>
      </c>
      <c r="AE100" s="131" t="str">
        <f t="shared" si="48"/>
        <v/>
      </c>
      <c r="AF100" s="131" t="str">
        <f t="shared" ref="AF100:AO109" si="49">IFERROR(VLOOKUP($B$3&amp;"_"&amp;AF$8&amp;$A100,LookUpTable_CountyName_AllYears,3,FALSE),"")</f>
        <v/>
      </c>
      <c r="AG100" s="131" t="str">
        <f t="shared" si="49"/>
        <v/>
      </c>
      <c r="AH100" s="131" t="str">
        <f t="shared" si="49"/>
        <v/>
      </c>
      <c r="AI100" s="131" t="str">
        <f t="shared" si="49"/>
        <v/>
      </c>
      <c r="AJ100" s="131" t="str">
        <f t="shared" si="49"/>
        <v/>
      </c>
      <c r="AK100" s="131" t="str">
        <f t="shared" si="49"/>
        <v/>
      </c>
      <c r="AL100" s="131" t="str">
        <f t="shared" si="49"/>
        <v/>
      </c>
      <c r="AM100" s="131" t="str">
        <f t="shared" si="49"/>
        <v/>
      </c>
      <c r="AN100" s="131" t="str">
        <f t="shared" si="49"/>
        <v/>
      </c>
      <c r="AO100" s="131" t="str">
        <f t="shared" si="49"/>
        <v/>
      </c>
      <c r="AP100" s="131" t="str">
        <f t="shared" ref="AP100:AZ109" si="50">IFERROR(VLOOKUP($B$3&amp;"_"&amp;AP$8&amp;$A100,LookUpTable_CountyName_AllYears,3,FALSE),"")</f>
        <v/>
      </c>
      <c r="AQ100" s="131" t="str">
        <f t="shared" si="50"/>
        <v/>
      </c>
      <c r="AR100" s="131" t="str">
        <f t="shared" si="50"/>
        <v/>
      </c>
      <c r="AS100" s="131" t="str">
        <f t="shared" si="50"/>
        <v/>
      </c>
      <c r="AT100" s="131" t="str">
        <f t="shared" si="50"/>
        <v/>
      </c>
      <c r="AU100" s="131" t="str">
        <f t="shared" si="50"/>
        <v/>
      </c>
      <c r="AV100" s="131" t="str">
        <f t="shared" si="50"/>
        <v/>
      </c>
      <c r="AW100" s="131" t="str">
        <f t="shared" si="50"/>
        <v/>
      </c>
      <c r="AX100" s="131" t="str">
        <f t="shared" si="50"/>
        <v/>
      </c>
      <c r="AY100" s="131" t="str">
        <f t="shared" si="50"/>
        <v/>
      </c>
      <c r="AZ100" s="131" t="str">
        <f t="shared" si="50"/>
        <v/>
      </c>
    </row>
    <row r="101" spans="1:52" x14ac:dyDescent="0.2">
      <c r="A101" s="135">
        <v>92</v>
      </c>
      <c r="B101" s="131" t="str">
        <f t="shared" si="46"/>
        <v/>
      </c>
      <c r="C101" s="131" t="str">
        <f t="shared" si="46"/>
        <v/>
      </c>
      <c r="D101" s="131" t="str">
        <f t="shared" si="46"/>
        <v/>
      </c>
      <c r="E101" s="131" t="str">
        <f t="shared" si="46"/>
        <v/>
      </c>
      <c r="F101" s="131" t="str">
        <f t="shared" si="46"/>
        <v/>
      </c>
      <c r="G101" s="131" t="str">
        <f t="shared" si="46"/>
        <v/>
      </c>
      <c r="H101" s="131" t="str">
        <f t="shared" si="46"/>
        <v/>
      </c>
      <c r="I101" s="131" t="str">
        <f t="shared" si="46"/>
        <v/>
      </c>
      <c r="J101" s="131" t="str">
        <f t="shared" si="46"/>
        <v/>
      </c>
      <c r="K101" s="131" t="str">
        <f t="shared" si="46"/>
        <v/>
      </c>
      <c r="L101" s="131" t="str">
        <f t="shared" si="47"/>
        <v/>
      </c>
      <c r="M101" s="131" t="str">
        <f t="shared" si="47"/>
        <v/>
      </c>
      <c r="N101" s="131" t="str">
        <f t="shared" si="47"/>
        <v/>
      </c>
      <c r="O101" s="131" t="str">
        <f t="shared" si="47"/>
        <v/>
      </c>
      <c r="P101" s="131" t="str">
        <f t="shared" si="47"/>
        <v/>
      </c>
      <c r="Q101" s="131" t="str">
        <f t="shared" si="47"/>
        <v/>
      </c>
      <c r="R101" s="131" t="str">
        <f t="shared" si="47"/>
        <v/>
      </c>
      <c r="S101" s="131" t="str">
        <f t="shared" si="47"/>
        <v/>
      </c>
      <c r="T101" s="131" t="str">
        <f t="shared" si="47"/>
        <v/>
      </c>
      <c r="U101" s="131" t="str">
        <f t="shared" si="47"/>
        <v/>
      </c>
      <c r="V101" s="131" t="str">
        <f t="shared" si="48"/>
        <v/>
      </c>
      <c r="W101" s="131" t="str">
        <f t="shared" si="48"/>
        <v/>
      </c>
      <c r="X101" s="131" t="str">
        <f t="shared" si="48"/>
        <v/>
      </c>
      <c r="Y101" s="131" t="str">
        <f t="shared" si="48"/>
        <v/>
      </c>
      <c r="Z101" s="131" t="str">
        <f t="shared" si="48"/>
        <v/>
      </c>
      <c r="AA101" s="131" t="str">
        <f t="shared" si="48"/>
        <v/>
      </c>
      <c r="AB101" s="131" t="str">
        <f t="shared" si="48"/>
        <v/>
      </c>
      <c r="AC101" s="131" t="str">
        <f t="shared" si="48"/>
        <v/>
      </c>
      <c r="AD101" s="131" t="str">
        <f t="shared" si="48"/>
        <v/>
      </c>
      <c r="AE101" s="131" t="str">
        <f t="shared" si="48"/>
        <v/>
      </c>
      <c r="AF101" s="131" t="str">
        <f t="shared" si="49"/>
        <v/>
      </c>
      <c r="AG101" s="131" t="str">
        <f t="shared" si="49"/>
        <v/>
      </c>
      <c r="AH101" s="131" t="str">
        <f t="shared" si="49"/>
        <v/>
      </c>
      <c r="AI101" s="131" t="str">
        <f t="shared" si="49"/>
        <v/>
      </c>
      <c r="AJ101" s="131" t="str">
        <f t="shared" si="49"/>
        <v/>
      </c>
      <c r="AK101" s="131" t="str">
        <f t="shared" si="49"/>
        <v/>
      </c>
      <c r="AL101" s="131" t="str">
        <f t="shared" si="49"/>
        <v/>
      </c>
      <c r="AM101" s="131" t="str">
        <f t="shared" si="49"/>
        <v/>
      </c>
      <c r="AN101" s="131" t="str">
        <f t="shared" si="49"/>
        <v/>
      </c>
      <c r="AO101" s="131" t="str">
        <f t="shared" si="49"/>
        <v/>
      </c>
      <c r="AP101" s="131" t="str">
        <f t="shared" si="50"/>
        <v/>
      </c>
      <c r="AQ101" s="131" t="str">
        <f t="shared" si="50"/>
        <v/>
      </c>
      <c r="AR101" s="131" t="str">
        <f t="shared" si="50"/>
        <v/>
      </c>
      <c r="AS101" s="131" t="str">
        <f t="shared" si="50"/>
        <v/>
      </c>
      <c r="AT101" s="131" t="str">
        <f t="shared" si="50"/>
        <v/>
      </c>
      <c r="AU101" s="131" t="str">
        <f t="shared" si="50"/>
        <v/>
      </c>
      <c r="AV101" s="131" t="str">
        <f t="shared" si="50"/>
        <v/>
      </c>
      <c r="AW101" s="131" t="str">
        <f t="shared" si="50"/>
        <v/>
      </c>
      <c r="AX101" s="131" t="str">
        <f t="shared" si="50"/>
        <v/>
      </c>
      <c r="AY101" s="131" t="str">
        <f t="shared" si="50"/>
        <v/>
      </c>
      <c r="AZ101" s="131" t="str">
        <f t="shared" si="50"/>
        <v/>
      </c>
    </row>
    <row r="102" spans="1:52" x14ac:dyDescent="0.2">
      <c r="A102" s="135">
        <v>93</v>
      </c>
      <c r="B102" s="131" t="str">
        <f t="shared" si="46"/>
        <v/>
      </c>
      <c r="C102" s="131" t="str">
        <f t="shared" si="46"/>
        <v/>
      </c>
      <c r="D102" s="131" t="str">
        <f t="shared" si="46"/>
        <v/>
      </c>
      <c r="E102" s="131" t="str">
        <f t="shared" si="46"/>
        <v/>
      </c>
      <c r="F102" s="131" t="str">
        <f t="shared" si="46"/>
        <v/>
      </c>
      <c r="G102" s="131" t="str">
        <f t="shared" si="46"/>
        <v/>
      </c>
      <c r="H102" s="131" t="str">
        <f t="shared" si="46"/>
        <v/>
      </c>
      <c r="I102" s="131" t="str">
        <f t="shared" si="46"/>
        <v/>
      </c>
      <c r="J102" s="131" t="str">
        <f t="shared" si="46"/>
        <v/>
      </c>
      <c r="K102" s="131" t="str">
        <f t="shared" si="46"/>
        <v/>
      </c>
      <c r="L102" s="131" t="str">
        <f t="shared" si="47"/>
        <v/>
      </c>
      <c r="M102" s="131" t="str">
        <f t="shared" si="47"/>
        <v/>
      </c>
      <c r="N102" s="131" t="str">
        <f t="shared" si="47"/>
        <v/>
      </c>
      <c r="O102" s="131" t="str">
        <f t="shared" si="47"/>
        <v/>
      </c>
      <c r="P102" s="131" t="str">
        <f t="shared" si="47"/>
        <v/>
      </c>
      <c r="Q102" s="131" t="str">
        <f t="shared" si="47"/>
        <v/>
      </c>
      <c r="R102" s="131" t="str">
        <f t="shared" si="47"/>
        <v/>
      </c>
      <c r="S102" s="131" t="str">
        <f t="shared" si="47"/>
        <v/>
      </c>
      <c r="T102" s="131" t="str">
        <f t="shared" si="47"/>
        <v/>
      </c>
      <c r="U102" s="131" t="str">
        <f t="shared" si="47"/>
        <v/>
      </c>
      <c r="V102" s="131" t="str">
        <f t="shared" si="48"/>
        <v/>
      </c>
      <c r="W102" s="131" t="str">
        <f t="shared" si="48"/>
        <v/>
      </c>
      <c r="X102" s="131" t="str">
        <f t="shared" si="48"/>
        <v/>
      </c>
      <c r="Y102" s="131" t="str">
        <f t="shared" si="48"/>
        <v/>
      </c>
      <c r="Z102" s="131" t="str">
        <f t="shared" si="48"/>
        <v/>
      </c>
      <c r="AA102" s="131" t="str">
        <f t="shared" si="48"/>
        <v/>
      </c>
      <c r="AB102" s="131" t="str">
        <f t="shared" si="48"/>
        <v/>
      </c>
      <c r="AC102" s="131" t="str">
        <f t="shared" si="48"/>
        <v/>
      </c>
      <c r="AD102" s="131" t="str">
        <f t="shared" si="48"/>
        <v/>
      </c>
      <c r="AE102" s="131" t="str">
        <f t="shared" si="48"/>
        <v/>
      </c>
      <c r="AF102" s="131" t="str">
        <f t="shared" si="49"/>
        <v/>
      </c>
      <c r="AG102" s="131" t="str">
        <f t="shared" si="49"/>
        <v/>
      </c>
      <c r="AH102" s="131" t="str">
        <f t="shared" si="49"/>
        <v/>
      </c>
      <c r="AI102" s="131" t="str">
        <f t="shared" si="49"/>
        <v/>
      </c>
      <c r="AJ102" s="131" t="str">
        <f t="shared" si="49"/>
        <v/>
      </c>
      <c r="AK102" s="131" t="str">
        <f t="shared" si="49"/>
        <v/>
      </c>
      <c r="AL102" s="131" t="str">
        <f t="shared" si="49"/>
        <v/>
      </c>
      <c r="AM102" s="131" t="str">
        <f t="shared" si="49"/>
        <v/>
      </c>
      <c r="AN102" s="131" t="str">
        <f t="shared" si="49"/>
        <v/>
      </c>
      <c r="AO102" s="131" t="str">
        <f t="shared" si="49"/>
        <v/>
      </c>
      <c r="AP102" s="131" t="str">
        <f t="shared" si="50"/>
        <v/>
      </c>
      <c r="AQ102" s="131" t="str">
        <f t="shared" si="50"/>
        <v/>
      </c>
      <c r="AR102" s="131" t="str">
        <f t="shared" si="50"/>
        <v/>
      </c>
      <c r="AS102" s="131" t="str">
        <f t="shared" si="50"/>
        <v/>
      </c>
      <c r="AT102" s="131" t="str">
        <f t="shared" si="50"/>
        <v/>
      </c>
      <c r="AU102" s="131" t="str">
        <f t="shared" si="50"/>
        <v/>
      </c>
      <c r="AV102" s="131" t="str">
        <f t="shared" si="50"/>
        <v/>
      </c>
      <c r="AW102" s="131" t="str">
        <f t="shared" si="50"/>
        <v/>
      </c>
      <c r="AX102" s="131" t="str">
        <f t="shared" si="50"/>
        <v/>
      </c>
      <c r="AY102" s="131" t="str">
        <f t="shared" si="50"/>
        <v/>
      </c>
      <c r="AZ102" s="131" t="str">
        <f t="shared" si="50"/>
        <v/>
      </c>
    </row>
    <row r="103" spans="1:52" x14ac:dyDescent="0.2">
      <c r="A103" s="135">
        <v>94</v>
      </c>
      <c r="B103" s="131" t="str">
        <f t="shared" si="46"/>
        <v/>
      </c>
      <c r="C103" s="131" t="str">
        <f t="shared" si="46"/>
        <v/>
      </c>
      <c r="D103" s="131" t="str">
        <f t="shared" si="46"/>
        <v/>
      </c>
      <c r="E103" s="131" t="str">
        <f t="shared" si="46"/>
        <v/>
      </c>
      <c r="F103" s="131" t="str">
        <f t="shared" si="46"/>
        <v/>
      </c>
      <c r="G103" s="131" t="str">
        <f t="shared" si="46"/>
        <v/>
      </c>
      <c r="H103" s="131" t="str">
        <f t="shared" si="46"/>
        <v/>
      </c>
      <c r="I103" s="131" t="str">
        <f t="shared" si="46"/>
        <v/>
      </c>
      <c r="J103" s="131" t="str">
        <f t="shared" si="46"/>
        <v/>
      </c>
      <c r="K103" s="131" t="str">
        <f t="shared" si="46"/>
        <v/>
      </c>
      <c r="L103" s="131" t="str">
        <f t="shared" si="47"/>
        <v/>
      </c>
      <c r="M103" s="131" t="str">
        <f t="shared" si="47"/>
        <v/>
      </c>
      <c r="N103" s="131" t="str">
        <f t="shared" si="47"/>
        <v/>
      </c>
      <c r="O103" s="131" t="str">
        <f t="shared" si="47"/>
        <v/>
      </c>
      <c r="P103" s="131" t="str">
        <f t="shared" si="47"/>
        <v/>
      </c>
      <c r="Q103" s="131" t="str">
        <f t="shared" si="47"/>
        <v/>
      </c>
      <c r="R103" s="131" t="str">
        <f t="shared" si="47"/>
        <v/>
      </c>
      <c r="S103" s="131" t="str">
        <f t="shared" si="47"/>
        <v/>
      </c>
      <c r="T103" s="131" t="str">
        <f t="shared" si="47"/>
        <v/>
      </c>
      <c r="U103" s="131" t="str">
        <f t="shared" si="47"/>
        <v/>
      </c>
      <c r="V103" s="131" t="str">
        <f t="shared" si="48"/>
        <v/>
      </c>
      <c r="W103" s="131" t="str">
        <f t="shared" si="48"/>
        <v/>
      </c>
      <c r="X103" s="131" t="str">
        <f t="shared" si="48"/>
        <v/>
      </c>
      <c r="Y103" s="131" t="str">
        <f t="shared" si="48"/>
        <v/>
      </c>
      <c r="Z103" s="131" t="str">
        <f t="shared" si="48"/>
        <v/>
      </c>
      <c r="AA103" s="131" t="str">
        <f t="shared" si="48"/>
        <v/>
      </c>
      <c r="AB103" s="131" t="str">
        <f t="shared" si="48"/>
        <v/>
      </c>
      <c r="AC103" s="131" t="str">
        <f t="shared" si="48"/>
        <v/>
      </c>
      <c r="AD103" s="131" t="str">
        <f t="shared" si="48"/>
        <v/>
      </c>
      <c r="AE103" s="131" t="str">
        <f t="shared" si="48"/>
        <v/>
      </c>
      <c r="AF103" s="131" t="str">
        <f t="shared" si="49"/>
        <v/>
      </c>
      <c r="AG103" s="131" t="str">
        <f t="shared" si="49"/>
        <v/>
      </c>
      <c r="AH103" s="131" t="str">
        <f t="shared" si="49"/>
        <v/>
      </c>
      <c r="AI103" s="131" t="str">
        <f t="shared" si="49"/>
        <v/>
      </c>
      <c r="AJ103" s="131" t="str">
        <f t="shared" si="49"/>
        <v/>
      </c>
      <c r="AK103" s="131" t="str">
        <f t="shared" si="49"/>
        <v/>
      </c>
      <c r="AL103" s="131" t="str">
        <f t="shared" si="49"/>
        <v/>
      </c>
      <c r="AM103" s="131" t="str">
        <f t="shared" si="49"/>
        <v/>
      </c>
      <c r="AN103" s="131" t="str">
        <f t="shared" si="49"/>
        <v/>
      </c>
      <c r="AO103" s="131" t="str">
        <f t="shared" si="49"/>
        <v/>
      </c>
      <c r="AP103" s="131" t="str">
        <f t="shared" si="50"/>
        <v/>
      </c>
      <c r="AQ103" s="131" t="str">
        <f t="shared" si="50"/>
        <v/>
      </c>
      <c r="AR103" s="131" t="str">
        <f t="shared" si="50"/>
        <v/>
      </c>
      <c r="AS103" s="131" t="str">
        <f t="shared" si="50"/>
        <v/>
      </c>
      <c r="AT103" s="131" t="str">
        <f t="shared" si="50"/>
        <v/>
      </c>
      <c r="AU103" s="131" t="str">
        <f t="shared" si="50"/>
        <v/>
      </c>
      <c r="AV103" s="131" t="str">
        <f t="shared" si="50"/>
        <v/>
      </c>
      <c r="AW103" s="131" t="str">
        <f t="shared" si="50"/>
        <v/>
      </c>
      <c r="AX103" s="131" t="str">
        <f t="shared" si="50"/>
        <v/>
      </c>
      <c r="AY103" s="131" t="str">
        <f t="shared" si="50"/>
        <v/>
      </c>
      <c r="AZ103" s="131" t="str">
        <f t="shared" si="50"/>
        <v/>
      </c>
    </row>
    <row r="104" spans="1:52" x14ac:dyDescent="0.2">
      <c r="A104" s="135">
        <v>95</v>
      </c>
      <c r="B104" s="131" t="str">
        <f t="shared" si="46"/>
        <v/>
      </c>
      <c r="C104" s="131" t="str">
        <f t="shared" si="46"/>
        <v/>
      </c>
      <c r="D104" s="131" t="str">
        <f t="shared" si="46"/>
        <v/>
      </c>
      <c r="E104" s="131" t="str">
        <f t="shared" si="46"/>
        <v/>
      </c>
      <c r="F104" s="131" t="str">
        <f t="shared" si="46"/>
        <v/>
      </c>
      <c r="G104" s="131" t="str">
        <f t="shared" si="46"/>
        <v/>
      </c>
      <c r="H104" s="131" t="str">
        <f t="shared" si="46"/>
        <v/>
      </c>
      <c r="I104" s="131" t="str">
        <f t="shared" si="46"/>
        <v/>
      </c>
      <c r="J104" s="131" t="str">
        <f t="shared" si="46"/>
        <v/>
      </c>
      <c r="K104" s="131" t="str">
        <f t="shared" si="46"/>
        <v/>
      </c>
      <c r="L104" s="131" t="str">
        <f t="shared" si="47"/>
        <v/>
      </c>
      <c r="M104" s="131" t="str">
        <f t="shared" si="47"/>
        <v/>
      </c>
      <c r="N104" s="131" t="str">
        <f t="shared" si="47"/>
        <v/>
      </c>
      <c r="O104" s="131" t="str">
        <f t="shared" si="47"/>
        <v/>
      </c>
      <c r="P104" s="131" t="str">
        <f t="shared" si="47"/>
        <v/>
      </c>
      <c r="Q104" s="131" t="str">
        <f t="shared" si="47"/>
        <v/>
      </c>
      <c r="R104" s="131" t="str">
        <f t="shared" si="47"/>
        <v/>
      </c>
      <c r="S104" s="131" t="str">
        <f t="shared" si="47"/>
        <v/>
      </c>
      <c r="T104" s="131" t="str">
        <f t="shared" si="47"/>
        <v/>
      </c>
      <c r="U104" s="131" t="str">
        <f t="shared" si="47"/>
        <v/>
      </c>
      <c r="V104" s="131" t="str">
        <f t="shared" si="48"/>
        <v/>
      </c>
      <c r="W104" s="131" t="str">
        <f t="shared" si="48"/>
        <v/>
      </c>
      <c r="X104" s="131" t="str">
        <f t="shared" si="48"/>
        <v/>
      </c>
      <c r="Y104" s="131" t="str">
        <f t="shared" si="48"/>
        <v/>
      </c>
      <c r="Z104" s="131" t="str">
        <f t="shared" si="48"/>
        <v/>
      </c>
      <c r="AA104" s="131" t="str">
        <f t="shared" si="48"/>
        <v/>
      </c>
      <c r="AB104" s="131" t="str">
        <f t="shared" si="48"/>
        <v/>
      </c>
      <c r="AC104" s="131" t="str">
        <f t="shared" si="48"/>
        <v/>
      </c>
      <c r="AD104" s="131" t="str">
        <f t="shared" si="48"/>
        <v/>
      </c>
      <c r="AE104" s="131" t="str">
        <f t="shared" si="48"/>
        <v/>
      </c>
      <c r="AF104" s="131" t="str">
        <f t="shared" si="49"/>
        <v/>
      </c>
      <c r="AG104" s="131" t="str">
        <f t="shared" si="49"/>
        <v/>
      </c>
      <c r="AH104" s="131" t="str">
        <f t="shared" si="49"/>
        <v/>
      </c>
      <c r="AI104" s="131" t="str">
        <f t="shared" si="49"/>
        <v/>
      </c>
      <c r="AJ104" s="131" t="str">
        <f t="shared" si="49"/>
        <v/>
      </c>
      <c r="AK104" s="131" t="str">
        <f t="shared" si="49"/>
        <v/>
      </c>
      <c r="AL104" s="131" t="str">
        <f t="shared" si="49"/>
        <v/>
      </c>
      <c r="AM104" s="131" t="str">
        <f t="shared" si="49"/>
        <v/>
      </c>
      <c r="AN104" s="131" t="str">
        <f t="shared" si="49"/>
        <v/>
      </c>
      <c r="AO104" s="131" t="str">
        <f t="shared" si="49"/>
        <v/>
      </c>
      <c r="AP104" s="131" t="str">
        <f t="shared" si="50"/>
        <v/>
      </c>
      <c r="AQ104" s="131" t="str">
        <f t="shared" si="50"/>
        <v/>
      </c>
      <c r="AR104" s="131" t="str">
        <f t="shared" si="50"/>
        <v/>
      </c>
      <c r="AS104" s="131" t="str">
        <f t="shared" si="50"/>
        <v/>
      </c>
      <c r="AT104" s="131" t="str">
        <f t="shared" si="50"/>
        <v/>
      </c>
      <c r="AU104" s="131" t="str">
        <f t="shared" si="50"/>
        <v/>
      </c>
      <c r="AV104" s="131" t="str">
        <f t="shared" si="50"/>
        <v/>
      </c>
      <c r="AW104" s="131" t="str">
        <f t="shared" si="50"/>
        <v/>
      </c>
      <c r="AX104" s="131" t="str">
        <f t="shared" si="50"/>
        <v/>
      </c>
      <c r="AY104" s="131" t="str">
        <f t="shared" si="50"/>
        <v/>
      </c>
      <c r="AZ104" s="131" t="str">
        <f t="shared" si="50"/>
        <v/>
      </c>
    </row>
    <row r="105" spans="1:52" x14ac:dyDescent="0.2">
      <c r="A105" s="135">
        <v>96</v>
      </c>
      <c r="B105" s="131" t="str">
        <f t="shared" si="46"/>
        <v/>
      </c>
      <c r="C105" s="131" t="str">
        <f t="shared" si="46"/>
        <v/>
      </c>
      <c r="D105" s="131" t="str">
        <f t="shared" si="46"/>
        <v/>
      </c>
      <c r="E105" s="131" t="str">
        <f t="shared" si="46"/>
        <v/>
      </c>
      <c r="F105" s="131" t="str">
        <f t="shared" si="46"/>
        <v/>
      </c>
      <c r="G105" s="131" t="str">
        <f t="shared" si="46"/>
        <v/>
      </c>
      <c r="H105" s="131" t="str">
        <f t="shared" si="46"/>
        <v/>
      </c>
      <c r="I105" s="131" t="str">
        <f t="shared" si="46"/>
        <v/>
      </c>
      <c r="J105" s="131" t="str">
        <f t="shared" si="46"/>
        <v/>
      </c>
      <c r="K105" s="131" t="str">
        <f t="shared" si="46"/>
        <v/>
      </c>
      <c r="L105" s="131" t="str">
        <f t="shared" si="47"/>
        <v/>
      </c>
      <c r="M105" s="131" t="str">
        <f t="shared" si="47"/>
        <v/>
      </c>
      <c r="N105" s="131" t="str">
        <f t="shared" si="47"/>
        <v/>
      </c>
      <c r="O105" s="131" t="str">
        <f t="shared" si="47"/>
        <v/>
      </c>
      <c r="P105" s="131" t="str">
        <f t="shared" si="47"/>
        <v/>
      </c>
      <c r="Q105" s="131" t="str">
        <f t="shared" si="47"/>
        <v/>
      </c>
      <c r="R105" s="131" t="str">
        <f t="shared" si="47"/>
        <v/>
      </c>
      <c r="S105" s="131" t="str">
        <f t="shared" si="47"/>
        <v/>
      </c>
      <c r="T105" s="131" t="str">
        <f t="shared" si="47"/>
        <v/>
      </c>
      <c r="U105" s="131" t="str">
        <f t="shared" si="47"/>
        <v/>
      </c>
      <c r="V105" s="131" t="str">
        <f t="shared" si="48"/>
        <v/>
      </c>
      <c r="W105" s="131" t="str">
        <f t="shared" si="48"/>
        <v/>
      </c>
      <c r="X105" s="131" t="str">
        <f t="shared" si="48"/>
        <v/>
      </c>
      <c r="Y105" s="131" t="str">
        <f t="shared" si="48"/>
        <v/>
      </c>
      <c r="Z105" s="131" t="str">
        <f t="shared" si="48"/>
        <v/>
      </c>
      <c r="AA105" s="131" t="str">
        <f t="shared" si="48"/>
        <v/>
      </c>
      <c r="AB105" s="131" t="str">
        <f t="shared" si="48"/>
        <v/>
      </c>
      <c r="AC105" s="131" t="str">
        <f t="shared" si="48"/>
        <v/>
      </c>
      <c r="AD105" s="131" t="str">
        <f t="shared" si="48"/>
        <v/>
      </c>
      <c r="AE105" s="131" t="str">
        <f t="shared" si="48"/>
        <v/>
      </c>
      <c r="AF105" s="131" t="str">
        <f t="shared" si="49"/>
        <v/>
      </c>
      <c r="AG105" s="131" t="str">
        <f t="shared" si="49"/>
        <v/>
      </c>
      <c r="AH105" s="131" t="str">
        <f t="shared" si="49"/>
        <v/>
      </c>
      <c r="AI105" s="131" t="str">
        <f t="shared" si="49"/>
        <v/>
      </c>
      <c r="AJ105" s="131" t="str">
        <f t="shared" si="49"/>
        <v/>
      </c>
      <c r="AK105" s="131" t="str">
        <f t="shared" si="49"/>
        <v/>
      </c>
      <c r="AL105" s="131" t="str">
        <f t="shared" si="49"/>
        <v/>
      </c>
      <c r="AM105" s="131" t="str">
        <f t="shared" si="49"/>
        <v/>
      </c>
      <c r="AN105" s="131" t="str">
        <f t="shared" si="49"/>
        <v/>
      </c>
      <c r="AO105" s="131" t="str">
        <f t="shared" si="49"/>
        <v/>
      </c>
      <c r="AP105" s="131" t="str">
        <f t="shared" si="50"/>
        <v/>
      </c>
      <c r="AQ105" s="131" t="str">
        <f t="shared" si="50"/>
        <v/>
      </c>
      <c r="AR105" s="131" t="str">
        <f t="shared" si="50"/>
        <v/>
      </c>
      <c r="AS105" s="131" t="str">
        <f t="shared" si="50"/>
        <v/>
      </c>
      <c r="AT105" s="131" t="str">
        <f t="shared" si="50"/>
        <v/>
      </c>
      <c r="AU105" s="131" t="str">
        <f t="shared" si="50"/>
        <v/>
      </c>
      <c r="AV105" s="131" t="str">
        <f t="shared" si="50"/>
        <v/>
      </c>
      <c r="AW105" s="131" t="str">
        <f t="shared" si="50"/>
        <v/>
      </c>
      <c r="AX105" s="131" t="str">
        <f t="shared" si="50"/>
        <v/>
      </c>
      <c r="AY105" s="131" t="str">
        <f t="shared" si="50"/>
        <v/>
      </c>
      <c r="AZ105" s="131" t="str">
        <f t="shared" si="50"/>
        <v/>
      </c>
    </row>
    <row r="106" spans="1:52" x14ac:dyDescent="0.2">
      <c r="A106" s="135">
        <v>97</v>
      </c>
      <c r="B106" s="131" t="str">
        <f t="shared" si="46"/>
        <v/>
      </c>
      <c r="C106" s="131" t="str">
        <f t="shared" si="46"/>
        <v/>
      </c>
      <c r="D106" s="131" t="str">
        <f t="shared" si="46"/>
        <v/>
      </c>
      <c r="E106" s="131" t="str">
        <f t="shared" si="46"/>
        <v/>
      </c>
      <c r="F106" s="131" t="str">
        <f t="shared" si="46"/>
        <v/>
      </c>
      <c r="G106" s="131" t="str">
        <f t="shared" si="46"/>
        <v/>
      </c>
      <c r="H106" s="131" t="str">
        <f t="shared" si="46"/>
        <v/>
      </c>
      <c r="I106" s="131" t="str">
        <f t="shared" si="46"/>
        <v/>
      </c>
      <c r="J106" s="131" t="str">
        <f t="shared" si="46"/>
        <v/>
      </c>
      <c r="K106" s="131" t="str">
        <f t="shared" si="46"/>
        <v/>
      </c>
      <c r="L106" s="131" t="str">
        <f t="shared" si="47"/>
        <v/>
      </c>
      <c r="M106" s="131" t="str">
        <f t="shared" si="47"/>
        <v/>
      </c>
      <c r="N106" s="131" t="str">
        <f t="shared" si="47"/>
        <v/>
      </c>
      <c r="O106" s="131" t="str">
        <f t="shared" si="47"/>
        <v/>
      </c>
      <c r="P106" s="131" t="str">
        <f t="shared" si="47"/>
        <v/>
      </c>
      <c r="Q106" s="131" t="str">
        <f t="shared" si="47"/>
        <v/>
      </c>
      <c r="R106" s="131" t="str">
        <f t="shared" si="47"/>
        <v/>
      </c>
      <c r="S106" s="131" t="str">
        <f t="shared" si="47"/>
        <v/>
      </c>
      <c r="T106" s="131" t="str">
        <f t="shared" si="47"/>
        <v/>
      </c>
      <c r="U106" s="131" t="str">
        <f t="shared" si="47"/>
        <v/>
      </c>
      <c r="V106" s="131" t="str">
        <f t="shared" si="48"/>
        <v/>
      </c>
      <c r="W106" s="131" t="str">
        <f t="shared" si="48"/>
        <v/>
      </c>
      <c r="X106" s="131" t="str">
        <f t="shared" si="48"/>
        <v/>
      </c>
      <c r="Y106" s="131" t="str">
        <f t="shared" si="48"/>
        <v/>
      </c>
      <c r="Z106" s="131" t="str">
        <f t="shared" si="48"/>
        <v/>
      </c>
      <c r="AA106" s="131" t="str">
        <f t="shared" si="48"/>
        <v/>
      </c>
      <c r="AB106" s="131" t="str">
        <f t="shared" si="48"/>
        <v/>
      </c>
      <c r="AC106" s="131" t="str">
        <f t="shared" si="48"/>
        <v/>
      </c>
      <c r="AD106" s="131" t="str">
        <f t="shared" si="48"/>
        <v/>
      </c>
      <c r="AE106" s="131" t="str">
        <f t="shared" si="48"/>
        <v/>
      </c>
      <c r="AF106" s="131" t="str">
        <f t="shared" si="49"/>
        <v/>
      </c>
      <c r="AG106" s="131" t="str">
        <f t="shared" si="49"/>
        <v/>
      </c>
      <c r="AH106" s="131" t="str">
        <f t="shared" si="49"/>
        <v/>
      </c>
      <c r="AI106" s="131" t="str">
        <f t="shared" si="49"/>
        <v/>
      </c>
      <c r="AJ106" s="131" t="str">
        <f t="shared" si="49"/>
        <v/>
      </c>
      <c r="AK106" s="131" t="str">
        <f t="shared" si="49"/>
        <v/>
      </c>
      <c r="AL106" s="131" t="str">
        <f t="shared" si="49"/>
        <v/>
      </c>
      <c r="AM106" s="131" t="str">
        <f t="shared" si="49"/>
        <v/>
      </c>
      <c r="AN106" s="131" t="str">
        <f t="shared" si="49"/>
        <v/>
      </c>
      <c r="AO106" s="131" t="str">
        <f t="shared" si="49"/>
        <v/>
      </c>
      <c r="AP106" s="131" t="str">
        <f t="shared" si="50"/>
        <v/>
      </c>
      <c r="AQ106" s="131" t="str">
        <f t="shared" si="50"/>
        <v/>
      </c>
      <c r="AR106" s="131" t="str">
        <f t="shared" si="50"/>
        <v/>
      </c>
      <c r="AS106" s="131" t="str">
        <f t="shared" si="50"/>
        <v/>
      </c>
      <c r="AT106" s="131" t="str">
        <f t="shared" si="50"/>
        <v/>
      </c>
      <c r="AU106" s="131" t="str">
        <f t="shared" si="50"/>
        <v/>
      </c>
      <c r="AV106" s="131" t="str">
        <f t="shared" si="50"/>
        <v/>
      </c>
      <c r="AW106" s="131" t="str">
        <f t="shared" si="50"/>
        <v/>
      </c>
      <c r="AX106" s="131" t="str">
        <f t="shared" si="50"/>
        <v/>
      </c>
      <c r="AY106" s="131" t="str">
        <f t="shared" si="50"/>
        <v/>
      </c>
      <c r="AZ106" s="131" t="str">
        <f t="shared" si="50"/>
        <v/>
      </c>
    </row>
    <row r="107" spans="1:52" x14ac:dyDescent="0.2">
      <c r="A107" s="135">
        <v>98</v>
      </c>
      <c r="B107" s="131" t="str">
        <f t="shared" si="46"/>
        <v/>
      </c>
      <c r="C107" s="131" t="str">
        <f t="shared" si="46"/>
        <v/>
      </c>
      <c r="D107" s="131" t="str">
        <f t="shared" si="46"/>
        <v/>
      </c>
      <c r="E107" s="131" t="str">
        <f t="shared" si="46"/>
        <v/>
      </c>
      <c r="F107" s="131" t="str">
        <f t="shared" si="46"/>
        <v/>
      </c>
      <c r="G107" s="131" t="str">
        <f t="shared" si="46"/>
        <v/>
      </c>
      <c r="H107" s="131" t="str">
        <f t="shared" si="46"/>
        <v/>
      </c>
      <c r="I107" s="131" t="str">
        <f t="shared" si="46"/>
        <v/>
      </c>
      <c r="J107" s="131" t="str">
        <f t="shared" si="46"/>
        <v/>
      </c>
      <c r="K107" s="131" t="str">
        <f t="shared" si="46"/>
        <v/>
      </c>
      <c r="L107" s="131" t="str">
        <f t="shared" si="47"/>
        <v/>
      </c>
      <c r="M107" s="131" t="str">
        <f t="shared" si="47"/>
        <v/>
      </c>
      <c r="N107" s="131" t="str">
        <f t="shared" si="47"/>
        <v/>
      </c>
      <c r="O107" s="131" t="str">
        <f t="shared" si="47"/>
        <v/>
      </c>
      <c r="P107" s="131" t="str">
        <f t="shared" si="47"/>
        <v/>
      </c>
      <c r="Q107" s="131" t="str">
        <f t="shared" si="47"/>
        <v/>
      </c>
      <c r="R107" s="131" t="str">
        <f t="shared" si="47"/>
        <v/>
      </c>
      <c r="S107" s="131" t="str">
        <f t="shared" si="47"/>
        <v/>
      </c>
      <c r="T107" s="131" t="str">
        <f t="shared" si="47"/>
        <v/>
      </c>
      <c r="U107" s="131" t="str">
        <f t="shared" si="47"/>
        <v/>
      </c>
      <c r="V107" s="131" t="str">
        <f t="shared" si="48"/>
        <v/>
      </c>
      <c r="W107" s="131" t="str">
        <f t="shared" si="48"/>
        <v/>
      </c>
      <c r="X107" s="131" t="str">
        <f t="shared" si="48"/>
        <v/>
      </c>
      <c r="Y107" s="131" t="str">
        <f t="shared" si="48"/>
        <v/>
      </c>
      <c r="Z107" s="131" t="str">
        <f t="shared" si="48"/>
        <v/>
      </c>
      <c r="AA107" s="131" t="str">
        <f t="shared" si="48"/>
        <v/>
      </c>
      <c r="AB107" s="131" t="str">
        <f t="shared" si="48"/>
        <v/>
      </c>
      <c r="AC107" s="131" t="str">
        <f t="shared" si="48"/>
        <v/>
      </c>
      <c r="AD107" s="131" t="str">
        <f t="shared" si="48"/>
        <v/>
      </c>
      <c r="AE107" s="131" t="str">
        <f t="shared" si="48"/>
        <v/>
      </c>
      <c r="AF107" s="131" t="str">
        <f t="shared" si="49"/>
        <v/>
      </c>
      <c r="AG107" s="131" t="str">
        <f t="shared" si="49"/>
        <v/>
      </c>
      <c r="AH107" s="131" t="str">
        <f t="shared" si="49"/>
        <v/>
      </c>
      <c r="AI107" s="131" t="str">
        <f t="shared" si="49"/>
        <v/>
      </c>
      <c r="AJ107" s="131" t="str">
        <f t="shared" si="49"/>
        <v/>
      </c>
      <c r="AK107" s="131" t="str">
        <f t="shared" si="49"/>
        <v/>
      </c>
      <c r="AL107" s="131" t="str">
        <f t="shared" si="49"/>
        <v/>
      </c>
      <c r="AM107" s="131" t="str">
        <f t="shared" si="49"/>
        <v/>
      </c>
      <c r="AN107" s="131" t="str">
        <f t="shared" si="49"/>
        <v/>
      </c>
      <c r="AO107" s="131" t="str">
        <f t="shared" si="49"/>
        <v/>
      </c>
      <c r="AP107" s="131" t="str">
        <f t="shared" si="50"/>
        <v/>
      </c>
      <c r="AQ107" s="131" t="str">
        <f t="shared" si="50"/>
        <v/>
      </c>
      <c r="AR107" s="131" t="str">
        <f t="shared" si="50"/>
        <v/>
      </c>
      <c r="AS107" s="131" t="str">
        <f t="shared" si="50"/>
        <v/>
      </c>
      <c r="AT107" s="131" t="str">
        <f t="shared" si="50"/>
        <v/>
      </c>
      <c r="AU107" s="131" t="str">
        <f t="shared" si="50"/>
        <v/>
      </c>
      <c r="AV107" s="131" t="str">
        <f t="shared" si="50"/>
        <v/>
      </c>
      <c r="AW107" s="131" t="str">
        <f t="shared" si="50"/>
        <v/>
      </c>
      <c r="AX107" s="131" t="str">
        <f t="shared" si="50"/>
        <v/>
      </c>
      <c r="AY107" s="131" t="str">
        <f t="shared" si="50"/>
        <v/>
      </c>
      <c r="AZ107" s="131" t="str">
        <f t="shared" si="50"/>
        <v/>
      </c>
    </row>
    <row r="108" spans="1:52" x14ac:dyDescent="0.2">
      <c r="A108" s="135">
        <v>99</v>
      </c>
      <c r="B108" s="131" t="str">
        <f t="shared" si="46"/>
        <v/>
      </c>
      <c r="C108" s="131" t="str">
        <f t="shared" si="46"/>
        <v/>
      </c>
      <c r="D108" s="131" t="str">
        <f t="shared" si="46"/>
        <v/>
      </c>
      <c r="E108" s="131" t="str">
        <f t="shared" si="46"/>
        <v/>
      </c>
      <c r="F108" s="131" t="str">
        <f t="shared" si="46"/>
        <v/>
      </c>
      <c r="G108" s="131" t="str">
        <f t="shared" si="46"/>
        <v/>
      </c>
      <c r="H108" s="131" t="str">
        <f t="shared" si="46"/>
        <v/>
      </c>
      <c r="I108" s="131" t="str">
        <f t="shared" si="46"/>
        <v/>
      </c>
      <c r="J108" s="131" t="str">
        <f t="shared" si="46"/>
        <v/>
      </c>
      <c r="K108" s="131" t="str">
        <f t="shared" si="46"/>
        <v/>
      </c>
      <c r="L108" s="131" t="str">
        <f t="shared" si="47"/>
        <v/>
      </c>
      <c r="M108" s="131" t="str">
        <f t="shared" si="47"/>
        <v/>
      </c>
      <c r="N108" s="131" t="str">
        <f t="shared" si="47"/>
        <v/>
      </c>
      <c r="O108" s="131" t="str">
        <f t="shared" si="47"/>
        <v/>
      </c>
      <c r="P108" s="131" t="str">
        <f t="shared" si="47"/>
        <v/>
      </c>
      <c r="Q108" s="131" t="str">
        <f t="shared" si="47"/>
        <v/>
      </c>
      <c r="R108" s="131" t="str">
        <f t="shared" si="47"/>
        <v/>
      </c>
      <c r="S108" s="131" t="str">
        <f t="shared" si="47"/>
        <v/>
      </c>
      <c r="T108" s="131" t="str">
        <f t="shared" si="47"/>
        <v/>
      </c>
      <c r="U108" s="131" t="str">
        <f t="shared" si="47"/>
        <v/>
      </c>
      <c r="V108" s="131" t="str">
        <f t="shared" si="48"/>
        <v/>
      </c>
      <c r="W108" s="131" t="str">
        <f t="shared" si="48"/>
        <v/>
      </c>
      <c r="X108" s="131" t="str">
        <f t="shared" si="48"/>
        <v/>
      </c>
      <c r="Y108" s="131" t="str">
        <f t="shared" si="48"/>
        <v/>
      </c>
      <c r="Z108" s="131" t="str">
        <f t="shared" si="48"/>
        <v/>
      </c>
      <c r="AA108" s="131" t="str">
        <f t="shared" si="48"/>
        <v/>
      </c>
      <c r="AB108" s="131" t="str">
        <f t="shared" si="48"/>
        <v/>
      </c>
      <c r="AC108" s="131" t="str">
        <f t="shared" si="48"/>
        <v/>
      </c>
      <c r="AD108" s="131" t="str">
        <f t="shared" si="48"/>
        <v/>
      </c>
      <c r="AE108" s="131" t="str">
        <f t="shared" si="48"/>
        <v/>
      </c>
      <c r="AF108" s="131" t="str">
        <f t="shared" si="49"/>
        <v/>
      </c>
      <c r="AG108" s="131" t="str">
        <f t="shared" si="49"/>
        <v/>
      </c>
      <c r="AH108" s="131" t="str">
        <f t="shared" si="49"/>
        <v/>
      </c>
      <c r="AI108" s="131" t="str">
        <f t="shared" si="49"/>
        <v/>
      </c>
      <c r="AJ108" s="131" t="str">
        <f t="shared" si="49"/>
        <v/>
      </c>
      <c r="AK108" s="131" t="str">
        <f t="shared" si="49"/>
        <v/>
      </c>
      <c r="AL108" s="131" t="str">
        <f t="shared" si="49"/>
        <v/>
      </c>
      <c r="AM108" s="131" t="str">
        <f t="shared" si="49"/>
        <v/>
      </c>
      <c r="AN108" s="131" t="str">
        <f t="shared" si="49"/>
        <v/>
      </c>
      <c r="AO108" s="131" t="str">
        <f t="shared" si="49"/>
        <v/>
      </c>
      <c r="AP108" s="131" t="str">
        <f t="shared" si="50"/>
        <v/>
      </c>
      <c r="AQ108" s="131" t="str">
        <f t="shared" si="50"/>
        <v/>
      </c>
      <c r="AR108" s="131" t="str">
        <f t="shared" si="50"/>
        <v/>
      </c>
      <c r="AS108" s="131" t="str">
        <f t="shared" si="50"/>
        <v/>
      </c>
      <c r="AT108" s="131" t="str">
        <f t="shared" si="50"/>
        <v/>
      </c>
      <c r="AU108" s="131" t="str">
        <f t="shared" si="50"/>
        <v/>
      </c>
      <c r="AV108" s="131" t="str">
        <f t="shared" si="50"/>
        <v/>
      </c>
      <c r="AW108" s="131" t="str">
        <f t="shared" si="50"/>
        <v/>
      </c>
      <c r="AX108" s="131" t="str">
        <f t="shared" si="50"/>
        <v/>
      </c>
      <c r="AY108" s="131" t="str">
        <f t="shared" si="50"/>
        <v/>
      </c>
      <c r="AZ108" s="131" t="str">
        <f t="shared" si="50"/>
        <v/>
      </c>
    </row>
    <row r="109" spans="1:52" x14ac:dyDescent="0.2">
      <c r="A109" s="135">
        <v>100</v>
      </c>
      <c r="B109" s="131" t="str">
        <f t="shared" si="46"/>
        <v/>
      </c>
      <c r="C109" s="131" t="str">
        <f t="shared" si="46"/>
        <v/>
      </c>
      <c r="D109" s="131" t="str">
        <f t="shared" si="46"/>
        <v/>
      </c>
      <c r="E109" s="131" t="str">
        <f t="shared" si="46"/>
        <v/>
      </c>
      <c r="F109" s="131" t="str">
        <f t="shared" si="46"/>
        <v/>
      </c>
      <c r="G109" s="131" t="str">
        <f t="shared" si="46"/>
        <v/>
      </c>
      <c r="H109" s="131" t="str">
        <f t="shared" si="46"/>
        <v/>
      </c>
      <c r="I109" s="131" t="str">
        <f t="shared" si="46"/>
        <v/>
      </c>
      <c r="J109" s="131" t="str">
        <f t="shared" si="46"/>
        <v/>
      </c>
      <c r="K109" s="131" t="str">
        <f t="shared" si="46"/>
        <v/>
      </c>
      <c r="L109" s="131" t="str">
        <f t="shared" si="47"/>
        <v/>
      </c>
      <c r="M109" s="131" t="str">
        <f t="shared" si="47"/>
        <v/>
      </c>
      <c r="N109" s="131" t="str">
        <f t="shared" si="47"/>
        <v/>
      </c>
      <c r="O109" s="131" t="str">
        <f t="shared" si="47"/>
        <v/>
      </c>
      <c r="P109" s="131" t="str">
        <f t="shared" si="47"/>
        <v/>
      </c>
      <c r="Q109" s="131" t="str">
        <f t="shared" si="47"/>
        <v/>
      </c>
      <c r="R109" s="131" t="str">
        <f t="shared" si="47"/>
        <v/>
      </c>
      <c r="S109" s="131" t="str">
        <f t="shared" si="47"/>
        <v/>
      </c>
      <c r="T109" s="131" t="str">
        <f t="shared" si="47"/>
        <v/>
      </c>
      <c r="U109" s="131" t="str">
        <f t="shared" si="47"/>
        <v/>
      </c>
      <c r="V109" s="131" t="str">
        <f t="shared" si="48"/>
        <v/>
      </c>
      <c r="W109" s="131" t="str">
        <f t="shared" si="48"/>
        <v/>
      </c>
      <c r="X109" s="131" t="str">
        <f t="shared" si="48"/>
        <v/>
      </c>
      <c r="Y109" s="131" t="str">
        <f t="shared" si="48"/>
        <v/>
      </c>
      <c r="Z109" s="131" t="str">
        <f t="shared" si="48"/>
        <v/>
      </c>
      <c r="AA109" s="131" t="str">
        <f t="shared" si="48"/>
        <v/>
      </c>
      <c r="AB109" s="131" t="str">
        <f t="shared" si="48"/>
        <v/>
      </c>
      <c r="AC109" s="131" t="str">
        <f t="shared" si="48"/>
        <v/>
      </c>
      <c r="AD109" s="131" t="str">
        <f t="shared" si="48"/>
        <v/>
      </c>
      <c r="AE109" s="131" t="str">
        <f t="shared" si="48"/>
        <v/>
      </c>
      <c r="AF109" s="131" t="str">
        <f t="shared" si="49"/>
        <v/>
      </c>
      <c r="AG109" s="131" t="str">
        <f t="shared" si="49"/>
        <v/>
      </c>
      <c r="AH109" s="131" t="str">
        <f t="shared" si="49"/>
        <v/>
      </c>
      <c r="AI109" s="131" t="str">
        <f t="shared" si="49"/>
        <v/>
      </c>
      <c r="AJ109" s="131" t="str">
        <f t="shared" si="49"/>
        <v/>
      </c>
      <c r="AK109" s="131" t="str">
        <f t="shared" si="49"/>
        <v/>
      </c>
      <c r="AL109" s="131" t="str">
        <f t="shared" si="49"/>
        <v/>
      </c>
      <c r="AM109" s="131" t="str">
        <f t="shared" si="49"/>
        <v/>
      </c>
      <c r="AN109" s="131" t="str">
        <f t="shared" si="49"/>
        <v/>
      </c>
      <c r="AO109" s="131" t="str">
        <f t="shared" si="49"/>
        <v/>
      </c>
      <c r="AP109" s="131" t="str">
        <f t="shared" si="50"/>
        <v/>
      </c>
      <c r="AQ109" s="131" t="str">
        <f t="shared" si="50"/>
        <v/>
      </c>
      <c r="AR109" s="131" t="str">
        <f t="shared" si="50"/>
        <v/>
      </c>
      <c r="AS109" s="131" t="str">
        <f t="shared" si="50"/>
        <v/>
      </c>
      <c r="AT109" s="131" t="str">
        <f t="shared" si="50"/>
        <v/>
      </c>
      <c r="AU109" s="131" t="str">
        <f t="shared" si="50"/>
        <v/>
      </c>
      <c r="AV109" s="131" t="str">
        <f t="shared" si="50"/>
        <v/>
      </c>
      <c r="AW109" s="131" t="str">
        <f t="shared" si="50"/>
        <v/>
      </c>
      <c r="AX109" s="131" t="str">
        <f t="shared" si="50"/>
        <v/>
      </c>
      <c r="AY109" s="131" t="str">
        <f t="shared" si="50"/>
        <v/>
      </c>
      <c r="AZ109" s="131" t="str">
        <f t="shared" si="50"/>
        <v/>
      </c>
    </row>
    <row r="110" spans="1:52" x14ac:dyDescent="0.2">
      <c r="A110" s="135">
        <v>101</v>
      </c>
      <c r="B110" s="131" t="str">
        <f t="shared" ref="B110:K119" si="51">IFERROR(VLOOKUP($B$3&amp;"_"&amp;B$8&amp;$A110,LookUpTable_CountyName_AllYears,3,FALSE),"")</f>
        <v/>
      </c>
      <c r="C110" s="131" t="str">
        <f t="shared" si="51"/>
        <v/>
      </c>
      <c r="D110" s="131" t="str">
        <f t="shared" si="51"/>
        <v/>
      </c>
      <c r="E110" s="131" t="str">
        <f t="shared" si="51"/>
        <v/>
      </c>
      <c r="F110" s="131" t="str">
        <f t="shared" si="51"/>
        <v/>
      </c>
      <c r="G110" s="131" t="str">
        <f t="shared" si="51"/>
        <v/>
      </c>
      <c r="H110" s="131" t="str">
        <f t="shared" si="51"/>
        <v/>
      </c>
      <c r="I110" s="131" t="str">
        <f t="shared" si="51"/>
        <v/>
      </c>
      <c r="J110" s="131" t="str">
        <f t="shared" si="51"/>
        <v/>
      </c>
      <c r="K110" s="131" t="str">
        <f t="shared" si="51"/>
        <v/>
      </c>
      <c r="L110" s="131" t="str">
        <f t="shared" ref="L110:U119" si="52">IFERROR(VLOOKUP($B$3&amp;"_"&amp;L$8&amp;$A110,LookUpTable_CountyName_AllYears,3,FALSE),"")</f>
        <v/>
      </c>
      <c r="M110" s="131" t="str">
        <f t="shared" si="52"/>
        <v/>
      </c>
      <c r="N110" s="131" t="str">
        <f t="shared" si="52"/>
        <v/>
      </c>
      <c r="O110" s="131" t="str">
        <f t="shared" si="52"/>
        <v/>
      </c>
      <c r="P110" s="131" t="str">
        <f t="shared" si="52"/>
        <v/>
      </c>
      <c r="Q110" s="131" t="str">
        <f t="shared" si="52"/>
        <v/>
      </c>
      <c r="R110" s="131" t="str">
        <f t="shared" si="52"/>
        <v/>
      </c>
      <c r="S110" s="131" t="str">
        <f t="shared" si="52"/>
        <v/>
      </c>
      <c r="T110" s="131" t="str">
        <f t="shared" si="52"/>
        <v/>
      </c>
      <c r="U110" s="131" t="str">
        <f t="shared" si="52"/>
        <v/>
      </c>
      <c r="V110" s="131" t="str">
        <f t="shared" ref="V110:AE119" si="53">IFERROR(VLOOKUP($B$3&amp;"_"&amp;V$8&amp;$A110,LookUpTable_CountyName_AllYears,3,FALSE),"")</f>
        <v/>
      </c>
      <c r="W110" s="131" t="str">
        <f t="shared" si="53"/>
        <v/>
      </c>
      <c r="X110" s="131" t="str">
        <f t="shared" si="53"/>
        <v/>
      </c>
      <c r="Y110" s="131" t="str">
        <f t="shared" si="53"/>
        <v/>
      </c>
      <c r="Z110" s="131" t="str">
        <f t="shared" si="53"/>
        <v/>
      </c>
      <c r="AA110" s="131" t="str">
        <f t="shared" si="53"/>
        <v/>
      </c>
      <c r="AB110" s="131" t="str">
        <f t="shared" si="53"/>
        <v/>
      </c>
      <c r="AC110" s="131" t="str">
        <f t="shared" si="53"/>
        <v/>
      </c>
      <c r="AD110" s="131" t="str">
        <f t="shared" si="53"/>
        <v/>
      </c>
      <c r="AE110" s="131" t="str">
        <f t="shared" si="53"/>
        <v/>
      </c>
      <c r="AF110" s="131" t="str">
        <f t="shared" ref="AF110:AO119" si="54">IFERROR(VLOOKUP($B$3&amp;"_"&amp;AF$8&amp;$A110,LookUpTable_CountyName_AllYears,3,FALSE),"")</f>
        <v/>
      </c>
      <c r="AG110" s="131" t="str">
        <f t="shared" si="54"/>
        <v/>
      </c>
      <c r="AH110" s="131" t="str">
        <f t="shared" si="54"/>
        <v/>
      </c>
      <c r="AI110" s="131" t="str">
        <f t="shared" si="54"/>
        <v/>
      </c>
      <c r="AJ110" s="131" t="str">
        <f t="shared" si="54"/>
        <v/>
      </c>
      <c r="AK110" s="131" t="str">
        <f t="shared" si="54"/>
        <v/>
      </c>
      <c r="AL110" s="131" t="str">
        <f t="shared" si="54"/>
        <v/>
      </c>
      <c r="AM110" s="131" t="str">
        <f t="shared" si="54"/>
        <v/>
      </c>
      <c r="AN110" s="131" t="str">
        <f t="shared" si="54"/>
        <v/>
      </c>
      <c r="AO110" s="131" t="str">
        <f t="shared" si="54"/>
        <v/>
      </c>
      <c r="AP110" s="131" t="str">
        <f t="shared" ref="AP110:AZ119" si="55">IFERROR(VLOOKUP($B$3&amp;"_"&amp;AP$8&amp;$A110,LookUpTable_CountyName_AllYears,3,FALSE),"")</f>
        <v/>
      </c>
      <c r="AQ110" s="131" t="str">
        <f t="shared" si="55"/>
        <v/>
      </c>
      <c r="AR110" s="131" t="str">
        <f t="shared" si="55"/>
        <v/>
      </c>
      <c r="AS110" s="131" t="str">
        <f t="shared" si="55"/>
        <v/>
      </c>
      <c r="AT110" s="131" t="str">
        <f t="shared" si="55"/>
        <v/>
      </c>
      <c r="AU110" s="131" t="str">
        <f t="shared" si="55"/>
        <v/>
      </c>
      <c r="AV110" s="131" t="str">
        <f t="shared" si="55"/>
        <v/>
      </c>
      <c r="AW110" s="131" t="str">
        <f t="shared" si="55"/>
        <v/>
      </c>
      <c r="AX110" s="131" t="str">
        <f t="shared" si="55"/>
        <v/>
      </c>
      <c r="AY110" s="131" t="str">
        <f t="shared" si="55"/>
        <v/>
      </c>
      <c r="AZ110" s="131" t="str">
        <f t="shared" si="55"/>
        <v/>
      </c>
    </row>
    <row r="111" spans="1:52" x14ac:dyDescent="0.2">
      <c r="A111" s="135">
        <v>102</v>
      </c>
      <c r="B111" s="131" t="str">
        <f t="shared" si="51"/>
        <v/>
      </c>
      <c r="C111" s="131" t="str">
        <f t="shared" si="51"/>
        <v/>
      </c>
      <c r="D111" s="131" t="str">
        <f t="shared" si="51"/>
        <v/>
      </c>
      <c r="E111" s="131" t="str">
        <f t="shared" si="51"/>
        <v/>
      </c>
      <c r="F111" s="131" t="str">
        <f t="shared" si="51"/>
        <v/>
      </c>
      <c r="G111" s="131" t="str">
        <f t="shared" si="51"/>
        <v/>
      </c>
      <c r="H111" s="131" t="str">
        <f t="shared" si="51"/>
        <v/>
      </c>
      <c r="I111" s="131" t="str">
        <f t="shared" si="51"/>
        <v/>
      </c>
      <c r="J111" s="131" t="str">
        <f t="shared" si="51"/>
        <v/>
      </c>
      <c r="K111" s="131" t="str">
        <f t="shared" si="51"/>
        <v/>
      </c>
      <c r="L111" s="131" t="str">
        <f t="shared" si="52"/>
        <v/>
      </c>
      <c r="M111" s="131" t="str">
        <f t="shared" si="52"/>
        <v/>
      </c>
      <c r="N111" s="131" t="str">
        <f t="shared" si="52"/>
        <v/>
      </c>
      <c r="O111" s="131" t="str">
        <f t="shared" si="52"/>
        <v/>
      </c>
      <c r="P111" s="131" t="str">
        <f t="shared" si="52"/>
        <v/>
      </c>
      <c r="Q111" s="131" t="str">
        <f t="shared" si="52"/>
        <v/>
      </c>
      <c r="R111" s="131" t="str">
        <f t="shared" si="52"/>
        <v/>
      </c>
      <c r="S111" s="131" t="str">
        <f t="shared" si="52"/>
        <v/>
      </c>
      <c r="T111" s="131" t="str">
        <f t="shared" si="52"/>
        <v/>
      </c>
      <c r="U111" s="131" t="str">
        <f t="shared" si="52"/>
        <v/>
      </c>
      <c r="V111" s="131" t="str">
        <f t="shared" si="53"/>
        <v/>
      </c>
      <c r="W111" s="131" t="str">
        <f t="shared" si="53"/>
        <v/>
      </c>
      <c r="X111" s="131" t="str">
        <f t="shared" si="53"/>
        <v/>
      </c>
      <c r="Y111" s="131" t="str">
        <f t="shared" si="53"/>
        <v/>
      </c>
      <c r="Z111" s="131" t="str">
        <f t="shared" si="53"/>
        <v/>
      </c>
      <c r="AA111" s="131" t="str">
        <f t="shared" si="53"/>
        <v/>
      </c>
      <c r="AB111" s="131" t="str">
        <f t="shared" si="53"/>
        <v/>
      </c>
      <c r="AC111" s="131" t="str">
        <f t="shared" si="53"/>
        <v/>
      </c>
      <c r="AD111" s="131" t="str">
        <f t="shared" si="53"/>
        <v/>
      </c>
      <c r="AE111" s="131" t="str">
        <f t="shared" si="53"/>
        <v/>
      </c>
      <c r="AF111" s="131" t="str">
        <f t="shared" si="54"/>
        <v/>
      </c>
      <c r="AG111" s="131" t="str">
        <f t="shared" si="54"/>
        <v/>
      </c>
      <c r="AH111" s="131" t="str">
        <f t="shared" si="54"/>
        <v/>
      </c>
      <c r="AI111" s="131" t="str">
        <f t="shared" si="54"/>
        <v/>
      </c>
      <c r="AJ111" s="131" t="str">
        <f t="shared" si="54"/>
        <v/>
      </c>
      <c r="AK111" s="131" t="str">
        <f t="shared" si="54"/>
        <v/>
      </c>
      <c r="AL111" s="131" t="str">
        <f t="shared" si="54"/>
        <v/>
      </c>
      <c r="AM111" s="131" t="str">
        <f t="shared" si="54"/>
        <v/>
      </c>
      <c r="AN111" s="131" t="str">
        <f t="shared" si="54"/>
        <v/>
      </c>
      <c r="AO111" s="131" t="str">
        <f t="shared" si="54"/>
        <v/>
      </c>
      <c r="AP111" s="131" t="str">
        <f t="shared" si="55"/>
        <v/>
      </c>
      <c r="AQ111" s="131" t="str">
        <f t="shared" si="55"/>
        <v/>
      </c>
      <c r="AR111" s="131" t="str">
        <f t="shared" si="55"/>
        <v/>
      </c>
      <c r="AS111" s="131" t="str">
        <f t="shared" si="55"/>
        <v/>
      </c>
      <c r="AT111" s="131" t="str">
        <f t="shared" si="55"/>
        <v/>
      </c>
      <c r="AU111" s="131" t="str">
        <f t="shared" si="55"/>
        <v/>
      </c>
      <c r="AV111" s="131" t="str">
        <f t="shared" si="55"/>
        <v/>
      </c>
      <c r="AW111" s="131" t="str">
        <f t="shared" si="55"/>
        <v/>
      </c>
      <c r="AX111" s="131" t="str">
        <f t="shared" si="55"/>
        <v/>
      </c>
      <c r="AY111" s="131" t="str">
        <f t="shared" si="55"/>
        <v/>
      </c>
      <c r="AZ111" s="131" t="str">
        <f t="shared" si="55"/>
        <v/>
      </c>
    </row>
    <row r="112" spans="1:52" x14ac:dyDescent="0.2">
      <c r="A112" s="135">
        <v>103</v>
      </c>
      <c r="B112" s="131" t="str">
        <f t="shared" si="51"/>
        <v/>
      </c>
      <c r="C112" s="131" t="str">
        <f t="shared" si="51"/>
        <v/>
      </c>
      <c r="D112" s="131" t="str">
        <f t="shared" si="51"/>
        <v/>
      </c>
      <c r="E112" s="131" t="str">
        <f t="shared" si="51"/>
        <v/>
      </c>
      <c r="F112" s="131" t="str">
        <f t="shared" si="51"/>
        <v/>
      </c>
      <c r="G112" s="131" t="str">
        <f t="shared" si="51"/>
        <v/>
      </c>
      <c r="H112" s="131" t="str">
        <f t="shared" si="51"/>
        <v/>
      </c>
      <c r="I112" s="131" t="str">
        <f t="shared" si="51"/>
        <v/>
      </c>
      <c r="J112" s="131" t="str">
        <f t="shared" si="51"/>
        <v/>
      </c>
      <c r="K112" s="131" t="str">
        <f t="shared" si="51"/>
        <v/>
      </c>
      <c r="L112" s="131" t="str">
        <f t="shared" si="52"/>
        <v/>
      </c>
      <c r="M112" s="131" t="str">
        <f t="shared" si="52"/>
        <v/>
      </c>
      <c r="N112" s="131" t="str">
        <f t="shared" si="52"/>
        <v/>
      </c>
      <c r="O112" s="131" t="str">
        <f t="shared" si="52"/>
        <v/>
      </c>
      <c r="P112" s="131" t="str">
        <f t="shared" si="52"/>
        <v/>
      </c>
      <c r="Q112" s="131" t="str">
        <f t="shared" si="52"/>
        <v/>
      </c>
      <c r="R112" s="131" t="str">
        <f t="shared" si="52"/>
        <v/>
      </c>
      <c r="S112" s="131" t="str">
        <f t="shared" si="52"/>
        <v/>
      </c>
      <c r="T112" s="131" t="str">
        <f t="shared" si="52"/>
        <v/>
      </c>
      <c r="U112" s="131" t="str">
        <f t="shared" si="52"/>
        <v/>
      </c>
      <c r="V112" s="131" t="str">
        <f t="shared" si="53"/>
        <v/>
      </c>
      <c r="W112" s="131" t="str">
        <f t="shared" si="53"/>
        <v/>
      </c>
      <c r="X112" s="131" t="str">
        <f t="shared" si="53"/>
        <v/>
      </c>
      <c r="Y112" s="131" t="str">
        <f t="shared" si="53"/>
        <v/>
      </c>
      <c r="Z112" s="131" t="str">
        <f t="shared" si="53"/>
        <v/>
      </c>
      <c r="AA112" s="131" t="str">
        <f t="shared" si="53"/>
        <v/>
      </c>
      <c r="AB112" s="131" t="str">
        <f t="shared" si="53"/>
        <v/>
      </c>
      <c r="AC112" s="131" t="str">
        <f t="shared" si="53"/>
        <v/>
      </c>
      <c r="AD112" s="131" t="str">
        <f t="shared" si="53"/>
        <v/>
      </c>
      <c r="AE112" s="131" t="str">
        <f t="shared" si="53"/>
        <v/>
      </c>
      <c r="AF112" s="131" t="str">
        <f t="shared" si="54"/>
        <v/>
      </c>
      <c r="AG112" s="131" t="str">
        <f t="shared" si="54"/>
        <v/>
      </c>
      <c r="AH112" s="131" t="str">
        <f t="shared" si="54"/>
        <v/>
      </c>
      <c r="AI112" s="131" t="str">
        <f t="shared" si="54"/>
        <v/>
      </c>
      <c r="AJ112" s="131" t="str">
        <f t="shared" si="54"/>
        <v/>
      </c>
      <c r="AK112" s="131" t="str">
        <f t="shared" si="54"/>
        <v/>
      </c>
      <c r="AL112" s="131" t="str">
        <f t="shared" si="54"/>
        <v/>
      </c>
      <c r="AM112" s="131" t="str">
        <f t="shared" si="54"/>
        <v/>
      </c>
      <c r="AN112" s="131" t="str">
        <f t="shared" si="54"/>
        <v/>
      </c>
      <c r="AO112" s="131" t="str">
        <f t="shared" si="54"/>
        <v/>
      </c>
      <c r="AP112" s="131" t="str">
        <f t="shared" si="55"/>
        <v/>
      </c>
      <c r="AQ112" s="131" t="str">
        <f t="shared" si="55"/>
        <v/>
      </c>
      <c r="AR112" s="131" t="str">
        <f t="shared" si="55"/>
        <v/>
      </c>
      <c r="AS112" s="131" t="str">
        <f t="shared" si="55"/>
        <v/>
      </c>
      <c r="AT112" s="131" t="str">
        <f t="shared" si="55"/>
        <v/>
      </c>
      <c r="AU112" s="131" t="str">
        <f t="shared" si="55"/>
        <v/>
      </c>
      <c r="AV112" s="131" t="str">
        <f t="shared" si="55"/>
        <v/>
      </c>
      <c r="AW112" s="131" t="str">
        <f t="shared" si="55"/>
        <v/>
      </c>
      <c r="AX112" s="131" t="str">
        <f t="shared" si="55"/>
        <v/>
      </c>
      <c r="AY112" s="131" t="str">
        <f t="shared" si="55"/>
        <v/>
      </c>
      <c r="AZ112" s="131" t="str">
        <f t="shared" si="55"/>
        <v/>
      </c>
    </row>
    <row r="113" spans="1:52" x14ac:dyDescent="0.2">
      <c r="A113" s="135">
        <v>104</v>
      </c>
      <c r="B113" s="131" t="str">
        <f t="shared" si="51"/>
        <v/>
      </c>
      <c r="C113" s="131" t="str">
        <f t="shared" si="51"/>
        <v/>
      </c>
      <c r="D113" s="131" t="str">
        <f t="shared" si="51"/>
        <v/>
      </c>
      <c r="E113" s="131" t="str">
        <f t="shared" si="51"/>
        <v/>
      </c>
      <c r="F113" s="131" t="str">
        <f t="shared" si="51"/>
        <v/>
      </c>
      <c r="G113" s="131" t="str">
        <f t="shared" si="51"/>
        <v/>
      </c>
      <c r="H113" s="131" t="str">
        <f t="shared" si="51"/>
        <v/>
      </c>
      <c r="I113" s="131" t="str">
        <f t="shared" si="51"/>
        <v/>
      </c>
      <c r="J113" s="131" t="str">
        <f t="shared" si="51"/>
        <v/>
      </c>
      <c r="K113" s="131" t="str">
        <f t="shared" si="51"/>
        <v/>
      </c>
      <c r="L113" s="131" t="str">
        <f t="shared" si="52"/>
        <v/>
      </c>
      <c r="M113" s="131" t="str">
        <f t="shared" si="52"/>
        <v/>
      </c>
      <c r="N113" s="131" t="str">
        <f t="shared" si="52"/>
        <v/>
      </c>
      <c r="O113" s="131" t="str">
        <f t="shared" si="52"/>
        <v/>
      </c>
      <c r="P113" s="131" t="str">
        <f t="shared" si="52"/>
        <v/>
      </c>
      <c r="Q113" s="131" t="str">
        <f t="shared" si="52"/>
        <v/>
      </c>
      <c r="R113" s="131" t="str">
        <f t="shared" si="52"/>
        <v/>
      </c>
      <c r="S113" s="131" t="str">
        <f t="shared" si="52"/>
        <v/>
      </c>
      <c r="T113" s="131" t="str">
        <f t="shared" si="52"/>
        <v/>
      </c>
      <c r="U113" s="131" t="str">
        <f t="shared" si="52"/>
        <v/>
      </c>
      <c r="V113" s="131" t="str">
        <f t="shared" si="53"/>
        <v/>
      </c>
      <c r="W113" s="131" t="str">
        <f t="shared" si="53"/>
        <v/>
      </c>
      <c r="X113" s="131" t="str">
        <f t="shared" si="53"/>
        <v/>
      </c>
      <c r="Y113" s="131" t="str">
        <f t="shared" si="53"/>
        <v/>
      </c>
      <c r="Z113" s="131" t="str">
        <f t="shared" si="53"/>
        <v/>
      </c>
      <c r="AA113" s="131" t="str">
        <f t="shared" si="53"/>
        <v/>
      </c>
      <c r="AB113" s="131" t="str">
        <f t="shared" si="53"/>
        <v/>
      </c>
      <c r="AC113" s="131" t="str">
        <f t="shared" si="53"/>
        <v/>
      </c>
      <c r="AD113" s="131" t="str">
        <f t="shared" si="53"/>
        <v/>
      </c>
      <c r="AE113" s="131" t="str">
        <f t="shared" si="53"/>
        <v/>
      </c>
      <c r="AF113" s="131" t="str">
        <f t="shared" si="54"/>
        <v/>
      </c>
      <c r="AG113" s="131" t="str">
        <f t="shared" si="54"/>
        <v/>
      </c>
      <c r="AH113" s="131" t="str">
        <f t="shared" si="54"/>
        <v/>
      </c>
      <c r="AI113" s="131" t="str">
        <f t="shared" si="54"/>
        <v/>
      </c>
      <c r="AJ113" s="131" t="str">
        <f t="shared" si="54"/>
        <v/>
      </c>
      <c r="AK113" s="131" t="str">
        <f t="shared" si="54"/>
        <v/>
      </c>
      <c r="AL113" s="131" t="str">
        <f t="shared" si="54"/>
        <v/>
      </c>
      <c r="AM113" s="131" t="str">
        <f t="shared" si="54"/>
        <v/>
      </c>
      <c r="AN113" s="131" t="str">
        <f t="shared" si="54"/>
        <v/>
      </c>
      <c r="AO113" s="131" t="str">
        <f t="shared" si="54"/>
        <v/>
      </c>
      <c r="AP113" s="131" t="str">
        <f t="shared" si="55"/>
        <v/>
      </c>
      <c r="AQ113" s="131" t="str">
        <f t="shared" si="55"/>
        <v/>
      </c>
      <c r="AR113" s="131" t="str">
        <f t="shared" si="55"/>
        <v/>
      </c>
      <c r="AS113" s="131" t="str">
        <f t="shared" si="55"/>
        <v/>
      </c>
      <c r="AT113" s="131" t="str">
        <f t="shared" si="55"/>
        <v/>
      </c>
      <c r="AU113" s="131" t="str">
        <f t="shared" si="55"/>
        <v/>
      </c>
      <c r="AV113" s="131" t="str">
        <f t="shared" si="55"/>
        <v/>
      </c>
      <c r="AW113" s="131" t="str">
        <f t="shared" si="55"/>
        <v/>
      </c>
      <c r="AX113" s="131" t="str">
        <f t="shared" si="55"/>
        <v/>
      </c>
      <c r="AY113" s="131" t="str">
        <f t="shared" si="55"/>
        <v/>
      </c>
      <c r="AZ113" s="131" t="str">
        <f t="shared" si="55"/>
        <v/>
      </c>
    </row>
    <row r="114" spans="1:52" x14ac:dyDescent="0.2">
      <c r="A114" s="135">
        <v>105</v>
      </c>
      <c r="B114" s="131" t="str">
        <f t="shared" si="51"/>
        <v/>
      </c>
      <c r="C114" s="131" t="str">
        <f t="shared" si="51"/>
        <v/>
      </c>
      <c r="D114" s="131" t="str">
        <f t="shared" si="51"/>
        <v/>
      </c>
      <c r="E114" s="131" t="str">
        <f t="shared" si="51"/>
        <v/>
      </c>
      <c r="F114" s="131" t="str">
        <f t="shared" si="51"/>
        <v/>
      </c>
      <c r="G114" s="131" t="str">
        <f t="shared" si="51"/>
        <v/>
      </c>
      <c r="H114" s="131" t="str">
        <f t="shared" si="51"/>
        <v/>
      </c>
      <c r="I114" s="131" t="str">
        <f t="shared" si="51"/>
        <v/>
      </c>
      <c r="J114" s="131" t="str">
        <f t="shared" si="51"/>
        <v/>
      </c>
      <c r="K114" s="131" t="str">
        <f t="shared" si="51"/>
        <v/>
      </c>
      <c r="L114" s="131" t="str">
        <f t="shared" si="52"/>
        <v/>
      </c>
      <c r="M114" s="131" t="str">
        <f t="shared" si="52"/>
        <v/>
      </c>
      <c r="N114" s="131" t="str">
        <f t="shared" si="52"/>
        <v/>
      </c>
      <c r="O114" s="131" t="str">
        <f t="shared" si="52"/>
        <v/>
      </c>
      <c r="P114" s="131" t="str">
        <f t="shared" si="52"/>
        <v/>
      </c>
      <c r="Q114" s="131" t="str">
        <f t="shared" si="52"/>
        <v/>
      </c>
      <c r="R114" s="131" t="str">
        <f t="shared" si="52"/>
        <v/>
      </c>
      <c r="S114" s="131" t="str">
        <f t="shared" si="52"/>
        <v/>
      </c>
      <c r="T114" s="131" t="str">
        <f t="shared" si="52"/>
        <v/>
      </c>
      <c r="U114" s="131" t="str">
        <f t="shared" si="52"/>
        <v/>
      </c>
      <c r="V114" s="131" t="str">
        <f t="shared" si="53"/>
        <v/>
      </c>
      <c r="W114" s="131" t="str">
        <f t="shared" si="53"/>
        <v/>
      </c>
      <c r="X114" s="131" t="str">
        <f t="shared" si="53"/>
        <v/>
      </c>
      <c r="Y114" s="131" t="str">
        <f t="shared" si="53"/>
        <v/>
      </c>
      <c r="Z114" s="131" t="str">
        <f t="shared" si="53"/>
        <v/>
      </c>
      <c r="AA114" s="131" t="str">
        <f t="shared" si="53"/>
        <v/>
      </c>
      <c r="AB114" s="131" t="str">
        <f t="shared" si="53"/>
        <v/>
      </c>
      <c r="AC114" s="131" t="str">
        <f t="shared" si="53"/>
        <v/>
      </c>
      <c r="AD114" s="131" t="str">
        <f t="shared" si="53"/>
        <v/>
      </c>
      <c r="AE114" s="131" t="str">
        <f t="shared" si="53"/>
        <v/>
      </c>
      <c r="AF114" s="131" t="str">
        <f t="shared" si="54"/>
        <v/>
      </c>
      <c r="AG114" s="131" t="str">
        <f t="shared" si="54"/>
        <v/>
      </c>
      <c r="AH114" s="131" t="str">
        <f t="shared" si="54"/>
        <v/>
      </c>
      <c r="AI114" s="131" t="str">
        <f t="shared" si="54"/>
        <v/>
      </c>
      <c r="AJ114" s="131" t="str">
        <f t="shared" si="54"/>
        <v/>
      </c>
      <c r="AK114" s="131" t="str">
        <f t="shared" si="54"/>
        <v/>
      </c>
      <c r="AL114" s="131" t="str">
        <f t="shared" si="54"/>
        <v/>
      </c>
      <c r="AM114" s="131" t="str">
        <f t="shared" si="54"/>
        <v/>
      </c>
      <c r="AN114" s="131" t="str">
        <f t="shared" si="54"/>
        <v/>
      </c>
      <c r="AO114" s="131" t="str">
        <f t="shared" si="54"/>
        <v/>
      </c>
      <c r="AP114" s="131" t="str">
        <f t="shared" si="55"/>
        <v/>
      </c>
      <c r="AQ114" s="131" t="str">
        <f t="shared" si="55"/>
        <v/>
      </c>
      <c r="AR114" s="131" t="str">
        <f t="shared" si="55"/>
        <v/>
      </c>
      <c r="AS114" s="131" t="str">
        <f t="shared" si="55"/>
        <v/>
      </c>
      <c r="AT114" s="131" t="str">
        <f t="shared" si="55"/>
        <v/>
      </c>
      <c r="AU114" s="131" t="str">
        <f t="shared" si="55"/>
        <v/>
      </c>
      <c r="AV114" s="131" t="str">
        <f t="shared" si="55"/>
        <v/>
      </c>
      <c r="AW114" s="131" t="str">
        <f t="shared" si="55"/>
        <v/>
      </c>
      <c r="AX114" s="131" t="str">
        <f t="shared" si="55"/>
        <v/>
      </c>
      <c r="AY114" s="131" t="str">
        <f t="shared" si="55"/>
        <v/>
      </c>
      <c r="AZ114" s="131" t="str">
        <f t="shared" si="55"/>
        <v/>
      </c>
    </row>
    <row r="115" spans="1:52" x14ac:dyDescent="0.2">
      <c r="A115" s="135">
        <v>106</v>
      </c>
      <c r="B115" s="131" t="str">
        <f t="shared" si="51"/>
        <v/>
      </c>
      <c r="C115" s="131" t="str">
        <f t="shared" si="51"/>
        <v/>
      </c>
      <c r="D115" s="131" t="str">
        <f t="shared" si="51"/>
        <v/>
      </c>
      <c r="E115" s="131" t="str">
        <f t="shared" si="51"/>
        <v/>
      </c>
      <c r="F115" s="131" t="str">
        <f t="shared" si="51"/>
        <v/>
      </c>
      <c r="G115" s="131" t="str">
        <f t="shared" si="51"/>
        <v/>
      </c>
      <c r="H115" s="131" t="str">
        <f t="shared" si="51"/>
        <v/>
      </c>
      <c r="I115" s="131" t="str">
        <f t="shared" si="51"/>
        <v/>
      </c>
      <c r="J115" s="131" t="str">
        <f t="shared" si="51"/>
        <v/>
      </c>
      <c r="K115" s="131" t="str">
        <f t="shared" si="51"/>
        <v/>
      </c>
      <c r="L115" s="131" t="str">
        <f t="shared" si="52"/>
        <v/>
      </c>
      <c r="M115" s="131" t="str">
        <f t="shared" si="52"/>
        <v/>
      </c>
      <c r="N115" s="131" t="str">
        <f t="shared" si="52"/>
        <v/>
      </c>
      <c r="O115" s="131" t="str">
        <f t="shared" si="52"/>
        <v/>
      </c>
      <c r="P115" s="131" t="str">
        <f t="shared" si="52"/>
        <v/>
      </c>
      <c r="Q115" s="131" t="str">
        <f t="shared" si="52"/>
        <v/>
      </c>
      <c r="R115" s="131" t="str">
        <f t="shared" si="52"/>
        <v/>
      </c>
      <c r="S115" s="131" t="str">
        <f t="shared" si="52"/>
        <v/>
      </c>
      <c r="T115" s="131" t="str">
        <f t="shared" si="52"/>
        <v/>
      </c>
      <c r="U115" s="131" t="str">
        <f t="shared" si="52"/>
        <v/>
      </c>
      <c r="V115" s="131" t="str">
        <f t="shared" si="53"/>
        <v/>
      </c>
      <c r="W115" s="131" t="str">
        <f t="shared" si="53"/>
        <v/>
      </c>
      <c r="X115" s="131" t="str">
        <f t="shared" si="53"/>
        <v/>
      </c>
      <c r="Y115" s="131" t="str">
        <f t="shared" si="53"/>
        <v/>
      </c>
      <c r="Z115" s="131" t="str">
        <f t="shared" si="53"/>
        <v/>
      </c>
      <c r="AA115" s="131" t="str">
        <f t="shared" si="53"/>
        <v/>
      </c>
      <c r="AB115" s="131" t="str">
        <f t="shared" si="53"/>
        <v/>
      </c>
      <c r="AC115" s="131" t="str">
        <f t="shared" si="53"/>
        <v/>
      </c>
      <c r="AD115" s="131" t="str">
        <f t="shared" si="53"/>
        <v/>
      </c>
      <c r="AE115" s="131" t="str">
        <f t="shared" si="53"/>
        <v/>
      </c>
      <c r="AF115" s="131" t="str">
        <f t="shared" si="54"/>
        <v/>
      </c>
      <c r="AG115" s="131" t="str">
        <f t="shared" si="54"/>
        <v/>
      </c>
      <c r="AH115" s="131" t="str">
        <f t="shared" si="54"/>
        <v/>
      </c>
      <c r="AI115" s="131" t="str">
        <f t="shared" si="54"/>
        <v/>
      </c>
      <c r="AJ115" s="131" t="str">
        <f t="shared" si="54"/>
        <v/>
      </c>
      <c r="AK115" s="131" t="str">
        <f t="shared" si="54"/>
        <v/>
      </c>
      <c r="AL115" s="131" t="str">
        <f t="shared" si="54"/>
        <v/>
      </c>
      <c r="AM115" s="131" t="str">
        <f t="shared" si="54"/>
        <v/>
      </c>
      <c r="AN115" s="131" t="str">
        <f t="shared" si="54"/>
        <v/>
      </c>
      <c r="AO115" s="131" t="str">
        <f t="shared" si="54"/>
        <v/>
      </c>
      <c r="AP115" s="131" t="str">
        <f t="shared" si="55"/>
        <v/>
      </c>
      <c r="AQ115" s="131" t="str">
        <f t="shared" si="55"/>
        <v/>
      </c>
      <c r="AR115" s="131" t="str">
        <f t="shared" si="55"/>
        <v/>
      </c>
      <c r="AS115" s="131" t="str">
        <f t="shared" si="55"/>
        <v/>
      </c>
      <c r="AT115" s="131" t="str">
        <f t="shared" si="55"/>
        <v/>
      </c>
      <c r="AU115" s="131" t="str">
        <f t="shared" si="55"/>
        <v/>
      </c>
      <c r="AV115" s="131" t="str">
        <f t="shared" si="55"/>
        <v/>
      </c>
      <c r="AW115" s="131" t="str">
        <f t="shared" si="55"/>
        <v/>
      </c>
      <c r="AX115" s="131" t="str">
        <f t="shared" si="55"/>
        <v/>
      </c>
      <c r="AY115" s="131" t="str">
        <f t="shared" si="55"/>
        <v/>
      </c>
      <c r="AZ115" s="131" t="str">
        <f t="shared" si="55"/>
        <v/>
      </c>
    </row>
    <row r="116" spans="1:52" x14ac:dyDescent="0.2">
      <c r="A116" s="135">
        <v>107</v>
      </c>
      <c r="B116" s="131" t="str">
        <f t="shared" si="51"/>
        <v/>
      </c>
      <c r="C116" s="131" t="str">
        <f t="shared" si="51"/>
        <v/>
      </c>
      <c r="D116" s="131" t="str">
        <f t="shared" si="51"/>
        <v/>
      </c>
      <c r="E116" s="131" t="str">
        <f t="shared" si="51"/>
        <v/>
      </c>
      <c r="F116" s="131" t="str">
        <f t="shared" si="51"/>
        <v/>
      </c>
      <c r="G116" s="131" t="str">
        <f t="shared" si="51"/>
        <v/>
      </c>
      <c r="H116" s="131" t="str">
        <f t="shared" si="51"/>
        <v/>
      </c>
      <c r="I116" s="131" t="str">
        <f t="shared" si="51"/>
        <v/>
      </c>
      <c r="J116" s="131" t="str">
        <f t="shared" si="51"/>
        <v/>
      </c>
      <c r="K116" s="131" t="str">
        <f t="shared" si="51"/>
        <v/>
      </c>
      <c r="L116" s="131" t="str">
        <f t="shared" si="52"/>
        <v/>
      </c>
      <c r="M116" s="131" t="str">
        <f t="shared" si="52"/>
        <v/>
      </c>
      <c r="N116" s="131" t="str">
        <f t="shared" si="52"/>
        <v/>
      </c>
      <c r="O116" s="131" t="str">
        <f t="shared" si="52"/>
        <v/>
      </c>
      <c r="P116" s="131" t="str">
        <f t="shared" si="52"/>
        <v/>
      </c>
      <c r="Q116" s="131" t="str">
        <f t="shared" si="52"/>
        <v/>
      </c>
      <c r="R116" s="131" t="str">
        <f t="shared" si="52"/>
        <v/>
      </c>
      <c r="S116" s="131" t="str">
        <f t="shared" si="52"/>
        <v/>
      </c>
      <c r="T116" s="131" t="str">
        <f t="shared" si="52"/>
        <v/>
      </c>
      <c r="U116" s="131" t="str">
        <f t="shared" si="52"/>
        <v/>
      </c>
      <c r="V116" s="131" t="str">
        <f t="shared" si="53"/>
        <v/>
      </c>
      <c r="W116" s="131" t="str">
        <f t="shared" si="53"/>
        <v/>
      </c>
      <c r="X116" s="131" t="str">
        <f t="shared" si="53"/>
        <v/>
      </c>
      <c r="Y116" s="131" t="str">
        <f t="shared" si="53"/>
        <v/>
      </c>
      <c r="Z116" s="131" t="str">
        <f t="shared" si="53"/>
        <v/>
      </c>
      <c r="AA116" s="131" t="str">
        <f t="shared" si="53"/>
        <v/>
      </c>
      <c r="AB116" s="131" t="str">
        <f t="shared" si="53"/>
        <v/>
      </c>
      <c r="AC116" s="131" t="str">
        <f t="shared" si="53"/>
        <v/>
      </c>
      <c r="AD116" s="131" t="str">
        <f t="shared" si="53"/>
        <v/>
      </c>
      <c r="AE116" s="131" t="str">
        <f t="shared" si="53"/>
        <v/>
      </c>
      <c r="AF116" s="131" t="str">
        <f t="shared" si="54"/>
        <v/>
      </c>
      <c r="AG116" s="131" t="str">
        <f t="shared" si="54"/>
        <v/>
      </c>
      <c r="AH116" s="131" t="str">
        <f t="shared" si="54"/>
        <v/>
      </c>
      <c r="AI116" s="131" t="str">
        <f t="shared" si="54"/>
        <v/>
      </c>
      <c r="AJ116" s="131" t="str">
        <f t="shared" si="54"/>
        <v/>
      </c>
      <c r="AK116" s="131" t="str">
        <f t="shared" si="54"/>
        <v/>
      </c>
      <c r="AL116" s="131" t="str">
        <f t="shared" si="54"/>
        <v/>
      </c>
      <c r="AM116" s="131" t="str">
        <f t="shared" si="54"/>
        <v/>
      </c>
      <c r="AN116" s="131" t="str">
        <f t="shared" si="54"/>
        <v/>
      </c>
      <c r="AO116" s="131" t="str">
        <f t="shared" si="54"/>
        <v/>
      </c>
      <c r="AP116" s="131" t="str">
        <f t="shared" si="55"/>
        <v/>
      </c>
      <c r="AQ116" s="131" t="str">
        <f t="shared" si="55"/>
        <v/>
      </c>
      <c r="AR116" s="131" t="str">
        <f t="shared" si="55"/>
        <v/>
      </c>
      <c r="AS116" s="131" t="str">
        <f t="shared" si="55"/>
        <v/>
      </c>
      <c r="AT116" s="131" t="str">
        <f t="shared" si="55"/>
        <v/>
      </c>
      <c r="AU116" s="131" t="str">
        <f t="shared" si="55"/>
        <v/>
      </c>
      <c r="AV116" s="131" t="str">
        <f t="shared" si="55"/>
        <v/>
      </c>
      <c r="AW116" s="131" t="str">
        <f t="shared" si="55"/>
        <v/>
      </c>
      <c r="AX116" s="131" t="str">
        <f t="shared" si="55"/>
        <v/>
      </c>
      <c r="AY116" s="131" t="str">
        <f t="shared" si="55"/>
        <v/>
      </c>
      <c r="AZ116" s="131" t="str">
        <f t="shared" si="55"/>
        <v/>
      </c>
    </row>
    <row r="117" spans="1:52" x14ac:dyDescent="0.2">
      <c r="A117" s="135">
        <v>108</v>
      </c>
      <c r="B117" s="131" t="str">
        <f t="shared" si="51"/>
        <v/>
      </c>
      <c r="C117" s="131" t="str">
        <f t="shared" si="51"/>
        <v/>
      </c>
      <c r="D117" s="131" t="str">
        <f t="shared" si="51"/>
        <v/>
      </c>
      <c r="E117" s="131" t="str">
        <f t="shared" si="51"/>
        <v/>
      </c>
      <c r="F117" s="131" t="str">
        <f t="shared" si="51"/>
        <v/>
      </c>
      <c r="G117" s="131" t="str">
        <f t="shared" si="51"/>
        <v/>
      </c>
      <c r="H117" s="131" t="str">
        <f t="shared" si="51"/>
        <v/>
      </c>
      <c r="I117" s="131" t="str">
        <f t="shared" si="51"/>
        <v/>
      </c>
      <c r="J117" s="131" t="str">
        <f t="shared" si="51"/>
        <v/>
      </c>
      <c r="K117" s="131" t="str">
        <f t="shared" si="51"/>
        <v/>
      </c>
      <c r="L117" s="131" t="str">
        <f t="shared" si="52"/>
        <v/>
      </c>
      <c r="M117" s="131" t="str">
        <f t="shared" si="52"/>
        <v/>
      </c>
      <c r="N117" s="131" t="str">
        <f t="shared" si="52"/>
        <v/>
      </c>
      <c r="O117" s="131" t="str">
        <f t="shared" si="52"/>
        <v/>
      </c>
      <c r="P117" s="131" t="str">
        <f t="shared" si="52"/>
        <v/>
      </c>
      <c r="Q117" s="131" t="str">
        <f t="shared" si="52"/>
        <v/>
      </c>
      <c r="R117" s="131" t="str">
        <f t="shared" si="52"/>
        <v/>
      </c>
      <c r="S117" s="131" t="str">
        <f t="shared" si="52"/>
        <v/>
      </c>
      <c r="T117" s="131" t="str">
        <f t="shared" si="52"/>
        <v/>
      </c>
      <c r="U117" s="131" t="str">
        <f t="shared" si="52"/>
        <v/>
      </c>
      <c r="V117" s="131" t="str">
        <f t="shared" si="53"/>
        <v/>
      </c>
      <c r="W117" s="131" t="str">
        <f t="shared" si="53"/>
        <v/>
      </c>
      <c r="X117" s="131" t="str">
        <f t="shared" si="53"/>
        <v/>
      </c>
      <c r="Y117" s="131" t="str">
        <f t="shared" si="53"/>
        <v/>
      </c>
      <c r="Z117" s="131" t="str">
        <f t="shared" si="53"/>
        <v/>
      </c>
      <c r="AA117" s="131" t="str">
        <f t="shared" si="53"/>
        <v/>
      </c>
      <c r="AB117" s="131" t="str">
        <f t="shared" si="53"/>
        <v/>
      </c>
      <c r="AC117" s="131" t="str">
        <f t="shared" si="53"/>
        <v/>
      </c>
      <c r="AD117" s="131" t="str">
        <f t="shared" si="53"/>
        <v/>
      </c>
      <c r="AE117" s="131" t="str">
        <f t="shared" si="53"/>
        <v/>
      </c>
      <c r="AF117" s="131" t="str">
        <f t="shared" si="54"/>
        <v/>
      </c>
      <c r="AG117" s="131" t="str">
        <f t="shared" si="54"/>
        <v/>
      </c>
      <c r="AH117" s="131" t="str">
        <f t="shared" si="54"/>
        <v/>
      </c>
      <c r="AI117" s="131" t="str">
        <f t="shared" si="54"/>
        <v/>
      </c>
      <c r="AJ117" s="131" t="str">
        <f t="shared" si="54"/>
        <v/>
      </c>
      <c r="AK117" s="131" t="str">
        <f t="shared" si="54"/>
        <v/>
      </c>
      <c r="AL117" s="131" t="str">
        <f t="shared" si="54"/>
        <v/>
      </c>
      <c r="AM117" s="131" t="str">
        <f t="shared" si="54"/>
        <v/>
      </c>
      <c r="AN117" s="131" t="str">
        <f t="shared" si="54"/>
        <v/>
      </c>
      <c r="AO117" s="131" t="str">
        <f t="shared" si="54"/>
        <v/>
      </c>
      <c r="AP117" s="131" t="str">
        <f t="shared" si="55"/>
        <v/>
      </c>
      <c r="AQ117" s="131" t="str">
        <f t="shared" si="55"/>
        <v/>
      </c>
      <c r="AR117" s="131" t="str">
        <f t="shared" si="55"/>
        <v/>
      </c>
      <c r="AS117" s="131" t="str">
        <f t="shared" si="55"/>
        <v/>
      </c>
      <c r="AT117" s="131" t="str">
        <f t="shared" si="55"/>
        <v/>
      </c>
      <c r="AU117" s="131" t="str">
        <f t="shared" si="55"/>
        <v/>
      </c>
      <c r="AV117" s="131" t="str">
        <f t="shared" si="55"/>
        <v/>
      </c>
      <c r="AW117" s="131" t="str">
        <f t="shared" si="55"/>
        <v/>
      </c>
      <c r="AX117" s="131" t="str">
        <f t="shared" si="55"/>
        <v/>
      </c>
      <c r="AY117" s="131" t="str">
        <f t="shared" si="55"/>
        <v/>
      </c>
      <c r="AZ117" s="131" t="str">
        <f t="shared" si="55"/>
        <v/>
      </c>
    </row>
    <row r="118" spans="1:52" x14ac:dyDescent="0.2">
      <c r="A118" s="135">
        <v>109</v>
      </c>
      <c r="B118" s="131" t="str">
        <f t="shared" si="51"/>
        <v/>
      </c>
      <c r="C118" s="131" t="str">
        <f t="shared" si="51"/>
        <v/>
      </c>
      <c r="D118" s="131" t="str">
        <f t="shared" si="51"/>
        <v/>
      </c>
      <c r="E118" s="131" t="str">
        <f t="shared" si="51"/>
        <v/>
      </c>
      <c r="F118" s="131" t="str">
        <f t="shared" si="51"/>
        <v/>
      </c>
      <c r="G118" s="131" t="str">
        <f t="shared" si="51"/>
        <v/>
      </c>
      <c r="H118" s="131" t="str">
        <f t="shared" si="51"/>
        <v/>
      </c>
      <c r="I118" s="131" t="str">
        <f t="shared" si="51"/>
        <v/>
      </c>
      <c r="J118" s="131" t="str">
        <f t="shared" si="51"/>
        <v/>
      </c>
      <c r="K118" s="131" t="str">
        <f t="shared" si="51"/>
        <v/>
      </c>
      <c r="L118" s="131" t="str">
        <f t="shared" si="52"/>
        <v/>
      </c>
      <c r="M118" s="131" t="str">
        <f t="shared" si="52"/>
        <v/>
      </c>
      <c r="N118" s="131" t="str">
        <f t="shared" si="52"/>
        <v/>
      </c>
      <c r="O118" s="131" t="str">
        <f t="shared" si="52"/>
        <v/>
      </c>
      <c r="P118" s="131" t="str">
        <f t="shared" si="52"/>
        <v/>
      </c>
      <c r="Q118" s="131" t="str">
        <f t="shared" si="52"/>
        <v/>
      </c>
      <c r="R118" s="131" t="str">
        <f t="shared" si="52"/>
        <v/>
      </c>
      <c r="S118" s="131" t="str">
        <f t="shared" si="52"/>
        <v/>
      </c>
      <c r="T118" s="131" t="str">
        <f t="shared" si="52"/>
        <v/>
      </c>
      <c r="U118" s="131" t="str">
        <f t="shared" si="52"/>
        <v/>
      </c>
      <c r="V118" s="131" t="str">
        <f t="shared" si="53"/>
        <v/>
      </c>
      <c r="W118" s="131" t="str">
        <f t="shared" si="53"/>
        <v/>
      </c>
      <c r="X118" s="131" t="str">
        <f t="shared" si="53"/>
        <v/>
      </c>
      <c r="Y118" s="131" t="str">
        <f t="shared" si="53"/>
        <v/>
      </c>
      <c r="Z118" s="131" t="str">
        <f t="shared" si="53"/>
        <v/>
      </c>
      <c r="AA118" s="131" t="str">
        <f t="shared" si="53"/>
        <v/>
      </c>
      <c r="AB118" s="131" t="str">
        <f t="shared" si="53"/>
        <v/>
      </c>
      <c r="AC118" s="131" t="str">
        <f t="shared" si="53"/>
        <v/>
      </c>
      <c r="AD118" s="131" t="str">
        <f t="shared" si="53"/>
        <v/>
      </c>
      <c r="AE118" s="131" t="str">
        <f t="shared" si="53"/>
        <v/>
      </c>
      <c r="AF118" s="131" t="str">
        <f t="shared" si="54"/>
        <v/>
      </c>
      <c r="AG118" s="131" t="str">
        <f t="shared" si="54"/>
        <v/>
      </c>
      <c r="AH118" s="131" t="str">
        <f t="shared" si="54"/>
        <v/>
      </c>
      <c r="AI118" s="131" t="str">
        <f t="shared" si="54"/>
        <v/>
      </c>
      <c r="AJ118" s="131" t="str">
        <f t="shared" si="54"/>
        <v/>
      </c>
      <c r="AK118" s="131" t="str">
        <f t="shared" si="54"/>
        <v/>
      </c>
      <c r="AL118" s="131" t="str">
        <f t="shared" si="54"/>
        <v/>
      </c>
      <c r="AM118" s="131" t="str">
        <f t="shared" si="54"/>
        <v/>
      </c>
      <c r="AN118" s="131" t="str">
        <f t="shared" si="54"/>
        <v/>
      </c>
      <c r="AO118" s="131" t="str">
        <f t="shared" si="54"/>
        <v/>
      </c>
      <c r="AP118" s="131" t="str">
        <f t="shared" si="55"/>
        <v/>
      </c>
      <c r="AQ118" s="131" t="str">
        <f t="shared" si="55"/>
        <v/>
      </c>
      <c r="AR118" s="131" t="str">
        <f t="shared" si="55"/>
        <v/>
      </c>
      <c r="AS118" s="131" t="str">
        <f t="shared" si="55"/>
        <v/>
      </c>
      <c r="AT118" s="131" t="str">
        <f t="shared" si="55"/>
        <v/>
      </c>
      <c r="AU118" s="131" t="str">
        <f t="shared" si="55"/>
        <v/>
      </c>
      <c r="AV118" s="131" t="str">
        <f t="shared" si="55"/>
        <v/>
      </c>
      <c r="AW118" s="131" t="str">
        <f t="shared" si="55"/>
        <v/>
      </c>
      <c r="AX118" s="131" t="str">
        <f t="shared" si="55"/>
        <v/>
      </c>
      <c r="AY118" s="131" t="str">
        <f t="shared" si="55"/>
        <v/>
      </c>
      <c r="AZ118" s="131" t="str">
        <f t="shared" si="55"/>
        <v/>
      </c>
    </row>
    <row r="119" spans="1:52" x14ac:dyDescent="0.2">
      <c r="A119" s="135">
        <v>110</v>
      </c>
      <c r="B119" s="131" t="str">
        <f t="shared" si="51"/>
        <v/>
      </c>
      <c r="C119" s="131" t="str">
        <f t="shared" si="51"/>
        <v/>
      </c>
      <c r="D119" s="131" t="str">
        <f t="shared" si="51"/>
        <v/>
      </c>
      <c r="E119" s="131" t="str">
        <f t="shared" si="51"/>
        <v/>
      </c>
      <c r="F119" s="131" t="str">
        <f t="shared" si="51"/>
        <v/>
      </c>
      <c r="G119" s="131" t="str">
        <f t="shared" si="51"/>
        <v/>
      </c>
      <c r="H119" s="131" t="str">
        <f t="shared" si="51"/>
        <v/>
      </c>
      <c r="I119" s="131" t="str">
        <f t="shared" si="51"/>
        <v/>
      </c>
      <c r="J119" s="131" t="str">
        <f t="shared" si="51"/>
        <v/>
      </c>
      <c r="K119" s="131" t="str">
        <f t="shared" si="51"/>
        <v/>
      </c>
      <c r="L119" s="131" t="str">
        <f t="shared" si="52"/>
        <v/>
      </c>
      <c r="M119" s="131" t="str">
        <f t="shared" si="52"/>
        <v/>
      </c>
      <c r="N119" s="131" t="str">
        <f t="shared" si="52"/>
        <v/>
      </c>
      <c r="O119" s="131" t="str">
        <f t="shared" si="52"/>
        <v/>
      </c>
      <c r="P119" s="131" t="str">
        <f t="shared" si="52"/>
        <v/>
      </c>
      <c r="Q119" s="131" t="str">
        <f t="shared" si="52"/>
        <v/>
      </c>
      <c r="R119" s="131" t="str">
        <f t="shared" si="52"/>
        <v/>
      </c>
      <c r="S119" s="131" t="str">
        <f t="shared" si="52"/>
        <v/>
      </c>
      <c r="T119" s="131" t="str">
        <f t="shared" si="52"/>
        <v/>
      </c>
      <c r="U119" s="131" t="str">
        <f t="shared" si="52"/>
        <v/>
      </c>
      <c r="V119" s="131" t="str">
        <f t="shared" si="53"/>
        <v/>
      </c>
      <c r="W119" s="131" t="str">
        <f t="shared" si="53"/>
        <v/>
      </c>
      <c r="X119" s="131" t="str">
        <f t="shared" si="53"/>
        <v/>
      </c>
      <c r="Y119" s="131" t="str">
        <f t="shared" si="53"/>
        <v/>
      </c>
      <c r="Z119" s="131" t="str">
        <f t="shared" si="53"/>
        <v/>
      </c>
      <c r="AA119" s="131" t="str">
        <f t="shared" si="53"/>
        <v/>
      </c>
      <c r="AB119" s="131" t="str">
        <f t="shared" si="53"/>
        <v/>
      </c>
      <c r="AC119" s="131" t="str">
        <f t="shared" si="53"/>
        <v/>
      </c>
      <c r="AD119" s="131" t="str">
        <f t="shared" si="53"/>
        <v/>
      </c>
      <c r="AE119" s="131" t="str">
        <f t="shared" si="53"/>
        <v/>
      </c>
      <c r="AF119" s="131" t="str">
        <f t="shared" si="54"/>
        <v/>
      </c>
      <c r="AG119" s="131" t="str">
        <f t="shared" si="54"/>
        <v/>
      </c>
      <c r="AH119" s="131" t="str">
        <f t="shared" si="54"/>
        <v/>
      </c>
      <c r="AI119" s="131" t="str">
        <f t="shared" si="54"/>
        <v/>
      </c>
      <c r="AJ119" s="131" t="str">
        <f t="shared" si="54"/>
        <v/>
      </c>
      <c r="AK119" s="131" t="str">
        <f t="shared" si="54"/>
        <v/>
      </c>
      <c r="AL119" s="131" t="str">
        <f t="shared" si="54"/>
        <v/>
      </c>
      <c r="AM119" s="131" t="str">
        <f t="shared" si="54"/>
        <v/>
      </c>
      <c r="AN119" s="131" t="str">
        <f t="shared" si="54"/>
        <v/>
      </c>
      <c r="AO119" s="131" t="str">
        <f t="shared" si="54"/>
        <v/>
      </c>
      <c r="AP119" s="131" t="str">
        <f t="shared" si="55"/>
        <v/>
      </c>
      <c r="AQ119" s="131" t="str">
        <f t="shared" si="55"/>
        <v/>
      </c>
      <c r="AR119" s="131" t="str">
        <f t="shared" si="55"/>
        <v/>
      </c>
      <c r="AS119" s="131" t="str">
        <f t="shared" si="55"/>
        <v/>
      </c>
      <c r="AT119" s="131" t="str">
        <f t="shared" si="55"/>
        <v/>
      </c>
      <c r="AU119" s="131" t="str">
        <f t="shared" si="55"/>
        <v/>
      </c>
      <c r="AV119" s="131" t="str">
        <f t="shared" si="55"/>
        <v/>
      </c>
      <c r="AW119" s="131" t="str">
        <f t="shared" si="55"/>
        <v/>
      </c>
      <c r="AX119" s="131" t="str">
        <f t="shared" si="55"/>
        <v/>
      </c>
      <c r="AY119" s="131" t="str">
        <f t="shared" si="55"/>
        <v/>
      </c>
      <c r="AZ119" s="131" t="str">
        <f t="shared" si="55"/>
        <v/>
      </c>
    </row>
    <row r="120" spans="1:52" x14ac:dyDescent="0.2">
      <c r="A120" s="135">
        <v>111</v>
      </c>
      <c r="B120" s="131" t="str">
        <f t="shared" ref="B120:K129" si="56">IFERROR(VLOOKUP($B$3&amp;"_"&amp;B$8&amp;$A120,LookUpTable_CountyName_AllYears,3,FALSE),"")</f>
        <v/>
      </c>
      <c r="C120" s="131" t="str">
        <f t="shared" si="56"/>
        <v/>
      </c>
      <c r="D120" s="131" t="str">
        <f t="shared" si="56"/>
        <v/>
      </c>
      <c r="E120" s="131" t="str">
        <f t="shared" si="56"/>
        <v/>
      </c>
      <c r="F120" s="131" t="str">
        <f t="shared" si="56"/>
        <v/>
      </c>
      <c r="G120" s="131" t="str">
        <f t="shared" si="56"/>
        <v/>
      </c>
      <c r="H120" s="131" t="str">
        <f t="shared" si="56"/>
        <v/>
      </c>
      <c r="I120" s="131" t="str">
        <f t="shared" si="56"/>
        <v/>
      </c>
      <c r="J120" s="131" t="str">
        <f t="shared" si="56"/>
        <v/>
      </c>
      <c r="K120" s="131" t="str">
        <f t="shared" si="56"/>
        <v/>
      </c>
      <c r="L120" s="131" t="str">
        <f t="shared" ref="L120:U129" si="57">IFERROR(VLOOKUP($B$3&amp;"_"&amp;L$8&amp;$A120,LookUpTable_CountyName_AllYears,3,FALSE),"")</f>
        <v/>
      </c>
      <c r="M120" s="131" t="str">
        <f t="shared" si="57"/>
        <v/>
      </c>
      <c r="N120" s="131" t="str">
        <f t="shared" si="57"/>
        <v/>
      </c>
      <c r="O120" s="131" t="str">
        <f t="shared" si="57"/>
        <v/>
      </c>
      <c r="P120" s="131" t="str">
        <f t="shared" si="57"/>
        <v/>
      </c>
      <c r="Q120" s="131" t="str">
        <f t="shared" si="57"/>
        <v/>
      </c>
      <c r="R120" s="131" t="str">
        <f t="shared" si="57"/>
        <v/>
      </c>
      <c r="S120" s="131" t="str">
        <f t="shared" si="57"/>
        <v/>
      </c>
      <c r="T120" s="131" t="str">
        <f t="shared" si="57"/>
        <v/>
      </c>
      <c r="U120" s="131" t="str">
        <f t="shared" si="57"/>
        <v/>
      </c>
      <c r="V120" s="131" t="str">
        <f t="shared" ref="V120:AE129" si="58">IFERROR(VLOOKUP($B$3&amp;"_"&amp;V$8&amp;$A120,LookUpTable_CountyName_AllYears,3,FALSE),"")</f>
        <v/>
      </c>
      <c r="W120" s="131" t="str">
        <f t="shared" si="58"/>
        <v/>
      </c>
      <c r="X120" s="131" t="str">
        <f t="shared" si="58"/>
        <v/>
      </c>
      <c r="Y120" s="131" t="str">
        <f t="shared" si="58"/>
        <v/>
      </c>
      <c r="Z120" s="131" t="str">
        <f t="shared" si="58"/>
        <v/>
      </c>
      <c r="AA120" s="131" t="str">
        <f t="shared" si="58"/>
        <v/>
      </c>
      <c r="AB120" s="131" t="str">
        <f t="shared" si="58"/>
        <v/>
      </c>
      <c r="AC120" s="131" t="str">
        <f t="shared" si="58"/>
        <v/>
      </c>
      <c r="AD120" s="131" t="str">
        <f t="shared" si="58"/>
        <v/>
      </c>
      <c r="AE120" s="131" t="str">
        <f t="shared" si="58"/>
        <v/>
      </c>
      <c r="AF120" s="131" t="str">
        <f t="shared" ref="AF120:AO129" si="59">IFERROR(VLOOKUP($B$3&amp;"_"&amp;AF$8&amp;$A120,LookUpTable_CountyName_AllYears,3,FALSE),"")</f>
        <v/>
      </c>
      <c r="AG120" s="131" t="str">
        <f t="shared" si="59"/>
        <v/>
      </c>
      <c r="AH120" s="131" t="str">
        <f t="shared" si="59"/>
        <v/>
      </c>
      <c r="AI120" s="131" t="str">
        <f t="shared" si="59"/>
        <v/>
      </c>
      <c r="AJ120" s="131" t="str">
        <f t="shared" si="59"/>
        <v/>
      </c>
      <c r="AK120" s="131" t="str">
        <f t="shared" si="59"/>
        <v/>
      </c>
      <c r="AL120" s="131" t="str">
        <f t="shared" si="59"/>
        <v/>
      </c>
      <c r="AM120" s="131" t="str">
        <f t="shared" si="59"/>
        <v/>
      </c>
      <c r="AN120" s="131" t="str">
        <f t="shared" si="59"/>
        <v/>
      </c>
      <c r="AO120" s="131" t="str">
        <f t="shared" si="59"/>
        <v/>
      </c>
      <c r="AP120" s="131" t="str">
        <f t="shared" ref="AP120:AZ129" si="60">IFERROR(VLOOKUP($B$3&amp;"_"&amp;AP$8&amp;$A120,LookUpTable_CountyName_AllYears,3,FALSE),"")</f>
        <v/>
      </c>
      <c r="AQ120" s="131" t="str">
        <f t="shared" si="60"/>
        <v/>
      </c>
      <c r="AR120" s="131" t="str">
        <f t="shared" si="60"/>
        <v/>
      </c>
      <c r="AS120" s="131" t="str">
        <f t="shared" si="60"/>
        <v/>
      </c>
      <c r="AT120" s="131" t="str">
        <f t="shared" si="60"/>
        <v/>
      </c>
      <c r="AU120" s="131" t="str">
        <f t="shared" si="60"/>
        <v/>
      </c>
      <c r="AV120" s="131" t="str">
        <f t="shared" si="60"/>
        <v/>
      </c>
      <c r="AW120" s="131" t="str">
        <f t="shared" si="60"/>
        <v/>
      </c>
      <c r="AX120" s="131" t="str">
        <f t="shared" si="60"/>
        <v/>
      </c>
      <c r="AY120" s="131" t="str">
        <f t="shared" si="60"/>
        <v/>
      </c>
      <c r="AZ120" s="131" t="str">
        <f t="shared" si="60"/>
        <v/>
      </c>
    </row>
    <row r="121" spans="1:52" x14ac:dyDescent="0.2">
      <c r="A121" s="135">
        <v>112</v>
      </c>
      <c r="B121" s="131" t="str">
        <f t="shared" si="56"/>
        <v/>
      </c>
      <c r="C121" s="131" t="str">
        <f t="shared" si="56"/>
        <v/>
      </c>
      <c r="D121" s="131" t="str">
        <f t="shared" si="56"/>
        <v/>
      </c>
      <c r="E121" s="131" t="str">
        <f t="shared" si="56"/>
        <v/>
      </c>
      <c r="F121" s="131" t="str">
        <f t="shared" si="56"/>
        <v/>
      </c>
      <c r="G121" s="131" t="str">
        <f t="shared" si="56"/>
        <v/>
      </c>
      <c r="H121" s="131" t="str">
        <f t="shared" si="56"/>
        <v/>
      </c>
      <c r="I121" s="131" t="str">
        <f t="shared" si="56"/>
        <v/>
      </c>
      <c r="J121" s="131" t="str">
        <f t="shared" si="56"/>
        <v/>
      </c>
      <c r="K121" s="131" t="str">
        <f t="shared" si="56"/>
        <v/>
      </c>
      <c r="L121" s="131" t="str">
        <f t="shared" si="57"/>
        <v/>
      </c>
      <c r="M121" s="131" t="str">
        <f t="shared" si="57"/>
        <v/>
      </c>
      <c r="N121" s="131" t="str">
        <f t="shared" si="57"/>
        <v/>
      </c>
      <c r="O121" s="131" t="str">
        <f t="shared" si="57"/>
        <v/>
      </c>
      <c r="P121" s="131" t="str">
        <f t="shared" si="57"/>
        <v/>
      </c>
      <c r="Q121" s="131" t="str">
        <f t="shared" si="57"/>
        <v/>
      </c>
      <c r="R121" s="131" t="str">
        <f t="shared" si="57"/>
        <v/>
      </c>
      <c r="S121" s="131" t="str">
        <f t="shared" si="57"/>
        <v/>
      </c>
      <c r="T121" s="131" t="str">
        <f t="shared" si="57"/>
        <v/>
      </c>
      <c r="U121" s="131" t="str">
        <f t="shared" si="57"/>
        <v/>
      </c>
      <c r="V121" s="131" t="str">
        <f t="shared" si="58"/>
        <v/>
      </c>
      <c r="W121" s="131" t="str">
        <f t="shared" si="58"/>
        <v/>
      </c>
      <c r="X121" s="131" t="str">
        <f t="shared" si="58"/>
        <v/>
      </c>
      <c r="Y121" s="131" t="str">
        <f t="shared" si="58"/>
        <v/>
      </c>
      <c r="Z121" s="131" t="str">
        <f t="shared" si="58"/>
        <v/>
      </c>
      <c r="AA121" s="131" t="str">
        <f t="shared" si="58"/>
        <v/>
      </c>
      <c r="AB121" s="131" t="str">
        <f t="shared" si="58"/>
        <v/>
      </c>
      <c r="AC121" s="131" t="str">
        <f t="shared" si="58"/>
        <v/>
      </c>
      <c r="AD121" s="131" t="str">
        <f t="shared" si="58"/>
        <v/>
      </c>
      <c r="AE121" s="131" t="str">
        <f t="shared" si="58"/>
        <v/>
      </c>
      <c r="AF121" s="131" t="str">
        <f t="shared" si="59"/>
        <v/>
      </c>
      <c r="AG121" s="131" t="str">
        <f t="shared" si="59"/>
        <v/>
      </c>
      <c r="AH121" s="131" t="str">
        <f t="shared" si="59"/>
        <v/>
      </c>
      <c r="AI121" s="131" t="str">
        <f t="shared" si="59"/>
        <v/>
      </c>
      <c r="AJ121" s="131" t="str">
        <f t="shared" si="59"/>
        <v/>
      </c>
      <c r="AK121" s="131" t="str">
        <f t="shared" si="59"/>
        <v/>
      </c>
      <c r="AL121" s="131" t="str">
        <f t="shared" si="59"/>
        <v/>
      </c>
      <c r="AM121" s="131" t="str">
        <f t="shared" si="59"/>
        <v/>
      </c>
      <c r="AN121" s="131" t="str">
        <f t="shared" si="59"/>
        <v/>
      </c>
      <c r="AO121" s="131" t="str">
        <f t="shared" si="59"/>
        <v/>
      </c>
      <c r="AP121" s="131" t="str">
        <f t="shared" si="60"/>
        <v/>
      </c>
      <c r="AQ121" s="131" t="str">
        <f t="shared" si="60"/>
        <v/>
      </c>
      <c r="AR121" s="131" t="str">
        <f t="shared" si="60"/>
        <v/>
      </c>
      <c r="AS121" s="131" t="str">
        <f t="shared" si="60"/>
        <v/>
      </c>
      <c r="AT121" s="131" t="str">
        <f t="shared" si="60"/>
        <v/>
      </c>
      <c r="AU121" s="131" t="str">
        <f t="shared" si="60"/>
        <v/>
      </c>
      <c r="AV121" s="131" t="str">
        <f t="shared" si="60"/>
        <v/>
      </c>
      <c r="AW121" s="131" t="str">
        <f t="shared" si="60"/>
        <v/>
      </c>
      <c r="AX121" s="131" t="str">
        <f t="shared" si="60"/>
        <v/>
      </c>
      <c r="AY121" s="131" t="str">
        <f t="shared" si="60"/>
        <v/>
      </c>
      <c r="AZ121" s="131" t="str">
        <f t="shared" si="60"/>
        <v/>
      </c>
    </row>
    <row r="122" spans="1:52" x14ac:dyDescent="0.2">
      <c r="A122" s="135">
        <v>113</v>
      </c>
      <c r="B122" s="131" t="str">
        <f t="shared" si="56"/>
        <v/>
      </c>
      <c r="C122" s="131" t="str">
        <f t="shared" si="56"/>
        <v/>
      </c>
      <c r="D122" s="131" t="str">
        <f t="shared" si="56"/>
        <v/>
      </c>
      <c r="E122" s="131" t="str">
        <f t="shared" si="56"/>
        <v/>
      </c>
      <c r="F122" s="131" t="str">
        <f t="shared" si="56"/>
        <v/>
      </c>
      <c r="G122" s="131" t="str">
        <f t="shared" si="56"/>
        <v/>
      </c>
      <c r="H122" s="131" t="str">
        <f t="shared" si="56"/>
        <v/>
      </c>
      <c r="I122" s="131" t="str">
        <f t="shared" si="56"/>
        <v/>
      </c>
      <c r="J122" s="131" t="str">
        <f t="shared" si="56"/>
        <v/>
      </c>
      <c r="K122" s="131" t="str">
        <f t="shared" si="56"/>
        <v/>
      </c>
      <c r="L122" s="131" t="str">
        <f t="shared" si="57"/>
        <v/>
      </c>
      <c r="M122" s="131" t="str">
        <f t="shared" si="57"/>
        <v/>
      </c>
      <c r="N122" s="131" t="str">
        <f t="shared" si="57"/>
        <v/>
      </c>
      <c r="O122" s="131" t="str">
        <f t="shared" si="57"/>
        <v/>
      </c>
      <c r="P122" s="131" t="str">
        <f t="shared" si="57"/>
        <v/>
      </c>
      <c r="Q122" s="131" t="str">
        <f t="shared" si="57"/>
        <v/>
      </c>
      <c r="R122" s="131" t="str">
        <f t="shared" si="57"/>
        <v/>
      </c>
      <c r="S122" s="131" t="str">
        <f t="shared" si="57"/>
        <v/>
      </c>
      <c r="T122" s="131" t="str">
        <f t="shared" si="57"/>
        <v/>
      </c>
      <c r="U122" s="131" t="str">
        <f t="shared" si="57"/>
        <v/>
      </c>
      <c r="V122" s="131" t="str">
        <f t="shared" si="58"/>
        <v/>
      </c>
      <c r="W122" s="131" t="str">
        <f t="shared" si="58"/>
        <v/>
      </c>
      <c r="X122" s="131" t="str">
        <f t="shared" si="58"/>
        <v/>
      </c>
      <c r="Y122" s="131" t="str">
        <f t="shared" si="58"/>
        <v/>
      </c>
      <c r="Z122" s="131" t="str">
        <f t="shared" si="58"/>
        <v/>
      </c>
      <c r="AA122" s="131" t="str">
        <f t="shared" si="58"/>
        <v/>
      </c>
      <c r="AB122" s="131" t="str">
        <f t="shared" si="58"/>
        <v/>
      </c>
      <c r="AC122" s="131" t="str">
        <f t="shared" si="58"/>
        <v/>
      </c>
      <c r="AD122" s="131" t="str">
        <f t="shared" si="58"/>
        <v/>
      </c>
      <c r="AE122" s="131" t="str">
        <f t="shared" si="58"/>
        <v/>
      </c>
      <c r="AF122" s="131" t="str">
        <f t="shared" si="59"/>
        <v/>
      </c>
      <c r="AG122" s="131" t="str">
        <f t="shared" si="59"/>
        <v/>
      </c>
      <c r="AH122" s="131" t="str">
        <f t="shared" si="59"/>
        <v/>
      </c>
      <c r="AI122" s="131" t="str">
        <f t="shared" si="59"/>
        <v/>
      </c>
      <c r="AJ122" s="131" t="str">
        <f t="shared" si="59"/>
        <v/>
      </c>
      <c r="AK122" s="131" t="str">
        <f t="shared" si="59"/>
        <v/>
      </c>
      <c r="AL122" s="131" t="str">
        <f t="shared" si="59"/>
        <v/>
      </c>
      <c r="AM122" s="131" t="str">
        <f t="shared" si="59"/>
        <v/>
      </c>
      <c r="AN122" s="131" t="str">
        <f t="shared" si="59"/>
        <v/>
      </c>
      <c r="AO122" s="131" t="str">
        <f t="shared" si="59"/>
        <v/>
      </c>
      <c r="AP122" s="131" t="str">
        <f t="shared" si="60"/>
        <v/>
      </c>
      <c r="AQ122" s="131" t="str">
        <f t="shared" si="60"/>
        <v/>
      </c>
      <c r="AR122" s="131" t="str">
        <f t="shared" si="60"/>
        <v/>
      </c>
      <c r="AS122" s="131" t="str">
        <f t="shared" si="60"/>
        <v/>
      </c>
      <c r="AT122" s="131" t="str">
        <f t="shared" si="60"/>
        <v/>
      </c>
      <c r="AU122" s="131" t="str">
        <f t="shared" si="60"/>
        <v/>
      </c>
      <c r="AV122" s="131" t="str">
        <f t="shared" si="60"/>
        <v/>
      </c>
      <c r="AW122" s="131" t="str">
        <f t="shared" si="60"/>
        <v/>
      </c>
      <c r="AX122" s="131" t="str">
        <f t="shared" si="60"/>
        <v/>
      </c>
      <c r="AY122" s="131" t="str">
        <f t="shared" si="60"/>
        <v/>
      </c>
      <c r="AZ122" s="131" t="str">
        <f t="shared" si="60"/>
        <v/>
      </c>
    </row>
    <row r="123" spans="1:52" x14ac:dyDescent="0.2">
      <c r="A123" s="135">
        <v>114</v>
      </c>
      <c r="B123" s="131" t="str">
        <f t="shared" si="56"/>
        <v/>
      </c>
      <c r="C123" s="131" t="str">
        <f t="shared" si="56"/>
        <v/>
      </c>
      <c r="D123" s="131" t="str">
        <f t="shared" si="56"/>
        <v/>
      </c>
      <c r="E123" s="131" t="str">
        <f t="shared" si="56"/>
        <v/>
      </c>
      <c r="F123" s="131" t="str">
        <f t="shared" si="56"/>
        <v/>
      </c>
      <c r="G123" s="131" t="str">
        <f t="shared" si="56"/>
        <v/>
      </c>
      <c r="H123" s="131" t="str">
        <f t="shared" si="56"/>
        <v/>
      </c>
      <c r="I123" s="131" t="str">
        <f t="shared" si="56"/>
        <v/>
      </c>
      <c r="J123" s="131" t="str">
        <f t="shared" si="56"/>
        <v/>
      </c>
      <c r="K123" s="131" t="str">
        <f t="shared" si="56"/>
        <v/>
      </c>
      <c r="L123" s="131" t="str">
        <f t="shared" si="57"/>
        <v/>
      </c>
      <c r="M123" s="131" t="str">
        <f t="shared" si="57"/>
        <v/>
      </c>
      <c r="N123" s="131" t="str">
        <f t="shared" si="57"/>
        <v/>
      </c>
      <c r="O123" s="131" t="str">
        <f t="shared" si="57"/>
        <v/>
      </c>
      <c r="P123" s="131" t="str">
        <f t="shared" si="57"/>
        <v/>
      </c>
      <c r="Q123" s="131" t="str">
        <f t="shared" si="57"/>
        <v/>
      </c>
      <c r="R123" s="131" t="str">
        <f t="shared" si="57"/>
        <v/>
      </c>
      <c r="S123" s="131" t="str">
        <f t="shared" si="57"/>
        <v/>
      </c>
      <c r="T123" s="131" t="str">
        <f t="shared" si="57"/>
        <v/>
      </c>
      <c r="U123" s="131" t="str">
        <f t="shared" si="57"/>
        <v/>
      </c>
      <c r="V123" s="131" t="str">
        <f t="shared" si="58"/>
        <v/>
      </c>
      <c r="W123" s="131" t="str">
        <f t="shared" si="58"/>
        <v/>
      </c>
      <c r="X123" s="131" t="str">
        <f t="shared" si="58"/>
        <v/>
      </c>
      <c r="Y123" s="131" t="str">
        <f t="shared" si="58"/>
        <v/>
      </c>
      <c r="Z123" s="131" t="str">
        <f t="shared" si="58"/>
        <v/>
      </c>
      <c r="AA123" s="131" t="str">
        <f t="shared" si="58"/>
        <v/>
      </c>
      <c r="AB123" s="131" t="str">
        <f t="shared" si="58"/>
        <v/>
      </c>
      <c r="AC123" s="131" t="str">
        <f t="shared" si="58"/>
        <v/>
      </c>
      <c r="AD123" s="131" t="str">
        <f t="shared" si="58"/>
        <v/>
      </c>
      <c r="AE123" s="131" t="str">
        <f t="shared" si="58"/>
        <v/>
      </c>
      <c r="AF123" s="131" t="str">
        <f t="shared" si="59"/>
        <v/>
      </c>
      <c r="AG123" s="131" t="str">
        <f t="shared" si="59"/>
        <v/>
      </c>
      <c r="AH123" s="131" t="str">
        <f t="shared" si="59"/>
        <v/>
      </c>
      <c r="AI123" s="131" t="str">
        <f t="shared" si="59"/>
        <v/>
      </c>
      <c r="AJ123" s="131" t="str">
        <f t="shared" si="59"/>
        <v/>
      </c>
      <c r="AK123" s="131" t="str">
        <f t="shared" si="59"/>
        <v/>
      </c>
      <c r="AL123" s="131" t="str">
        <f t="shared" si="59"/>
        <v/>
      </c>
      <c r="AM123" s="131" t="str">
        <f t="shared" si="59"/>
        <v/>
      </c>
      <c r="AN123" s="131" t="str">
        <f t="shared" si="59"/>
        <v/>
      </c>
      <c r="AO123" s="131" t="str">
        <f t="shared" si="59"/>
        <v/>
      </c>
      <c r="AP123" s="131" t="str">
        <f t="shared" si="60"/>
        <v/>
      </c>
      <c r="AQ123" s="131" t="str">
        <f t="shared" si="60"/>
        <v/>
      </c>
      <c r="AR123" s="131" t="str">
        <f t="shared" si="60"/>
        <v/>
      </c>
      <c r="AS123" s="131" t="str">
        <f t="shared" si="60"/>
        <v/>
      </c>
      <c r="AT123" s="131" t="str">
        <f t="shared" si="60"/>
        <v/>
      </c>
      <c r="AU123" s="131" t="str">
        <f t="shared" si="60"/>
        <v/>
      </c>
      <c r="AV123" s="131" t="str">
        <f t="shared" si="60"/>
        <v/>
      </c>
      <c r="AW123" s="131" t="str">
        <f t="shared" si="60"/>
        <v/>
      </c>
      <c r="AX123" s="131" t="str">
        <f t="shared" si="60"/>
        <v/>
      </c>
      <c r="AY123" s="131" t="str">
        <f t="shared" si="60"/>
        <v/>
      </c>
      <c r="AZ123" s="131" t="str">
        <f t="shared" si="60"/>
        <v/>
      </c>
    </row>
    <row r="124" spans="1:52" x14ac:dyDescent="0.2">
      <c r="A124" s="135">
        <v>115</v>
      </c>
      <c r="B124" s="131" t="str">
        <f t="shared" si="56"/>
        <v/>
      </c>
      <c r="C124" s="131" t="str">
        <f t="shared" si="56"/>
        <v/>
      </c>
      <c r="D124" s="131" t="str">
        <f t="shared" si="56"/>
        <v/>
      </c>
      <c r="E124" s="131" t="str">
        <f t="shared" si="56"/>
        <v/>
      </c>
      <c r="F124" s="131" t="str">
        <f t="shared" si="56"/>
        <v/>
      </c>
      <c r="G124" s="131" t="str">
        <f t="shared" si="56"/>
        <v/>
      </c>
      <c r="H124" s="131" t="str">
        <f t="shared" si="56"/>
        <v/>
      </c>
      <c r="I124" s="131" t="str">
        <f t="shared" si="56"/>
        <v/>
      </c>
      <c r="J124" s="131" t="str">
        <f t="shared" si="56"/>
        <v/>
      </c>
      <c r="K124" s="131" t="str">
        <f t="shared" si="56"/>
        <v/>
      </c>
      <c r="L124" s="131" t="str">
        <f t="shared" si="57"/>
        <v/>
      </c>
      <c r="M124" s="131" t="str">
        <f t="shared" si="57"/>
        <v/>
      </c>
      <c r="N124" s="131" t="str">
        <f t="shared" si="57"/>
        <v/>
      </c>
      <c r="O124" s="131" t="str">
        <f t="shared" si="57"/>
        <v/>
      </c>
      <c r="P124" s="131" t="str">
        <f t="shared" si="57"/>
        <v/>
      </c>
      <c r="Q124" s="131" t="str">
        <f t="shared" si="57"/>
        <v/>
      </c>
      <c r="R124" s="131" t="str">
        <f t="shared" si="57"/>
        <v/>
      </c>
      <c r="S124" s="131" t="str">
        <f t="shared" si="57"/>
        <v/>
      </c>
      <c r="T124" s="131" t="str">
        <f t="shared" si="57"/>
        <v/>
      </c>
      <c r="U124" s="131" t="str">
        <f t="shared" si="57"/>
        <v/>
      </c>
      <c r="V124" s="131" t="str">
        <f t="shared" si="58"/>
        <v/>
      </c>
      <c r="W124" s="131" t="str">
        <f t="shared" si="58"/>
        <v/>
      </c>
      <c r="X124" s="131" t="str">
        <f t="shared" si="58"/>
        <v/>
      </c>
      <c r="Y124" s="131" t="str">
        <f t="shared" si="58"/>
        <v/>
      </c>
      <c r="Z124" s="131" t="str">
        <f t="shared" si="58"/>
        <v/>
      </c>
      <c r="AA124" s="131" t="str">
        <f t="shared" si="58"/>
        <v/>
      </c>
      <c r="AB124" s="131" t="str">
        <f t="shared" si="58"/>
        <v/>
      </c>
      <c r="AC124" s="131" t="str">
        <f t="shared" si="58"/>
        <v/>
      </c>
      <c r="AD124" s="131" t="str">
        <f t="shared" si="58"/>
        <v/>
      </c>
      <c r="AE124" s="131" t="str">
        <f t="shared" si="58"/>
        <v/>
      </c>
      <c r="AF124" s="131" t="str">
        <f t="shared" si="59"/>
        <v/>
      </c>
      <c r="AG124" s="131" t="str">
        <f t="shared" si="59"/>
        <v/>
      </c>
      <c r="AH124" s="131" t="str">
        <f t="shared" si="59"/>
        <v/>
      </c>
      <c r="AI124" s="131" t="str">
        <f t="shared" si="59"/>
        <v/>
      </c>
      <c r="AJ124" s="131" t="str">
        <f t="shared" si="59"/>
        <v/>
      </c>
      <c r="AK124" s="131" t="str">
        <f t="shared" si="59"/>
        <v/>
      </c>
      <c r="AL124" s="131" t="str">
        <f t="shared" si="59"/>
        <v/>
      </c>
      <c r="AM124" s="131" t="str">
        <f t="shared" si="59"/>
        <v/>
      </c>
      <c r="AN124" s="131" t="str">
        <f t="shared" si="59"/>
        <v/>
      </c>
      <c r="AO124" s="131" t="str">
        <f t="shared" si="59"/>
        <v/>
      </c>
      <c r="AP124" s="131" t="str">
        <f t="shared" si="60"/>
        <v/>
      </c>
      <c r="AQ124" s="131" t="str">
        <f t="shared" si="60"/>
        <v/>
      </c>
      <c r="AR124" s="131" t="str">
        <f t="shared" si="60"/>
        <v/>
      </c>
      <c r="AS124" s="131" t="str">
        <f t="shared" si="60"/>
        <v/>
      </c>
      <c r="AT124" s="131" t="str">
        <f t="shared" si="60"/>
        <v/>
      </c>
      <c r="AU124" s="131" t="str">
        <f t="shared" si="60"/>
        <v/>
      </c>
      <c r="AV124" s="131" t="str">
        <f t="shared" si="60"/>
        <v/>
      </c>
      <c r="AW124" s="131" t="str">
        <f t="shared" si="60"/>
        <v/>
      </c>
      <c r="AX124" s="131" t="str">
        <f t="shared" si="60"/>
        <v/>
      </c>
      <c r="AY124" s="131" t="str">
        <f t="shared" si="60"/>
        <v/>
      </c>
      <c r="AZ124" s="131" t="str">
        <f t="shared" si="60"/>
        <v/>
      </c>
    </row>
    <row r="125" spans="1:52" x14ac:dyDescent="0.2">
      <c r="A125" s="135">
        <v>116</v>
      </c>
      <c r="B125" s="131" t="str">
        <f t="shared" si="56"/>
        <v/>
      </c>
      <c r="C125" s="131" t="str">
        <f t="shared" si="56"/>
        <v/>
      </c>
      <c r="D125" s="131" t="str">
        <f t="shared" si="56"/>
        <v/>
      </c>
      <c r="E125" s="131" t="str">
        <f t="shared" si="56"/>
        <v/>
      </c>
      <c r="F125" s="131" t="str">
        <f t="shared" si="56"/>
        <v/>
      </c>
      <c r="G125" s="131" t="str">
        <f t="shared" si="56"/>
        <v/>
      </c>
      <c r="H125" s="131" t="str">
        <f t="shared" si="56"/>
        <v/>
      </c>
      <c r="I125" s="131" t="str">
        <f t="shared" si="56"/>
        <v/>
      </c>
      <c r="J125" s="131" t="str">
        <f t="shared" si="56"/>
        <v/>
      </c>
      <c r="K125" s="131" t="str">
        <f t="shared" si="56"/>
        <v/>
      </c>
      <c r="L125" s="131" t="str">
        <f t="shared" si="57"/>
        <v/>
      </c>
      <c r="M125" s="131" t="str">
        <f t="shared" si="57"/>
        <v/>
      </c>
      <c r="N125" s="131" t="str">
        <f t="shared" si="57"/>
        <v/>
      </c>
      <c r="O125" s="131" t="str">
        <f t="shared" si="57"/>
        <v/>
      </c>
      <c r="P125" s="131" t="str">
        <f t="shared" si="57"/>
        <v/>
      </c>
      <c r="Q125" s="131" t="str">
        <f t="shared" si="57"/>
        <v/>
      </c>
      <c r="R125" s="131" t="str">
        <f t="shared" si="57"/>
        <v/>
      </c>
      <c r="S125" s="131" t="str">
        <f t="shared" si="57"/>
        <v/>
      </c>
      <c r="T125" s="131" t="str">
        <f t="shared" si="57"/>
        <v/>
      </c>
      <c r="U125" s="131" t="str">
        <f t="shared" si="57"/>
        <v/>
      </c>
      <c r="V125" s="131" t="str">
        <f t="shared" si="58"/>
        <v/>
      </c>
      <c r="W125" s="131" t="str">
        <f t="shared" si="58"/>
        <v/>
      </c>
      <c r="X125" s="131" t="str">
        <f t="shared" si="58"/>
        <v/>
      </c>
      <c r="Y125" s="131" t="str">
        <f t="shared" si="58"/>
        <v/>
      </c>
      <c r="Z125" s="131" t="str">
        <f t="shared" si="58"/>
        <v/>
      </c>
      <c r="AA125" s="131" t="str">
        <f t="shared" si="58"/>
        <v/>
      </c>
      <c r="AB125" s="131" t="str">
        <f t="shared" si="58"/>
        <v/>
      </c>
      <c r="AC125" s="131" t="str">
        <f t="shared" si="58"/>
        <v/>
      </c>
      <c r="AD125" s="131" t="str">
        <f t="shared" si="58"/>
        <v/>
      </c>
      <c r="AE125" s="131" t="str">
        <f t="shared" si="58"/>
        <v/>
      </c>
      <c r="AF125" s="131" t="str">
        <f t="shared" si="59"/>
        <v/>
      </c>
      <c r="AG125" s="131" t="str">
        <f t="shared" si="59"/>
        <v/>
      </c>
      <c r="AH125" s="131" t="str">
        <f t="shared" si="59"/>
        <v/>
      </c>
      <c r="AI125" s="131" t="str">
        <f t="shared" si="59"/>
        <v/>
      </c>
      <c r="AJ125" s="131" t="str">
        <f t="shared" si="59"/>
        <v/>
      </c>
      <c r="AK125" s="131" t="str">
        <f t="shared" si="59"/>
        <v/>
      </c>
      <c r="AL125" s="131" t="str">
        <f t="shared" si="59"/>
        <v/>
      </c>
      <c r="AM125" s="131" t="str">
        <f t="shared" si="59"/>
        <v/>
      </c>
      <c r="AN125" s="131" t="str">
        <f t="shared" si="59"/>
        <v/>
      </c>
      <c r="AO125" s="131" t="str">
        <f t="shared" si="59"/>
        <v/>
      </c>
      <c r="AP125" s="131" t="str">
        <f t="shared" si="60"/>
        <v/>
      </c>
      <c r="AQ125" s="131" t="str">
        <f t="shared" si="60"/>
        <v/>
      </c>
      <c r="AR125" s="131" t="str">
        <f t="shared" si="60"/>
        <v/>
      </c>
      <c r="AS125" s="131" t="str">
        <f t="shared" si="60"/>
        <v/>
      </c>
      <c r="AT125" s="131" t="str">
        <f t="shared" si="60"/>
        <v/>
      </c>
      <c r="AU125" s="131" t="str">
        <f t="shared" si="60"/>
        <v/>
      </c>
      <c r="AV125" s="131" t="str">
        <f t="shared" si="60"/>
        <v/>
      </c>
      <c r="AW125" s="131" t="str">
        <f t="shared" si="60"/>
        <v/>
      </c>
      <c r="AX125" s="131" t="str">
        <f t="shared" si="60"/>
        <v/>
      </c>
      <c r="AY125" s="131" t="str">
        <f t="shared" si="60"/>
        <v/>
      </c>
      <c r="AZ125" s="131" t="str">
        <f t="shared" si="60"/>
        <v/>
      </c>
    </row>
    <row r="126" spans="1:52" x14ac:dyDescent="0.2">
      <c r="A126" s="135">
        <v>117</v>
      </c>
      <c r="B126" s="131" t="str">
        <f t="shared" si="56"/>
        <v/>
      </c>
      <c r="C126" s="131" t="str">
        <f t="shared" si="56"/>
        <v/>
      </c>
      <c r="D126" s="131" t="str">
        <f t="shared" si="56"/>
        <v/>
      </c>
      <c r="E126" s="131" t="str">
        <f t="shared" si="56"/>
        <v/>
      </c>
      <c r="F126" s="131" t="str">
        <f t="shared" si="56"/>
        <v/>
      </c>
      <c r="G126" s="131" t="str">
        <f t="shared" si="56"/>
        <v/>
      </c>
      <c r="H126" s="131" t="str">
        <f t="shared" si="56"/>
        <v/>
      </c>
      <c r="I126" s="131" t="str">
        <f t="shared" si="56"/>
        <v/>
      </c>
      <c r="J126" s="131" t="str">
        <f t="shared" si="56"/>
        <v/>
      </c>
      <c r="K126" s="131" t="str">
        <f t="shared" si="56"/>
        <v/>
      </c>
      <c r="L126" s="131" t="str">
        <f t="shared" si="57"/>
        <v/>
      </c>
      <c r="M126" s="131" t="str">
        <f t="shared" si="57"/>
        <v/>
      </c>
      <c r="N126" s="131" t="str">
        <f t="shared" si="57"/>
        <v/>
      </c>
      <c r="O126" s="131" t="str">
        <f t="shared" si="57"/>
        <v/>
      </c>
      <c r="P126" s="131" t="str">
        <f t="shared" si="57"/>
        <v/>
      </c>
      <c r="Q126" s="131" t="str">
        <f t="shared" si="57"/>
        <v/>
      </c>
      <c r="R126" s="131" t="str">
        <f t="shared" si="57"/>
        <v/>
      </c>
      <c r="S126" s="131" t="str">
        <f t="shared" si="57"/>
        <v/>
      </c>
      <c r="T126" s="131" t="str">
        <f t="shared" si="57"/>
        <v/>
      </c>
      <c r="U126" s="131" t="str">
        <f t="shared" si="57"/>
        <v/>
      </c>
      <c r="V126" s="131" t="str">
        <f t="shared" si="58"/>
        <v/>
      </c>
      <c r="W126" s="131" t="str">
        <f t="shared" si="58"/>
        <v/>
      </c>
      <c r="X126" s="131" t="str">
        <f t="shared" si="58"/>
        <v/>
      </c>
      <c r="Y126" s="131" t="str">
        <f t="shared" si="58"/>
        <v/>
      </c>
      <c r="Z126" s="131" t="str">
        <f t="shared" si="58"/>
        <v/>
      </c>
      <c r="AA126" s="131" t="str">
        <f t="shared" si="58"/>
        <v/>
      </c>
      <c r="AB126" s="131" t="str">
        <f t="shared" si="58"/>
        <v/>
      </c>
      <c r="AC126" s="131" t="str">
        <f t="shared" si="58"/>
        <v/>
      </c>
      <c r="AD126" s="131" t="str">
        <f t="shared" si="58"/>
        <v/>
      </c>
      <c r="AE126" s="131" t="str">
        <f t="shared" si="58"/>
        <v/>
      </c>
      <c r="AF126" s="131" t="str">
        <f t="shared" si="59"/>
        <v/>
      </c>
      <c r="AG126" s="131" t="str">
        <f t="shared" si="59"/>
        <v/>
      </c>
      <c r="AH126" s="131" t="str">
        <f t="shared" si="59"/>
        <v/>
      </c>
      <c r="AI126" s="131" t="str">
        <f t="shared" si="59"/>
        <v/>
      </c>
      <c r="AJ126" s="131" t="str">
        <f t="shared" si="59"/>
        <v/>
      </c>
      <c r="AK126" s="131" t="str">
        <f t="shared" si="59"/>
        <v/>
      </c>
      <c r="AL126" s="131" t="str">
        <f t="shared" si="59"/>
        <v/>
      </c>
      <c r="AM126" s="131" t="str">
        <f t="shared" si="59"/>
        <v/>
      </c>
      <c r="AN126" s="131" t="str">
        <f t="shared" si="59"/>
        <v/>
      </c>
      <c r="AO126" s="131" t="str">
        <f t="shared" si="59"/>
        <v/>
      </c>
      <c r="AP126" s="131" t="str">
        <f t="shared" si="60"/>
        <v/>
      </c>
      <c r="AQ126" s="131" t="str">
        <f t="shared" si="60"/>
        <v/>
      </c>
      <c r="AR126" s="131" t="str">
        <f t="shared" si="60"/>
        <v/>
      </c>
      <c r="AS126" s="131" t="str">
        <f t="shared" si="60"/>
        <v/>
      </c>
      <c r="AT126" s="131" t="str">
        <f t="shared" si="60"/>
        <v/>
      </c>
      <c r="AU126" s="131" t="str">
        <f t="shared" si="60"/>
        <v/>
      </c>
      <c r="AV126" s="131" t="str">
        <f t="shared" si="60"/>
        <v/>
      </c>
      <c r="AW126" s="131" t="str">
        <f t="shared" si="60"/>
        <v/>
      </c>
      <c r="AX126" s="131" t="str">
        <f t="shared" si="60"/>
        <v/>
      </c>
      <c r="AY126" s="131" t="str">
        <f t="shared" si="60"/>
        <v/>
      </c>
      <c r="AZ126" s="131" t="str">
        <f t="shared" si="60"/>
        <v/>
      </c>
    </row>
    <row r="127" spans="1:52" x14ac:dyDescent="0.2">
      <c r="A127" s="135">
        <v>118</v>
      </c>
      <c r="B127" s="131" t="str">
        <f t="shared" si="56"/>
        <v/>
      </c>
      <c r="C127" s="131" t="str">
        <f t="shared" si="56"/>
        <v/>
      </c>
      <c r="D127" s="131" t="str">
        <f t="shared" si="56"/>
        <v/>
      </c>
      <c r="E127" s="131" t="str">
        <f t="shared" si="56"/>
        <v/>
      </c>
      <c r="F127" s="131" t="str">
        <f t="shared" si="56"/>
        <v/>
      </c>
      <c r="G127" s="131" t="str">
        <f t="shared" si="56"/>
        <v/>
      </c>
      <c r="H127" s="131" t="str">
        <f t="shared" si="56"/>
        <v/>
      </c>
      <c r="I127" s="131" t="str">
        <f t="shared" si="56"/>
        <v/>
      </c>
      <c r="J127" s="131" t="str">
        <f t="shared" si="56"/>
        <v/>
      </c>
      <c r="K127" s="131" t="str">
        <f t="shared" si="56"/>
        <v/>
      </c>
      <c r="L127" s="131" t="str">
        <f t="shared" si="57"/>
        <v/>
      </c>
      <c r="M127" s="131" t="str">
        <f t="shared" si="57"/>
        <v/>
      </c>
      <c r="N127" s="131" t="str">
        <f t="shared" si="57"/>
        <v/>
      </c>
      <c r="O127" s="131" t="str">
        <f t="shared" si="57"/>
        <v/>
      </c>
      <c r="P127" s="131" t="str">
        <f t="shared" si="57"/>
        <v/>
      </c>
      <c r="Q127" s="131" t="str">
        <f t="shared" si="57"/>
        <v/>
      </c>
      <c r="R127" s="131" t="str">
        <f t="shared" si="57"/>
        <v/>
      </c>
      <c r="S127" s="131" t="str">
        <f t="shared" si="57"/>
        <v/>
      </c>
      <c r="T127" s="131" t="str">
        <f t="shared" si="57"/>
        <v/>
      </c>
      <c r="U127" s="131" t="str">
        <f t="shared" si="57"/>
        <v/>
      </c>
      <c r="V127" s="131" t="str">
        <f t="shared" si="58"/>
        <v/>
      </c>
      <c r="W127" s="131" t="str">
        <f t="shared" si="58"/>
        <v/>
      </c>
      <c r="X127" s="131" t="str">
        <f t="shared" si="58"/>
        <v/>
      </c>
      <c r="Y127" s="131" t="str">
        <f t="shared" si="58"/>
        <v/>
      </c>
      <c r="Z127" s="131" t="str">
        <f t="shared" si="58"/>
        <v/>
      </c>
      <c r="AA127" s="131" t="str">
        <f t="shared" si="58"/>
        <v/>
      </c>
      <c r="AB127" s="131" t="str">
        <f t="shared" si="58"/>
        <v/>
      </c>
      <c r="AC127" s="131" t="str">
        <f t="shared" si="58"/>
        <v/>
      </c>
      <c r="AD127" s="131" t="str">
        <f t="shared" si="58"/>
        <v/>
      </c>
      <c r="AE127" s="131" t="str">
        <f t="shared" si="58"/>
        <v/>
      </c>
      <c r="AF127" s="131" t="str">
        <f t="shared" si="59"/>
        <v/>
      </c>
      <c r="AG127" s="131" t="str">
        <f t="shared" si="59"/>
        <v/>
      </c>
      <c r="AH127" s="131" t="str">
        <f t="shared" si="59"/>
        <v/>
      </c>
      <c r="AI127" s="131" t="str">
        <f t="shared" si="59"/>
        <v/>
      </c>
      <c r="AJ127" s="131" t="str">
        <f t="shared" si="59"/>
        <v/>
      </c>
      <c r="AK127" s="131" t="str">
        <f t="shared" si="59"/>
        <v/>
      </c>
      <c r="AL127" s="131" t="str">
        <f t="shared" si="59"/>
        <v/>
      </c>
      <c r="AM127" s="131" t="str">
        <f t="shared" si="59"/>
        <v/>
      </c>
      <c r="AN127" s="131" t="str">
        <f t="shared" si="59"/>
        <v/>
      </c>
      <c r="AO127" s="131" t="str">
        <f t="shared" si="59"/>
        <v/>
      </c>
      <c r="AP127" s="131" t="str">
        <f t="shared" si="60"/>
        <v/>
      </c>
      <c r="AQ127" s="131" t="str">
        <f t="shared" si="60"/>
        <v/>
      </c>
      <c r="AR127" s="131" t="str">
        <f t="shared" si="60"/>
        <v/>
      </c>
      <c r="AS127" s="131" t="str">
        <f t="shared" si="60"/>
        <v/>
      </c>
      <c r="AT127" s="131" t="str">
        <f t="shared" si="60"/>
        <v/>
      </c>
      <c r="AU127" s="131" t="str">
        <f t="shared" si="60"/>
        <v/>
      </c>
      <c r="AV127" s="131" t="str">
        <f t="shared" si="60"/>
        <v/>
      </c>
      <c r="AW127" s="131" t="str">
        <f t="shared" si="60"/>
        <v/>
      </c>
      <c r="AX127" s="131" t="str">
        <f t="shared" si="60"/>
        <v/>
      </c>
      <c r="AY127" s="131" t="str">
        <f t="shared" si="60"/>
        <v/>
      </c>
      <c r="AZ127" s="131" t="str">
        <f t="shared" si="60"/>
        <v/>
      </c>
    </row>
    <row r="128" spans="1:52" x14ac:dyDescent="0.2">
      <c r="A128" s="135">
        <v>119</v>
      </c>
      <c r="B128" s="131" t="str">
        <f t="shared" si="56"/>
        <v/>
      </c>
      <c r="C128" s="131" t="str">
        <f t="shared" si="56"/>
        <v/>
      </c>
      <c r="D128" s="131" t="str">
        <f t="shared" si="56"/>
        <v/>
      </c>
      <c r="E128" s="131" t="str">
        <f t="shared" si="56"/>
        <v/>
      </c>
      <c r="F128" s="131" t="str">
        <f t="shared" si="56"/>
        <v/>
      </c>
      <c r="G128" s="131" t="str">
        <f t="shared" si="56"/>
        <v/>
      </c>
      <c r="H128" s="131" t="str">
        <f t="shared" si="56"/>
        <v/>
      </c>
      <c r="I128" s="131" t="str">
        <f t="shared" si="56"/>
        <v/>
      </c>
      <c r="J128" s="131" t="str">
        <f t="shared" si="56"/>
        <v/>
      </c>
      <c r="K128" s="131" t="str">
        <f t="shared" si="56"/>
        <v/>
      </c>
      <c r="L128" s="131" t="str">
        <f t="shared" si="57"/>
        <v/>
      </c>
      <c r="M128" s="131" t="str">
        <f t="shared" si="57"/>
        <v/>
      </c>
      <c r="N128" s="131" t="str">
        <f t="shared" si="57"/>
        <v/>
      </c>
      <c r="O128" s="131" t="str">
        <f t="shared" si="57"/>
        <v/>
      </c>
      <c r="P128" s="131" t="str">
        <f t="shared" si="57"/>
        <v/>
      </c>
      <c r="Q128" s="131" t="str">
        <f t="shared" si="57"/>
        <v/>
      </c>
      <c r="R128" s="131" t="str">
        <f t="shared" si="57"/>
        <v/>
      </c>
      <c r="S128" s="131" t="str">
        <f t="shared" si="57"/>
        <v/>
      </c>
      <c r="T128" s="131" t="str">
        <f t="shared" si="57"/>
        <v/>
      </c>
      <c r="U128" s="131" t="str">
        <f t="shared" si="57"/>
        <v/>
      </c>
      <c r="V128" s="131" t="str">
        <f t="shared" si="58"/>
        <v/>
      </c>
      <c r="W128" s="131" t="str">
        <f t="shared" si="58"/>
        <v/>
      </c>
      <c r="X128" s="131" t="str">
        <f t="shared" si="58"/>
        <v/>
      </c>
      <c r="Y128" s="131" t="str">
        <f t="shared" si="58"/>
        <v/>
      </c>
      <c r="Z128" s="131" t="str">
        <f t="shared" si="58"/>
        <v/>
      </c>
      <c r="AA128" s="131" t="str">
        <f t="shared" si="58"/>
        <v/>
      </c>
      <c r="AB128" s="131" t="str">
        <f t="shared" si="58"/>
        <v/>
      </c>
      <c r="AC128" s="131" t="str">
        <f t="shared" si="58"/>
        <v/>
      </c>
      <c r="AD128" s="131" t="str">
        <f t="shared" si="58"/>
        <v/>
      </c>
      <c r="AE128" s="131" t="str">
        <f t="shared" si="58"/>
        <v/>
      </c>
      <c r="AF128" s="131" t="str">
        <f t="shared" si="59"/>
        <v/>
      </c>
      <c r="AG128" s="131" t="str">
        <f t="shared" si="59"/>
        <v/>
      </c>
      <c r="AH128" s="131" t="str">
        <f t="shared" si="59"/>
        <v/>
      </c>
      <c r="AI128" s="131" t="str">
        <f t="shared" si="59"/>
        <v/>
      </c>
      <c r="AJ128" s="131" t="str">
        <f t="shared" si="59"/>
        <v/>
      </c>
      <c r="AK128" s="131" t="str">
        <f t="shared" si="59"/>
        <v/>
      </c>
      <c r="AL128" s="131" t="str">
        <f t="shared" si="59"/>
        <v/>
      </c>
      <c r="AM128" s="131" t="str">
        <f t="shared" si="59"/>
        <v/>
      </c>
      <c r="AN128" s="131" t="str">
        <f t="shared" si="59"/>
        <v/>
      </c>
      <c r="AO128" s="131" t="str">
        <f t="shared" si="59"/>
        <v/>
      </c>
      <c r="AP128" s="131" t="str">
        <f t="shared" si="60"/>
        <v/>
      </c>
      <c r="AQ128" s="131" t="str">
        <f t="shared" si="60"/>
        <v/>
      </c>
      <c r="AR128" s="131" t="str">
        <f t="shared" si="60"/>
        <v/>
      </c>
      <c r="AS128" s="131" t="str">
        <f t="shared" si="60"/>
        <v/>
      </c>
      <c r="AT128" s="131" t="str">
        <f t="shared" si="60"/>
        <v/>
      </c>
      <c r="AU128" s="131" t="str">
        <f t="shared" si="60"/>
        <v/>
      </c>
      <c r="AV128" s="131" t="str">
        <f t="shared" si="60"/>
        <v/>
      </c>
      <c r="AW128" s="131" t="str">
        <f t="shared" si="60"/>
        <v/>
      </c>
      <c r="AX128" s="131" t="str">
        <f t="shared" si="60"/>
        <v/>
      </c>
      <c r="AY128" s="131" t="str">
        <f t="shared" si="60"/>
        <v/>
      </c>
      <c r="AZ128" s="131" t="str">
        <f t="shared" si="60"/>
        <v/>
      </c>
    </row>
    <row r="129" spans="1:52" x14ac:dyDescent="0.2">
      <c r="A129" s="135">
        <v>120</v>
      </c>
      <c r="B129" s="131" t="str">
        <f t="shared" si="56"/>
        <v/>
      </c>
      <c r="C129" s="131" t="str">
        <f t="shared" si="56"/>
        <v/>
      </c>
      <c r="D129" s="131" t="str">
        <f t="shared" si="56"/>
        <v/>
      </c>
      <c r="E129" s="131" t="str">
        <f t="shared" si="56"/>
        <v/>
      </c>
      <c r="F129" s="131" t="str">
        <f t="shared" si="56"/>
        <v/>
      </c>
      <c r="G129" s="131" t="str">
        <f t="shared" si="56"/>
        <v/>
      </c>
      <c r="H129" s="131" t="str">
        <f t="shared" si="56"/>
        <v/>
      </c>
      <c r="I129" s="131" t="str">
        <f t="shared" si="56"/>
        <v/>
      </c>
      <c r="J129" s="131" t="str">
        <f t="shared" si="56"/>
        <v/>
      </c>
      <c r="K129" s="131" t="str">
        <f t="shared" si="56"/>
        <v/>
      </c>
      <c r="L129" s="131" t="str">
        <f t="shared" si="57"/>
        <v/>
      </c>
      <c r="M129" s="131" t="str">
        <f t="shared" si="57"/>
        <v/>
      </c>
      <c r="N129" s="131" t="str">
        <f t="shared" si="57"/>
        <v/>
      </c>
      <c r="O129" s="131" t="str">
        <f t="shared" si="57"/>
        <v/>
      </c>
      <c r="P129" s="131" t="str">
        <f t="shared" si="57"/>
        <v/>
      </c>
      <c r="Q129" s="131" t="str">
        <f t="shared" si="57"/>
        <v/>
      </c>
      <c r="R129" s="131" t="str">
        <f t="shared" si="57"/>
        <v/>
      </c>
      <c r="S129" s="131" t="str">
        <f t="shared" si="57"/>
        <v/>
      </c>
      <c r="T129" s="131" t="str">
        <f t="shared" si="57"/>
        <v/>
      </c>
      <c r="U129" s="131" t="str">
        <f t="shared" si="57"/>
        <v/>
      </c>
      <c r="V129" s="131" t="str">
        <f t="shared" si="58"/>
        <v/>
      </c>
      <c r="W129" s="131" t="str">
        <f t="shared" si="58"/>
        <v/>
      </c>
      <c r="X129" s="131" t="str">
        <f t="shared" si="58"/>
        <v/>
      </c>
      <c r="Y129" s="131" t="str">
        <f t="shared" si="58"/>
        <v/>
      </c>
      <c r="Z129" s="131" t="str">
        <f t="shared" si="58"/>
        <v/>
      </c>
      <c r="AA129" s="131" t="str">
        <f t="shared" si="58"/>
        <v/>
      </c>
      <c r="AB129" s="131" t="str">
        <f t="shared" si="58"/>
        <v/>
      </c>
      <c r="AC129" s="131" t="str">
        <f t="shared" si="58"/>
        <v/>
      </c>
      <c r="AD129" s="131" t="str">
        <f t="shared" si="58"/>
        <v/>
      </c>
      <c r="AE129" s="131" t="str">
        <f t="shared" si="58"/>
        <v/>
      </c>
      <c r="AF129" s="131" t="str">
        <f t="shared" si="59"/>
        <v/>
      </c>
      <c r="AG129" s="131" t="str">
        <f t="shared" si="59"/>
        <v/>
      </c>
      <c r="AH129" s="131" t="str">
        <f t="shared" si="59"/>
        <v/>
      </c>
      <c r="AI129" s="131" t="str">
        <f t="shared" si="59"/>
        <v/>
      </c>
      <c r="AJ129" s="131" t="str">
        <f t="shared" si="59"/>
        <v/>
      </c>
      <c r="AK129" s="131" t="str">
        <f t="shared" si="59"/>
        <v/>
      </c>
      <c r="AL129" s="131" t="str">
        <f t="shared" si="59"/>
        <v/>
      </c>
      <c r="AM129" s="131" t="str">
        <f t="shared" si="59"/>
        <v/>
      </c>
      <c r="AN129" s="131" t="str">
        <f t="shared" si="59"/>
        <v/>
      </c>
      <c r="AO129" s="131" t="str">
        <f t="shared" si="59"/>
        <v/>
      </c>
      <c r="AP129" s="131" t="str">
        <f t="shared" si="60"/>
        <v/>
      </c>
      <c r="AQ129" s="131" t="str">
        <f t="shared" si="60"/>
        <v/>
      </c>
      <c r="AR129" s="131" t="str">
        <f t="shared" si="60"/>
        <v/>
      </c>
      <c r="AS129" s="131" t="str">
        <f t="shared" si="60"/>
        <v/>
      </c>
      <c r="AT129" s="131" t="str">
        <f t="shared" si="60"/>
        <v/>
      </c>
      <c r="AU129" s="131" t="str">
        <f t="shared" si="60"/>
        <v/>
      </c>
      <c r="AV129" s="131" t="str">
        <f t="shared" si="60"/>
        <v/>
      </c>
      <c r="AW129" s="131" t="str">
        <f t="shared" si="60"/>
        <v/>
      </c>
      <c r="AX129" s="131" t="str">
        <f t="shared" si="60"/>
        <v/>
      </c>
      <c r="AY129" s="131" t="str">
        <f t="shared" si="60"/>
        <v/>
      </c>
      <c r="AZ129" s="131" t="str">
        <f t="shared" si="60"/>
        <v/>
      </c>
    </row>
    <row r="130" spans="1:52" x14ac:dyDescent="0.2">
      <c r="A130" s="135">
        <v>121</v>
      </c>
      <c r="B130" s="131" t="str">
        <f t="shared" ref="B130:K139" si="61">IFERROR(VLOOKUP($B$3&amp;"_"&amp;B$8&amp;$A130,LookUpTable_CountyName_AllYears,3,FALSE),"")</f>
        <v/>
      </c>
      <c r="C130" s="131" t="str">
        <f t="shared" si="61"/>
        <v/>
      </c>
      <c r="D130" s="131" t="str">
        <f t="shared" si="61"/>
        <v/>
      </c>
      <c r="E130" s="131" t="str">
        <f t="shared" si="61"/>
        <v/>
      </c>
      <c r="F130" s="131" t="str">
        <f t="shared" si="61"/>
        <v/>
      </c>
      <c r="G130" s="131" t="str">
        <f t="shared" si="61"/>
        <v/>
      </c>
      <c r="H130" s="131" t="str">
        <f t="shared" si="61"/>
        <v/>
      </c>
      <c r="I130" s="131" t="str">
        <f t="shared" si="61"/>
        <v/>
      </c>
      <c r="J130" s="131" t="str">
        <f t="shared" si="61"/>
        <v/>
      </c>
      <c r="K130" s="131" t="str">
        <f t="shared" si="61"/>
        <v/>
      </c>
      <c r="L130" s="131" t="str">
        <f t="shared" ref="L130:U139" si="62">IFERROR(VLOOKUP($B$3&amp;"_"&amp;L$8&amp;$A130,LookUpTable_CountyName_AllYears,3,FALSE),"")</f>
        <v/>
      </c>
      <c r="M130" s="131" t="str">
        <f t="shared" si="62"/>
        <v/>
      </c>
      <c r="N130" s="131" t="str">
        <f t="shared" si="62"/>
        <v/>
      </c>
      <c r="O130" s="131" t="str">
        <f t="shared" si="62"/>
        <v/>
      </c>
      <c r="P130" s="131" t="str">
        <f t="shared" si="62"/>
        <v/>
      </c>
      <c r="Q130" s="131" t="str">
        <f t="shared" si="62"/>
        <v/>
      </c>
      <c r="R130" s="131" t="str">
        <f t="shared" si="62"/>
        <v/>
      </c>
      <c r="S130" s="131" t="str">
        <f t="shared" si="62"/>
        <v/>
      </c>
      <c r="T130" s="131" t="str">
        <f t="shared" si="62"/>
        <v/>
      </c>
      <c r="U130" s="131" t="str">
        <f t="shared" si="62"/>
        <v/>
      </c>
      <c r="V130" s="131" t="str">
        <f t="shared" ref="V130:AE139" si="63">IFERROR(VLOOKUP($B$3&amp;"_"&amp;V$8&amp;$A130,LookUpTable_CountyName_AllYears,3,FALSE),"")</f>
        <v/>
      </c>
      <c r="W130" s="131" t="str">
        <f t="shared" si="63"/>
        <v/>
      </c>
      <c r="X130" s="131" t="str">
        <f t="shared" si="63"/>
        <v/>
      </c>
      <c r="Y130" s="131" t="str">
        <f t="shared" si="63"/>
        <v/>
      </c>
      <c r="Z130" s="131" t="str">
        <f t="shared" si="63"/>
        <v/>
      </c>
      <c r="AA130" s="131" t="str">
        <f t="shared" si="63"/>
        <v/>
      </c>
      <c r="AB130" s="131" t="str">
        <f t="shared" si="63"/>
        <v/>
      </c>
      <c r="AC130" s="131" t="str">
        <f t="shared" si="63"/>
        <v/>
      </c>
      <c r="AD130" s="131" t="str">
        <f t="shared" si="63"/>
        <v/>
      </c>
      <c r="AE130" s="131" t="str">
        <f t="shared" si="63"/>
        <v/>
      </c>
      <c r="AF130" s="131" t="str">
        <f t="shared" ref="AF130:AO139" si="64">IFERROR(VLOOKUP($B$3&amp;"_"&amp;AF$8&amp;$A130,LookUpTable_CountyName_AllYears,3,FALSE),"")</f>
        <v/>
      </c>
      <c r="AG130" s="131" t="str">
        <f t="shared" si="64"/>
        <v/>
      </c>
      <c r="AH130" s="131" t="str">
        <f t="shared" si="64"/>
        <v/>
      </c>
      <c r="AI130" s="131" t="str">
        <f t="shared" si="64"/>
        <v/>
      </c>
      <c r="AJ130" s="131" t="str">
        <f t="shared" si="64"/>
        <v/>
      </c>
      <c r="AK130" s="131" t="str">
        <f t="shared" si="64"/>
        <v/>
      </c>
      <c r="AL130" s="131" t="str">
        <f t="shared" si="64"/>
        <v/>
      </c>
      <c r="AM130" s="131" t="str">
        <f t="shared" si="64"/>
        <v/>
      </c>
      <c r="AN130" s="131" t="str">
        <f t="shared" si="64"/>
        <v/>
      </c>
      <c r="AO130" s="131" t="str">
        <f t="shared" si="64"/>
        <v/>
      </c>
      <c r="AP130" s="131" t="str">
        <f t="shared" ref="AP130:AZ139" si="65">IFERROR(VLOOKUP($B$3&amp;"_"&amp;AP$8&amp;$A130,LookUpTable_CountyName_AllYears,3,FALSE),"")</f>
        <v/>
      </c>
      <c r="AQ130" s="131" t="str">
        <f t="shared" si="65"/>
        <v/>
      </c>
      <c r="AR130" s="131" t="str">
        <f t="shared" si="65"/>
        <v/>
      </c>
      <c r="AS130" s="131" t="str">
        <f t="shared" si="65"/>
        <v/>
      </c>
      <c r="AT130" s="131" t="str">
        <f t="shared" si="65"/>
        <v/>
      </c>
      <c r="AU130" s="131" t="str">
        <f t="shared" si="65"/>
        <v/>
      </c>
      <c r="AV130" s="131" t="str">
        <f t="shared" si="65"/>
        <v/>
      </c>
      <c r="AW130" s="131" t="str">
        <f t="shared" si="65"/>
        <v/>
      </c>
      <c r="AX130" s="131" t="str">
        <f t="shared" si="65"/>
        <v/>
      </c>
      <c r="AY130" s="131" t="str">
        <f t="shared" si="65"/>
        <v/>
      </c>
      <c r="AZ130" s="131" t="str">
        <f t="shared" si="65"/>
        <v/>
      </c>
    </row>
    <row r="131" spans="1:52" x14ac:dyDescent="0.2">
      <c r="A131" s="135">
        <v>122</v>
      </c>
      <c r="B131" s="131" t="str">
        <f t="shared" si="61"/>
        <v/>
      </c>
      <c r="C131" s="131" t="str">
        <f t="shared" si="61"/>
        <v/>
      </c>
      <c r="D131" s="131" t="str">
        <f t="shared" si="61"/>
        <v/>
      </c>
      <c r="E131" s="131" t="str">
        <f t="shared" si="61"/>
        <v/>
      </c>
      <c r="F131" s="131" t="str">
        <f t="shared" si="61"/>
        <v/>
      </c>
      <c r="G131" s="131" t="str">
        <f t="shared" si="61"/>
        <v/>
      </c>
      <c r="H131" s="131" t="str">
        <f t="shared" si="61"/>
        <v/>
      </c>
      <c r="I131" s="131" t="str">
        <f t="shared" si="61"/>
        <v/>
      </c>
      <c r="J131" s="131" t="str">
        <f t="shared" si="61"/>
        <v/>
      </c>
      <c r="K131" s="131" t="str">
        <f t="shared" si="61"/>
        <v/>
      </c>
      <c r="L131" s="131" t="str">
        <f t="shared" si="62"/>
        <v/>
      </c>
      <c r="M131" s="131" t="str">
        <f t="shared" si="62"/>
        <v/>
      </c>
      <c r="N131" s="131" t="str">
        <f t="shared" si="62"/>
        <v/>
      </c>
      <c r="O131" s="131" t="str">
        <f t="shared" si="62"/>
        <v/>
      </c>
      <c r="P131" s="131" t="str">
        <f t="shared" si="62"/>
        <v/>
      </c>
      <c r="Q131" s="131" t="str">
        <f t="shared" si="62"/>
        <v/>
      </c>
      <c r="R131" s="131" t="str">
        <f t="shared" si="62"/>
        <v/>
      </c>
      <c r="S131" s="131" t="str">
        <f t="shared" si="62"/>
        <v/>
      </c>
      <c r="T131" s="131" t="str">
        <f t="shared" si="62"/>
        <v/>
      </c>
      <c r="U131" s="131" t="str">
        <f t="shared" si="62"/>
        <v/>
      </c>
      <c r="V131" s="131" t="str">
        <f t="shared" si="63"/>
        <v/>
      </c>
      <c r="W131" s="131" t="str">
        <f t="shared" si="63"/>
        <v/>
      </c>
      <c r="X131" s="131" t="str">
        <f t="shared" si="63"/>
        <v/>
      </c>
      <c r="Y131" s="131" t="str">
        <f t="shared" si="63"/>
        <v/>
      </c>
      <c r="Z131" s="131" t="str">
        <f t="shared" si="63"/>
        <v/>
      </c>
      <c r="AA131" s="131" t="str">
        <f t="shared" si="63"/>
        <v/>
      </c>
      <c r="AB131" s="131" t="str">
        <f t="shared" si="63"/>
        <v/>
      </c>
      <c r="AC131" s="131" t="str">
        <f t="shared" si="63"/>
        <v/>
      </c>
      <c r="AD131" s="131" t="str">
        <f t="shared" si="63"/>
        <v/>
      </c>
      <c r="AE131" s="131" t="str">
        <f t="shared" si="63"/>
        <v/>
      </c>
      <c r="AF131" s="131" t="str">
        <f t="shared" si="64"/>
        <v/>
      </c>
      <c r="AG131" s="131" t="str">
        <f t="shared" si="64"/>
        <v/>
      </c>
      <c r="AH131" s="131" t="str">
        <f t="shared" si="64"/>
        <v/>
      </c>
      <c r="AI131" s="131" t="str">
        <f t="shared" si="64"/>
        <v/>
      </c>
      <c r="AJ131" s="131" t="str">
        <f t="shared" si="64"/>
        <v/>
      </c>
      <c r="AK131" s="131" t="str">
        <f t="shared" si="64"/>
        <v/>
      </c>
      <c r="AL131" s="131" t="str">
        <f t="shared" si="64"/>
        <v/>
      </c>
      <c r="AM131" s="131" t="str">
        <f t="shared" si="64"/>
        <v/>
      </c>
      <c r="AN131" s="131" t="str">
        <f t="shared" si="64"/>
        <v/>
      </c>
      <c r="AO131" s="131" t="str">
        <f t="shared" si="64"/>
        <v/>
      </c>
      <c r="AP131" s="131" t="str">
        <f t="shared" si="65"/>
        <v/>
      </c>
      <c r="AQ131" s="131" t="str">
        <f t="shared" si="65"/>
        <v/>
      </c>
      <c r="AR131" s="131" t="str">
        <f t="shared" si="65"/>
        <v/>
      </c>
      <c r="AS131" s="131" t="str">
        <f t="shared" si="65"/>
        <v/>
      </c>
      <c r="AT131" s="131" t="str">
        <f t="shared" si="65"/>
        <v/>
      </c>
      <c r="AU131" s="131" t="str">
        <f t="shared" si="65"/>
        <v/>
      </c>
      <c r="AV131" s="131" t="str">
        <f t="shared" si="65"/>
        <v/>
      </c>
      <c r="AW131" s="131" t="str">
        <f t="shared" si="65"/>
        <v/>
      </c>
      <c r="AX131" s="131" t="str">
        <f t="shared" si="65"/>
        <v/>
      </c>
      <c r="AY131" s="131" t="str">
        <f t="shared" si="65"/>
        <v/>
      </c>
      <c r="AZ131" s="131" t="str">
        <f t="shared" si="65"/>
        <v/>
      </c>
    </row>
    <row r="132" spans="1:52" x14ac:dyDescent="0.2">
      <c r="A132" s="135">
        <v>123</v>
      </c>
      <c r="B132" s="131" t="str">
        <f t="shared" si="61"/>
        <v/>
      </c>
      <c r="C132" s="131" t="str">
        <f t="shared" si="61"/>
        <v/>
      </c>
      <c r="D132" s="131" t="str">
        <f t="shared" si="61"/>
        <v/>
      </c>
      <c r="E132" s="131" t="str">
        <f t="shared" si="61"/>
        <v/>
      </c>
      <c r="F132" s="131" t="str">
        <f t="shared" si="61"/>
        <v/>
      </c>
      <c r="G132" s="131" t="str">
        <f t="shared" si="61"/>
        <v/>
      </c>
      <c r="H132" s="131" t="str">
        <f t="shared" si="61"/>
        <v/>
      </c>
      <c r="I132" s="131" t="str">
        <f t="shared" si="61"/>
        <v/>
      </c>
      <c r="J132" s="131" t="str">
        <f t="shared" si="61"/>
        <v/>
      </c>
      <c r="K132" s="131" t="str">
        <f t="shared" si="61"/>
        <v/>
      </c>
      <c r="L132" s="131" t="str">
        <f t="shared" si="62"/>
        <v/>
      </c>
      <c r="M132" s="131" t="str">
        <f t="shared" si="62"/>
        <v/>
      </c>
      <c r="N132" s="131" t="str">
        <f t="shared" si="62"/>
        <v/>
      </c>
      <c r="O132" s="131" t="str">
        <f t="shared" si="62"/>
        <v/>
      </c>
      <c r="P132" s="131" t="str">
        <f t="shared" si="62"/>
        <v/>
      </c>
      <c r="Q132" s="131" t="str">
        <f t="shared" si="62"/>
        <v/>
      </c>
      <c r="R132" s="131" t="str">
        <f t="shared" si="62"/>
        <v/>
      </c>
      <c r="S132" s="131" t="str">
        <f t="shared" si="62"/>
        <v/>
      </c>
      <c r="T132" s="131" t="str">
        <f t="shared" si="62"/>
        <v/>
      </c>
      <c r="U132" s="131" t="str">
        <f t="shared" si="62"/>
        <v/>
      </c>
      <c r="V132" s="131" t="str">
        <f t="shared" si="63"/>
        <v/>
      </c>
      <c r="W132" s="131" t="str">
        <f t="shared" si="63"/>
        <v/>
      </c>
      <c r="X132" s="131" t="str">
        <f t="shared" si="63"/>
        <v/>
      </c>
      <c r="Y132" s="131" t="str">
        <f t="shared" si="63"/>
        <v/>
      </c>
      <c r="Z132" s="131" t="str">
        <f t="shared" si="63"/>
        <v/>
      </c>
      <c r="AA132" s="131" t="str">
        <f t="shared" si="63"/>
        <v/>
      </c>
      <c r="AB132" s="131" t="str">
        <f t="shared" si="63"/>
        <v/>
      </c>
      <c r="AC132" s="131" t="str">
        <f t="shared" si="63"/>
        <v/>
      </c>
      <c r="AD132" s="131" t="str">
        <f t="shared" si="63"/>
        <v/>
      </c>
      <c r="AE132" s="131" t="str">
        <f t="shared" si="63"/>
        <v/>
      </c>
      <c r="AF132" s="131" t="str">
        <f t="shared" si="64"/>
        <v/>
      </c>
      <c r="AG132" s="131" t="str">
        <f t="shared" si="64"/>
        <v/>
      </c>
      <c r="AH132" s="131" t="str">
        <f t="shared" si="64"/>
        <v/>
      </c>
      <c r="AI132" s="131" t="str">
        <f t="shared" si="64"/>
        <v/>
      </c>
      <c r="AJ132" s="131" t="str">
        <f t="shared" si="64"/>
        <v/>
      </c>
      <c r="AK132" s="131" t="str">
        <f t="shared" si="64"/>
        <v/>
      </c>
      <c r="AL132" s="131" t="str">
        <f t="shared" si="64"/>
        <v/>
      </c>
      <c r="AM132" s="131" t="str">
        <f t="shared" si="64"/>
        <v/>
      </c>
      <c r="AN132" s="131" t="str">
        <f t="shared" si="64"/>
        <v/>
      </c>
      <c r="AO132" s="131" t="str">
        <f t="shared" si="64"/>
        <v/>
      </c>
      <c r="AP132" s="131" t="str">
        <f t="shared" si="65"/>
        <v/>
      </c>
      <c r="AQ132" s="131" t="str">
        <f t="shared" si="65"/>
        <v/>
      </c>
      <c r="AR132" s="131" t="str">
        <f t="shared" si="65"/>
        <v/>
      </c>
      <c r="AS132" s="131" t="str">
        <f t="shared" si="65"/>
        <v/>
      </c>
      <c r="AT132" s="131" t="str">
        <f t="shared" si="65"/>
        <v/>
      </c>
      <c r="AU132" s="131" t="str">
        <f t="shared" si="65"/>
        <v/>
      </c>
      <c r="AV132" s="131" t="str">
        <f t="shared" si="65"/>
        <v/>
      </c>
      <c r="AW132" s="131" t="str">
        <f t="shared" si="65"/>
        <v/>
      </c>
      <c r="AX132" s="131" t="str">
        <f t="shared" si="65"/>
        <v/>
      </c>
      <c r="AY132" s="131" t="str">
        <f t="shared" si="65"/>
        <v/>
      </c>
      <c r="AZ132" s="131" t="str">
        <f t="shared" si="65"/>
        <v/>
      </c>
    </row>
    <row r="133" spans="1:52" x14ac:dyDescent="0.2">
      <c r="A133" s="135">
        <v>124</v>
      </c>
      <c r="B133" s="131" t="str">
        <f t="shared" si="61"/>
        <v/>
      </c>
      <c r="C133" s="131" t="str">
        <f t="shared" si="61"/>
        <v/>
      </c>
      <c r="D133" s="131" t="str">
        <f t="shared" si="61"/>
        <v/>
      </c>
      <c r="E133" s="131" t="str">
        <f t="shared" si="61"/>
        <v/>
      </c>
      <c r="F133" s="131" t="str">
        <f t="shared" si="61"/>
        <v/>
      </c>
      <c r="G133" s="131" t="str">
        <f t="shared" si="61"/>
        <v/>
      </c>
      <c r="H133" s="131" t="str">
        <f t="shared" si="61"/>
        <v/>
      </c>
      <c r="I133" s="131" t="str">
        <f t="shared" si="61"/>
        <v/>
      </c>
      <c r="J133" s="131" t="str">
        <f t="shared" si="61"/>
        <v/>
      </c>
      <c r="K133" s="131" t="str">
        <f t="shared" si="61"/>
        <v/>
      </c>
      <c r="L133" s="131" t="str">
        <f t="shared" si="62"/>
        <v/>
      </c>
      <c r="M133" s="131" t="str">
        <f t="shared" si="62"/>
        <v/>
      </c>
      <c r="N133" s="131" t="str">
        <f t="shared" si="62"/>
        <v/>
      </c>
      <c r="O133" s="131" t="str">
        <f t="shared" si="62"/>
        <v/>
      </c>
      <c r="P133" s="131" t="str">
        <f t="shared" si="62"/>
        <v/>
      </c>
      <c r="Q133" s="131" t="str">
        <f t="shared" si="62"/>
        <v/>
      </c>
      <c r="R133" s="131" t="str">
        <f t="shared" si="62"/>
        <v/>
      </c>
      <c r="S133" s="131" t="str">
        <f t="shared" si="62"/>
        <v/>
      </c>
      <c r="T133" s="131" t="str">
        <f t="shared" si="62"/>
        <v/>
      </c>
      <c r="U133" s="131" t="str">
        <f t="shared" si="62"/>
        <v/>
      </c>
      <c r="V133" s="131" t="str">
        <f t="shared" si="63"/>
        <v/>
      </c>
      <c r="W133" s="131" t="str">
        <f t="shared" si="63"/>
        <v/>
      </c>
      <c r="X133" s="131" t="str">
        <f t="shared" si="63"/>
        <v/>
      </c>
      <c r="Y133" s="131" t="str">
        <f t="shared" si="63"/>
        <v/>
      </c>
      <c r="Z133" s="131" t="str">
        <f t="shared" si="63"/>
        <v/>
      </c>
      <c r="AA133" s="131" t="str">
        <f t="shared" si="63"/>
        <v/>
      </c>
      <c r="AB133" s="131" t="str">
        <f t="shared" si="63"/>
        <v/>
      </c>
      <c r="AC133" s="131" t="str">
        <f t="shared" si="63"/>
        <v/>
      </c>
      <c r="AD133" s="131" t="str">
        <f t="shared" si="63"/>
        <v/>
      </c>
      <c r="AE133" s="131" t="str">
        <f t="shared" si="63"/>
        <v/>
      </c>
      <c r="AF133" s="131" t="str">
        <f t="shared" si="64"/>
        <v/>
      </c>
      <c r="AG133" s="131" t="str">
        <f t="shared" si="64"/>
        <v/>
      </c>
      <c r="AH133" s="131" t="str">
        <f t="shared" si="64"/>
        <v/>
      </c>
      <c r="AI133" s="131" t="str">
        <f t="shared" si="64"/>
        <v/>
      </c>
      <c r="AJ133" s="131" t="str">
        <f t="shared" si="64"/>
        <v/>
      </c>
      <c r="AK133" s="131" t="str">
        <f t="shared" si="64"/>
        <v/>
      </c>
      <c r="AL133" s="131" t="str">
        <f t="shared" si="64"/>
        <v/>
      </c>
      <c r="AM133" s="131" t="str">
        <f t="shared" si="64"/>
        <v/>
      </c>
      <c r="AN133" s="131" t="str">
        <f t="shared" si="64"/>
        <v/>
      </c>
      <c r="AO133" s="131" t="str">
        <f t="shared" si="64"/>
        <v/>
      </c>
      <c r="AP133" s="131" t="str">
        <f t="shared" si="65"/>
        <v/>
      </c>
      <c r="AQ133" s="131" t="str">
        <f t="shared" si="65"/>
        <v/>
      </c>
      <c r="AR133" s="131" t="str">
        <f t="shared" si="65"/>
        <v/>
      </c>
      <c r="AS133" s="131" t="str">
        <f t="shared" si="65"/>
        <v/>
      </c>
      <c r="AT133" s="131" t="str">
        <f t="shared" si="65"/>
        <v/>
      </c>
      <c r="AU133" s="131" t="str">
        <f t="shared" si="65"/>
        <v/>
      </c>
      <c r="AV133" s="131" t="str">
        <f t="shared" si="65"/>
        <v/>
      </c>
      <c r="AW133" s="131" t="str">
        <f t="shared" si="65"/>
        <v/>
      </c>
      <c r="AX133" s="131" t="str">
        <f t="shared" si="65"/>
        <v/>
      </c>
      <c r="AY133" s="131" t="str">
        <f t="shared" si="65"/>
        <v/>
      </c>
      <c r="AZ133" s="131" t="str">
        <f t="shared" si="65"/>
        <v/>
      </c>
    </row>
    <row r="134" spans="1:52" x14ac:dyDescent="0.2">
      <c r="A134" s="135">
        <v>125</v>
      </c>
      <c r="B134" s="131" t="str">
        <f t="shared" si="61"/>
        <v/>
      </c>
      <c r="C134" s="131" t="str">
        <f t="shared" si="61"/>
        <v/>
      </c>
      <c r="D134" s="131" t="str">
        <f t="shared" si="61"/>
        <v/>
      </c>
      <c r="E134" s="131" t="str">
        <f t="shared" si="61"/>
        <v/>
      </c>
      <c r="F134" s="131" t="str">
        <f t="shared" si="61"/>
        <v/>
      </c>
      <c r="G134" s="131" t="str">
        <f t="shared" si="61"/>
        <v/>
      </c>
      <c r="H134" s="131" t="str">
        <f t="shared" si="61"/>
        <v/>
      </c>
      <c r="I134" s="131" t="str">
        <f t="shared" si="61"/>
        <v/>
      </c>
      <c r="J134" s="131" t="str">
        <f t="shared" si="61"/>
        <v/>
      </c>
      <c r="K134" s="131" t="str">
        <f t="shared" si="61"/>
        <v/>
      </c>
      <c r="L134" s="131" t="str">
        <f t="shared" si="62"/>
        <v/>
      </c>
      <c r="M134" s="131" t="str">
        <f t="shared" si="62"/>
        <v/>
      </c>
      <c r="N134" s="131" t="str">
        <f t="shared" si="62"/>
        <v/>
      </c>
      <c r="O134" s="131" t="str">
        <f t="shared" si="62"/>
        <v/>
      </c>
      <c r="P134" s="131" t="str">
        <f t="shared" si="62"/>
        <v/>
      </c>
      <c r="Q134" s="131" t="str">
        <f t="shared" si="62"/>
        <v/>
      </c>
      <c r="R134" s="131" t="str">
        <f t="shared" si="62"/>
        <v/>
      </c>
      <c r="S134" s="131" t="str">
        <f t="shared" si="62"/>
        <v/>
      </c>
      <c r="T134" s="131" t="str">
        <f t="shared" si="62"/>
        <v/>
      </c>
      <c r="U134" s="131" t="str">
        <f t="shared" si="62"/>
        <v/>
      </c>
      <c r="V134" s="131" t="str">
        <f t="shared" si="63"/>
        <v/>
      </c>
      <c r="W134" s="131" t="str">
        <f t="shared" si="63"/>
        <v/>
      </c>
      <c r="X134" s="131" t="str">
        <f t="shared" si="63"/>
        <v/>
      </c>
      <c r="Y134" s="131" t="str">
        <f t="shared" si="63"/>
        <v/>
      </c>
      <c r="Z134" s="131" t="str">
        <f t="shared" si="63"/>
        <v/>
      </c>
      <c r="AA134" s="131" t="str">
        <f t="shared" si="63"/>
        <v/>
      </c>
      <c r="AB134" s="131" t="str">
        <f t="shared" si="63"/>
        <v/>
      </c>
      <c r="AC134" s="131" t="str">
        <f t="shared" si="63"/>
        <v/>
      </c>
      <c r="AD134" s="131" t="str">
        <f t="shared" si="63"/>
        <v/>
      </c>
      <c r="AE134" s="131" t="str">
        <f t="shared" si="63"/>
        <v/>
      </c>
      <c r="AF134" s="131" t="str">
        <f t="shared" si="64"/>
        <v/>
      </c>
      <c r="AG134" s="131" t="str">
        <f t="shared" si="64"/>
        <v/>
      </c>
      <c r="AH134" s="131" t="str">
        <f t="shared" si="64"/>
        <v/>
      </c>
      <c r="AI134" s="131" t="str">
        <f t="shared" si="64"/>
        <v/>
      </c>
      <c r="AJ134" s="131" t="str">
        <f t="shared" si="64"/>
        <v/>
      </c>
      <c r="AK134" s="131" t="str">
        <f t="shared" si="64"/>
        <v/>
      </c>
      <c r="AL134" s="131" t="str">
        <f t="shared" si="64"/>
        <v/>
      </c>
      <c r="AM134" s="131" t="str">
        <f t="shared" si="64"/>
        <v/>
      </c>
      <c r="AN134" s="131" t="str">
        <f t="shared" si="64"/>
        <v/>
      </c>
      <c r="AO134" s="131" t="str">
        <f t="shared" si="64"/>
        <v/>
      </c>
      <c r="AP134" s="131" t="str">
        <f t="shared" si="65"/>
        <v/>
      </c>
      <c r="AQ134" s="131" t="str">
        <f t="shared" si="65"/>
        <v/>
      </c>
      <c r="AR134" s="131" t="str">
        <f t="shared" si="65"/>
        <v/>
      </c>
      <c r="AS134" s="131" t="str">
        <f t="shared" si="65"/>
        <v/>
      </c>
      <c r="AT134" s="131" t="str">
        <f t="shared" si="65"/>
        <v/>
      </c>
      <c r="AU134" s="131" t="str">
        <f t="shared" si="65"/>
        <v/>
      </c>
      <c r="AV134" s="131" t="str">
        <f t="shared" si="65"/>
        <v/>
      </c>
      <c r="AW134" s="131" t="str">
        <f t="shared" si="65"/>
        <v/>
      </c>
      <c r="AX134" s="131" t="str">
        <f t="shared" si="65"/>
        <v/>
      </c>
      <c r="AY134" s="131" t="str">
        <f t="shared" si="65"/>
        <v/>
      </c>
      <c r="AZ134" s="131" t="str">
        <f t="shared" si="65"/>
        <v/>
      </c>
    </row>
    <row r="135" spans="1:52" x14ac:dyDescent="0.2">
      <c r="A135" s="135">
        <v>126</v>
      </c>
      <c r="B135" s="131" t="str">
        <f t="shared" si="61"/>
        <v/>
      </c>
      <c r="C135" s="131" t="str">
        <f t="shared" si="61"/>
        <v/>
      </c>
      <c r="D135" s="131" t="str">
        <f t="shared" si="61"/>
        <v/>
      </c>
      <c r="E135" s="131" t="str">
        <f t="shared" si="61"/>
        <v/>
      </c>
      <c r="F135" s="131" t="str">
        <f t="shared" si="61"/>
        <v/>
      </c>
      <c r="G135" s="131" t="str">
        <f t="shared" si="61"/>
        <v/>
      </c>
      <c r="H135" s="131" t="str">
        <f t="shared" si="61"/>
        <v/>
      </c>
      <c r="I135" s="131" t="str">
        <f t="shared" si="61"/>
        <v/>
      </c>
      <c r="J135" s="131" t="str">
        <f t="shared" si="61"/>
        <v/>
      </c>
      <c r="K135" s="131" t="str">
        <f t="shared" si="61"/>
        <v/>
      </c>
      <c r="L135" s="131" t="str">
        <f t="shared" si="62"/>
        <v/>
      </c>
      <c r="M135" s="131" t="str">
        <f t="shared" si="62"/>
        <v/>
      </c>
      <c r="N135" s="131" t="str">
        <f t="shared" si="62"/>
        <v/>
      </c>
      <c r="O135" s="131" t="str">
        <f t="shared" si="62"/>
        <v/>
      </c>
      <c r="P135" s="131" t="str">
        <f t="shared" si="62"/>
        <v/>
      </c>
      <c r="Q135" s="131" t="str">
        <f t="shared" si="62"/>
        <v/>
      </c>
      <c r="R135" s="131" t="str">
        <f t="shared" si="62"/>
        <v/>
      </c>
      <c r="S135" s="131" t="str">
        <f t="shared" si="62"/>
        <v/>
      </c>
      <c r="T135" s="131" t="str">
        <f t="shared" si="62"/>
        <v/>
      </c>
      <c r="U135" s="131" t="str">
        <f t="shared" si="62"/>
        <v/>
      </c>
      <c r="V135" s="131" t="str">
        <f t="shared" si="63"/>
        <v/>
      </c>
      <c r="W135" s="131" t="str">
        <f t="shared" si="63"/>
        <v/>
      </c>
      <c r="X135" s="131" t="str">
        <f t="shared" si="63"/>
        <v/>
      </c>
      <c r="Y135" s="131" t="str">
        <f t="shared" si="63"/>
        <v/>
      </c>
      <c r="Z135" s="131" t="str">
        <f t="shared" si="63"/>
        <v/>
      </c>
      <c r="AA135" s="131" t="str">
        <f t="shared" si="63"/>
        <v/>
      </c>
      <c r="AB135" s="131" t="str">
        <f t="shared" si="63"/>
        <v/>
      </c>
      <c r="AC135" s="131" t="str">
        <f t="shared" si="63"/>
        <v/>
      </c>
      <c r="AD135" s="131" t="str">
        <f t="shared" si="63"/>
        <v/>
      </c>
      <c r="AE135" s="131" t="str">
        <f t="shared" si="63"/>
        <v/>
      </c>
      <c r="AF135" s="131" t="str">
        <f t="shared" si="64"/>
        <v/>
      </c>
      <c r="AG135" s="131" t="str">
        <f t="shared" si="64"/>
        <v/>
      </c>
      <c r="AH135" s="131" t="str">
        <f t="shared" si="64"/>
        <v/>
      </c>
      <c r="AI135" s="131" t="str">
        <f t="shared" si="64"/>
        <v/>
      </c>
      <c r="AJ135" s="131" t="str">
        <f t="shared" si="64"/>
        <v/>
      </c>
      <c r="AK135" s="131" t="str">
        <f t="shared" si="64"/>
        <v/>
      </c>
      <c r="AL135" s="131" t="str">
        <f t="shared" si="64"/>
        <v/>
      </c>
      <c r="AM135" s="131" t="str">
        <f t="shared" si="64"/>
        <v/>
      </c>
      <c r="AN135" s="131" t="str">
        <f t="shared" si="64"/>
        <v/>
      </c>
      <c r="AO135" s="131" t="str">
        <f t="shared" si="64"/>
        <v/>
      </c>
      <c r="AP135" s="131" t="str">
        <f t="shared" si="65"/>
        <v/>
      </c>
      <c r="AQ135" s="131" t="str">
        <f t="shared" si="65"/>
        <v/>
      </c>
      <c r="AR135" s="131" t="str">
        <f t="shared" si="65"/>
        <v/>
      </c>
      <c r="AS135" s="131" t="str">
        <f t="shared" si="65"/>
        <v/>
      </c>
      <c r="AT135" s="131" t="str">
        <f t="shared" si="65"/>
        <v/>
      </c>
      <c r="AU135" s="131" t="str">
        <f t="shared" si="65"/>
        <v/>
      </c>
      <c r="AV135" s="131" t="str">
        <f t="shared" si="65"/>
        <v/>
      </c>
      <c r="AW135" s="131" t="str">
        <f t="shared" si="65"/>
        <v/>
      </c>
      <c r="AX135" s="131" t="str">
        <f t="shared" si="65"/>
        <v/>
      </c>
      <c r="AY135" s="131" t="str">
        <f t="shared" si="65"/>
        <v/>
      </c>
      <c r="AZ135" s="131" t="str">
        <f t="shared" si="65"/>
        <v/>
      </c>
    </row>
    <row r="136" spans="1:52" x14ac:dyDescent="0.2">
      <c r="A136" s="135">
        <v>127</v>
      </c>
      <c r="B136" s="131" t="str">
        <f t="shared" si="61"/>
        <v/>
      </c>
      <c r="C136" s="131" t="str">
        <f t="shared" si="61"/>
        <v/>
      </c>
      <c r="D136" s="131" t="str">
        <f t="shared" si="61"/>
        <v/>
      </c>
      <c r="E136" s="131" t="str">
        <f t="shared" si="61"/>
        <v/>
      </c>
      <c r="F136" s="131" t="str">
        <f t="shared" si="61"/>
        <v/>
      </c>
      <c r="G136" s="131" t="str">
        <f t="shared" si="61"/>
        <v/>
      </c>
      <c r="H136" s="131" t="str">
        <f t="shared" si="61"/>
        <v/>
      </c>
      <c r="I136" s="131" t="str">
        <f t="shared" si="61"/>
        <v/>
      </c>
      <c r="J136" s="131" t="str">
        <f t="shared" si="61"/>
        <v/>
      </c>
      <c r="K136" s="131" t="str">
        <f t="shared" si="61"/>
        <v/>
      </c>
      <c r="L136" s="131" t="str">
        <f t="shared" si="62"/>
        <v/>
      </c>
      <c r="M136" s="131" t="str">
        <f t="shared" si="62"/>
        <v/>
      </c>
      <c r="N136" s="131" t="str">
        <f t="shared" si="62"/>
        <v/>
      </c>
      <c r="O136" s="131" t="str">
        <f t="shared" si="62"/>
        <v/>
      </c>
      <c r="P136" s="131" t="str">
        <f t="shared" si="62"/>
        <v/>
      </c>
      <c r="Q136" s="131" t="str">
        <f t="shared" si="62"/>
        <v/>
      </c>
      <c r="R136" s="131" t="str">
        <f t="shared" si="62"/>
        <v/>
      </c>
      <c r="S136" s="131" t="str">
        <f t="shared" si="62"/>
        <v/>
      </c>
      <c r="T136" s="131" t="str">
        <f t="shared" si="62"/>
        <v/>
      </c>
      <c r="U136" s="131" t="str">
        <f t="shared" si="62"/>
        <v/>
      </c>
      <c r="V136" s="131" t="str">
        <f t="shared" si="63"/>
        <v/>
      </c>
      <c r="W136" s="131" t="str">
        <f t="shared" si="63"/>
        <v/>
      </c>
      <c r="X136" s="131" t="str">
        <f t="shared" si="63"/>
        <v/>
      </c>
      <c r="Y136" s="131" t="str">
        <f t="shared" si="63"/>
        <v/>
      </c>
      <c r="Z136" s="131" t="str">
        <f t="shared" si="63"/>
        <v/>
      </c>
      <c r="AA136" s="131" t="str">
        <f t="shared" si="63"/>
        <v/>
      </c>
      <c r="AB136" s="131" t="str">
        <f t="shared" si="63"/>
        <v/>
      </c>
      <c r="AC136" s="131" t="str">
        <f t="shared" si="63"/>
        <v/>
      </c>
      <c r="AD136" s="131" t="str">
        <f t="shared" si="63"/>
        <v/>
      </c>
      <c r="AE136" s="131" t="str">
        <f t="shared" si="63"/>
        <v/>
      </c>
      <c r="AF136" s="131" t="str">
        <f t="shared" si="64"/>
        <v/>
      </c>
      <c r="AG136" s="131" t="str">
        <f t="shared" si="64"/>
        <v/>
      </c>
      <c r="AH136" s="131" t="str">
        <f t="shared" si="64"/>
        <v/>
      </c>
      <c r="AI136" s="131" t="str">
        <f t="shared" si="64"/>
        <v/>
      </c>
      <c r="AJ136" s="131" t="str">
        <f t="shared" si="64"/>
        <v/>
      </c>
      <c r="AK136" s="131" t="str">
        <f t="shared" si="64"/>
        <v/>
      </c>
      <c r="AL136" s="131" t="str">
        <f t="shared" si="64"/>
        <v/>
      </c>
      <c r="AM136" s="131" t="str">
        <f t="shared" si="64"/>
        <v/>
      </c>
      <c r="AN136" s="131" t="str">
        <f t="shared" si="64"/>
        <v/>
      </c>
      <c r="AO136" s="131" t="str">
        <f t="shared" si="64"/>
        <v/>
      </c>
      <c r="AP136" s="131" t="str">
        <f t="shared" si="65"/>
        <v/>
      </c>
      <c r="AQ136" s="131" t="str">
        <f t="shared" si="65"/>
        <v/>
      </c>
      <c r="AR136" s="131" t="str">
        <f t="shared" si="65"/>
        <v/>
      </c>
      <c r="AS136" s="131" t="str">
        <f t="shared" si="65"/>
        <v/>
      </c>
      <c r="AT136" s="131" t="str">
        <f t="shared" si="65"/>
        <v/>
      </c>
      <c r="AU136" s="131" t="str">
        <f t="shared" si="65"/>
        <v/>
      </c>
      <c r="AV136" s="131" t="str">
        <f t="shared" si="65"/>
        <v/>
      </c>
      <c r="AW136" s="131" t="str">
        <f t="shared" si="65"/>
        <v/>
      </c>
      <c r="AX136" s="131" t="str">
        <f t="shared" si="65"/>
        <v/>
      </c>
      <c r="AY136" s="131" t="str">
        <f t="shared" si="65"/>
        <v/>
      </c>
      <c r="AZ136" s="131" t="str">
        <f t="shared" si="65"/>
        <v/>
      </c>
    </row>
    <row r="137" spans="1:52" x14ac:dyDescent="0.2">
      <c r="A137" s="135">
        <v>128</v>
      </c>
      <c r="B137" s="131" t="str">
        <f t="shared" si="61"/>
        <v/>
      </c>
      <c r="C137" s="131" t="str">
        <f t="shared" si="61"/>
        <v/>
      </c>
      <c r="D137" s="131" t="str">
        <f t="shared" si="61"/>
        <v/>
      </c>
      <c r="E137" s="131" t="str">
        <f t="shared" si="61"/>
        <v/>
      </c>
      <c r="F137" s="131" t="str">
        <f t="shared" si="61"/>
        <v/>
      </c>
      <c r="G137" s="131" t="str">
        <f t="shared" si="61"/>
        <v/>
      </c>
      <c r="H137" s="131" t="str">
        <f t="shared" si="61"/>
        <v/>
      </c>
      <c r="I137" s="131" t="str">
        <f t="shared" si="61"/>
        <v/>
      </c>
      <c r="J137" s="131" t="str">
        <f t="shared" si="61"/>
        <v/>
      </c>
      <c r="K137" s="131" t="str">
        <f t="shared" si="61"/>
        <v/>
      </c>
      <c r="L137" s="131" t="str">
        <f t="shared" si="62"/>
        <v/>
      </c>
      <c r="M137" s="131" t="str">
        <f t="shared" si="62"/>
        <v/>
      </c>
      <c r="N137" s="131" t="str">
        <f t="shared" si="62"/>
        <v/>
      </c>
      <c r="O137" s="131" t="str">
        <f t="shared" si="62"/>
        <v/>
      </c>
      <c r="P137" s="131" t="str">
        <f t="shared" si="62"/>
        <v/>
      </c>
      <c r="Q137" s="131" t="str">
        <f t="shared" si="62"/>
        <v/>
      </c>
      <c r="R137" s="131" t="str">
        <f t="shared" si="62"/>
        <v/>
      </c>
      <c r="S137" s="131" t="str">
        <f t="shared" si="62"/>
        <v/>
      </c>
      <c r="T137" s="131" t="str">
        <f t="shared" si="62"/>
        <v/>
      </c>
      <c r="U137" s="131" t="str">
        <f t="shared" si="62"/>
        <v/>
      </c>
      <c r="V137" s="131" t="str">
        <f t="shared" si="63"/>
        <v/>
      </c>
      <c r="W137" s="131" t="str">
        <f t="shared" si="63"/>
        <v/>
      </c>
      <c r="X137" s="131" t="str">
        <f t="shared" si="63"/>
        <v/>
      </c>
      <c r="Y137" s="131" t="str">
        <f t="shared" si="63"/>
        <v/>
      </c>
      <c r="Z137" s="131" t="str">
        <f t="shared" si="63"/>
        <v/>
      </c>
      <c r="AA137" s="131" t="str">
        <f t="shared" si="63"/>
        <v/>
      </c>
      <c r="AB137" s="131" t="str">
        <f t="shared" si="63"/>
        <v/>
      </c>
      <c r="AC137" s="131" t="str">
        <f t="shared" si="63"/>
        <v/>
      </c>
      <c r="AD137" s="131" t="str">
        <f t="shared" si="63"/>
        <v/>
      </c>
      <c r="AE137" s="131" t="str">
        <f t="shared" si="63"/>
        <v/>
      </c>
      <c r="AF137" s="131" t="str">
        <f t="shared" si="64"/>
        <v/>
      </c>
      <c r="AG137" s="131" t="str">
        <f t="shared" si="64"/>
        <v/>
      </c>
      <c r="AH137" s="131" t="str">
        <f t="shared" si="64"/>
        <v/>
      </c>
      <c r="AI137" s="131" t="str">
        <f t="shared" si="64"/>
        <v/>
      </c>
      <c r="AJ137" s="131" t="str">
        <f t="shared" si="64"/>
        <v/>
      </c>
      <c r="AK137" s="131" t="str">
        <f t="shared" si="64"/>
        <v/>
      </c>
      <c r="AL137" s="131" t="str">
        <f t="shared" si="64"/>
        <v/>
      </c>
      <c r="AM137" s="131" t="str">
        <f t="shared" si="64"/>
        <v/>
      </c>
      <c r="AN137" s="131" t="str">
        <f t="shared" si="64"/>
        <v/>
      </c>
      <c r="AO137" s="131" t="str">
        <f t="shared" si="64"/>
        <v/>
      </c>
      <c r="AP137" s="131" t="str">
        <f t="shared" si="65"/>
        <v/>
      </c>
      <c r="AQ137" s="131" t="str">
        <f t="shared" si="65"/>
        <v/>
      </c>
      <c r="AR137" s="131" t="str">
        <f t="shared" si="65"/>
        <v/>
      </c>
      <c r="AS137" s="131" t="str">
        <f t="shared" si="65"/>
        <v/>
      </c>
      <c r="AT137" s="131" t="str">
        <f t="shared" si="65"/>
        <v/>
      </c>
      <c r="AU137" s="131" t="str">
        <f t="shared" si="65"/>
        <v/>
      </c>
      <c r="AV137" s="131" t="str">
        <f t="shared" si="65"/>
        <v/>
      </c>
      <c r="AW137" s="131" t="str">
        <f t="shared" si="65"/>
        <v/>
      </c>
      <c r="AX137" s="131" t="str">
        <f t="shared" si="65"/>
        <v/>
      </c>
      <c r="AY137" s="131" t="str">
        <f t="shared" si="65"/>
        <v/>
      </c>
      <c r="AZ137" s="131" t="str">
        <f t="shared" si="65"/>
        <v/>
      </c>
    </row>
    <row r="138" spans="1:52" x14ac:dyDescent="0.2">
      <c r="A138" s="135">
        <v>129</v>
      </c>
      <c r="B138" s="131" t="str">
        <f t="shared" si="61"/>
        <v/>
      </c>
      <c r="C138" s="131" t="str">
        <f t="shared" si="61"/>
        <v/>
      </c>
      <c r="D138" s="131" t="str">
        <f t="shared" si="61"/>
        <v/>
      </c>
      <c r="E138" s="131" t="str">
        <f t="shared" si="61"/>
        <v/>
      </c>
      <c r="F138" s="131" t="str">
        <f t="shared" si="61"/>
        <v/>
      </c>
      <c r="G138" s="131" t="str">
        <f t="shared" si="61"/>
        <v/>
      </c>
      <c r="H138" s="131" t="str">
        <f t="shared" si="61"/>
        <v/>
      </c>
      <c r="I138" s="131" t="str">
        <f t="shared" si="61"/>
        <v/>
      </c>
      <c r="J138" s="131" t="str">
        <f t="shared" si="61"/>
        <v/>
      </c>
      <c r="K138" s="131" t="str">
        <f t="shared" si="61"/>
        <v/>
      </c>
      <c r="L138" s="131" t="str">
        <f t="shared" si="62"/>
        <v/>
      </c>
      <c r="M138" s="131" t="str">
        <f t="shared" si="62"/>
        <v/>
      </c>
      <c r="N138" s="131" t="str">
        <f t="shared" si="62"/>
        <v/>
      </c>
      <c r="O138" s="131" t="str">
        <f t="shared" si="62"/>
        <v/>
      </c>
      <c r="P138" s="131" t="str">
        <f t="shared" si="62"/>
        <v/>
      </c>
      <c r="Q138" s="131" t="str">
        <f t="shared" si="62"/>
        <v/>
      </c>
      <c r="R138" s="131" t="str">
        <f t="shared" si="62"/>
        <v/>
      </c>
      <c r="S138" s="131" t="str">
        <f t="shared" si="62"/>
        <v/>
      </c>
      <c r="T138" s="131" t="str">
        <f t="shared" si="62"/>
        <v/>
      </c>
      <c r="U138" s="131" t="str">
        <f t="shared" si="62"/>
        <v/>
      </c>
      <c r="V138" s="131" t="str">
        <f t="shared" si="63"/>
        <v/>
      </c>
      <c r="W138" s="131" t="str">
        <f t="shared" si="63"/>
        <v/>
      </c>
      <c r="X138" s="131" t="str">
        <f t="shared" si="63"/>
        <v/>
      </c>
      <c r="Y138" s="131" t="str">
        <f t="shared" si="63"/>
        <v/>
      </c>
      <c r="Z138" s="131" t="str">
        <f t="shared" si="63"/>
        <v/>
      </c>
      <c r="AA138" s="131" t="str">
        <f t="shared" si="63"/>
        <v/>
      </c>
      <c r="AB138" s="131" t="str">
        <f t="shared" si="63"/>
        <v/>
      </c>
      <c r="AC138" s="131" t="str">
        <f t="shared" si="63"/>
        <v/>
      </c>
      <c r="AD138" s="131" t="str">
        <f t="shared" si="63"/>
        <v/>
      </c>
      <c r="AE138" s="131" t="str">
        <f t="shared" si="63"/>
        <v/>
      </c>
      <c r="AF138" s="131" t="str">
        <f t="shared" si="64"/>
        <v/>
      </c>
      <c r="AG138" s="131" t="str">
        <f t="shared" si="64"/>
        <v/>
      </c>
      <c r="AH138" s="131" t="str">
        <f t="shared" si="64"/>
        <v/>
      </c>
      <c r="AI138" s="131" t="str">
        <f t="shared" si="64"/>
        <v/>
      </c>
      <c r="AJ138" s="131" t="str">
        <f t="shared" si="64"/>
        <v/>
      </c>
      <c r="AK138" s="131" t="str">
        <f t="shared" si="64"/>
        <v/>
      </c>
      <c r="AL138" s="131" t="str">
        <f t="shared" si="64"/>
        <v/>
      </c>
      <c r="AM138" s="131" t="str">
        <f t="shared" si="64"/>
        <v/>
      </c>
      <c r="AN138" s="131" t="str">
        <f t="shared" si="64"/>
        <v/>
      </c>
      <c r="AO138" s="131" t="str">
        <f t="shared" si="64"/>
        <v/>
      </c>
      <c r="AP138" s="131" t="str">
        <f t="shared" si="65"/>
        <v/>
      </c>
      <c r="AQ138" s="131" t="str">
        <f t="shared" si="65"/>
        <v/>
      </c>
      <c r="AR138" s="131" t="str">
        <f t="shared" si="65"/>
        <v/>
      </c>
      <c r="AS138" s="131" t="str">
        <f t="shared" si="65"/>
        <v/>
      </c>
      <c r="AT138" s="131" t="str">
        <f t="shared" si="65"/>
        <v/>
      </c>
      <c r="AU138" s="131" t="str">
        <f t="shared" si="65"/>
        <v/>
      </c>
      <c r="AV138" s="131" t="str">
        <f t="shared" si="65"/>
        <v/>
      </c>
      <c r="AW138" s="131" t="str">
        <f t="shared" si="65"/>
        <v/>
      </c>
      <c r="AX138" s="131" t="str">
        <f t="shared" si="65"/>
        <v/>
      </c>
      <c r="AY138" s="131" t="str">
        <f t="shared" si="65"/>
        <v/>
      </c>
      <c r="AZ138" s="131" t="str">
        <f t="shared" si="65"/>
        <v/>
      </c>
    </row>
    <row r="139" spans="1:52" x14ac:dyDescent="0.2">
      <c r="A139" s="135">
        <v>130</v>
      </c>
      <c r="B139" s="131" t="str">
        <f t="shared" si="61"/>
        <v/>
      </c>
      <c r="C139" s="131" t="str">
        <f t="shared" si="61"/>
        <v/>
      </c>
      <c r="D139" s="131" t="str">
        <f t="shared" si="61"/>
        <v/>
      </c>
      <c r="E139" s="131" t="str">
        <f t="shared" si="61"/>
        <v/>
      </c>
      <c r="F139" s="131" t="str">
        <f t="shared" si="61"/>
        <v/>
      </c>
      <c r="G139" s="131" t="str">
        <f t="shared" si="61"/>
        <v/>
      </c>
      <c r="H139" s="131" t="str">
        <f t="shared" si="61"/>
        <v/>
      </c>
      <c r="I139" s="131" t="str">
        <f t="shared" si="61"/>
        <v/>
      </c>
      <c r="J139" s="131" t="str">
        <f t="shared" si="61"/>
        <v/>
      </c>
      <c r="K139" s="131" t="str">
        <f t="shared" si="61"/>
        <v/>
      </c>
      <c r="L139" s="131" t="str">
        <f t="shared" si="62"/>
        <v/>
      </c>
      <c r="M139" s="131" t="str">
        <f t="shared" si="62"/>
        <v/>
      </c>
      <c r="N139" s="131" t="str">
        <f t="shared" si="62"/>
        <v/>
      </c>
      <c r="O139" s="131" t="str">
        <f t="shared" si="62"/>
        <v/>
      </c>
      <c r="P139" s="131" t="str">
        <f t="shared" si="62"/>
        <v/>
      </c>
      <c r="Q139" s="131" t="str">
        <f t="shared" si="62"/>
        <v/>
      </c>
      <c r="R139" s="131" t="str">
        <f t="shared" si="62"/>
        <v/>
      </c>
      <c r="S139" s="131" t="str">
        <f t="shared" si="62"/>
        <v/>
      </c>
      <c r="T139" s="131" t="str">
        <f t="shared" si="62"/>
        <v/>
      </c>
      <c r="U139" s="131" t="str">
        <f t="shared" si="62"/>
        <v/>
      </c>
      <c r="V139" s="131" t="str">
        <f t="shared" si="63"/>
        <v/>
      </c>
      <c r="W139" s="131" t="str">
        <f t="shared" si="63"/>
        <v/>
      </c>
      <c r="X139" s="131" t="str">
        <f t="shared" si="63"/>
        <v/>
      </c>
      <c r="Y139" s="131" t="str">
        <f t="shared" si="63"/>
        <v/>
      </c>
      <c r="Z139" s="131" t="str">
        <f t="shared" si="63"/>
        <v/>
      </c>
      <c r="AA139" s="131" t="str">
        <f t="shared" si="63"/>
        <v/>
      </c>
      <c r="AB139" s="131" t="str">
        <f t="shared" si="63"/>
        <v/>
      </c>
      <c r="AC139" s="131" t="str">
        <f t="shared" si="63"/>
        <v/>
      </c>
      <c r="AD139" s="131" t="str">
        <f t="shared" si="63"/>
        <v/>
      </c>
      <c r="AE139" s="131" t="str">
        <f t="shared" si="63"/>
        <v/>
      </c>
      <c r="AF139" s="131" t="str">
        <f t="shared" si="64"/>
        <v/>
      </c>
      <c r="AG139" s="131" t="str">
        <f t="shared" si="64"/>
        <v/>
      </c>
      <c r="AH139" s="131" t="str">
        <f t="shared" si="64"/>
        <v/>
      </c>
      <c r="AI139" s="131" t="str">
        <f t="shared" si="64"/>
        <v/>
      </c>
      <c r="AJ139" s="131" t="str">
        <f t="shared" si="64"/>
        <v/>
      </c>
      <c r="AK139" s="131" t="str">
        <f t="shared" si="64"/>
        <v/>
      </c>
      <c r="AL139" s="131" t="str">
        <f t="shared" si="64"/>
        <v/>
      </c>
      <c r="AM139" s="131" t="str">
        <f t="shared" si="64"/>
        <v/>
      </c>
      <c r="AN139" s="131" t="str">
        <f t="shared" si="64"/>
        <v/>
      </c>
      <c r="AO139" s="131" t="str">
        <f t="shared" si="64"/>
        <v/>
      </c>
      <c r="AP139" s="131" t="str">
        <f t="shared" si="65"/>
        <v/>
      </c>
      <c r="AQ139" s="131" t="str">
        <f t="shared" si="65"/>
        <v/>
      </c>
      <c r="AR139" s="131" t="str">
        <f t="shared" si="65"/>
        <v/>
      </c>
      <c r="AS139" s="131" t="str">
        <f t="shared" si="65"/>
        <v/>
      </c>
      <c r="AT139" s="131" t="str">
        <f t="shared" si="65"/>
        <v/>
      </c>
      <c r="AU139" s="131" t="str">
        <f t="shared" si="65"/>
        <v/>
      </c>
      <c r="AV139" s="131" t="str">
        <f t="shared" si="65"/>
        <v/>
      </c>
      <c r="AW139" s="131" t="str">
        <f t="shared" si="65"/>
        <v/>
      </c>
      <c r="AX139" s="131" t="str">
        <f t="shared" si="65"/>
        <v/>
      </c>
      <c r="AY139" s="131" t="str">
        <f t="shared" si="65"/>
        <v/>
      </c>
      <c r="AZ139" s="131" t="str">
        <f t="shared" si="65"/>
        <v/>
      </c>
    </row>
    <row r="140" spans="1:52" x14ac:dyDescent="0.2">
      <c r="A140" s="135">
        <v>131</v>
      </c>
      <c r="B140" s="131" t="str">
        <f t="shared" ref="B140:K149" si="66">IFERROR(VLOOKUP($B$3&amp;"_"&amp;B$8&amp;$A140,LookUpTable_CountyName_AllYears,3,FALSE),"")</f>
        <v/>
      </c>
      <c r="C140" s="131" t="str">
        <f t="shared" si="66"/>
        <v/>
      </c>
      <c r="D140" s="131" t="str">
        <f t="shared" si="66"/>
        <v/>
      </c>
      <c r="E140" s="131" t="str">
        <f t="shared" si="66"/>
        <v/>
      </c>
      <c r="F140" s="131" t="str">
        <f t="shared" si="66"/>
        <v/>
      </c>
      <c r="G140" s="131" t="str">
        <f t="shared" si="66"/>
        <v/>
      </c>
      <c r="H140" s="131" t="str">
        <f t="shared" si="66"/>
        <v/>
      </c>
      <c r="I140" s="131" t="str">
        <f t="shared" si="66"/>
        <v/>
      </c>
      <c r="J140" s="131" t="str">
        <f t="shared" si="66"/>
        <v/>
      </c>
      <c r="K140" s="131" t="str">
        <f t="shared" si="66"/>
        <v/>
      </c>
      <c r="L140" s="131" t="str">
        <f t="shared" ref="L140:U149" si="67">IFERROR(VLOOKUP($B$3&amp;"_"&amp;L$8&amp;$A140,LookUpTable_CountyName_AllYears,3,FALSE),"")</f>
        <v/>
      </c>
      <c r="M140" s="131" t="str">
        <f t="shared" si="67"/>
        <v/>
      </c>
      <c r="N140" s="131" t="str">
        <f t="shared" si="67"/>
        <v/>
      </c>
      <c r="O140" s="131" t="str">
        <f t="shared" si="67"/>
        <v/>
      </c>
      <c r="P140" s="131" t="str">
        <f t="shared" si="67"/>
        <v/>
      </c>
      <c r="Q140" s="131" t="str">
        <f t="shared" si="67"/>
        <v/>
      </c>
      <c r="R140" s="131" t="str">
        <f t="shared" si="67"/>
        <v/>
      </c>
      <c r="S140" s="131" t="str">
        <f t="shared" si="67"/>
        <v/>
      </c>
      <c r="T140" s="131" t="str">
        <f t="shared" si="67"/>
        <v/>
      </c>
      <c r="U140" s="131" t="str">
        <f t="shared" si="67"/>
        <v/>
      </c>
      <c r="V140" s="131" t="str">
        <f t="shared" ref="V140:AE149" si="68">IFERROR(VLOOKUP($B$3&amp;"_"&amp;V$8&amp;$A140,LookUpTable_CountyName_AllYears,3,FALSE),"")</f>
        <v/>
      </c>
      <c r="W140" s="131" t="str">
        <f t="shared" si="68"/>
        <v/>
      </c>
      <c r="X140" s="131" t="str">
        <f t="shared" si="68"/>
        <v/>
      </c>
      <c r="Y140" s="131" t="str">
        <f t="shared" si="68"/>
        <v/>
      </c>
      <c r="Z140" s="131" t="str">
        <f t="shared" si="68"/>
        <v/>
      </c>
      <c r="AA140" s="131" t="str">
        <f t="shared" si="68"/>
        <v/>
      </c>
      <c r="AB140" s="131" t="str">
        <f t="shared" si="68"/>
        <v/>
      </c>
      <c r="AC140" s="131" t="str">
        <f t="shared" si="68"/>
        <v/>
      </c>
      <c r="AD140" s="131" t="str">
        <f t="shared" si="68"/>
        <v/>
      </c>
      <c r="AE140" s="131" t="str">
        <f t="shared" si="68"/>
        <v/>
      </c>
      <c r="AF140" s="131" t="str">
        <f t="shared" ref="AF140:AO149" si="69">IFERROR(VLOOKUP($B$3&amp;"_"&amp;AF$8&amp;$A140,LookUpTable_CountyName_AllYears,3,FALSE),"")</f>
        <v/>
      </c>
      <c r="AG140" s="131" t="str">
        <f t="shared" si="69"/>
        <v/>
      </c>
      <c r="AH140" s="131" t="str">
        <f t="shared" si="69"/>
        <v/>
      </c>
      <c r="AI140" s="131" t="str">
        <f t="shared" si="69"/>
        <v/>
      </c>
      <c r="AJ140" s="131" t="str">
        <f t="shared" si="69"/>
        <v/>
      </c>
      <c r="AK140" s="131" t="str">
        <f t="shared" si="69"/>
        <v/>
      </c>
      <c r="AL140" s="131" t="str">
        <f t="shared" si="69"/>
        <v/>
      </c>
      <c r="AM140" s="131" t="str">
        <f t="shared" si="69"/>
        <v/>
      </c>
      <c r="AN140" s="131" t="str">
        <f t="shared" si="69"/>
        <v/>
      </c>
      <c r="AO140" s="131" t="str">
        <f t="shared" si="69"/>
        <v/>
      </c>
      <c r="AP140" s="131" t="str">
        <f t="shared" ref="AP140:AZ149" si="70">IFERROR(VLOOKUP($B$3&amp;"_"&amp;AP$8&amp;$A140,LookUpTable_CountyName_AllYears,3,FALSE),"")</f>
        <v/>
      </c>
      <c r="AQ140" s="131" t="str">
        <f t="shared" si="70"/>
        <v/>
      </c>
      <c r="AR140" s="131" t="str">
        <f t="shared" si="70"/>
        <v/>
      </c>
      <c r="AS140" s="131" t="str">
        <f t="shared" si="70"/>
        <v/>
      </c>
      <c r="AT140" s="131" t="str">
        <f t="shared" si="70"/>
        <v/>
      </c>
      <c r="AU140" s="131" t="str">
        <f t="shared" si="70"/>
        <v/>
      </c>
      <c r="AV140" s="131" t="str">
        <f t="shared" si="70"/>
        <v/>
      </c>
      <c r="AW140" s="131" t="str">
        <f t="shared" si="70"/>
        <v/>
      </c>
      <c r="AX140" s="131" t="str">
        <f t="shared" si="70"/>
        <v/>
      </c>
      <c r="AY140" s="131" t="str">
        <f t="shared" si="70"/>
        <v/>
      </c>
      <c r="AZ140" s="131" t="str">
        <f t="shared" si="70"/>
        <v/>
      </c>
    </row>
    <row r="141" spans="1:52" x14ac:dyDescent="0.2">
      <c r="A141" s="135">
        <v>132</v>
      </c>
      <c r="B141" s="131" t="str">
        <f t="shared" si="66"/>
        <v/>
      </c>
      <c r="C141" s="131" t="str">
        <f t="shared" si="66"/>
        <v/>
      </c>
      <c r="D141" s="131" t="str">
        <f t="shared" si="66"/>
        <v/>
      </c>
      <c r="E141" s="131" t="str">
        <f t="shared" si="66"/>
        <v/>
      </c>
      <c r="F141" s="131" t="str">
        <f t="shared" si="66"/>
        <v/>
      </c>
      <c r="G141" s="131" t="str">
        <f t="shared" si="66"/>
        <v/>
      </c>
      <c r="H141" s="131" t="str">
        <f t="shared" si="66"/>
        <v/>
      </c>
      <c r="I141" s="131" t="str">
        <f t="shared" si="66"/>
        <v/>
      </c>
      <c r="J141" s="131" t="str">
        <f t="shared" si="66"/>
        <v/>
      </c>
      <c r="K141" s="131" t="str">
        <f t="shared" si="66"/>
        <v/>
      </c>
      <c r="L141" s="131" t="str">
        <f t="shared" si="67"/>
        <v/>
      </c>
      <c r="M141" s="131" t="str">
        <f t="shared" si="67"/>
        <v/>
      </c>
      <c r="N141" s="131" t="str">
        <f t="shared" si="67"/>
        <v/>
      </c>
      <c r="O141" s="131" t="str">
        <f t="shared" si="67"/>
        <v/>
      </c>
      <c r="P141" s="131" t="str">
        <f t="shared" si="67"/>
        <v/>
      </c>
      <c r="Q141" s="131" t="str">
        <f t="shared" si="67"/>
        <v/>
      </c>
      <c r="R141" s="131" t="str">
        <f t="shared" si="67"/>
        <v/>
      </c>
      <c r="S141" s="131" t="str">
        <f t="shared" si="67"/>
        <v/>
      </c>
      <c r="T141" s="131" t="str">
        <f t="shared" si="67"/>
        <v/>
      </c>
      <c r="U141" s="131" t="str">
        <f t="shared" si="67"/>
        <v/>
      </c>
      <c r="V141" s="131" t="str">
        <f t="shared" si="68"/>
        <v/>
      </c>
      <c r="W141" s="131" t="str">
        <f t="shared" si="68"/>
        <v/>
      </c>
      <c r="X141" s="131" t="str">
        <f t="shared" si="68"/>
        <v/>
      </c>
      <c r="Y141" s="131" t="str">
        <f t="shared" si="68"/>
        <v/>
      </c>
      <c r="Z141" s="131" t="str">
        <f t="shared" si="68"/>
        <v/>
      </c>
      <c r="AA141" s="131" t="str">
        <f t="shared" si="68"/>
        <v/>
      </c>
      <c r="AB141" s="131" t="str">
        <f t="shared" si="68"/>
        <v/>
      </c>
      <c r="AC141" s="131" t="str">
        <f t="shared" si="68"/>
        <v/>
      </c>
      <c r="AD141" s="131" t="str">
        <f t="shared" si="68"/>
        <v/>
      </c>
      <c r="AE141" s="131" t="str">
        <f t="shared" si="68"/>
        <v/>
      </c>
      <c r="AF141" s="131" t="str">
        <f t="shared" si="69"/>
        <v/>
      </c>
      <c r="AG141" s="131" t="str">
        <f t="shared" si="69"/>
        <v/>
      </c>
      <c r="AH141" s="131" t="str">
        <f t="shared" si="69"/>
        <v/>
      </c>
      <c r="AI141" s="131" t="str">
        <f t="shared" si="69"/>
        <v/>
      </c>
      <c r="AJ141" s="131" t="str">
        <f t="shared" si="69"/>
        <v/>
      </c>
      <c r="AK141" s="131" t="str">
        <f t="shared" si="69"/>
        <v/>
      </c>
      <c r="AL141" s="131" t="str">
        <f t="shared" si="69"/>
        <v/>
      </c>
      <c r="AM141" s="131" t="str">
        <f t="shared" si="69"/>
        <v/>
      </c>
      <c r="AN141" s="131" t="str">
        <f t="shared" si="69"/>
        <v/>
      </c>
      <c r="AO141" s="131" t="str">
        <f t="shared" si="69"/>
        <v/>
      </c>
      <c r="AP141" s="131" t="str">
        <f t="shared" si="70"/>
        <v/>
      </c>
      <c r="AQ141" s="131" t="str">
        <f t="shared" si="70"/>
        <v/>
      </c>
      <c r="AR141" s="131" t="str">
        <f t="shared" si="70"/>
        <v/>
      </c>
      <c r="AS141" s="131" t="str">
        <f t="shared" si="70"/>
        <v/>
      </c>
      <c r="AT141" s="131" t="str">
        <f t="shared" si="70"/>
        <v/>
      </c>
      <c r="AU141" s="131" t="str">
        <f t="shared" si="70"/>
        <v/>
      </c>
      <c r="AV141" s="131" t="str">
        <f t="shared" si="70"/>
        <v/>
      </c>
      <c r="AW141" s="131" t="str">
        <f t="shared" si="70"/>
        <v/>
      </c>
      <c r="AX141" s="131" t="str">
        <f t="shared" si="70"/>
        <v/>
      </c>
      <c r="AY141" s="131" t="str">
        <f t="shared" si="70"/>
        <v/>
      </c>
      <c r="AZ141" s="131" t="str">
        <f t="shared" si="70"/>
        <v/>
      </c>
    </row>
    <row r="142" spans="1:52" x14ac:dyDescent="0.2">
      <c r="A142" s="135">
        <v>133</v>
      </c>
      <c r="B142" s="131" t="str">
        <f t="shared" si="66"/>
        <v/>
      </c>
      <c r="C142" s="131" t="str">
        <f t="shared" si="66"/>
        <v/>
      </c>
      <c r="D142" s="131" t="str">
        <f t="shared" si="66"/>
        <v/>
      </c>
      <c r="E142" s="131" t="str">
        <f t="shared" si="66"/>
        <v/>
      </c>
      <c r="F142" s="131" t="str">
        <f t="shared" si="66"/>
        <v/>
      </c>
      <c r="G142" s="131" t="str">
        <f t="shared" si="66"/>
        <v/>
      </c>
      <c r="H142" s="131" t="str">
        <f t="shared" si="66"/>
        <v/>
      </c>
      <c r="I142" s="131" t="str">
        <f t="shared" si="66"/>
        <v/>
      </c>
      <c r="J142" s="131" t="str">
        <f t="shared" si="66"/>
        <v/>
      </c>
      <c r="K142" s="131" t="str">
        <f t="shared" si="66"/>
        <v/>
      </c>
      <c r="L142" s="131" t="str">
        <f t="shared" si="67"/>
        <v/>
      </c>
      <c r="M142" s="131" t="str">
        <f t="shared" si="67"/>
        <v/>
      </c>
      <c r="N142" s="131" t="str">
        <f t="shared" si="67"/>
        <v/>
      </c>
      <c r="O142" s="131" t="str">
        <f t="shared" si="67"/>
        <v/>
      </c>
      <c r="P142" s="131" t="str">
        <f t="shared" si="67"/>
        <v/>
      </c>
      <c r="Q142" s="131" t="str">
        <f t="shared" si="67"/>
        <v/>
      </c>
      <c r="R142" s="131" t="str">
        <f t="shared" si="67"/>
        <v/>
      </c>
      <c r="S142" s="131" t="str">
        <f t="shared" si="67"/>
        <v/>
      </c>
      <c r="T142" s="131" t="str">
        <f t="shared" si="67"/>
        <v/>
      </c>
      <c r="U142" s="131" t="str">
        <f t="shared" si="67"/>
        <v/>
      </c>
      <c r="V142" s="131" t="str">
        <f t="shared" si="68"/>
        <v/>
      </c>
      <c r="W142" s="131" t="str">
        <f t="shared" si="68"/>
        <v/>
      </c>
      <c r="X142" s="131" t="str">
        <f t="shared" si="68"/>
        <v/>
      </c>
      <c r="Y142" s="131" t="str">
        <f t="shared" si="68"/>
        <v/>
      </c>
      <c r="Z142" s="131" t="str">
        <f t="shared" si="68"/>
        <v/>
      </c>
      <c r="AA142" s="131" t="str">
        <f t="shared" si="68"/>
        <v/>
      </c>
      <c r="AB142" s="131" t="str">
        <f t="shared" si="68"/>
        <v/>
      </c>
      <c r="AC142" s="131" t="str">
        <f t="shared" si="68"/>
        <v/>
      </c>
      <c r="AD142" s="131" t="str">
        <f t="shared" si="68"/>
        <v/>
      </c>
      <c r="AE142" s="131" t="str">
        <f t="shared" si="68"/>
        <v/>
      </c>
      <c r="AF142" s="131" t="str">
        <f t="shared" si="69"/>
        <v/>
      </c>
      <c r="AG142" s="131" t="str">
        <f t="shared" si="69"/>
        <v/>
      </c>
      <c r="AH142" s="131" t="str">
        <f t="shared" si="69"/>
        <v/>
      </c>
      <c r="AI142" s="131" t="str">
        <f t="shared" si="69"/>
        <v/>
      </c>
      <c r="AJ142" s="131" t="str">
        <f t="shared" si="69"/>
        <v/>
      </c>
      <c r="AK142" s="131" t="str">
        <f t="shared" si="69"/>
        <v/>
      </c>
      <c r="AL142" s="131" t="str">
        <f t="shared" si="69"/>
        <v/>
      </c>
      <c r="AM142" s="131" t="str">
        <f t="shared" si="69"/>
        <v/>
      </c>
      <c r="AN142" s="131" t="str">
        <f t="shared" si="69"/>
        <v/>
      </c>
      <c r="AO142" s="131" t="str">
        <f t="shared" si="69"/>
        <v/>
      </c>
      <c r="AP142" s="131" t="str">
        <f t="shared" si="70"/>
        <v/>
      </c>
      <c r="AQ142" s="131" t="str">
        <f t="shared" si="70"/>
        <v/>
      </c>
      <c r="AR142" s="131" t="str">
        <f t="shared" si="70"/>
        <v/>
      </c>
      <c r="AS142" s="131" t="str">
        <f t="shared" si="70"/>
        <v/>
      </c>
      <c r="AT142" s="131" t="str">
        <f t="shared" si="70"/>
        <v/>
      </c>
      <c r="AU142" s="131" t="str">
        <f t="shared" si="70"/>
        <v/>
      </c>
      <c r="AV142" s="131" t="str">
        <f t="shared" si="70"/>
        <v/>
      </c>
      <c r="AW142" s="131" t="str">
        <f t="shared" si="70"/>
        <v/>
      </c>
      <c r="AX142" s="131" t="str">
        <f t="shared" si="70"/>
        <v/>
      </c>
      <c r="AY142" s="131" t="str">
        <f t="shared" si="70"/>
        <v/>
      </c>
      <c r="AZ142" s="131" t="str">
        <f t="shared" si="70"/>
        <v/>
      </c>
    </row>
    <row r="143" spans="1:52" x14ac:dyDescent="0.2">
      <c r="A143" s="135">
        <v>134</v>
      </c>
      <c r="B143" s="131" t="str">
        <f t="shared" si="66"/>
        <v/>
      </c>
      <c r="C143" s="131" t="str">
        <f t="shared" si="66"/>
        <v/>
      </c>
      <c r="D143" s="131" t="str">
        <f t="shared" si="66"/>
        <v/>
      </c>
      <c r="E143" s="131" t="str">
        <f t="shared" si="66"/>
        <v/>
      </c>
      <c r="F143" s="131" t="str">
        <f t="shared" si="66"/>
        <v/>
      </c>
      <c r="G143" s="131" t="str">
        <f t="shared" si="66"/>
        <v/>
      </c>
      <c r="H143" s="131" t="str">
        <f t="shared" si="66"/>
        <v/>
      </c>
      <c r="I143" s="131" t="str">
        <f t="shared" si="66"/>
        <v/>
      </c>
      <c r="J143" s="131" t="str">
        <f t="shared" si="66"/>
        <v/>
      </c>
      <c r="K143" s="131" t="str">
        <f t="shared" si="66"/>
        <v/>
      </c>
      <c r="L143" s="131" t="str">
        <f t="shared" si="67"/>
        <v/>
      </c>
      <c r="M143" s="131" t="str">
        <f t="shared" si="67"/>
        <v/>
      </c>
      <c r="N143" s="131" t="str">
        <f t="shared" si="67"/>
        <v/>
      </c>
      <c r="O143" s="131" t="str">
        <f t="shared" si="67"/>
        <v/>
      </c>
      <c r="P143" s="131" t="str">
        <f t="shared" si="67"/>
        <v/>
      </c>
      <c r="Q143" s="131" t="str">
        <f t="shared" si="67"/>
        <v/>
      </c>
      <c r="R143" s="131" t="str">
        <f t="shared" si="67"/>
        <v/>
      </c>
      <c r="S143" s="131" t="str">
        <f t="shared" si="67"/>
        <v/>
      </c>
      <c r="T143" s="131" t="str">
        <f t="shared" si="67"/>
        <v/>
      </c>
      <c r="U143" s="131" t="str">
        <f t="shared" si="67"/>
        <v/>
      </c>
      <c r="V143" s="131" t="str">
        <f t="shared" si="68"/>
        <v/>
      </c>
      <c r="W143" s="131" t="str">
        <f t="shared" si="68"/>
        <v/>
      </c>
      <c r="X143" s="131" t="str">
        <f t="shared" si="68"/>
        <v/>
      </c>
      <c r="Y143" s="131" t="str">
        <f t="shared" si="68"/>
        <v/>
      </c>
      <c r="Z143" s="131" t="str">
        <f t="shared" si="68"/>
        <v/>
      </c>
      <c r="AA143" s="131" t="str">
        <f t="shared" si="68"/>
        <v/>
      </c>
      <c r="AB143" s="131" t="str">
        <f t="shared" si="68"/>
        <v/>
      </c>
      <c r="AC143" s="131" t="str">
        <f t="shared" si="68"/>
        <v/>
      </c>
      <c r="AD143" s="131" t="str">
        <f t="shared" si="68"/>
        <v/>
      </c>
      <c r="AE143" s="131" t="str">
        <f t="shared" si="68"/>
        <v/>
      </c>
      <c r="AF143" s="131" t="str">
        <f t="shared" si="69"/>
        <v/>
      </c>
      <c r="AG143" s="131" t="str">
        <f t="shared" si="69"/>
        <v/>
      </c>
      <c r="AH143" s="131" t="str">
        <f t="shared" si="69"/>
        <v/>
      </c>
      <c r="AI143" s="131" t="str">
        <f t="shared" si="69"/>
        <v/>
      </c>
      <c r="AJ143" s="131" t="str">
        <f t="shared" si="69"/>
        <v/>
      </c>
      <c r="AK143" s="131" t="str">
        <f t="shared" si="69"/>
        <v/>
      </c>
      <c r="AL143" s="131" t="str">
        <f t="shared" si="69"/>
        <v/>
      </c>
      <c r="AM143" s="131" t="str">
        <f t="shared" si="69"/>
        <v/>
      </c>
      <c r="AN143" s="131" t="str">
        <f t="shared" si="69"/>
        <v/>
      </c>
      <c r="AO143" s="131" t="str">
        <f t="shared" si="69"/>
        <v/>
      </c>
      <c r="AP143" s="131" t="str">
        <f t="shared" si="70"/>
        <v/>
      </c>
      <c r="AQ143" s="131" t="str">
        <f t="shared" si="70"/>
        <v/>
      </c>
      <c r="AR143" s="131" t="str">
        <f t="shared" si="70"/>
        <v/>
      </c>
      <c r="AS143" s="131" t="str">
        <f t="shared" si="70"/>
        <v/>
      </c>
      <c r="AT143" s="131" t="str">
        <f t="shared" si="70"/>
        <v/>
      </c>
      <c r="AU143" s="131" t="str">
        <f t="shared" si="70"/>
        <v/>
      </c>
      <c r="AV143" s="131" t="str">
        <f t="shared" si="70"/>
        <v/>
      </c>
      <c r="AW143" s="131" t="str">
        <f t="shared" si="70"/>
        <v/>
      </c>
      <c r="AX143" s="131" t="str">
        <f t="shared" si="70"/>
        <v/>
      </c>
      <c r="AY143" s="131" t="str">
        <f t="shared" si="70"/>
        <v/>
      </c>
      <c r="AZ143" s="131" t="str">
        <f t="shared" si="70"/>
        <v/>
      </c>
    </row>
    <row r="144" spans="1:52" x14ac:dyDescent="0.2">
      <c r="A144" s="135">
        <v>135</v>
      </c>
      <c r="B144" s="131" t="str">
        <f t="shared" si="66"/>
        <v/>
      </c>
      <c r="C144" s="131" t="str">
        <f t="shared" si="66"/>
        <v/>
      </c>
      <c r="D144" s="131" t="str">
        <f t="shared" si="66"/>
        <v/>
      </c>
      <c r="E144" s="131" t="str">
        <f t="shared" si="66"/>
        <v/>
      </c>
      <c r="F144" s="131" t="str">
        <f t="shared" si="66"/>
        <v/>
      </c>
      <c r="G144" s="131" t="str">
        <f t="shared" si="66"/>
        <v/>
      </c>
      <c r="H144" s="131" t="str">
        <f t="shared" si="66"/>
        <v/>
      </c>
      <c r="I144" s="131" t="str">
        <f t="shared" si="66"/>
        <v/>
      </c>
      <c r="J144" s="131" t="str">
        <f t="shared" si="66"/>
        <v/>
      </c>
      <c r="K144" s="131" t="str">
        <f t="shared" si="66"/>
        <v/>
      </c>
      <c r="L144" s="131" t="str">
        <f t="shared" si="67"/>
        <v/>
      </c>
      <c r="M144" s="131" t="str">
        <f t="shared" si="67"/>
        <v/>
      </c>
      <c r="N144" s="131" t="str">
        <f t="shared" si="67"/>
        <v/>
      </c>
      <c r="O144" s="131" t="str">
        <f t="shared" si="67"/>
        <v/>
      </c>
      <c r="P144" s="131" t="str">
        <f t="shared" si="67"/>
        <v/>
      </c>
      <c r="Q144" s="131" t="str">
        <f t="shared" si="67"/>
        <v/>
      </c>
      <c r="R144" s="131" t="str">
        <f t="shared" si="67"/>
        <v/>
      </c>
      <c r="S144" s="131" t="str">
        <f t="shared" si="67"/>
        <v/>
      </c>
      <c r="T144" s="131" t="str">
        <f t="shared" si="67"/>
        <v/>
      </c>
      <c r="U144" s="131" t="str">
        <f t="shared" si="67"/>
        <v/>
      </c>
      <c r="V144" s="131" t="str">
        <f t="shared" si="68"/>
        <v/>
      </c>
      <c r="W144" s="131" t="str">
        <f t="shared" si="68"/>
        <v/>
      </c>
      <c r="X144" s="131" t="str">
        <f t="shared" si="68"/>
        <v/>
      </c>
      <c r="Y144" s="131" t="str">
        <f t="shared" si="68"/>
        <v/>
      </c>
      <c r="Z144" s="131" t="str">
        <f t="shared" si="68"/>
        <v/>
      </c>
      <c r="AA144" s="131" t="str">
        <f t="shared" si="68"/>
        <v/>
      </c>
      <c r="AB144" s="131" t="str">
        <f t="shared" si="68"/>
        <v/>
      </c>
      <c r="AC144" s="131" t="str">
        <f t="shared" si="68"/>
        <v/>
      </c>
      <c r="AD144" s="131" t="str">
        <f t="shared" si="68"/>
        <v/>
      </c>
      <c r="AE144" s="131" t="str">
        <f t="shared" si="68"/>
        <v/>
      </c>
      <c r="AF144" s="131" t="str">
        <f t="shared" si="69"/>
        <v/>
      </c>
      <c r="AG144" s="131" t="str">
        <f t="shared" si="69"/>
        <v/>
      </c>
      <c r="AH144" s="131" t="str">
        <f t="shared" si="69"/>
        <v/>
      </c>
      <c r="AI144" s="131" t="str">
        <f t="shared" si="69"/>
        <v/>
      </c>
      <c r="AJ144" s="131" t="str">
        <f t="shared" si="69"/>
        <v/>
      </c>
      <c r="AK144" s="131" t="str">
        <f t="shared" si="69"/>
        <v/>
      </c>
      <c r="AL144" s="131" t="str">
        <f t="shared" si="69"/>
        <v/>
      </c>
      <c r="AM144" s="131" t="str">
        <f t="shared" si="69"/>
        <v/>
      </c>
      <c r="AN144" s="131" t="str">
        <f t="shared" si="69"/>
        <v/>
      </c>
      <c r="AO144" s="131" t="str">
        <f t="shared" si="69"/>
        <v/>
      </c>
      <c r="AP144" s="131" t="str">
        <f t="shared" si="70"/>
        <v/>
      </c>
      <c r="AQ144" s="131" t="str">
        <f t="shared" si="70"/>
        <v/>
      </c>
      <c r="AR144" s="131" t="str">
        <f t="shared" si="70"/>
        <v/>
      </c>
      <c r="AS144" s="131" t="str">
        <f t="shared" si="70"/>
        <v/>
      </c>
      <c r="AT144" s="131" t="str">
        <f t="shared" si="70"/>
        <v/>
      </c>
      <c r="AU144" s="131" t="str">
        <f t="shared" si="70"/>
        <v/>
      </c>
      <c r="AV144" s="131" t="str">
        <f t="shared" si="70"/>
        <v/>
      </c>
      <c r="AW144" s="131" t="str">
        <f t="shared" si="70"/>
        <v/>
      </c>
      <c r="AX144" s="131" t="str">
        <f t="shared" si="70"/>
        <v/>
      </c>
      <c r="AY144" s="131" t="str">
        <f t="shared" si="70"/>
        <v/>
      </c>
      <c r="AZ144" s="131" t="str">
        <f t="shared" si="70"/>
        <v/>
      </c>
    </row>
    <row r="145" spans="1:52" x14ac:dyDescent="0.2">
      <c r="A145" s="135">
        <v>136</v>
      </c>
      <c r="B145" s="131" t="str">
        <f t="shared" si="66"/>
        <v/>
      </c>
      <c r="C145" s="131" t="str">
        <f t="shared" si="66"/>
        <v/>
      </c>
      <c r="D145" s="131" t="str">
        <f t="shared" si="66"/>
        <v/>
      </c>
      <c r="E145" s="131" t="str">
        <f t="shared" si="66"/>
        <v/>
      </c>
      <c r="F145" s="131" t="str">
        <f t="shared" si="66"/>
        <v/>
      </c>
      <c r="G145" s="131" t="str">
        <f t="shared" si="66"/>
        <v/>
      </c>
      <c r="H145" s="131" t="str">
        <f t="shared" si="66"/>
        <v/>
      </c>
      <c r="I145" s="131" t="str">
        <f t="shared" si="66"/>
        <v/>
      </c>
      <c r="J145" s="131" t="str">
        <f t="shared" si="66"/>
        <v/>
      </c>
      <c r="K145" s="131" t="str">
        <f t="shared" si="66"/>
        <v/>
      </c>
      <c r="L145" s="131" t="str">
        <f t="shared" si="67"/>
        <v/>
      </c>
      <c r="M145" s="131" t="str">
        <f t="shared" si="67"/>
        <v/>
      </c>
      <c r="N145" s="131" t="str">
        <f t="shared" si="67"/>
        <v/>
      </c>
      <c r="O145" s="131" t="str">
        <f t="shared" si="67"/>
        <v/>
      </c>
      <c r="P145" s="131" t="str">
        <f t="shared" si="67"/>
        <v/>
      </c>
      <c r="Q145" s="131" t="str">
        <f t="shared" si="67"/>
        <v/>
      </c>
      <c r="R145" s="131" t="str">
        <f t="shared" si="67"/>
        <v/>
      </c>
      <c r="S145" s="131" t="str">
        <f t="shared" si="67"/>
        <v/>
      </c>
      <c r="T145" s="131" t="str">
        <f t="shared" si="67"/>
        <v/>
      </c>
      <c r="U145" s="131" t="str">
        <f t="shared" si="67"/>
        <v/>
      </c>
      <c r="V145" s="131" t="str">
        <f t="shared" si="68"/>
        <v/>
      </c>
      <c r="W145" s="131" t="str">
        <f t="shared" si="68"/>
        <v/>
      </c>
      <c r="X145" s="131" t="str">
        <f t="shared" si="68"/>
        <v/>
      </c>
      <c r="Y145" s="131" t="str">
        <f t="shared" si="68"/>
        <v/>
      </c>
      <c r="Z145" s="131" t="str">
        <f t="shared" si="68"/>
        <v/>
      </c>
      <c r="AA145" s="131" t="str">
        <f t="shared" si="68"/>
        <v/>
      </c>
      <c r="AB145" s="131" t="str">
        <f t="shared" si="68"/>
        <v/>
      </c>
      <c r="AC145" s="131" t="str">
        <f t="shared" si="68"/>
        <v/>
      </c>
      <c r="AD145" s="131" t="str">
        <f t="shared" si="68"/>
        <v/>
      </c>
      <c r="AE145" s="131" t="str">
        <f t="shared" si="68"/>
        <v/>
      </c>
      <c r="AF145" s="131" t="str">
        <f t="shared" si="69"/>
        <v/>
      </c>
      <c r="AG145" s="131" t="str">
        <f t="shared" si="69"/>
        <v/>
      </c>
      <c r="AH145" s="131" t="str">
        <f t="shared" si="69"/>
        <v/>
      </c>
      <c r="AI145" s="131" t="str">
        <f t="shared" si="69"/>
        <v/>
      </c>
      <c r="AJ145" s="131" t="str">
        <f t="shared" si="69"/>
        <v/>
      </c>
      <c r="AK145" s="131" t="str">
        <f t="shared" si="69"/>
        <v/>
      </c>
      <c r="AL145" s="131" t="str">
        <f t="shared" si="69"/>
        <v/>
      </c>
      <c r="AM145" s="131" t="str">
        <f t="shared" si="69"/>
        <v/>
      </c>
      <c r="AN145" s="131" t="str">
        <f t="shared" si="69"/>
        <v/>
      </c>
      <c r="AO145" s="131" t="str">
        <f t="shared" si="69"/>
        <v/>
      </c>
      <c r="AP145" s="131" t="str">
        <f t="shared" si="70"/>
        <v/>
      </c>
      <c r="AQ145" s="131" t="str">
        <f t="shared" si="70"/>
        <v/>
      </c>
      <c r="AR145" s="131" t="str">
        <f t="shared" si="70"/>
        <v/>
      </c>
      <c r="AS145" s="131" t="str">
        <f t="shared" si="70"/>
        <v/>
      </c>
      <c r="AT145" s="131" t="str">
        <f t="shared" si="70"/>
        <v/>
      </c>
      <c r="AU145" s="131" t="str">
        <f t="shared" si="70"/>
        <v/>
      </c>
      <c r="AV145" s="131" t="str">
        <f t="shared" si="70"/>
        <v/>
      </c>
      <c r="AW145" s="131" t="str">
        <f t="shared" si="70"/>
        <v/>
      </c>
      <c r="AX145" s="131" t="str">
        <f t="shared" si="70"/>
        <v/>
      </c>
      <c r="AY145" s="131" t="str">
        <f t="shared" si="70"/>
        <v/>
      </c>
      <c r="AZ145" s="131" t="str">
        <f t="shared" si="70"/>
        <v/>
      </c>
    </row>
    <row r="146" spans="1:52" x14ac:dyDescent="0.2">
      <c r="A146" s="135">
        <v>137</v>
      </c>
      <c r="B146" s="131" t="str">
        <f t="shared" si="66"/>
        <v/>
      </c>
      <c r="C146" s="131" t="str">
        <f t="shared" si="66"/>
        <v/>
      </c>
      <c r="D146" s="131" t="str">
        <f t="shared" si="66"/>
        <v/>
      </c>
      <c r="E146" s="131" t="str">
        <f t="shared" si="66"/>
        <v/>
      </c>
      <c r="F146" s="131" t="str">
        <f t="shared" si="66"/>
        <v/>
      </c>
      <c r="G146" s="131" t="str">
        <f t="shared" si="66"/>
        <v/>
      </c>
      <c r="H146" s="131" t="str">
        <f t="shared" si="66"/>
        <v/>
      </c>
      <c r="I146" s="131" t="str">
        <f t="shared" si="66"/>
        <v/>
      </c>
      <c r="J146" s="131" t="str">
        <f t="shared" si="66"/>
        <v/>
      </c>
      <c r="K146" s="131" t="str">
        <f t="shared" si="66"/>
        <v/>
      </c>
      <c r="L146" s="131" t="str">
        <f t="shared" si="67"/>
        <v/>
      </c>
      <c r="M146" s="131" t="str">
        <f t="shared" si="67"/>
        <v/>
      </c>
      <c r="N146" s="131" t="str">
        <f t="shared" si="67"/>
        <v/>
      </c>
      <c r="O146" s="131" t="str">
        <f t="shared" si="67"/>
        <v/>
      </c>
      <c r="P146" s="131" t="str">
        <f t="shared" si="67"/>
        <v/>
      </c>
      <c r="Q146" s="131" t="str">
        <f t="shared" si="67"/>
        <v/>
      </c>
      <c r="R146" s="131" t="str">
        <f t="shared" si="67"/>
        <v/>
      </c>
      <c r="S146" s="131" t="str">
        <f t="shared" si="67"/>
        <v/>
      </c>
      <c r="T146" s="131" t="str">
        <f t="shared" si="67"/>
        <v/>
      </c>
      <c r="U146" s="131" t="str">
        <f t="shared" si="67"/>
        <v/>
      </c>
      <c r="V146" s="131" t="str">
        <f t="shared" si="68"/>
        <v/>
      </c>
      <c r="W146" s="131" t="str">
        <f t="shared" si="68"/>
        <v/>
      </c>
      <c r="X146" s="131" t="str">
        <f t="shared" si="68"/>
        <v/>
      </c>
      <c r="Y146" s="131" t="str">
        <f t="shared" si="68"/>
        <v/>
      </c>
      <c r="Z146" s="131" t="str">
        <f t="shared" si="68"/>
        <v/>
      </c>
      <c r="AA146" s="131" t="str">
        <f t="shared" si="68"/>
        <v/>
      </c>
      <c r="AB146" s="131" t="str">
        <f t="shared" si="68"/>
        <v/>
      </c>
      <c r="AC146" s="131" t="str">
        <f t="shared" si="68"/>
        <v/>
      </c>
      <c r="AD146" s="131" t="str">
        <f t="shared" si="68"/>
        <v/>
      </c>
      <c r="AE146" s="131" t="str">
        <f t="shared" si="68"/>
        <v/>
      </c>
      <c r="AF146" s="131" t="str">
        <f t="shared" si="69"/>
        <v/>
      </c>
      <c r="AG146" s="131" t="str">
        <f t="shared" si="69"/>
        <v/>
      </c>
      <c r="AH146" s="131" t="str">
        <f t="shared" si="69"/>
        <v/>
      </c>
      <c r="AI146" s="131" t="str">
        <f t="shared" si="69"/>
        <v/>
      </c>
      <c r="AJ146" s="131" t="str">
        <f t="shared" si="69"/>
        <v/>
      </c>
      <c r="AK146" s="131" t="str">
        <f t="shared" si="69"/>
        <v/>
      </c>
      <c r="AL146" s="131" t="str">
        <f t="shared" si="69"/>
        <v/>
      </c>
      <c r="AM146" s="131" t="str">
        <f t="shared" si="69"/>
        <v/>
      </c>
      <c r="AN146" s="131" t="str">
        <f t="shared" si="69"/>
        <v/>
      </c>
      <c r="AO146" s="131" t="str">
        <f t="shared" si="69"/>
        <v/>
      </c>
      <c r="AP146" s="131" t="str">
        <f t="shared" si="70"/>
        <v/>
      </c>
      <c r="AQ146" s="131" t="str">
        <f t="shared" si="70"/>
        <v/>
      </c>
      <c r="AR146" s="131" t="str">
        <f t="shared" si="70"/>
        <v/>
      </c>
      <c r="AS146" s="131" t="str">
        <f t="shared" si="70"/>
        <v/>
      </c>
      <c r="AT146" s="131" t="str">
        <f t="shared" si="70"/>
        <v/>
      </c>
      <c r="AU146" s="131" t="str">
        <f t="shared" si="70"/>
        <v/>
      </c>
      <c r="AV146" s="131" t="str">
        <f t="shared" si="70"/>
        <v/>
      </c>
      <c r="AW146" s="131" t="str">
        <f t="shared" si="70"/>
        <v/>
      </c>
      <c r="AX146" s="131" t="str">
        <f t="shared" si="70"/>
        <v/>
      </c>
      <c r="AY146" s="131" t="str">
        <f t="shared" si="70"/>
        <v/>
      </c>
      <c r="AZ146" s="131" t="str">
        <f t="shared" si="70"/>
        <v/>
      </c>
    </row>
    <row r="147" spans="1:52" x14ac:dyDescent="0.2">
      <c r="A147" s="135">
        <v>138</v>
      </c>
      <c r="B147" s="131" t="str">
        <f t="shared" si="66"/>
        <v/>
      </c>
      <c r="C147" s="131" t="str">
        <f t="shared" si="66"/>
        <v/>
      </c>
      <c r="D147" s="131" t="str">
        <f t="shared" si="66"/>
        <v/>
      </c>
      <c r="E147" s="131" t="str">
        <f t="shared" si="66"/>
        <v/>
      </c>
      <c r="F147" s="131" t="str">
        <f t="shared" si="66"/>
        <v/>
      </c>
      <c r="G147" s="131" t="str">
        <f t="shared" si="66"/>
        <v/>
      </c>
      <c r="H147" s="131" t="str">
        <f t="shared" si="66"/>
        <v/>
      </c>
      <c r="I147" s="131" t="str">
        <f t="shared" si="66"/>
        <v/>
      </c>
      <c r="J147" s="131" t="str">
        <f t="shared" si="66"/>
        <v/>
      </c>
      <c r="K147" s="131" t="str">
        <f t="shared" si="66"/>
        <v/>
      </c>
      <c r="L147" s="131" t="str">
        <f t="shared" si="67"/>
        <v/>
      </c>
      <c r="M147" s="131" t="str">
        <f t="shared" si="67"/>
        <v/>
      </c>
      <c r="N147" s="131" t="str">
        <f t="shared" si="67"/>
        <v/>
      </c>
      <c r="O147" s="131" t="str">
        <f t="shared" si="67"/>
        <v/>
      </c>
      <c r="P147" s="131" t="str">
        <f t="shared" si="67"/>
        <v/>
      </c>
      <c r="Q147" s="131" t="str">
        <f t="shared" si="67"/>
        <v/>
      </c>
      <c r="R147" s="131" t="str">
        <f t="shared" si="67"/>
        <v/>
      </c>
      <c r="S147" s="131" t="str">
        <f t="shared" si="67"/>
        <v/>
      </c>
      <c r="T147" s="131" t="str">
        <f t="shared" si="67"/>
        <v/>
      </c>
      <c r="U147" s="131" t="str">
        <f t="shared" si="67"/>
        <v/>
      </c>
      <c r="V147" s="131" t="str">
        <f t="shared" si="68"/>
        <v/>
      </c>
      <c r="W147" s="131" t="str">
        <f t="shared" si="68"/>
        <v/>
      </c>
      <c r="X147" s="131" t="str">
        <f t="shared" si="68"/>
        <v/>
      </c>
      <c r="Y147" s="131" t="str">
        <f t="shared" si="68"/>
        <v/>
      </c>
      <c r="Z147" s="131" t="str">
        <f t="shared" si="68"/>
        <v/>
      </c>
      <c r="AA147" s="131" t="str">
        <f t="shared" si="68"/>
        <v/>
      </c>
      <c r="AB147" s="131" t="str">
        <f t="shared" si="68"/>
        <v/>
      </c>
      <c r="AC147" s="131" t="str">
        <f t="shared" si="68"/>
        <v/>
      </c>
      <c r="AD147" s="131" t="str">
        <f t="shared" si="68"/>
        <v/>
      </c>
      <c r="AE147" s="131" t="str">
        <f t="shared" si="68"/>
        <v/>
      </c>
      <c r="AF147" s="131" t="str">
        <f t="shared" si="69"/>
        <v/>
      </c>
      <c r="AG147" s="131" t="str">
        <f t="shared" si="69"/>
        <v/>
      </c>
      <c r="AH147" s="131" t="str">
        <f t="shared" si="69"/>
        <v/>
      </c>
      <c r="AI147" s="131" t="str">
        <f t="shared" si="69"/>
        <v/>
      </c>
      <c r="AJ147" s="131" t="str">
        <f t="shared" si="69"/>
        <v/>
      </c>
      <c r="AK147" s="131" t="str">
        <f t="shared" si="69"/>
        <v/>
      </c>
      <c r="AL147" s="131" t="str">
        <f t="shared" si="69"/>
        <v/>
      </c>
      <c r="AM147" s="131" t="str">
        <f t="shared" si="69"/>
        <v/>
      </c>
      <c r="AN147" s="131" t="str">
        <f t="shared" si="69"/>
        <v/>
      </c>
      <c r="AO147" s="131" t="str">
        <f t="shared" si="69"/>
        <v/>
      </c>
      <c r="AP147" s="131" t="str">
        <f t="shared" si="70"/>
        <v/>
      </c>
      <c r="AQ147" s="131" t="str">
        <f t="shared" si="70"/>
        <v/>
      </c>
      <c r="AR147" s="131" t="str">
        <f t="shared" si="70"/>
        <v/>
      </c>
      <c r="AS147" s="131" t="str">
        <f t="shared" si="70"/>
        <v/>
      </c>
      <c r="AT147" s="131" t="str">
        <f t="shared" si="70"/>
        <v/>
      </c>
      <c r="AU147" s="131" t="str">
        <f t="shared" si="70"/>
        <v/>
      </c>
      <c r="AV147" s="131" t="str">
        <f t="shared" si="70"/>
        <v/>
      </c>
      <c r="AW147" s="131" t="str">
        <f t="shared" si="70"/>
        <v/>
      </c>
      <c r="AX147" s="131" t="str">
        <f t="shared" si="70"/>
        <v/>
      </c>
      <c r="AY147" s="131" t="str">
        <f t="shared" si="70"/>
        <v/>
      </c>
      <c r="AZ147" s="131" t="str">
        <f t="shared" si="70"/>
        <v/>
      </c>
    </row>
    <row r="148" spans="1:52" x14ac:dyDescent="0.2">
      <c r="A148" s="135">
        <v>139</v>
      </c>
      <c r="B148" s="131" t="str">
        <f t="shared" si="66"/>
        <v/>
      </c>
      <c r="C148" s="131" t="str">
        <f t="shared" si="66"/>
        <v/>
      </c>
      <c r="D148" s="131" t="str">
        <f t="shared" si="66"/>
        <v/>
      </c>
      <c r="E148" s="131" t="str">
        <f t="shared" si="66"/>
        <v/>
      </c>
      <c r="F148" s="131" t="str">
        <f t="shared" si="66"/>
        <v/>
      </c>
      <c r="G148" s="131" t="str">
        <f t="shared" si="66"/>
        <v/>
      </c>
      <c r="H148" s="131" t="str">
        <f t="shared" si="66"/>
        <v/>
      </c>
      <c r="I148" s="131" t="str">
        <f t="shared" si="66"/>
        <v/>
      </c>
      <c r="J148" s="131" t="str">
        <f t="shared" si="66"/>
        <v/>
      </c>
      <c r="K148" s="131" t="str">
        <f t="shared" si="66"/>
        <v/>
      </c>
      <c r="L148" s="131" t="str">
        <f t="shared" si="67"/>
        <v/>
      </c>
      <c r="M148" s="131" t="str">
        <f t="shared" si="67"/>
        <v/>
      </c>
      <c r="N148" s="131" t="str">
        <f t="shared" si="67"/>
        <v/>
      </c>
      <c r="O148" s="131" t="str">
        <f t="shared" si="67"/>
        <v/>
      </c>
      <c r="P148" s="131" t="str">
        <f t="shared" si="67"/>
        <v/>
      </c>
      <c r="Q148" s="131" t="str">
        <f t="shared" si="67"/>
        <v/>
      </c>
      <c r="R148" s="131" t="str">
        <f t="shared" si="67"/>
        <v/>
      </c>
      <c r="S148" s="131" t="str">
        <f t="shared" si="67"/>
        <v/>
      </c>
      <c r="T148" s="131" t="str">
        <f t="shared" si="67"/>
        <v/>
      </c>
      <c r="U148" s="131" t="str">
        <f t="shared" si="67"/>
        <v/>
      </c>
      <c r="V148" s="131" t="str">
        <f t="shared" si="68"/>
        <v/>
      </c>
      <c r="W148" s="131" t="str">
        <f t="shared" si="68"/>
        <v/>
      </c>
      <c r="X148" s="131" t="str">
        <f t="shared" si="68"/>
        <v/>
      </c>
      <c r="Y148" s="131" t="str">
        <f t="shared" si="68"/>
        <v/>
      </c>
      <c r="Z148" s="131" t="str">
        <f t="shared" si="68"/>
        <v/>
      </c>
      <c r="AA148" s="131" t="str">
        <f t="shared" si="68"/>
        <v/>
      </c>
      <c r="AB148" s="131" t="str">
        <f t="shared" si="68"/>
        <v/>
      </c>
      <c r="AC148" s="131" t="str">
        <f t="shared" si="68"/>
        <v/>
      </c>
      <c r="AD148" s="131" t="str">
        <f t="shared" si="68"/>
        <v/>
      </c>
      <c r="AE148" s="131" t="str">
        <f t="shared" si="68"/>
        <v/>
      </c>
      <c r="AF148" s="131" t="str">
        <f t="shared" si="69"/>
        <v/>
      </c>
      <c r="AG148" s="131" t="str">
        <f t="shared" si="69"/>
        <v/>
      </c>
      <c r="AH148" s="131" t="str">
        <f t="shared" si="69"/>
        <v/>
      </c>
      <c r="AI148" s="131" t="str">
        <f t="shared" si="69"/>
        <v/>
      </c>
      <c r="AJ148" s="131" t="str">
        <f t="shared" si="69"/>
        <v/>
      </c>
      <c r="AK148" s="131" t="str">
        <f t="shared" si="69"/>
        <v/>
      </c>
      <c r="AL148" s="131" t="str">
        <f t="shared" si="69"/>
        <v/>
      </c>
      <c r="AM148" s="131" t="str">
        <f t="shared" si="69"/>
        <v/>
      </c>
      <c r="AN148" s="131" t="str">
        <f t="shared" si="69"/>
        <v/>
      </c>
      <c r="AO148" s="131" t="str">
        <f t="shared" si="69"/>
        <v/>
      </c>
      <c r="AP148" s="131" t="str">
        <f t="shared" si="70"/>
        <v/>
      </c>
      <c r="AQ148" s="131" t="str">
        <f t="shared" si="70"/>
        <v/>
      </c>
      <c r="AR148" s="131" t="str">
        <f t="shared" si="70"/>
        <v/>
      </c>
      <c r="AS148" s="131" t="str">
        <f t="shared" si="70"/>
        <v/>
      </c>
      <c r="AT148" s="131" t="str">
        <f t="shared" si="70"/>
        <v/>
      </c>
      <c r="AU148" s="131" t="str">
        <f t="shared" si="70"/>
        <v/>
      </c>
      <c r="AV148" s="131" t="str">
        <f t="shared" si="70"/>
        <v/>
      </c>
      <c r="AW148" s="131" t="str">
        <f t="shared" si="70"/>
        <v/>
      </c>
      <c r="AX148" s="131" t="str">
        <f t="shared" si="70"/>
        <v/>
      </c>
      <c r="AY148" s="131" t="str">
        <f t="shared" si="70"/>
        <v/>
      </c>
      <c r="AZ148" s="131" t="str">
        <f t="shared" si="70"/>
        <v/>
      </c>
    </row>
    <row r="149" spans="1:52" x14ac:dyDescent="0.2">
      <c r="A149" s="135">
        <v>140</v>
      </c>
      <c r="B149" s="131" t="str">
        <f t="shared" si="66"/>
        <v/>
      </c>
      <c r="C149" s="131" t="str">
        <f t="shared" si="66"/>
        <v/>
      </c>
      <c r="D149" s="131" t="str">
        <f t="shared" si="66"/>
        <v/>
      </c>
      <c r="E149" s="131" t="str">
        <f t="shared" si="66"/>
        <v/>
      </c>
      <c r="F149" s="131" t="str">
        <f t="shared" si="66"/>
        <v/>
      </c>
      <c r="G149" s="131" t="str">
        <f t="shared" si="66"/>
        <v/>
      </c>
      <c r="H149" s="131" t="str">
        <f t="shared" si="66"/>
        <v/>
      </c>
      <c r="I149" s="131" t="str">
        <f t="shared" si="66"/>
        <v/>
      </c>
      <c r="J149" s="131" t="str">
        <f t="shared" si="66"/>
        <v/>
      </c>
      <c r="K149" s="131" t="str">
        <f t="shared" si="66"/>
        <v/>
      </c>
      <c r="L149" s="131" t="str">
        <f t="shared" si="67"/>
        <v/>
      </c>
      <c r="M149" s="131" t="str">
        <f t="shared" si="67"/>
        <v/>
      </c>
      <c r="N149" s="131" t="str">
        <f t="shared" si="67"/>
        <v/>
      </c>
      <c r="O149" s="131" t="str">
        <f t="shared" si="67"/>
        <v/>
      </c>
      <c r="P149" s="131" t="str">
        <f t="shared" si="67"/>
        <v/>
      </c>
      <c r="Q149" s="131" t="str">
        <f t="shared" si="67"/>
        <v/>
      </c>
      <c r="R149" s="131" t="str">
        <f t="shared" si="67"/>
        <v/>
      </c>
      <c r="S149" s="131" t="str">
        <f t="shared" si="67"/>
        <v/>
      </c>
      <c r="T149" s="131" t="str">
        <f t="shared" si="67"/>
        <v/>
      </c>
      <c r="U149" s="131" t="str">
        <f t="shared" si="67"/>
        <v/>
      </c>
      <c r="V149" s="131" t="str">
        <f t="shared" si="68"/>
        <v/>
      </c>
      <c r="W149" s="131" t="str">
        <f t="shared" si="68"/>
        <v/>
      </c>
      <c r="X149" s="131" t="str">
        <f t="shared" si="68"/>
        <v/>
      </c>
      <c r="Y149" s="131" t="str">
        <f t="shared" si="68"/>
        <v/>
      </c>
      <c r="Z149" s="131" t="str">
        <f t="shared" si="68"/>
        <v/>
      </c>
      <c r="AA149" s="131" t="str">
        <f t="shared" si="68"/>
        <v/>
      </c>
      <c r="AB149" s="131" t="str">
        <f t="shared" si="68"/>
        <v/>
      </c>
      <c r="AC149" s="131" t="str">
        <f t="shared" si="68"/>
        <v/>
      </c>
      <c r="AD149" s="131" t="str">
        <f t="shared" si="68"/>
        <v/>
      </c>
      <c r="AE149" s="131" t="str">
        <f t="shared" si="68"/>
        <v/>
      </c>
      <c r="AF149" s="131" t="str">
        <f t="shared" si="69"/>
        <v/>
      </c>
      <c r="AG149" s="131" t="str">
        <f t="shared" si="69"/>
        <v/>
      </c>
      <c r="AH149" s="131" t="str">
        <f t="shared" si="69"/>
        <v/>
      </c>
      <c r="AI149" s="131" t="str">
        <f t="shared" si="69"/>
        <v/>
      </c>
      <c r="AJ149" s="131" t="str">
        <f t="shared" si="69"/>
        <v/>
      </c>
      <c r="AK149" s="131" t="str">
        <f t="shared" si="69"/>
        <v/>
      </c>
      <c r="AL149" s="131" t="str">
        <f t="shared" si="69"/>
        <v/>
      </c>
      <c r="AM149" s="131" t="str">
        <f t="shared" si="69"/>
        <v/>
      </c>
      <c r="AN149" s="131" t="str">
        <f t="shared" si="69"/>
        <v/>
      </c>
      <c r="AO149" s="131" t="str">
        <f t="shared" si="69"/>
        <v/>
      </c>
      <c r="AP149" s="131" t="str">
        <f t="shared" si="70"/>
        <v/>
      </c>
      <c r="AQ149" s="131" t="str">
        <f t="shared" si="70"/>
        <v/>
      </c>
      <c r="AR149" s="131" t="str">
        <f t="shared" si="70"/>
        <v/>
      </c>
      <c r="AS149" s="131" t="str">
        <f t="shared" si="70"/>
        <v/>
      </c>
      <c r="AT149" s="131" t="str">
        <f t="shared" si="70"/>
        <v/>
      </c>
      <c r="AU149" s="131" t="str">
        <f t="shared" si="70"/>
        <v/>
      </c>
      <c r="AV149" s="131" t="str">
        <f t="shared" si="70"/>
        <v/>
      </c>
      <c r="AW149" s="131" t="str">
        <f t="shared" si="70"/>
        <v/>
      </c>
      <c r="AX149" s="131" t="str">
        <f t="shared" si="70"/>
        <v/>
      </c>
      <c r="AY149" s="131" t="str">
        <f t="shared" si="70"/>
        <v/>
      </c>
      <c r="AZ149" s="131" t="str">
        <f t="shared" si="70"/>
        <v/>
      </c>
    </row>
    <row r="150" spans="1:52" x14ac:dyDescent="0.2">
      <c r="A150" s="135">
        <v>141</v>
      </c>
      <c r="B150" s="131" t="str">
        <f t="shared" ref="B150:K159" si="71">IFERROR(VLOOKUP($B$3&amp;"_"&amp;B$8&amp;$A150,LookUpTable_CountyName_AllYears,3,FALSE),"")</f>
        <v/>
      </c>
      <c r="C150" s="131" t="str">
        <f t="shared" si="71"/>
        <v/>
      </c>
      <c r="D150" s="131" t="str">
        <f t="shared" si="71"/>
        <v/>
      </c>
      <c r="E150" s="131" t="str">
        <f t="shared" si="71"/>
        <v/>
      </c>
      <c r="F150" s="131" t="str">
        <f t="shared" si="71"/>
        <v/>
      </c>
      <c r="G150" s="131" t="str">
        <f t="shared" si="71"/>
        <v/>
      </c>
      <c r="H150" s="131" t="str">
        <f t="shared" si="71"/>
        <v/>
      </c>
      <c r="I150" s="131" t="str">
        <f t="shared" si="71"/>
        <v/>
      </c>
      <c r="J150" s="131" t="str">
        <f t="shared" si="71"/>
        <v/>
      </c>
      <c r="K150" s="131" t="str">
        <f t="shared" si="71"/>
        <v/>
      </c>
      <c r="L150" s="131" t="str">
        <f t="shared" ref="L150:U159" si="72">IFERROR(VLOOKUP($B$3&amp;"_"&amp;L$8&amp;$A150,LookUpTable_CountyName_AllYears,3,FALSE),"")</f>
        <v/>
      </c>
      <c r="M150" s="131" t="str">
        <f t="shared" si="72"/>
        <v/>
      </c>
      <c r="N150" s="131" t="str">
        <f t="shared" si="72"/>
        <v/>
      </c>
      <c r="O150" s="131" t="str">
        <f t="shared" si="72"/>
        <v/>
      </c>
      <c r="P150" s="131" t="str">
        <f t="shared" si="72"/>
        <v/>
      </c>
      <c r="Q150" s="131" t="str">
        <f t="shared" si="72"/>
        <v/>
      </c>
      <c r="R150" s="131" t="str">
        <f t="shared" si="72"/>
        <v/>
      </c>
      <c r="S150" s="131" t="str">
        <f t="shared" si="72"/>
        <v/>
      </c>
      <c r="T150" s="131" t="str">
        <f t="shared" si="72"/>
        <v/>
      </c>
      <c r="U150" s="131" t="str">
        <f t="shared" si="72"/>
        <v/>
      </c>
      <c r="V150" s="131" t="str">
        <f t="shared" ref="V150:AE159" si="73">IFERROR(VLOOKUP($B$3&amp;"_"&amp;V$8&amp;$A150,LookUpTable_CountyName_AllYears,3,FALSE),"")</f>
        <v/>
      </c>
      <c r="W150" s="131" t="str">
        <f t="shared" si="73"/>
        <v/>
      </c>
      <c r="X150" s="131" t="str">
        <f t="shared" si="73"/>
        <v/>
      </c>
      <c r="Y150" s="131" t="str">
        <f t="shared" si="73"/>
        <v/>
      </c>
      <c r="Z150" s="131" t="str">
        <f t="shared" si="73"/>
        <v/>
      </c>
      <c r="AA150" s="131" t="str">
        <f t="shared" si="73"/>
        <v/>
      </c>
      <c r="AB150" s="131" t="str">
        <f t="shared" si="73"/>
        <v/>
      </c>
      <c r="AC150" s="131" t="str">
        <f t="shared" si="73"/>
        <v/>
      </c>
      <c r="AD150" s="131" t="str">
        <f t="shared" si="73"/>
        <v/>
      </c>
      <c r="AE150" s="131" t="str">
        <f t="shared" si="73"/>
        <v/>
      </c>
      <c r="AF150" s="131" t="str">
        <f t="shared" ref="AF150:AO159" si="74">IFERROR(VLOOKUP($B$3&amp;"_"&amp;AF$8&amp;$A150,LookUpTable_CountyName_AllYears,3,FALSE),"")</f>
        <v/>
      </c>
      <c r="AG150" s="131" t="str">
        <f t="shared" si="74"/>
        <v/>
      </c>
      <c r="AH150" s="131" t="str">
        <f t="shared" si="74"/>
        <v/>
      </c>
      <c r="AI150" s="131" t="str">
        <f t="shared" si="74"/>
        <v/>
      </c>
      <c r="AJ150" s="131" t="str">
        <f t="shared" si="74"/>
        <v/>
      </c>
      <c r="AK150" s="131" t="str">
        <f t="shared" si="74"/>
        <v/>
      </c>
      <c r="AL150" s="131" t="str">
        <f t="shared" si="74"/>
        <v/>
      </c>
      <c r="AM150" s="131" t="str">
        <f t="shared" si="74"/>
        <v/>
      </c>
      <c r="AN150" s="131" t="str">
        <f t="shared" si="74"/>
        <v/>
      </c>
      <c r="AO150" s="131" t="str">
        <f t="shared" si="74"/>
        <v/>
      </c>
      <c r="AP150" s="131" t="str">
        <f t="shared" ref="AP150:AZ159" si="75">IFERROR(VLOOKUP($B$3&amp;"_"&amp;AP$8&amp;$A150,LookUpTable_CountyName_AllYears,3,FALSE),"")</f>
        <v/>
      </c>
      <c r="AQ150" s="131" t="str">
        <f t="shared" si="75"/>
        <v/>
      </c>
      <c r="AR150" s="131" t="str">
        <f t="shared" si="75"/>
        <v/>
      </c>
      <c r="AS150" s="131" t="str">
        <f t="shared" si="75"/>
        <v/>
      </c>
      <c r="AT150" s="131" t="str">
        <f t="shared" si="75"/>
        <v/>
      </c>
      <c r="AU150" s="131" t="str">
        <f t="shared" si="75"/>
        <v/>
      </c>
      <c r="AV150" s="131" t="str">
        <f t="shared" si="75"/>
        <v/>
      </c>
      <c r="AW150" s="131" t="str">
        <f t="shared" si="75"/>
        <v/>
      </c>
      <c r="AX150" s="131" t="str">
        <f t="shared" si="75"/>
        <v/>
      </c>
      <c r="AY150" s="131" t="str">
        <f t="shared" si="75"/>
        <v/>
      </c>
      <c r="AZ150" s="131" t="str">
        <f t="shared" si="75"/>
        <v/>
      </c>
    </row>
    <row r="151" spans="1:52" x14ac:dyDescent="0.2">
      <c r="A151" s="135">
        <v>142</v>
      </c>
      <c r="B151" s="131" t="str">
        <f t="shared" si="71"/>
        <v/>
      </c>
      <c r="C151" s="131" t="str">
        <f t="shared" si="71"/>
        <v/>
      </c>
      <c r="D151" s="131" t="str">
        <f t="shared" si="71"/>
        <v/>
      </c>
      <c r="E151" s="131" t="str">
        <f t="shared" si="71"/>
        <v/>
      </c>
      <c r="F151" s="131" t="str">
        <f t="shared" si="71"/>
        <v/>
      </c>
      <c r="G151" s="131" t="str">
        <f t="shared" si="71"/>
        <v/>
      </c>
      <c r="H151" s="131" t="str">
        <f t="shared" si="71"/>
        <v/>
      </c>
      <c r="I151" s="131" t="str">
        <f t="shared" si="71"/>
        <v/>
      </c>
      <c r="J151" s="131" t="str">
        <f t="shared" si="71"/>
        <v/>
      </c>
      <c r="K151" s="131" t="str">
        <f t="shared" si="71"/>
        <v/>
      </c>
      <c r="L151" s="131" t="str">
        <f t="shared" si="72"/>
        <v/>
      </c>
      <c r="M151" s="131" t="str">
        <f t="shared" si="72"/>
        <v/>
      </c>
      <c r="N151" s="131" t="str">
        <f t="shared" si="72"/>
        <v/>
      </c>
      <c r="O151" s="131" t="str">
        <f t="shared" si="72"/>
        <v/>
      </c>
      <c r="P151" s="131" t="str">
        <f t="shared" si="72"/>
        <v/>
      </c>
      <c r="Q151" s="131" t="str">
        <f t="shared" si="72"/>
        <v/>
      </c>
      <c r="R151" s="131" t="str">
        <f t="shared" si="72"/>
        <v/>
      </c>
      <c r="S151" s="131" t="str">
        <f t="shared" si="72"/>
        <v/>
      </c>
      <c r="T151" s="131" t="str">
        <f t="shared" si="72"/>
        <v/>
      </c>
      <c r="U151" s="131" t="str">
        <f t="shared" si="72"/>
        <v/>
      </c>
      <c r="V151" s="131" t="str">
        <f t="shared" si="73"/>
        <v/>
      </c>
      <c r="W151" s="131" t="str">
        <f t="shared" si="73"/>
        <v/>
      </c>
      <c r="X151" s="131" t="str">
        <f t="shared" si="73"/>
        <v/>
      </c>
      <c r="Y151" s="131" t="str">
        <f t="shared" si="73"/>
        <v/>
      </c>
      <c r="Z151" s="131" t="str">
        <f t="shared" si="73"/>
        <v/>
      </c>
      <c r="AA151" s="131" t="str">
        <f t="shared" si="73"/>
        <v/>
      </c>
      <c r="AB151" s="131" t="str">
        <f t="shared" si="73"/>
        <v/>
      </c>
      <c r="AC151" s="131" t="str">
        <f t="shared" si="73"/>
        <v/>
      </c>
      <c r="AD151" s="131" t="str">
        <f t="shared" si="73"/>
        <v/>
      </c>
      <c r="AE151" s="131" t="str">
        <f t="shared" si="73"/>
        <v/>
      </c>
      <c r="AF151" s="131" t="str">
        <f t="shared" si="74"/>
        <v/>
      </c>
      <c r="AG151" s="131" t="str">
        <f t="shared" si="74"/>
        <v/>
      </c>
      <c r="AH151" s="131" t="str">
        <f t="shared" si="74"/>
        <v/>
      </c>
      <c r="AI151" s="131" t="str">
        <f t="shared" si="74"/>
        <v/>
      </c>
      <c r="AJ151" s="131" t="str">
        <f t="shared" si="74"/>
        <v/>
      </c>
      <c r="AK151" s="131" t="str">
        <f t="shared" si="74"/>
        <v/>
      </c>
      <c r="AL151" s="131" t="str">
        <f t="shared" si="74"/>
        <v/>
      </c>
      <c r="AM151" s="131" t="str">
        <f t="shared" si="74"/>
        <v/>
      </c>
      <c r="AN151" s="131" t="str">
        <f t="shared" si="74"/>
        <v/>
      </c>
      <c r="AO151" s="131" t="str">
        <f t="shared" si="74"/>
        <v/>
      </c>
      <c r="AP151" s="131" t="str">
        <f t="shared" si="75"/>
        <v/>
      </c>
      <c r="AQ151" s="131" t="str">
        <f t="shared" si="75"/>
        <v/>
      </c>
      <c r="AR151" s="131" t="str">
        <f t="shared" si="75"/>
        <v/>
      </c>
      <c r="AS151" s="131" t="str">
        <f t="shared" si="75"/>
        <v/>
      </c>
      <c r="AT151" s="131" t="str">
        <f t="shared" si="75"/>
        <v/>
      </c>
      <c r="AU151" s="131" t="str">
        <f t="shared" si="75"/>
        <v/>
      </c>
      <c r="AV151" s="131" t="str">
        <f t="shared" si="75"/>
        <v/>
      </c>
      <c r="AW151" s="131" t="str">
        <f t="shared" si="75"/>
        <v/>
      </c>
      <c r="AX151" s="131" t="str">
        <f t="shared" si="75"/>
        <v/>
      </c>
      <c r="AY151" s="131" t="str">
        <f t="shared" si="75"/>
        <v/>
      </c>
      <c r="AZ151" s="131" t="str">
        <f t="shared" si="75"/>
        <v/>
      </c>
    </row>
    <row r="152" spans="1:52" x14ac:dyDescent="0.2">
      <c r="A152" s="135">
        <v>143</v>
      </c>
      <c r="B152" s="131" t="str">
        <f t="shared" si="71"/>
        <v/>
      </c>
      <c r="C152" s="131" t="str">
        <f t="shared" si="71"/>
        <v/>
      </c>
      <c r="D152" s="131" t="str">
        <f t="shared" si="71"/>
        <v/>
      </c>
      <c r="E152" s="131" t="str">
        <f t="shared" si="71"/>
        <v/>
      </c>
      <c r="F152" s="131" t="str">
        <f t="shared" si="71"/>
        <v/>
      </c>
      <c r="G152" s="131" t="str">
        <f t="shared" si="71"/>
        <v/>
      </c>
      <c r="H152" s="131" t="str">
        <f t="shared" si="71"/>
        <v/>
      </c>
      <c r="I152" s="131" t="str">
        <f t="shared" si="71"/>
        <v/>
      </c>
      <c r="J152" s="131" t="str">
        <f t="shared" si="71"/>
        <v/>
      </c>
      <c r="K152" s="131" t="str">
        <f t="shared" si="71"/>
        <v/>
      </c>
      <c r="L152" s="131" t="str">
        <f t="shared" si="72"/>
        <v/>
      </c>
      <c r="M152" s="131" t="str">
        <f t="shared" si="72"/>
        <v/>
      </c>
      <c r="N152" s="131" t="str">
        <f t="shared" si="72"/>
        <v/>
      </c>
      <c r="O152" s="131" t="str">
        <f t="shared" si="72"/>
        <v/>
      </c>
      <c r="P152" s="131" t="str">
        <f t="shared" si="72"/>
        <v/>
      </c>
      <c r="Q152" s="131" t="str">
        <f t="shared" si="72"/>
        <v/>
      </c>
      <c r="R152" s="131" t="str">
        <f t="shared" si="72"/>
        <v/>
      </c>
      <c r="S152" s="131" t="str">
        <f t="shared" si="72"/>
        <v/>
      </c>
      <c r="T152" s="131" t="str">
        <f t="shared" si="72"/>
        <v/>
      </c>
      <c r="U152" s="131" t="str">
        <f t="shared" si="72"/>
        <v/>
      </c>
      <c r="V152" s="131" t="str">
        <f t="shared" si="73"/>
        <v/>
      </c>
      <c r="W152" s="131" t="str">
        <f t="shared" si="73"/>
        <v/>
      </c>
      <c r="X152" s="131" t="str">
        <f t="shared" si="73"/>
        <v/>
      </c>
      <c r="Y152" s="131" t="str">
        <f t="shared" si="73"/>
        <v/>
      </c>
      <c r="Z152" s="131" t="str">
        <f t="shared" si="73"/>
        <v/>
      </c>
      <c r="AA152" s="131" t="str">
        <f t="shared" si="73"/>
        <v/>
      </c>
      <c r="AB152" s="131" t="str">
        <f t="shared" si="73"/>
        <v/>
      </c>
      <c r="AC152" s="131" t="str">
        <f t="shared" si="73"/>
        <v/>
      </c>
      <c r="AD152" s="131" t="str">
        <f t="shared" si="73"/>
        <v/>
      </c>
      <c r="AE152" s="131" t="str">
        <f t="shared" si="73"/>
        <v/>
      </c>
      <c r="AF152" s="131" t="str">
        <f t="shared" si="74"/>
        <v/>
      </c>
      <c r="AG152" s="131" t="str">
        <f t="shared" si="74"/>
        <v/>
      </c>
      <c r="AH152" s="131" t="str">
        <f t="shared" si="74"/>
        <v/>
      </c>
      <c r="AI152" s="131" t="str">
        <f t="shared" si="74"/>
        <v/>
      </c>
      <c r="AJ152" s="131" t="str">
        <f t="shared" si="74"/>
        <v/>
      </c>
      <c r="AK152" s="131" t="str">
        <f t="shared" si="74"/>
        <v/>
      </c>
      <c r="AL152" s="131" t="str">
        <f t="shared" si="74"/>
        <v/>
      </c>
      <c r="AM152" s="131" t="str">
        <f t="shared" si="74"/>
        <v/>
      </c>
      <c r="AN152" s="131" t="str">
        <f t="shared" si="74"/>
        <v/>
      </c>
      <c r="AO152" s="131" t="str">
        <f t="shared" si="74"/>
        <v/>
      </c>
      <c r="AP152" s="131" t="str">
        <f t="shared" si="75"/>
        <v/>
      </c>
      <c r="AQ152" s="131" t="str">
        <f t="shared" si="75"/>
        <v/>
      </c>
      <c r="AR152" s="131" t="str">
        <f t="shared" si="75"/>
        <v/>
      </c>
      <c r="AS152" s="131" t="str">
        <f t="shared" si="75"/>
        <v/>
      </c>
      <c r="AT152" s="131" t="str">
        <f t="shared" si="75"/>
        <v/>
      </c>
      <c r="AU152" s="131" t="str">
        <f t="shared" si="75"/>
        <v/>
      </c>
      <c r="AV152" s="131" t="str">
        <f t="shared" si="75"/>
        <v/>
      </c>
      <c r="AW152" s="131" t="str">
        <f t="shared" si="75"/>
        <v/>
      </c>
      <c r="AX152" s="131" t="str">
        <f t="shared" si="75"/>
        <v/>
      </c>
      <c r="AY152" s="131" t="str">
        <f t="shared" si="75"/>
        <v/>
      </c>
      <c r="AZ152" s="131" t="str">
        <f t="shared" si="75"/>
        <v/>
      </c>
    </row>
    <row r="153" spans="1:52" x14ac:dyDescent="0.2">
      <c r="A153" s="135">
        <v>144</v>
      </c>
      <c r="B153" s="131" t="str">
        <f t="shared" si="71"/>
        <v/>
      </c>
      <c r="C153" s="131" t="str">
        <f t="shared" si="71"/>
        <v/>
      </c>
      <c r="D153" s="131" t="str">
        <f t="shared" si="71"/>
        <v/>
      </c>
      <c r="E153" s="131" t="str">
        <f t="shared" si="71"/>
        <v/>
      </c>
      <c r="F153" s="131" t="str">
        <f t="shared" si="71"/>
        <v/>
      </c>
      <c r="G153" s="131" t="str">
        <f t="shared" si="71"/>
        <v/>
      </c>
      <c r="H153" s="131" t="str">
        <f t="shared" si="71"/>
        <v/>
      </c>
      <c r="I153" s="131" t="str">
        <f t="shared" si="71"/>
        <v/>
      </c>
      <c r="J153" s="131" t="str">
        <f t="shared" si="71"/>
        <v/>
      </c>
      <c r="K153" s="131" t="str">
        <f t="shared" si="71"/>
        <v/>
      </c>
      <c r="L153" s="131" t="str">
        <f t="shared" si="72"/>
        <v/>
      </c>
      <c r="M153" s="131" t="str">
        <f t="shared" si="72"/>
        <v/>
      </c>
      <c r="N153" s="131" t="str">
        <f t="shared" si="72"/>
        <v/>
      </c>
      <c r="O153" s="131" t="str">
        <f t="shared" si="72"/>
        <v/>
      </c>
      <c r="P153" s="131" t="str">
        <f t="shared" si="72"/>
        <v/>
      </c>
      <c r="Q153" s="131" t="str">
        <f t="shared" si="72"/>
        <v/>
      </c>
      <c r="R153" s="131" t="str">
        <f t="shared" si="72"/>
        <v/>
      </c>
      <c r="S153" s="131" t="str">
        <f t="shared" si="72"/>
        <v/>
      </c>
      <c r="T153" s="131" t="str">
        <f t="shared" si="72"/>
        <v/>
      </c>
      <c r="U153" s="131" t="str">
        <f t="shared" si="72"/>
        <v/>
      </c>
      <c r="V153" s="131" t="str">
        <f t="shared" si="73"/>
        <v/>
      </c>
      <c r="W153" s="131" t="str">
        <f t="shared" si="73"/>
        <v/>
      </c>
      <c r="X153" s="131" t="str">
        <f t="shared" si="73"/>
        <v/>
      </c>
      <c r="Y153" s="131" t="str">
        <f t="shared" si="73"/>
        <v/>
      </c>
      <c r="Z153" s="131" t="str">
        <f t="shared" si="73"/>
        <v/>
      </c>
      <c r="AA153" s="131" t="str">
        <f t="shared" si="73"/>
        <v/>
      </c>
      <c r="AB153" s="131" t="str">
        <f t="shared" si="73"/>
        <v/>
      </c>
      <c r="AC153" s="131" t="str">
        <f t="shared" si="73"/>
        <v/>
      </c>
      <c r="AD153" s="131" t="str">
        <f t="shared" si="73"/>
        <v/>
      </c>
      <c r="AE153" s="131" t="str">
        <f t="shared" si="73"/>
        <v/>
      </c>
      <c r="AF153" s="131" t="str">
        <f t="shared" si="74"/>
        <v/>
      </c>
      <c r="AG153" s="131" t="str">
        <f t="shared" si="74"/>
        <v/>
      </c>
      <c r="AH153" s="131" t="str">
        <f t="shared" si="74"/>
        <v/>
      </c>
      <c r="AI153" s="131" t="str">
        <f t="shared" si="74"/>
        <v/>
      </c>
      <c r="AJ153" s="131" t="str">
        <f t="shared" si="74"/>
        <v/>
      </c>
      <c r="AK153" s="131" t="str">
        <f t="shared" si="74"/>
        <v/>
      </c>
      <c r="AL153" s="131" t="str">
        <f t="shared" si="74"/>
        <v/>
      </c>
      <c r="AM153" s="131" t="str">
        <f t="shared" si="74"/>
        <v/>
      </c>
      <c r="AN153" s="131" t="str">
        <f t="shared" si="74"/>
        <v/>
      </c>
      <c r="AO153" s="131" t="str">
        <f t="shared" si="74"/>
        <v/>
      </c>
      <c r="AP153" s="131" t="str">
        <f t="shared" si="75"/>
        <v/>
      </c>
      <c r="AQ153" s="131" t="str">
        <f t="shared" si="75"/>
        <v/>
      </c>
      <c r="AR153" s="131" t="str">
        <f t="shared" si="75"/>
        <v/>
      </c>
      <c r="AS153" s="131" t="str">
        <f t="shared" si="75"/>
        <v/>
      </c>
      <c r="AT153" s="131" t="str">
        <f t="shared" si="75"/>
        <v/>
      </c>
      <c r="AU153" s="131" t="str">
        <f t="shared" si="75"/>
        <v/>
      </c>
      <c r="AV153" s="131" t="str">
        <f t="shared" si="75"/>
        <v/>
      </c>
      <c r="AW153" s="131" t="str">
        <f t="shared" si="75"/>
        <v/>
      </c>
      <c r="AX153" s="131" t="str">
        <f t="shared" si="75"/>
        <v/>
      </c>
      <c r="AY153" s="131" t="str">
        <f t="shared" si="75"/>
        <v/>
      </c>
      <c r="AZ153" s="131" t="str">
        <f t="shared" si="75"/>
        <v/>
      </c>
    </row>
    <row r="154" spans="1:52" x14ac:dyDescent="0.2">
      <c r="A154" s="135">
        <v>145</v>
      </c>
      <c r="B154" s="131" t="str">
        <f t="shared" si="71"/>
        <v/>
      </c>
      <c r="C154" s="131" t="str">
        <f t="shared" si="71"/>
        <v/>
      </c>
      <c r="D154" s="131" t="str">
        <f t="shared" si="71"/>
        <v/>
      </c>
      <c r="E154" s="131" t="str">
        <f t="shared" si="71"/>
        <v/>
      </c>
      <c r="F154" s="131" t="str">
        <f t="shared" si="71"/>
        <v/>
      </c>
      <c r="G154" s="131" t="str">
        <f t="shared" si="71"/>
        <v/>
      </c>
      <c r="H154" s="131" t="str">
        <f t="shared" si="71"/>
        <v/>
      </c>
      <c r="I154" s="131" t="str">
        <f t="shared" si="71"/>
        <v/>
      </c>
      <c r="J154" s="131" t="str">
        <f t="shared" si="71"/>
        <v/>
      </c>
      <c r="K154" s="131" t="str">
        <f t="shared" si="71"/>
        <v/>
      </c>
      <c r="L154" s="131" t="str">
        <f t="shared" si="72"/>
        <v/>
      </c>
      <c r="M154" s="131" t="str">
        <f t="shared" si="72"/>
        <v/>
      </c>
      <c r="N154" s="131" t="str">
        <f t="shared" si="72"/>
        <v/>
      </c>
      <c r="O154" s="131" t="str">
        <f t="shared" si="72"/>
        <v/>
      </c>
      <c r="P154" s="131" t="str">
        <f t="shared" si="72"/>
        <v/>
      </c>
      <c r="Q154" s="131" t="str">
        <f t="shared" si="72"/>
        <v/>
      </c>
      <c r="R154" s="131" t="str">
        <f t="shared" si="72"/>
        <v/>
      </c>
      <c r="S154" s="131" t="str">
        <f t="shared" si="72"/>
        <v/>
      </c>
      <c r="T154" s="131" t="str">
        <f t="shared" si="72"/>
        <v/>
      </c>
      <c r="U154" s="131" t="str">
        <f t="shared" si="72"/>
        <v/>
      </c>
      <c r="V154" s="131" t="str">
        <f t="shared" si="73"/>
        <v/>
      </c>
      <c r="W154" s="131" t="str">
        <f t="shared" si="73"/>
        <v/>
      </c>
      <c r="X154" s="131" t="str">
        <f t="shared" si="73"/>
        <v/>
      </c>
      <c r="Y154" s="131" t="str">
        <f t="shared" si="73"/>
        <v/>
      </c>
      <c r="Z154" s="131" t="str">
        <f t="shared" si="73"/>
        <v/>
      </c>
      <c r="AA154" s="131" t="str">
        <f t="shared" si="73"/>
        <v/>
      </c>
      <c r="AB154" s="131" t="str">
        <f t="shared" si="73"/>
        <v/>
      </c>
      <c r="AC154" s="131" t="str">
        <f t="shared" si="73"/>
        <v/>
      </c>
      <c r="AD154" s="131" t="str">
        <f t="shared" si="73"/>
        <v/>
      </c>
      <c r="AE154" s="131" t="str">
        <f t="shared" si="73"/>
        <v/>
      </c>
      <c r="AF154" s="131" t="str">
        <f t="shared" si="74"/>
        <v/>
      </c>
      <c r="AG154" s="131" t="str">
        <f t="shared" si="74"/>
        <v/>
      </c>
      <c r="AH154" s="131" t="str">
        <f t="shared" si="74"/>
        <v/>
      </c>
      <c r="AI154" s="131" t="str">
        <f t="shared" si="74"/>
        <v/>
      </c>
      <c r="AJ154" s="131" t="str">
        <f t="shared" si="74"/>
        <v/>
      </c>
      <c r="AK154" s="131" t="str">
        <f t="shared" si="74"/>
        <v/>
      </c>
      <c r="AL154" s="131" t="str">
        <f t="shared" si="74"/>
        <v/>
      </c>
      <c r="AM154" s="131" t="str">
        <f t="shared" si="74"/>
        <v/>
      </c>
      <c r="AN154" s="131" t="str">
        <f t="shared" si="74"/>
        <v/>
      </c>
      <c r="AO154" s="131" t="str">
        <f t="shared" si="74"/>
        <v/>
      </c>
      <c r="AP154" s="131" t="str">
        <f t="shared" si="75"/>
        <v/>
      </c>
      <c r="AQ154" s="131" t="str">
        <f t="shared" si="75"/>
        <v/>
      </c>
      <c r="AR154" s="131" t="str">
        <f t="shared" si="75"/>
        <v/>
      </c>
      <c r="AS154" s="131" t="str">
        <f t="shared" si="75"/>
        <v/>
      </c>
      <c r="AT154" s="131" t="str">
        <f t="shared" si="75"/>
        <v/>
      </c>
      <c r="AU154" s="131" t="str">
        <f t="shared" si="75"/>
        <v/>
      </c>
      <c r="AV154" s="131" t="str">
        <f t="shared" si="75"/>
        <v/>
      </c>
      <c r="AW154" s="131" t="str">
        <f t="shared" si="75"/>
        <v/>
      </c>
      <c r="AX154" s="131" t="str">
        <f t="shared" si="75"/>
        <v/>
      </c>
      <c r="AY154" s="131" t="str">
        <f t="shared" si="75"/>
        <v/>
      </c>
      <c r="AZ154" s="131" t="str">
        <f t="shared" si="75"/>
        <v/>
      </c>
    </row>
    <row r="155" spans="1:52" x14ac:dyDescent="0.2">
      <c r="A155" s="135">
        <v>146</v>
      </c>
      <c r="B155" s="131" t="str">
        <f t="shared" si="71"/>
        <v/>
      </c>
      <c r="C155" s="131" t="str">
        <f t="shared" si="71"/>
        <v/>
      </c>
      <c r="D155" s="131" t="str">
        <f t="shared" si="71"/>
        <v/>
      </c>
      <c r="E155" s="131" t="str">
        <f t="shared" si="71"/>
        <v/>
      </c>
      <c r="F155" s="131" t="str">
        <f t="shared" si="71"/>
        <v/>
      </c>
      <c r="G155" s="131" t="str">
        <f t="shared" si="71"/>
        <v/>
      </c>
      <c r="H155" s="131" t="str">
        <f t="shared" si="71"/>
        <v/>
      </c>
      <c r="I155" s="131" t="str">
        <f t="shared" si="71"/>
        <v/>
      </c>
      <c r="J155" s="131" t="str">
        <f t="shared" si="71"/>
        <v/>
      </c>
      <c r="K155" s="131" t="str">
        <f t="shared" si="71"/>
        <v/>
      </c>
      <c r="L155" s="131" t="str">
        <f t="shared" si="72"/>
        <v/>
      </c>
      <c r="M155" s="131" t="str">
        <f t="shared" si="72"/>
        <v/>
      </c>
      <c r="N155" s="131" t="str">
        <f t="shared" si="72"/>
        <v/>
      </c>
      <c r="O155" s="131" t="str">
        <f t="shared" si="72"/>
        <v/>
      </c>
      <c r="P155" s="131" t="str">
        <f t="shared" si="72"/>
        <v/>
      </c>
      <c r="Q155" s="131" t="str">
        <f t="shared" si="72"/>
        <v/>
      </c>
      <c r="R155" s="131" t="str">
        <f t="shared" si="72"/>
        <v/>
      </c>
      <c r="S155" s="131" t="str">
        <f t="shared" si="72"/>
        <v/>
      </c>
      <c r="T155" s="131" t="str">
        <f t="shared" si="72"/>
        <v/>
      </c>
      <c r="U155" s="131" t="str">
        <f t="shared" si="72"/>
        <v/>
      </c>
      <c r="V155" s="131" t="str">
        <f t="shared" si="73"/>
        <v/>
      </c>
      <c r="W155" s="131" t="str">
        <f t="shared" si="73"/>
        <v/>
      </c>
      <c r="X155" s="131" t="str">
        <f t="shared" si="73"/>
        <v/>
      </c>
      <c r="Y155" s="131" t="str">
        <f t="shared" si="73"/>
        <v/>
      </c>
      <c r="Z155" s="131" t="str">
        <f t="shared" si="73"/>
        <v/>
      </c>
      <c r="AA155" s="131" t="str">
        <f t="shared" si="73"/>
        <v/>
      </c>
      <c r="AB155" s="131" t="str">
        <f t="shared" si="73"/>
        <v/>
      </c>
      <c r="AC155" s="131" t="str">
        <f t="shared" si="73"/>
        <v/>
      </c>
      <c r="AD155" s="131" t="str">
        <f t="shared" si="73"/>
        <v/>
      </c>
      <c r="AE155" s="131" t="str">
        <f t="shared" si="73"/>
        <v/>
      </c>
      <c r="AF155" s="131" t="str">
        <f t="shared" si="74"/>
        <v/>
      </c>
      <c r="AG155" s="131" t="str">
        <f t="shared" si="74"/>
        <v/>
      </c>
      <c r="AH155" s="131" t="str">
        <f t="shared" si="74"/>
        <v/>
      </c>
      <c r="AI155" s="131" t="str">
        <f t="shared" si="74"/>
        <v/>
      </c>
      <c r="AJ155" s="131" t="str">
        <f t="shared" si="74"/>
        <v/>
      </c>
      <c r="AK155" s="131" t="str">
        <f t="shared" si="74"/>
        <v/>
      </c>
      <c r="AL155" s="131" t="str">
        <f t="shared" si="74"/>
        <v/>
      </c>
      <c r="AM155" s="131" t="str">
        <f t="shared" si="74"/>
        <v/>
      </c>
      <c r="AN155" s="131" t="str">
        <f t="shared" si="74"/>
        <v/>
      </c>
      <c r="AO155" s="131" t="str">
        <f t="shared" si="74"/>
        <v/>
      </c>
      <c r="AP155" s="131" t="str">
        <f t="shared" si="75"/>
        <v/>
      </c>
      <c r="AQ155" s="131" t="str">
        <f t="shared" si="75"/>
        <v/>
      </c>
      <c r="AR155" s="131" t="str">
        <f t="shared" si="75"/>
        <v/>
      </c>
      <c r="AS155" s="131" t="str">
        <f t="shared" si="75"/>
        <v/>
      </c>
      <c r="AT155" s="131" t="str">
        <f t="shared" si="75"/>
        <v/>
      </c>
      <c r="AU155" s="131" t="str">
        <f t="shared" si="75"/>
        <v/>
      </c>
      <c r="AV155" s="131" t="str">
        <f t="shared" si="75"/>
        <v/>
      </c>
      <c r="AW155" s="131" t="str">
        <f t="shared" si="75"/>
        <v/>
      </c>
      <c r="AX155" s="131" t="str">
        <f t="shared" si="75"/>
        <v/>
      </c>
      <c r="AY155" s="131" t="str">
        <f t="shared" si="75"/>
        <v/>
      </c>
      <c r="AZ155" s="131" t="str">
        <f t="shared" si="75"/>
        <v/>
      </c>
    </row>
    <row r="156" spans="1:52" x14ac:dyDescent="0.2">
      <c r="A156" s="135">
        <v>147</v>
      </c>
      <c r="B156" s="131" t="str">
        <f t="shared" si="71"/>
        <v/>
      </c>
      <c r="C156" s="131" t="str">
        <f t="shared" si="71"/>
        <v/>
      </c>
      <c r="D156" s="131" t="str">
        <f t="shared" si="71"/>
        <v/>
      </c>
      <c r="E156" s="131" t="str">
        <f t="shared" si="71"/>
        <v/>
      </c>
      <c r="F156" s="131" t="str">
        <f t="shared" si="71"/>
        <v/>
      </c>
      <c r="G156" s="131" t="str">
        <f t="shared" si="71"/>
        <v/>
      </c>
      <c r="H156" s="131" t="str">
        <f t="shared" si="71"/>
        <v/>
      </c>
      <c r="I156" s="131" t="str">
        <f t="shared" si="71"/>
        <v/>
      </c>
      <c r="J156" s="131" t="str">
        <f t="shared" si="71"/>
        <v/>
      </c>
      <c r="K156" s="131" t="str">
        <f t="shared" si="71"/>
        <v/>
      </c>
      <c r="L156" s="131" t="str">
        <f t="shared" si="72"/>
        <v/>
      </c>
      <c r="M156" s="131" t="str">
        <f t="shared" si="72"/>
        <v/>
      </c>
      <c r="N156" s="131" t="str">
        <f t="shared" si="72"/>
        <v/>
      </c>
      <c r="O156" s="131" t="str">
        <f t="shared" si="72"/>
        <v/>
      </c>
      <c r="P156" s="131" t="str">
        <f t="shared" si="72"/>
        <v/>
      </c>
      <c r="Q156" s="131" t="str">
        <f t="shared" si="72"/>
        <v/>
      </c>
      <c r="R156" s="131" t="str">
        <f t="shared" si="72"/>
        <v/>
      </c>
      <c r="S156" s="131" t="str">
        <f t="shared" si="72"/>
        <v/>
      </c>
      <c r="T156" s="131" t="str">
        <f t="shared" si="72"/>
        <v/>
      </c>
      <c r="U156" s="131" t="str">
        <f t="shared" si="72"/>
        <v/>
      </c>
      <c r="V156" s="131" t="str">
        <f t="shared" si="73"/>
        <v/>
      </c>
      <c r="W156" s="131" t="str">
        <f t="shared" si="73"/>
        <v/>
      </c>
      <c r="X156" s="131" t="str">
        <f t="shared" si="73"/>
        <v/>
      </c>
      <c r="Y156" s="131" t="str">
        <f t="shared" si="73"/>
        <v/>
      </c>
      <c r="Z156" s="131" t="str">
        <f t="shared" si="73"/>
        <v/>
      </c>
      <c r="AA156" s="131" t="str">
        <f t="shared" si="73"/>
        <v/>
      </c>
      <c r="AB156" s="131" t="str">
        <f t="shared" si="73"/>
        <v/>
      </c>
      <c r="AC156" s="131" t="str">
        <f t="shared" si="73"/>
        <v/>
      </c>
      <c r="AD156" s="131" t="str">
        <f t="shared" si="73"/>
        <v/>
      </c>
      <c r="AE156" s="131" t="str">
        <f t="shared" si="73"/>
        <v/>
      </c>
      <c r="AF156" s="131" t="str">
        <f t="shared" si="74"/>
        <v/>
      </c>
      <c r="AG156" s="131" t="str">
        <f t="shared" si="74"/>
        <v/>
      </c>
      <c r="AH156" s="131" t="str">
        <f t="shared" si="74"/>
        <v/>
      </c>
      <c r="AI156" s="131" t="str">
        <f t="shared" si="74"/>
        <v/>
      </c>
      <c r="AJ156" s="131" t="str">
        <f t="shared" si="74"/>
        <v/>
      </c>
      <c r="AK156" s="131" t="str">
        <f t="shared" si="74"/>
        <v/>
      </c>
      <c r="AL156" s="131" t="str">
        <f t="shared" si="74"/>
        <v/>
      </c>
      <c r="AM156" s="131" t="str">
        <f t="shared" si="74"/>
        <v/>
      </c>
      <c r="AN156" s="131" t="str">
        <f t="shared" si="74"/>
        <v/>
      </c>
      <c r="AO156" s="131" t="str">
        <f t="shared" si="74"/>
        <v/>
      </c>
      <c r="AP156" s="131" t="str">
        <f t="shared" si="75"/>
        <v/>
      </c>
      <c r="AQ156" s="131" t="str">
        <f t="shared" si="75"/>
        <v/>
      </c>
      <c r="AR156" s="131" t="str">
        <f t="shared" si="75"/>
        <v/>
      </c>
      <c r="AS156" s="131" t="str">
        <f t="shared" si="75"/>
        <v/>
      </c>
      <c r="AT156" s="131" t="str">
        <f t="shared" si="75"/>
        <v/>
      </c>
      <c r="AU156" s="131" t="str">
        <f t="shared" si="75"/>
        <v/>
      </c>
      <c r="AV156" s="131" t="str">
        <f t="shared" si="75"/>
        <v/>
      </c>
      <c r="AW156" s="131" t="str">
        <f t="shared" si="75"/>
        <v/>
      </c>
      <c r="AX156" s="131" t="str">
        <f t="shared" si="75"/>
        <v/>
      </c>
      <c r="AY156" s="131" t="str">
        <f t="shared" si="75"/>
        <v/>
      </c>
      <c r="AZ156" s="131" t="str">
        <f t="shared" si="75"/>
        <v/>
      </c>
    </row>
    <row r="157" spans="1:52" x14ac:dyDescent="0.2">
      <c r="A157" s="135">
        <v>148</v>
      </c>
      <c r="B157" s="131" t="str">
        <f t="shared" si="71"/>
        <v/>
      </c>
      <c r="C157" s="131" t="str">
        <f t="shared" si="71"/>
        <v/>
      </c>
      <c r="D157" s="131" t="str">
        <f t="shared" si="71"/>
        <v/>
      </c>
      <c r="E157" s="131" t="str">
        <f t="shared" si="71"/>
        <v/>
      </c>
      <c r="F157" s="131" t="str">
        <f t="shared" si="71"/>
        <v/>
      </c>
      <c r="G157" s="131" t="str">
        <f t="shared" si="71"/>
        <v/>
      </c>
      <c r="H157" s="131" t="str">
        <f t="shared" si="71"/>
        <v/>
      </c>
      <c r="I157" s="131" t="str">
        <f t="shared" si="71"/>
        <v/>
      </c>
      <c r="J157" s="131" t="str">
        <f t="shared" si="71"/>
        <v/>
      </c>
      <c r="K157" s="131" t="str">
        <f t="shared" si="71"/>
        <v/>
      </c>
      <c r="L157" s="131" t="str">
        <f t="shared" si="72"/>
        <v/>
      </c>
      <c r="M157" s="131" t="str">
        <f t="shared" si="72"/>
        <v/>
      </c>
      <c r="N157" s="131" t="str">
        <f t="shared" si="72"/>
        <v/>
      </c>
      <c r="O157" s="131" t="str">
        <f t="shared" si="72"/>
        <v/>
      </c>
      <c r="P157" s="131" t="str">
        <f t="shared" si="72"/>
        <v/>
      </c>
      <c r="Q157" s="131" t="str">
        <f t="shared" si="72"/>
        <v/>
      </c>
      <c r="R157" s="131" t="str">
        <f t="shared" si="72"/>
        <v/>
      </c>
      <c r="S157" s="131" t="str">
        <f t="shared" si="72"/>
        <v/>
      </c>
      <c r="T157" s="131" t="str">
        <f t="shared" si="72"/>
        <v/>
      </c>
      <c r="U157" s="131" t="str">
        <f t="shared" si="72"/>
        <v/>
      </c>
      <c r="V157" s="131" t="str">
        <f t="shared" si="73"/>
        <v/>
      </c>
      <c r="W157" s="131" t="str">
        <f t="shared" si="73"/>
        <v/>
      </c>
      <c r="X157" s="131" t="str">
        <f t="shared" si="73"/>
        <v/>
      </c>
      <c r="Y157" s="131" t="str">
        <f t="shared" si="73"/>
        <v/>
      </c>
      <c r="Z157" s="131" t="str">
        <f t="shared" si="73"/>
        <v/>
      </c>
      <c r="AA157" s="131" t="str">
        <f t="shared" si="73"/>
        <v/>
      </c>
      <c r="AB157" s="131" t="str">
        <f t="shared" si="73"/>
        <v/>
      </c>
      <c r="AC157" s="131" t="str">
        <f t="shared" si="73"/>
        <v/>
      </c>
      <c r="AD157" s="131" t="str">
        <f t="shared" si="73"/>
        <v/>
      </c>
      <c r="AE157" s="131" t="str">
        <f t="shared" si="73"/>
        <v/>
      </c>
      <c r="AF157" s="131" t="str">
        <f t="shared" si="74"/>
        <v/>
      </c>
      <c r="AG157" s="131" t="str">
        <f t="shared" si="74"/>
        <v/>
      </c>
      <c r="AH157" s="131" t="str">
        <f t="shared" si="74"/>
        <v/>
      </c>
      <c r="AI157" s="131" t="str">
        <f t="shared" si="74"/>
        <v/>
      </c>
      <c r="AJ157" s="131" t="str">
        <f t="shared" si="74"/>
        <v/>
      </c>
      <c r="AK157" s="131" t="str">
        <f t="shared" si="74"/>
        <v/>
      </c>
      <c r="AL157" s="131" t="str">
        <f t="shared" si="74"/>
        <v/>
      </c>
      <c r="AM157" s="131" t="str">
        <f t="shared" si="74"/>
        <v/>
      </c>
      <c r="AN157" s="131" t="str">
        <f t="shared" si="74"/>
        <v/>
      </c>
      <c r="AO157" s="131" t="str">
        <f t="shared" si="74"/>
        <v/>
      </c>
      <c r="AP157" s="131" t="str">
        <f t="shared" si="75"/>
        <v/>
      </c>
      <c r="AQ157" s="131" t="str">
        <f t="shared" si="75"/>
        <v/>
      </c>
      <c r="AR157" s="131" t="str">
        <f t="shared" si="75"/>
        <v/>
      </c>
      <c r="AS157" s="131" t="str">
        <f t="shared" si="75"/>
        <v/>
      </c>
      <c r="AT157" s="131" t="str">
        <f t="shared" si="75"/>
        <v/>
      </c>
      <c r="AU157" s="131" t="str">
        <f t="shared" si="75"/>
        <v/>
      </c>
      <c r="AV157" s="131" t="str">
        <f t="shared" si="75"/>
        <v/>
      </c>
      <c r="AW157" s="131" t="str">
        <f t="shared" si="75"/>
        <v/>
      </c>
      <c r="AX157" s="131" t="str">
        <f t="shared" si="75"/>
        <v/>
      </c>
      <c r="AY157" s="131" t="str">
        <f t="shared" si="75"/>
        <v/>
      </c>
      <c r="AZ157" s="131" t="str">
        <f t="shared" si="75"/>
        <v/>
      </c>
    </row>
    <row r="158" spans="1:52" x14ac:dyDescent="0.2">
      <c r="A158" s="135">
        <v>149</v>
      </c>
      <c r="B158" s="131" t="str">
        <f t="shared" si="71"/>
        <v/>
      </c>
      <c r="C158" s="131" t="str">
        <f t="shared" si="71"/>
        <v/>
      </c>
      <c r="D158" s="131" t="str">
        <f t="shared" si="71"/>
        <v/>
      </c>
      <c r="E158" s="131" t="str">
        <f t="shared" si="71"/>
        <v/>
      </c>
      <c r="F158" s="131" t="str">
        <f t="shared" si="71"/>
        <v/>
      </c>
      <c r="G158" s="131" t="str">
        <f t="shared" si="71"/>
        <v/>
      </c>
      <c r="H158" s="131" t="str">
        <f t="shared" si="71"/>
        <v/>
      </c>
      <c r="I158" s="131" t="str">
        <f t="shared" si="71"/>
        <v/>
      </c>
      <c r="J158" s="131" t="str">
        <f t="shared" si="71"/>
        <v/>
      </c>
      <c r="K158" s="131" t="str">
        <f t="shared" si="71"/>
        <v/>
      </c>
      <c r="L158" s="131" t="str">
        <f t="shared" si="72"/>
        <v/>
      </c>
      <c r="M158" s="131" t="str">
        <f t="shared" si="72"/>
        <v/>
      </c>
      <c r="N158" s="131" t="str">
        <f t="shared" si="72"/>
        <v/>
      </c>
      <c r="O158" s="131" t="str">
        <f t="shared" si="72"/>
        <v/>
      </c>
      <c r="P158" s="131" t="str">
        <f t="shared" si="72"/>
        <v/>
      </c>
      <c r="Q158" s="131" t="str">
        <f t="shared" si="72"/>
        <v/>
      </c>
      <c r="R158" s="131" t="str">
        <f t="shared" si="72"/>
        <v/>
      </c>
      <c r="S158" s="131" t="str">
        <f t="shared" si="72"/>
        <v/>
      </c>
      <c r="T158" s="131" t="str">
        <f t="shared" si="72"/>
        <v/>
      </c>
      <c r="U158" s="131" t="str">
        <f t="shared" si="72"/>
        <v/>
      </c>
      <c r="V158" s="131" t="str">
        <f t="shared" si="73"/>
        <v/>
      </c>
      <c r="W158" s="131" t="str">
        <f t="shared" si="73"/>
        <v/>
      </c>
      <c r="X158" s="131" t="str">
        <f t="shared" si="73"/>
        <v/>
      </c>
      <c r="Y158" s="131" t="str">
        <f t="shared" si="73"/>
        <v/>
      </c>
      <c r="Z158" s="131" t="str">
        <f t="shared" si="73"/>
        <v/>
      </c>
      <c r="AA158" s="131" t="str">
        <f t="shared" si="73"/>
        <v/>
      </c>
      <c r="AB158" s="131" t="str">
        <f t="shared" si="73"/>
        <v/>
      </c>
      <c r="AC158" s="131" t="str">
        <f t="shared" si="73"/>
        <v/>
      </c>
      <c r="AD158" s="131" t="str">
        <f t="shared" si="73"/>
        <v/>
      </c>
      <c r="AE158" s="131" t="str">
        <f t="shared" si="73"/>
        <v/>
      </c>
      <c r="AF158" s="131" t="str">
        <f t="shared" si="74"/>
        <v/>
      </c>
      <c r="AG158" s="131" t="str">
        <f t="shared" si="74"/>
        <v/>
      </c>
      <c r="AH158" s="131" t="str">
        <f t="shared" si="74"/>
        <v/>
      </c>
      <c r="AI158" s="131" t="str">
        <f t="shared" si="74"/>
        <v/>
      </c>
      <c r="AJ158" s="131" t="str">
        <f t="shared" si="74"/>
        <v/>
      </c>
      <c r="AK158" s="131" t="str">
        <f t="shared" si="74"/>
        <v/>
      </c>
      <c r="AL158" s="131" t="str">
        <f t="shared" si="74"/>
        <v/>
      </c>
      <c r="AM158" s="131" t="str">
        <f t="shared" si="74"/>
        <v/>
      </c>
      <c r="AN158" s="131" t="str">
        <f t="shared" si="74"/>
        <v/>
      </c>
      <c r="AO158" s="131" t="str">
        <f t="shared" si="74"/>
        <v/>
      </c>
      <c r="AP158" s="131" t="str">
        <f t="shared" si="75"/>
        <v/>
      </c>
      <c r="AQ158" s="131" t="str">
        <f t="shared" si="75"/>
        <v/>
      </c>
      <c r="AR158" s="131" t="str">
        <f t="shared" si="75"/>
        <v/>
      </c>
      <c r="AS158" s="131" t="str">
        <f t="shared" si="75"/>
        <v/>
      </c>
      <c r="AT158" s="131" t="str">
        <f t="shared" si="75"/>
        <v/>
      </c>
      <c r="AU158" s="131" t="str">
        <f t="shared" si="75"/>
        <v/>
      </c>
      <c r="AV158" s="131" t="str">
        <f t="shared" si="75"/>
        <v/>
      </c>
      <c r="AW158" s="131" t="str">
        <f t="shared" si="75"/>
        <v/>
      </c>
      <c r="AX158" s="131" t="str">
        <f t="shared" si="75"/>
        <v/>
      </c>
      <c r="AY158" s="131" t="str">
        <f t="shared" si="75"/>
        <v/>
      </c>
      <c r="AZ158" s="131" t="str">
        <f t="shared" si="75"/>
        <v/>
      </c>
    </row>
    <row r="159" spans="1:52" x14ac:dyDescent="0.2">
      <c r="A159" s="135">
        <v>150</v>
      </c>
      <c r="B159" s="131" t="str">
        <f t="shared" si="71"/>
        <v/>
      </c>
      <c r="C159" s="131" t="str">
        <f t="shared" si="71"/>
        <v/>
      </c>
      <c r="D159" s="131" t="str">
        <f t="shared" si="71"/>
        <v/>
      </c>
      <c r="E159" s="131" t="str">
        <f t="shared" si="71"/>
        <v/>
      </c>
      <c r="F159" s="131" t="str">
        <f t="shared" si="71"/>
        <v/>
      </c>
      <c r="G159" s="131" t="str">
        <f t="shared" si="71"/>
        <v/>
      </c>
      <c r="H159" s="131" t="str">
        <f t="shared" si="71"/>
        <v/>
      </c>
      <c r="I159" s="131" t="str">
        <f t="shared" si="71"/>
        <v/>
      </c>
      <c r="J159" s="131" t="str">
        <f t="shared" si="71"/>
        <v/>
      </c>
      <c r="K159" s="131" t="str">
        <f t="shared" si="71"/>
        <v/>
      </c>
      <c r="L159" s="131" t="str">
        <f t="shared" si="72"/>
        <v/>
      </c>
      <c r="M159" s="131" t="str">
        <f t="shared" si="72"/>
        <v/>
      </c>
      <c r="N159" s="131" t="str">
        <f t="shared" si="72"/>
        <v/>
      </c>
      <c r="O159" s="131" t="str">
        <f t="shared" si="72"/>
        <v/>
      </c>
      <c r="P159" s="131" t="str">
        <f t="shared" si="72"/>
        <v/>
      </c>
      <c r="Q159" s="131" t="str">
        <f t="shared" si="72"/>
        <v/>
      </c>
      <c r="R159" s="131" t="str">
        <f t="shared" si="72"/>
        <v/>
      </c>
      <c r="S159" s="131" t="str">
        <f t="shared" si="72"/>
        <v/>
      </c>
      <c r="T159" s="131" t="str">
        <f t="shared" si="72"/>
        <v/>
      </c>
      <c r="U159" s="131" t="str">
        <f t="shared" si="72"/>
        <v/>
      </c>
      <c r="V159" s="131" t="str">
        <f t="shared" si="73"/>
        <v/>
      </c>
      <c r="W159" s="131" t="str">
        <f t="shared" si="73"/>
        <v/>
      </c>
      <c r="X159" s="131" t="str">
        <f t="shared" si="73"/>
        <v/>
      </c>
      <c r="Y159" s="131" t="str">
        <f t="shared" si="73"/>
        <v/>
      </c>
      <c r="Z159" s="131" t="str">
        <f t="shared" si="73"/>
        <v/>
      </c>
      <c r="AA159" s="131" t="str">
        <f t="shared" si="73"/>
        <v/>
      </c>
      <c r="AB159" s="131" t="str">
        <f t="shared" si="73"/>
        <v/>
      </c>
      <c r="AC159" s="131" t="str">
        <f t="shared" si="73"/>
        <v/>
      </c>
      <c r="AD159" s="131" t="str">
        <f t="shared" si="73"/>
        <v/>
      </c>
      <c r="AE159" s="131" t="str">
        <f t="shared" si="73"/>
        <v/>
      </c>
      <c r="AF159" s="131" t="str">
        <f t="shared" si="74"/>
        <v/>
      </c>
      <c r="AG159" s="131" t="str">
        <f t="shared" si="74"/>
        <v/>
      </c>
      <c r="AH159" s="131" t="str">
        <f t="shared" si="74"/>
        <v/>
      </c>
      <c r="AI159" s="131" t="str">
        <f t="shared" si="74"/>
        <v/>
      </c>
      <c r="AJ159" s="131" t="str">
        <f t="shared" si="74"/>
        <v/>
      </c>
      <c r="AK159" s="131" t="str">
        <f t="shared" si="74"/>
        <v/>
      </c>
      <c r="AL159" s="131" t="str">
        <f t="shared" si="74"/>
        <v/>
      </c>
      <c r="AM159" s="131" t="str">
        <f t="shared" si="74"/>
        <v/>
      </c>
      <c r="AN159" s="131" t="str">
        <f t="shared" si="74"/>
        <v/>
      </c>
      <c r="AO159" s="131" t="str">
        <f t="shared" si="74"/>
        <v/>
      </c>
      <c r="AP159" s="131" t="str">
        <f t="shared" si="75"/>
        <v/>
      </c>
      <c r="AQ159" s="131" t="str">
        <f t="shared" si="75"/>
        <v/>
      </c>
      <c r="AR159" s="131" t="str">
        <f t="shared" si="75"/>
        <v/>
      </c>
      <c r="AS159" s="131" t="str">
        <f t="shared" si="75"/>
        <v/>
      </c>
      <c r="AT159" s="131" t="str">
        <f t="shared" si="75"/>
        <v/>
      </c>
      <c r="AU159" s="131" t="str">
        <f t="shared" si="75"/>
        <v/>
      </c>
      <c r="AV159" s="131" t="str">
        <f t="shared" si="75"/>
        <v/>
      </c>
      <c r="AW159" s="131" t="str">
        <f t="shared" si="75"/>
        <v/>
      </c>
      <c r="AX159" s="131" t="str">
        <f t="shared" si="75"/>
        <v/>
      </c>
      <c r="AY159" s="131" t="str">
        <f t="shared" si="75"/>
        <v/>
      </c>
      <c r="AZ159" s="131" t="str">
        <f t="shared" si="75"/>
        <v/>
      </c>
    </row>
    <row r="160" spans="1:52" x14ac:dyDescent="0.2">
      <c r="A160" s="135">
        <v>151</v>
      </c>
      <c r="B160" s="131" t="str">
        <f t="shared" ref="B160:K169" si="76">IFERROR(VLOOKUP($B$3&amp;"_"&amp;B$8&amp;$A160,LookUpTable_CountyName_AllYears,3,FALSE),"")</f>
        <v/>
      </c>
      <c r="C160" s="131" t="str">
        <f t="shared" si="76"/>
        <v/>
      </c>
      <c r="D160" s="131" t="str">
        <f t="shared" si="76"/>
        <v/>
      </c>
      <c r="E160" s="131" t="str">
        <f t="shared" si="76"/>
        <v/>
      </c>
      <c r="F160" s="131" t="str">
        <f t="shared" si="76"/>
        <v/>
      </c>
      <c r="G160" s="131" t="str">
        <f t="shared" si="76"/>
        <v/>
      </c>
      <c r="H160" s="131" t="str">
        <f t="shared" si="76"/>
        <v/>
      </c>
      <c r="I160" s="131" t="str">
        <f t="shared" si="76"/>
        <v/>
      </c>
      <c r="J160" s="131" t="str">
        <f t="shared" si="76"/>
        <v/>
      </c>
      <c r="K160" s="131" t="str">
        <f t="shared" si="76"/>
        <v/>
      </c>
      <c r="L160" s="131" t="str">
        <f t="shared" ref="L160:U169" si="77">IFERROR(VLOOKUP($B$3&amp;"_"&amp;L$8&amp;$A160,LookUpTable_CountyName_AllYears,3,FALSE),"")</f>
        <v/>
      </c>
      <c r="M160" s="131" t="str">
        <f t="shared" si="77"/>
        <v/>
      </c>
      <c r="N160" s="131" t="str">
        <f t="shared" si="77"/>
        <v/>
      </c>
      <c r="O160" s="131" t="str">
        <f t="shared" si="77"/>
        <v/>
      </c>
      <c r="P160" s="131" t="str">
        <f t="shared" si="77"/>
        <v/>
      </c>
      <c r="Q160" s="131" t="str">
        <f t="shared" si="77"/>
        <v/>
      </c>
      <c r="R160" s="131" t="str">
        <f t="shared" si="77"/>
        <v/>
      </c>
      <c r="S160" s="131" t="str">
        <f t="shared" si="77"/>
        <v/>
      </c>
      <c r="T160" s="131" t="str">
        <f t="shared" si="77"/>
        <v/>
      </c>
      <c r="U160" s="131" t="str">
        <f t="shared" si="77"/>
        <v/>
      </c>
      <c r="V160" s="131" t="str">
        <f t="shared" ref="V160:AE169" si="78">IFERROR(VLOOKUP($B$3&amp;"_"&amp;V$8&amp;$A160,LookUpTable_CountyName_AllYears,3,FALSE),"")</f>
        <v/>
      </c>
      <c r="W160" s="131" t="str">
        <f t="shared" si="78"/>
        <v/>
      </c>
      <c r="X160" s="131" t="str">
        <f t="shared" si="78"/>
        <v/>
      </c>
      <c r="Y160" s="131" t="str">
        <f t="shared" si="78"/>
        <v/>
      </c>
      <c r="Z160" s="131" t="str">
        <f t="shared" si="78"/>
        <v/>
      </c>
      <c r="AA160" s="131" t="str">
        <f t="shared" si="78"/>
        <v/>
      </c>
      <c r="AB160" s="131" t="str">
        <f t="shared" si="78"/>
        <v/>
      </c>
      <c r="AC160" s="131" t="str">
        <f t="shared" si="78"/>
        <v/>
      </c>
      <c r="AD160" s="131" t="str">
        <f t="shared" si="78"/>
        <v/>
      </c>
      <c r="AE160" s="131" t="str">
        <f t="shared" si="78"/>
        <v/>
      </c>
      <c r="AF160" s="131" t="str">
        <f t="shared" ref="AF160:AO169" si="79">IFERROR(VLOOKUP($B$3&amp;"_"&amp;AF$8&amp;$A160,LookUpTable_CountyName_AllYears,3,FALSE),"")</f>
        <v/>
      </c>
      <c r="AG160" s="131" t="str">
        <f t="shared" si="79"/>
        <v/>
      </c>
      <c r="AH160" s="131" t="str">
        <f t="shared" si="79"/>
        <v/>
      </c>
      <c r="AI160" s="131" t="str">
        <f t="shared" si="79"/>
        <v/>
      </c>
      <c r="AJ160" s="131" t="str">
        <f t="shared" si="79"/>
        <v/>
      </c>
      <c r="AK160" s="131" t="str">
        <f t="shared" si="79"/>
        <v/>
      </c>
      <c r="AL160" s="131" t="str">
        <f t="shared" si="79"/>
        <v/>
      </c>
      <c r="AM160" s="131" t="str">
        <f t="shared" si="79"/>
        <v/>
      </c>
      <c r="AN160" s="131" t="str">
        <f t="shared" si="79"/>
        <v/>
      </c>
      <c r="AO160" s="131" t="str">
        <f t="shared" si="79"/>
        <v/>
      </c>
      <c r="AP160" s="131" t="str">
        <f t="shared" ref="AP160:AZ169" si="80">IFERROR(VLOOKUP($B$3&amp;"_"&amp;AP$8&amp;$A160,LookUpTable_CountyName_AllYears,3,FALSE),"")</f>
        <v/>
      </c>
      <c r="AQ160" s="131" t="str">
        <f t="shared" si="80"/>
        <v/>
      </c>
      <c r="AR160" s="131" t="str">
        <f t="shared" si="80"/>
        <v/>
      </c>
      <c r="AS160" s="131" t="str">
        <f t="shared" si="80"/>
        <v/>
      </c>
      <c r="AT160" s="131" t="str">
        <f t="shared" si="80"/>
        <v/>
      </c>
      <c r="AU160" s="131" t="str">
        <f t="shared" si="80"/>
        <v/>
      </c>
      <c r="AV160" s="131" t="str">
        <f t="shared" si="80"/>
        <v/>
      </c>
      <c r="AW160" s="131" t="str">
        <f t="shared" si="80"/>
        <v/>
      </c>
      <c r="AX160" s="131" t="str">
        <f t="shared" si="80"/>
        <v/>
      </c>
      <c r="AY160" s="131" t="str">
        <f t="shared" si="80"/>
        <v/>
      </c>
      <c r="AZ160" s="131" t="str">
        <f t="shared" si="80"/>
        <v/>
      </c>
    </row>
    <row r="161" spans="1:52" x14ac:dyDescent="0.2">
      <c r="A161" s="135">
        <v>152</v>
      </c>
      <c r="B161" s="131" t="str">
        <f t="shared" si="76"/>
        <v/>
      </c>
      <c r="C161" s="131" t="str">
        <f t="shared" si="76"/>
        <v/>
      </c>
      <c r="D161" s="131" t="str">
        <f t="shared" si="76"/>
        <v/>
      </c>
      <c r="E161" s="131" t="str">
        <f t="shared" si="76"/>
        <v/>
      </c>
      <c r="F161" s="131" t="str">
        <f t="shared" si="76"/>
        <v/>
      </c>
      <c r="G161" s="131" t="str">
        <f t="shared" si="76"/>
        <v/>
      </c>
      <c r="H161" s="131" t="str">
        <f t="shared" si="76"/>
        <v/>
      </c>
      <c r="I161" s="131" t="str">
        <f t="shared" si="76"/>
        <v/>
      </c>
      <c r="J161" s="131" t="str">
        <f t="shared" si="76"/>
        <v/>
      </c>
      <c r="K161" s="131" t="str">
        <f t="shared" si="76"/>
        <v/>
      </c>
      <c r="L161" s="131" t="str">
        <f t="shared" si="77"/>
        <v/>
      </c>
      <c r="M161" s="131" t="str">
        <f t="shared" si="77"/>
        <v/>
      </c>
      <c r="N161" s="131" t="str">
        <f t="shared" si="77"/>
        <v/>
      </c>
      <c r="O161" s="131" t="str">
        <f t="shared" si="77"/>
        <v/>
      </c>
      <c r="P161" s="131" t="str">
        <f t="shared" si="77"/>
        <v/>
      </c>
      <c r="Q161" s="131" t="str">
        <f t="shared" si="77"/>
        <v/>
      </c>
      <c r="R161" s="131" t="str">
        <f t="shared" si="77"/>
        <v/>
      </c>
      <c r="S161" s="131" t="str">
        <f t="shared" si="77"/>
        <v/>
      </c>
      <c r="T161" s="131" t="str">
        <f t="shared" si="77"/>
        <v/>
      </c>
      <c r="U161" s="131" t="str">
        <f t="shared" si="77"/>
        <v/>
      </c>
      <c r="V161" s="131" t="str">
        <f t="shared" si="78"/>
        <v/>
      </c>
      <c r="W161" s="131" t="str">
        <f t="shared" si="78"/>
        <v/>
      </c>
      <c r="X161" s="131" t="str">
        <f t="shared" si="78"/>
        <v/>
      </c>
      <c r="Y161" s="131" t="str">
        <f t="shared" si="78"/>
        <v/>
      </c>
      <c r="Z161" s="131" t="str">
        <f t="shared" si="78"/>
        <v/>
      </c>
      <c r="AA161" s="131" t="str">
        <f t="shared" si="78"/>
        <v/>
      </c>
      <c r="AB161" s="131" t="str">
        <f t="shared" si="78"/>
        <v/>
      </c>
      <c r="AC161" s="131" t="str">
        <f t="shared" si="78"/>
        <v/>
      </c>
      <c r="AD161" s="131" t="str">
        <f t="shared" si="78"/>
        <v/>
      </c>
      <c r="AE161" s="131" t="str">
        <f t="shared" si="78"/>
        <v/>
      </c>
      <c r="AF161" s="131" t="str">
        <f t="shared" si="79"/>
        <v/>
      </c>
      <c r="AG161" s="131" t="str">
        <f t="shared" si="79"/>
        <v/>
      </c>
      <c r="AH161" s="131" t="str">
        <f t="shared" si="79"/>
        <v/>
      </c>
      <c r="AI161" s="131" t="str">
        <f t="shared" si="79"/>
        <v/>
      </c>
      <c r="AJ161" s="131" t="str">
        <f t="shared" si="79"/>
        <v/>
      </c>
      <c r="AK161" s="131" t="str">
        <f t="shared" si="79"/>
        <v/>
      </c>
      <c r="AL161" s="131" t="str">
        <f t="shared" si="79"/>
        <v/>
      </c>
      <c r="AM161" s="131" t="str">
        <f t="shared" si="79"/>
        <v/>
      </c>
      <c r="AN161" s="131" t="str">
        <f t="shared" si="79"/>
        <v/>
      </c>
      <c r="AO161" s="131" t="str">
        <f t="shared" si="79"/>
        <v/>
      </c>
      <c r="AP161" s="131" t="str">
        <f t="shared" si="80"/>
        <v/>
      </c>
      <c r="AQ161" s="131" t="str">
        <f t="shared" si="80"/>
        <v/>
      </c>
      <c r="AR161" s="131" t="str">
        <f t="shared" si="80"/>
        <v/>
      </c>
      <c r="AS161" s="131" t="str">
        <f t="shared" si="80"/>
        <v/>
      </c>
      <c r="AT161" s="131" t="str">
        <f t="shared" si="80"/>
        <v/>
      </c>
      <c r="AU161" s="131" t="str">
        <f t="shared" si="80"/>
        <v/>
      </c>
      <c r="AV161" s="131" t="str">
        <f t="shared" si="80"/>
        <v/>
      </c>
      <c r="AW161" s="131" t="str">
        <f t="shared" si="80"/>
        <v/>
      </c>
      <c r="AX161" s="131" t="str">
        <f t="shared" si="80"/>
        <v/>
      </c>
      <c r="AY161" s="131" t="str">
        <f t="shared" si="80"/>
        <v/>
      </c>
      <c r="AZ161" s="131" t="str">
        <f t="shared" si="80"/>
        <v/>
      </c>
    </row>
    <row r="162" spans="1:52" x14ac:dyDescent="0.2">
      <c r="A162" s="135">
        <v>153</v>
      </c>
      <c r="B162" s="131" t="str">
        <f t="shared" si="76"/>
        <v/>
      </c>
      <c r="C162" s="131" t="str">
        <f t="shared" si="76"/>
        <v/>
      </c>
      <c r="D162" s="131" t="str">
        <f t="shared" si="76"/>
        <v/>
      </c>
      <c r="E162" s="131" t="str">
        <f t="shared" si="76"/>
        <v/>
      </c>
      <c r="F162" s="131" t="str">
        <f t="shared" si="76"/>
        <v/>
      </c>
      <c r="G162" s="131" t="str">
        <f t="shared" si="76"/>
        <v/>
      </c>
      <c r="H162" s="131" t="str">
        <f t="shared" si="76"/>
        <v/>
      </c>
      <c r="I162" s="131" t="str">
        <f t="shared" si="76"/>
        <v/>
      </c>
      <c r="J162" s="131" t="str">
        <f t="shared" si="76"/>
        <v/>
      </c>
      <c r="K162" s="131" t="str">
        <f t="shared" si="76"/>
        <v/>
      </c>
      <c r="L162" s="131" t="str">
        <f t="shared" si="77"/>
        <v/>
      </c>
      <c r="M162" s="131" t="str">
        <f t="shared" si="77"/>
        <v/>
      </c>
      <c r="N162" s="131" t="str">
        <f t="shared" si="77"/>
        <v/>
      </c>
      <c r="O162" s="131" t="str">
        <f t="shared" si="77"/>
        <v/>
      </c>
      <c r="P162" s="131" t="str">
        <f t="shared" si="77"/>
        <v/>
      </c>
      <c r="Q162" s="131" t="str">
        <f t="shared" si="77"/>
        <v/>
      </c>
      <c r="R162" s="131" t="str">
        <f t="shared" si="77"/>
        <v/>
      </c>
      <c r="S162" s="131" t="str">
        <f t="shared" si="77"/>
        <v/>
      </c>
      <c r="T162" s="131" t="str">
        <f t="shared" si="77"/>
        <v/>
      </c>
      <c r="U162" s="131" t="str">
        <f t="shared" si="77"/>
        <v/>
      </c>
      <c r="V162" s="131" t="str">
        <f t="shared" si="78"/>
        <v/>
      </c>
      <c r="W162" s="131" t="str">
        <f t="shared" si="78"/>
        <v/>
      </c>
      <c r="X162" s="131" t="str">
        <f t="shared" si="78"/>
        <v/>
      </c>
      <c r="Y162" s="131" t="str">
        <f t="shared" si="78"/>
        <v/>
      </c>
      <c r="Z162" s="131" t="str">
        <f t="shared" si="78"/>
        <v/>
      </c>
      <c r="AA162" s="131" t="str">
        <f t="shared" si="78"/>
        <v/>
      </c>
      <c r="AB162" s="131" t="str">
        <f t="shared" si="78"/>
        <v/>
      </c>
      <c r="AC162" s="131" t="str">
        <f t="shared" si="78"/>
        <v/>
      </c>
      <c r="AD162" s="131" t="str">
        <f t="shared" si="78"/>
        <v/>
      </c>
      <c r="AE162" s="131" t="str">
        <f t="shared" si="78"/>
        <v/>
      </c>
      <c r="AF162" s="131" t="str">
        <f t="shared" si="79"/>
        <v/>
      </c>
      <c r="AG162" s="131" t="str">
        <f t="shared" si="79"/>
        <v/>
      </c>
      <c r="AH162" s="131" t="str">
        <f t="shared" si="79"/>
        <v/>
      </c>
      <c r="AI162" s="131" t="str">
        <f t="shared" si="79"/>
        <v/>
      </c>
      <c r="AJ162" s="131" t="str">
        <f t="shared" si="79"/>
        <v/>
      </c>
      <c r="AK162" s="131" t="str">
        <f t="shared" si="79"/>
        <v/>
      </c>
      <c r="AL162" s="131" t="str">
        <f t="shared" si="79"/>
        <v/>
      </c>
      <c r="AM162" s="131" t="str">
        <f t="shared" si="79"/>
        <v/>
      </c>
      <c r="AN162" s="131" t="str">
        <f t="shared" si="79"/>
        <v/>
      </c>
      <c r="AO162" s="131" t="str">
        <f t="shared" si="79"/>
        <v/>
      </c>
      <c r="AP162" s="131" t="str">
        <f t="shared" si="80"/>
        <v/>
      </c>
      <c r="AQ162" s="131" t="str">
        <f t="shared" si="80"/>
        <v/>
      </c>
      <c r="AR162" s="131" t="str">
        <f t="shared" si="80"/>
        <v/>
      </c>
      <c r="AS162" s="131" t="str">
        <f t="shared" si="80"/>
        <v/>
      </c>
      <c r="AT162" s="131" t="str">
        <f t="shared" si="80"/>
        <v/>
      </c>
      <c r="AU162" s="131" t="str">
        <f t="shared" si="80"/>
        <v/>
      </c>
      <c r="AV162" s="131" t="str">
        <f t="shared" si="80"/>
        <v/>
      </c>
      <c r="AW162" s="131" t="str">
        <f t="shared" si="80"/>
        <v/>
      </c>
      <c r="AX162" s="131" t="str">
        <f t="shared" si="80"/>
        <v/>
      </c>
      <c r="AY162" s="131" t="str">
        <f t="shared" si="80"/>
        <v/>
      </c>
      <c r="AZ162" s="131" t="str">
        <f t="shared" si="80"/>
        <v/>
      </c>
    </row>
    <row r="163" spans="1:52" x14ac:dyDescent="0.2">
      <c r="A163" s="135">
        <v>154</v>
      </c>
      <c r="B163" s="131" t="str">
        <f t="shared" si="76"/>
        <v/>
      </c>
      <c r="C163" s="131" t="str">
        <f t="shared" si="76"/>
        <v/>
      </c>
      <c r="D163" s="131" t="str">
        <f t="shared" si="76"/>
        <v/>
      </c>
      <c r="E163" s="131" t="str">
        <f t="shared" si="76"/>
        <v/>
      </c>
      <c r="F163" s="131" t="str">
        <f t="shared" si="76"/>
        <v/>
      </c>
      <c r="G163" s="131" t="str">
        <f t="shared" si="76"/>
        <v/>
      </c>
      <c r="H163" s="131" t="str">
        <f t="shared" si="76"/>
        <v/>
      </c>
      <c r="I163" s="131" t="str">
        <f t="shared" si="76"/>
        <v/>
      </c>
      <c r="J163" s="131" t="str">
        <f t="shared" si="76"/>
        <v/>
      </c>
      <c r="K163" s="131" t="str">
        <f t="shared" si="76"/>
        <v/>
      </c>
      <c r="L163" s="131" t="str">
        <f t="shared" si="77"/>
        <v/>
      </c>
      <c r="M163" s="131" t="str">
        <f t="shared" si="77"/>
        <v/>
      </c>
      <c r="N163" s="131" t="str">
        <f t="shared" si="77"/>
        <v/>
      </c>
      <c r="O163" s="131" t="str">
        <f t="shared" si="77"/>
        <v/>
      </c>
      <c r="P163" s="131" t="str">
        <f t="shared" si="77"/>
        <v/>
      </c>
      <c r="Q163" s="131" t="str">
        <f t="shared" si="77"/>
        <v/>
      </c>
      <c r="R163" s="131" t="str">
        <f t="shared" si="77"/>
        <v/>
      </c>
      <c r="S163" s="131" t="str">
        <f t="shared" si="77"/>
        <v/>
      </c>
      <c r="T163" s="131" t="str">
        <f t="shared" si="77"/>
        <v/>
      </c>
      <c r="U163" s="131" t="str">
        <f t="shared" si="77"/>
        <v/>
      </c>
      <c r="V163" s="131" t="str">
        <f t="shared" si="78"/>
        <v/>
      </c>
      <c r="W163" s="131" t="str">
        <f t="shared" si="78"/>
        <v/>
      </c>
      <c r="X163" s="131" t="str">
        <f t="shared" si="78"/>
        <v/>
      </c>
      <c r="Y163" s="131" t="str">
        <f t="shared" si="78"/>
        <v/>
      </c>
      <c r="Z163" s="131" t="str">
        <f t="shared" si="78"/>
        <v/>
      </c>
      <c r="AA163" s="131" t="str">
        <f t="shared" si="78"/>
        <v/>
      </c>
      <c r="AB163" s="131" t="str">
        <f t="shared" si="78"/>
        <v/>
      </c>
      <c r="AC163" s="131" t="str">
        <f t="shared" si="78"/>
        <v/>
      </c>
      <c r="AD163" s="131" t="str">
        <f t="shared" si="78"/>
        <v/>
      </c>
      <c r="AE163" s="131" t="str">
        <f t="shared" si="78"/>
        <v/>
      </c>
      <c r="AF163" s="131" t="str">
        <f t="shared" si="79"/>
        <v/>
      </c>
      <c r="AG163" s="131" t="str">
        <f t="shared" si="79"/>
        <v/>
      </c>
      <c r="AH163" s="131" t="str">
        <f t="shared" si="79"/>
        <v/>
      </c>
      <c r="AI163" s="131" t="str">
        <f t="shared" si="79"/>
        <v/>
      </c>
      <c r="AJ163" s="131" t="str">
        <f t="shared" si="79"/>
        <v/>
      </c>
      <c r="AK163" s="131" t="str">
        <f t="shared" si="79"/>
        <v/>
      </c>
      <c r="AL163" s="131" t="str">
        <f t="shared" si="79"/>
        <v/>
      </c>
      <c r="AM163" s="131" t="str">
        <f t="shared" si="79"/>
        <v/>
      </c>
      <c r="AN163" s="131" t="str">
        <f t="shared" si="79"/>
        <v/>
      </c>
      <c r="AO163" s="131" t="str">
        <f t="shared" si="79"/>
        <v/>
      </c>
      <c r="AP163" s="131" t="str">
        <f t="shared" si="80"/>
        <v/>
      </c>
      <c r="AQ163" s="131" t="str">
        <f t="shared" si="80"/>
        <v/>
      </c>
      <c r="AR163" s="131" t="str">
        <f t="shared" si="80"/>
        <v/>
      </c>
      <c r="AS163" s="131" t="str">
        <f t="shared" si="80"/>
        <v/>
      </c>
      <c r="AT163" s="131" t="str">
        <f t="shared" si="80"/>
        <v/>
      </c>
      <c r="AU163" s="131" t="str">
        <f t="shared" si="80"/>
        <v/>
      </c>
      <c r="AV163" s="131" t="str">
        <f t="shared" si="80"/>
        <v/>
      </c>
      <c r="AW163" s="131" t="str">
        <f t="shared" si="80"/>
        <v/>
      </c>
      <c r="AX163" s="131" t="str">
        <f t="shared" si="80"/>
        <v/>
      </c>
      <c r="AY163" s="131" t="str">
        <f t="shared" si="80"/>
        <v/>
      </c>
      <c r="AZ163" s="131" t="str">
        <f t="shared" si="80"/>
        <v/>
      </c>
    </row>
    <row r="164" spans="1:52" x14ac:dyDescent="0.2">
      <c r="A164" s="135">
        <v>155</v>
      </c>
      <c r="B164" s="131" t="str">
        <f t="shared" si="76"/>
        <v/>
      </c>
      <c r="C164" s="131" t="str">
        <f t="shared" si="76"/>
        <v/>
      </c>
      <c r="D164" s="131" t="str">
        <f t="shared" si="76"/>
        <v/>
      </c>
      <c r="E164" s="131" t="str">
        <f t="shared" si="76"/>
        <v/>
      </c>
      <c r="F164" s="131" t="str">
        <f t="shared" si="76"/>
        <v/>
      </c>
      <c r="G164" s="131" t="str">
        <f t="shared" si="76"/>
        <v/>
      </c>
      <c r="H164" s="131" t="str">
        <f t="shared" si="76"/>
        <v/>
      </c>
      <c r="I164" s="131" t="str">
        <f t="shared" si="76"/>
        <v/>
      </c>
      <c r="J164" s="131" t="str">
        <f t="shared" si="76"/>
        <v/>
      </c>
      <c r="K164" s="131" t="str">
        <f t="shared" si="76"/>
        <v/>
      </c>
      <c r="L164" s="131" t="str">
        <f t="shared" si="77"/>
        <v/>
      </c>
      <c r="M164" s="131" t="str">
        <f t="shared" si="77"/>
        <v/>
      </c>
      <c r="N164" s="131" t="str">
        <f t="shared" si="77"/>
        <v/>
      </c>
      <c r="O164" s="131" t="str">
        <f t="shared" si="77"/>
        <v/>
      </c>
      <c r="P164" s="131" t="str">
        <f t="shared" si="77"/>
        <v/>
      </c>
      <c r="Q164" s="131" t="str">
        <f t="shared" si="77"/>
        <v/>
      </c>
      <c r="R164" s="131" t="str">
        <f t="shared" si="77"/>
        <v/>
      </c>
      <c r="S164" s="131" t="str">
        <f t="shared" si="77"/>
        <v/>
      </c>
      <c r="T164" s="131" t="str">
        <f t="shared" si="77"/>
        <v/>
      </c>
      <c r="U164" s="131" t="str">
        <f t="shared" si="77"/>
        <v/>
      </c>
      <c r="V164" s="131" t="str">
        <f t="shared" si="78"/>
        <v/>
      </c>
      <c r="W164" s="131" t="str">
        <f t="shared" si="78"/>
        <v/>
      </c>
      <c r="X164" s="131" t="str">
        <f t="shared" si="78"/>
        <v/>
      </c>
      <c r="Y164" s="131" t="str">
        <f t="shared" si="78"/>
        <v/>
      </c>
      <c r="Z164" s="131" t="str">
        <f t="shared" si="78"/>
        <v/>
      </c>
      <c r="AA164" s="131" t="str">
        <f t="shared" si="78"/>
        <v/>
      </c>
      <c r="AB164" s="131" t="str">
        <f t="shared" si="78"/>
        <v/>
      </c>
      <c r="AC164" s="131" t="str">
        <f t="shared" si="78"/>
        <v/>
      </c>
      <c r="AD164" s="131" t="str">
        <f t="shared" si="78"/>
        <v/>
      </c>
      <c r="AE164" s="131" t="str">
        <f t="shared" si="78"/>
        <v/>
      </c>
      <c r="AF164" s="131" t="str">
        <f t="shared" si="79"/>
        <v/>
      </c>
      <c r="AG164" s="131" t="str">
        <f t="shared" si="79"/>
        <v/>
      </c>
      <c r="AH164" s="131" t="str">
        <f t="shared" si="79"/>
        <v/>
      </c>
      <c r="AI164" s="131" t="str">
        <f t="shared" si="79"/>
        <v/>
      </c>
      <c r="AJ164" s="131" t="str">
        <f t="shared" si="79"/>
        <v/>
      </c>
      <c r="AK164" s="131" t="str">
        <f t="shared" si="79"/>
        <v/>
      </c>
      <c r="AL164" s="131" t="str">
        <f t="shared" si="79"/>
        <v/>
      </c>
      <c r="AM164" s="131" t="str">
        <f t="shared" si="79"/>
        <v/>
      </c>
      <c r="AN164" s="131" t="str">
        <f t="shared" si="79"/>
        <v/>
      </c>
      <c r="AO164" s="131" t="str">
        <f t="shared" si="79"/>
        <v/>
      </c>
      <c r="AP164" s="131" t="str">
        <f t="shared" si="80"/>
        <v/>
      </c>
      <c r="AQ164" s="131" t="str">
        <f t="shared" si="80"/>
        <v/>
      </c>
      <c r="AR164" s="131" t="str">
        <f t="shared" si="80"/>
        <v/>
      </c>
      <c r="AS164" s="131" t="str">
        <f t="shared" si="80"/>
        <v/>
      </c>
      <c r="AT164" s="131" t="str">
        <f t="shared" si="80"/>
        <v/>
      </c>
      <c r="AU164" s="131" t="str">
        <f t="shared" si="80"/>
        <v/>
      </c>
      <c r="AV164" s="131" t="str">
        <f t="shared" si="80"/>
        <v/>
      </c>
      <c r="AW164" s="131" t="str">
        <f t="shared" si="80"/>
        <v/>
      </c>
      <c r="AX164" s="131" t="str">
        <f t="shared" si="80"/>
        <v/>
      </c>
      <c r="AY164" s="131" t="str">
        <f t="shared" si="80"/>
        <v/>
      </c>
      <c r="AZ164" s="131" t="str">
        <f t="shared" si="80"/>
        <v/>
      </c>
    </row>
    <row r="165" spans="1:52" x14ac:dyDescent="0.2">
      <c r="A165" s="135">
        <v>156</v>
      </c>
      <c r="B165" s="131" t="str">
        <f t="shared" si="76"/>
        <v/>
      </c>
      <c r="C165" s="131" t="str">
        <f t="shared" si="76"/>
        <v/>
      </c>
      <c r="D165" s="131" t="str">
        <f t="shared" si="76"/>
        <v/>
      </c>
      <c r="E165" s="131" t="str">
        <f t="shared" si="76"/>
        <v/>
      </c>
      <c r="F165" s="131" t="str">
        <f t="shared" si="76"/>
        <v/>
      </c>
      <c r="G165" s="131" t="str">
        <f t="shared" si="76"/>
        <v/>
      </c>
      <c r="H165" s="131" t="str">
        <f t="shared" si="76"/>
        <v/>
      </c>
      <c r="I165" s="131" t="str">
        <f t="shared" si="76"/>
        <v/>
      </c>
      <c r="J165" s="131" t="str">
        <f t="shared" si="76"/>
        <v/>
      </c>
      <c r="K165" s="131" t="str">
        <f t="shared" si="76"/>
        <v/>
      </c>
      <c r="L165" s="131" t="str">
        <f t="shared" si="77"/>
        <v/>
      </c>
      <c r="M165" s="131" t="str">
        <f t="shared" si="77"/>
        <v/>
      </c>
      <c r="N165" s="131" t="str">
        <f t="shared" si="77"/>
        <v/>
      </c>
      <c r="O165" s="131" t="str">
        <f t="shared" si="77"/>
        <v/>
      </c>
      <c r="P165" s="131" t="str">
        <f t="shared" si="77"/>
        <v/>
      </c>
      <c r="Q165" s="131" t="str">
        <f t="shared" si="77"/>
        <v/>
      </c>
      <c r="R165" s="131" t="str">
        <f t="shared" si="77"/>
        <v/>
      </c>
      <c r="S165" s="131" t="str">
        <f t="shared" si="77"/>
        <v/>
      </c>
      <c r="T165" s="131" t="str">
        <f t="shared" si="77"/>
        <v/>
      </c>
      <c r="U165" s="131" t="str">
        <f t="shared" si="77"/>
        <v/>
      </c>
      <c r="V165" s="131" t="str">
        <f t="shared" si="78"/>
        <v/>
      </c>
      <c r="W165" s="131" t="str">
        <f t="shared" si="78"/>
        <v/>
      </c>
      <c r="X165" s="131" t="str">
        <f t="shared" si="78"/>
        <v/>
      </c>
      <c r="Y165" s="131" t="str">
        <f t="shared" si="78"/>
        <v/>
      </c>
      <c r="Z165" s="131" t="str">
        <f t="shared" si="78"/>
        <v/>
      </c>
      <c r="AA165" s="131" t="str">
        <f t="shared" si="78"/>
        <v/>
      </c>
      <c r="AB165" s="131" t="str">
        <f t="shared" si="78"/>
        <v/>
      </c>
      <c r="AC165" s="131" t="str">
        <f t="shared" si="78"/>
        <v/>
      </c>
      <c r="AD165" s="131" t="str">
        <f t="shared" si="78"/>
        <v/>
      </c>
      <c r="AE165" s="131" t="str">
        <f t="shared" si="78"/>
        <v/>
      </c>
      <c r="AF165" s="131" t="str">
        <f t="shared" si="79"/>
        <v/>
      </c>
      <c r="AG165" s="131" t="str">
        <f t="shared" si="79"/>
        <v/>
      </c>
      <c r="AH165" s="131" t="str">
        <f t="shared" si="79"/>
        <v/>
      </c>
      <c r="AI165" s="131" t="str">
        <f t="shared" si="79"/>
        <v/>
      </c>
      <c r="AJ165" s="131" t="str">
        <f t="shared" si="79"/>
        <v/>
      </c>
      <c r="AK165" s="131" t="str">
        <f t="shared" si="79"/>
        <v/>
      </c>
      <c r="AL165" s="131" t="str">
        <f t="shared" si="79"/>
        <v/>
      </c>
      <c r="AM165" s="131" t="str">
        <f t="shared" si="79"/>
        <v/>
      </c>
      <c r="AN165" s="131" t="str">
        <f t="shared" si="79"/>
        <v/>
      </c>
      <c r="AO165" s="131" t="str">
        <f t="shared" si="79"/>
        <v/>
      </c>
      <c r="AP165" s="131" t="str">
        <f t="shared" si="80"/>
        <v/>
      </c>
      <c r="AQ165" s="131" t="str">
        <f t="shared" si="80"/>
        <v/>
      </c>
      <c r="AR165" s="131" t="str">
        <f t="shared" si="80"/>
        <v/>
      </c>
      <c r="AS165" s="131" t="str">
        <f t="shared" si="80"/>
        <v/>
      </c>
      <c r="AT165" s="131" t="str">
        <f t="shared" si="80"/>
        <v/>
      </c>
      <c r="AU165" s="131" t="str">
        <f t="shared" si="80"/>
        <v/>
      </c>
      <c r="AV165" s="131" t="str">
        <f t="shared" si="80"/>
        <v/>
      </c>
      <c r="AW165" s="131" t="str">
        <f t="shared" si="80"/>
        <v/>
      </c>
      <c r="AX165" s="131" t="str">
        <f t="shared" si="80"/>
        <v/>
      </c>
      <c r="AY165" s="131" t="str">
        <f t="shared" si="80"/>
        <v/>
      </c>
      <c r="AZ165" s="131" t="str">
        <f t="shared" si="80"/>
        <v/>
      </c>
    </row>
    <row r="166" spans="1:52" x14ac:dyDescent="0.2">
      <c r="A166" s="135">
        <v>157</v>
      </c>
      <c r="B166" s="131" t="str">
        <f t="shared" si="76"/>
        <v/>
      </c>
      <c r="C166" s="131" t="str">
        <f t="shared" si="76"/>
        <v/>
      </c>
      <c r="D166" s="131" t="str">
        <f t="shared" si="76"/>
        <v/>
      </c>
      <c r="E166" s="131" t="str">
        <f t="shared" si="76"/>
        <v/>
      </c>
      <c r="F166" s="131" t="str">
        <f t="shared" si="76"/>
        <v/>
      </c>
      <c r="G166" s="131" t="str">
        <f t="shared" si="76"/>
        <v/>
      </c>
      <c r="H166" s="131" t="str">
        <f t="shared" si="76"/>
        <v/>
      </c>
      <c r="I166" s="131" t="str">
        <f t="shared" si="76"/>
        <v/>
      </c>
      <c r="J166" s="131" t="str">
        <f t="shared" si="76"/>
        <v/>
      </c>
      <c r="K166" s="131" t="str">
        <f t="shared" si="76"/>
        <v/>
      </c>
      <c r="L166" s="131" t="str">
        <f t="shared" si="77"/>
        <v/>
      </c>
      <c r="M166" s="131" t="str">
        <f t="shared" si="77"/>
        <v/>
      </c>
      <c r="N166" s="131" t="str">
        <f t="shared" si="77"/>
        <v/>
      </c>
      <c r="O166" s="131" t="str">
        <f t="shared" si="77"/>
        <v/>
      </c>
      <c r="P166" s="131" t="str">
        <f t="shared" si="77"/>
        <v/>
      </c>
      <c r="Q166" s="131" t="str">
        <f t="shared" si="77"/>
        <v/>
      </c>
      <c r="R166" s="131" t="str">
        <f t="shared" si="77"/>
        <v/>
      </c>
      <c r="S166" s="131" t="str">
        <f t="shared" si="77"/>
        <v/>
      </c>
      <c r="T166" s="131" t="str">
        <f t="shared" si="77"/>
        <v/>
      </c>
      <c r="U166" s="131" t="str">
        <f t="shared" si="77"/>
        <v/>
      </c>
      <c r="V166" s="131" t="str">
        <f t="shared" si="78"/>
        <v/>
      </c>
      <c r="W166" s="131" t="str">
        <f t="shared" si="78"/>
        <v/>
      </c>
      <c r="X166" s="131" t="str">
        <f t="shared" si="78"/>
        <v/>
      </c>
      <c r="Y166" s="131" t="str">
        <f t="shared" si="78"/>
        <v/>
      </c>
      <c r="Z166" s="131" t="str">
        <f t="shared" si="78"/>
        <v/>
      </c>
      <c r="AA166" s="131" t="str">
        <f t="shared" si="78"/>
        <v/>
      </c>
      <c r="AB166" s="131" t="str">
        <f t="shared" si="78"/>
        <v/>
      </c>
      <c r="AC166" s="131" t="str">
        <f t="shared" si="78"/>
        <v/>
      </c>
      <c r="AD166" s="131" t="str">
        <f t="shared" si="78"/>
        <v/>
      </c>
      <c r="AE166" s="131" t="str">
        <f t="shared" si="78"/>
        <v/>
      </c>
      <c r="AF166" s="131" t="str">
        <f t="shared" si="79"/>
        <v/>
      </c>
      <c r="AG166" s="131" t="str">
        <f t="shared" si="79"/>
        <v/>
      </c>
      <c r="AH166" s="131" t="str">
        <f t="shared" si="79"/>
        <v/>
      </c>
      <c r="AI166" s="131" t="str">
        <f t="shared" si="79"/>
        <v/>
      </c>
      <c r="AJ166" s="131" t="str">
        <f t="shared" si="79"/>
        <v/>
      </c>
      <c r="AK166" s="131" t="str">
        <f t="shared" si="79"/>
        <v/>
      </c>
      <c r="AL166" s="131" t="str">
        <f t="shared" si="79"/>
        <v/>
      </c>
      <c r="AM166" s="131" t="str">
        <f t="shared" si="79"/>
        <v/>
      </c>
      <c r="AN166" s="131" t="str">
        <f t="shared" si="79"/>
        <v/>
      </c>
      <c r="AO166" s="131" t="str">
        <f t="shared" si="79"/>
        <v/>
      </c>
      <c r="AP166" s="131" t="str">
        <f t="shared" si="80"/>
        <v/>
      </c>
      <c r="AQ166" s="131" t="str">
        <f t="shared" si="80"/>
        <v/>
      </c>
      <c r="AR166" s="131" t="str">
        <f t="shared" si="80"/>
        <v/>
      </c>
      <c r="AS166" s="131" t="str">
        <f t="shared" si="80"/>
        <v/>
      </c>
      <c r="AT166" s="131" t="str">
        <f t="shared" si="80"/>
        <v/>
      </c>
      <c r="AU166" s="131" t="str">
        <f t="shared" si="80"/>
        <v/>
      </c>
      <c r="AV166" s="131" t="str">
        <f t="shared" si="80"/>
        <v/>
      </c>
      <c r="AW166" s="131" t="str">
        <f t="shared" si="80"/>
        <v/>
      </c>
      <c r="AX166" s="131" t="str">
        <f t="shared" si="80"/>
        <v/>
      </c>
      <c r="AY166" s="131" t="str">
        <f t="shared" si="80"/>
        <v/>
      </c>
      <c r="AZ166" s="131" t="str">
        <f t="shared" si="80"/>
        <v/>
      </c>
    </row>
    <row r="167" spans="1:52" x14ac:dyDescent="0.2">
      <c r="A167" s="135">
        <v>158</v>
      </c>
      <c r="B167" s="131" t="str">
        <f t="shared" si="76"/>
        <v/>
      </c>
      <c r="C167" s="131" t="str">
        <f t="shared" si="76"/>
        <v/>
      </c>
      <c r="D167" s="131" t="str">
        <f t="shared" si="76"/>
        <v/>
      </c>
      <c r="E167" s="131" t="str">
        <f t="shared" si="76"/>
        <v/>
      </c>
      <c r="F167" s="131" t="str">
        <f t="shared" si="76"/>
        <v/>
      </c>
      <c r="G167" s="131" t="str">
        <f t="shared" si="76"/>
        <v/>
      </c>
      <c r="H167" s="131" t="str">
        <f t="shared" si="76"/>
        <v/>
      </c>
      <c r="I167" s="131" t="str">
        <f t="shared" si="76"/>
        <v/>
      </c>
      <c r="J167" s="131" t="str">
        <f t="shared" si="76"/>
        <v/>
      </c>
      <c r="K167" s="131" t="str">
        <f t="shared" si="76"/>
        <v/>
      </c>
      <c r="L167" s="131" t="str">
        <f t="shared" si="77"/>
        <v/>
      </c>
      <c r="M167" s="131" t="str">
        <f t="shared" si="77"/>
        <v/>
      </c>
      <c r="N167" s="131" t="str">
        <f t="shared" si="77"/>
        <v/>
      </c>
      <c r="O167" s="131" t="str">
        <f t="shared" si="77"/>
        <v/>
      </c>
      <c r="P167" s="131" t="str">
        <f t="shared" si="77"/>
        <v/>
      </c>
      <c r="Q167" s="131" t="str">
        <f t="shared" si="77"/>
        <v/>
      </c>
      <c r="R167" s="131" t="str">
        <f t="shared" si="77"/>
        <v/>
      </c>
      <c r="S167" s="131" t="str">
        <f t="shared" si="77"/>
        <v/>
      </c>
      <c r="T167" s="131" t="str">
        <f t="shared" si="77"/>
        <v/>
      </c>
      <c r="U167" s="131" t="str">
        <f t="shared" si="77"/>
        <v/>
      </c>
      <c r="V167" s="131" t="str">
        <f t="shared" si="78"/>
        <v/>
      </c>
      <c r="W167" s="131" t="str">
        <f t="shared" si="78"/>
        <v/>
      </c>
      <c r="X167" s="131" t="str">
        <f t="shared" si="78"/>
        <v/>
      </c>
      <c r="Y167" s="131" t="str">
        <f t="shared" si="78"/>
        <v/>
      </c>
      <c r="Z167" s="131" t="str">
        <f t="shared" si="78"/>
        <v/>
      </c>
      <c r="AA167" s="131" t="str">
        <f t="shared" si="78"/>
        <v/>
      </c>
      <c r="AB167" s="131" t="str">
        <f t="shared" si="78"/>
        <v/>
      </c>
      <c r="AC167" s="131" t="str">
        <f t="shared" si="78"/>
        <v/>
      </c>
      <c r="AD167" s="131" t="str">
        <f t="shared" si="78"/>
        <v/>
      </c>
      <c r="AE167" s="131" t="str">
        <f t="shared" si="78"/>
        <v/>
      </c>
      <c r="AF167" s="131" t="str">
        <f t="shared" si="79"/>
        <v/>
      </c>
      <c r="AG167" s="131" t="str">
        <f t="shared" si="79"/>
        <v/>
      </c>
      <c r="AH167" s="131" t="str">
        <f t="shared" si="79"/>
        <v/>
      </c>
      <c r="AI167" s="131" t="str">
        <f t="shared" si="79"/>
        <v/>
      </c>
      <c r="AJ167" s="131" t="str">
        <f t="shared" si="79"/>
        <v/>
      </c>
      <c r="AK167" s="131" t="str">
        <f t="shared" si="79"/>
        <v/>
      </c>
      <c r="AL167" s="131" t="str">
        <f t="shared" si="79"/>
        <v/>
      </c>
      <c r="AM167" s="131" t="str">
        <f t="shared" si="79"/>
        <v/>
      </c>
      <c r="AN167" s="131" t="str">
        <f t="shared" si="79"/>
        <v/>
      </c>
      <c r="AO167" s="131" t="str">
        <f t="shared" si="79"/>
        <v/>
      </c>
      <c r="AP167" s="131" t="str">
        <f t="shared" si="80"/>
        <v/>
      </c>
      <c r="AQ167" s="131" t="str">
        <f t="shared" si="80"/>
        <v/>
      </c>
      <c r="AR167" s="131" t="str">
        <f t="shared" si="80"/>
        <v/>
      </c>
      <c r="AS167" s="131" t="str">
        <f t="shared" si="80"/>
        <v/>
      </c>
      <c r="AT167" s="131" t="str">
        <f t="shared" si="80"/>
        <v/>
      </c>
      <c r="AU167" s="131" t="str">
        <f t="shared" si="80"/>
        <v/>
      </c>
      <c r="AV167" s="131" t="str">
        <f t="shared" si="80"/>
        <v/>
      </c>
      <c r="AW167" s="131" t="str">
        <f t="shared" si="80"/>
        <v/>
      </c>
      <c r="AX167" s="131" t="str">
        <f t="shared" si="80"/>
        <v/>
      </c>
      <c r="AY167" s="131" t="str">
        <f t="shared" si="80"/>
        <v/>
      </c>
      <c r="AZ167" s="131" t="str">
        <f t="shared" si="80"/>
        <v/>
      </c>
    </row>
    <row r="168" spans="1:52" x14ac:dyDescent="0.2">
      <c r="A168" s="135">
        <v>159</v>
      </c>
      <c r="B168" s="131" t="str">
        <f t="shared" si="76"/>
        <v/>
      </c>
      <c r="C168" s="131" t="str">
        <f t="shared" si="76"/>
        <v/>
      </c>
      <c r="D168" s="131" t="str">
        <f t="shared" si="76"/>
        <v/>
      </c>
      <c r="E168" s="131" t="str">
        <f t="shared" si="76"/>
        <v/>
      </c>
      <c r="F168" s="131" t="str">
        <f t="shared" si="76"/>
        <v/>
      </c>
      <c r="G168" s="131" t="str">
        <f t="shared" si="76"/>
        <v/>
      </c>
      <c r="H168" s="131" t="str">
        <f t="shared" si="76"/>
        <v/>
      </c>
      <c r="I168" s="131" t="str">
        <f t="shared" si="76"/>
        <v/>
      </c>
      <c r="J168" s="131" t="str">
        <f t="shared" si="76"/>
        <v/>
      </c>
      <c r="K168" s="131" t="str">
        <f t="shared" si="76"/>
        <v/>
      </c>
      <c r="L168" s="131" t="str">
        <f t="shared" si="77"/>
        <v/>
      </c>
      <c r="M168" s="131" t="str">
        <f t="shared" si="77"/>
        <v/>
      </c>
      <c r="N168" s="131" t="str">
        <f t="shared" si="77"/>
        <v/>
      </c>
      <c r="O168" s="131" t="str">
        <f t="shared" si="77"/>
        <v/>
      </c>
      <c r="P168" s="131" t="str">
        <f t="shared" si="77"/>
        <v/>
      </c>
      <c r="Q168" s="131" t="str">
        <f t="shared" si="77"/>
        <v/>
      </c>
      <c r="R168" s="131" t="str">
        <f t="shared" si="77"/>
        <v/>
      </c>
      <c r="S168" s="131" t="str">
        <f t="shared" si="77"/>
        <v/>
      </c>
      <c r="T168" s="131" t="str">
        <f t="shared" si="77"/>
        <v/>
      </c>
      <c r="U168" s="131" t="str">
        <f t="shared" si="77"/>
        <v/>
      </c>
      <c r="V168" s="131" t="str">
        <f t="shared" si="78"/>
        <v/>
      </c>
      <c r="W168" s="131" t="str">
        <f t="shared" si="78"/>
        <v/>
      </c>
      <c r="X168" s="131" t="str">
        <f t="shared" si="78"/>
        <v/>
      </c>
      <c r="Y168" s="131" t="str">
        <f t="shared" si="78"/>
        <v/>
      </c>
      <c r="Z168" s="131" t="str">
        <f t="shared" si="78"/>
        <v/>
      </c>
      <c r="AA168" s="131" t="str">
        <f t="shared" si="78"/>
        <v/>
      </c>
      <c r="AB168" s="131" t="str">
        <f t="shared" si="78"/>
        <v/>
      </c>
      <c r="AC168" s="131" t="str">
        <f t="shared" si="78"/>
        <v/>
      </c>
      <c r="AD168" s="131" t="str">
        <f t="shared" si="78"/>
        <v/>
      </c>
      <c r="AE168" s="131" t="str">
        <f t="shared" si="78"/>
        <v/>
      </c>
      <c r="AF168" s="131" t="str">
        <f t="shared" si="79"/>
        <v/>
      </c>
      <c r="AG168" s="131" t="str">
        <f t="shared" si="79"/>
        <v/>
      </c>
      <c r="AH168" s="131" t="str">
        <f t="shared" si="79"/>
        <v/>
      </c>
      <c r="AI168" s="131" t="str">
        <f t="shared" si="79"/>
        <v/>
      </c>
      <c r="AJ168" s="131" t="str">
        <f t="shared" si="79"/>
        <v/>
      </c>
      <c r="AK168" s="131" t="str">
        <f t="shared" si="79"/>
        <v/>
      </c>
      <c r="AL168" s="131" t="str">
        <f t="shared" si="79"/>
        <v/>
      </c>
      <c r="AM168" s="131" t="str">
        <f t="shared" si="79"/>
        <v/>
      </c>
      <c r="AN168" s="131" t="str">
        <f t="shared" si="79"/>
        <v/>
      </c>
      <c r="AO168" s="131" t="str">
        <f t="shared" si="79"/>
        <v/>
      </c>
      <c r="AP168" s="131" t="str">
        <f t="shared" si="80"/>
        <v/>
      </c>
      <c r="AQ168" s="131" t="str">
        <f t="shared" si="80"/>
        <v/>
      </c>
      <c r="AR168" s="131" t="str">
        <f t="shared" si="80"/>
        <v/>
      </c>
      <c r="AS168" s="131" t="str">
        <f t="shared" si="80"/>
        <v/>
      </c>
      <c r="AT168" s="131" t="str">
        <f t="shared" si="80"/>
        <v/>
      </c>
      <c r="AU168" s="131" t="str">
        <f t="shared" si="80"/>
        <v/>
      </c>
      <c r="AV168" s="131" t="str">
        <f t="shared" si="80"/>
        <v/>
      </c>
      <c r="AW168" s="131" t="str">
        <f t="shared" si="80"/>
        <v/>
      </c>
      <c r="AX168" s="131" t="str">
        <f t="shared" si="80"/>
        <v/>
      </c>
      <c r="AY168" s="131" t="str">
        <f t="shared" si="80"/>
        <v/>
      </c>
      <c r="AZ168" s="131" t="str">
        <f t="shared" si="80"/>
        <v/>
      </c>
    </row>
    <row r="169" spans="1:52" x14ac:dyDescent="0.2">
      <c r="A169" s="135">
        <v>160</v>
      </c>
      <c r="B169" s="131" t="str">
        <f t="shared" si="76"/>
        <v/>
      </c>
      <c r="C169" s="131" t="str">
        <f t="shared" si="76"/>
        <v/>
      </c>
      <c r="D169" s="131" t="str">
        <f t="shared" si="76"/>
        <v/>
      </c>
      <c r="E169" s="131" t="str">
        <f t="shared" si="76"/>
        <v/>
      </c>
      <c r="F169" s="131" t="str">
        <f t="shared" si="76"/>
        <v/>
      </c>
      <c r="G169" s="131" t="str">
        <f t="shared" si="76"/>
        <v/>
      </c>
      <c r="H169" s="131" t="str">
        <f t="shared" si="76"/>
        <v/>
      </c>
      <c r="I169" s="131" t="str">
        <f t="shared" si="76"/>
        <v/>
      </c>
      <c r="J169" s="131" t="str">
        <f t="shared" si="76"/>
        <v/>
      </c>
      <c r="K169" s="131" t="str">
        <f t="shared" si="76"/>
        <v/>
      </c>
      <c r="L169" s="131" t="str">
        <f t="shared" si="77"/>
        <v/>
      </c>
      <c r="M169" s="131" t="str">
        <f t="shared" si="77"/>
        <v/>
      </c>
      <c r="N169" s="131" t="str">
        <f t="shared" si="77"/>
        <v/>
      </c>
      <c r="O169" s="131" t="str">
        <f t="shared" si="77"/>
        <v/>
      </c>
      <c r="P169" s="131" t="str">
        <f t="shared" si="77"/>
        <v/>
      </c>
      <c r="Q169" s="131" t="str">
        <f t="shared" si="77"/>
        <v/>
      </c>
      <c r="R169" s="131" t="str">
        <f t="shared" si="77"/>
        <v/>
      </c>
      <c r="S169" s="131" t="str">
        <f t="shared" si="77"/>
        <v/>
      </c>
      <c r="T169" s="131" t="str">
        <f t="shared" si="77"/>
        <v/>
      </c>
      <c r="U169" s="131" t="str">
        <f t="shared" si="77"/>
        <v/>
      </c>
      <c r="V169" s="131" t="str">
        <f t="shared" si="78"/>
        <v/>
      </c>
      <c r="W169" s="131" t="str">
        <f t="shared" si="78"/>
        <v/>
      </c>
      <c r="X169" s="131" t="str">
        <f t="shared" si="78"/>
        <v/>
      </c>
      <c r="Y169" s="131" t="str">
        <f t="shared" si="78"/>
        <v/>
      </c>
      <c r="Z169" s="131" t="str">
        <f t="shared" si="78"/>
        <v/>
      </c>
      <c r="AA169" s="131" t="str">
        <f t="shared" si="78"/>
        <v/>
      </c>
      <c r="AB169" s="131" t="str">
        <f t="shared" si="78"/>
        <v/>
      </c>
      <c r="AC169" s="131" t="str">
        <f t="shared" si="78"/>
        <v/>
      </c>
      <c r="AD169" s="131" t="str">
        <f t="shared" si="78"/>
        <v/>
      </c>
      <c r="AE169" s="131" t="str">
        <f t="shared" si="78"/>
        <v/>
      </c>
      <c r="AF169" s="131" t="str">
        <f t="shared" si="79"/>
        <v/>
      </c>
      <c r="AG169" s="131" t="str">
        <f t="shared" si="79"/>
        <v/>
      </c>
      <c r="AH169" s="131" t="str">
        <f t="shared" si="79"/>
        <v/>
      </c>
      <c r="AI169" s="131" t="str">
        <f t="shared" si="79"/>
        <v/>
      </c>
      <c r="AJ169" s="131" t="str">
        <f t="shared" si="79"/>
        <v/>
      </c>
      <c r="AK169" s="131" t="str">
        <f t="shared" si="79"/>
        <v/>
      </c>
      <c r="AL169" s="131" t="str">
        <f t="shared" si="79"/>
        <v/>
      </c>
      <c r="AM169" s="131" t="str">
        <f t="shared" si="79"/>
        <v/>
      </c>
      <c r="AN169" s="131" t="str">
        <f t="shared" si="79"/>
        <v/>
      </c>
      <c r="AO169" s="131" t="str">
        <f t="shared" si="79"/>
        <v/>
      </c>
      <c r="AP169" s="131" t="str">
        <f t="shared" si="80"/>
        <v/>
      </c>
      <c r="AQ169" s="131" t="str">
        <f t="shared" si="80"/>
        <v/>
      </c>
      <c r="AR169" s="131" t="str">
        <f t="shared" si="80"/>
        <v/>
      </c>
      <c r="AS169" s="131" t="str">
        <f t="shared" si="80"/>
        <v/>
      </c>
      <c r="AT169" s="131" t="str">
        <f t="shared" si="80"/>
        <v/>
      </c>
      <c r="AU169" s="131" t="str">
        <f t="shared" si="80"/>
        <v/>
      </c>
      <c r="AV169" s="131" t="str">
        <f t="shared" si="80"/>
        <v/>
      </c>
      <c r="AW169" s="131" t="str">
        <f t="shared" si="80"/>
        <v/>
      </c>
      <c r="AX169" s="131" t="str">
        <f t="shared" si="80"/>
        <v/>
      </c>
      <c r="AY169" s="131" t="str">
        <f t="shared" si="80"/>
        <v/>
      </c>
      <c r="AZ169" s="131" t="str">
        <f t="shared" si="80"/>
        <v/>
      </c>
    </row>
    <row r="170" spans="1:52" x14ac:dyDescent="0.2">
      <c r="A170" s="135">
        <v>161</v>
      </c>
      <c r="B170" s="131" t="str">
        <f t="shared" ref="B170:K179" si="81">IFERROR(VLOOKUP($B$3&amp;"_"&amp;B$8&amp;$A170,LookUpTable_CountyName_AllYears,3,FALSE),"")</f>
        <v/>
      </c>
      <c r="C170" s="131" t="str">
        <f t="shared" si="81"/>
        <v/>
      </c>
      <c r="D170" s="131" t="str">
        <f t="shared" si="81"/>
        <v/>
      </c>
      <c r="E170" s="131" t="str">
        <f t="shared" si="81"/>
        <v/>
      </c>
      <c r="F170" s="131" t="str">
        <f t="shared" si="81"/>
        <v/>
      </c>
      <c r="G170" s="131" t="str">
        <f t="shared" si="81"/>
        <v/>
      </c>
      <c r="H170" s="131" t="str">
        <f t="shared" si="81"/>
        <v/>
      </c>
      <c r="I170" s="131" t="str">
        <f t="shared" si="81"/>
        <v/>
      </c>
      <c r="J170" s="131" t="str">
        <f t="shared" si="81"/>
        <v/>
      </c>
      <c r="K170" s="131" t="str">
        <f t="shared" si="81"/>
        <v/>
      </c>
      <c r="L170" s="131" t="str">
        <f t="shared" ref="L170:U179" si="82">IFERROR(VLOOKUP($B$3&amp;"_"&amp;L$8&amp;$A170,LookUpTable_CountyName_AllYears,3,FALSE),"")</f>
        <v/>
      </c>
      <c r="M170" s="131" t="str">
        <f t="shared" si="82"/>
        <v/>
      </c>
      <c r="N170" s="131" t="str">
        <f t="shared" si="82"/>
        <v/>
      </c>
      <c r="O170" s="131" t="str">
        <f t="shared" si="82"/>
        <v/>
      </c>
      <c r="P170" s="131" t="str">
        <f t="shared" si="82"/>
        <v/>
      </c>
      <c r="Q170" s="131" t="str">
        <f t="shared" si="82"/>
        <v/>
      </c>
      <c r="R170" s="131" t="str">
        <f t="shared" si="82"/>
        <v/>
      </c>
      <c r="S170" s="131" t="str">
        <f t="shared" si="82"/>
        <v/>
      </c>
      <c r="T170" s="131" t="str">
        <f t="shared" si="82"/>
        <v/>
      </c>
      <c r="U170" s="131" t="str">
        <f t="shared" si="82"/>
        <v/>
      </c>
      <c r="V170" s="131" t="str">
        <f t="shared" ref="V170:AE179" si="83">IFERROR(VLOOKUP($B$3&amp;"_"&amp;V$8&amp;$A170,LookUpTable_CountyName_AllYears,3,FALSE),"")</f>
        <v/>
      </c>
      <c r="W170" s="131" t="str">
        <f t="shared" si="83"/>
        <v/>
      </c>
      <c r="X170" s="131" t="str">
        <f t="shared" si="83"/>
        <v/>
      </c>
      <c r="Y170" s="131" t="str">
        <f t="shared" si="83"/>
        <v/>
      </c>
      <c r="Z170" s="131" t="str">
        <f t="shared" si="83"/>
        <v/>
      </c>
      <c r="AA170" s="131" t="str">
        <f t="shared" si="83"/>
        <v/>
      </c>
      <c r="AB170" s="131" t="str">
        <f t="shared" si="83"/>
        <v/>
      </c>
      <c r="AC170" s="131" t="str">
        <f t="shared" si="83"/>
        <v/>
      </c>
      <c r="AD170" s="131" t="str">
        <f t="shared" si="83"/>
        <v/>
      </c>
      <c r="AE170" s="131" t="str">
        <f t="shared" si="83"/>
        <v/>
      </c>
      <c r="AF170" s="131" t="str">
        <f t="shared" ref="AF170:AO179" si="84">IFERROR(VLOOKUP($B$3&amp;"_"&amp;AF$8&amp;$A170,LookUpTable_CountyName_AllYears,3,FALSE),"")</f>
        <v/>
      </c>
      <c r="AG170" s="131" t="str">
        <f t="shared" si="84"/>
        <v/>
      </c>
      <c r="AH170" s="131" t="str">
        <f t="shared" si="84"/>
        <v/>
      </c>
      <c r="AI170" s="131" t="str">
        <f t="shared" si="84"/>
        <v/>
      </c>
      <c r="AJ170" s="131" t="str">
        <f t="shared" si="84"/>
        <v/>
      </c>
      <c r="AK170" s="131" t="str">
        <f t="shared" si="84"/>
        <v/>
      </c>
      <c r="AL170" s="131" t="str">
        <f t="shared" si="84"/>
        <v/>
      </c>
      <c r="AM170" s="131" t="str">
        <f t="shared" si="84"/>
        <v/>
      </c>
      <c r="AN170" s="131" t="str">
        <f t="shared" si="84"/>
        <v/>
      </c>
      <c r="AO170" s="131" t="str">
        <f t="shared" si="84"/>
        <v/>
      </c>
      <c r="AP170" s="131" t="str">
        <f t="shared" ref="AP170:AZ179" si="85">IFERROR(VLOOKUP($B$3&amp;"_"&amp;AP$8&amp;$A170,LookUpTable_CountyName_AllYears,3,FALSE),"")</f>
        <v/>
      </c>
      <c r="AQ170" s="131" t="str">
        <f t="shared" si="85"/>
        <v/>
      </c>
      <c r="AR170" s="131" t="str">
        <f t="shared" si="85"/>
        <v/>
      </c>
      <c r="AS170" s="131" t="str">
        <f t="shared" si="85"/>
        <v/>
      </c>
      <c r="AT170" s="131" t="str">
        <f t="shared" si="85"/>
        <v/>
      </c>
      <c r="AU170" s="131" t="str">
        <f t="shared" si="85"/>
        <v/>
      </c>
      <c r="AV170" s="131" t="str">
        <f t="shared" si="85"/>
        <v/>
      </c>
      <c r="AW170" s="131" t="str">
        <f t="shared" si="85"/>
        <v/>
      </c>
      <c r="AX170" s="131" t="str">
        <f t="shared" si="85"/>
        <v/>
      </c>
      <c r="AY170" s="131" t="str">
        <f t="shared" si="85"/>
        <v/>
      </c>
      <c r="AZ170" s="131" t="str">
        <f t="shared" si="85"/>
        <v/>
      </c>
    </row>
    <row r="171" spans="1:52" x14ac:dyDescent="0.2">
      <c r="A171" s="135">
        <v>162</v>
      </c>
      <c r="B171" s="131" t="str">
        <f t="shared" si="81"/>
        <v/>
      </c>
      <c r="C171" s="131" t="str">
        <f t="shared" si="81"/>
        <v/>
      </c>
      <c r="D171" s="131" t="str">
        <f t="shared" si="81"/>
        <v/>
      </c>
      <c r="E171" s="131" t="str">
        <f t="shared" si="81"/>
        <v/>
      </c>
      <c r="F171" s="131" t="str">
        <f t="shared" si="81"/>
        <v/>
      </c>
      <c r="G171" s="131" t="str">
        <f t="shared" si="81"/>
        <v/>
      </c>
      <c r="H171" s="131" t="str">
        <f t="shared" si="81"/>
        <v/>
      </c>
      <c r="I171" s="131" t="str">
        <f t="shared" si="81"/>
        <v/>
      </c>
      <c r="J171" s="131" t="str">
        <f t="shared" si="81"/>
        <v/>
      </c>
      <c r="K171" s="131" t="str">
        <f t="shared" si="81"/>
        <v/>
      </c>
      <c r="L171" s="131" t="str">
        <f t="shared" si="82"/>
        <v/>
      </c>
      <c r="M171" s="131" t="str">
        <f t="shared" si="82"/>
        <v/>
      </c>
      <c r="N171" s="131" t="str">
        <f t="shared" si="82"/>
        <v/>
      </c>
      <c r="O171" s="131" t="str">
        <f t="shared" si="82"/>
        <v/>
      </c>
      <c r="P171" s="131" t="str">
        <f t="shared" si="82"/>
        <v/>
      </c>
      <c r="Q171" s="131" t="str">
        <f t="shared" si="82"/>
        <v/>
      </c>
      <c r="R171" s="131" t="str">
        <f t="shared" si="82"/>
        <v/>
      </c>
      <c r="S171" s="131" t="str">
        <f t="shared" si="82"/>
        <v/>
      </c>
      <c r="T171" s="131" t="str">
        <f t="shared" si="82"/>
        <v/>
      </c>
      <c r="U171" s="131" t="str">
        <f t="shared" si="82"/>
        <v/>
      </c>
      <c r="V171" s="131" t="str">
        <f t="shared" si="83"/>
        <v/>
      </c>
      <c r="W171" s="131" t="str">
        <f t="shared" si="83"/>
        <v/>
      </c>
      <c r="X171" s="131" t="str">
        <f t="shared" si="83"/>
        <v/>
      </c>
      <c r="Y171" s="131" t="str">
        <f t="shared" si="83"/>
        <v/>
      </c>
      <c r="Z171" s="131" t="str">
        <f t="shared" si="83"/>
        <v/>
      </c>
      <c r="AA171" s="131" t="str">
        <f t="shared" si="83"/>
        <v/>
      </c>
      <c r="AB171" s="131" t="str">
        <f t="shared" si="83"/>
        <v/>
      </c>
      <c r="AC171" s="131" t="str">
        <f t="shared" si="83"/>
        <v/>
      </c>
      <c r="AD171" s="131" t="str">
        <f t="shared" si="83"/>
        <v/>
      </c>
      <c r="AE171" s="131" t="str">
        <f t="shared" si="83"/>
        <v/>
      </c>
      <c r="AF171" s="131" t="str">
        <f t="shared" si="84"/>
        <v/>
      </c>
      <c r="AG171" s="131" t="str">
        <f t="shared" si="84"/>
        <v/>
      </c>
      <c r="AH171" s="131" t="str">
        <f t="shared" si="84"/>
        <v/>
      </c>
      <c r="AI171" s="131" t="str">
        <f t="shared" si="84"/>
        <v/>
      </c>
      <c r="AJ171" s="131" t="str">
        <f t="shared" si="84"/>
        <v/>
      </c>
      <c r="AK171" s="131" t="str">
        <f t="shared" si="84"/>
        <v/>
      </c>
      <c r="AL171" s="131" t="str">
        <f t="shared" si="84"/>
        <v/>
      </c>
      <c r="AM171" s="131" t="str">
        <f t="shared" si="84"/>
        <v/>
      </c>
      <c r="AN171" s="131" t="str">
        <f t="shared" si="84"/>
        <v/>
      </c>
      <c r="AO171" s="131" t="str">
        <f t="shared" si="84"/>
        <v/>
      </c>
      <c r="AP171" s="131" t="str">
        <f t="shared" si="85"/>
        <v/>
      </c>
      <c r="AQ171" s="131" t="str">
        <f t="shared" si="85"/>
        <v/>
      </c>
      <c r="AR171" s="131" t="str">
        <f t="shared" si="85"/>
        <v/>
      </c>
      <c r="AS171" s="131" t="str">
        <f t="shared" si="85"/>
        <v/>
      </c>
      <c r="AT171" s="131" t="str">
        <f t="shared" si="85"/>
        <v/>
      </c>
      <c r="AU171" s="131" t="str">
        <f t="shared" si="85"/>
        <v/>
      </c>
      <c r="AV171" s="131" t="str">
        <f t="shared" si="85"/>
        <v/>
      </c>
      <c r="AW171" s="131" t="str">
        <f t="shared" si="85"/>
        <v/>
      </c>
      <c r="AX171" s="131" t="str">
        <f t="shared" si="85"/>
        <v/>
      </c>
      <c r="AY171" s="131" t="str">
        <f t="shared" si="85"/>
        <v/>
      </c>
      <c r="AZ171" s="131" t="str">
        <f t="shared" si="85"/>
        <v/>
      </c>
    </row>
    <row r="172" spans="1:52" x14ac:dyDescent="0.2">
      <c r="A172" s="135">
        <v>163</v>
      </c>
      <c r="B172" s="131" t="str">
        <f t="shared" si="81"/>
        <v/>
      </c>
      <c r="C172" s="131" t="str">
        <f t="shared" si="81"/>
        <v/>
      </c>
      <c r="D172" s="131" t="str">
        <f t="shared" si="81"/>
        <v/>
      </c>
      <c r="E172" s="131" t="str">
        <f t="shared" si="81"/>
        <v/>
      </c>
      <c r="F172" s="131" t="str">
        <f t="shared" si="81"/>
        <v/>
      </c>
      <c r="G172" s="131" t="str">
        <f t="shared" si="81"/>
        <v/>
      </c>
      <c r="H172" s="131" t="str">
        <f t="shared" si="81"/>
        <v/>
      </c>
      <c r="I172" s="131" t="str">
        <f t="shared" si="81"/>
        <v/>
      </c>
      <c r="J172" s="131" t="str">
        <f t="shared" si="81"/>
        <v/>
      </c>
      <c r="K172" s="131" t="str">
        <f t="shared" si="81"/>
        <v/>
      </c>
      <c r="L172" s="131" t="str">
        <f t="shared" si="82"/>
        <v/>
      </c>
      <c r="M172" s="131" t="str">
        <f t="shared" si="82"/>
        <v/>
      </c>
      <c r="N172" s="131" t="str">
        <f t="shared" si="82"/>
        <v/>
      </c>
      <c r="O172" s="131" t="str">
        <f t="shared" si="82"/>
        <v/>
      </c>
      <c r="P172" s="131" t="str">
        <f t="shared" si="82"/>
        <v/>
      </c>
      <c r="Q172" s="131" t="str">
        <f t="shared" si="82"/>
        <v/>
      </c>
      <c r="R172" s="131" t="str">
        <f t="shared" si="82"/>
        <v/>
      </c>
      <c r="S172" s="131" t="str">
        <f t="shared" si="82"/>
        <v/>
      </c>
      <c r="T172" s="131" t="str">
        <f t="shared" si="82"/>
        <v/>
      </c>
      <c r="U172" s="131" t="str">
        <f t="shared" si="82"/>
        <v/>
      </c>
      <c r="V172" s="131" t="str">
        <f t="shared" si="83"/>
        <v/>
      </c>
      <c r="W172" s="131" t="str">
        <f t="shared" si="83"/>
        <v/>
      </c>
      <c r="X172" s="131" t="str">
        <f t="shared" si="83"/>
        <v/>
      </c>
      <c r="Y172" s="131" t="str">
        <f t="shared" si="83"/>
        <v/>
      </c>
      <c r="Z172" s="131" t="str">
        <f t="shared" si="83"/>
        <v/>
      </c>
      <c r="AA172" s="131" t="str">
        <f t="shared" si="83"/>
        <v/>
      </c>
      <c r="AB172" s="131" t="str">
        <f t="shared" si="83"/>
        <v/>
      </c>
      <c r="AC172" s="131" t="str">
        <f t="shared" si="83"/>
        <v/>
      </c>
      <c r="AD172" s="131" t="str">
        <f t="shared" si="83"/>
        <v/>
      </c>
      <c r="AE172" s="131" t="str">
        <f t="shared" si="83"/>
        <v/>
      </c>
      <c r="AF172" s="131" t="str">
        <f t="shared" si="84"/>
        <v/>
      </c>
      <c r="AG172" s="131" t="str">
        <f t="shared" si="84"/>
        <v/>
      </c>
      <c r="AH172" s="131" t="str">
        <f t="shared" si="84"/>
        <v/>
      </c>
      <c r="AI172" s="131" t="str">
        <f t="shared" si="84"/>
        <v/>
      </c>
      <c r="AJ172" s="131" t="str">
        <f t="shared" si="84"/>
        <v/>
      </c>
      <c r="AK172" s="131" t="str">
        <f t="shared" si="84"/>
        <v/>
      </c>
      <c r="AL172" s="131" t="str">
        <f t="shared" si="84"/>
        <v/>
      </c>
      <c r="AM172" s="131" t="str">
        <f t="shared" si="84"/>
        <v/>
      </c>
      <c r="AN172" s="131" t="str">
        <f t="shared" si="84"/>
        <v/>
      </c>
      <c r="AO172" s="131" t="str">
        <f t="shared" si="84"/>
        <v/>
      </c>
      <c r="AP172" s="131" t="str">
        <f t="shared" si="85"/>
        <v/>
      </c>
      <c r="AQ172" s="131" t="str">
        <f t="shared" si="85"/>
        <v/>
      </c>
      <c r="AR172" s="131" t="str">
        <f t="shared" si="85"/>
        <v/>
      </c>
      <c r="AS172" s="131" t="str">
        <f t="shared" si="85"/>
        <v/>
      </c>
      <c r="AT172" s="131" t="str">
        <f t="shared" si="85"/>
        <v/>
      </c>
      <c r="AU172" s="131" t="str">
        <f t="shared" si="85"/>
        <v/>
      </c>
      <c r="AV172" s="131" t="str">
        <f t="shared" si="85"/>
        <v/>
      </c>
      <c r="AW172" s="131" t="str">
        <f t="shared" si="85"/>
        <v/>
      </c>
      <c r="AX172" s="131" t="str">
        <f t="shared" si="85"/>
        <v/>
      </c>
      <c r="AY172" s="131" t="str">
        <f t="shared" si="85"/>
        <v/>
      </c>
      <c r="AZ172" s="131" t="str">
        <f t="shared" si="85"/>
        <v/>
      </c>
    </row>
    <row r="173" spans="1:52" x14ac:dyDescent="0.2">
      <c r="A173" s="135">
        <v>164</v>
      </c>
      <c r="B173" s="131" t="str">
        <f t="shared" si="81"/>
        <v/>
      </c>
      <c r="C173" s="131" t="str">
        <f t="shared" si="81"/>
        <v/>
      </c>
      <c r="D173" s="131" t="str">
        <f t="shared" si="81"/>
        <v/>
      </c>
      <c r="E173" s="131" t="str">
        <f t="shared" si="81"/>
        <v/>
      </c>
      <c r="F173" s="131" t="str">
        <f t="shared" si="81"/>
        <v/>
      </c>
      <c r="G173" s="131" t="str">
        <f t="shared" si="81"/>
        <v/>
      </c>
      <c r="H173" s="131" t="str">
        <f t="shared" si="81"/>
        <v/>
      </c>
      <c r="I173" s="131" t="str">
        <f t="shared" si="81"/>
        <v/>
      </c>
      <c r="J173" s="131" t="str">
        <f t="shared" si="81"/>
        <v/>
      </c>
      <c r="K173" s="131" t="str">
        <f t="shared" si="81"/>
        <v/>
      </c>
      <c r="L173" s="131" t="str">
        <f t="shared" si="82"/>
        <v/>
      </c>
      <c r="M173" s="131" t="str">
        <f t="shared" si="82"/>
        <v/>
      </c>
      <c r="N173" s="131" t="str">
        <f t="shared" si="82"/>
        <v/>
      </c>
      <c r="O173" s="131" t="str">
        <f t="shared" si="82"/>
        <v/>
      </c>
      <c r="P173" s="131" t="str">
        <f t="shared" si="82"/>
        <v/>
      </c>
      <c r="Q173" s="131" t="str">
        <f t="shared" si="82"/>
        <v/>
      </c>
      <c r="R173" s="131" t="str">
        <f t="shared" si="82"/>
        <v/>
      </c>
      <c r="S173" s="131" t="str">
        <f t="shared" si="82"/>
        <v/>
      </c>
      <c r="T173" s="131" t="str">
        <f t="shared" si="82"/>
        <v/>
      </c>
      <c r="U173" s="131" t="str">
        <f t="shared" si="82"/>
        <v/>
      </c>
      <c r="V173" s="131" t="str">
        <f t="shared" si="83"/>
        <v/>
      </c>
      <c r="W173" s="131" t="str">
        <f t="shared" si="83"/>
        <v/>
      </c>
      <c r="X173" s="131" t="str">
        <f t="shared" si="83"/>
        <v/>
      </c>
      <c r="Y173" s="131" t="str">
        <f t="shared" si="83"/>
        <v/>
      </c>
      <c r="Z173" s="131" t="str">
        <f t="shared" si="83"/>
        <v/>
      </c>
      <c r="AA173" s="131" t="str">
        <f t="shared" si="83"/>
        <v/>
      </c>
      <c r="AB173" s="131" t="str">
        <f t="shared" si="83"/>
        <v/>
      </c>
      <c r="AC173" s="131" t="str">
        <f t="shared" si="83"/>
        <v/>
      </c>
      <c r="AD173" s="131" t="str">
        <f t="shared" si="83"/>
        <v/>
      </c>
      <c r="AE173" s="131" t="str">
        <f t="shared" si="83"/>
        <v/>
      </c>
      <c r="AF173" s="131" t="str">
        <f t="shared" si="84"/>
        <v/>
      </c>
      <c r="AG173" s="131" t="str">
        <f t="shared" si="84"/>
        <v/>
      </c>
      <c r="AH173" s="131" t="str">
        <f t="shared" si="84"/>
        <v/>
      </c>
      <c r="AI173" s="131" t="str">
        <f t="shared" si="84"/>
        <v/>
      </c>
      <c r="AJ173" s="131" t="str">
        <f t="shared" si="84"/>
        <v/>
      </c>
      <c r="AK173" s="131" t="str">
        <f t="shared" si="84"/>
        <v/>
      </c>
      <c r="AL173" s="131" t="str">
        <f t="shared" si="84"/>
        <v/>
      </c>
      <c r="AM173" s="131" t="str">
        <f t="shared" si="84"/>
        <v/>
      </c>
      <c r="AN173" s="131" t="str">
        <f t="shared" si="84"/>
        <v/>
      </c>
      <c r="AO173" s="131" t="str">
        <f t="shared" si="84"/>
        <v/>
      </c>
      <c r="AP173" s="131" t="str">
        <f t="shared" si="85"/>
        <v/>
      </c>
      <c r="AQ173" s="131" t="str">
        <f t="shared" si="85"/>
        <v/>
      </c>
      <c r="AR173" s="131" t="str">
        <f t="shared" si="85"/>
        <v/>
      </c>
      <c r="AS173" s="131" t="str">
        <f t="shared" si="85"/>
        <v/>
      </c>
      <c r="AT173" s="131" t="str">
        <f t="shared" si="85"/>
        <v/>
      </c>
      <c r="AU173" s="131" t="str">
        <f t="shared" si="85"/>
        <v/>
      </c>
      <c r="AV173" s="131" t="str">
        <f t="shared" si="85"/>
        <v/>
      </c>
      <c r="AW173" s="131" t="str">
        <f t="shared" si="85"/>
        <v/>
      </c>
      <c r="AX173" s="131" t="str">
        <f t="shared" si="85"/>
        <v/>
      </c>
      <c r="AY173" s="131" t="str">
        <f t="shared" si="85"/>
        <v/>
      </c>
      <c r="AZ173" s="131" t="str">
        <f t="shared" si="85"/>
        <v/>
      </c>
    </row>
    <row r="174" spans="1:52" x14ac:dyDescent="0.2">
      <c r="A174" s="135">
        <v>165</v>
      </c>
      <c r="B174" s="131" t="str">
        <f t="shared" si="81"/>
        <v/>
      </c>
      <c r="C174" s="131" t="str">
        <f t="shared" si="81"/>
        <v/>
      </c>
      <c r="D174" s="131" t="str">
        <f t="shared" si="81"/>
        <v/>
      </c>
      <c r="E174" s="131" t="str">
        <f t="shared" si="81"/>
        <v/>
      </c>
      <c r="F174" s="131" t="str">
        <f t="shared" si="81"/>
        <v/>
      </c>
      <c r="G174" s="131" t="str">
        <f t="shared" si="81"/>
        <v/>
      </c>
      <c r="H174" s="131" t="str">
        <f t="shared" si="81"/>
        <v/>
      </c>
      <c r="I174" s="131" t="str">
        <f t="shared" si="81"/>
        <v/>
      </c>
      <c r="J174" s="131" t="str">
        <f t="shared" si="81"/>
        <v/>
      </c>
      <c r="K174" s="131" t="str">
        <f t="shared" si="81"/>
        <v/>
      </c>
      <c r="L174" s="131" t="str">
        <f t="shared" si="82"/>
        <v/>
      </c>
      <c r="M174" s="131" t="str">
        <f t="shared" si="82"/>
        <v/>
      </c>
      <c r="N174" s="131" t="str">
        <f t="shared" si="82"/>
        <v/>
      </c>
      <c r="O174" s="131" t="str">
        <f t="shared" si="82"/>
        <v/>
      </c>
      <c r="P174" s="131" t="str">
        <f t="shared" si="82"/>
        <v/>
      </c>
      <c r="Q174" s="131" t="str">
        <f t="shared" si="82"/>
        <v/>
      </c>
      <c r="R174" s="131" t="str">
        <f t="shared" si="82"/>
        <v/>
      </c>
      <c r="S174" s="131" t="str">
        <f t="shared" si="82"/>
        <v/>
      </c>
      <c r="T174" s="131" t="str">
        <f t="shared" si="82"/>
        <v/>
      </c>
      <c r="U174" s="131" t="str">
        <f t="shared" si="82"/>
        <v/>
      </c>
      <c r="V174" s="131" t="str">
        <f t="shared" si="83"/>
        <v/>
      </c>
      <c r="W174" s="131" t="str">
        <f t="shared" si="83"/>
        <v/>
      </c>
      <c r="X174" s="131" t="str">
        <f t="shared" si="83"/>
        <v/>
      </c>
      <c r="Y174" s="131" t="str">
        <f t="shared" si="83"/>
        <v/>
      </c>
      <c r="Z174" s="131" t="str">
        <f t="shared" si="83"/>
        <v/>
      </c>
      <c r="AA174" s="131" t="str">
        <f t="shared" si="83"/>
        <v/>
      </c>
      <c r="AB174" s="131" t="str">
        <f t="shared" si="83"/>
        <v/>
      </c>
      <c r="AC174" s="131" t="str">
        <f t="shared" si="83"/>
        <v/>
      </c>
      <c r="AD174" s="131" t="str">
        <f t="shared" si="83"/>
        <v/>
      </c>
      <c r="AE174" s="131" t="str">
        <f t="shared" si="83"/>
        <v/>
      </c>
      <c r="AF174" s="131" t="str">
        <f t="shared" si="84"/>
        <v/>
      </c>
      <c r="AG174" s="131" t="str">
        <f t="shared" si="84"/>
        <v/>
      </c>
      <c r="AH174" s="131" t="str">
        <f t="shared" si="84"/>
        <v/>
      </c>
      <c r="AI174" s="131" t="str">
        <f t="shared" si="84"/>
        <v/>
      </c>
      <c r="AJ174" s="131" t="str">
        <f t="shared" si="84"/>
        <v/>
      </c>
      <c r="AK174" s="131" t="str">
        <f t="shared" si="84"/>
        <v/>
      </c>
      <c r="AL174" s="131" t="str">
        <f t="shared" si="84"/>
        <v/>
      </c>
      <c r="AM174" s="131" t="str">
        <f t="shared" si="84"/>
        <v/>
      </c>
      <c r="AN174" s="131" t="str">
        <f t="shared" si="84"/>
        <v/>
      </c>
      <c r="AO174" s="131" t="str">
        <f t="shared" si="84"/>
        <v/>
      </c>
      <c r="AP174" s="131" t="str">
        <f t="shared" si="85"/>
        <v/>
      </c>
      <c r="AQ174" s="131" t="str">
        <f t="shared" si="85"/>
        <v/>
      </c>
      <c r="AR174" s="131" t="str">
        <f t="shared" si="85"/>
        <v/>
      </c>
      <c r="AS174" s="131" t="str">
        <f t="shared" si="85"/>
        <v/>
      </c>
      <c r="AT174" s="131" t="str">
        <f t="shared" si="85"/>
        <v/>
      </c>
      <c r="AU174" s="131" t="str">
        <f t="shared" si="85"/>
        <v/>
      </c>
      <c r="AV174" s="131" t="str">
        <f t="shared" si="85"/>
        <v/>
      </c>
      <c r="AW174" s="131" t="str">
        <f t="shared" si="85"/>
        <v/>
      </c>
      <c r="AX174" s="131" t="str">
        <f t="shared" si="85"/>
        <v/>
      </c>
      <c r="AY174" s="131" t="str">
        <f t="shared" si="85"/>
        <v/>
      </c>
      <c r="AZ174" s="131" t="str">
        <f t="shared" si="85"/>
        <v/>
      </c>
    </row>
    <row r="175" spans="1:52" x14ac:dyDescent="0.2">
      <c r="A175" s="135">
        <v>166</v>
      </c>
      <c r="B175" s="131" t="str">
        <f t="shared" si="81"/>
        <v/>
      </c>
      <c r="C175" s="131" t="str">
        <f t="shared" si="81"/>
        <v/>
      </c>
      <c r="D175" s="131" t="str">
        <f t="shared" si="81"/>
        <v/>
      </c>
      <c r="E175" s="131" t="str">
        <f t="shared" si="81"/>
        <v/>
      </c>
      <c r="F175" s="131" t="str">
        <f t="shared" si="81"/>
        <v/>
      </c>
      <c r="G175" s="131" t="str">
        <f t="shared" si="81"/>
        <v/>
      </c>
      <c r="H175" s="131" t="str">
        <f t="shared" si="81"/>
        <v/>
      </c>
      <c r="I175" s="131" t="str">
        <f t="shared" si="81"/>
        <v/>
      </c>
      <c r="J175" s="131" t="str">
        <f t="shared" si="81"/>
        <v/>
      </c>
      <c r="K175" s="131" t="str">
        <f t="shared" si="81"/>
        <v/>
      </c>
      <c r="L175" s="131" t="str">
        <f t="shared" si="82"/>
        <v/>
      </c>
      <c r="M175" s="131" t="str">
        <f t="shared" si="82"/>
        <v/>
      </c>
      <c r="N175" s="131" t="str">
        <f t="shared" si="82"/>
        <v/>
      </c>
      <c r="O175" s="131" t="str">
        <f t="shared" si="82"/>
        <v/>
      </c>
      <c r="P175" s="131" t="str">
        <f t="shared" si="82"/>
        <v/>
      </c>
      <c r="Q175" s="131" t="str">
        <f t="shared" si="82"/>
        <v/>
      </c>
      <c r="R175" s="131" t="str">
        <f t="shared" si="82"/>
        <v/>
      </c>
      <c r="S175" s="131" t="str">
        <f t="shared" si="82"/>
        <v/>
      </c>
      <c r="T175" s="131" t="str">
        <f t="shared" si="82"/>
        <v/>
      </c>
      <c r="U175" s="131" t="str">
        <f t="shared" si="82"/>
        <v/>
      </c>
      <c r="V175" s="131" t="str">
        <f t="shared" si="83"/>
        <v/>
      </c>
      <c r="W175" s="131" t="str">
        <f t="shared" si="83"/>
        <v/>
      </c>
      <c r="X175" s="131" t="str">
        <f t="shared" si="83"/>
        <v/>
      </c>
      <c r="Y175" s="131" t="str">
        <f t="shared" si="83"/>
        <v/>
      </c>
      <c r="Z175" s="131" t="str">
        <f t="shared" si="83"/>
        <v/>
      </c>
      <c r="AA175" s="131" t="str">
        <f t="shared" si="83"/>
        <v/>
      </c>
      <c r="AB175" s="131" t="str">
        <f t="shared" si="83"/>
        <v/>
      </c>
      <c r="AC175" s="131" t="str">
        <f t="shared" si="83"/>
        <v/>
      </c>
      <c r="AD175" s="131" t="str">
        <f t="shared" si="83"/>
        <v/>
      </c>
      <c r="AE175" s="131" t="str">
        <f t="shared" si="83"/>
        <v/>
      </c>
      <c r="AF175" s="131" t="str">
        <f t="shared" si="84"/>
        <v/>
      </c>
      <c r="AG175" s="131" t="str">
        <f t="shared" si="84"/>
        <v/>
      </c>
      <c r="AH175" s="131" t="str">
        <f t="shared" si="84"/>
        <v/>
      </c>
      <c r="AI175" s="131" t="str">
        <f t="shared" si="84"/>
        <v/>
      </c>
      <c r="AJ175" s="131" t="str">
        <f t="shared" si="84"/>
        <v/>
      </c>
      <c r="AK175" s="131" t="str">
        <f t="shared" si="84"/>
        <v/>
      </c>
      <c r="AL175" s="131" t="str">
        <f t="shared" si="84"/>
        <v/>
      </c>
      <c r="AM175" s="131" t="str">
        <f t="shared" si="84"/>
        <v/>
      </c>
      <c r="AN175" s="131" t="str">
        <f t="shared" si="84"/>
        <v/>
      </c>
      <c r="AO175" s="131" t="str">
        <f t="shared" si="84"/>
        <v/>
      </c>
      <c r="AP175" s="131" t="str">
        <f t="shared" si="85"/>
        <v/>
      </c>
      <c r="AQ175" s="131" t="str">
        <f t="shared" si="85"/>
        <v/>
      </c>
      <c r="AR175" s="131" t="str">
        <f t="shared" si="85"/>
        <v/>
      </c>
      <c r="AS175" s="131" t="str">
        <f t="shared" si="85"/>
        <v/>
      </c>
      <c r="AT175" s="131" t="str">
        <f t="shared" si="85"/>
        <v/>
      </c>
      <c r="AU175" s="131" t="str">
        <f t="shared" si="85"/>
        <v/>
      </c>
      <c r="AV175" s="131" t="str">
        <f t="shared" si="85"/>
        <v/>
      </c>
      <c r="AW175" s="131" t="str">
        <f t="shared" si="85"/>
        <v/>
      </c>
      <c r="AX175" s="131" t="str">
        <f t="shared" si="85"/>
        <v/>
      </c>
      <c r="AY175" s="131" t="str">
        <f t="shared" si="85"/>
        <v/>
      </c>
      <c r="AZ175" s="131" t="str">
        <f t="shared" si="85"/>
        <v/>
      </c>
    </row>
    <row r="176" spans="1:52" x14ac:dyDescent="0.2">
      <c r="A176" s="135">
        <v>167</v>
      </c>
      <c r="B176" s="131" t="str">
        <f t="shared" si="81"/>
        <v/>
      </c>
      <c r="C176" s="131" t="str">
        <f t="shared" si="81"/>
        <v/>
      </c>
      <c r="D176" s="131" t="str">
        <f t="shared" si="81"/>
        <v/>
      </c>
      <c r="E176" s="131" t="str">
        <f t="shared" si="81"/>
        <v/>
      </c>
      <c r="F176" s="131" t="str">
        <f t="shared" si="81"/>
        <v/>
      </c>
      <c r="G176" s="131" t="str">
        <f t="shared" si="81"/>
        <v/>
      </c>
      <c r="H176" s="131" t="str">
        <f t="shared" si="81"/>
        <v/>
      </c>
      <c r="I176" s="131" t="str">
        <f t="shared" si="81"/>
        <v/>
      </c>
      <c r="J176" s="131" t="str">
        <f t="shared" si="81"/>
        <v/>
      </c>
      <c r="K176" s="131" t="str">
        <f t="shared" si="81"/>
        <v/>
      </c>
      <c r="L176" s="131" t="str">
        <f t="shared" si="82"/>
        <v/>
      </c>
      <c r="M176" s="131" t="str">
        <f t="shared" si="82"/>
        <v/>
      </c>
      <c r="N176" s="131" t="str">
        <f t="shared" si="82"/>
        <v/>
      </c>
      <c r="O176" s="131" t="str">
        <f t="shared" si="82"/>
        <v/>
      </c>
      <c r="P176" s="131" t="str">
        <f t="shared" si="82"/>
        <v/>
      </c>
      <c r="Q176" s="131" t="str">
        <f t="shared" si="82"/>
        <v/>
      </c>
      <c r="R176" s="131" t="str">
        <f t="shared" si="82"/>
        <v/>
      </c>
      <c r="S176" s="131" t="str">
        <f t="shared" si="82"/>
        <v/>
      </c>
      <c r="T176" s="131" t="str">
        <f t="shared" si="82"/>
        <v/>
      </c>
      <c r="U176" s="131" t="str">
        <f t="shared" si="82"/>
        <v/>
      </c>
      <c r="V176" s="131" t="str">
        <f t="shared" si="83"/>
        <v/>
      </c>
      <c r="W176" s="131" t="str">
        <f t="shared" si="83"/>
        <v/>
      </c>
      <c r="X176" s="131" t="str">
        <f t="shared" si="83"/>
        <v/>
      </c>
      <c r="Y176" s="131" t="str">
        <f t="shared" si="83"/>
        <v/>
      </c>
      <c r="Z176" s="131" t="str">
        <f t="shared" si="83"/>
        <v/>
      </c>
      <c r="AA176" s="131" t="str">
        <f t="shared" si="83"/>
        <v/>
      </c>
      <c r="AB176" s="131" t="str">
        <f t="shared" si="83"/>
        <v/>
      </c>
      <c r="AC176" s="131" t="str">
        <f t="shared" si="83"/>
        <v/>
      </c>
      <c r="AD176" s="131" t="str">
        <f t="shared" si="83"/>
        <v/>
      </c>
      <c r="AE176" s="131" t="str">
        <f t="shared" si="83"/>
        <v/>
      </c>
      <c r="AF176" s="131" t="str">
        <f t="shared" si="84"/>
        <v/>
      </c>
      <c r="AG176" s="131" t="str">
        <f t="shared" si="84"/>
        <v/>
      </c>
      <c r="AH176" s="131" t="str">
        <f t="shared" si="84"/>
        <v/>
      </c>
      <c r="AI176" s="131" t="str">
        <f t="shared" si="84"/>
        <v/>
      </c>
      <c r="AJ176" s="131" t="str">
        <f t="shared" si="84"/>
        <v/>
      </c>
      <c r="AK176" s="131" t="str">
        <f t="shared" si="84"/>
        <v/>
      </c>
      <c r="AL176" s="131" t="str">
        <f t="shared" si="84"/>
        <v/>
      </c>
      <c r="AM176" s="131" t="str">
        <f t="shared" si="84"/>
        <v/>
      </c>
      <c r="AN176" s="131" t="str">
        <f t="shared" si="84"/>
        <v/>
      </c>
      <c r="AO176" s="131" t="str">
        <f t="shared" si="84"/>
        <v/>
      </c>
      <c r="AP176" s="131" t="str">
        <f t="shared" si="85"/>
        <v/>
      </c>
      <c r="AQ176" s="131" t="str">
        <f t="shared" si="85"/>
        <v/>
      </c>
      <c r="AR176" s="131" t="str">
        <f t="shared" si="85"/>
        <v/>
      </c>
      <c r="AS176" s="131" t="str">
        <f t="shared" si="85"/>
        <v/>
      </c>
      <c r="AT176" s="131" t="str">
        <f t="shared" si="85"/>
        <v/>
      </c>
      <c r="AU176" s="131" t="str">
        <f t="shared" si="85"/>
        <v/>
      </c>
      <c r="AV176" s="131" t="str">
        <f t="shared" si="85"/>
        <v/>
      </c>
      <c r="AW176" s="131" t="str">
        <f t="shared" si="85"/>
        <v/>
      </c>
      <c r="AX176" s="131" t="str">
        <f t="shared" si="85"/>
        <v/>
      </c>
      <c r="AY176" s="131" t="str">
        <f t="shared" si="85"/>
        <v/>
      </c>
      <c r="AZ176" s="131" t="str">
        <f t="shared" si="85"/>
        <v/>
      </c>
    </row>
    <row r="177" spans="1:52" x14ac:dyDescent="0.2">
      <c r="A177" s="135">
        <v>168</v>
      </c>
      <c r="B177" s="131" t="str">
        <f t="shared" si="81"/>
        <v/>
      </c>
      <c r="C177" s="131" t="str">
        <f t="shared" si="81"/>
        <v/>
      </c>
      <c r="D177" s="131" t="str">
        <f t="shared" si="81"/>
        <v/>
      </c>
      <c r="E177" s="131" t="str">
        <f t="shared" si="81"/>
        <v/>
      </c>
      <c r="F177" s="131" t="str">
        <f t="shared" si="81"/>
        <v/>
      </c>
      <c r="G177" s="131" t="str">
        <f t="shared" si="81"/>
        <v/>
      </c>
      <c r="H177" s="131" t="str">
        <f t="shared" si="81"/>
        <v/>
      </c>
      <c r="I177" s="131" t="str">
        <f t="shared" si="81"/>
        <v/>
      </c>
      <c r="J177" s="131" t="str">
        <f t="shared" si="81"/>
        <v/>
      </c>
      <c r="K177" s="131" t="str">
        <f t="shared" si="81"/>
        <v/>
      </c>
      <c r="L177" s="131" t="str">
        <f t="shared" si="82"/>
        <v/>
      </c>
      <c r="M177" s="131" t="str">
        <f t="shared" si="82"/>
        <v/>
      </c>
      <c r="N177" s="131" t="str">
        <f t="shared" si="82"/>
        <v/>
      </c>
      <c r="O177" s="131" t="str">
        <f t="shared" si="82"/>
        <v/>
      </c>
      <c r="P177" s="131" t="str">
        <f t="shared" si="82"/>
        <v/>
      </c>
      <c r="Q177" s="131" t="str">
        <f t="shared" si="82"/>
        <v/>
      </c>
      <c r="R177" s="131" t="str">
        <f t="shared" si="82"/>
        <v/>
      </c>
      <c r="S177" s="131" t="str">
        <f t="shared" si="82"/>
        <v/>
      </c>
      <c r="T177" s="131" t="str">
        <f t="shared" si="82"/>
        <v/>
      </c>
      <c r="U177" s="131" t="str">
        <f t="shared" si="82"/>
        <v/>
      </c>
      <c r="V177" s="131" t="str">
        <f t="shared" si="83"/>
        <v/>
      </c>
      <c r="W177" s="131" t="str">
        <f t="shared" si="83"/>
        <v/>
      </c>
      <c r="X177" s="131" t="str">
        <f t="shared" si="83"/>
        <v/>
      </c>
      <c r="Y177" s="131" t="str">
        <f t="shared" si="83"/>
        <v/>
      </c>
      <c r="Z177" s="131" t="str">
        <f t="shared" si="83"/>
        <v/>
      </c>
      <c r="AA177" s="131" t="str">
        <f t="shared" si="83"/>
        <v/>
      </c>
      <c r="AB177" s="131" t="str">
        <f t="shared" si="83"/>
        <v/>
      </c>
      <c r="AC177" s="131" t="str">
        <f t="shared" si="83"/>
        <v/>
      </c>
      <c r="AD177" s="131" t="str">
        <f t="shared" si="83"/>
        <v/>
      </c>
      <c r="AE177" s="131" t="str">
        <f t="shared" si="83"/>
        <v/>
      </c>
      <c r="AF177" s="131" t="str">
        <f t="shared" si="84"/>
        <v/>
      </c>
      <c r="AG177" s="131" t="str">
        <f t="shared" si="84"/>
        <v/>
      </c>
      <c r="AH177" s="131" t="str">
        <f t="shared" si="84"/>
        <v/>
      </c>
      <c r="AI177" s="131" t="str">
        <f t="shared" si="84"/>
        <v/>
      </c>
      <c r="AJ177" s="131" t="str">
        <f t="shared" si="84"/>
        <v/>
      </c>
      <c r="AK177" s="131" t="str">
        <f t="shared" si="84"/>
        <v/>
      </c>
      <c r="AL177" s="131" t="str">
        <f t="shared" si="84"/>
        <v/>
      </c>
      <c r="AM177" s="131" t="str">
        <f t="shared" si="84"/>
        <v/>
      </c>
      <c r="AN177" s="131" t="str">
        <f t="shared" si="84"/>
        <v/>
      </c>
      <c r="AO177" s="131" t="str">
        <f t="shared" si="84"/>
        <v/>
      </c>
      <c r="AP177" s="131" t="str">
        <f t="shared" si="85"/>
        <v/>
      </c>
      <c r="AQ177" s="131" t="str">
        <f t="shared" si="85"/>
        <v/>
      </c>
      <c r="AR177" s="131" t="str">
        <f t="shared" si="85"/>
        <v/>
      </c>
      <c r="AS177" s="131" t="str">
        <f t="shared" si="85"/>
        <v/>
      </c>
      <c r="AT177" s="131" t="str">
        <f t="shared" si="85"/>
        <v/>
      </c>
      <c r="AU177" s="131" t="str">
        <f t="shared" si="85"/>
        <v/>
      </c>
      <c r="AV177" s="131" t="str">
        <f t="shared" si="85"/>
        <v/>
      </c>
      <c r="AW177" s="131" t="str">
        <f t="shared" si="85"/>
        <v/>
      </c>
      <c r="AX177" s="131" t="str">
        <f t="shared" si="85"/>
        <v/>
      </c>
      <c r="AY177" s="131" t="str">
        <f t="shared" si="85"/>
        <v/>
      </c>
      <c r="AZ177" s="131" t="str">
        <f t="shared" si="85"/>
        <v/>
      </c>
    </row>
    <row r="178" spans="1:52" x14ac:dyDescent="0.2">
      <c r="A178" s="135">
        <v>169</v>
      </c>
      <c r="B178" s="131" t="str">
        <f t="shared" si="81"/>
        <v/>
      </c>
      <c r="C178" s="131" t="str">
        <f t="shared" si="81"/>
        <v/>
      </c>
      <c r="D178" s="131" t="str">
        <f t="shared" si="81"/>
        <v/>
      </c>
      <c r="E178" s="131" t="str">
        <f t="shared" si="81"/>
        <v/>
      </c>
      <c r="F178" s="131" t="str">
        <f t="shared" si="81"/>
        <v/>
      </c>
      <c r="G178" s="131" t="str">
        <f t="shared" si="81"/>
        <v/>
      </c>
      <c r="H178" s="131" t="str">
        <f t="shared" si="81"/>
        <v/>
      </c>
      <c r="I178" s="131" t="str">
        <f t="shared" si="81"/>
        <v/>
      </c>
      <c r="J178" s="131" t="str">
        <f t="shared" si="81"/>
        <v/>
      </c>
      <c r="K178" s="131" t="str">
        <f t="shared" si="81"/>
        <v/>
      </c>
      <c r="L178" s="131" t="str">
        <f t="shared" si="82"/>
        <v/>
      </c>
      <c r="M178" s="131" t="str">
        <f t="shared" si="82"/>
        <v/>
      </c>
      <c r="N178" s="131" t="str">
        <f t="shared" si="82"/>
        <v/>
      </c>
      <c r="O178" s="131" t="str">
        <f t="shared" si="82"/>
        <v/>
      </c>
      <c r="P178" s="131" t="str">
        <f t="shared" si="82"/>
        <v/>
      </c>
      <c r="Q178" s="131" t="str">
        <f t="shared" si="82"/>
        <v/>
      </c>
      <c r="R178" s="131" t="str">
        <f t="shared" si="82"/>
        <v/>
      </c>
      <c r="S178" s="131" t="str">
        <f t="shared" si="82"/>
        <v/>
      </c>
      <c r="T178" s="131" t="str">
        <f t="shared" si="82"/>
        <v/>
      </c>
      <c r="U178" s="131" t="str">
        <f t="shared" si="82"/>
        <v/>
      </c>
      <c r="V178" s="131" t="str">
        <f t="shared" si="83"/>
        <v/>
      </c>
      <c r="W178" s="131" t="str">
        <f t="shared" si="83"/>
        <v/>
      </c>
      <c r="X178" s="131" t="str">
        <f t="shared" si="83"/>
        <v/>
      </c>
      <c r="Y178" s="131" t="str">
        <f t="shared" si="83"/>
        <v/>
      </c>
      <c r="Z178" s="131" t="str">
        <f t="shared" si="83"/>
        <v/>
      </c>
      <c r="AA178" s="131" t="str">
        <f t="shared" si="83"/>
        <v/>
      </c>
      <c r="AB178" s="131" t="str">
        <f t="shared" si="83"/>
        <v/>
      </c>
      <c r="AC178" s="131" t="str">
        <f t="shared" si="83"/>
        <v/>
      </c>
      <c r="AD178" s="131" t="str">
        <f t="shared" si="83"/>
        <v/>
      </c>
      <c r="AE178" s="131" t="str">
        <f t="shared" si="83"/>
        <v/>
      </c>
      <c r="AF178" s="131" t="str">
        <f t="shared" si="84"/>
        <v/>
      </c>
      <c r="AG178" s="131" t="str">
        <f t="shared" si="84"/>
        <v/>
      </c>
      <c r="AH178" s="131" t="str">
        <f t="shared" si="84"/>
        <v/>
      </c>
      <c r="AI178" s="131" t="str">
        <f t="shared" si="84"/>
        <v/>
      </c>
      <c r="AJ178" s="131" t="str">
        <f t="shared" si="84"/>
        <v/>
      </c>
      <c r="AK178" s="131" t="str">
        <f t="shared" si="84"/>
        <v/>
      </c>
      <c r="AL178" s="131" t="str">
        <f t="shared" si="84"/>
        <v/>
      </c>
      <c r="AM178" s="131" t="str">
        <f t="shared" si="84"/>
        <v/>
      </c>
      <c r="AN178" s="131" t="str">
        <f t="shared" si="84"/>
        <v/>
      </c>
      <c r="AO178" s="131" t="str">
        <f t="shared" si="84"/>
        <v/>
      </c>
      <c r="AP178" s="131" t="str">
        <f t="shared" si="85"/>
        <v/>
      </c>
      <c r="AQ178" s="131" t="str">
        <f t="shared" si="85"/>
        <v/>
      </c>
      <c r="AR178" s="131" t="str">
        <f t="shared" si="85"/>
        <v/>
      </c>
      <c r="AS178" s="131" t="str">
        <f t="shared" si="85"/>
        <v/>
      </c>
      <c r="AT178" s="131" t="str">
        <f t="shared" si="85"/>
        <v/>
      </c>
      <c r="AU178" s="131" t="str">
        <f t="shared" si="85"/>
        <v/>
      </c>
      <c r="AV178" s="131" t="str">
        <f t="shared" si="85"/>
        <v/>
      </c>
      <c r="AW178" s="131" t="str">
        <f t="shared" si="85"/>
        <v/>
      </c>
      <c r="AX178" s="131" t="str">
        <f t="shared" si="85"/>
        <v/>
      </c>
      <c r="AY178" s="131" t="str">
        <f t="shared" si="85"/>
        <v/>
      </c>
      <c r="AZ178" s="131" t="str">
        <f t="shared" si="85"/>
        <v/>
      </c>
    </row>
    <row r="179" spans="1:52" x14ac:dyDescent="0.2">
      <c r="A179" s="135">
        <v>170</v>
      </c>
      <c r="B179" s="131" t="str">
        <f t="shared" si="81"/>
        <v/>
      </c>
      <c r="C179" s="131" t="str">
        <f t="shared" si="81"/>
        <v/>
      </c>
      <c r="D179" s="131" t="str">
        <f t="shared" si="81"/>
        <v/>
      </c>
      <c r="E179" s="131" t="str">
        <f t="shared" si="81"/>
        <v/>
      </c>
      <c r="F179" s="131" t="str">
        <f t="shared" si="81"/>
        <v/>
      </c>
      <c r="G179" s="131" t="str">
        <f t="shared" si="81"/>
        <v/>
      </c>
      <c r="H179" s="131" t="str">
        <f t="shared" si="81"/>
        <v/>
      </c>
      <c r="I179" s="131" t="str">
        <f t="shared" si="81"/>
        <v/>
      </c>
      <c r="J179" s="131" t="str">
        <f t="shared" si="81"/>
        <v/>
      </c>
      <c r="K179" s="131" t="str">
        <f t="shared" si="81"/>
        <v/>
      </c>
      <c r="L179" s="131" t="str">
        <f t="shared" si="82"/>
        <v/>
      </c>
      <c r="M179" s="131" t="str">
        <f t="shared" si="82"/>
        <v/>
      </c>
      <c r="N179" s="131" t="str">
        <f t="shared" si="82"/>
        <v/>
      </c>
      <c r="O179" s="131" t="str">
        <f t="shared" si="82"/>
        <v/>
      </c>
      <c r="P179" s="131" t="str">
        <f t="shared" si="82"/>
        <v/>
      </c>
      <c r="Q179" s="131" t="str">
        <f t="shared" si="82"/>
        <v/>
      </c>
      <c r="R179" s="131" t="str">
        <f t="shared" si="82"/>
        <v/>
      </c>
      <c r="S179" s="131" t="str">
        <f t="shared" si="82"/>
        <v/>
      </c>
      <c r="T179" s="131" t="str">
        <f t="shared" si="82"/>
        <v/>
      </c>
      <c r="U179" s="131" t="str">
        <f t="shared" si="82"/>
        <v/>
      </c>
      <c r="V179" s="131" t="str">
        <f t="shared" si="83"/>
        <v/>
      </c>
      <c r="W179" s="131" t="str">
        <f t="shared" si="83"/>
        <v/>
      </c>
      <c r="X179" s="131" t="str">
        <f t="shared" si="83"/>
        <v/>
      </c>
      <c r="Y179" s="131" t="str">
        <f t="shared" si="83"/>
        <v/>
      </c>
      <c r="Z179" s="131" t="str">
        <f t="shared" si="83"/>
        <v/>
      </c>
      <c r="AA179" s="131" t="str">
        <f t="shared" si="83"/>
        <v/>
      </c>
      <c r="AB179" s="131" t="str">
        <f t="shared" si="83"/>
        <v/>
      </c>
      <c r="AC179" s="131" t="str">
        <f t="shared" si="83"/>
        <v/>
      </c>
      <c r="AD179" s="131" t="str">
        <f t="shared" si="83"/>
        <v/>
      </c>
      <c r="AE179" s="131" t="str">
        <f t="shared" si="83"/>
        <v/>
      </c>
      <c r="AF179" s="131" t="str">
        <f t="shared" si="84"/>
        <v/>
      </c>
      <c r="AG179" s="131" t="str">
        <f t="shared" si="84"/>
        <v/>
      </c>
      <c r="AH179" s="131" t="str">
        <f t="shared" si="84"/>
        <v/>
      </c>
      <c r="AI179" s="131" t="str">
        <f t="shared" si="84"/>
        <v/>
      </c>
      <c r="AJ179" s="131" t="str">
        <f t="shared" si="84"/>
        <v/>
      </c>
      <c r="AK179" s="131" t="str">
        <f t="shared" si="84"/>
        <v/>
      </c>
      <c r="AL179" s="131" t="str">
        <f t="shared" si="84"/>
        <v/>
      </c>
      <c r="AM179" s="131" t="str">
        <f t="shared" si="84"/>
        <v/>
      </c>
      <c r="AN179" s="131" t="str">
        <f t="shared" si="84"/>
        <v/>
      </c>
      <c r="AO179" s="131" t="str">
        <f t="shared" si="84"/>
        <v/>
      </c>
      <c r="AP179" s="131" t="str">
        <f t="shared" si="85"/>
        <v/>
      </c>
      <c r="AQ179" s="131" t="str">
        <f t="shared" si="85"/>
        <v/>
      </c>
      <c r="AR179" s="131" t="str">
        <f t="shared" si="85"/>
        <v/>
      </c>
      <c r="AS179" s="131" t="str">
        <f t="shared" si="85"/>
        <v/>
      </c>
      <c r="AT179" s="131" t="str">
        <f t="shared" si="85"/>
        <v/>
      </c>
      <c r="AU179" s="131" t="str">
        <f t="shared" si="85"/>
        <v/>
      </c>
      <c r="AV179" s="131" t="str">
        <f t="shared" si="85"/>
        <v/>
      </c>
      <c r="AW179" s="131" t="str">
        <f t="shared" si="85"/>
        <v/>
      </c>
      <c r="AX179" s="131" t="str">
        <f t="shared" si="85"/>
        <v/>
      </c>
      <c r="AY179" s="131" t="str">
        <f t="shared" si="85"/>
        <v/>
      </c>
      <c r="AZ179" s="131" t="str">
        <f t="shared" si="85"/>
        <v/>
      </c>
    </row>
    <row r="180" spans="1:52" x14ac:dyDescent="0.2">
      <c r="A180" s="135">
        <v>171</v>
      </c>
      <c r="B180" s="131" t="str">
        <f t="shared" ref="B180:K189" si="86">IFERROR(VLOOKUP($B$3&amp;"_"&amp;B$8&amp;$A180,LookUpTable_CountyName_AllYears,3,FALSE),"")</f>
        <v/>
      </c>
      <c r="C180" s="131" t="str">
        <f t="shared" si="86"/>
        <v/>
      </c>
      <c r="D180" s="131" t="str">
        <f t="shared" si="86"/>
        <v/>
      </c>
      <c r="E180" s="131" t="str">
        <f t="shared" si="86"/>
        <v/>
      </c>
      <c r="F180" s="131" t="str">
        <f t="shared" si="86"/>
        <v/>
      </c>
      <c r="G180" s="131" t="str">
        <f t="shared" si="86"/>
        <v/>
      </c>
      <c r="H180" s="131" t="str">
        <f t="shared" si="86"/>
        <v/>
      </c>
      <c r="I180" s="131" t="str">
        <f t="shared" si="86"/>
        <v/>
      </c>
      <c r="J180" s="131" t="str">
        <f t="shared" si="86"/>
        <v/>
      </c>
      <c r="K180" s="131" t="str">
        <f t="shared" si="86"/>
        <v/>
      </c>
      <c r="L180" s="131" t="str">
        <f t="shared" ref="L180:U189" si="87">IFERROR(VLOOKUP($B$3&amp;"_"&amp;L$8&amp;$A180,LookUpTable_CountyName_AllYears,3,FALSE),"")</f>
        <v/>
      </c>
      <c r="M180" s="131" t="str">
        <f t="shared" si="87"/>
        <v/>
      </c>
      <c r="N180" s="131" t="str">
        <f t="shared" si="87"/>
        <v/>
      </c>
      <c r="O180" s="131" t="str">
        <f t="shared" si="87"/>
        <v/>
      </c>
      <c r="P180" s="131" t="str">
        <f t="shared" si="87"/>
        <v/>
      </c>
      <c r="Q180" s="131" t="str">
        <f t="shared" si="87"/>
        <v/>
      </c>
      <c r="R180" s="131" t="str">
        <f t="shared" si="87"/>
        <v/>
      </c>
      <c r="S180" s="131" t="str">
        <f t="shared" si="87"/>
        <v/>
      </c>
      <c r="T180" s="131" t="str">
        <f t="shared" si="87"/>
        <v/>
      </c>
      <c r="U180" s="131" t="str">
        <f t="shared" si="87"/>
        <v/>
      </c>
      <c r="V180" s="131" t="str">
        <f t="shared" ref="V180:AE189" si="88">IFERROR(VLOOKUP($B$3&amp;"_"&amp;V$8&amp;$A180,LookUpTable_CountyName_AllYears,3,FALSE),"")</f>
        <v/>
      </c>
      <c r="W180" s="131" t="str">
        <f t="shared" si="88"/>
        <v/>
      </c>
      <c r="X180" s="131" t="str">
        <f t="shared" si="88"/>
        <v/>
      </c>
      <c r="Y180" s="131" t="str">
        <f t="shared" si="88"/>
        <v/>
      </c>
      <c r="Z180" s="131" t="str">
        <f t="shared" si="88"/>
        <v/>
      </c>
      <c r="AA180" s="131" t="str">
        <f t="shared" si="88"/>
        <v/>
      </c>
      <c r="AB180" s="131" t="str">
        <f t="shared" si="88"/>
        <v/>
      </c>
      <c r="AC180" s="131" t="str">
        <f t="shared" si="88"/>
        <v/>
      </c>
      <c r="AD180" s="131" t="str">
        <f t="shared" si="88"/>
        <v/>
      </c>
      <c r="AE180" s="131" t="str">
        <f t="shared" si="88"/>
        <v/>
      </c>
      <c r="AF180" s="131" t="str">
        <f t="shared" ref="AF180:AO189" si="89">IFERROR(VLOOKUP($B$3&amp;"_"&amp;AF$8&amp;$A180,LookUpTable_CountyName_AllYears,3,FALSE),"")</f>
        <v/>
      </c>
      <c r="AG180" s="131" t="str">
        <f t="shared" si="89"/>
        <v/>
      </c>
      <c r="AH180" s="131" t="str">
        <f t="shared" si="89"/>
        <v/>
      </c>
      <c r="AI180" s="131" t="str">
        <f t="shared" si="89"/>
        <v/>
      </c>
      <c r="AJ180" s="131" t="str">
        <f t="shared" si="89"/>
        <v/>
      </c>
      <c r="AK180" s="131" t="str">
        <f t="shared" si="89"/>
        <v/>
      </c>
      <c r="AL180" s="131" t="str">
        <f t="shared" si="89"/>
        <v/>
      </c>
      <c r="AM180" s="131" t="str">
        <f t="shared" si="89"/>
        <v/>
      </c>
      <c r="AN180" s="131" t="str">
        <f t="shared" si="89"/>
        <v/>
      </c>
      <c r="AO180" s="131" t="str">
        <f t="shared" si="89"/>
        <v/>
      </c>
      <c r="AP180" s="131" t="str">
        <f t="shared" ref="AP180:AZ189" si="90">IFERROR(VLOOKUP($B$3&amp;"_"&amp;AP$8&amp;$A180,LookUpTable_CountyName_AllYears,3,FALSE),"")</f>
        <v/>
      </c>
      <c r="AQ180" s="131" t="str">
        <f t="shared" si="90"/>
        <v/>
      </c>
      <c r="AR180" s="131" t="str">
        <f t="shared" si="90"/>
        <v/>
      </c>
      <c r="AS180" s="131" t="str">
        <f t="shared" si="90"/>
        <v/>
      </c>
      <c r="AT180" s="131" t="str">
        <f t="shared" si="90"/>
        <v/>
      </c>
      <c r="AU180" s="131" t="str">
        <f t="shared" si="90"/>
        <v/>
      </c>
      <c r="AV180" s="131" t="str">
        <f t="shared" si="90"/>
        <v/>
      </c>
      <c r="AW180" s="131" t="str">
        <f t="shared" si="90"/>
        <v/>
      </c>
      <c r="AX180" s="131" t="str">
        <f t="shared" si="90"/>
        <v/>
      </c>
      <c r="AY180" s="131" t="str">
        <f t="shared" si="90"/>
        <v/>
      </c>
      <c r="AZ180" s="131" t="str">
        <f t="shared" si="90"/>
        <v/>
      </c>
    </row>
    <row r="181" spans="1:52" x14ac:dyDescent="0.2">
      <c r="A181" s="135">
        <v>172</v>
      </c>
      <c r="B181" s="131" t="str">
        <f t="shared" si="86"/>
        <v/>
      </c>
      <c r="C181" s="131" t="str">
        <f t="shared" si="86"/>
        <v/>
      </c>
      <c r="D181" s="131" t="str">
        <f t="shared" si="86"/>
        <v/>
      </c>
      <c r="E181" s="131" t="str">
        <f t="shared" si="86"/>
        <v/>
      </c>
      <c r="F181" s="131" t="str">
        <f t="shared" si="86"/>
        <v/>
      </c>
      <c r="G181" s="131" t="str">
        <f t="shared" si="86"/>
        <v/>
      </c>
      <c r="H181" s="131" t="str">
        <f t="shared" si="86"/>
        <v/>
      </c>
      <c r="I181" s="131" t="str">
        <f t="shared" si="86"/>
        <v/>
      </c>
      <c r="J181" s="131" t="str">
        <f t="shared" si="86"/>
        <v/>
      </c>
      <c r="K181" s="131" t="str">
        <f t="shared" si="86"/>
        <v/>
      </c>
      <c r="L181" s="131" t="str">
        <f t="shared" si="87"/>
        <v/>
      </c>
      <c r="M181" s="131" t="str">
        <f t="shared" si="87"/>
        <v/>
      </c>
      <c r="N181" s="131" t="str">
        <f t="shared" si="87"/>
        <v/>
      </c>
      <c r="O181" s="131" t="str">
        <f t="shared" si="87"/>
        <v/>
      </c>
      <c r="P181" s="131" t="str">
        <f t="shared" si="87"/>
        <v/>
      </c>
      <c r="Q181" s="131" t="str">
        <f t="shared" si="87"/>
        <v/>
      </c>
      <c r="R181" s="131" t="str">
        <f t="shared" si="87"/>
        <v/>
      </c>
      <c r="S181" s="131" t="str">
        <f t="shared" si="87"/>
        <v/>
      </c>
      <c r="T181" s="131" t="str">
        <f t="shared" si="87"/>
        <v/>
      </c>
      <c r="U181" s="131" t="str">
        <f t="shared" si="87"/>
        <v/>
      </c>
      <c r="V181" s="131" t="str">
        <f t="shared" si="88"/>
        <v/>
      </c>
      <c r="W181" s="131" t="str">
        <f t="shared" si="88"/>
        <v/>
      </c>
      <c r="X181" s="131" t="str">
        <f t="shared" si="88"/>
        <v/>
      </c>
      <c r="Y181" s="131" t="str">
        <f t="shared" si="88"/>
        <v/>
      </c>
      <c r="Z181" s="131" t="str">
        <f t="shared" si="88"/>
        <v/>
      </c>
      <c r="AA181" s="131" t="str">
        <f t="shared" si="88"/>
        <v/>
      </c>
      <c r="AB181" s="131" t="str">
        <f t="shared" si="88"/>
        <v/>
      </c>
      <c r="AC181" s="131" t="str">
        <f t="shared" si="88"/>
        <v/>
      </c>
      <c r="AD181" s="131" t="str">
        <f t="shared" si="88"/>
        <v/>
      </c>
      <c r="AE181" s="131" t="str">
        <f t="shared" si="88"/>
        <v/>
      </c>
      <c r="AF181" s="131" t="str">
        <f t="shared" si="89"/>
        <v/>
      </c>
      <c r="AG181" s="131" t="str">
        <f t="shared" si="89"/>
        <v/>
      </c>
      <c r="AH181" s="131" t="str">
        <f t="shared" si="89"/>
        <v/>
      </c>
      <c r="AI181" s="131" t="str">
        <f t="shared" si="89"/>
        <v/>
      </c>
      <c r="AJ181" s="131" t="str">
        <f t="shared" si="89"/>
        <v/>
      </c>
      <c r="AK181" s="131" t="str">
        <f t="shared" si="89"/>
        <v/>
      </c>
      <c r="AL181" s="131" t="str">
        <f t="shared" si="89"/>
        <v/>
      </c>
      <c r="AM181" s="131" t="str">
        <f t="shared" si="89"/>
        <v/>
      </c>
      <c r="AN181" s="131" t="str">
        <f t="shared" si="89"/>
        <v/>
      </c>
      <c r="AO181" s="131" t="str">
        <f t="shared" si="89"/>
        <v/>
      </c>
      <c r="AP181" s="131" t="str">
        <f t="shared" si="90"/>
        <v/>
      </c>
      <c r="AQ181" s="131" t="str">
        <f t="shared" si="90"/>
        <v/>
      </c>
      <c r="AR181" s="131" t="str">
        <f t="shared" si="90"/>
        <v/>
      </c>
      <c r="AS181" s="131" t="str">
        <f t="shared" si="90"/>
        <v/>
      </c>
      <c r="AT181" s="131" t="str">
        <f t="shared" si="90"/>
        <v/>
      </c>
      <c r="AU181" s="131" t="str">
        <f t="shared" si="90"/>
        <v/>
      </c>
      <c r="AV181" s="131" t="str">
        <f t="shared" si="90"/>
        <v/>
      </c>
      <c r="AW181" s="131" t="str">
        <f t="shared" si="90"/>
        <v/>
      </c>
      <c r="AX181" s="131" t="str">
        <f t="shared" si="90"/>
        <v/>
      </c>
      <c r="AY181" s="131" t="str">
        <f t="shared" si="90"/>
        <v/>
      </c>
      <c r="AZ181" s="131" t="str">
        <f t="shared" si="90"/>
        <v/>
      </c>
    </row>
    <row r="182" spans="1:52" x14ac:dyDescent="0.2">
      <c r="A182" s="135">
        <v>173</v>
      </c>
      <c r="B182" s="131" t="str">
        <f t="shared" si="86"/>
        <v/>
      </c>
      <c r="C182" s="131" t="str">
        <f t="shared" si="86"/>
        <v/>
      </c>
      <c r="D182" s="131" t="str">
        <f t="shared" si="86"/>
        <v/>
      </c>
      <c r="E182" s="131" t="str">
        <f t="shared" si="86"/>
        <v/>
      </c>
      <c r="F182" s="131" t="str">
        <f t="shared" si="86"/>
        <v/>
      </c>
      <c r="G182" s="131" t="str">
        <f t="shared" si="86"/>
        <v/>
      </c>
      <c r="H182" s="131" t="str">
        <f t="shared" si="86"/>
        <v/>
      </c>
      <c r="I182" s="131" t="str">
        <f t="shared" si="86"/>
        <v/>
      </c>
      <c r="J182" s="131" t="str">
        <f t="shared" si="86"/>
        <v/>
      </c>
      <c r="K182" s="131" t="str">
        <f t="shared" si="86"/>
        <v/>
      </c>
      <c r="L182" s="131" t="str">
        <f t="shared" si="87"/>
        <v/>
      </c>
      <c r="M182" s="131" t="str">
        <f t="shared" si="87"/>
        <v/>
      </c>
      <c r="N182" s="131" t="str">
        <f t="shared" si="87"/>
        <v/>
      </c>
      <c r="O182" s="131" t="str">
        <f t="shared" si="87"/>
        <v/>
      </c>
      <c r="P182" s="131" t="str">
        <f t="shared" si="87"/>
        <v/>
      </c>
      <c r="Q182" s="131" t="str">
        <f t="shared" si="87"/>
        <v/>
      </c>
      <c r="R182" s="131" t="str">
        <f t="shared" si="87"/>
        <v/>
      </c>
      <c r="S182" s="131" t="str">
        <f t="shared" si="87"/>
        <v/>
      </c>
      <c r="T182" s="131" t="str">
        <f t="shared" si="87"/>
        <v/>
      </c>
      <c r="U182" s="131" t="str">
        <f t="shared" si="87"/>
        <v/>
      </c>
      <c r="V182" s="131" t="str">
        <f t="shared" si="88"/>
        <v/>
      </c>
      <c r="W182" s="131" t="str">
        <f t="shared" si="88"/>
        <v/>
      </c>
      <c r="X182" s="131" t="str">
        <f t="shared" si="88"/>
        <v/>
      </c>
      <c r="Y182" s="131" t="str">
        <f t="shared" si="88"/>
        <v/>
      </c>
      <c r="Z182" s="131" t="str">
        <f t="shared" si="88"/>
        <v/>
      </c>
      <c r="AA182" s="131" t="str">
        <f t="shared" si="88"/>
        <v/>
      </c>
      <c r="AB182" s="131" t="str">
        <f t="shared" si="88"/>
        <v/>
      </c>
      <c r="AC182" s="131" t="str">
        <f t="shared" si="88"/>
        <v/>
      </c>
      <c r="AD182" s="131" t="str">
        <f t="shared" si="88"/>
        <v/>
      </c>
      <c r="AE182" s="131" t="str">
        <f t="shared" si="88"/>
        <v/>
      </c>
      <c r="AF182" s="131" t="str">
        <f t="shared" si="89"/>
        <v/>
      </c>
      <c r="AG182" s="131" t="str">
        <f t="shared" si="89"/>
        <v/>
      </c>
      <c r="AH182" s="131" t="str">
        <f t="shared" si="89"/>
        <v/>
      </c>
      <c r="AI182" s="131" t="str">
        <f t="shared" si="89"/>
        <v/>
      </c>
      <c r="AJ182" s="131" t="str">
        <f t="shared" si="89"/>
        <v/>
      </c>
      <c r="AK182" s="131" t="str">
        <f t="shared" si="89"/>
        <v/>
      </c>
      <c r="AL182" s="131" t="str">
        <f t="shared" si="89"/>
        <v/>
      </c>
      <c r="AM182" s="131" t="str">
        <f t="shared" si="89"/>
        <v/>
      </c>
      <c r="AN182" s="131" t="str">
        <f t="shared" si="89"/>
        <v/>
      </c>
      <c r="AO182" s="131" t="str">
        <f t="shared" si="89"/>
        <v/>
      </c>
      <c r="AP182" s="131" t="str">
        <f t="shared" si="90"/>
        <v/>
      </c>
      <c r="AQ182" s="131" t="str">
        <f t="shared" si="90"/>
        <v/>
      </c>
      <c r="AR182" s="131" t="str">
        <f t="shared" si="90"/>
        <v/>
      </c>
      <c r="AS182" s="131" t="str">
        <f t="shared" si="90"/>
        <v/>
      </c>
      <c r="AT182" s="131" t="str">
        <f t="shared" si="90"/>
        <v/>
      </c>
      <c r="AU182" s="131" t="str">
        <f t="shared" si="90"/>
        <v/>
      </c>
      <c r="AV182" s="131" t="str">
        <f t="shared" si="90"/>
        <v/>
      </c>
      <c r="AW182" s="131" t="str">
        <f t="shared" si="90"/>
        <v/>
      </c>
      <c r="AX182" s="131" t="str">
        <f t="shared" si="90"/>
        <v/>
      </c>
      <c r="AY182" s="131" t="str">
        <f t="shared" si="90"/>
        <v/>
      </c>
      <c r="AZ182" s="131" t="str">
        <f t="shared" si="90"/>
        <v/>
      </c>
    </row>
    <row r="183" spans="1:52" x14ac:dyDescent="0.2">
      <c r="A183" s="135">
        <v>174</v>
      </c>
      <c r="B183" s="131" t="str">
        <f t="shared" si="86"/>
        <v/>
      </c>
      <c r="C183" s="131" t="str">
        <f t="shared" si="86"/>
        <v/>
      </c>
      <c r="D183" s="131" t="str">
        <f t="shared" si="86"/>
        <v/>
      </c>
      <c r="E183" s="131" t="str">
        <f t="shared" si="86"/>
        <v/>
      </c>
      <c r="F183" s="131" t="str">
        <f t="shared" si="86"/>
        <v/>
      </c>
      <c r="G183" s="131" t="str">
        <f t="shared" si="86"/>
        <v/>
      </c>
      <c r="H183" s="131" t="str">
        <f t="shared" si="86"/>
        <v/>
      </c>
      <c r="I183" s="131" t="str">
        <f t="shared" si="86"/>
        <v/>
      </c>
      <c r="J183" s="131" t="str">
        <f t="shared" si="86"/>
        <v/>
      </c>
      <c r="K183" s="131" t="str">
        <f t="shared" si="86"/>
        <v/>
      </c>
      <c r="L183" s="131" t="str">
        <f t="shared" si="87"/>
        <v/>
      </c>
      <c r="M183" s="131" t="str">
        <f t="shared" si="87"/>
        <v/>
      </c>
      <c r="N183" s="131" t="str">
        <f t="shared" si="87"/>
        <v/>
      </c>
      <c r="O183" s="131" t="str">
        <f t="shared" si="87"/>
        <v/>
      </c>
      <c r="P183" s="131" t="str">
        <f t="shared" si="87"/>
        <v/>
      </c>
      <c r="Q183" s="131" t="str">
        <f t="shared" si="87"/>
        <v/>
      </c>
      <c r="R183" s="131" t="str">
        <f t="shared" si="87"/>
        <v/>
      </c>
      <c r="S183" s="131" t="str">
        <f t="shared" si="87"/>
        <v/>
      </c>
      <c r="T183" s="131" t="str">
        <f t="shared" si="87"/>
        <v/>
      </c>
      <c r="U183" s="131" t="str">
        <f t="shared" si="87"/>
        <v/>
      </c>
      <c r="V183" s="131" t="str">
        <f t="shared" si="88"/>
        <v/>
      </c>
      <c r="W183" s="131" t="str">
        <f t="shared" si="88"/>
        <v/>
      </c>
      <c r="X183" s="131" t="str">
        <f t="shared" si="88"/>
        <v/>
      </c>
      <c r="Y183" s="131" t="str">
        <f t="shared" si="88"/>
        <v/>
      </c>
      <c r="Z183" s="131" t="str">
        <f t="shared" si="88"/>
        <v/>
      </c>
      <c r="AA183" s="131" t="str">
        <f t="shared" si="88"/>
        <v/>
      </c>
      <c r="AB183" s="131" t="str">
        <f t="shared" si="88"/>
        <v/>
      </c>
      <c r="AC183" s="131" t="str">
        <f t="shared" si="88"/>
        <v/>
      </c>
      <c r="AD183" s="131" t="str">
        <f t="shared" si="88"/>
        <v/>
      </c>
      <c r="AE183" s="131" t="str">
        <f t="shared" si="88"/>
        <v/>
      </c>
      <c r="AF183" s="131" t="str">
        <f t="shared" si="89"/>
        <v/>
      </c>
      <c r="AG183" s="131" t="str">
        <f t="shared" si="89"/>
        <v/>
      </c>
      <c r="AH183" s="131" t="str">
        <f t="shared" si="89"/>
        <v/>
      </c>
      <c r="AI183" s="131" t="str">
        <f t="shared" si="89"/>
        <v/>
      </c>
      <c r="AJ183" s="131" t="str">
        <f t="shared" si="89"/>
        <v/>
      </c>
      <c r="AK183" s="131" t="str">
        <f t="shared" si="89"/>
        <v/>
      </c>
      <c r="AL183" s="131" t="str">
        <f t="shared" si="89"/>
        <v/>
      </c>
      <c r="AM183" s="131" t="str">
        <f t="shared" si="89"/>
        <v/>
      </c>
      <c r="AN183" s="131" t="str">
        <f t="shared" si="89"/>
        <v/>
      </c>
      <c r="AO183" s="131" t="str">
        <f t="shared" si="89"/>
        <v/>
      </c>
      <c r="AP183" s="131" t="str">
        <f t="shared" si="90"/>
        <v/>
      </c>
      <c r="AQ183" s="131" t="str">
        <f t="shared" si="90"/>
        <v/>
      </c>
      <c r="AR183" s="131" t="str">
        <f t="shared" si="90"/>
        <v/>
      </c>
      <c r="AS183" s="131" t="str">
        <f t="shared" si="90"/>
        <v/>
      </c>
      <c r="AT183" s="131" t="str">
        <f t="shared" si="90"/>
        <v/>
      </c>
      <c r="AU183" s="131" t="str">
        <f t="shared" si="90"/>
        <v/>
      </c>
      <c r="AV183" s="131" t="str">
        <f t="shared" si="90"/>
        <v/>
      </c>
      <c r="AW183" s="131" t="str">
        <f t="shared" si="90"/>
        <v/>
      </c>
      <c r="AX183" s="131" t="str">
        <f t="shared" si="90"/>
        <v/>
      </c>
      <c r="AY183" s="131" t="str">
        <f t="shared" si="90"/>
        <v/>
      </c>
      <c r="AZ183" s="131" t="str">
        <f t="shared" si="90"/>
        <v/>
      </c>
    </row>
    <row r="184" spans="1:52" x14ac:dyDescent="0.2">
      <c r="A184" s="135">
        <v>175</v>
      </c>
      <c r="B184" s="131" t="str">
        <f t="shared" si="86"/>
        <v/>
      </c>
      <c r="C184" s="131" t="str">
        <f t="shared" si="86"/>
        <v/>
      </c>
      <c r="D184" s="131" t="str">
        <f t="shared" si="86"/>
        <v/>
      </c>
      <c r="E184" s="131" t="str">
        <f t="shared" si="86"/>
        <v/>
      </c>
      <c r="F184" s="131" t="str">
        <f t="shared" si="86"/>
        <v/>
      </c>
      <c r="G184" s="131" t="str">
        <f t="shared" si="86"/>
        <v/>
      </c>
      <c r="H184" s="131" t="str">
        <f t="shared" si="86"/>
        <v/>
      </c>
      <c r="I184" s="131" t="str">
        <f t="shared" si="86"/>
        <v/>
      </c>
      <c r="J184" s="131" t="str">
        <f t="shared" si="86"/>
        <v/>
      </c>
      <c r="K184" s="131" t="str">
        <f t="shared" si="86"/>
        <v/>
      </c>
      <c r="L184" s="131" t="str">
        <f t="shared" si="87"/>
        <v/>
      </c>
      <c r="M184" s="131" t="str">
        <f t="shared" si="87"/>
        <v/>
      </c>
      <c r="N184" s="131" t="str">
        <f t="shared" si="87"/>
        <v/>
      </c>
      <c r="O184" s="131" t="str">
        <f t="shared" si="87"/>
        <v/>
      </c>
      <c r="P184" s="131" t="str">
        <f t="shared" si="87"/>
        <v/>
      </c>
      <c r="Q184" s="131" t="str">
        <f t="shared" si="87"/>
        <v/>
      </c>
      <c r="R184" s="131" t="str">
        <f t="shared" si="87"/>
        <v/>
      </c>
      <c r="S184" s="131" t="str">
        <f t="shared" si="87"/>
        <v/>
      </c>
      <c r="T184" s="131" t="str">
        <f t="shared" si="87"/>
        <v/>
      </c>
      <c r="U184" s="131" t="str">
        <f t="shared" si="87"/>
        <v/>
      </c>
      <c r="V184" s="131" t="str">
        <f t="shared" si="88"/>
        <v/>
      </c>
      <c r="W184" s="131" t="str">
        <f t="shared" si="88"/>
        <v/>
      </c>
      <c r="X184" s="131" t="str">
        <f t="shared" si="88"/>
        <v/>
      </c>
      <c r="Y184" s="131" t="str">
        <f t="shared" si="88"/>
        <v/>
      </c>
      <c r="Z184" s="131" t="str">
        <f t="shared" si="88"/>
        <v/>
      </c>
      <c r="AA184" s="131" t="str">
        <f t="shared" si="88"/>
        <v/>
      </c>
      <c r="AB184" s="131" t="str">
        <f t="shared" si="88"/>
        <v/>
      </c>
      <c r="AC184" s="131" t="str">
        <f t="shared" si="88"/>
        <v/>
      </c>
      <c r="AD184" s="131" t="str">
        <f t="shared" si="88"/>
        <v/>
      </c>
      <c r="AE184" s="131" t="str">
        <f t="shared" si="88"/>
        <v/>
      </c>
      <c r="AF184" s="131" t="str">
        <f t="shared" si="89"/>
        <v/>
      </c>
      <c r="AG184" s="131" t="str">
        <f t="shared" si="89"/>
        <v/>
      </c>
      <c r="AH184" s="131" t="str">
        <f t="shared" si="89"/>
        <v/>
      </c>
      <c r="AI184" s="131" t="str">
        <f t="shared" si="89"/>
        <v/>
      </c>
      <c r="AJ184" s="131" t="str">
        <f t="shared" si="89"/>
        <v/>
      </c>
      <c r="AK184" s="131" t="str">
        <f t="shared" si="89"/>
        <v/>
      </c>
      <c r="AL184" s="131" t="str">
        <f t="shared" si="89"/>
        <v/>
      </c>
      <c r="AM184" s="131" t="str">
        <f t="shared" si="89"/>
        <v/>
      </c>
      <c r="AN184" s="131" t="str">
        <f t="shared" si="89"/>
        <v/>
      </c>
      <c r="AO184" s="131" t="str">
        <f t="shared" si="89"/>
        <v/>
      </c>
      <c r="AP184" s="131" t="str">
        <f t="shared" si="90"/>
        <v/>
      </c>
      <c r="AQ184" s="131" t="str">
        <f t="shared" si="90"/>
        <v/>
      </c>
      <c r="AR184" s="131" t="str">
        <f t="shared" si="90"/>
        <v/>
      </c>
      <c r="AS184" s="131" t="str">
        <f t="shared" si="90"/>
        <v/>
      </c>
      <c r="AT184" s="131" t="str">
        <f t="shared" si="90"/>
        <v/>
      </c>
      <c r="AU184" s="131" t="str">
        <f t="shared" si="90"/>
        <v/>
      </c>
      <c r="AV184" s="131" t="str">
        <f t="shared" si="90"/>
        <v/>
      </c>
      <c r="AW184" s="131" t="str">
        <f t="shared" si="90"/>
        <v/>
      </c>
      <c r="AX184" s="131" t="str">
        <f t="shared" si="90"/>
        <v/>
      </c>
      <c r="AY184" s="131" t="str">
        <f t="shared" si="90"/>
        <v/>
      </c>
      <c r="AZ184" s="131" t="str">
        <f t="shared" si="90"/>
        <v/>
      </c>
    </row>
    <row r="185" spans="1:52" x14ac:dyDescent="0.2">
      <c r="A185" s="135">
        <v>176</v>
      </c>
      <c r="B185" s="131" t="str">
        <f t="shared" si="86"/>
        <v/>
      </c>
      <c r="C185" s="131" t="str">
        <f t="shared" si="86"/>
        <v/>
      </c>
      <c r="D185" s="131" t="str">
        <f t="shared" si="86"/>
        <v/>
      </c>
      <c r="E185" s="131" t="str">
        <f t="shared" si="86"/>
        <v/>
      </c>
      <c r="F185" s="131" t="str">
        <f t="shared" si="86"/>
        <v/>
      </c>
      <c r="G185" s="131" t="str">
        <f t="shared" si="86"/>
        <v/>
      </c>
      <c r="H185" s="131" t="str">
        <f t="shared" si="86"/>
        <v/>
      </c>
      <c r="I185" s="131" t="str">
        <f t="shared" si="86"/>
        <v/>
      </c>
      <c r="J185" s="131" t="str">
        <f t="shared" si="86"/>
        <v/>
      </c>
      <c r="K185" s="131" t="str">
        <f t="shared" si="86"/>
        <v/>
      </c>
      <c r="L185" s="131" t="str">
        <f t="shared" si="87"/>
        <v/>
      </c>
      <c r="M185" s="131" t="str">
        <f t="shared" si="87"/>
        <v/>
      </c>
      <c r="N185" s="131" t="str">
        <f t="shared" si="87"/>
        <v/>
      </c>
      <c r="O185" s="131" t="str">
        <f t="shared" si="87"/>
        <v/>
      </c>
      <c r="P185" s="131" t="str">
        <f t="shared" si="87"/>
        <v/>
      </c>
      <c r="Q185" s="131" t="str">
        <f t="shared" si="87"/>
        <v/>
      </c>
      <c r="R185" s="131" t="str">
        <f t="shared" si="87"/>
        <v/>
      </c>
      <c r="S185" s="131" t="str">
        <f t="shared" si="87"/>
        <v/>
      </c>
      <c r="T185" s="131" t="str">
        <f t="shared" si="87"/>
        <v/>
      </c>
      <c r="U185" s="131" t="str">
        <f t="shared" si="87"/>
        <v/>
      </c>
      <c r="V185" s="131" t="str">
        <f t="shared" si="88"/>
        <v/>
      </c>
      <c r="W185" s="131" t="str">
        <f t="shared" si="88"/>
        <v/>
      </c>
      <c r="X185" s="131" t="str">
        <f t="shared" si="88"/>
        <v/>
      </c>
      <c r="Y185" s="131" t="str">
        <f t="shared" si="88"/>
        <v/>
      </c>
      <c r="Z185" s="131" t="str">
        <f t="shared" si="88"/>
        <v/>
      </c>
      <c r="AA185" s="131" t="str">
        <f t="shared" si="88"/>
        <v/>
      </c>
      <c r="AB185" s="131" t="str">
        <f t="shared" si="88"/>
        <v/>
      </c>
      <c r="AC185" s="131" t="str">
        <f t="shared" si="88"/>
        <v/>
      </c>
      <c r="AD185" s="131" t="str">
        <f t="shared" si="88"/>
        <v/>
      </c>
      <c r="AE185" s="131" t="str">
        <f t="shared" si="88"/>
        <v/>
      </c>
      <c r="AF185" s="131" t="str">
        <f t="shared" si="89"/>
        <v/>
      </c>
      <c r="AG185" s="131" t="str">
        <f t="shared" si="89"/>
        <v/>
      </c>
      <c r="AH185" s="131" t="str">
        <f t="shared" si="89"/>
        <v/>
      </c>
      <c r="AI185" s="131" t="str">
        <f t="shared" si="89"/>
        <v/>
      </c>
      <c r="AJ185" s="131" t="str">
        <f t="shared" si="89"/>
        <v/>
      </c>
      <c r="AK185" s="131" t="str">
        <f t="shared" si="89"/>
        <v/>
      </c>
      <c r="AL185" s="131" t="str">
        <f t="shared" si="89"/>
        <v/>
      </c>
      <c r="AM185" s="131" t="str">
        <f t="shared" si="89"/>
        <v/>
      </c>
      <c r="AN185" s="131" t="str">
        <f t="shared" si="89"/>
        <v/>
      </c>
      <c r="AO185" s="131" t="str">
        <f t="shared" si="89"/>
        <v/>
      </c>
      <c r="AP185" s="131" t="str">
        <f t="shared" si="90"/>
        <v/>
      </c>
      <c r="AQ185" s="131" t="str">
        <f t="shared" si="90"/>
        <v/>
      </c>
      <c r="AR185" s="131" t="str">
        <f t="shared" si="90"/>
        <v/>
      </c>
      <c r="AS185" s="131" t="str">
        <f t="shared" si="90"/>
        <v/>
      </c>
      <c r="AT185" s="131" t="str">
        <f t="shared" si="90"/>
        <v/>
      </c>
      <c r="AU185" s="131" t="str">
        <f t="shared" si="90"/>
        <v/>
      </c>
      <c r="AV185" s="131" t="str">
        <f t="shared" si="90"/>
        <v/>
      </c>
      <c r="AW185" s="131" t="str">
        <f t="shared" si="90"/>
        <v/>
      </c>
      <c r="AX185" s="131" t="str">
        <f t="shared" si="90"/>
        <v/>
      </c>
      <c r="AY185" s="131" t="str">
        <f t="shared" si="90"/>
        <v/>
      </c>
      <c r="AZ185" s="131" t="str">
        <f t="shared" si="90"/>
        <v/>
      </c>
    </row>
    <row r="186" spans="1:52" x14ac:dyDescent="0.2">
      <c r="A186" s="135">
        <v>177</v>
      </c>
      <c r="B186" s="131" t="str">
        <f t="shared" si="86"/>
        <v/>
      </c>
      <c r="C186" s="131" t="str">
        <f t="shared" si="86"/>
        <v/>
      </c>
      <c r="D186" s="131" t="str">
        <f t="shared" si="86"/>
        <v/>
      </c>
      <c r="E186" s="131" t="str">
        <f t="shared" si="86"/>
        <v/>
      </c>
      <c r="F186" s="131" t="str">
        <f t="shared" si="86"/>
        <v/>
      </c>
      <c r="G186" s="131" t="str">
        <f t="shared" si="86"/>
        <v/>
      </c>
      <c r="H186" s="131" t="str">
        <f t="shared" si="86"/>
        <v/>
      </c>
      <c r="I186" s="131" t="str">
        <f t="shared" si="86"/>
        <v/>
      </c>
      <c r="J186" s="131" t="str">
        <f t="shared" si="86"/>
        <v/>
      </c>
      <c r="K186" s="131" t="str">
        <f t="shared" si="86"/>
        <v/>
      </c>
      <c r="L186" s="131" t="str">
        <f t="shared" si="87"/>
        <v/>
      </c>
      <c r="M186" s="131" t="str">
        <f t="shared" si="87"/>
        <v/>
      </c>
      <c r="N186" s="131" t="str">
        <f t="shared" si="87"/>
        <v/>
      </c>
      <c r="O186" s="131" t="str">
        <f t="shared" si="87"/>
        <v/>
      </c>
      <c r="P186" s="131" t="str">
        <f t="shared" si="87"/>
        <v/>
      </c>
      <c r="Q186" s="131" t="str">
        <f t="shared" si="87"/>
        <v/>
      </c>
      <c r="R186" s="131" t="str">
        <f t="shared" si="87"/>
        <v/>
      </c>
      <c r="S186" s="131" t="str">
        <f t="shared" si="87"/>
        <v/>
      </c>
      <c r="T186" s="131" t="str">
        <f t="shared" si="87"/>
        <v/>
      </c>
      <c r="U186" s="131" t="str">
        <f t="shared" si="87"/>
        <v/>
      </c>
      <c r="V186" s="131" t="str">
        <f t="shared" si="88"/>
        <v/>
      </c>
      <c r="W186" s="131" t="str">
        <f t="shared" si="88"/>
        <v/>
      </c>
      <c r="X186" s="131" t="str">
        <f t="shared" si="88"/>
        <v/>
      </c>
      <c r="Y186" s="131" t="str">
        <f t="shared" si="88"/>
        <v/>
      </c>
      <c r="Z186" s="131" t="str">
        <f t="shared" si="88"/>
        <v/>
      </c>
      <c r="AA186" s="131" t="str">
        <f t="shared" si="88"/>
        <v/>
      </c>
      <c r="AB186" s="131" t="str">
        <f t="shared" si="88"/>
        <v/>
      </c>
      <c r="AC186" s="131" t="str">
        <f t="shared" si="88"/>
        <v/>
      </c>
      <c r="AD186" s="131" t="str">
        <f t="shared" si="88"/>
        <v/>
      </c>
      <c r="AE186" s="131" t="str">
        <f t="shared" si="88"/>
        <v/>
      </c>
      <c r="AF186" s="131" t="str">
        <f t="shared" si="89"/>
        <v/>
      </c>
      <c r="AG186" s="131" t="str">
        <f t="shared" si="89"/>
        <v/>
      </c>
      <c r="AH186" s="131" t="str">
        <f t="shared" si="89"/>
        <v/>
      </c>
      <c r="AI186" s="131" t="str">
        <f t="shared" si="89"/>
        <v/>
      </c>
      <c r="AJ186" s="131" t="str">
        <f t="shared" si="89"/>
        <v/>
      </c>
      <c r="AK186" s="131" t="str">
        <f t="shared" si="89"/>
        <v/>
      </c>
      <c r="AL186" s="131" t="str">
        <f t="shared" si="89"/>
        <v/>
      </c>
      <c r="AM186" s="131" t="str">
        <f t="shared" si="89"/>
        <v/>
      </c>
      <c r="AN186" s="131" t="str">
        <f t="shared" si="89"/>
        <v/>
      </c>
      <c r="AO186" s="131" t="str">
        <f t="shared" si="89"/>
        <v/>
      </c>
      <c r="AP186" s="131" t="str">
        <f t="shared" si="90"/>
        <v/>
      </c>
      <c r="AQ186" s="131" t="str">
        <f t="shared" si="90"/>
        <v/>
      </c>
      <c r="AR186" s="131" t="str">
        <f t="shared" si="90"/>
        <v/>
      </c>
      <c r="AS186" s="131" t="str">
        <f t="shared" si="90"/>
        <v/>
      </c>
      <c r="AT186" s="131" t="str">
        <f t="shared" si="90"/>
        <v/>
      </c>
      <c r="AU186" s="131" t="str">
        <f t="shared" si="90"/>
        <v/>
      </c>
      <c r="AV186" s="131" t="str">
        <f t="shared" si="90"/>
        <v/>
      </c>
      <c r="AW186" s="131" t="str">
        <f t="shared" si="90"/>
        <v/>
      </c>
      <c r="AX186" s="131" t="str">
        <f t="shared" si="90"/>
        <v/>
      </c>
      <c r="AY186" s="131" t="str">
        <f t="shared" si="90"/>
        <v/>
      </c>
      <c r="AZ186" s="131" t="str">
        <f t="shared" si="90"/>
        <v/>
      </c>
    </row>
    <row r="187" spans="1:52" x14ac:dyDescent="0.2">
      <c r="A187" s="135">
        <v>178</v>
      </c>
      <c r="B187" s="131" t="str">
        <f t="shared" si="86"/>
        <v/>
      </c>
      <c r="C187" s="131" t="str">
        <f t="shared" si="86"/>
        <v/>
      </c>
      <c r="D187" s="131" t="str">
        <f t="shared" si="86"/>
        <v/>
      </c>
      <c r="E187" s="131" t="str">
        <f t="shared" si="86"/>
        <v/>
      </c>
      <c r="F187" s="131" t="str">
        <f t="shared" si="86"/>
        <v/>
      </c>
      <c r="G187" s="131" t="str">
        <f t="shared" si="86"/>
        <v/>
      </c>
      <c r="H187" s="131" t="str">
        <f t="shared" si="86"/>
        <v/>
      </c>
      <c r="I187" s="131" t="str">
        <f t="shared" si="86"/>
        <v/>
      </c>
      <c r="J187" s="131" t="str">
        <f t="shared" si="86"/>
        <v/>
      </c>
      <c r="K187" s="131" t="str">
        <f t="shared" si="86"/>
        <v/>
      </c>
      <c r="L187" s="131" t="str">
        <f t="shared" si="87"/>
        <v/>
      </c>
      <c r="M187" s="131" t="str">
        <f t="shared" si="87"/>
        <v/>
      </c>
      <c r="N187" s="131" t="str">
        <f t="shared" si="87"/>
        <v/>
      </c>
      <c r="O187" s="131" t="str">
        <f t="shared" si="87"/>
        <v/>
      </c>
      <c r="P187" s="131" t="str">
        <f t="shared" si="87"/>
        <v/>
      </c>
      <c r="Q187" s="131" t="str">
        <f t="shared" si="87"/>
        <v/>
      </c>
      <c r="R187" s="131" t="str">
        <f t="shared" si="87"/>
        <v/>
      </c>
      <c r="S187" s="131" t="str">
        <f t="shared" si="87"/>
        <v/>
      </c>
      <c r="T187" s="131" t="str">
        <f t="shared" si="87"/>
        <v/>
      </c>
      <c r="U187" s="131" t="str">
        <f t="shared" si="87"/>
        <v/>
      </c>
      <c r="V187" s="131" t="str">
        <f t="shared" si="88"/>
        <v/>
      </c>
      <c r="W187" s="131" t="str">
        <f t="shared" si="88"/>
        <v/>
      </c>
      <c r="X187" s="131" t="str">
        <f t="shared" si="88"/>
        <v/>
      </c>
      <c r="Y187" s="131" t="str">
        <f t="shared" si="88"/>
        <v/>
      </c>
      <c r="Z187" s="131" t="str">
        <f t="shared" si="88"/>
        <v/>
      </c>
      <c r="AA187" s="131" t="str">
        <f t="shared" si="88"/>
        <v/>
      </c>
      <c r="AB187" s="131" t="str">
        <f t="shared" si="88"/>
        <v/>
      </c>
      <c r="AC187" s="131" t="str">
        <f t="shared" si="88"/>
        <v/>
      </c>
      <c r="AD187" s="131" t="str">
        <f t="shared" si="88"/>
        <v/>
      </c>
      <c r="AE187" s="131" t="str">
        <f t="shared" si="88"/>
        <v/>
      </c>
      <c r="AF187" s="131" t="str">
        <f t="shared" si="89"/>
        <v/>
      </c>
      <c r="AG187" s="131" t="str">
        <f t="shared" si="89"/>
        <v/>
      </c>
      <c r="AH187" s="131" t="str">
        <f t="shared" si="89"/>
        <v/>
      </c>
      <c r="AI187" s="131" t="str">
        <f t="shared" si="89"/>
        <v/>
      </c>
      <c r="AJ187" s="131" t="str">
        <f t="shared" si="89"/>
        <v/>
      </c>
      <c r="AK187" s="131" t="str">
        <f t="shared" si="89"/>
        <v/>
      </c>
      <c r="AL187" s="131" t="str">
        <f t="shared" si="89"/>
        <v/>
      </c>
      <c r="AM187" s="131" t="str">
        <f t="shared" si="89"/>
        <v/>
      </c>
      <c r="AN187" s="131" t="str">
        <f t="shared" si="89"/>
        <v/>
      </c>
      <c r="AO187" s="131" t="str">
        <f t="shared" si="89"/>
        <v/>
      </c>
      <c r="AP187" s="131" t="str">
        <f t="shared" si="90"/>
        <v/>
      </c>
      <c r="AQ187" s="131" t="str">
        <f t="shared" si="90"/>
        <v/>
      </c>
      <c r="AR187" s="131" t="str">
        <f t="shared" si="90"/>
        <v/>
      </c>
      <c r="AS187" s="131" t="str">
        <f t="shared" si="90"/>
        <v/>
      </c>
      <c r="AT187" s="131" t="str">
        <f t="shared" si="90"/>
        <v/>
      </c>
      <c r="AU187" s="131" t="str">
        <f t="shared" si="90"/>
        <v/>
      </c>
      <c r="AV187" s="131" t="str">
        <f t="shared" si="90"/>
        <v/>
      </c>
      <c r="AW187" s="131" t="str">
        <f t="shared" si="90"/>
        <v/>
      </c>
      <c r="AX187" s="131" t="str">
        <f t="shared" si="90"/>
        <v/>
      </c>
      <c r="AY187" s="131" t="str">
        <f t="shared" si="90"/>
        <v/>
      </c>
      <c r="AZ187" s="131" t="str">
        <f t="shared" si="90"/>
        <v/>
      </c>
    </row>
    <row r="188" spans="1:52" x14ac:dyDescent="0.2">
      <c r="A188" s="135">
        <v>179</v>
      </c>
      <c r="B188" s="131" t="str">
        <f t="shared" si="86"/>
        <v/>
      </c>
      <c r="C188" s="131" t="str">
        <f t="shared" si="86"/>
        <v/>
      </c>
      <c r="D188" s="131" t="str">
        <f t="shared" si="86"/>
        <v/>
      </c>
      <c r="E188" s="131" t="str">
        <f t="shared" si="86"/>
        <v/>
      </c>
      <c r="F188" s="131" t="str">
        <f t="shared" si="86"/>
        <v/>
      </c>
      <c r="G188" s="131" t="str">
        <f t="shared" si="86"/>
        <v/>
      </c>
      <c r="H188" s="131" t="str">
        <f t="shared" si="86"/>
        <v/>
      </c>
      <c r="I188" s="131" t="str">
        <f t="shared" si="86"/>
        <v/>
      </c>
      <c r="J188" s="131" t="str">
        <f t="shared" si="86"/>
        <v/>
      </c>
      <c r="K188" s="131" t="str">
        <f t="shared" si="86"/>
        <v/>
      </c>
      <c r="L188" s="131" t="str">
        <f t="shared" si="87"/>
        <v/>
      </c>
      <c r="M188" s="131" t="str">
        <f t="shared" si="87"/>
        <v/>
      </c>
      <c r="N188" s="131" t="str">
        <f t="shared" si="87"/>
        <v/>
      </c>
      <c r="O188" s="131" t="str">
        <f t="shared" si="87"/>
        <v/>
      </c>
      <c r="P188" s="131" t="str">
        <f t="shared" si="87"/>
        <v/>
      </c>
      <c r="Q188" s="131" t="str">
        <f t="shared" si="87"/>
        <v/>
      </c>
      <c r="R188" s="131" t="str">
        <f t="shared" si="87"/>
        <v/>
      </c>
      <c r="S188" s="131" t="str">
        <f t="shared" si="87"/>
        <v/>
      </c>
      <c r="T188" s="131" t="str">
        <f t="shared" si="87"/>
        <v/>
      </c>
      <c r="U188" s="131" t="str">
        <f t="shared" si="87"/>
        <v/>
      </c>
      <c r="V188" s="131" t="str">
        <f t="shared" si="88"/>
        <v/>
      </c>
      <c r="W188" s="131" t="str">
        <f t="shared" si="88"/>
        <v/>
      </c>
      <c r="X188" s="131" t="str">
        <f t="shared" si="88"/>
        <v/>
      </c>
      <c r="Y188" s="131" t="str">
        <f t="shared" si="88"/>
        <v/>
      </c>
      <c r="Z188" s="131" t="str">
        <f t="shared" si="88"/>
        <v/>
      </c>
      <c r="AA188" s="131" t="str">
        <f t="shared" si="88"/>
        <v/>
      </c>
      <c r="AB188" s="131" t="str">
        <f t="shared" si="88"/>
        <v/>
      </c>
      <c r="AC188" s="131" t="str">
        <f t="shared" si="88"/>
        <v/>
      </c>
      <c r="AD188" s="131" t="str">
        <f t="shared" si="88"/>
        <v/>
      </c>
      <c r="AE188" s="131" t="str">
        <f t="shared" si="88"/>
        <v/>
      </c>
      <c r="AF188" s="131" t="str">
        <f t="shared" si="89"/>
        <v/>
      </c>
      <c r="AG188" s="131" t="str">
        <f t="shared" si="89"/>
        <v/>
      </c>
      <c r="AH188" s="131" t="str">
        <f t="shared" si="89"/>
        <v/>
      </c>
      <c r="AI188" s="131" t="str">
        <f t="shared" si="89"/>
        <v/>
      </c>
      <c r="AJ188" s="131" t="str">
        <f t="shared" si="89"/>
        <v/>
      </c>
      <c r="AK188" s="131" t="str">
        <f t="shared" si="89"/>
        <v/>
      </c>
      <c r="AL188" s="131" t="str">
        <f t="shared" si="89"/>
        <v/>
      </c>
      <c r="AM188" s="131" t="str">
        <f t="shared" si="89"/>
        <v/>
      </c>
      <c r="AN188" s="131" t="str">
        <f t="shared" si="89"/>
        <v/>
      </c>
      <c r="AO188" s="131" t="str">
        <f t="shared" si="89"/>
        <v/>
      </c>
      <c r="AP188" s="131" t="str">
        <f t="shared" si="90"/>
        <v/>
      </c>
      <c r="AQ188" s="131" t="str">
        <f t="shared" si="90"/>
        <v/>
      </c>
      <c r="AR188" s="131" t="str">
        <f t="shared" si="90"/>
        <v/>
      </c>
      <c r="AS188" s="131" t="str">
        <f t="shared" si="90"/>
        <v/>
      </c>
      <c r="AT188" s="131" t="str">
        <f t="shared" si="90"/>
        <v/>
      </c>
      <c r="AU188" s="131" t="str">
        <f t="shared" si="90"/>
        <v/>
      </c>
      <c r="AV188" s="131" t="str">
        <f t="shared" si="90"/>
        <v/>
      </c>
      <c r="AW188" s="131" t="str">
        <f t="shared" si="90"/>
        <v/>
      </c>
      <c r="AX188" s="131" t="str">
        <f t="shared" si="90"/>
        <v/>
      </c>
      <c r="AY188" s="131" t="str">
        <f t="shared" si="90"/>
        <v/>
      </c>
      <c r="AZ188" s="131" t="str">
        <f t="shared" si="90"/>
        <v/>
      </c>
    </row>
    <row r="189" spans="1:52" x14ac:dyDescent="0.2">
      <c r="A189" s="135">
        <v>180</v>
      </c>
      <c r="B189" s="131" t="str">
        <f t="shared" si="86"/>
        <v/>
      </c>
      <c r="C189" s="131" t="str">
        <f t="shared" si="86"/>
        <v/>
      </c>
      <c r="D189" s="131" t="str">
        <f t="shared" si="86"/>
        <v/>
      </c>
      <c r="E189" s="131" t="str">
        <f t="shared" si="86"/>
        <v/>
      </c>
      <c r="F189" s="131" t="str">
        <f t="shared" si="86"/>
        <v/>
      </c>
      <c r="G189" s="131" t="str">
        <f t="shared" si="86"/>
        <v/>
      </c>
      <c r="H189" s="131" t="str">
        <f t="shared" si="86"/>
        <v/>
      </c>
      <c r="I189" s="131" t="str">
        <f t="shared" si="86"/>
        <v/>
      </c>
      <c r="J189" s="131" t="str">
        <f t="shared" si="86"/>
        <v/>
      </c>
      <c r="K189" s="131" t="str">
        <f t="shared" si="86"/>
        <v/>
      </c>
      <c r="L189" s="131" t="str">
        <f t="shared" si="87"/>
        <v/>
      </c>
      <c r="M189" s="131" t="str">
        <f t="shared" si="87"/>
        <v/>
      </c>
      <c r="N189" s="131" t="str">
        <f t="shared" si="87"/>
        <v/>
      </c>
      <c r="O189" s="131" t="str">
        <f t="shared" si="87"/>
        <v/>
      </c>
      <c r="P189" s="131" t="str">
        <f t="shared" si="87"/>
        <v/>
      </c>
      <c r="Q189" s="131" t="str">
        <f t="shared" si="87"/>
        <v/>
      </c>
      <c r="R189" s="131" t="str">
        <f t="shared" si="87"/>
        <v/>
      </c>
      <c r="S189" s="131" t="str">
        <f t="shared" si="87"/>
        <v/>
      </c>
      <c r="T189" s="131" t="str">
        <f t="shared" si="87"/>
        <v/>
      </c>
      <c r="U189" s="131" t="str">
        <f t="shared" si="87"/>
        <v/>
      </c>
      <c r="V189" s="131" t="str">
        <f t="shared" si="88"/>
        <v/>
      </c>
      <c r="W189" s="131" t="str">
        <f t="shared" si="88"/>
        <v/>
      </c>
      <c r="X189" s="131" t="str">
        <f t="shared" si="88"/>
        <v/>
      </c>
      <c r="Y189" s="131" t="str">
        <f t="shared" si="88"/>
        <v/>
      </c>
      <c r="Z189" s="131" t="str">
        <f t="shared" si="88"/>
        <v/>
      </c>
      <c r="AA189" s="131" t="str">
        <f t="shared" si="88"/>
        <v/>
      </c>
      <c r="AB189" s="131" t="str">
        <f t="shared" si="88"/>
        <v/>
      </c>
      <c r="AC189" s="131" t="str">
        <f t="shared" si="88"/>
        <v/>
      </c>
      <c r="AD189" s="131" t="str">
        <f t="shared" si="88"/>
        <v/>
      </c>
      <c r="AE189" s="131" t="str">
        <f t="shared" si="88"/>
        <v/>
      </c>
      <c r="AF189" s="131" t="str">
        <f t="shared" si="89"/>
        <v/>
      </c>
      <c r="AG189" s="131" t="str">
        <f t="shared" si="89"/>
        <v/>
      </c>
      <c r="AH189" s="131" t="str">
        <f t="shared" si="89"/>
        <v/>
      </c>
      <c r="AI189" s="131" t="str">
        <f t="shared" si="89"/>
        <v/>
      </c>
      <c r="AJ189" s="131" t="str">
        <f t="shared" si="89"/>
        <v/>
      </c>
      <c r="AK189" s="131" t="str">
        <f t="shared" si="89"/>
        <v/>
      </c>
      <c r="AL189" s="131" t="str">
        <f t="shared" si="89"/>
        <v/>
      </c>
      <c r="AM189" s="131" t="str">
        <f t="shared" si="89"/>
        <v/>
      </c>
      <c r="AN189" s="131" t="str">
        <f t="shared" si="89"/>
        <v/>
      </c>
      <c r="AO189" s="131" t="str">
        <f t="shared" si="89"/>
        <v/>
      </c>
      <c r="AP189" s="131" t="str">
        <f t="shared" si="90"/>
        <v/>
      </c>
      <c r="AQ189" s="131" t="str">
        <f t="shared" si="90"/>
        <v/>
      </c>
      <c r="AR189" s="131" t="str">
        <f t="shared" si="90"/>
        <v/>
      </c>
      <c r="AS189" s="131" t="str">
        <f t="shared" si="90"/>
        <v/>
      </c>
      <c r="AT189" s="131" t="str">
        <f t="shared" si="90"/>
        <v/>
      </c>
      <c r="AU189" s="131" t="str">
        <f t="shared" si="90"/>
        <v/>
      </c>
      <c r="AV189" s="131" t="str">
        <f t="shared" si="90"/>
        <v/>
      </c>
      <c r="AW189" s="131" t="str">
        <f t="shared" si="90"/>
        <v/>
      </c>
      <c r="AX189" s="131" t="str">
        <f t="shared" si="90"/>
        <v/>
      </c>
      <c r="AY189" s="131" t="str">
        <f t="shared" si="90"/>
        <v/>
      </c>
      <c r="AZ189" s="131" t="str">
        <f t="shared" si="90"/>
        <v/>
      </c>
    </row>
    <row r="190" spans="1:52" x14ac:dyDescent="0.2">
      <c r="A190" s="135">
        <v>181</v>
      </c>
      <c r="B190" s="131" t="str">
        <f t="shared" ref="B190:K199" si="91">IFERROR(VLOOKUP($B$3&amp;"_"&amp;B$8&amp;$A190,LookUpTable_CountyName_AllYears,3,FALSE),"")</f>
        <v/>
      </c>
      <c r="C190" s="131" t="str">
        <f t="shared" si="91"/>
        <v/>
      </c>
      <c r="D190" s="131" t="str">
        <f t="shared" si="91"/>
        <v/>
      </c>
      <c r="E190" s="131" t="str">
        <f t="shared" si="91"/>
        <v/>
      </c>
      <c r="F190" s="131" t="str">
        <f t="shared" si="91"/>
        <v/>
      </c>
      <c r="G190" s="131" t="str">
        <f t="shared" si="91"/>
        <v/>
      </c>
      <c r="H190" s="131" t="str">
        <f t="shared" si="91"/>
        <v/>
      </c>
      <c r="I190" s="131" t="str">
        <f t="shared" si="91"/>
        <v/>
      </c>
      <c r="J190" s="131" t="str">
        <f t="shared" si="91"/>
        <v/>
      </c>
      <c r="K190" s="131" t="str">
        <f t="shared" si="91"/>
        <v/>
      </c>
      <c r="L190" s="131" t="str">
        <f t="shared" ref="L190:U199" si="92">IFERROR(VLOOKUP($B$3&amp;"_"&amp;L$8&amp;$A190,LookUpTable_CountyName_AllYears,3,FALSE),"")</f>
        <v/>
      </c>
      <c r="M190" s="131" t="str">
        <f t="shared" si="92"/>
        <v/>
      </c>
      <c r="N190" s="131" t="str">
        <f t="shared" si="92"/>
        <v/>
      </c>
      <c r="O190" s="131" t="str">
        <f t="shared" si="92"/>
        <v/>
      </c>
      <c r="P190" s="131" t="str">
        <f t="shared" si="92"/>
        <v/>
      </c>
      <c r="Q190" s="131" t="str">
        <f t="shared" si="92"/>
        <v/>
      </c>
      <c r="R190" s="131" t="str">
        <f t="shared" si="92"/>
        <v/>
      </c>
      <c r="S190" s="131" t="str">
        <f t="shared" si="92"/>
        <v/>
      </c>
      <c r="T190" s="131" t="str">
        <f t="shared" si="92"/>
        <v/>
      </c>
      <c r="U190" s="131" t="str">
        <f t="shared" si="92"/>
        <v/>
      </c>
      <c r="V190" s="131" t="str">
        <f t="shared" ref="V190:AE199" si="93">IFERROR(VLOOKUP($B$3&amp;"_"&amp;V$8&amp;$A190,LookUpTable_CountyName_AllYears,3,FALSE),"")</f>
        <v/>
      </c>
      <c r="W190" s="131" t="str">
        <f t="shared" si="93"/>
        <v/>
      </c>
      <c r="X190" s="131" t="str">
        <f t="shared" si="93"/>
        <v/>
      </c>
      <c r="Y190" s="131" t="str">
        <f t="shared" si="93"/>
        <v/>
      </c>
      <c r="Z190" s="131" t="str">
        <f t="shared" si="93"/>
        <v/>
      </c>
      <c r="AA190" s="131" t="str">
        <f t="shared" si="93"/>
        <v/>
      </c>
      <c r="AB190" s="131" t="str">
        <f t="shared" si="93"/>
        <v/>
      </c>
      <c r="AC190" s="131" t="str">
        <f t="shared" si="93"/>
        <v/>
      </c>
      <c r="AD190" s="131" t="str">
        <f t="shared" si="93"/>
        <v/>
      </c>
      <c r="AE190" s="131" t="str">
        <f t="shared" si="93"/>
        <v/>
      </c>
      <c r="AF190" s="131" t="str">
        <f t="shared" ref="AF190:AO199" si="94">IFERROR(VLOOKUP($B$3&amp;"_"&amp;AF$8&amp;$A190,LookUpTable_CountyName_AllYears,3,FALSE),"")</f>
        <v/>
      </c>
      <c r="AG190" s="131" t="str">
        <f t="shared" si="94"/>
        <v/>
      </c>
      <c r="AH190" s="131" t="str">
        <f t="shared" si="94"/>
        <v/>
      </c>
      <c r="AI190" s="131" t="str">
        <f t="shared" si="94"/>
        <v/>
      </c>
      <c r="AJ190" s="131" t="str">
        <f t="shared" si="94"/>
        <v/>
      </c>
      <c r="AK190" s="131" t="str">
        <f t="shared" si="94"/>
        <v/>
      </c>
      <c r="AL190" s="131" t="str">
        <f t="shared" si="94"/>
        <v/>
      </c>
      <c r="AM190" s="131" t="str">
        <f t="shared" si="94"/>
        <v/>
      </c>
      <c r="AN190" s="131" t="str">
        <f t="shared" si="94"/>
        <v/>
      </c>
      <c r="AO190" s="131" t="str">
        <f t="shared" si="94"/>
        <v/>
      </c>
      <c r="AP190" s="131" t="str">
        <f t="shared" ref="AP190:AZ199" si="95">IFERROR(VLOOKUP($B$3&amp;"_"&amp;AP$8&amp;$A190,LookUpTable_CountyName_AllYears,3,FALSE),"")</f>
        <v/>
      </c>
      <c r="AQ190" s="131" t="str">
        <f t="shared" si="95"/>
        <v/>
      </c>
      <c r="AR190" s="131" t="str">
        <f t="shared" si="95"/>
        <v/>
      </c>
      <c r="AS190" s="131" t="str">
        <f t="shared" si="95"/>
        <v/>
      </c>
      <c r="AT190" s="131" t="str">
        <f t="shared" si="95"/>
        <v/>
      </c>
      <c r="AU190" s="131" t="str">
        <f t="shared" si="95"/>
        <v/>
      </c>
      <c r="AV190" s="131" t="str">
        <f t="shared" si="95"/>
        <v/>
      </c>
      <c r="AW190" s="131" t="str">
        <f t="shared" si="95"/>
        <v/>
      </c>
      <c r="AX190" s="131" t="str">
        <f t="shared" si="95"/>
        <v/>
      </c>
      <c r="AY190" s="131" t="str">
        <f t="shared" si="95"/>
        <v/>
      </c>
      <c r="AZ190" s="131" t="str">
        <f t="shared" si="95"/>
        <v/>
      </c>
    </row>
    <row r="191" spans="1:52" x14ac:dyDescent="0.2">
      <c r="A191" s="135">
        <v>182</v>
      </c>
      <c r="B191" s="131" t="str">
        <f t="shared" si="91"/>
        <v/>
      </c>
      <c r="C191" s="131" t="str">
        <f t="shared" si="91"/>
        <v/>
      </c>
      <c r="D191" s="131" t="str">
        <f t="shared" si="91"/>
        <v/>
      </c>
      <c r="E191" s="131" t="str">
        <f t="shared" si="91"/>
        <v/>
      </c>
      <c r="F191" s="131" t="str">
        <f t="shared" si="91"/>
        <v/>
      </c>
      <c r="G191" s="131" t="str">
        <f t="shared" si="91"/>
        <v/>
      </c>
      <c r="H191" s="131" t="str">
        <f t="shared" si="91"/>
        <v/>
      </c>
      <c r="I191" s="131" t="str">
        <f t="shared" si="91"/>
        <v/>
      </c>
      <c r="J191" s="131" t="str">
        <f t="shared" si="91"/>
        <v/>
      </c>
      <c r="K191" s="131" t="str">
        <f t="shared" si="91"/>
        <v/>
      </c>
      <c r="L191" s="131" t="str">
        <f t="shared" si="92"/>
        <v/>
      </c>
      <c r="M191" s="131" t="str">
        <f t="shared" si="92"/>
        <v/>
      </c>
      <c r="N191" s="131" t="str">
        <f t="shared" si="92"/>
        <v/>
      </c>
      <c r="O191" s="131" t="str">
        <f t="shared" si="92"/>
        <v/>
      </c>
      <c r="P191" s="131" t="str">
        <f t="shared" si="92"/>
        <v/>
      </c>
      <c r="Q191" s="131" t="str">
        <f t="shared" si="92"/>
        <v/>
      </c>
      <c r="R191" s="131" t="str">
        <f t="shared" si="92"/>
        <v/>
      </c>
      <c r="S191" s="131" t="str">
        <f t="shared" si="92"/>
        <v/>
      </c>
      <c r="T191" s="131" t="str">
        <f t="shared" si="92"/>
        <v/>
      </c>
      <c r="U191" s="131" t="str">
        <f t="shared" si="92"/>
        <v/>
      </c>
      <c r="V191" s="131" t="str">
        <f t="shared" si="93"/>
        <v/>
      </c>
      <c r="W191" s="131" t="str">
        <f t="shared" si="93"/>
        <v/>
      </c>
      <c r="X191" s="131" t="str">
        <f t="shared" si="93"/>
        <v/>
      </c>
      <c r="Y191" s="131" t="str">
        <f t="shared" si="93"/>
        <v/>
      </c>
      <c r="Z191" s="131" t="str">
        <f t="shared" si="93"/>
        <v/>
      </c>
      <c r="AA191" s="131" t="str">
        <f t="shared" si="93"/>
        <v/>
      </c>
      <c r="AB191" s="131" t="str">
        <f t="shared" si="93"/>
        <v/>
      </c>
      <c r="AC191" s="131" t="str">
        <f t="shared" si="93"/>
        <v/>
      </c>
      <c r="AD191" s="131" t="str">
        <f t="shared" si="93"/>
        <v/>
      </c>
      <c r="AE191" s="131" t="str">
        <f t="shared" si="93"/>
        <v/>
      </c>
      <c r="AF191" s="131" t="str">
        <f t="shared" si="94"/>
        <v/>
      </c>
      <c r="AG191" s="131" t="str">
        <f t="shared" si="94"/>
        <v/>
      </c>
      <c r="AH191" s="131" t="str">
        <f t="shared" si="94"/>
        <v/>
      </c>
      <c r="AI191" s="131" t="str">
        <f t="shared" si="94"/>
        <v/>
      </c>
      <c r="AJ191" s="131" t="str">
        <f t="shared" si="94"/>
        <v/>
      </c>
      <c r="AK191" s="131" t="str">
        <f t="shared" si="94"/>
        <v/>
      </c>
      <c r="AL191" s="131" t="str">
        <f t="shared" si="94"/>
        <v/>
      </c>
      <c r="AM191" s="131" t="str">
        <f t="shared" si="94"/>
        <v/>
      </c>
      <c r="AN191" s="131" t="str">
        <f t="shared" si="94"/>
        <v/>
      </c>
      <c r="AO191" s="131" t="str">
        <f t="shared" si="94"/>
        <v/>
      </c>
      <c r="AP191" s="131" t="str">
        <f t="shared" si="95"/>
        <v/>
      </c>
      <c r="AQ191" s="131" t="str">
        <f t="shared" si="95"/>
        <v/>
      </c>
      <c r="AR191" s="131" t="str">
        <f t="shared" si="95"/>
        <v/>
      </c>
      <c r="AS191" s="131" t="str">
        <f t="shared" si="95"/>
        <v/>
      </c>
      <c r="AT191" s="131" t="str">
        <f t="shared" si="95"/>
        <v/>
      </c>
      <c r="AU191" s="131" t="str">
        <f t="shared" si="95"/>
        <v/>
      </c>
      <c r="AV191" s="131" t="str">
        <f t="shared" si="95"/>
        <v/>
      </c>
      <c r="AW191" s="131" t="str">
        <f t="shared" si="95"/>
        <v/>
      </c>
      <c r="AX191" s="131" t="str">
        <f t="shared" si="95"/>
        <v/>
      </c>
      <c r="AY191" s="131" t="str">
        <f t="shared" si="95"/>
        <v/>
      </c>
      <c r="AZ191" s="131" t="str">
        <f t="shared" si="95"/>
        <v/>
      </c>
    </row>
    <row r="192" spans="1:52" x14ac:dyDescent="0.2">
      <c r="A192" s="135">
        <v>183</v>
      </c>
      <c r="B192" s="131" t="str">
        <f t="shared" si="91"/>
        <v/>
      </c>
      <c r="C192" s="131" t="str">
        <f t="shared" si="91"/>
        <v/>
      </c>
      <c r="D192" s="131" t="str">
        <f t="shared" si="91"/>
        <v/>
      </c>
      <c r="E192" s="131" t="str">
        <f t="shared" si="91"/>
        <v/>
      </c>
      <c r="F192" s="131" t="str">
        <f t="shared" si="91"/>
        <v/>
      </c>
      <c r="G192" s="131" t="str">
        <f t="shared" si="91"/>
        <v/>
      </c>
      <c r="H192" s="131" t="str">
        <f t="shared" si="91"/>
        <v/>
      </c>
      <c r="I192" s="131" t="str">
        <f t="shared" si="91"/>
        <v/>
      </c>
      <c r="J192" s="131" t="str">
        <f t="shared" si="91"/>
        <v/>
      </c>
      <c r="K192" s="131" t="str">
        <f t="shared" si="91"/>
        <v/>
      </c>
      <c r="L192" s="131" t="str">
        <f t="shared" si="92"/>
        <v/>
      </c>
      <c r="M192" s="131" t="str">
        <f t="shared" si="92"/>
        <v/>
      </c>
      <c r="N192" s="131" t="str">
        <f t="shared" si="92"/>
        <v/>
      </c>
      <c r="O192" s="131" t="str">
        <f t="shared" si="92"/>
        <v/>
      </c>
      <c r="P192" s="131" t="str">
        <f t="shared" si="92"/>
        <v/>
      </c>
      <c r="Q192" s="131" t="str">
        <f t="shared" si="92"/>
        <v/>
      </c>
      <c r="R192" s="131" t="str">
        <f t="shared" si="92"/>
        <v/>
      </c>
      <c r="S192" s="131" t="str">
        <f t="shared" si="92"/>
        <v/>
      </c>
      <c r="T192" s="131" t="str">
        <f t="shared" si="92"/>
        <v/>
      </c>
      <c r="U192" s="131" t="str">
        <f t="shared" si="92"/>
        <v/>
      </c>
      <c r="V192" s="131" t="str">
        <f t="shared" si="93"/>
        <v/>
      </c>
      <c r="W192" s="131" t="str">
        <f t="shared" si="93"/>
        <v/>
      </c>
      <c r="X192" s="131" t="str">
        <f t="shared" si="93"/>
        <v/>
      </c>
      <c r="Y192" s="131" t="str">
        <f t="shared" si="93"/>
        <v/>
      </c>
      <c r="Z192" s="131" t="str">
        <f t="shared" si="93"/>
        <v/>
      </c>
      <c r="AA192" s="131" t="str">
        <f t="shared" si="93"/>
        <v/>
      </c>
      <c r="AB192" s="131" t="str">
        <f t="shared" si="93"/>
        <v/>
      </c>
      <c r="AC192" s="131" t="str">
        <f t="shared" si="93"/>
        <v/>
      </c>
      <c r="AD192" s="131" t="str">
        <f t="shared" si="93"/>
        <v/>
      </c>
      <c r="AE192" s="131" t="str">
        <f t="shared" si="93"/>
        <v/>
      </c>
      <c r="AF192" s="131" t="str">
        <f t="shared" si="94"/>
        <v/>
      </c>
      <c r="AG192" s="131" t="str">
        <f t="shared" si="94"/>
        <v/>
      </c>
      <c r="AH192" s="131" t="str">
        <f t="shared" si="94"/>
        <v/>
      </c>
      <c r="AI192" s="131" t="str">
        <f t="shared" si="94"/>
        <v/>
      </c>
      <c r="AJ192" s="131" t="str">
        <f t="shared" si="94"/>
        <v/>
      </c>
      <c r="AK192" s="131" t="str">
        <f t="shared" si="94"/>
        <v/>
      </c>
      <c r="AL192" s="131" t="str">
        <f t="shared" si="94"/>
        <v/>
      </c>
      <c r="AM192" s="131" t="str">
        <f t="shared" si="94"/>
        <v/>
      </c>
      <c r="AN192" s="131" t="str">
        <f t="shared" si="94"/>
        <v/>
      </c>
      <c r="AO192" s="131" t="str">
        <f t="shared" si="94"/>
        <v/>
      </c>
      <c r="AP192" s="131" t="str">
        <f t="shared" si="95"/>
        <v/>
      </c>
      <c r="AQ192" s="131" t="str">
        <f t="shared" si="95"/>
        <v/>
      </c>
      <c r="AR192" s="131" t="str">
        <f t="shared" si="95"/>
        <v/>
      </c>
      <c r="AS192" s="131" t="str">
        <f t="shared" si="95"/>
        <v/>
      </c>
      <c r="AT192" s="131" t="str">
        <f t="shared" si="95"/>
        <v/>
      </c>
      <c r="AU192" s="131" t="str">
        <f t="shared" si="95"/>
        <v/>
      </c>
      <c r="AV192" s="131" t="str">
        <f t="shared" si="95"/>
        <v/>
      </c>
      <c r="AW192" s="131" t="str">
        <f t="shared" si="95"/>
        <v/>
      </c>
      <c r="AX192" s="131" t="str">
        <f t="shared" si="95"/>
        <v/>
      </c>
      <c r="AY192" s="131" t="str">
        <f t="shared" si="95"/>
        <v/>
      </c>
      <c r="AZ192" s="131" t="str">
        <f t="shared" si="95"/>
        <v/>
      </c>
    </row>
    <row r="193" spans="1:52" x14ac:dyDescent="0.2">
      <c r="A193" s="135">
        <v>184</v>
      </c>
      <c r="B193" s="131" t="str">
        <f t="shared" si="91"/>
        <v/>
      </c>
      <c r="C193" s="131" t="str">
        <f t="shared" si="91"/>
        <v/>
      </c>
      <c r="D193" s="131" t="str">
        <f t="shared" si="91"/>
        <v/>
      </c>
      <c r="E193" s="131" t="str">
        <f t="shared" si="91"/>
        <v/>
      </c>
      <c r="F193" s="131" t="str">
        <f t="shared" si="91"/>
        <v/>
      </c>
      <c r="G193" s="131" t="str">
        <f t="shared" si="91"/>
        <v/>
      </c>
      <c r="H193" s="131" t="str">
        <f t="shared" si="91"/>
        <v/>
      </c>
      <c r="I193" s="131" t="str">
        <f t="shared" si="91"/>
        <v/>
      </c>
      <c r="J193" s="131" t="str">
        <f t="shared" si="91"/>
        <v/>
      </c>
      <c r="K193" s="131" t="str">
        <f t="shared" si="91"/>
        <v/>
      </c>
      <c r="L193" s="131" t="str">
        <f t="shared" si="92"/>
        <v/>
      </c>
      <c r="M193" s="131" t="str">
        <f t="shared" si="92"/>
        <v/>
      </c>
      <c r="N193" s="131" t="str">
        <f t="shared" si="92"/>
        <v/>
      </c>
      <c r="O193" s="131" t="str">
        <f t="shared" si="92"/>
        <v/>
      </c>
      <c r="P193" s="131" t="str">
        <f t="shared" si="92"/>
        <v/>
      </c>
      <c r="Q193" s="131" t="str">
        <f t="shared" si="92"/>
        <v/>
      </c>
      <c r="R193" s="131" t="str">
        <f t="shared" si="92"/>
        <v/>
      </c>
      <c r="S193" s="131" t="str">
        <f t="shared" si="92"/>
        <v/>
      </c>
      <c r="T193" s="131" t="str">
        <f t="shared" si="92"/>
        <v/>
      </c>
      <c r="U193" s="131" t="str">
        <f t="shared" si="92"/>
        <v/>
      </c>
      <c r="V193" s="131" t="str">
        <f t="shared" si="93"/>
        <v/>
      </c>
      <c r="W193" s="131" t="str">
        <f t="shared" si="93"/>
        <v/>
      </c>
      <c r="X193" s="131" t="str">
        <f t="shared" si="93"/>
        <v/>
      </c>
      <c r="Y193" s="131" t="str">
        <f t="shared" si="93"/>
        <v/>
      </c>
      <c r="Z193" s="131" t="str">
        <f t="shared" si="93"/>
        <v/>
      </c>
      <c r="AA193" s="131" t="str">
        <f t="shared" si="93"/>
        <v/>
      </c>
      <c r="AB193" s="131" t="str">
        <f t="shared" si="93"/>
        <v/>
      </c>
      <c r="AC193" s="131" t="str">
        <f t="shared" si="93"/>
        <v/>
      </c>
      <c r="AD193" s="131" t="str">
        <f t="shared" si="93"/>
        <v/>
      </c>
      <c r="AE193" s="131" t="str">
        <f t="shared" si="93"/>
        <v/>
      </c>
      <c r="AF193" s="131" t="str">
        <f t="shared" si="94"/>
        <v/>
      </c>
      <c r="AG193" s="131" t="str">
        <f t="shared" si="94"/>
        <v/>
      </c>
      <c r="AH193" s="131" t="str">
        <f t="shared" si="94"/>
        <v/>
      </c>
      <c r="AI193" s="131" t="str">
        <f t="shared" si="94"/>
        <v/>
      </c>
      <c r="AJ193" s="131" t="str">
        <f t="shared" si="94"/>
        <v/>
      </c>
      <c r="AK193" s="131" t="str">
        <f t="shared" si="94"/>
        <v/>
      </c>
      <c r="AL193" s="131" t="str">
        <f t="shared" si="94"/>
        <v/>
      </c>
      <c r="AM193" s="131" t="str">
        <f t="shared" si="94"/>
        <v/>
      </c>
      <c r="AN193" s="131" t="str">
        <f t="shared" si="94"/>
        <v/>
      </c>
      <c r="AO193" s="131" t="str">
        <f t="shared" si="94"/>
        <v/>
      </c>
      <c r="AP193" s="131" t="str">
        <f t="shared" si="95"/>
        <v/>
      </c>
      <c r="AQ193" s="131" t="str">
        <f t="shared" si="95"/>
        <v/>
      </c>
      <c r="AR193" s="131" t="str">
        <f t="shared" si="95"/>
        <v/>
      </c>
      <c r="AS193" s="131" t="str">
        <f t="shared" si="95"/>
        <v/>
      </c>
      <c r="AT193" s="131" t="str">
        <f t="shared" si="95"/>
        <v/>
      </c>
      <c r="AU193" s="131" t="str">
        <f t="shared" si="95"/>
        <v/>
      </c>
      <c r="AV193" s="131" t="str">
        <f t="shared" si="95"/>
        <v/>
      </c>
      <c r="AW193" s="131" t="str">
        <f t="shared" si="95"/>
        <v/>
      </c>
      <c r="AX193" s="131" t="str">
        <f t="shared" si="95"/>
        <v/>
      </c>
      <c r="AY193" s="131" t="str">
        <f t="shared" si="95"/>
        <v/>
      </c>
      <c r="AZ193" s="131" t="str">
        <f t="shared" si="95"/>
        <v/>
      </c>
    </row>
    <row r="194" spans="1:52" x14ac:dyDescent="0.2">
      <c r="A194" s="135">
        <v>185</v>
      </c>
      <c r="B194" s="131" t="str">
        <f t="shared" si="91"/>
        <v/>
      </c>
      <c r="C194" s="131" t="str">
        <f t="shared" si="91"/>
        <v/>
      </c>
      <c r="D194" s="131" t="str">
        <f t="shared" si="91"/>
        <v/>
      </c>
      <c r="E194" s="131" t="str">
        <f t="shared" si="91"/>
        <v/>
      </c>
      <c r="F194" s="131" t="str">
        <f t="shared" si="91"/>
        <v/>
      </c>
      <c r="G194" s="131" t="str">
        <f t="shared" si="91"/>
        <v/>
      </c>
      <c r="H194" s="131" t="str">
        <f t="shared" si="91"/>
        <v/>
      </c>
      <c r="I194" s="131" t="str">
        <f t="shared" si="91"/>
        <v/>
      </c>
      <c r="J194" s="131" t="str">
        <f t="shared" si="91"/>
        <v/>
      </c>
      <c r="K194" s="131" t="str">
        <f t="shared" si="91"/>
        <v/>
      </c>
      <c r="L194" s="131" t="str">
        <f t="shared" si="92"/>
        <v/>
      </c>
      <c r="M194" s="131" t="str">
        <f t="shared" si="92"/>
        <v/>
      </c>
      <c r="N194" s="131" t="str">
        <f t="shared" si="92"/>
        <v/>
      </c>
      <c r="O194" s="131" t="str">
        <f t="shared" si="92"/>
        <v/>
      </c>
      <c r="P194" s="131" t="str">
        <f t="shared" si="92"/>
        <v/>
      </c>
      <c r="Q194" s="131" t="str">
        <f t="shared" si="92"/>
        <v/>
      </c>
      <c r="R194" s="131" t="str">
        <f t="shared" si="92"/>
        <v/>
      </c>
      <c r="S194" s="131" t="str">
        <f t="shared" si="92"/>
        <v/>
      </c>
      <c r="T194" s="131" t="str">
        <f t="shared" si="92"/>
        <v/>
      </c>
      <c r="U194" s="131" t="str">
        <f t="shared" si="92"/>
        <v/>
      </c>
      <c r="V194" s="131" t="str">
        <f t="shared" si="93"/>
        <v/>
      </c>
      <c r="W194" s="131" t="str">
        <f t="shared" si="93"/>
        <v/>
      </c>
      <c r="X194" s="131" t="str">
        <f t="shared" si="93"/>
        <v/>
      </c>
      <c r="Y194" s="131" t="str">
        <f t="shared" si="93"/>
        <v/>
      </c>
      <c r="Z194" s="131" t="str">
        <f t="shared" si="93"/>
        <v/>
      </c>
      <c r="AA194" s="131" t="str">
        <f t="shared" si="93"/>
        <v/>
      </c>
      <c r="AB194" s="131" t="str">
        <f t="shared" si="93"/>
        <v/>
      </c>
      <c r="AC194" s="131" t="str">
        <f t="shared" si="93"/>
        <v/>
      </c>
      <c r="AD194" s="131" t="str">
        <f t="shared" si="93"/>
        <v/>
      </c>
      <c r="AE194" s="131" t="str">
        <f t="shared" si="93"/>
        <v/>
      </c>
      <c r="AF194" s="131" t="str">
        <f t="shared" si="94"/>
        <v/>
      </c>
      <c r="AG194" s="131" t="str">
        <f t="shared" si="94"/>
        <v/>
      </c>
      <c r="AH194" s="131" t="str">
        <f t="shared" si="94"/>
        <v/>
      </c>
      <c r="AI194" s="131" t="str">
        <f t="shared" si="94"/>
        <v/>
      </c>
      <c r="AJ194" s="131" t="str">
        <f t="shared" si="94"/>
        <v/>
      </c>
      <c r="AK194" s="131" t="str">
        <f t="shared" si="94"/>
        <v/>
      </c>
      <c r="AL194" s="131" t="str">
        <f t="shared" si="94"/>
        <v/>
      </c>
      <c r="AM194" s="131" t="str">
        <f t="shared" si="94"/>
        <v/>
      </c>
      <c r="AN194" s="131" t="str">
        <f t="shared" si="94"/>
        <v/>
      </c>
      <c r="AO194" s="131" t="str">
        <f t="shared" si="94"/>
        <v/>
      </c>
      <c r="AP194" s="131" t="str">
        <f t="shared" si="95"/>
        <v/>
      </c>
      <c r="AQ194" s="131" t="str">
        <f t="shared" si="95"/>
        <v/>
      </c>
      <c r="AR194" s="131" t="str">
        <f t="shared" si="95"/>
        <v/>
      </c>
      <c r="AS194" s="131" t="str">
        <f t="shared" si="95"/>
        <v/>
      </c>
      <c r="AT194" s="131" t="str">
        <f t="shared" si="95"/>
        <v/>
      </c>
      <c r="AU194" s="131" t="str">
        <f t="shared" si="95"/>
        <v/>
      </c>
      <c r="AV194" s="131" t="str">
        <f t="shared" si="95"/>
        <v/>
      </c>
      <c r="AW194" s="131" t="str">
        <f t="shared" si="95"/>
        <v/>
      </c>
      <c r="AX194" s="131" t="str">
        <f t="shared" si="95"/>
        <v/>
      </c>
      <c r="AY194" s="131" t="str">
        <f t="shared" si="95"/>
        <v/>
      </c>
      <c r="AZ194" s="131" t="str">
        <f t="shared" si="95"/>
        <v/>
      </c>
    </row>
    <row r="195" spans="1:52" x14ac:dyDescent="0.2">
      <c r="A195" s="135">
        <v>186</v>
      </c>
      <c r="B195" s="131" t="str">
        <f t="shared" si="91"/>
        <v/>
      </c>
      <c r="C195" s="131" t="str">
        <f t="shared" si="91"/>
        <v/>
      </c>
      <c r="D195" s="131" t="str">
        <f t="shared" si="91"/>
        <v/>
      </c>
      <c r="E195" s="131" t="str">
        <f t="shared" si="91"/>
        <v/>
      </c>
      <c r="F195" s="131" t="str">
        <f t="shared" si="91"/>
        <v/>
      </c>
      <c r="G195" s="131" t="str">
        <f t="shared" si="91"/>
        <v/>
      </c>
      <c r="H195" s="131" t="str">
        <f t="shared" si="91"/>
        <v/>
      </c>
      <c r="I195" s="131" t="str">
        <f t="shared" si="91"/>
        <v/>
      </c>
      <c r="J195" s="131" t="str">
        <f t="shared" si="91"/>
        <v/>
      </c>
      <c r="K195" s="131" t="str">
        <f t="shared" si="91"/>
        <v/>
      </c>
      <c r="L195" s="131" t="str">
        <f t="shared" si="92"/>
        <v/>
      </c>
      <c r="M195" s="131" t="str">
        <f t="shared" si="92"/>
        <v/>
      </c>
      <c r="N195" s="131" t="str">
        <f t="shared" si="92"/>
        <v/>
      </c>
      <c r="O195" s="131" t="str">
        <f t="shared" si="92"/>
        <v/>
      </c>
      <c r="P195" s="131" t="str">
        <f t="shared" si="92"/>
        <v/>
      </c>
      <c r="Q195" s="131" t="str">
        <f t="shared" si="92"/>
        <v/>
      </c>
      <c r="R195" s="131" t="str">
        <f t="shared" si="92"/>
        <v/>
      </c>
      <c r="S195" s="131" t="str">
        <f t="shared" si="92"/>
        <v/>
      </c>
      <c r="T195" s="131" t="str">
        <f t="shared" si="92"/>
        <v/>
      </c>
      <c r="U195" s="131" t="str">
        <f t="shared" si="92"/>
        <v/>
      </c>
      <c r="V195" s="131" t="str">
        <f t="shared" si="93"/>
        <v/>
      </c>
      <c r="W195" s="131" t="str">
        <f t="shared" si="93"/>
        <v/>
      </c>
      <c r="X195" s="131" t="str">
        <f t="shared" si="93"/>
        <v/>
      </c>
      <c r="Y195" s="131" t="str">
        <f t="shared" si="93"/>
        <v/>
      </c>
      <c r="Z195" s="131" t="str">
        <f t="shared" si="93"/>
        <v/>
      </c>
      <c r="AA195" s="131" t="str">
        <f t="shared" si="93"/>
        <v/>
      </c>
      <c r="AB195" s="131" t="str">
        <f t="shared" si="93"/>
        <v/>
      </c>
      <c r="AC195" s="131" t="str">
        <f t="shared" si="93"/>
        <v/>
      </c>
      <c r="AD195" s="131" t="str">
        <f t="shared" si="93"/>
        <v/>
      </c>
      <c r="AE195" s="131" t="str">
        <f t="shared" si="93"/>
        <v/>
      </c>
      <c r="AF195" s="131" t="str">
        <f t="shared" si="94"/>
        <v/>
      </c>
      <c r="AG195" s="131" t="str">
        <f t="shared" si="94"/>
        <v/>
      </c>
      <c r="AH195" s="131" t="str">
        <f t="shared" si="94"/>
        <v/>
      </c>
      <c r="AI195" s="131" t="str">
        <f t="shared" si="94"/>
        <v/>
      </c>
      <c r="AJ195" s="131" t="str">
        <f t="shared" si="94"/>
        <v/>
      </c>
      <c r="AK195" s="131" t="str">
        <f t="shared" si="94"/>
        <v/>
      </c>
      <c r="AL195" s="131" t="str">
        <f t="shared" si="94"/>
        <v/>
      </c>
      <c r="AM195" s="131" t="str">
        <f t="shared" si="94"/>
        <v/>
      </c>
      <c r="AN195" s="131" t="str">
        <f t="shared" si="94"/>
        <v/>
      </c>
      <c r="AO195" s="131" t="str">
        <f t="shared" si="94"/>
        <v/>
      </c>
      <c r="AP195" s="131" t="str">
        <f t="shared" si="95"/>
        <v/>
      </c>
      <c r="AQ195" s="131" t="str">
        <f t="shared" si="95"/>
        <v/>
      </c>
      <c r="AR195" s="131" t="str">
        <f t="shared" si="95"/>
        <v/>
      </c>
      <c r="AS195" s="131" t="str">
        <f t="shared" si="95"/>
        <v/>
      </c>
      <c r="AT195" s="131" t="str">
        <f t="shared" si="95"/>
        <v/>
      </c>
      <c r="AU195" s="131" t="str">
        <f t="shared" si="95"/>
        <v/>
      </c>
      <c r="AV195" s="131" t="str">
        <f t="shared" si="95"/>
        <v/>
      </c>
      <c r="AW195" s="131" t="str">
        <f t="shared" si="95"/>
        <v/>
      </c>
      <c r="AX195" s="131" t="str">
        <f t="shared" si="95"/>
        <v/>
      </c>
      <c r="AY195" s="131" t="str">
        <f t="shared" si="95"/>
        <v/>
      </c>
      <c r="AZ195" s="131" t="str">
        <f t="shared" si="95"/>
        <v/>
      </c>
    </row>
    <row r="196" spans="1:52" x14ac:dyDescent="0.2">
      <c r="A196" s="135">
        <v>187</v>
      </c>
      <c r="B196" s="131" t="str">
        <f t="shared" si="91"/>
        <v/>
      </c>
      <c r="C196" s="131" t="str">
        <f t="shared" si="91"/>
        <v/>
      </c>
      <c r="D196" s="131" t="str">
        <f t="shared" si="91"/>
        <v/>
      </c>
      <c r="E196" s="131" t="str">
        <f t="shared" si="91"/>
        <v/>
      </c>
      <c r="F196" s="131" t="str">
        <f t="shared" si="91"/>
        <v/>
      </c>
      <c r="G196" s="131" t="str">
        <f t="shared" si="91"/>
        <v/>
      </c>
      <c r="H196" s="131" t="str">
        <f t="shared" si="91"/>
        <v/>
      </c>
      <c r="I196" s="131" t="str">
        <f t="shared" si="91"/>
        <v/>
      </c>
      <c r="J196" s="131" t="str">
        <f t="shared" si="91"/>
        <v/>
      </c>
      <c r="K196" s="131" t="str">
        <f t="shared" si="91"/>
        <v/>
      </c>
      <c r="L196" s="131" t="str">
        <f t="shared" si="92"/>
        <v/>
      </c>
      <c r="M196" s="131" t="str">
        <f t="shared" si="92"/>
        <v/>
      </c>
      <c r="N196" s="131" t="str">
        <f t="shared" si="92"/>
        <v/>
      </c>
      <c r="O196" s="131" t="str">
        <f t="shared" si="92"/>
        <v/>
      </c>
      <c r="P196" s="131" t="str">
        <f t="shared" si="92"/>
        <v/>
      </c>
      <c r="Q196" s="131" t="str">
        <f t="shared" si="92"/>
        <v/>
      </c>
      <c r="R196" s="131" t="str">
        <f t="shared" si="92"/>
        <v/>
      </c>
      <c r="S196" s="131" t="str">
        <f t="shared" si="92"/>
        <v/>
      </c>
      <c r="T196" s="131" t="str">
        <f t="shared" si="92"/>
        <v/>
      </c>
      <c r="U196" s="131" t="str">
        <f t="shared" si="92"/>
        <v/>
      </c>
      <c r="V196" s="131" t="str">
        <f t="shared" si="93"/>
        <v/>
      </c>
      <c r="W196" s="131" t="str">
        <f t="shared" si="93"/>
        <v/>
      </c>
      <c r="X196" s="131" t="str">
        <f t="shared" si="93"/>
        <v/>
      </c>
      <c r="Y196" s="131" t="str">
        <f t="shared" si="93"/>
        <v/>
      </c>
      <c r="Z196" s="131" t="str">
        <f t="shared" si="93"/>
        <v/>
      </c>
      <c r="AA196" s="131" t="str">
        <f t="shared" si="93"/>
        <v/>
      </c>
      <c r="AB196" s="131" t="str">
        <f t="shared" si="93"/>
        <v/>
      </c>
      <c r="AC196" s="131" t="str">
        <f t="shared" si="93"/>
        <v/>
      </c>
      <c r="AD196" s="131" t="str">
        <f t="shared" si="93"/>
        <v/>
      </c>
      <c r="AE196" s="131" t="str">
        <f t="shared" si="93"/>
        <v/>
      </c>
      <c r="AF196" s="131" t="str">
        <f t="shared" si="94"/>
        <v/>
      </c>
      <c r="AG196" s="131" t="str">
        <f t="shared" si="94"/>
        <v/>
      </c>
      <c r="AH196" s="131" t="str">
        <f t="shared" si="94"/>
        <v/>
      </c>
      <c r="AI196" s="131" t="str">
        <f t="shared" si="94"/>
        <v/>
      </c>
      <c r="AJ196" s="131" t="str">
        <f t="shared" si="94"/>
        <v/>
      </c>
      <c r="AK196" s="131" t="str">
        <f t="shared" si="94"/>
        <v/>
      </c>
      <c r="AL196" s="131" t="str">
        <f t="shared" si="94"/>
        <v/>
      </c>
      <c r="AM196" s="131" t="str">
        <f t="shared" si="94"/>
        <v/>
      </c>
      <c r="AN196" s="131" t="str">
        <f t="shared" si="94"/>
        <v/>
      </c>
      <c r="AO196" s="131" t="str">
        <f t="shared" si="94"/>
        <v/>
      </c>
      <c r="AP196" s="131" t="str">
        <f t="shared" si="95"/>
        <v/>
      </c>
      <c r="AQ196" s="131" t="str">
        <f t="shared" si="95"/>
        <v/>
      </c>
      <c r="AR196" s="131" t="str">
        <f t="shared" si="95"/>
        <v/>
      </c>
      <c r="AS196" s="131" t="str">
        <f t="shared" si="95"/>
        <v/>
      </c>
      <c r="AT196" s="131" t="str">
        <f t="shared" si="95"/>
        <v/>
      </c>
      <c r="AU196" s="131" t="str">
        <f t="shared" si="95"/>
        <v/>
      </c>
      <c r="AV196" s="131" t="str">
        <f t="shared" si="95"/>
        <v/>
      </c>
      <c r="AW196" s="131" t="str">
        <f t="shared" si="95"/>
        <v/>
      </c>
      <c r="AX196" s="131" t="str">
        <f t="shared" si="95"/>
        <v/>
      </c>
      <c r="AY196" s="131" t="str">
        <f t="shared" si="95"/>
        <v/>
      </c>
      <c r="AZ196" s="131" t="str">
        <f t="shared" si="95"/>
        <v/>
      </c>
    </row>
    <row r="197" spans="1:52" x14ac:dyDescent="0.2">
      <c r="A197" s="135">
        <v>188</v>
      </c>
      <c r="B197" s="131" t="str">
        <f t="shared" si="91"/>
        <v/>
      </c>
      <c r="C197" s="131" t="str">
        <f t="shared" si="91"/>
        <v/>
      </c>
      <c r="D197" s="131" t="str">
        <f t="shared" si="91"/>
        <v/>
      </c>
      <c r="E197" s="131" t="str">
        <f t="shared" si="91"/>
        <v/>
      </c>
      <c r="F197" s="131" t="str">
        <f t="shared" si="91"/>
        <v/>
      </c>
      <c r="G197" s="131" t="str">
        <f t="shared" si="91"/>
        <v/>
      </c>
      <c r="H197" s="131" t="str">
        <f t="shared" si="91"/>
        <v/>
      </c>
      <c r="I197" s="131" t="str">
        <f t="shared" si="91"/>
        <v/>
      </c>
      <c r="J197" s="131" t="str">
        <f t="shared" si="91"/>
        <v/>
      </c>
      <c r="K197" s="131" t="str">
        <f t="shared" si="91"/>
        <v/>
      </c>
      <c r="L197" s="131" t="str">
        <f t="shared" si="92"/>
        <v/>
      </c>
      <c r="M197" s="131" t="str">
        <f t="shared" si="92"/>
        <v/>
      </c>
      <c r="N197" s="131" t="str">
        <f t="shared" si="92"/>
        <v/>
      </c>
      <c r="O197" s="131" t="str">
        <f t="shared" si="92"/>
        <v/>
      </c>
      <c r="P197" s="131" t="str">
        <f t="shared" si="92"/>
        <v/>
      </c>
      <c r="Q197" s="131" t="str">
        <f t="shared" si="92"/>
        <v/>
      </c>
      <c r="R197" s="131" t="str">
        <f t="shared" si="92"/>
        <v/>
      </c>
      <c r="S197" s="131" t="str">
        <f t="shared" si="92"/>
        <v/>
      </c>
      <c r="T197" s="131" t="str">
        <f t="shared" si="92"/>
        <v/>
      </c>
      <c r="U197" s="131" t="str">
        <f t="shared" si="92"/>
        <v/>
      </c>
      <c r="V197" s="131" t="str">
        <f t="shared" si="93"/>
        <v/>
      </c>
      <c r="W197" s="131" t="str">
        <f t="shared" si="93"/>
        <v/>
      </c>
      <c r="X197" s="131" t="str">
        <f t="shared" si="93"/>
        <v/>
      </c>
      <c r="Y197" s="131" t="str">
        <f t="shared" si="93"/>
        <v/>
      </c>
      <c r="Z197" s="131" t="str">
        <f t="shared" si="93"/>
        <v/>
      </c>
      <c r="AA197" s="131" t="str">
        <f t="shared" si="93"/>
        <v/>
      </c>
      <c r="AB197" s="131" t="str">
        <f t="shared" si="93"/>
        <v/>
      </c>
      <c r="AC197" s="131" t="str">
        <f t="shared" si="93"/>
        <v/>
      </c>
      <c r="AD197" s="131" t="str">
        <f t="shared" si="93"/>
        <v/>
      </c>
      <c r="AE197" s="131" t="str">
        <f t="shared" si="93"/>
        <v/>
      </c>
      <c r="AF197" s="131" t="str">
        <f t="shared" si="94"/>
        <v/>
      </c>
      <c r="AG197" s="131" t="str">
        <f t="shared" si="94"/>
        <v/>
      </c>
      <c r="AH197" s="131" t="str">
        <f t="shared" si="94"/>
        <v/>
      </c>
      <c r="AI197" s="131" t="str">
        <f t="shared" si="94"/>
        <v/>
      </c>
      <c r="AJ197" s="131" t="str">
        <f t="shared" si="94"/>
        <v/>
      </c>
      <c r="AK197" s="131" t="str">
        <f t="shared" si="94"/>
        <v/>
      </c>
      <c r="AL197" s="131" t="str">
        <f t="shared" si="94"/>
        <v/>
      </c>
      <c r="AM197" s="131" t="str">
        <f t="shared" si="94"/>
        <v/>
      </c>
      <c r="AN197" s="131" t="str">
        <f t="shared" si="94"/>
        <v/>
      </c>
      <c r="AO197" s="131" t="str">
        <f t="shared" si="94"/>
        <v/>
      </c>
      <c r="AP197" s="131" t="str">
        <f t="shared" si="95"/>
        <v/>
      </c>
      <c r="AQ197" s="131" t="str">
        <f t="shared" si="95"/>
        <v/>
      </c>
      <c r="AR197" s="131" t="str">
        <f t="shared" si="95"/>
        <v/>
      </c>
      <c r="AS197" s="131" t="str">
        <f t="shared" si="95"/>
        <v/>
      </c>
      <c r="AT197" s="131" t="str">
        <f t="shared" si="95"/>
        <v/>
      </c>
      <c r="AU197" s="131" t="str">
        <f t="shared" si="95"/>
        <v/>
      </c>
      <c r="AV197" s="131" t="str">
        <f t="shared" si="95"/>
        <v/>
      </c>
      <c r="AW197" s="131" t="str">
        <f t="shared" si="95"/>
        <v/>
      </c>
      <c r="AX197" s="131" t="str">
        <f t="shared" si="95"/>
        <v/>
      </c>
      <c r="AY197" s="131" t="str">
        <f t="shared" si="95"/>
        <v/>
      </c>
      <c r="AZ197" s="131" t="str">
        <f t="shared" si="95"/>
        <v/>
      </c>
    </row>
    <row r="198" spans="1:52" x14ac:dyDescent="0.2">
      <c r="A198" s="135">
        <v>189</v>
      </c>
      <c r="B198" s="131" t="str">
        <f t="shared" si="91"/>
        <v/>
      </c>
      <c r="C198" s="131" t="str">
        <f t="shared" si="91"/>
        <v/>
      </c>
      <c r="D198" s="131" t="str">
        <f t="shared" si="91"/>
        <v/>
      </c>
      <c r="E198" s="131" t="str">
        <f t="shared" si="91"/>
        <v/>
      </c>
      <c r="F198" s="131" t="str">
        <f t="shared" si="91"/>
        <v/>
      </c>
      <c r="G198" s="131" t="str">
        <f t="shared" si="91"/>
        <v/>
      </c>
      <c r="H198" s="131" t="str">
        <f t="shared" si="91"/>
        <v/>
      </c>
      <c r="I198" s="131" t="str">
        <f t="shared" si="91"/>
        <v/>
      </c>
      <c r="J198" s="131" t="str">
        <f t="shared" si="91"/>
        <v/>
      </c>
      <c r="K198" s="131" t="str">
        <f t="shared" si="91"/>
        <v/>
      </c>
      <c r="L198" s="131" t="str">
        <f t="shared" si="92"/>
        <v/>
      </c>
      <c r="M198" s="131" t="str">
        <f t="shared" si="92"/>
        <v/>
      </c>
      <c r="N198" s="131" t="str">
        <f t="shared" si="92"/>
        <v/>
      </c>
      <c r="O198" s="131" t="str">
        <f t="shared" si="92"/>
        <v/>
      </c>
      <c r="P198" s="131" t="str">
        <f t="shared" si="92"/>
        <v/>
      </c>
      <c r="Q198" s="131" t="str">
        <f t="shared" si="92"/>
        <v/>
      </c>
      <c r="R198" s="131" t="str">
        <f t="shared" si="92"/>
        <v/>
      </c>
      <c r="S198" s="131" t="str">
        <f t="shared" si="92"/>
        <v/>
      </c>
      <c r="T198" s="131" t="str">
        <f t="shared" si="92"/>
        <v/>
      </c>
      <c r="U198" s="131" t="str">
        <f t="shared" si="92"/>
        <v/>
      </c>
      <c r="V198" s="131" t="str">
        <f t="shared" si="93"/>
        <v/>
      </c>
      <c r="W198" s="131" t="str">
        <f t="shared" si="93"/>
        <v/>
      </c>
      <c r="X198" s="131" t="str">
        <f t="shared" si="93"/>
        <v/>
      </c>
      <c r="Y198" s="131" t="str">
        <f t="shared" si="93"/>
        <v/>
      </c>
      <c r="Z198" s="131" t="str">
        <f t="shared" si="93"/>
        <v/>
      </c>
      <c r="AA198" s="131" t="str">
        <f t="shared" si="93"/>
        <v/>
      </c>
      <c r="AB198" s="131" t="str">
        <f t="shared" si="93"/>
        <v/>
      </c>
      <c r="AC198" s="131" t="str">
        <f t="shared" si="93"/>
        <v/>
      </c>
      <c r="AD198" s="131" t="str">
        <f t="shared" si="93"/>
        <v/>
      </c>
      <c r="AE198" s="131" t="str">
        <f t="shared" si="93"/>
        <v/>
      </c>
      <c r="AF198" s="131" t="str">
        <f t="shared" si="94"/>
        <v/>
      </c>
      <c r="AG198" s="131" t="str">
        <f t="shared" si="94"/>
        <v/>
      </c>
      <c r="AH198" s="131" t="str">
        <f t="shared" si="94"/>
        <v/>
      </c>
      <c r="AI198" s="131" t="str">
        <f t="shared" si="94"/>
        <v/>
      </c>
      <c r="AJ198" s="131" t="str">
        <f t="shared" si="94"/>
        <v/>
      </c>
      <c r="AK198" s="131" t="str">
        <f t="shared" si="94"/>
        <v/>
      </c>
      <c r="AL198" s="131" t="str">
        <f t="shared" si="94"/>
        <v/>
      </c>
      <c r="AM198" s="131" t="str">
        <f t="shared" si="94"/>
        <v/>
      </c>
      <c r="AN198" s="131" t="str">
        <f t="shared" si="94"/>
        <v/>
      </c>
      <c r="AO198" s="131" t="str">
        <f t="shared" si="94"/>
        <v/>
      </c>
      <c r="AP198" s="131" t="str">
        <f t="shared" si="95"/>
        <v/>
      </c>
      <c r="AQ198" s="131" t="str">
        <f t="shared" si="95"/>
        <v/>
      </c>
      <c r="AR198" s="131" t="str">
        <f t="shared" si="95"/>
        <v/>
      </c>
      <c r="AS198" s="131" t="str">
        <f t="shared" si="95"/>
        <v/>
      </c>
      <c r="AT198" s="131" t="str">
        <f t="shared" si="95"/>
        <v/>
      </c>
      <c r="AU198" s="131" t="str">
        <f t="shared" si="95"/>
        <v/>
      </c>
      <c r="AV198" s="131" t="str">
        <f t="shared" si="95"/>
        <v/>
      </c>
      <c r="AW198" s="131" t="str">
        <f t="shared" si="95"/>
        <v/>
      </c>
      <c r="AX198" s="131" t="str">
        <f t="shared" si="95"/>
        <v/>
      </c>
      <c r="AY198" s="131" t="str">
        <f t="shared" si="95"/>
        <v/>
      </c>
      <c r="AZ198" s="131" t="str">
        <f t="shared" si="95"/>
        <v/>
      </c>
    </row>
    <row r="199" spans="1:52" x14ac:dyDescent="0.2">
      <c r="A199" s="135">
        <v>190</v>
      </c>
      <c r="B199" s="131" t="str">
        <f t="shared" si="91"/>
        <v/>
      </c>
      <c r="C199" s="131" t="str">
        <f t="shared" si="91"/>
        <v/>
      </c>
      <c r="D199" s="131" t="str">
        <f t="shared" si="91"/>
        <v/>
      </c>
      <c r="E199" s="131" t="str">
        <f t="shared" si="91"/>
        <v/>
      </c>
      <c r="F199" s="131" t="str">
        <f t="shared" si="91"/>
        <v/>
      </c>
      <c r="G199" s="131" t="str">
        <f t="shared" si="91"/>
        <v/>
      </c>
      <c r="H199" s="131" t="str">
        <f t="shared" si="91"/>
        <v/>
      </c>
      <c r="I199" s="131" t="str">
        <f t="shared" si="91"/>
        <v/>
      </c>
      <c r="J199" s="131" t="str">
        <f t="shared" si="91"/>
        <v/>
      </c>
      <c r="K199" s="131" t="str">
        <f t="shared" si="91"/>
        <v/>
      </c>
      <c r="L199" s="131" t="str">
        <f t="shared" si="92"/>
        <v/>
      </c>
      <c r="M199" s="131" t="str">
        <f t="shared" si="92"/>
        <v/>
      </c>
      <c r="N199" s="131" t="str">
        <f t="shared" si="92"/>
        <v/>
      </c>
      <c r="O199" s="131" t="str">
        <f t="shared" si="92"/>
        <v/>
      </c>
      <c r="P199" s="131" t="str">
        <f t="shared" si="92"/>
        <v/>
      </c>
      <c r="Q199" s="131" t="str">
        <f t="shared" si="92"/>
        <v/>
      </c>
      <c r="R199" s="131" t="str">
        <f t="shared" si="92"/>
        <v/>
      </c>
      <c r="S199" s="131" t="str">
        <f t="shared" si="92"/>
        <v/>
      </c>
      <c r="T199" s="131" t="str">
        <f t="shared" si="92"/>
        <v/>
      </c>
      <c r="U199" s="131" t="str">
        <f t="shared" si="92"/>
        <v/>
      </c>
      <c r="V199" s="131" t="str">
        <f t="shared" si="93"/>
        <v/>
      </c>
      <c r="W199" s="131" t="str">
        <f t="shared" si="93"/>
        <v/>
      </c>
      <c r="X199" s="131" t="str">
        <f t="shared" si="93"/>
        <v/>
      </c>
      <c r="Y199" s="131" t="str">
        <f t="shared" si="93"/>
        <v/>
      </c>
      <c r="Z199" s="131" t="str">
        <f t="shared" si="93"/>
        <v/>
      </c>
      <c r="AA199" s="131" t="str">
        <f t="shared" si="93"/>
        <v/>
      </c>
      <c r="AB199" s="131" t="str">
        <f t="shared" si="93"/>
        <v/>
      </c>
      <c r="AC199" s="131" t="str">
        <f t="shared" si="93"/>
        <v/>
      </c>
      <c r="AD199" s="131" t="str">
        <f t="shared" si="93"/>
        <v/>
      </c>
      <c r="AE199" s="131" t="str">
        <f t="shared" si="93"/>
        <v/>
      </c>
      <c r="AF199" s="131" t="str">
        <f t="shared" si="94"/>
        <v/>
      </c>
      <c r="AG199" s="131" t="str">
        <f t="shared" si="94"/>
        <v/>
      </c>
      <c r="AH199" s="131" t="str">
        <f t="shared" si="94"/>
        <v/>
      </c>
      <c r="AI199" s="131" t="str">
        <f t="shared" si="94"/>
        <v/>
      </c>
      <c r="AJ199" s="131" t="str">
        <f t="shared" si="94"/>
        <v/>
      </c>
      <c r="AK199" s="131" t="str">
        <f t="shared" si="94"/>
        <v/>
      </c>
      <c r="AL199" s="131" t="str">
        <f t="shared" si="94"/>
        <v/>
      </c>
      <c r="AM199" s="131" t="str">
        <f t="shared" si="94"/>
        <v/>
      </c>
      <c r="AN199" s="131" t="str">
        <f t="shared" si="94"/>
        <v/>
      </c>
      <c r="AO199" s="131" t="str">
        <f t="shared" si="94"/>
        <v/>
      </c>
      <c r="AP199" s="131" t="str">
        <f t="shared" si="95"/>
        <v/>
      </c>
      <c r="AQ199" s="131" t="str">
        <f t="shared" si="95"/>
        <v/>
      </c>
      <c r="AR199" s="131" t="str">
        <f t="shared" si="95"/>
        <v/>
      </c>
      <c r="AS199" s="131" t="str">
        <f t="shared" si="95"/>
        <v/>
      </c>
      <c r="AT199" s="131" t="str">
        <f t="shared" si="95"/>
        <v/>
      </c>
      <c r="AU199" s="131" t="str">
        <f t="shared" si="95"/>
        <v/>
      </c>
      <c r="AV199" s="131" t="str">
        <f t="shared" si="95"/>
        <v/>
      </c>
      <c r="AW199" s="131" t="str">
        <f t="shared" si="95"/>
        <v/>
      </c>
      <c r="AX199" s="131" t="str">
        <f t="shared" si="95"/>
        <v/>
      </c>
      <c r="AY199" s="131" t="str">
        <f t="shared" si="95"/>
        <v/>
      </c>
      <c r="AZ199" s="131" t="str">
        <f t="shared" si="95"/>
        <v/>
      </c>
    </row>
    <row r="200" spans="1:52" x14ac:dyDescent="0.2">
      <c r="A200" s="135">
        <v>191</v>
      </c>
      <c r="B200" s="131" t="str">
        <f t="shared" ref="B200:K209" si="96">IFERROR(VLOOKUP($B$3&amp;"_"&amp;B$8&amp;$A200,LookUpTable_CountyName_AllYears,3,FALSE),"")</f>
        <v/>
      </c>
      <c r="C200" s="131" t="str">
        <f t="shared" si="96"/>
        <v/>
      </c>
      <c r="D200" s="131" t="str">
        <f t="shared" si="96"/>
        <v/>
      </c>
      <c r="E200" s="131" t="str">
        <f t="shared" si="96"/>
        <v/>
      </c>
      <c r="F200" s="131" t="str">
        <f t="shared" si="96"/>
        <v/>
      </c>
      <c r="G200" s="131" t="str">
        <f t="shared" si="96"/>
        <v/>
      </c>
      <c r="H200" s="131" t="str">
        <f t="shared" si="96"/>
        <v/>
      </c>
      <c r="I200" s="131" t="str">
        <f t="shared" si="96"/>
        <v/>
      </c>
      <c r="J200" s="131" t="str">
        <f t="shared" si="96"/>
        <v/>
      </c>
      <c r="K200" s="131" t="str">
        <f t="shared" si="96"/>
        <v/>
      </c>
      <c r="L200" s="131" t="str">
        <f t="shared" ref="L200:U209" si="97">IFERROR(VLOOKUP($B$3&amp;"_"&amp;L$8&amp;$A200,LookUpTable_CountyName_AllYears,3,FALSE),"")</f>
        <v/>
      </c>
      <c r="M200" s="131" t="str">
        <f t="shared" si="97"/>
        <v/>
      </c>
      <c r="N200" s="131" t="str">
        <f t="shared" si="97"/>
        <v/>
      </c>
      <c r="O200" s="131" t="str">
        <f t="shared" si="97"/>
        <v/>
      </c>
      <c r="P200" s="131" t="str">
        <f t="shared" si="97"/>
        <v/>
      </c>
      <c r="Q200" s="131" t="str">
        <f t="shared" si="97"/>
        <v/>
      </c>
      <c r="R200" s="131" t="str">
        <f t="shared" si="97"/>
        <v/>
      </c>
      <c r="S200" s="131" t="str">
        <f t="shared" si="97"/>
        <v/>
      </c>
      <c r="T200" s="131" t="str">
        <f t="shared" si="97"/>
        <v/>
      </c>
      <c r="U200" s="131" t="str">
        <f t="shared" si="97"/>
        <v/>
      </c>
      <c r="V200" s="131" t="str">
        <f t="shared" ref="V200:AE209" si="98">IFERROR(VLOOKUP($B$3&amp;"_"&amp;V$8&amp;$A200,LookUpTable_CountyName_AllYears,3,FALSE),"")</f>
        <v/>
      </c>
      <c r="W200" s="131" t="str">
        <f t="shared" si="98"/>
        <v/>
      </c>
      <c r="X200" s="131" t="str">
        <f t="shared" si="98"/>
        <v/>
      </c>
      <c r="Y200" s="131" t="str">
        <f t="shared" si="98"/>
        <v/>
      </c>
      <c r="Z200" s="131" t="str">
        <f t="shared" si="98"/>
        <v/>
      </c>
      <c r="AA200" s="131" t="str">
        <f t="shared" si="98"/>
        <v/>
      </c>
      <c r="AB200" s="131" t="str">
        <f t="shared" si="98"/>
        <v/>
      </c>
      <c r="AC200" s="131" t="str">
        <f t="shared" si="98"/>
        <v/>
      </c>
      <c r="AD200" s="131" t="str">
        <f t="shared" si="98"/>
        <v/>
      </c>
      <c r="AE200" s="131" t="str">
        <f t="shared" si="98"/>
        <v/>
      </c>
      <c r="AF200" s="131" t="str">
        <f t="shared" ref="AF200:AO209" si="99">IFERROR(VLOOKUP($B$3&amp;"_"&amp;AF$8&amp;$A200,LookUpTable_CountyName_AllYears,3,FALSE),"")</f>
        <v/>
      </c>
      <c r="AG200" s="131" t="str">
        <f t="shared" si="99"/>
        <v/>
      </c>
      <c r="AH200" s="131" t="str">
        <f t="shared" si="99"/>
        <v/>
      </c>
      <c r="AI200" s="131" t="str">
        <f t="shared" si="99"/>
        <v/>
      </c>
      <c r="AJ200" s="131" t="str">
        <f t="shared" si="99"/>
        <v/>
      </c>
      <c r="AK200" s="131" t="str">
        <f t="shared" si="99"/>
        <v/>
      </c>
      <c r="AL200" s="131" t="str">
        <f t="shared" si="99"/>
        <v/>
      </c>
      <c r="AM200" s="131" t="str">
        <f t="shared" si="99"/>
        <v/>
      </c>
      <c r="AN200" s="131" t="str">
        <f t="shared" si="99"/>
        <v/>
      </c>
      <c r="AO200" s="131" t="str">
        <f t="shared" si="99"/>
        <v/>
      </c>
      <c r="AP200" s="131" t="str">
        <f t="shared" ref="AP200:AZ209" si="100">IFERROR(VLOOKUP($B$3&amp;"_"&amp;AP$8&amp;$A200,LookUpTable_CountyName_AllYears,3,FALSE),"")</f>
        <v/>
      </c>
      <c r="AQ200" s="131" t="str">
        <f t="shared" si="100"/>
        <v/>
      </c>
      <c r="AR200" s="131" t="str">
        <f t="shared" si="100"/>
        <v/>
      </c>
      <c r="AS200" s="131" t="str">
        <f t="shared" si="100"/>
        <v/>
      </c>
      <c r="AT200" s="131" t="str">
        <f t="shared" si="100"/>
        <v/>
      </c>
      <c r="AU200" s="131" t="str">
        <f t="shared" si="100"/>
        <v/>
      </c>
      <c r="AV200" s="131" t="str">
        <f t="shared" si="100"/>
        <v/>
      </c>
      <c r="AW200" s="131" t="str">
        <f t="shared" si="100"/>
        <v/>
      </c>
      <c r="AX200" s="131" t="str">
        <f t="shared" si="100"/>
        <v/>
      </c>
      <c r="AY200" s="131" t="str">
        <f t="shared" si="100"/>
        <v/>
      </c>
      <c r="AZ200" s="131" t="str">
        <f t="shared" si="100"/>
        <v/>
      </c>
    </row>
    <row r="201" spans="1:52" x14ac:dyDescent="0.2">
      <c r="A201" s="135">
        <v>192</v>
      </c>
      <c r="B201" s="131" t="str">
        <f t="shared" si="96"/>
        <v/>
      </c>
      <c r="C201" s="131" t="str">
        <f t="shared" si="96"/>
        <v/>
      </c>
      <c r="D201" s="131" t="str">
        <f t="shared" si="96"/>
        <v/>
      </c>
      <c r="E201" s="131" t="str">
        <f t="shared" si="96"/>
        <v/>
      </c>
      <c r="F201" s="131" t="str">
        <f t="shared" si="96"/>
        <v/>
      </c>
      <c r="G201" s="131" t="str">
        <f t="shared" si="96"/>
        <v/>
      </c>
      <c r="H201" s="131" t="str">
        <f t="shared" si="96"/>
        <v/>
      </c>
      <c r="I201" s="131" t="str">
        <f t="shared" si="96"/>
        <v/>
      </c>
      <c r="J201" s="131" t="str">
        <f t="shared" si="96"/>
        <v/>
      </c>
      <c r="K201" s="131" t="str">
        <f t="shared" si="96"/>
        <v/>
      </c>
      <c r="L201" s="131" t="str">
        <f t="shared" si="97"/>
        <v/>
      </c>
      <c r="M201" s="131" t="str">
        <f t="shared" si="97"/>
        <v/>
      </c>
      <c r="N201" s="131" t="str">
        <f t="shared" si="97"/>
        <v/>
      </c>
      <c r="O201" s="131" t="str">
        <f t="shared" si="97"/>
        <v/>
      </c>
      <c r="P201" s="131" t="str">
        <f t="shared" si="97"/>
        <v/>
      </c>
      <c r="Q201" s="131" t="str">
        <f t="shared" si="97"/>
        <v/>
      </c>
      <c r="R201" s="131" t="str">
        <f t="shared" si="97"/>
        <v/>
      </c>
      <c r="S201" s="131" t="str">
        <f t="shared" si="97"/>
        <v/>
      </c>
      <c r="T201" s="131" t="str">
        <f t="shared" si="97"/>
        <v/>
      </c>
      <c r="U201" s="131" t="str">
        <f t="shared" si="97"/>
        <v/>
      </c>
      <c r="V201" s="131" t="str">
        <f t="shared" si="98"/>
        <v/>
      </c>
      <c r="W201" s="131" t="str">
        <f t="shared" si="98"/>
        <v/>
      </c>
      <c r="X201" s="131" t="str">
        <f t="shared" si="98"/>
        <v/>
      </c>
      <c r="Y201" s="131" t="str">
        <f t="shared" si="98"/>
        <v/>
      </c>
      <c r="Z201" s="131" t="str">
        <f t="shared" si="98"/>
        <v/>
      </c>
      <c r="AA201" s="131" t="str">
        <f t="shared" si="98"/>
        <v/>
      </c>
      <c r="AB201" s="131" t="str">
        <f t="shared" si="98"/>
        <v/>
      </c>
      <c r="AC201" s="131" t="str">
        <f t="shared" si="98"/>
        <v/>
      </c>
      <c r="AD201" s="131" t="str">
        <f t="shared" si="98"/>
        <v/>
      </c>
      <c r="AE201" s="131" t="str">
        <f t="shared" si="98"/>
        <v/>
      </c>
      <c r="AF201" s="131" t="str">
        <f t="shared" si="99"/>
        <v/>
      </c>
      <c r="AG201" s="131" t="str">
        <f t="shared" si="99"/>
        <v/>
      </c>
      <c r="AH201" s="131" t="str">
        <f t="shared" si="99"/>
        <v/>
      </c>
      <c r="AI201" s="131" t="str">
        <f t="shared" si="99"/>
        <v/>
      </c>
      <c r="AJ201" s="131" t="str">
        <f t="shared" si="99"/>
        <v/>
      </c>
      <c r="AK201" s="131" t="str">
        <f t="shared" si="99"/>
        <v/>
      </c>
      <c r="AL201" s="131" t="str">
        <f t="shared" si="99"/>
        <v/>
      </c>
      <c r="AM201" s="131" t="str">
        <f t="shared" si="99"/>
        <v/>
      </c>
      <c r="AN201" s="131" t="str">
        <f t="shared" si="99"/>
        <v/>
      </c>
      <c r="AO201" s="131" t="str">
        <f t="shared" si="99"/>
        <v/>
      </c>
      <c r="AP201" s="131" t="str">
        <f t="shared" si="100"/>
        <v/>
      </c>
      <c r="AQ201" s="131" t="str">
        <f t="shared" si="100"/>
        <v/>
      </c>
      <c r="AR201" s="131" t="str">
        <f t="shared" si="100"/>
        <v/>
      </c>
      <c r="AS201" s="131" t="str">
        <f t="shared" si="100"/>
        <v/>
      </c>
      <c r="AT201" s="131" t="str">
        <f t="shared" si="100"/>
        <v/>
      </c>
      <c r="AU201" s="131" t="str">
        <f t="shared" si="100"/>
        <v/>
      </c>
      <c r="AV201" s="131" t="str">
        <f t="shared" si="100"/>
        <v/>
      </c>
      <c r="AW201" s="131" t="str">
        <f t="shared" si="100"/>
        <v/>
      </c>
      <c r="AX201" s="131" t="str">
        <f t="shared" si="100"/>
        <v/>
      </c>
      <c r="AY201" s="131" t="str">
        <f t="shared" si="100"/>
        <v/>
      </c>
      <c r="AZ201" s="131" t="str">
        <f t="shared" si="100"/>
        <v/>
      </c>
    </row>
    <row r="202" spans="1:52" x14ac:dyDescent="0.2">
      <c r="A202" s="135">
        <v>193</v>
      </c>
      <c r="B202" s="131" t="str">
        <f t="shared" si="96"/>
        <v/>
      </c>
      <c r="C202" s="131" t="str">
        <f t="shared" si="96"/>
        <v/>
      </c>
      <c r="D202" s="131" t="str">
        <f t="shared" si="96"/>
        <v/>
      </c>
      <c r="E202" s="131" t="str">
        <f t="shared" si="96"/>
        <v/>
      </c>
      <c r="F202" s="131" t="str">
        <f t="shared" si="96"/>
        <v/>
      </c>
      <c r="G202" s="131" t="str">
        <f t="shared" si="96"/>
        <v/>
      </c>
      <c r="H202" s="131" t="str">
        <f t="shared" si="96"/>
        <v/>
      </c>
      <c r="I202" s="131" t="str">
        <f t="shared" si="96"/>
        <v/>
      </c>
      <c r="J202" s="131" t="str">
        <f t="shared" si="96"/>
        <v/>
      </c>
      <c r="K202" s="131" t="str">
        <f t="shared" si="96"/>
        <v/>
      </c>
      <c r="L202" s="131" t="str">
        <f t="shared" si="97"/>
        <v/>
      </c>
      <c r="M202" s="131" t="str">
        <f t="shared" si="97"/>
        <v/>
      </c>
      <c r="N202" s="131" t="str">
        <f t="shared" si="97"/>
        <v/>
      </c>
      <c r="O202" s="131" t="str">
        <f t="shared" si="97"/>
        <v/>
      </c>
      <c r="P202" s="131" t="str">
        <f t="shared" si="97"/>
        <v/>
      </c>
      <c r="Q202" s="131" t="str">
        <f t="shared" si="97"/>
        <v/>
      </c>
      <c r="R202" s="131" t="str">
        <f t="shared" si="97"/>
        <v/>
      </c>
      <c r="S202" s="131" t="str">
        <f t="shared" si="97"/>
        <v/>
      </c>
      <c r="T202" s="131" t="str">
        <f t="shared" si="97"/>
        <v/>
      </c>
      <c r="U202" s="131" t="str">
        <f t="shared" si="97"/>
        <v/>
      </c>
      <c r="V202" s="131" t="str">
        <f t="shared" si="98"/>
        <v/>
      </c>
      <c r="W202" s="131" t="str">
        <f t="shared" si="98"/>
        <v/>
      </c>
      <c r="X202" s="131" t="str">
        <f t="shared" si="98"/>
        <v/>
      </c>
      <c r="Y202" s="131" t="str">
        <f t="shared" si="98"/>
        <v/>
      </c>
      <c r="Z202" s="131" t="str">
        <f t="shared" si="98"/>
        <v/>
      </c>
      <c r="AA202" s="131" t="str">
        <f t="shared" si="98"/>
        <v/>
      </c>
      <c r="AB202" s="131" t="str">
        <f t="shared" si="98"/>
        <v/>
      </c>
      <c r="AC202" s="131" t="str">
        <f t="shared" si="98"/>
        <v/>
      </c>
      <c r="AD202" s="131" t="str">
        <f t="shared" si="98"/>
        <v/>
      </c>
      <c r="AE202" s="131" t="str">
        <f t="shared" si="98"/>
        <v/>
      </c>
      <c r="AF202" s="131" t="str">
        <f t="shared" si="99"/>
        <v/>
      </c>
      <c r="AG202" s="131" t="str">
        <f t="shared" si="99"/>
        <v/>
      </c>
      <c r="AH202" s="131" t="str">
        <f t="shared" si="99"/>
        <v/>
      </c>
      <c r="AI202" s="131" t="str">
        <f t="shared" si="99"/>
        <v/>
      </c>
      <c r="AJ202" s="131" t="str">
        <f t="shared" si="99"/>
        <v/>
      </c>
      <c r="AK202" s="131" t="str">
        <f t="shared" si="99"/>
        <v/>
      </c>
      <c r="AL202" s="131" t="str">
        <f t="shared" si="99"/>
        <v/>
      </c>
      <c r="AM202" s="131" t="str">
        <f t="shared" si="99"/>
        <v/>
      </c>
      <c r="AN202" s="131" t="str">
        <f t="shared" si="99"/>
        <v/>
      </c>
      <c r="AO202" s="131" t="str">
        <f t="shared" si="99"/>
        <v/>
      </c>
      <c r="AP202" s="131" t="str">
        <f t="shared" si="100"/>
        <v/>
      </c>
      <c r="AQ202" s="131" t="str">
        <f t="shared" si="100"/>
        <v/>
      </c>
      <c r="AR202" s="131" t="str">
        <f t="shared" si="100"/>
        <v/>
      </c>
      <c r="AS202" s="131" t="str">
        <f t="shared" si="100"/>
        <v/>
      </c>
      <c r="AT202" s="131" t="str">
        <f t="shared" si="100"/>
        <v/>
      </c>
      <c r="AU202" s="131" t="str">
        <f t="shared" si="100"/>
        <v/>
      </c>
      <c r="AV202" s="131" t="str">
        <f t="shared" si="100"/>
        <v/>
      </c>
      <c r="AW202" s="131" t="str">
        <f t="shared" si="100"/>
        <v/>
      </c>
      <c r="AX202" s="131" t="str">
        <f t="shared" si="100"/>
        <v/>
      </c>
      <c r="AY202" s="131" t="str">
        <f t="shared" si="100"/>
        <v/>
      </c>
      <c r="AZ202" s="131" t="str">
        <f t="shared" si="100"/>
        <v/>
      </c>
    </row>
    <row r="203" spans="1:52" x14ac:dyDescent="0.2">
      <c r="A203" s="135">
        <v>194</v>
      </c>
      <c r="B203" s="131" t="str">
        <f t="shared" si="96"/>
        <v/>
      </c>
      <c r="C203" s="131" t="str">
        <f t="shared" si="96"/>
        <v/>
      </c>
      <c r="D203" s="131" t="str">
        <f t="shared" si="96"/>
        <v/>
      </c>
      <c r="E203" s="131" t="str">
        <f t="shared" si="96"/>
        <v/>
      </c>
      <c r="F203" s="131" t="str">
        <f t="shared" si="96"/>
        <v/>
      </c>
      <c r="G203" s="131" t="str">
        <f t="shared" si="96"/>
        <v/>
      </c>
      <c r="H203" s="131" t="str">
        <f t="shared" si="96"/>
        <v/>
      </c>
      <c r="I203" s="131" t="str">
        <f t="shared" si="96"/>
        <v/>
      </c>
      <c r="J203" s="131" t="str">
        <f t="shared" si="96"/>
        <v/>
      </c>
      <c r="K203" s="131" t="str">
        <f t="shared" si="96"/>
        <v/>
      </c>
      <c r="L203" s="131" t="str">
        <f t="shared" si="97"/>
        <v/>
      </c>
      <c r="M203" s="131" t="str">
        <f t="shared" si="97"/>
        <v/>
      </c>
      <c r="N203" s="131" t="str">
        <f t="shared" si="97"/>
        <v/>
      </c>
      <c r="O203" s="131" t="str">
        <f t="shared" si="97"/>
        <v/>
      </c>
      <c r="P203" s="131" t="str">
        <f t="shared" si="97"/>
        <v/>
      </c>
      <c r="Q203" s="131" t="str">
        <f t="shared" si="97"/>
        <v/>
      </c>
      <c r="R203" s="131" t="str">
        <f t="shared" si="97"/>
        <v/>
      </c>
      <c r="S203" s="131" t="str">
        <f t="shared" si="97"/>
        <v/>
      </c>
      <c r="T203" s="131" t="str">
        <f t="shared" si="97"/>
        <v/>
      </c>
      <c r="U203" s="131" t="str">
        <f t="shared" si="97"/>
        <v/>
      </c>
      <c r="V203" s="131" t="str">
        <f t="shared" si="98"/>
        <v/>
      </c>
      <c r="W203" s="131" t="str">
        <f t="shared" si="98"/>
        <v/>
      </c>
      <c r="X203" s="131" t="str">
        <f t="shared" si="98"/>
        <v/>
      </c>
      <c r="Y203" s="131" t="str">
        <f t="shared" si="98"/>
        <v/>
      </c>
      <c r="Z203" s="131" t="str">
        <f t="shared" si="98"/>
        <v/>
      </c>
      <c r="AA203" s="131" t="str">
        <f t="shared" si="98"/>
        <v/>
      </c>
      <c r="AB203" s="131" t="str">
        <f t="shared" si="98"/>
        <v/>
      </c>
      <c r="AC203" s="131" t="str">
        <f t="shared" si="98"/>
        <v/>
      </c>
      <c r="AD203" s="131" t="str">
        <f t="shared" si="98"/>
        <v/>
      </c>
      <c r="AE203" s="131" t="str">
        <f t="shared" si="98"/>
        <v/>
      </c>
      <c r="AF203" s="131" t="str">
        <f t="shared" si="99"/>
        <v/>
      </c>
      <c r="AG203" s="131" t="str">
        <f t="shared" si="99"/>
        <v/>
      </c>
      <c r="AH203" s="131" t="str">
        <f t="shared" si="99"/>
        <v/>
      </c>
      <c r="AI203" s="131" t="str">
        <f t="shared" si="99"/>
        <v/>
      </c>
      <c r="AJ203" s="131" t="str">
        <f t="shared" si="99"/>
        <v/>
      </c>
      <c r="AK203" s="131" t="str">
        <f t="shared" si="99"/>
        <v/>
      </c>
      <c r="AL203" s="131" t="str">
        <f t="shared" si="99"/>
        <v/>
      </c>
      <c r="AM203" s="131" t="str">
        <f t="shared" si="99"/>
        <v/>
      </c>
      <c r="AN203" s="131" t="str">
        <f t="shared" si="99"/>
        <v/>
      </c>
      <c r="AO203" s="131" t="str">
        <f t="shared" si="99"/>
        <v/>
      </c>
      <c r="AP203" s="131" t="str">
        <f t="shared" si="100"/>
        <v/>
      </c>
      <c r="AQ203" s="131" t="str">
        <f t="shared" si="100"/>
        <v/>
      </c>
      <c r="AR203" s="131" t="str">
        <f t="shared" si="100"/>
        <v/>
      </c>
      <c r="AS203" s="131" t="str">
        <f t="shared" si="100"/>
        <v/>
      </c>
      <c r="AT203" s="131" t="str">
        <f t="shared" si="100"/>
        <v/>
      </c>
      <c r="AU203" s="131" t="str">
        <f t="shared" si="100"/>
        <v/>
      </c>
      <c r="AV203" s="131" t="str">
        <f t="shared" si="100"/>
        <v/>
      </c>
      <c r="AW203" s="131" t="str">
        <f t="shared" si="100"/>
        <v/>
      </c>
      <c r="AX203" s="131" t="str">
        <f t="shared" si="100"/>
        <v/>
      </c>
      <c r="AY203" s="131" t="str">
        <f t="shared" si="100"/>
        <v/>
      </c>
      <c r="AZ203" s="131" t="str">
        <f t="shared" si="100"/>
        <v/>
      </c>
    </row>
    <row r="204" spans="1:52" x14ac:dyDescent="0.2">
      <c r="A204" s="135">
        <v>195</v>
      </c>
      <c r="B204" s="131" t="str">
        <f t="shared" si="96"/>
        <v/>
      </c>
      <c r="C204" s="131" t="str">
        <f t="shared" si="96"/>
        <v/>
      </c>
      <c r="D204" s="131" t="str">
        <f t="shared" si="96"/>
        <v/>
      </c>
      <c r="E204" s="131" t="str">
        <f t="shared" si="96"/>
        <v/>
      </c>
      <c r="F204" s="131" t="str">
        <f t="shared" si="96"/>
        <v/>
      </c>
      <c r="G204" s="131" t="str">
        <f t="shared" si="96"/>
        <v/>
      </c>
      <c r="H204" s="131" t="str">
        <f t="shared" si="96"/>
        <v/>
      </c>
      <c r="I204" s="131" t="str">
        <f t="shared" si="96"/>
        <v/>
      </c>
      <c r="J204" s="131" t="str">
        <f t="shared" si="96"/>
        <v/>
      </c>
      <c r="K204" s="131" t="str">
        <f t="shared" si="96"/>
        <v/>
      </c>
      <c r="L204" s="131" t="str">
        <f t="shared" si="97"/>
        <v/>
      </c>
      <c r="M204" s="131" t="str">
        <f t="shared" si="97"/>
        <v/>
      </c>
      <c r="N204" s="131" t="str">
        <f t="shared" si="97"/>
        <v/>
      </c>
      <c r="O204" s="131" t="str">
        <f t="shared" si="97"/>
        <v/>
      </c>
      <c r="P204" s="131" t="str">
        <f t="shared" si="97"/>
        <v/>
      </c>
      <c r="Q204" s="131" t="str">
        <f t="shared" si="97"/>
        <v/>
      </c>
      <c r="R204" s="131" t="str">
        <f t="shared" si="97"/>
        <v/>
      </c>
      <c r="S204" s="131" t="str">
        <f t="shared" si="97"/>
        <v/>
      </c>
      <c r="T204" s="131" t="str">
        <f t="shared" si="97"/>
        <v/>
      </c>
      <c r="U204" s="131" t="str">
        <f t="shared" si="97"/>
        <v/>
      </c>
      <c r="V204" s="131" t="str">
        <f t="shared" si="98"/>
        <v/>
      </c>
      <c r="W204" s="131" t="str">
        <f t="shared" si="98"/>
        <v/>
      </c>
      <c r="X204" s="131" t="str">
        <f t="shared" si="98"/>
        <v/>
      </c>
      <c r="Y204" s="131" t="str">
        <f t="shared" si="98"/>
        <v/>
      </c>
      <c r="Z204" s="131" t="str">
        <f t="shared" si="98"/>
        <v/>
      </c>
      <c r="AA204" s="131" t="str">
        <f t="shared" si="98"/>
        <v/>
      </c>
      <c r="AB204" s="131" t="str">
        <f t="shared" si="98"/>
        <v/>
      </c>
      <c r="AC204" s="131" t="str">
        <f t="shared" si="98"/>
        <v/>
      </c>
      <c r="AD204" s="131" t="str">
        <f t="shared" si="98"/>
        <v/>
      </c>
      <c r="AE204" s="131" t="str">
        <f t="shared" si="98"/>
        <v/>
      </c>
      <c r="AF204" s="131" t="str">
        <f t="shared" si="99"/>
        <v/>
      </c>
      <c r="AG204" s="131" t="str">
        <f t="shared" si="99"/>
        <v/>
      </c>
      <c r="AH204" s="131" t="str">
        <f t="shared" si="99"/>
        <v/>
      </c>
      <c r="AI204" s="131" t="str">
        <f t="shared" si="99"/>
        <v/>
      </c>
      <c r="AJ204" s="131" t="str">
        <f t="shared" si="99"/>
        <v/>
      </c>
      <c r="AK204" s="131" t="str">
        <f t="shared" si="99"/>
        <v/>
      </c>
      <c r="AL204" s="131" t="str">
        <f t="shared" si="99"/>
        <v/>
      </c>
      <c r="AM204" s="131" t="str">
        <f t="shared" si="99"/>
        <v/>
      </c>
      <c r="AN204" s="131" t="str">
        <f t="shared" si="99"/>
        <v/>
      </c>
      <c r="AO204" s="131" t="str">
        <f t="shared" si="99"/>
        <v/>
      </c>
      <c r="AP204" s="131" t="str">
        <f t="shared" si="100"/>
        <v/>
      </c>
      <c r="AQ204" s="131" t="str">
        <f t="shared" si="100"/>
        <v/>
      </c>
      <c r="AR204" s="131" t="str">
        <f t="shared" si="100"/>
        <v/>
      </c>
      <c r="AS204" s="131" t="str">
        <f t="shared" si="100"/>
        <v/>
      </c>
      <c r="AT204" s="131" t="str">
        <f t="shared" si="100"/>
        <v/>
      </c>
      <c r="AU204" s="131" t="str">
        <f t="shared" si="100"/>
        <v/>
      </c>
      <c r="AV204" s="131" t="str">
        <f t="shared" si="100"/>
        <v/>
      </c>
      <c r="AW204" s="131" t="str">
        <f t="shared" si="100"/>
        <v/>
      </c>
      <c r="AX204" s="131" t="str">
        <f t="shared" si="100"/>
        <v/>
      </c>
      <c r="AY204" s="131" t="str">
        <f t="shared" si="100"/>
        <v/>
      </c>
      <c r="AZ204" s="131" t="str">
        <f t="shared" si="100"/>
        <v/>
      </c>
    </row>
    <row r="205" spans="1:52" x14ac:dyDescent="0.2">
      <c r="A205" s="135">
        <v>196</v>
      </c>
      <c r="B205" s="131" t="str">
        <f t="shared" si="96"/>
        <v/>
      </c>
      <c r="C205" s="131" t="str">
        <f t="shared" si="96"/>
        <v/>
      </c>
      <c r="D205" s="131" t="str">
        <f t="shared" si="96"/>
        <v/>
      </c>
      <c r="E205" s="131" t="str">
        <f t="shared" si="96"/>
        <v/>
      </c>
      <c r="F205" s="131" t="str">
        <f t="shared" si="96"/>
        <v/>
      </c>
      <c r="G205" s="131" t="str">
        <f t="shared" si="96"/>
        <v/>
      </c>
      <c r="H205" s="131" t="str">
        <f t="shared" si="96"/>
        <v/>
      </c>
      <c r="I205" s="131" t="str">
        <f t="shared" si="96"/>
        <v/>
      </c>
      <c r="J205" s="131" t="str">
        <f t="shared" si="96"/>
        <v/>
      </c>
      <c r="K205" s="131" t="str">
        <f t="shared" si="96"/>
        <v/>
      </c>
      <c r="L205" s="131" t="str">
        <f t="shared" si="97"/>
        <v/>
      </c>
      <c r="M205" s="131" t="str">
        <f t="shared" si="97"/>
        <v/>
      </c>
      <c r="N205" s="131" t="str">
        <f t="shared" si="97"/>
        <v/>
      </c>
      <c r="O205" s="131" t="str">
        <f t="shared" si="97"/>
        <v/>
      </c>
      <c r="P205" s="131" t="str">
        <f t="shared" si="97"/>
        <v/>
      </c>
      <c r="Q205" s="131" t="str">
        <f t="shared" si="97"/>
        <v/>
      </c>
      <c r="R205" s="131" t="str">
        <f t="shared" si="97"/>
        <v/>
      </c>
      <c r="S205" s="131" t="str">
        <f t="shared" si="97"/>
        <v/>
      </c>
      <c r="T205" s="131" t="str">
        <f t="shared" si="97"/>
        <v/>
      </c>
      <c r="U205" s="131" t="str">
        <f t="shared" si="97"/>
        <v/>
      </c>
      <c r="V205" s="131" t="str">
        <f t="shared" si="98"/>
        <v/>
      </c>
      <c r="W205" s="131" t="str">
        <f t="shared" si="98"/>
        <v/>
      </c>
      <c r="X205" s="131" t="str">
        <f t="shared" si="98"/>
        <v/>
      </c>
      <c r="Y205" s="131" t="str">
        <f t="shared" si="98"/>
        <v/>
      </c>
      <c r="Z205" s="131" t="str">
        <f t="shared" si="98"/>
        <v/>
      </c>
      <c r="AA205" s="131" t="str">
        <f t="shared" si="98"/>
        <v/>
      </c>
      <c r="AB205" s="131" t="str">
        <f t="shared" si="98"/>
        <v/>
      </c>
      <c r="AC205" s="131" t="str">
        <f t="shared" si="98"/>
        <v/>
      </c>
      <c r="AD205" s="131" t="str">
        <f t="shared" si="98"/>
        <v/>
      </c>
      <c r="AE205" s="131" t="str">
        <f t="shared" si="98"/>
        <v/>
      </c>
      <c r="AF205" s="131" t="str">
        <f t="shared" si="99"/>
        <v/>
      </c>
      <c r="AG205" s="131" t="str">
        <f t="shared" si="99"/>
        <v/>
      </c>
      <c r="AH205" s="131" t="str">
        <f t="shared" si="99"/>
        <v/>
      </c>
      <c r="AI205" s="131" t="str">
        <f t="shared" si="99"/>
        <v/>
      </c>
      <c r="AJ205" s="131" t="str">
        <f t="shared" si="99"/>
        <v/>
      </c>
      <c r="AK205" s="131" t="str">
        <f t="shared" si="99"/>
        <v/>
      </c>
      <c r="AL205" s="131" t="str">
        <f t="shared" si="99"/>
        <v/>
      </c>
      <c r="AM205" s="131" t="str">
        <f t="shared" si="99"/>
        <v/>
      </c>
      <c r="AN205" s="131" t="str">
        <f t="shared" si="99"/>
        <v/>
      </c>
      <c r="AO205" s="131" t="str">
        <f t="shared" si="99"/>
        <v/>
      </c>
      <c r="AP205" s="131" t="str">
        <f t="shared" si="100"/>
        <v/>
      </c>
      <c r="AQ205" s="131" t="str">
        <f t="shared" si="100"/>
        <v/>
      </c>
      <c r="AR205" s="131" t="str">
        <f t="shared" si="100"/>
        <v/>
      </c>
      <c r="AS205" s="131" t="str">
        <f t="shared" si="100"/>
        <v/>
      </c>
      <c r="AT205" s="131" t="str">
        <f t="shared" si="100"/>
        <v/>
      </c>
      <c r="AU205" s="131" t="str">
        <f t="shared" si="100"/>
        <v/>
      </c>
      <c r="AV205" s="131" t="str">
        <f t="shared" si="100"/>
        <v/>
      </c>
      <c r="AW205" s="131" t="str">
        <f t="shared" si="100"/>
        <v/>
      </c>
      <c r="AX205" s="131" t="str">
        <f t="shared" si="100"/>
        <v/>
      </c>
      <c r="AY205" s="131" t="str">
        <f t="shared" si="100"/>
        <v/>
      </c>
      <c r="AZ205" s="131" t="str">
        <f t="shared" si="100"/>
        <v/>
      </c>
    </row>
    <row r="206" spans="1:52" x14ac:dyDescent="0.2">
      <c r="A206" s="135">
        <v>197</v>
      </c>
      <c r="B206" s="131" t="str">
        <f t="shared" si="96"/>
        <v/>
      </c>
      <c r="C206" s="131" t="str">
        <f t="shared" si="96"/>
        <v/>
      </c>
      <c r="D206" s="131" t="str">
        <f t="shared" si="96"/>
        <v/>
      </c>
      <c r="E206" s="131" t="str">
        <f t="shared" si="96"/>
        <v/>
      </c>
      <c r="F206" s="131" t="str">
        <f t="shared" si="96"/>
        <v/>
      </c>
      <c r="G206" s="131" t="str">
        <f t="shared" si="96"/>
        <v/>
      </c>
      <c r="H206" s="131" t="str">
        <f t="shared" si="96"/>
        <v/>
      </c>
      <c r="I206" s="131" t="str">
        <f t="shared" si="96"/>
        <v/>
      </c>
      <c r="J206" s="131" t="str">
        <f t="shared" si="96"/>
        <v/>
      </c>
      <c r="K206" s="131" t="str">
        <f t="shared" si="96"/>
        <v/>
      </c>
      <c r="L206" s="131" t="str">
        <f t="shared" si="97"/>
        <v/>
      </c>
      <c r="M206" s="131" t="str">
        <f t="shared" si="97"/>
        <v/>
      </c>
      <c r="N206" s="131" t="str">
        <f t="shared" si="97"/>
        <v/>
      </c>
      <c r="O206" s="131" t="str">
        <f t="shared" si="97"/>
        <v/>
      </c>
      <c r="P206" s="131" t="str">
        <f t="shared" si="97"/>
        <v/>
      </c>
      <c r="Q206" s="131" t="str">
        <f t="shared" si="97"/>
        <v/>
      </c>
      <c r="R206" s="131" t="str">
        <f t="shared" si="97"/>
        <v/>
      </c>
      <c r="S206" s="131" t="str">
        <f t="shared" si="97"/>
        <v/>
      </c>
      <c r="T206" s="131" t="str">
        <f t="shared" si="97"/>
        <v/>
      </c>
      <c r="U206" s="131" t="str">
        <f t="shared" si="97"/>
        <v/>
      </c>
      <c r="V206" s="131" t="str">
        <f t="shared" si="98"/>
        <v/>
      </c>
      <c r="W206" s="131" t="str">
        <f t="shared" si="98"/>
        <v/>
      </c>
      <c r="X206" s="131" t="str">
        <f t="shared" si="98"/>
        <v/>
      </c>
      <c r="Y206" s="131" t="str">
        <f t="shared" si="98"/>
        <v/>
      </c>
      <c r="Z206" s="131" t="str">
        <f t="shared" si="98"/>
        <v/>
      </c>
      <c r="AA206" s="131" t="str">
        <f t="shared" si="98"/>
        <v/>
      </c>
      <c r="AB206" s="131" t="str">
        <f t="shared" si="98"/>
        <v/>
      </c>
      <c r="AC206" s="131" t="str">
        <f t="shared" si="98"/>
        <v/>
      </c>
      <c r="AD206" s="131" t="str">
        <f t="shared" si="98"/>
        <v/>
      </c>
      <c r="AE206" s="131" t="str">
        <f t="shared" si="98"/>
        <v/>
      </c>
      <c r="AF206" s="131" t="str">
        <f t="shared" si="99"/>
        <v/>
      </c>
      <c r="AG206" s="131" t="str">
        <f t="shared" si="99"/>
        <v/>
      </c>
      <c r="AH206" s="131" t="str">
        <f t="shared" si="99"/>
        <v/>
      </c>
      <c r="AI206" s="131" t="str">
        <f t="shared" si="99"/>
        <v/>
      </c>
      <c r="AJ206" s="131" t="str">
        <f t="shared" si="99"/>
        <v/>
      </c>
      <c r="AK206" s="131" t="str">
        <f t="shared" si="99"/>
        <v/>
      </c>
      <c r="AL206" s="131" t="str">
        <f t="shared" si="99"/>
        <v/>
      </c>
      <c r="AM206" s="131" t="str">
        <f t="shared" si="99"/>
        <v/>
      </c>
      <c r="AN206" s="131" t="str">
        <f t="shared" si="99"/>
        <v/>
      </c>
      <c r="AO206" s="131" t="str">
        <f t="shared" si="99"/>
        <v/>
      </c>
      <c r="AP206" s="131" t="str">
        <f t="shared" si="100"/>
        <v/>
      </c>
      <c r="AQ206" s="131" t="str">
        <f t="shared" si="100"/>
        <v/>
      </c>
      <c r="AR206" s="131" t="str">
        <f t="shared" si="100"/>
        <v/>
      </c>
      <c r="AS206" s="131" t="str">
        <f t="shared" si="100"/>
        <v/>
      </c>
      <c r="AT206" s="131" t="str">
        <f t="shared" si="100"/>
        <v/>
      </c>
      <c r="AU206" s="131" t="str">
        <f t="shared" si="100"/>
        <v/>
      </c>
      <c r="AV206" s="131" t="str">
        <f t="shared" si="100"/>
        <v/>
      </c>
      <c r="AW206" s="131" t="str">
        <f t="shared" si="100"/>
        <v/>
      </c>
      <c r="AX206" s="131" t="str">
        <f t="shared" si="100"/>
        <v/>
      </c>
      <c r="AY206" s="131" t="str">
        <f t="shared" si="100"/>
        <v/>
      </c>
      <c r="AZ206" s="131" t="str">
        <f t="shared" si="100"/>
        <v/>
      </c>
    </row>
    <row r="207" spans="1:52" x14ac:dyDescent="0.2">
      <c r="A207" s="135">
        <v>198</v>
      </c>
      <c r="B207" s="131" t="str">
        <f t="shared" si="96"/>
        <v/>
      </c>
      <c r="C207" s="131" t="str">
        <f t="shared" si="96"/>
        <v/>
      </c>
      <c r="D207" s="131" t="str">
        <f t="shared" si="96"/>
        <v/>
      </c>
      <c r="E207" s="131" t="str">
        <f t="shared" si="96"/>
        <v/>
      </c>
      <c r="F207" s="131" t="str">
        <f t="shared" si="96"/>
        <v/>
      </c>
      <c r="G207" s="131" t="str">
        <f t="shared" si="96"/>
        <v/>
      </c>
      <c r="H207" s="131" t="str">
        <f t="shared" si="96"/>
        <v/>
      </c>
      <c r="I207" s="131" t="str">
        <f t="shared" si="96"/>
        <v/>
      </c>
      <c r="J207" s="131" t="str">
        <f t="shared" si="96"/>
        <v/>
      </c>
      <c r="K207" s="131" t="str">
        <f t="shared" si="96"/>
        <v/>
      </c>
      <c r="L207" s="131" t="str">
        <f t="shared" si="97"/>
        <v/>
      </c>
      <c r="M207" s="131" t="str">
        <f t="shared" si="97"/>
        <v/>
      </c>
      <c r="N207" s="131" t="str">
        <f t="shared" si="97"/>
        <v/>
      </c>
      <c r="O207" s="131" t="str">
        <f t="shared" si="97"/>
        <v/>
      </c>
      <c r="P207" s="131" t="str">
        <f t="shared" si="97"/>
        <v/>
      </c>
      <c r="Q207" s="131" t="str">
        <f t="shared" si="97"/>
        <v/>
      </c>
      <c r="R207" s="131" t="str">
        <f t="shared" si="97"/>
        <v/>
      </c>
      <c r="S207" s="131" t="str">
        <f t="shared" si="97"/>
        <v/>
      </c>
      <c r="T207" s="131" t="str">
        <f t="shared" si="97"/>
        <v/>
      </c>
      <c r="U207" s="131" t="str">
        <f t="shared" si="97"/>
        <v/>
      </c>
      <c r="V207" s="131" t="str">
        <f t="shared" si="98"/>
        <v/>
      </c>
      <c r="W207" s="131" t="str">
        <f t="shared" si="98"/>
        <v/>
      </c>
      <c r="X207" s="131" t="str">
        <f t="shared" si="98"/>
        <v/>
      </c>
      <c r="Y207" s="131" t="str">
        <f t="shared" si="98"/>
        <v/>
      </c>
      <c r="Z207" s="131" t="str">
        <f t="shared" si="98"/>
        <v/>
      </c>
      <c r="AA207" s="131" t="str">
        <f t="shared" si="98"/>
        <v/>
      </c>
      <c r="AB207" s="131" t="str">
        <f t="shared" si="98"/>
        <v/>
      </c>
      <c r="AC207" s="131" t="str">
        <f t="shared" si="98"/>
        <v/>
      </c>
      <c r="AD207" s="131" t="str">
        <f t="shared" si="98"/>
        <v/>
      </c>
      <c r="AE207" s="131" t="str">
        <f t="shared" si="98"/>
        <v/>
      </c>
      <c r="AF207" s="131" t="str">
        <f t="shared" si="99"/>
        <v/>
      </c>
      <c r="AG207" s="131" t="str">
        <f t="shared" si="99"/>
        <v/>
      </c>
      <c r="AH207" s="131" t="str">
        <f t="shared" si="99"/>
        <v/>
      </c>
      <c r="AI207" s="131" t="str">
        <f t="shared" si="99"/>
        <v/>
      </c>
      <c r="AJ207" s="131" t="str">
        <f t="shared" si="99"/>
        <v/>
      </c>
      <c r="AK207" s="131" t="str">
        <f t="shared" si="99"/>
        <v/>
      </c>
      <c r="AL207" s="131" t="str">
        <f t="shared" si="99"/>
        <v/>
      </c>
      <c r="AM207" s="131" t="str">
        <f t="shared" si="99"/>
        <v/>
      </c>
      <c r="AN207" s="131" t="str">
        <f t="shared" si="99"/>
        <v/>
      </c>
      <c r="AO207" s="131" t="str">
        <f t="shared" si="99"/>
        <v/>
      </c>
      <c r="AP207" s="131" t="str">
        <f t="shared" si="100"/>
        <v/>
      </c>
      <c r="AQ207" s="131" t="str">
        <f t="shared" si="100"/>
        <v/>
      </c>
      <c r="AR207" s="131" t="str">
        <f t="shared" si="100"/>
        <v/>
      </c>
      <c r="AS207" s="131" t="str">
        <f t="shared" si="100"/>
        <v/>
      </c>
      <c r="AT207" s="131" t="str">
        <f t="shared" si="100"/>
        <v/>
      </c>
      <c r="AU207" s="131" t="str">
        <f t="shared" si="100"/>
        <v/>
      </c>
      <c r="AV207" s="131" t="str">
        <f t="shared" si="100"/>
        <v/>
      </c>
      <c r="AW207" s="131" t="str">
        <f t="shared" si="100"/>
        <v/>
      </c>
      <c r="AX207" s="131" t="str">
        <f t="shared" si="100"/>
        <v/>
      </c>
      <c r="AY207" s="131" t="str">
        <f t="shared" si="100"/>
        <v/>
      </c>
      <c r="AZ207" s="131" t="str">
        <f t="shared" si="100"/>
        <v/>
      </c>
    </row>
    <row r="208" spans="1:52" x14ac:dyDescent="0.2">
      <c r="A208" s="135">
        <v>199</v>
      </c>
      <c r="B208" s="131" t="str">
        <f t="shared" si="96"/>
        <v/>
      </c>
      <c r="C208" s="131" t="str">
        <f t="shared" si="96"/>
        <v/>
      </c>
      <c r="D208" s="131" t="str">
        <f t="shared" si="96"/>
        <v/>
      </c>
      <c r="E208" s="131" t="str">
        <f t="shared" si="96"/>
        <v/>
      </c>
      <c r="F208" s="131" t="str">
        <f t="shared" si="96"/>
        <v/>
      </c>
      <c r="G208" s="131" t="str">
        <f t="shared" si="96"/>
        <v/>
      </c>
      <c r="H208" s="131" t="str">
        <f t="shared" si="96"/>
        <v/>
      </c>
      <c r="I208" s="131" t="str">
        <f t="shared" si="96"/>
        <v/>
      </c>
      <c r="J208" s="131" t="str">
        <f t="shared" si="96"/>
        <v/>
      </c>
      <c r="K208" s="131" t="str">
        <f t="shared" si="96"/>
        <v/>
      </c>
      <c r="L208" s="131" t="str">
        <f t="shared" si="97"/>
        <v/>
      </c>
      <c r="M208" s="131" t="str">
        <f t="shared" si="97"/>
        <v/>
      </c>
      <c r="N208" s="131" t="str">
        <f t="shared" si="97"/>
        <v/>
      </c>
      <c r="O208" s="131" t="str">
        <f t="shared" si="97"/>
        <v/>
      </c>
      <c r="P208" s="131" t="str">
        <f t="shared" si="97"/>
        <v/>
      </c>
      <c r="Q208" s="131" t="str">
        <f t="shared" si="97"/>
        <v/>
      </c>
      <c r="R208" s="131" t="str">
        <f t="shared" si="97"/>
        <v/>
      </c>
      <c r="S208" s="131" t="str">
        <f t="shared" si="97"/>
        <v/>
      </c>
      <c r="T208" s="131" t="str">
        <f t="shared" si="97"/>
        <v/>
      </c>
      <c r="U208" s="131" t="str">
        <f t="shared" si="97"/>
        <v/>
      </c>
      <c r="V208" s="131" t="str">
        <f t="shared" si="98"/>
        <v/>
      </c>
      <c r="W208" s="131" t="str">
        <f t="shared" si="98"/>
        <v/>
      </c>
      <c r="X208" s="131" t="str">
        <f t="shared" si="98"/>
        <v/>
      </c>
      <c r="Y208" s="131" t="str">
        <f t="shared" si="98"/>
        <v/>
      </c>
      <c r="Z208" s="131" t="str">
        <f t="shared" si="98"/>
        <v/>
      </c>
      <c r="AA208" s="131" t="str">
        <f t="shared" si="98"/>
        <v/>
      </c>
      <c r="AB208" s="131" t="str">
        <f t="shared" si="98"/>
        <v/>
      </c>
      <c r="AC208" s="131" t="str">
        <f t="shared" si="98"/>
        <v/>
      </c>
      <c r="AD208" s="131" t="str">
        <f t="shared" si="98"/>
        <v/>
      </c>
      <c r="AE208" s="131" t="str">
        <f t="shared" si="98"/>
        <v/>
      </c>
      <c r="AF208" s="131" t="str">
        <f t="shared" si="99"/>
        <v/>
      </c>
      <c r="AG208" s="131" t="str">
        <f t="shared" si="99"/>
        <v/>
      </c>
      <c r="AH208" s="131" t="str">
        <f t="shared" si="99"/>
        <v/>
      </c>
      <c r="AI208" s="131" t="str">
        <f t="shared" si="99"/>
        <v/>
      </c>
      <c r="AJ208" s="131" t="str">
        <f t="shared" si="99"/>
        <v/>
      </c>
      <c r="AK208" s="131" t="str">
        <f t="shared" si="99"/>
        <v/>
      </c>
      <c r="AL208" s="131" t="str">
        <f t="shared" si="99"/>
        <v/>
      </c>
      <c r="AM208" s="131" t="str">
        <f t="shared" si="99"/>
        <v/>
      </c>
      <c r="AN208" s="131" t="str">
        <f t="shared" si="99"/>
        <v/>
      </c>
      <c r="AO208" s="131" t="str">
        <f t="shared" si="99"/>
        <v/>
      </c>
      <c r="AP208" s="131" t="str">
        <f t="shared" si="100"/>
        <v/>
      </c>
      <c r="AQ208" s="131" t="str">
        <f t="shared" si="100"/>
        <v/>
      </c>
      <c r="AR208" s="131" t="str">
        <f t="shared" si="100"/>
        <v/>
      </c>
      <c r="AS208" s="131" t="str">
        <f t="shared" si="100"/>
        <v/>
      </c>
      <c r="AT208" s="131" t="str">
        <f t="shared" si="100"/>
        <v/>
      </c>
      <c r="AU208" s="131" t="str">
        <f t="shared" si="100"/>
        <v/>
      </c>
      <c r="AV208" s="131" t="str">
        <f t="shared" si="100"/>
        <v/>
      </c>
      <c r="AW208" s="131" t="str">
        <f t="shared" si="100"/>
        <v/>
      </c>
      <c r="AX208" s="131" t="str">
        <f t="shared" si="100"/>
        <v/>
      </c>
      <c r="AY208" s="131" t="str">
        <f t="shared" si="100"/>
        <v/>
      </c>
      <c r="AZ208" s="131" t="str">
        <f t="shared" si="100"/>
        <v/>
      </c>
    </row>
    <row r="209" spans="1:52" x14ac:dyDescent="0.2">
      <c r="A209" s="135">
        <v>200</v>
      </c>
      <c r="B209" s="131" t="str">
        <f t="shared" si="96"/>
        <v/>
      </c>
      <c r="C209" s="131" t="str">
        <f t="shared" si="96"/>
        <v/>
      </c>
      <c r="D209" s="131" t="str">
        <f t="shared" si="96"/>
        <v/>
      </c>
      <c r="E209" s="131" t="str">
        <f t="shared" si="96"/>
        <v/>
      </c>
      <c r="F209" s="131" t="str">
        <f t="shared" si="96"/>
        <v/>
      </c>
      <c r="G209" s="131" t="str">
        <f t="shared" si="96"/>
        <v/>
      </c>
      <c r="H209" s="131" t="str">
        <f t="shared" si="96"/>
        <v/>
      </c>
      <c r="I209" s="131" t="str">
        <f t="shared" si="96"/>
        <v/>
      </c>
      <c r="J209" s="131" t="str">
        <f t="shared" si="96"/>
        <v/>
      </c>
      <c r="K209" s="131" t="str">
        <f t="shared" si="96"/>
        <v/>
      </c>
      <c r="L209" s="131" t="str">
        <f t="shared" si="97"/>
        <v/>
      </c>
      <c r="M209" s="131" t="str">
        <f t="shared" si="97"/>
        <v/>
      </c>
      <c r="N209" s="131" t="str">
        <f t="shared" si="97"/>
        <v/>
      </c>
      <c r="O209" s="131" t="str">
        <f t="shared" si="97"/>
        <v/>
      </c>
      <c r="P209" s="131" t="str">
        <f t="shared" si="97"/>
        <v/>
      </c>
      <c r="Q209" s="131" t="str">
        <f t="shared" si="97"/>
        <v/>
      </c>
      <c r="R209" s="131" t="str">
        <f t="shared" si="97"/>
        <v/>
      </c>
      <c r="S209" s="131" t="str">
        <f t="shared" si="97"/>
        <v/>
      </c>
      <c r="T209" s="131" t="str">
        <f t="shared" si="97"/>
        <v/>
      </c>
      <c r="U209" s="131" t="str">
        <f t="shared" si="97"/>
        <v/>
      </c>
      <c r="V209" s="131" t="str">
        <f t="shared" si="98"/>
        <v/>
      </c>
      <c r="W209" s="131" t="str">
        <f t="shared" si="98"/>
        <v/>
      </c>
      <c r="X209" s="131" t="str">
        <f t="shared" si="98"/>
        <v/>
      </c>
      <c r="Y209" s="131" t="str">
        <f t="shared" si="98"/>
        <v/>
      </c>
      <c r="Z209" s="131" t="str">
        <f t="shared" si="98"/>
        <v/>
      </c>
      <c r="AA209" s="131" t="str">
        <f t="shared" si="98"/>
        <v/>
      </c>
      <c r="AB209" s="131" t="str">
        <f t="shared" si="98"/>
        <v/>
      </c>
      <c r="AC209" s="131" t="str">
        <f t="shared" si="98"/>
        <v/>
      </c>
      <c r="AD209" s="131" t="str">
        <f t="shared" si="98"/>
        <v/>
      </c>
      <c r="AE209" s="131" t="str">
        <f t="shared" si="98"/>
        <v/>
      </c>
      <c r="AF209" s="131" t="str">
        <f t="shared" si="99"/>
        <v/>
      </c>
      <c r="AG209" s="131" t="str">
        <f t="shared" si="99"/>
        <v/>
      </c>
      <c r="AH209" s="131" t="str">
        <f t="shared" si="99"/>
        <v/>
      </c>
      <c r="AI209" s="131" t="str">
        <f t="shared" si="99"/>
        <v/>
      </c>
      <c r="AJ209" s="131" t="str">
        <f t="shared" si="99"/>
        <v/>
      </c>
      <c r="AK209" s="131" t="str">
        <f t="shared" si="99"/>
        <v/>
      </c>
      <c r="AL209" s="131" t="str">
        <f t="shared" si="99"/>
        <v/>
      </c>
      <c r="AM209" s="131" t="str">
        <f t="shared" si="99"/>
        <v/>
      </c>
      <c r="AN209" s="131" t="str">
        <f t="shared" si="99"/>
        <v/>
      </c>
      <c r="AO209" s="131" t="str">
        <f t="shared" si="99"/>
        <v/>
      </c>
      <c r="AP209" s="131" t="str">
        <f t="shared" si="100"/>
        <v/>
      </c>
      <c r="AQ209" s="131" t="str">
        <f t="shared" si="100"/>
        <v/>
      </c>
      <c r="AR209" s="131" t="str">
        <f t="shared" si="100"/>
        <v/>
      </c>
      <c r="AS209" s="131" t="str">
        <f t="shared" si="100"/>
        <v/>
      </c>
      <c r="AT209" s="131" t="str">
        <f t="shared" si="100"/>
        <v/>
      </c>
      <c r="AU209" s="131" t="str">
        <f t="shared" si="100"/>
        <v/>
      </c>
      <c r="AV209" s="131" t="str">
        <f t="shared" si="100"/>
        <v/>
      </c>
      <c r="AW209" s="131" t="str">
        <f t="shared" si="100"/>
        <v/>
      </c>
      <c r="AX209" s="131" t="str">
        <f t="shared" si="100"/>
        <v/>
      </c>
      <c r="AY209" s="131" t="str">
        <f t="shared" si="100"/>
        <v/>
      </c>
      <c r="AZ209" s="131" t="str">
        <f t="shared" si="100"/>
        <v/>
      </c>
    </row>
    <row r="210" spans="1:52" x14ac:dyDescent="0.2">
      <c r="A210" s="135">
        <v>201</v>
      </c>
      <c r="B210" s="131" t="str">
        <f t="shared" ref="B210:K219" si="101">IFERROR(VLOOKUP($B$3&amp;"_"&amp;B$8&amp;$A210,LookUpTable_CountyName_AllYears,3,FALSE),"")</f>
        <v/>
      </c>
      <c r="C210" s="131" t="str">
        <f t="shared" si="101"/>
        <v/>
      </c>
      <c r="D210" s="131" t="str">
        <f t="shared" si="101"/>
        <v/>
      </c>
      <c r="E210" s="131" t="str">
        <f t="shared" si="101"/>
        <v/>
      </c>
      <c r="F210" s="131" t="str">
        <f t="shared" si="101"/>
        <v/>
      </c>
      <c r="G210" s="131" t="str">
        <f t="shared" si="101"/>
        <v/>
      </c>
      <c r="H210" s="131" t="str">
        <f t="shared" si="101"/>
        <v/>
      </c>
      <c r="I210" s="131" t="str">
        <f t="shared" si="101"/>
        <v/>
      </c>
      <c r="J210" s="131" t="str">
        <f t="shared" si="101"/>
        <v/>
      </c>
      <c r="K210" s="131" t="str">
        <f t="shared" si="101"/>
        <v/>
      </c>
      <c r="L210" s="131" t="str">
        <f t="shared" ref="L210:U219" si="102">IFERROR(VLOOKUP($B$3&amp;"_"&amp;L$8&amp;$A210,LookUpTable_CountyName_AllYears,3,FALSE),"")</f>
        <v/>
      </c>
      <c r="M210" s="131" t="str">
        <f t="shared" si="102"/>
        <v/>
      </c>
      <c r="N210" s="131" t="str">
        <f t="shared" si="102"/>
        <v/>
      </c>
      <c r="O210" s="131" t="str">
        <f t="shared" si="102"/>
        <v/>
      </c>
      <c r="P210" s="131" t="str">
        <f t="shared" si="102"/>
        <v/>
      </c>
      <c r="Q210" s="131" t="str">
        <f t="shared" si="102"/>
        <v/>
      </c>
      <c r="R210" s="131" t="str">
        <f t="shared" si="102"/>
        <v/>
      </c>
      <c r="S210" s="131" t="str">
        <f t="shared" si="102"/>
        <v/>
      </c>
      <c r="T210" s="131" t="str">
        <f t="shared" si="102"/>
        <v/>
      </c>
      <c r="U210" s="131" t="str">
        <f t="shared" si="102"/>
        <v/>
      </c>
      <c r="V210" s="131" t="str">
        <f t="shared" ref="V210:AE219" si="103">IFERROR(VLOOKUP($B$3&amp;"_"&amp;V$8&amp;$A210,LookUpTable_CountyName_AllYears,3,FALSE),"")</f>
        <v/>
      </c>
      <c r="W210" s="131" t="str">
        <f t="shared" si="103"/>
        <v/>
      </c>
      <c r="X210" s="131" t="str">
        <f t="shared" si="103"/>
        <v/>
      </c>
      <c r="Y210" s="131" t="str">
        <f t="shared" si="103"/>
        <v/>
      </c>
      <c r="Z210" s="131" t="str">
        <f t="shared" si="103"/>
        <v/>
      </c>
      <c r="AA210" s="131" t="str">
        <f t="shared" si="103"/>
        <v/>
      </c>
      <c r="AB210" s="131" t="str">
        <f t="shared" si="103"/>
        <v/>
      </c>
      <c r="AC210" s="131" t="str">
        <f t="shared" si="103"/>
        <v/>
      </c>
      <c r="AD210" s="131" t="str">
        <f t="shared" si="103"/>
        <v/>
      </c>
      <c r="AE210" s="131" t="str">
        <f t="shared" si="103"/>
        <v/>
      </c>
      <c r="AF210" s="131" t="str">
        <f t="shared" ref="AF210:AO219" si="104">IFERROR(VLOOKUP($B$3&amp;"_"&amp;AF$8&amp;$A210,LookUpTable_CountyName_AllYears,3,FALSE),"")</f>
        <v/>
      </c>
      <c r="AG210" s="131" t="str">
        <f t="shared" si="104"/>
        <v/>
      </c>
      <c r="AH210" s="131" t="str">
        <f t="shared" si="104"/>
        <v/>
      </c>
      <c r="AI210" s="131" t="str">
        <f t="shared" si="104"/>
        <v/>
      </c>
      <c r="AJ210" s="131" t="str">
        <f t="shared" si="104"/>
        <v/>
      </c>
      <c r="AK210" s="131" t="str">
        <f t="shared" si="104"/>
        <v/>
      </c>
      <c r="AL210" s="131" t="str">
        <f t="shared" si="104"/>
        <v/>
      </c>
      <c r="AM210" s="131" t="str">
        <f t="shared" si="104"/>
        <v/>
      </c>
      <c r="AN210" s="131" t="str">
        <f t="shared" si="104"/>
        <v/>
      </c>
      <c r="AO210" s="131" t="str">
        <f t="shared" si="104"/>
        <v/>
      </c>
      <c r="AP210" s="131" t="str">
        <f t="shared" ref="AP210:AZ219" si="105">IFERROR(VLOOKUP($B$3&amp;"_"&amp;AP$8&amp;$A210,LookUpTable_CountyName_AllYears,3,FALSE),"")</f>
        <v/>
      </c>
      <c r="AQ210" s="131" t="str">
        <f t="shared" si="105"/>
        <v/>
      </c>
      <c r="AR210" s="131" t="str">
        <f t="shared" si="105"/>
        <v/>
      </c>
      <c r="AS210" s="131" t="str">
        <f t="shared" si="105"/>
        <v/>
      </c>
      <c r="AT210" s="131" t="str">
        <f t="shared" si="105"/>
        <v/>
      </c>
      <c r="AU210" s="131" t="str">
        <f t="shared" si="105"/>
        <v/>
      </c>
      <c r="AV210" s="131" t="str">
        <f t="shared" si="105"/>
        <v/>
      </c>
      <c r="AW210" s="131" t="str">
        <f t="shared" si="105"/>
        <v/>
      </c>
      <c r="AX210" s="131" t="str">
        <f t="shared" si="105"/>
        <v/>
      </c>
      <c r="AY210" s="131" t="str">
        <f t="shared" si="105"/>
        <v/>
      </c>
      <c r="AZ210" s="131" t="str">
        <f t="shared" si="105"/>
        <v/>
      </c>
    </row>
    <row r="211" spans="1:52" x14ac:dyDescent="0.2">
      <c r="A211" s="135">
        <v>202</v>
      </c>
      <c r="B211" s="131" t="str">
        <f t="shared" si="101"/>
        <v/>
      </c>
      <c r="C211" s="131" t="str">
        <f t="shared" si="101"/>
        <v/>
      </c>
      <c r="D211" s="131" t="str">
        <f t="shared" si="101"/>
        <v/>
      </c>
      <c r="E211" s="131" t="str">
        <f t="shared" si="101"/>
        <v/>
      </c>
      <c r="F211" s="131" t="str">
        <f t="shared" si="101"/>
        <v/>
      </c>
      <c r="G211" s="131" t="str">
        <f t="shared" si="101"/>
        <v/>
      </c>
      <c r="H211" s="131" t="str">
        <f t="shared" si="101"/>
        <v/>
      </c>
      <c r="I211" s="131" t="str">
        <f t="shared" si="101"/>
        <v/>
      </c>
      <c r="J211" s="131" t="str">
        <f t="shared" si="101"/>
        <v/>
      </c>
      <c r="K211" s="131" t="str">
        <f t="shared" si="101"/>
        <v/>
      </c>
      <c r="L211" s="131" t="str">
        <f t="shared" si="102"/>
        <v/>
      </c>
      <c r="M211" s="131" t="str">
        <f t="shared" si="102"/>
        <v/>
      </c>
      <c r="N211" s="131" t="str">
        <f t="shared" si="102"/>
        <v/>
      </c>
      <c r="O211" s="131" t="str">
        <f t="shared" si="102"/>
        <v/>
      </c>
      <c r="P211" s="131" t="str">
        <f t="shared" si="102"/>
        <v/>
      </c>
      <c r="Q211" s="131" t="str">
        <f t="shared" si="102"/>
        <v/>
      </c>
      <c r="R211" s="131" t="str">
        <f t="shared" si="102"/>
        <v/>
      </c>
      <c r="S211" s="131" t="str">
        <f t="shared" si="102"/>
        <v/>
      </c>
      <c r="T211" s="131" t="str">
        <f t="shared" si="102"/>
        <v/>
      </c>
      <c r="U211" s="131" t="str">
        <f t="shared" si="102"/>
        <v/>
      </c>
      <c r="V211" s="131" t="str">
        <f t="shared" si="103"/>
        <v/>
      </c>
      <c r="W211" s="131" t="str">
        <f t="shared" si="103"/>
        <v/>
      </c>
      <c r="X211" s="131" t="str">
        <f t="shared" si="103"/>
        <v/>
      </c>
      <c r="Y211" s="131" t="str">
        <f t="shared" si="103"/>
        <v/>
      </c>
      <c r="Z211" s="131" t="str">
        <f t="shared" si="103"/>
        <v/>
      </c>
      <c r="AA211" s="131" t="str">
        <f t="shared" si="103"/>
        <v/>
      </c>
      <c r="AB211" s="131" t="str">
        <f t="shared" si="103"/>
        <v/>
      </c>
      <c r="AC211" s="131" t="str">
        <f t="shared" si="103"/>
        <v/>
      </c>
      <c r="AD211" s="131" t="str">
        <f t="shared" si="103"/>
        <v/>
      </c>
      <c r="AE211" s="131" t="str">
        <f t="shared" si="103"/>
        <v/>
      </c>
      <c r="AF211" s="131" t="str">
        <f t="shared" si="104"/>
        <v/>
      </c>
      <c r="AG211" s="131" t="str">
        <f t="shared" si="104"/>
        <v/>
      </c>
      <c r="AH211" s="131" t="str">
        <f t="shared" si="104"/>
        <v/>
      </c>
      <c r="AI211" s="131" t="str">
        <f t="shared" si="104"/>
        <v/>
      </c>
      <c r="AJ211" s="131" t="str">
        <f t="shared" si="104"/>
        <v/>
      </c>
      <c r="AK211" s="131" t="str">
        <f t="shared" si="104"/>
        <v/>
      </c>
      <c r="AL211" s="131" t="str">
        <f t="shared" si="104"/>
        <v/>
      </c>
      <c r="AM211" s="131" t="str">
        <f t="shared" si="104"/>
        <v/>
      </c>
      <c r="AN211" s="131" t="str">
        <f t="shared" si="104"/>
        <v/>
      </c>
      <c r="AO211" s="131" t="str">
        <f t="shared" si="104"/>
        <v/>
      </c>
      <c r="AP211" s="131" t="str">
        <f t="shared" si="105"/>
        <v/>
      </c>
      <c r="AQ211" s="131" t="str">
        <f t="shared" si="105"/>
        <v/>
      </c>
      <c r="AR211" s="131" t="str">
        <f t="shared" si="105"/>
        <v/>
      </c>
      <c r="AS211" s="131" t="str">
        <f t="shared" si="105"/>
        <v/>
      </c>
      <c r="AT211" s="131" t="str">
        <f t="shared" si="105"/>
        <v/>
      </c>
      <c r="AU211" s="131" t="str">
        <f t="shared" si="105"/>
        <v/>
      </c>
      <c r="AV211" s="131" t="str">
        <f t="shared" si="105"/>
        <v/>
      </c>
      <c r="AW211" s="131" t="str">
        <f t="shared" si="105"/>
        <v/>
      </c>
      <c r="AX211" s="131" t="str">
        <f t="shared" si="105"/>
        <v/>
      </c>
      <c r="AY211" s="131" t="str">
        <f t="shared" si="105"/>
        <v/>
      </c>
      <c r="AZ211" s="131" t="str">
        <f t="shared" si="105"/>
        <v/>
      </c>
    </row>
    <row r="212" spans="1:52" x14ac:dyDescent="0.2">
      <c r="A212" s="135">
        <v>203</v>
      </c>
      <c r="B212" s="131" t="str">
        <f t="shared" si="101"/>
        <v/>
      </c>
      <c r="C212" s="131" t="str">
        <f t="shared" si="101"/>
        <v/>
      </c>
      <c r="D212" s="131" t="str">
        <f t="shared" si="101"/>
        <v/>
      </c>
      <c r="E212" s="131" t="str">
        <f t="shared" si="101"/>
        <v/>
      </c>
      <c r="F212" s="131" t="str">
        <f t="shared" si="101"/>
        <v/>
      </c>
      <c r="G212" s="131" t="str">
        <f t="shared" si="101"/>
        <v/>
      </c>
      <c r="H212" s="131" t="str">
        <f t="shared" si="101"/>
        <v/>
      </c>
      <c r="I212" s="131" t="str">
        <f t="shared" si="101"/>
        <v/>
      </c>
      <c r="J212" s="131" t="str">
        <f t="shared" si="101"/>
        <v/>
      </c>
      <c r="K212" s="131" t="str">
        <f t="shared" si="101"/>
        <v/>
      </c>
      <c r="L212" s="131" t="str">
        <f t="shared" si="102"/>
        <v/>
      </c>
      <c r="M212" s="131" t="str">
        <f t="shared" si="102"/>
        <v/>
      </c>
      <c r="N212" s="131" t="str">
        <f t="shared" si="102"/>
        <v/>
      </c>
      <c r="O212" s="131" t="str">
        <f t="shared" si="102"/>
        <v/>
      </c>
      <c r="P212" s="131" t="str">
        <f t="shared" si="102"/>
        <v/>
      </c>
      <c r="Q212" s="131" t="str">
        <f t="shared" si="102"/>
        <v/>
      </c>
      <c r="R212" s="131" t="str">
        <f t="shared" si="102"/>
        <v/>
      </c>
      <c r="S212" s="131" t="str">
        <f t="shared" si="102"/>
        <v/>
      </c>
      <c r="T212" s="131" t="str">
        <f t="shared" si="102"/>
        <v/>
      </c>
      <c r="U212" s="131" t="str">
        <f t="shared" si="102"/>
        <v/>
      </c>
      <c r="V212" s="131" t="str">
        <f t="shared" si="103"/>
        <v/>
      </c>
      <c r="W212" s="131" t="str">
        <f t="shared" si="103"/>
        <v/>
      </c>
      <c r="X212" s="131" t="str">
        <f t="shared" si="103"/>
        <v/>
      </c>
      <c r="Y212" s="131" t="str">
        <f t="shared" si="103"/>
        <v/>
      </c>
      <c r="Z212" s="131" t="str">
        <f t="shared" si="103"/>
        <v/>
      </c>
      <c r="AA212" s="131" t="str">
        <f t="shared" si="103"/>
        <v/>
      </c>
      <c r="AB212" s="131" t="str">
        <f t="shared" si="103"/>
        <v/>
      </c>
      <c r="AC212" s="131" t="str">
        <f t="shared" si="103"/>
        <v/>
      </c>
      <c r="AD212" s="131" t="str">
        <f t="shared" si="103"/>
        <v/>
      </c>
      <c r="AE212" s="131" t="str">
        <f t="shared" si="103"/>
        <v/>
      </c>
      <c r="AF212" s="131" t="str">
        <f t="shared" si="104"/>
        <v/>
      </c>
      <c r="AG212" s="131" t="str">
        <f t="shared" si="104"/>
        <v/>
      </c>
      <c r="AH212" s="131" t="str">
        <f t="shared" si="104"/>
        <v/>
      </c>
      <c r="AI212" s="131" t="str">
        <f t="shared" si="104"/>
        <v/>
      </c>
      <c r="AJ212" s="131" t="str">
        <f t="shared" si="104"/>
        <v/>
      </c>
      <c r="AK212" s="131" t="str">
        <f t="shared" si="104"/>
        <v/>
      </c>
      <c r="AL212" s="131" t="str">
        <f t="shared" si="104"/>
        <v/>
      </c>
      <c r="AM212" s="131" t="str">
        <f t="shared" si="104"/>
        <v/>
      </c>
      <c r="AN212" s="131" t="str">
        <f t="shared" si="104"/>
        <v/>
      </c>
      <c r="AO212" s="131" t="str">
        <f t="shared" si="104"/>
        <v/>
      </c>
      <c r="AP212" s="131" t="str">
        <f t="shared" si="105"/>
        <v/>
      </c>
      <c r="AQ212" s="131" t="str">
        <f t="shared" si="105"/>
        <v/>
      </c>
      <c r="AR212" s="131" t="str">
        <f t="shared" si="105"/>
        <v/>
      </c>
      <c r="AS212" s="131" t="str">
        <f t="shared" si="105"/>
        <v/>
      </c>
      <c r="AT212" s="131" t="str">
        <f t="shared" si="105"/>
        <v/>
      </c>
      <c r="AU212" s="131" t="str">
        <f t="shared" si="105"/>
        <v/>
      </c>
      <c r="AV212" s="131" t="str">
        <f t="shared" si="105"/>
        <v/>
      </c>
      <c r="AW212" s="131" t="str">
        <f t="shared" si="105"/>
        <v/>
      </c>
      <c r="AX212" s="131" t="str">
        <f t="shared" si="105"/>
        <v/>
      </c>
      <c r="AY212" s="131" t="str">
        <f t="shared" si="105"/>
        <v/>
      </c>
      <c r="AZ212" s="131" t="str">
        <f t="shared" si="105"/>
        <v/>
      </c>
    </row>
    <row r="213" spans="1:52" x14ac:dyDescent="0.2">
      <c r="A213" s="135">
        <v>204</v>
      </c>
      <c r="B213" s="131" t="str">
        <f t="shared" si="101"/>
        <v/>
      </c>
      <c r="C213" s="131" t="str">
        <f t="shared" si="101"/>
        <v/>
      </c>
      <c r="D213" s="131" t="str">
        <f t="shared" si="101"/>
        <v/>
      </c>
      <c r="E213" s="131" t="str">
        <f t="shared" si="101"/>
        <v/>
      </c>
      <c r="F213" s="131" t="str">
        <f t="shared" si="101"/>
        <v/>
      </c>
      <c r="G213" s="131" t="str">
        <f t="shared" si="101"/>
        <v/>
      </c>
      <c r="H213" s="131" t="str">
        <f t="shared" si="101"/>
        <v/>
      </c>
      <c r="I213" s="131" t="str">
        <f t="shared" si="101"/>
        <v/>
      </c>
      <c r="J213" s="131" t="str">
        <f t="shared" si="101"/>
        <v/>
      </c>
      <c r="K213" s="131" t="str">
        <f t="shared" si="101"/>
        <v/>
      </c>
      <c r="L213" s="131" t="str">
        <f t="shared" si="102"/>
        <v/>
      </c>
      <c r="M213" s="131" t="str">
        <f t="shared" si="102"/>
        <v/>
      </c>
      <c r="N213" s="131" t="str">
        <f t="shared" si="102"/>
        <v/>
      </c>
      <c r="O213" s="131" t="str">
        <f t="shared" si="102"/>
        <v/>
      </c>
      <c r="P213" s="131" t="str">
        <f t="shared" si="102"/>
        <v/>
      </c>
      <c r="Q213" s="131" t="str">
        <f t="shared" si="102"/>
        <v/>
      </c>
      <c r="R213" s="131" t="str">
        <f t="shared" si="102"/>
        <v/>
      </c>
      <c r="S213" s="131" t="str">
        <f t="shared" si="102"/>
        <v/>
      </c>
      <c r="T213" s="131" t="str">
        <f t="shared" si="102"/>
        <v/>
      </c>
      <c r="U213" s="131" t="str">
        <f t="shared" si="102"/>
        <v/>
      </c>
      <c r="V213" s="131" t="str">
        <f t="shared" si="103"/>
        <v/>
      </c>
      <c r="W213" s="131" t="str">
        <f t="shared" si="103"/>
        <v/>
      </c>
      <c r="X213" s="131" t="str">
        <f t="shared" si="103"/>
        <v/>
      </c>
      <c r="Y213" s="131" t="str">
        <f t="shared" si="103"/>
        <v/>
      </c>
      <c r="Z213" s="131" t="str">
        <f t="shared" si="103"/>
        <v/>
      </c>
      <c r="AA213" s="131" t="str">
        <f t="shared" si="103"/>
        <v/>
      </c>
      <c r="AB213" s="131" t="str">
        <f t="shared" si="103"/>
        <v/>
      </c>
      <c r="AC213" s="131" t="str">
        <f t="shared" si="103"/>
        <v/>
      </c>
      <c r="AD213" s="131" t="str">
        <f t="shared" si="103"/>
        <v/>
      </c>
      <c r="AE213" s="131" t="str">
        <f t="shared" si="103"/>
        <v/>
      </c>
      <c r="AF213" s="131" t="str">
        <f t="shared" si="104"/>
        <v/>
      </c>
      <c r="AG213" s="131" t="str">
        <f t="shared" si="104"/>
        <v/>
      </c>
      <c r="AH213" s="131" t="str">
        <f t="shared" si="104"/>
        <v/>
      </c>
      <c r="AI213" s="131" t="str">
        <f t="shared" si="104"/>
        <v/>
      </c>
      <c r="AJ213" s="131" t="str">
        <f t="shared" si="104"/>
        <v/>
      </c>
      <c r="AK213" s="131" t="str">
        <f t="shared" si="104"/>
        <v/>
      </c>
      <c r="AL213" s="131" t="str">
        <f t="shared" si="104"/>
        <v/>
      </c>
      <c r="AM213" s="131" t="str">
        <f t="shared" si="104"/>
        <v/>
      </c>
      <c r="AN213" s="131" t="str">
        <f t="shared" si="104"/>
        <v/>
      </c>
      <c r="AO213" s="131" t="str">
        <f t="shared" si="104"/>
        <v/>
      </c>
      <c r="AP213" s="131" t="str">
        <f t="shared" si="105"/>
        <v/>
      </c>
      <c r="AQ213" s="131" t="str">
        <f t="shared" si="105"/>
        <v/>
      </c>
      <c r="AR213" s="131" t="str">
        <f t="shared" si="105"/>
        <v/>
      </c>
      <c r="AS213" s="131" t="str">
        <f t="shared" si="105"/>
        <v/>
      </c>
      <c r="AT213" s="131" t="str">
        <f t="shared" si="105"/>
        <v/>
      </c>
      <c r="AU213" s="131" t="str">
        <f t="shared" si="105"/>
        <v/>
      </c>
      <c r="AV213" s="131" t="str">
        <f t="shared" si="105"/>
        <v/>
      </c>
      <c r="AW213" s="131" t="str">
        <f t="shared" si="105"/>
        <v/>
      </c>
      <c r="AX213" s="131" t="str">
        <f t="shared" si="105"/>
        <v/>
      </c>
      <c r="AY213" s="131" t="str">
        <f t="shared" si="105"/>
        <v/>
      </c>
      <c r="AZ213" s="131" t="str">
        <f t="shared" si="105"/>
        <v/>
      </c>
    </row>
    <row r="214" spans="1:52" x14ac:dyDescent="0.2">
      <c r="A214" s="135">
        <v>205</v>
      </c>
      <c r="B214" s="131" t="str">
        <f t="shared" si="101"/>
        <v/>
      </c>
      <c r="C214" s="131" t="str">
        <f t="shared" si="101"/>
        <v/>
      </c>
      <c r="D214" s="131" t="str">
        <f t="shared" si="101"/>
        <v/>
      </c>
      <c r="E214" s="131" t="str">
        <f t="shared" si="101"/>
        <v/>
      </c>
      <c r="F214" s="131" t="str">
        <f t="shared" si="101"/>
        <v/>
      </c>
      <c r="G214" s="131" t="str">
        <f t="shared" si="101"/>
        <v/>
      </c>
      <c r="H214" s="131" t="str">
        <f t="shared" si="101"/>
        <v/>
      </c>
      <c r="I214" s="131" t="str">
        <f t="shared" si="101"/>
        <v/>
      </c>
      <c r="J214" s="131" t="str">
        <f t="shared" si="101"/>
        <v/>
      </c>
      <c r="K214" s="131" t="str">
        <f t="shared" si="101"/>
        <v/>
      </c>
      <c r="L214" s="131" t="str">
        <f t="shared" si="102"/>
        <v/>
      </c>
      <c r="M214" s="131" t="str">
        <f t="shared" si="102"/>
        <v/>
      </c>
      <c r="N214" s="131" t="str">
        <f t="shared" si="102"/>
        <v/>
      </c>
      <c r="O214" s="131" t="str">
        <f t="shared" si="102"/>
        <v/>
      </c>
      <c r="P214" s="131" t="str">
        <f t="shared" si="102"/>
        <v/>
      </c>
      <c r="Q214" s="131" t="str">
        <f t="shared" si="102"/>
        <v/>
      </c>
      <c r="R214" s="131" t="str">
        <f t="shared" si="102"/>
        <v/>
      </c>
      <c r="S214" s="131" t="str">
        <f t="shared" si="102"/>
        <v/>
      </c>
      <c r="T214" s="131" t="str">
        <f t="shared" si="102"/>
        <v/>
      </c>
      <c r="U214" s="131" t="str">
        <f t="shared" si="102"/>
        <v/>
      </c>
      <c r="V214" s="131" t="str">
        <f t="shared" si="103"/>
        <v/>
      </c>
      <c r="W214" s="131" t="str">
        <f t="shared" si="103"/>
        <v/>
      </c>
      <c r="X214" s="131" t="str">
        <f t="shared" si="103"/>
        <v/>
      </c>
      <c r="Y214" s="131" t="str">
        <f t="shared" si="103"/>
        <v/>
      </c>
      <c r="Z214" s="131" t="str">
        <f t="shared" si="103"/>
        <v/>
      </c>
      <c r="AA214" s="131" t="str">
        <f t="shared" si="103"/>
        <v/>
      </c>
      <c r="AB214" s="131" t="str">
        <f t="shared" si="103"/>
        <v/>
      </c>
      <c r="AC214" s="131" t="str">
        <f t="shared" si="103"/>
        <v/>
      </c>
      <c r="AD214" s="131" t="str">
        <f t="shared" si="103"/>
        <v/>
      </c>
      <c r="AE214" s="131" t="str">
        <f t="shared" si="103"/>
        <v/>
      </c>
      <c r="AF214" s="131" t="str">
        <f t="shared" si="104"/>
        <v/>
      </c>
      <c r="AG214" s="131" t="str">
        <f t="shared" si="104"/>
        <v/>
      </c>
      <c r="AH214" s="131" t="str">
        <f t="shared" si="104"/>
        <v/>
      </c>
      <c r="AI214" s="131" t="str">
        <f t="shared" si="104"/>
        <v/>
      </c>
      <c r="AJ214" s="131" t="str">
        <f t="shared" si="104"/>
        <v/>
      </c>
      <c r="AK214" s="131" t="str">
        <f t="shared" si="104"/>
        <v/>
      </c>
      <c r="AL214" s="131" t="str">
        <f t="shared" si="104"/>
        <v/>
      </c>
      <c r="AM214" s="131" t="str">
        <f t="shared" si="104"/>
        <v/>
      </c>
      <c r="AN214" s="131" t="str">
        <f t="shared" si="104"/>
        <v/>
      </c>
      <c r="AO214" s="131" t="str">
        <f t="shared" si="104"/>
        <v/>
      </c>
      <c r="AP214" s="131" t="str">
        <f t="shared" si="105"/>
        <v/>
      </c>
      <c r="AQ214" s="131" t="str">
        <f t="shared" si="105"/>
        <v/>
      </c>
      <c r="AR214" s="131" t="str">
        <f t="shared" si="105"/>
        <v/>
      </c>
      <c r="AS214" s="131" t="str">
        <f t="shared" si="105"/>
        <v/>
      </c>
      <c r="AT214" s="131" t="str">
        <f t="shared" si="105"/>
        <v/>
      </c>
      <c r="AU214" s="131" t="str">
        <f t="shared" si="105"/>
        <v/>
      </c>
      <c r="AV214" s="131" t="str">
        <f t="shared" si="105"/>
        <v/>
      </c>
      <c r="AW214" s="131" t="str">
        <f t="shared" si="105"/>
        <v/>
      </c>
      <c r="AX214" s="131" t="str">
        <f t="shared" si="105"/>
        <v/>
      </c>
      <c r="AY214" s="131" t="str">
        <f t="shared" si="105"/>
        <v/>
      </c>
      <c r="AZ214" s="131" t="str">
        <f t="shared" si="105"/>
        <v/>
      </c>
    </row>
    <row r="215" spans="1:52" x14ac:dyDescent="0.2">
      <c r="A215" s="135">
        <v>206</v>
      </c>
      <c r="B215" s="131" t="str">
        <f t="shared" si="101"/>
        <v/>
      </c>
      <c r="C215" s="131" t="str">
        <f t="shared" si="101"/>
        <v/>
      </c>
      <c r="D215" s="131" t="str">
        <f t="shared" si="101"/>
        <v/>
      </c>
      <c r="E215" s="131" t="str">
        <f t="shared" si="101"/>
        <v/>
      </c>
      <c r="F215" s="131" t="str">
        <f t="shared" si="101"/>
        <v/>
      </c>
      <c r="G215" s="131" t="str">
        <f t="shared" si="101"/>
        <v/>
      </c>
      <c r="H215" s="131" t="str">
        <f t="shared" si="101"/>
        <v/>
      </c>
      <c r="I215" s="131" t="str">
        <f t="shared" si="101"/>
        <v/>
      </c>
      <c r="J215" s="131" t="str">
        <f t="shared" si="101"/>
        <v/>
      </c>
      <c r="K215" s="131" t="str">
        <f t="shared" si="101"/>
        <v/>
      </c>
      <c r="L215" s="131" t="str">
        <f t="shared" si="102"/>
        <v/>
      </c>
      <c r="M215" s="131" t="str">
        <f t="shared" si="102"/>
        <v/>
      </c>
      <c r="N215" s="131" t="str">
        <f t="shared" si="102"/>
        <v/>
      </c>
      <c r="O215" s="131" t="str">
        <f t="shared" si="102"/>
        <v/>
      </c>
      <c r="P215" s="131" t="str">
        <f t="shared" si="102"/>
        <v/>
      </c>
      <c r="Q215" s="131" t="str">
        <f t="shared" si="102"/>
        <v/>
      </c>
      <c r="R215" s="131" t="str">
        <f t="shared" si="102"/>
        <v/>
      </c>
      <c r="S215" s="131" t="str">
        <f t="shared" si="102"/>
        <v/>
      </c>
      <c r="T215" s="131" t="str">
        <f t="shared" si="102"/>
        <v/>
      </c>
      <c r="U215" s="131" t="str">
        <f t="shared" si="102"/>
        <v/>
      </c>
      <c r="V215" s="131" t="str">
        <f t="shared" si="103"/>
        <v/>
      </c>
      <c r="W215" s="131" t="str">
        <f t="shared" si="103"/>
        <v/>
      </c>
      <c r="X215" s="131" t="str">
        <f t="shared" si="103"/>
        <v/>
      </c>
      <c r="Y215" s="131" t="str">
        <f t="shared" si="103"/>
        <v/>
      </c>
      <c r="Z215" s="131" t="str">
        <f t="shared" si="103"/>
        <v/>
      </c>
      <c r="AA215" s="131" t="str">
        <f t="shared" si="103"/>
        <v/>
      </c>
      <c r="AB215" s="131" t="str">
        <f t="shared" si="103"/>
        <v/>
      </c>
      <c r="AC215" s="131" t="str">
        <f t="shared" si="103"/>
        <v/>
      </c>
      <c r="AD215" s="131" t="str">
        <f t="shared" si="103"/>
        <v/>
      </c>
      <c r="AE215" s="131" t="str">
        <f t="shared" si="103"/>
        <v/>
      </c>
      <c r="AF215" s="131" t="str">
        <f t="shared" si="104"/>
        <v/>
      </c>
      <c r="AG215" s="131" t="str">
        <f t="shared" si="104"/>
        <v/>
      </c>
      <c r="AH215" s="131" t="str">
        <f t="shared" si="104"/>
        <v/>
      </c>
      <c r="AI215" s="131" t="str">
        <f t="shared" si="104"/>
        <v/>
      </c>
      <c r="AJ215" s="131" t="str">
        <f t="shared" si="104"/>
        <v/>
      </c>
      <c r="AK215" s="131" t="str">
        <f t="shared" si="104"/>
        <v/>
      </c>
      <c r="AL215" s="131" t="str">
        <f t="shared" si="104"/>
        <v/>
      </c>
      <c r="AM215" s="131" t="str">
        <f t="shared" si="104"/>
        <v/>
      </c>
      <c r="AN215" s="131" t="str">
        <f t="shared" si="104"/>
        <v/>
      </c>
      <c r="AO215" s="131" t="str">
        <f t="shared" si="104"/>
        <v/>
      </c>
      <c r="AP215" s="131" t="str">
        <f t="shared" si="105"/>
        <v/>
      </c>
      <c r="AQ215" s="131" t="str">
        <f t="shared" si="105"/>
        <v/>
      </c>
      <c r="AR215" s="131" t="str">
        <f t="shared" si="105"/>
        <v/>
      </c>
      <c r="AS215" s="131" t="str">
        <f t="shared" si="105"/>
        <v/>
      </c>
      <c r="AT215" s="131" t="str">
        <f t="shared" si="105"/>
        <v/>
      </c>
      <c r="AU215" s="131" t="str">
        <f t="shared" si="105"/>
        <v/>
      </c>
      <c r="AV215" s="131" t="str">
        <f t="shared" si="105"/>
        <v/>
      </c>
      <c r="AW215" s="131" t="str">
        <f t="shared" si="105"/>
        <v/>
      </c>
      <c r="AX215" s="131" t="str">
        <f t="shared" si="105"/>
        <v/>
      </c>
      <c r="AY215" s="131" t="str">
        <f t="shared" si="105"/>
        <v/>
      </c>
      <c r="AZ215" s="131" t="str">
        <f t="shared" si="105"/>
        <v/>
      </c>
    </row>
    <row r="216" spans="1:52" x14ac:dyDescent="0.2">
      <c r="A216" s="135">
        <v>207</v>
      </c>
      <c r="B216" s="131" t="str">
        <f t="shared" si="101"/>
        <v/>
      </c>
      <c r="C216" s="131" t="str">
        <f t="shared" si="101"/>
        <v/>
      </c>
      <c r="D216" s="131" t="str">
        <f t="shared" si="101"/>
        <v/>
      </c>
      <c r="E216" s="131" t="str">
        <f t="shared" si="101"/>
        <v/>
      </c>
      <c r="F216" s="131" t="str">
        <f t="shared" si="101"/>
        <v/>
      </c>
      <c r="G216" s="131" t="str">
        <f t="shared" si="101"/>
        <v/>
      </c>
      <c r="H216" s="131" t="str">
        <f t="shared" si="101"/>
        <v/>
      </c>
      <c r="I216" s="131" t="str">
        <f t="shared" si="101"/>
        <v/>
      </c>
      <c r="J216" s="131" t="str">
        <f t="shared" si="101"/>
        <v/>
      </c>
      <c r="K216" s="131" t="str">
        <f t="shared" si="101"/>
        <v/>
      </c>
      <c r="L216" s="131" t="str">
        <f t="shared" si="102"/>
        <v/>
      </c>
      <c r="M216" s="131" t="str">
        <f t="shared" si="102"/>
        <v/>
      </c>
      <c r="N216" s="131" t="str">
        <f t="shared" si="102"/>
        <v/>
      </c>
      <c r="O216" s="131" t="str">
        <f t="shared" si="102"/>
        <v/>
      </c>
      <c r="P216" s="131" t="str">
        <f t="shared" si="102"/>
        <v/>
      </c>
      <c r="Q216" s="131" t="str">
        <f t="shared" si="102"/>
        <v/>
      </c>
      <c r="R216" s="131" t="str">
        <f t="shared" si="102"/>
        <v/>
      </c>
      <c r="S216" s="131" t="str">
        <f t="shared" si="102"/>
        <v/>
      </c>
      <c r="T216" s="131" t="str">
        <f t="shared" si="102"/>
        <v/>
      </c>
      <c r="U216" s="131" t="str">
        <f t="shared" si="102"/>
        <v/>
      </c>
      <c r="V216" s="131" t="str">
        <f t="shared" si="103"/>
        <v/>
      </c>
      <c r="W216" s="131" t="str">
        <f t="shared" si="103"/>
        <v/>
      </c>
      <c r="X216" s="131" t="str">
        <f t="shared" si="103"/>
        <v/>
      </c>
      <c r="Y216" s="131" t="str">
        <f t="shared" si="103"/>
        <v/>
      </c>
      <c r="Z216" s="131" t="str">
        <f t="shared" si="103"/>
        <v/>
      </c>
      <c r="AA216" s="131" t="str">
        <f t="shared" si="103"/>
        <v/>
      </c>
      <c r="AB216" s="131" t="str">
        <f t="shared" si="103"/>
        <v/>
      </c>
      <c r="AC216" s="131" t="str">
        <f t="shared" si="103"/>
        <v/>
      </c>
      <c r="AD216" s="131" t="str">
        <f t="shared" si="103"/>
        <v/>
      </c>
      <c r="AE216" s="131" t="str">
        <f t="shared" si="103"/>
        <v/>
      </c>
      <c r="AF216" s="131" t="str">
        <f t="shared" si="104"/>
        <v/>
      </c>
      <c r="AG216" s="131" t="str">
        <f t="shared" si="104"/>
        <v/>
      </c>
      <c r="AH216" s="131" t="str">
        <f t="shared" si="104"/>
        <v/>
      </c>
      <c r="AI216" s="131" t="str">
        <f t="shared" si="104"/>
        <v/>
      </c>
      <c r="AJ216" s="131" t="str">
        <f t="shared" si="104"/>
        <v/>
      </c>
      <c r="AK216" s="131" t="str">
        <f t="shared" si="104"/>
        <v/>
      </c>
      <c r="AL216" s="131" t="str">
        <f t="shared" si="104"/>
        <v/>
      </c>
      <c r="AM216" s="131" t="str">
        <f t="shared" si="104"/>
        <v/>
      </c>
      <c r="AN216" s="131" t="str">
        <f t="shared" si="104"/>
        <v/>
      </c>
      <c r="AO216" s="131" t="str">
        <f t="shared" si="104"/>
        <v/>
      </c>
      <c r="AP216" s="131" t="str">
        <f t="shared" si="105"/>
        <v/>
      </c>
      <c r="AQ216" s="131" t="str">
        <f t="shared" si="105"/>
        <v/>
      </c>
      <c r="AR216" s="131" t="str">
        <f t="shared" si="105"/>
        <v/>
      </c>
      <c r="AS216" s="131" t="str">
        <f t="shared" si="105"/>
        <v/>
      </c>
      <c r="AT216" s="131" t="str">
        <f t="shared" si="105"/>
        <v/>
      </c>
      <c r="AU216" s="131" t="str">
        <f t="shared" si="105"/>
        <v/>
      </c>
      <c r="AV216" s="131" t="str">
        <f t="shared" si="105"/>
        <v/>
      </c>
      <c r="AW216" s="131" t="str">
        <f t="shared" si="105"/>
        <v/>
      </c>
      <c r="AX216" s="131" t="str">
        <f t="shared" si="105"/>
        <v/>
      </c>
      <c r="AY216" s="131" t="str">
        <f t="shared" si="105"/>
        <v/>
      </c>
      <c r="AZ216" s="131" t="str">
        <f t="shared" si="105"/>
        <v/>
      </c>
    </row>
    <row r="217" spans="1:52" x14ac:dyDescent="0.2">
      <c r="A217" s="135">
        <v>208</v>
      </c>
      <c r="B217" s="131" t="str">
        <f t="shared" si="101"/>
        <v/>
      </c>
      <c r="C217" s="131" t="str">
        <f t="shared" si="101"/>
        <v/>
      </c>
      <c r="D217" s="131" t="str">
        <f t="shared" si="101"/>
        <v/>
      </c>
      <c r="E217" s="131" t="str">
        <f t="shared" si="101"/>
        <v/>
      </c>
      <c r="F217" s="131" t="str">
        <f t="shared" si="101"/>
        <v/>
      </c>
      <c r="G217" s="131" t="str">
        <f t="shared" si="101"/>
        <v/>
      </c>
      <c r="H217" s="131" t="str">
        <f t="shared" si="101"/>
        <v/>
      </c>
      <c r="I217" s="131" t="str">
        <f t="shared" si="101"/>
        <v/>
      </c>
      <c r="J217" s="131" t="str">
        <f t="shared" si="101"/>
        <v/>
      </c>
      <c r="K217" s="131" t="str">
        <f t="shared" si="101"/>
        <v/>
      </c>
      <c r="L217" s="131" t="str">
        <f t="shared" si="102"/>
        <v/>
      </c>
      <c r="M217" s="131" t="str">
        <f t="shared" si="102"/>
        <v/>
      </c>
      <c r="N217" s="131" t="str">
        <f t="shared" si="102"/>
        <v/>
      </c>
      <c r="O217" s="131" t="str">
        <f t="shared" si="102"/>
        <v/>
      </c>
      <c r="P217" s="131" t="str">
        <f t="shared" si="102"/>
        <v/>
      </c>
      <c r="Q217" s="131" t="str">
        <f t="shared" si="102"/>
        <v/>
      </c>
      <c r="R217" s="131" t="str">
        <f t="shared" si="102"/>
        <v/>
      </c>
      <c r="S217" s="131" t="str">
        <f t="shared" si="102"/>
        <v/>
      </c>
      <c r="T217" s="131" t="str">
        <f t="shared" si="102"/>
        <v/>
      </c>
      <c r="U217" s="131" t="str">
        <f t="shared" si="102"/>
        <v/>
      </c>
      <c r="V217" s="131" t="str">
        <f t="shared" si="103"/>
        <v/>
      </c>
      <c r="W217" s="131" t="str">
        <f t="shared" si="103"/>
        <v/>
      </c>
      <c r="X217" s="131" t="str">
        <f t="shared" si="103"/>
        <v/>
      </c>
      <c r="Y217" s="131" t="str">
        <f t="shared" si="103"/>
        <v/>
      </c>
      <c r="Z217" s="131" t="str">
        <f t="shared" si="103"/>
        <v/>
      </c>
      <c r="AA217" s="131" t="str">
        <f t="shared" si="103"/>
        <v/>
      </c>
      <c r="AB217" s="131" t="str">
        <f t="shared" si="103"/>
        <v/>
      </c>
      <c r="AC217" s="131" t="str">
        <f t="shared" si="103"/>
        <v/>
      </c>
      <c r="AD217" s="131" t="str">
        <f t="shared" si="103"/>
        <v/>
      </c>
      <c r="AE217" s="131" t="str">
        <f t="shared" si="103"/>
        <v/>
      </c>
      <c r="AF217" s="131" t="str">
        <f t="shared" si="104"/>
        <v/>
      </c>
      <c r="AG217" s="131" t="str">
        <f t="shared" si="104"/>
        <v/>
      </c>
      <c r="AH217" s="131" t="str">
        <f t="shared" si="104"/>
        <v/>
      </c>
      <c r="AI217" s="131" t="str">
        <f t="shared" si="104"/>
        <v/>
      </c>
      <c r="AJ217" s="131" t="str">
        <f t="shared" si="104"/>
        <v/>
      </c>
      <c r="AK217" s="131" t="str">
        <f t="shared" si="104"/>
        <v/>
      </c>
      <c r="AL217" s="131" t="str">
        <f t="shared" si="104"/>
        <v/>
      </c>
      <c r="AM217" s="131" t="str">
        <f t="shared" si="104"/>
        <v/>
      </c>
      <c r="AN217" s="131" t="str">
        <f t="shared" si="104"/>
        <v/>
      </c>
      <c r="AO217" s="131" t="str">
        <f t="shared" si="104"/>
        <v/>
      </c>
      <c r="AP217" s="131" t="str">
        <f t="shared" si="105"/>
        <v/>
      </c>
      <c r="AQ217" s="131" t="str">
        <f t="shared" si="105"/>
        <v/>
      </c>
      <c r="AR217" s="131" t="str">
        <f t="shared" si="105"/>
        <v/>
      </c>
      <c r="AS217" s="131" t="str">
        <f t="shared" si="105"/>
        <v/>
      </c>
      <c r="AT217" s="131" t="str">
        <f t="shared" si="105"/>
        <v/>
      </c>
      <c r="AU217" s="131" t="str">
        <f t="shared" si="105"/>
        <v/>
      </c>
      <c r="AV217" s="131" t="str">
        <f t="shared" si="105"/>
        <v/>
      </c>
      <c r="AW217" s="131" t="str">
        <f t="shared" si="105"/>
        <v/>
      </c>
      <c r="AX217" s="131" t="str">
        <f t="shared" si="105"/>
        <v/>
      </c>
      <c r="AY217" s="131" t="str">
        <f t="shared" si="105"/>
        <v/>
      </c>
      <c r="AZ217" s="131" t="str">
        <f t="shared" si="105"/>
        <v/>
      </c>
    </row>
    <row r="218" spans="1:52" x14ac:dyDescent="0.2">
      <c r="A218" s="135">
        <v>209</v>
      </c>
      <c r="B218" s="131" t="str">
        <f t="shared" si="101"/>
        <v/>
      </c>
      <c r="C218" s="131" t="str">
        <f t="shared" si="101"/>
        <v/>
      </c>
      <c r="D218" s="131" t="str">
        <f t="shared" si="101"/>
        <v/>
      </c>
      <c r="E218" s="131" t="str">
        <f t="shared" si="101"/>
        <v/>
      </c>
      <c r="F218" s="131" t="str">
        <f t="shared" si="101"/>
        <v/>
      </c>
      <c r="G218" s="131" t="str">
        <f t="shared" si="101"/>
        <v/>
      </c>
      <c r="H218" s="131" t="str">
        <f t="shared" si="101"/>
        <v/>
      </c>
      <c r="I218" s="131" t="str">
        <f t="shared" si="101"/>
        <v/>
      </c>
      <c r="J218" s="131" t="str">
        <f t="shared" si="101"/>
        <v/>
      </c>
      <c r="K218" s="131" t="str">
        <f t="shared" si="101"/>
        <v/>
      </c>
      <c r="L218" s="131" t="str">
        <f t="shared" si="102"/>
        <v/>
      </c>
      <c r="M218" s="131" t="str">
        <f t="shared" si="102"/>
        <v/>
      </c>
      <c r="N218" s="131" t="str">
        <f t="shared" si="102"/>
        <v/>
      </c>
      <c r="O218" s="131" t="str">
        <f t="shared" si="102"/>
        <v/>
      </c>
      <c r="P218" s="131" t="str">
        <f t="shared" si="102"/>
        <v/>
      </c>
      <c r="Q218" s="131" t="str">
        <f t="shared" si="102"/>
        <v/>
      </c>
      <c r="R218" s="131" t="str">
        <f t="shared" si="102"/>
        <v/>
      </c>
      <c r="S218" s="131" t="str">
        <f t="shared" si="102"/>
        <v/>
      </c>
      <c r="T218" s="131" t="str">
        <f t="shared" si="102"/>
        <v/>
      </c>
      <c r="U218" s="131" t="str">
        <f t="shared" si="102"/>
        <v/>
      </c>
      <c r="V218" s="131" t="str">
        <f t="shared" si="103"/>
        <v/>
      </c>
      <c r="W218" s="131" t="str">
        <f t="shared" si="103"/>
        <v/>
      </c>
      <c r="X218" s="131" t="str">
        <f t="shared" si="103"/>
        <v/>
      </c>
      <c r="Y218" s="131" t="str">
        <f t="shared" si="103"/>
        <v/>
      </c>
      <c r="Z218" s="131" t="str">
        <f t="shared" si="103"/>
        <v/>
      </c>
      <c r="AA218" s="131" t="str">
        <f t="shared" si="103"/>
        <v/>
      </c>
      <c r="AB218" s="131" t="str">
        <f t="shared" si="103"/>
        <v/>
      </c>
      <c r="AC218" s="131" t="str">
        <f t="shared" si="103"/>
        <v/>
      </c>
      <c r="AD218" s="131" t="str">
        <f t="shared" si="103"/>
        <v/>
      </c>
      <c r="AE218" s="131" t="str">
        <f t="shared" si="103"/>
        <v/>
      </c>
      <c r="AF218" s="131" t="str">
        <f t="shared" si="104"/>
        <v/>
      </c>
      <c r="AG218" s="131" t="str">
        <f t="shared" si="104"/>
        <v/>
      </c>
      <c r="AH218" s="131" t="str">
        <f t="shared" si="104"/>
        <v/>
      </c>
      <c r="AI218" s="131" t="str">
        <f t="shared" si="104"/>
        <v/>
      </c>
      <c r="AJ218" s="131" t="str">
        <f t="shared" si="104"/>
        <v/>
      </c>
      <c r="AK218" s="131" t="str">
        <f t="shared" si="104"/>
        <v/>
      </c>
      <c r="AL218" s="131" t="str">
        <f t="shared" si="104"/>
        <v/>
      </c>
      <c r="AM218" s="131" t="str">
        <f t="shared" si="104"/>
        <v/>
      </c>
      <c r="AN218" s="131" t="str">
        <f t="shared" si="104"/>
        <v/>
      </c>
      <c r="AO218" s="131" t="str">
        <f t="shared" si="104"/>
        <v/>
      </c>
      <c r="AP218" s="131" t="str">
        <f t="shared" si="105"/>
        <v/>
      </c>
      <c r="AQ218" s="131" t="str">
        <f t="shared" si="105"/>
        <v/>
      </c>
      <c r="AR218" s="131" t="str">
        <f t="shared" si="105"/>
        <v/>
      </c>
      <c r="AS218" s="131" t="str">
        <f t="shared" si="105"/>
        <v/>
      </c>
      <c r="AT218" s="131" t="str">
        <f t="shared" si="105"/>
        <v/>
      </c>
      <c r="AU218" s="131" t="str">
        <f t="shared" si="105"/>
        <v/>
      </c>
      <c r="AV218" s="131" t="str">
        <f t="shared" si="105"/>
        <v/>
      </c>
      <c r="AW218" s="131" t="str">
        <f t="shared" si="105"/>
        <v/>
      </c>
      <c r="AX218" s="131" t="str">
        <f t="shared" si="105"/>
        <v/>
      </c>
      <c r="AY218" s="131" t="str">
        <f t="shared" si="105"/>
        <v/>
      </c>
      <c r="AZ218" s="131" t="str">
        <f t="shared" si="105"/>
        <v/>
      </c>
    </row>
    <row r="219" spans="1:52" x14ac:dyDescent="0.2">
      <c r="A219" s="135">
        <v>210</v>
      </c>
      <c r="B219" s="131" t="str">
        <f t="shared" si="101"/>
        <v/>
      </c>
      <c r="C219" s="131" t="str">
        <f t="shared" si="101"/>
        <v/>
      </c>
      <c r="D219" s="131" t="str">
        <f t="shared" si="101"/>
        <v/>
      </c>
      <c r="E219" s="131" t="str">
        <f t="shared" si="101"/>
        <v/>
      </c>
      <c r="F219" s="131" t="str">
        <f t="shared" si="101"/>
        <v/>
      </c>
      <c r="G219" s="131" t="str">
        <f t="shared" si="101"/>
        <v/>
      </c>
      <c r="H219" s="131" t="str">
        <f t="shared" si="101"/>
        <v/>
      </c>
      <c r="I219" s="131" t="str">
        <f t="shared" si="101"/>
        <v/>
      </c>
      <c r="J219" s="131" t="str">
        <f t="shared" si="101"/>
        <v/>
      </c>
      <c r="K219" s="131" t="str">
        <f t="shared" si="101"/>
        <v/>
      </c>
      <c r="L219" s="131" t="str">
        <f t="shared" si="102"/>
        <v/>
      </c>
      <c r="M219" s="131" t="str">
        <f t="shared" si="102"/>
        <v/>
      </c>
      <c r="N219" s="131" t="str">
        <f t="shared" si="102"/>
        <v/>
      </c>
      <c r="O219" s="131" t="str">
        <f t="shared" si="102"/>
        <v/>
      </c>
      <c r="P219" s="131" t="str">
        <f t="shared" si="102"/>
        <v/>
      </c>
      <c r="Q219" s="131" t="str">
        <f t="shared" si="102"/>
        <v/>
      </c>
      <c r="R219" s="131" t="str">
        <f t="shared" si="102"/>
        <v/>
      </c>
      <c r="S219" s="131" t="str">
        <f t="shared" si="102"/>
        <v/>
      </c>
      <c r="T219" s="131" t="str">
        <f t="shared" si="102"/>
        <v/>
      </c>
      <c r="U219" s="131" t="str">
        <f t="shared" si="102"/>
        <v/>
      </c>
      <c r="V219" s="131" t="str">
        <f t="shared" si="103"/>
        <v/>
      </c>
      <c r="W219" s="131" t="str">
        <f t="shared" si="103"/>
        <v/>
      </c>
      <c r="X219" s="131" t="str">
        <f t="shared" si="103"/>
        <v/>
      </c>
      <c r="Y219" s="131" t="str">
        <f t="shared" si="103"/>
        <v/>
      </c>
      <c r="Z219" s="131" t="str">
        <f t="shared" si="103"/>
        <v/>
      </c>
      <c r="AA219" s="131" t="str">
        <f t="shared" si="103"/>
        <v/>
      </c>
      <c r="AB219" s="131" t="str">
        <f t="shared" si="103"/>
        <v/>
      </c>
      <c r="AC219" s="131" t="str">
        <f t="shared" si="103"/>
        <v/>
      </c>
      <c r="AD219" s="131" t="str">
        <f t="shared" si="103"/>
        <v/>
      </c>
      <c r="AE219" s="131" t="str">
        <f t="shared" si="103"/>
        <v/>
      </c>
      <c r="AF219" s="131" t="str">
        <f t="shared" si="104"/>
        <v/>
      </c>
      <c r="AG219" s="131" t="str">
        <f t="shared" si="104"/>
        <v/>
      </c>
      <c r="AH219" s="131" t="str">
        <f t="shared" si="104"/>
        <v/>
      </c>
      <c r="AI219" s="131" t="str">
        <f t="shared" si="104"/>
        <v/>
      </c>
      <c r="AJ219" s="131" t="str">
        <f t="shared" si="104"/>
        <v/>
      </c>
      <c r="AK219" s="131" t="str">
        <f t="shared" si="104"/>
        <v/>
      </c>
      <c r="AL219" s="131" t="str">
        <f t="shared" si="104"/>
        <v/>
      </c>
      <c r="AM219" s="131" t="str">
        <f t="shared" si="104"/>
        <v/>
      </c>
      <c r="AN219" s="131" t="str">
        <f t="shared" si="104"/>
        <v/>
      </c>
      <c r="AO219" s="131" t="str">
        <f t="shared" si="104"/>
        <v/>
      </c>
      <c r="AP219" s="131" t="str">
        <f t="shared" si="105"/>
        <v/>
      </c>
      <c r="AQ219" s="131" t="str">
        <f t="shared" si="105"/>
        <v/>
      </c>
      <c r="AR219" s="131" t="str">
        <f t="shared" si="105"/>
        <v/>
      </c>
      <c r="AS219" s="131" t="str">
        <f t="shared" si="105"/>
        <v/>
      </c>
      <c r="AT219" s="131" t="str">
        <f t="shared" si="105"/>
        <v/>
      </c>
      <c r="AU219" s="131" t="str">
        <f t="shared" si="105"/>
        <v/>
      </c>
      <c r="AV219" s="131" t="str">
        <f t="shared" si="105"/>
        <v/>
      </c>
      <c r="AW219" s="131" t="str">
        <f t="shared" si="105"/>
        <v/>
      </c>
      <c r="AX219" s="131" t="str">
        <f t="shared" si="105"/>
        <v/>
      </c>
      <c r="AY219" s="131" t="str">
        <f t="shared" si="105"/>
        <v/>
      </c>
      <c r="AZ219" s="131" t="str">
        <f t="shared" si="105"/>
        <v/>
      </c>
    </row>
    <row r="220" spans="1:52" x14ac:dyDescent="0.2">
      <c r="A220" s="135">
        <v>211</v>
      </c>
      <c r="B220" s="131" t="str">
        <f t="shared" ref="B220:K229" si="106">IFERROR(VLOOKUP($B$3&amp;"_"&amp;B$8&amp;$A220,LookUpTable_CountyName_AllYears,3,FALSE),"")</f>
        <v/>
      </c>
      <c r="C220" s="131" t="str">
        <f t="shared" si="106"/>
        <v/>
      </c>
      <c r="D220" s="131" t="str">
        <f t="shared" si="106"/>
        <v/>
      </c>
      <c r="E220" s="131" t="str">
        <f t="shared" si="106"/>
        <v/>
      </c>
      <c r="F220" s="131" t="str">
        <f t="shared" si="106"/>
        <v/>
      </c>
      <c r="G220" s="131" t="str">
        <f t="shared" si="106"/>
        <v/>
      </c>
      <c r="H220" s="131" t="str">
        <f t="shared" si="106"/>
        <v/>
      </c>
      <c r="I220" s="131" t="str">
        <f t="shared" si="106"/>
        <v/>
      </c>
      <c r="J220" s="131" t="str">
        <f t="shared" si="106"/>
        <v/>
      </c>
      <c r="K220" s="131" t="str">
        <f t="shared" si="106"/>
        <v/>
      </c>
      <c r="L220" s="131" t="str">
        <f t="shared" ref="L220:U229" si="107">IFERROR(VLOOKUP($B$3&amp;"_"&amp;L$8&amp;$A220,LookUpTable_CountyName_AllYears,3,FALSE),"")</f>
        <v/>
      </c>
      <c r="M220" s="131" t="str">
        <f t="shared" si="107"/>
        <v/>
      </c>
      <c r="N220" s="131" t="str">
        <f t="shared" si="107"/>
        <v/>
      </c>
      <c r="O220" s="131" t="str">
        <f t="shared" si="107"/>
        <v/>
      </c>
      <c r="P220" s="131" t="str">
        <f t="shared" si="107"/>
        <v/>
      </c>
      <c r="Q220" s="131" t="str">
        <f t="shared" si="107"/>
        <v/>
      </c>
      <c r="R220" s="131" t="str">
        <f t="shared" si="107"/>
        <v/>
      </c>
      <c r="S220" s="131" t="str">
        <f t="shared" si="107"/>
        <v/>
      </c>
      <c r="T220" s="131" t="str">
        <f t="shared" si="107"/>
        <v/>
      </c>
      <c r="U220" s="131" t="str">
        <f t="shared" si="107"/>
        <v/>
      </c>
      <c r="V220" s="131" t="str">
        <f t="shared" ref="V220:AE229" si="108">IFERROR(VLOOKUP($B$3&amp;"_"&amp;V$8&amp;$A220,LookUpTable_CountyName_AllYears,3,FALSE),"")</f>
        <v/>
      </c>
      <c r="W220" s="131" t="str">
        <f t="shared" si="108"/>
        <v/>
      </c>
      <c r="X220" s="131" t="str">
        <f t="shared" si="108"/>
        <v/>
      </c>
      <c r="Y220" s="131" t="str">
        <f t="shared" si="108"/>
        <v/>
      </c>
      <c r="Z220" s="131" t="str">
        <f t="shared" si="108"/>
        <v/>
      </c>
      <c r="AA220" s="131" t="str">
        <f t="shared" si="108"/>
        <v/>
      </c>
      <c r="AB220" s="131" t="str">
        <f t="shared" si="108"/>
        <v/>
      </c>
      <c r="AC220" s="131" t="str">
        <f t="shared" si="108"/>
        <v/>
      </c>
      <c r="AD220" s="131" t="str">
        <f t="shared" si="108"/>
        <v/>
      </c>
      <c r="AE220" s="131" t="str">
        <f t="shared" si="108"/>
        <v/>
      </c>
      <c r="AF220" s="131" t="str">
        <f t="shared" ref="AF220:AO229" si="109">IFERROR(VLOOKUP($B$3&amp;"_"&amp;AF$8&amp;$A220,LookUpTable_CountyName_AllYears,3,FALSE),"")</f>
        <v/>
      </c>
      <c r="AG220" s="131" t="str">
        <f t="shared" si="109"/>
        <v/>
      </c>
      <c r="AH220" s="131" t="str">
        <f t="shared" si="109"/>
        <v/>
      </c>
      <c r="AI220" s="131" t="str">
        <f t="shared" si="109"/>
        <v/>
      </c>
      <c r="AJ220" s="131" t="str">
        <f t="shared" si="109"/>
        <v/>
      </c>
      <c r="AK220" s="131" t="str">
        <f t="shared" si="109"/>
        <v/>
      </c>
      <c r="AL220" s="131" t="str">
        <f t="shared" si="109"/>
        <v/>
      </c>
      <c r="AM220" s="131" t="str">
        <f t="shared" si="109"/>
        <v/>
      </c>
      <c r="AN220" s="131" t="str">
        <f t="shared" si="109"/>
        <v/>
      </c>
      <c r="AO220" s="131" t="str">
        <f t="shared" si="109"/>
        <v/>
      </c>
      <c r="AP220" s="131" t="str">
        <f t="shared" ref="AP220:AZ229" si="110">IFERROR(VLOOKUP($B$3&amp;"_"&amp;AP$8&amp;$A220,LookUpTable_CountyName_AllYears,3,FALSE),"")</f>
        <v/>
      </c>
      <c r="AQ220" s="131" t="str">
        <f t="shared" si="110"/>
        <v/>
      </c>
      <c r="AR220" s="131" t="str">
        <f t="shared" si="110"/>
        <v/>
      </c>
      <c r="AS220" s="131" t="str">
        <f t="shared" si="110"/>
        <v/>
      </c>
      <c r="AT220" s="131" t="str">
        <f t="shared" si="110"/>
        <v/>
      </c>
      <c r="AU220" s="131" t="str">
        <f t="shared" si="110"/>
        <v/>
      </c>
      <c r="AV220" s="131" t="str">
        <f t="shared" si="110"/>
        <v/>
      </c>
      <c r="AW220" s="131" t="str">
        <f t="shared" si="110"/>
        <v/>
      </c>
      <c r="AX220" s="131" t="str">
        <f t="shared" si="110"/>
        <v/>
      </c>
      <c r="AY220" s="131" t="str">
        <f t="shared" si="110"/>
        <v/>
      </c>
      <c r="AZ220" s="131" t="str">
        <f t="shared" si="110"/>
        <v/>
      </c>
    </row>
    <row r="221" spans="1:52" x14ac:dyDescent="0.2">
      <c r="A221" s="135">
        <v>212</v>
      </c>
      <c r="B221" s="131" t="str">
        <f t="shared" si="106"/>
        <v/>
      </c>
      <c r="C221" s="131" t="str">
        <f t="shared" si="106"/>
        <v/>
      </c>
      <c r="D221" s="131" t="str">
        <f t="shared" si="106"/>
        <v/>
      </c>
      <c r="E221" s="131" t="str">
        <f t="shared" si="106"/>
        <v/>
      </c>
      <c r="F221" s="131" t="str">
        <f t="shared" si="106"/>
        <v/>
      </c>
      <c r="G221" s="131" t="str">
        <f t="shared" si="106"/>
        <v/>
      </c>
      <c r="H221" s="131" t="str">
        <f t="shared" si="106"/>
        <v/>
      </c>
      <c r="I221" s="131" t="str">
        <f t="shared" si="106"/>
        <v/>
      </c>
      <c r="J221" s="131" t="str">
        <f t="shared" si="106"/>
        <v/>
      </c>
      <c r="K221" s="131" t="str">
        <f t="shared" si="106"/>
        <v/>
      </c>
      <c r="L221" s="131" t="str">
        <f t="shared" si="107"/>
        <v/>
      </c>
      <c r="M221" s="131" t="str">
        <f t="shared" si="107"/>
        <v/>
      </c>
      <c r="N221" s="131" t="str">
        <f t="shared" si="107"/>
        <v/>
      </c>
      <c r="O221" s="131" t="str">
        <f t="shared" si="107"/>
        <v/>
      </c>
      <c r="P221" s="131" t="str">
        <f t="shared" si="107"/>
        <v/>
      </c>
      <c r="Q221" s="131" t="str">
        <f t="shared" si="107"/>
        <v/>
      </c>
      <c r="R221" s="131" t="str">
        <f t="shared" si="107"/>
        <v/>
      </c>
      <c r="S221" s="131" t="str">
        <f t="shared" si="107"/>
        <v/>
      </c>
      <c r="T221" s="131" t="str">
        <f t="shared" si="107"/>
        <v/>
      </c>
      <c r="U221" s="131" t="str">
        <f t="shared" si="107"/>
        <v/>
      </c>
      <c r="V221" s="131" t="str">
        <f t="shared" si="108"/>
        <v/>
      </c>
      <c r="W221" s="131" t="str">
        <f t="shared" si="108"/>
        <v/>
      </c>
      <c r="X221" s="131" t="str">
        <f t="shared" si="108"/>
        <v/>
      </c>
      <c r="Y221" s="131" t="str">
        <f t="shared" si="108"/>
        <v/>
      </c>
      <c r="Z221" s="131" t="str">
        <f t="shared" si="108"/>
        <v/>
      </c>
      <c r="AA221" s="131" t="str">
        <f t="shared" si="108"/>
        <v/>
      </c>
      <c r="AB221" s="131" t="str">
        <f t="shared" si="108"/>
        <v/>
      </c>
      <c r="AC221" s="131" t="str">
        <f t="shared" si="108"/>
        <v/>
      </c>
      <c r="AD221" s="131" t="str">
        <f t="shared" si="108"/>
        <v/>
      </c>
      <c r="AE221" s="131" t="str">
        <f t="shared" si="108"/>
        <v/>
      </c>
      <c r="AF221" s="131" t="str">
        <f t="shared" si="109"/>
        <v/>
      </c>
      <c r="AG221" s="131" t="str">
        <f t="shared" si="109"/>
        <v/>
      </c>
      <c r="AH221" s="131" t="str">
        <f t="shared" si="109"/>
        <v/>
      </c>
      <c r="AI221" s="131" t="str">
        <f t="shared" si="109"/>
        <v/>
      </c>
      <c r="AJ221" s="131" t="str">
        <f t="shared" si="109"/>
        <v/>
      </c>
      <c r="AK221" s="131" t="str">
        <f t="shared" si="109"/>
        <v/>
      </c>
      <c r="AL221" s="131" t="str">
        <f t="shared" si="109"/>
        <v/>
      </c>
      <c r="AM221" s="131" t="str">
        <f t="shared" si="109"/>
        <v/>
      </c>
      <c r="AN221" s="131" t="str">
        <f t="shared" si="109"/>
        <v/>
      </c>
      <c r="AO221" s="131" t="str">
        <f t="shared" si="109"/>
        <v/>
      </c>
      <c r="AP221" s="131" t="str">
        <f t="shared" si="110"/>
        <v/>
      </c>
      <c r="AQ221" s="131" t="str">
        <f t="shared" si="110"/>
        <v/>
      </c>
      <c r="AR221" s="131" t="str">
        <f t="shared" si="110"/>
        <v/>
      </c>
      <c r="AS221" s="131" t="str">
        <f t="shared" si="110"/>
        <v/>
      </c>
      <c r="AT221" s="131" t="str">
        <f t="shared" si="110"/>
        <v/>
      </c>
      <c r="AU221" s="131" t="str">
        <f t="shared" si="110"/>
        <v/>
      </c>
      <c r="AV221" s="131" t="str">
        <f t="shared" si="110"/>
        <v/>
      </c>
      <c r="AW221" s="131" t="str">
        <f t="shared" si="110"/>
        <v/>
      </c>
      <c r="AX221" s="131" t="str">
        <f t="shared" si="110"/>
        <v/>
      </c>
      <c r="AY221" s="131" t="str">
        <f t="shared" si="110"/>
        <v/>
      </c>
      <c r="AZ221" s="131" t="str">
        <f t="shared" si="110"/>
        <v/>
      </c>
    </row>
    <row r="222" spans="1:52" x14ac:dyDescent="0.2">
      <c r="A222" s="135">
        <v>213</v>
      </c>
      <c r="B222" s="131" t="str">
        <f t="shared" si="106"/>
        <v/>
      </c>
      <c r="C222" s="131" t="str">
        <f t="shared" si="106"/>
        <v/>
      </c>
      <c r="D222" s="131" t="str">
        <f t="shared" si="106"/>
        <v/>
      </c>
      <c r="E222" s="131" t="str">
        <f t="shared" si="106"/>
        <v/>
      </c>
      <c r="F222" s="131" t="str">
        <f t="shared" si="106"/>
        <v/>
      </c>
      <c r="G222" s="131" t="str">
        <f t="shared" si="106"/>
        <v/>
      </c>
      <c r="H222" s="131" t="str">
        <f t="shared" si="106"/>
        <v/>
      </c>
      <c r="I222" s="131" t="str">
        <f t="shared" si="106"/>
        <v/>
      </c>
      <c r="J222" s="131" t="str">
        <f t="shared" si="106"/>
        <v/>
      </c>
      <c r="K222" s="131" t="str">
        <f t="shared" si="106"/>
        <v/>
      </c>
      <c r="L222" s="131" t="str">
        <f t="shared" si="107"/>
        <v/>
      </c>
      <c r="M222" s="131" t="str">
        <f t="shared" si="107"/>
        <v/>
      </c>
      <c r="N222" s="131" t="str">
        <f t="shared" si="107"/>
        <v/>
      </c>
      <c r="O222" s="131" t="str">
        <f t="shared" si="107"/>
        <v/>
      </c>
      <c r="P222" s="131" t="str">
        <f t="shared" si="107"/>
        <v/>
      </c>
      <c r="Q222" s="131" t="str">
        <f t="shared" si="107"/>
        <v/>
      </c>
      <c r="R222" s="131" t="str">
        <f t="shared" si="107"/>
        <v/>
      </c>
      <c r="S222" s="131" t="str">
        <f t="shared" si="107"/>
        <v/>
      </c>
      <c r="T222" s="131" t="str">
        <f t="shared" si="107"/>
        <v/>
      </c>
      <c r="U222" s="131" t="str">
        <f t="shared" si="107"/>
        <v/>
      </c>
      <c r="V222" s="131" t="str">
        <f t="shared" si="108"/>
        <v/>
      </c>
      <c r="W222" s="131" t="str">
        <f t="shared" si="108"/>
        <v/>
      </c>
      <c r="X222" s="131" t="str">
        <f t="shared" si="108"/>
        <v/>
      </c>
      <c r="Y222" s="131" t="str">
        <f t="shared" si="108"/>
        <v/>
      </c>
      <c r="Z222" s="131" t="str">
        <f t="shared" si="108"/>
        <v/>
      </c>
      <c r="AA222" s="131" t="str">
        <f t="shared" si="108"/>
        <v/>
      </c>
      <c r="AB222" s="131" t="str">
        <f t="shared" si="108"/>
        <v/>
      </c>
      <c r="AC222" s="131" t="str">
        <f t="shared" si="108"/>
        <v/>
      </c>
      <c r="AD222" s="131" t="str">
        <f t="shared" si="108"/>
        <v/>
      </c>
      <c r="AE222" s="131" t="str">
        <f t="shared" si="108"/>
        <v/>
      </c>
      <c r="AF222" s="131" t="str">
        <f t="shared" si="109"/>
        <v/>
      </c>
      <c r="AG222" s="131" t="str">
        <f t="shared" si="109"/>
        <v/>
      </c>
      <c r="AH222" s="131" t="str">
        <f t="shared" si="109"/>
        <v/>
      </c>
      <c r="AI222" s="131" t="str">
        <f t="shared" si="109"/>
        <v/>
      </c>
      <c r="AJ222" s="131" t="str">
        <f t="shared" si="109"/>
        <v/>
      </c>
      <c r="AK222" s="131" t="str">
        <f t="shared" si="109"/>
        <v/>
      </c>
      <c r="AL222" s="131" t="str">
        <f t="shared" si="109"/>
        <v/>
      </c>
      <c r="AM222" s="131" t="str">
        <f t="shared" si="109"/>
        <v/>
      </c>
      <c r="AN222" s="131" t="str">
        <f t="shared" si="109"/>
        <v/>
      </c>
      <c r="AO222" s="131" t="str">
        <f t="shared" si="109"/>
        <v/>
      </c>
      <c r="AP222" s="131" t="str">
        <f t="shared" si="110"/>
        <v/>
      </c>
      <c r="AQ222" s="131" t="str">
        <f t="shared" si="110"/>
        <v/>
      </c>
      <c r="AR222" s="131" t="str">
        <f t="shared" si="110"/>
        <v/>
      </c>
      <c r="AS222" s="131" t="str">
        <f t="shared" si="110"/>
        <v/>
      </c>
      <c r="AT222" s="131" t="str">
        <f t="shared" si="110"/>
        <v/>
      </c>
      <c r="AU222" s="131" t="str">
        <f t="shared" si="110"/>
        <v/>
      </c>
      <c r="AV222" s="131" t="str">
        <f t="shared" si="110"/>
        <v/>
      </c>
      <c r="AW222" s="131" t="str">
        <f t="shared" si="110"/>
        <v/>
      </c>
      <c r="AX222" s="131" t="str">
        <f t="shared" si="110"/>
        <v/>
      </c>
      <c r="AY222" s="131" t="str">
        <f t="shared" si="110"/>
        <v/>
      </c>
      <c r="AZ222" s="131" t="str">
        <f t="shared" si="110"/>
        <v/>
      </c>
    </row>
    <row r="223" spans="1:52" x14ac:dyDescent="0.2">
      <c r="A223" s="135">
        <v>214</v>
      </c>
      <c r="B223" s="131" t="str">
        <f t="shared" si="106"/>
        <v/>
      </c>
      <c r="C223" s="131" t="str">
        <f t="shared" si="106"/>
        <v/>
      </c>
      <c r="D223" s="131" t="str">
        <f t="shared" si="106"/>
        <v/>
      </c>
      <c r="E223" s="131" t="str">
        <f t="shared" si="106"/>
        <v/>
      </c>
      <c r="F223" s="131" t="str">
        <f t="shared" si="106"/>
        <v/>
      </c>
      <c r="G223" s="131" t="str">
        <f t="shared" si="106"/>
        <v/>
      </c>
      <c r="H223" s="131" t="str">
        <f t="shared" si="106"/>
        <v/>
      </c>
      <c r="I223" s="131" t="str">
        <f t="shared" si="106"/>
        <v/>
      </c>
      <c r="J223" s="131" t="str">
        <f t="shared" si="106"/>
        <v/>
      </c>
      <c r="K223" s="131" t="str">
        <f t="shared" si="106"/>
        <v/>
      </c>
      <c r="L223" s="131" t="str">
        <f t="shared" si="107"/>
        <v/>
      </c>
      <c r="M223" s="131" t="str">
        <f t="shared" si="107"/>
        <v/>
      </c>
      <c r="N223" s="131" t="str">
        <f t="shared" si="107"/>
        <v/>
      </c>
      <c r="O223" s="131" t="str">
        <f t="shared" si="107"/>
        <v/>
      </c>
      <c r="P223" s="131" t="str">
        <f t="shared" si="107"/>
        <v/>
      </c>
      <c r="Q223" s="131" t="str">
        <f t="shared" si="107"/>
        <v/>
      </c>
      <c r="R223" s="131" t="str">
        <f t="shared" si="107"/>
        <v/>
      </c>
      <c r="S223" s="131" t="str">
        <f t="shared" si="107"/>
        <v/>
      </c>
      <c r="T223" s="131" t="str">
        <f t="shared" si="107"/>
        <v/>
      </c>
      <c r="U223" s="131" t="str">
        <f t="shared" si="107"/>
        <v/>
      </c>
      <c r="V223" s="131" t="str">
        <f t="shared" si="108"/>
        <v/>
      </c>
      <c r="W223" s="131" t="str">
        <f t="shared" si="108"/>
        <v/>
      </c>
      <c r="X223" s="131" t="str">
        <f t="shared" si="108"/>
        <v/>
      </c>
      <c r="Y223" s="131" t="str">
        <f t="shared" si="108"/>
        <v/>
      </c>
      <c r="Z223" s="131" t="str">
        <f t="shared" si="108"/>
        <v/>
      </c>
      <c r="AA223" s="131" t="str">
        <f t="shared" si="108"/>
        <v/>
      </c>
      <c r="AB223" s="131" t="str">
        <f t="shared" si="108"/>
        <v/>
      </c>
      <c r="AC223" s="131" t="str">
        <f t="shared" si="108"/>
        <v/>
      </c>
      <c r="AD223" s="131" t="str">
        <f t="shared" si="108"/>
        <v/>
      </c>
      <c r="AE223" s="131" t="str">
        <f t="shared" si="108"/>
        <v/>
      </c>
      <c r="AF223" s="131" t="str">
        <f t="shared" si="109"/>
        <v/>
      </c>
      <c r="AG223" s="131" t="str">
        <f t="shared" si="109"/>
        <v/>
      </c>
      <c r="AH223" s="131" t="str">
        <f t="shared" si="109"/>
        <v/>
      </c>
      <c r="AI223" s="131" t="str">
        <f t="shared" si="109"/>
        <v/>
      </c>
      <c r="AJ223" s="131" t="str">
        <f t="shared" si="109"/>
        <v/>
      </c>
      <c r="AK223" s="131" t="str">
        <f t="shared" si="109"/>
        <v/>
      </c>
      <c r="AL223" s="131" t="str">
        <f t="shared" si="109"/>
        <v/>
      </c>
      <c r="AM223" s="131" t="str">
        <f t="shared" si="109"/>
        <v/>
      </c>
      <c r="AN223" s="131" t="str">
        <f t="shared" si="109"/>
        <v/>
      </c>
      <c r="AO223" s="131" t="str">
        <f t="shared" si="109"/>
        <v/>
      </c>
      <c r="AP223" s="131" t="str">
        <f t="shared" si="110"/>
        <v/>
      </c>
      <c r="AQ223" s="131" t="str">
        <f t="shared" si="110"/>
        <v/>
      </c>
      <c r="AR223" s="131" t="str">
        <f t="shared" si="110"/>
        <v/>
      </c>
      <c r="AS223" s="131" t="str">
        <f t="shared" si="110"/>
        <v/>
      </c>
      <c r="AT223" s="131" t="str">
        <f t="shared" si="110"/>
        <v/>
      </c>
      <c r="AU223" s="131" t="str">
        <f t="shared" si="110"/>
        <v/>
      </c>
      <c r="AV223" s="131" t="str">
        <f t="shared" si="110"/>
        <v/>
      </c>
      <c r="AW223" s="131" t="str">
        <f t="shared" si="110"/>
        <v/>
      </c>
      <c r="AX223" s="131" t="str">
        <f t="shared" si="110"/>
        <v/>
      </c>
      <c r="AY223" s="131" t="str">
        <f t="shared" si="110"/>
        <v/>
      </c>
      <c r="AZ223" s="131" t="str">
        <f t="shared" si="110"/>
        <v/>
      </c>
    </row>
    <row r="224" spans="1:52" x14ac:dyDescent="0.2">
      <c r="A224" s="135">
        <v>215</v>
      </c>
      <c r="B224" s="131" t="str">
        <f t="shared" si="106"/>
        <v/>
      </c>
      <c r="C224" s="131" t="str">
        <f t="shared" si="106"/>
        <v/>
      </c>
      <c r="D224" s="131" t="str">
        <f t="shared" si="106"/>
        <v/>
      </c>
      <c r="E224" s="131" t="str">
        <f t="shared" si="106"/>
        <v/>
      </c>
      <c r="F224" s="131" t="str">
        <f t="shared" si="106"/>
        <v/>
      </c>
      <c r="G224" s="131" t="str">
        <f t="shared" si="106"/>
        <v/>
      </c>
      <c r="H224" s="131" t="str">
        <f t="shared" si="106"/>
        <v/>
      </c>
      <c r="I224" s="131" t="str">
        <f t="shared" si="106"/>
        <v/>
      </c>
      <c r="J224" s="131" t="str">
        <f t="shared" si="106"/>
        <v/>
      </c>
      <c r="K224" s="131" t="str">
        <f t="shared" si="106"/>
        <v/>
      </c>
      <c r="L224" s="131" t="str">
        <f t="shared" si="107"/>
        <v/>
      </c>
      <c r="M224" s="131" t="str">
        <f t="shared" si="107"/>
        <v/>
      </c>
      <c r="N224" s="131" t="str">
        <f t="shared" si="107"/>
        <v/>
      </c>
      <c r="O224" s="131" t="str">
        <f t="shared" si="107"/>
        <v/>
      </c>
      <c r="P224" s="131" t="str">
        <f t="shared" si="107"/>
        <v/>
      </c>
      <c r="Q224" s="131" t="str">
        <f t="shared" si="107"/>
        <v/>
      </c>
      <c r="R224" s="131" t="str">
        <f t="shared" si="107"/>
        <v/>
      </c>
      <c r="S224" s="131" t="str">
        <f t="shared" si="107"/>
        <v/>
      </c>
      <c r="T224" s="131" t="str">
        <f t="shared" si="107"/>
        <v/>
      </c>
      <c r="U224" s="131" t="str">
        <f t="shared" si="107"/>
        <v/>
      </c>
      <c r="V224" s="131" t="str">
        <f t="shared" si="108"/>
        <v/>
      </c>
      <c r="W224" s="131" t="str">
        <f t="shared" si="108"/>
        <v/>
      </c>
      <c r="X224" s="131" t="str">
        <f t="shared" si="108"/>
        <v/>
      </c>
      <c r="Y224" s="131" t="str">
        <f t="shared" si="108"/>
        <v/>
      </c>
      <c r="Z224" s="131" t="str">
        <f t="shared" si="108"/>
        <v/>
      </c>
      <c r="AA224" s="131" t="str">
        <f t="shared" si="108"/>
        <v/>
      </c>
      <c r="AB224" s="131" t="str">
        <f t="shared" si="108"/>
        <v/>
      </c>
      <c r="AC224" s="131" t="str">
        <f t="shared" si="108"/>
        <v/>
      </c>
      <c r="AD224" s="131" t="str">
        <f t="shared" si="108"/>
        <v/>
      </c>
      <c r="AE224" s="131" t="str">
        <f t="shared" si="108"/>
        <v/>
      </c>
      <c r="AF224" s="131" t="str">
        <f t="shared" si="109"/>
        <v/>
      </c>
      <c r="AG224" s="131" t="str">
        <f t="shared" si="109"/>
        <v/>
      </c>
      <c r="AH224" s="131" t="str">
        <f t="shared" si="109"/>
        <v/>
      </c>
      <c r="AI224" s="131" t="str">
        <f t="shared" si="109"/>
        <v/>
      </c>
      <c r="AJ224" s="131" t="str">
        <f t="shared" si="109"/>
        <v/>
      </c>
      <c r="AK224" s="131" t="str">
        <f t="shared" si="109"/>
        <v/>
      </c>
      <c r="AL224" s="131" t="str">
        <f t="shared" si="109"/>
        <v/>
      </c>
      <c r="AM224" s="131" t="str">
        <f t="shared" si="109"/>
        <v/>
      </c>
      <c r="AN224" s="131" t="str">
        <f t="shared" si="109"/>
        <v/>
      </c>
      <c r="AO224" s="131" t="str">
        <f t="shared" si="109"/>
        <v/>
      </c>
      <c r="AP224" s="131" t="str">
        <f t="shared" si="110"/>
        <v/>
      </c>
      <c r="AQ224" s="131" t="str">
        <f t="shared" si="110"/>
        <v/>
      </c>
      <c r="AR224" s="131" t="str">
        <f t="shared" si="110"/>
        <v/>
      </c>
      <c r="AS224" s="131" t="str">
        <f t="shared" si="110"/>
        <v/>
      </c>
      <c r="AT224" s="131" t="str">
        <f t="shared" si="110"/>
        <v/>
      </c>
      <c r="AU224" s="131" t="str">
        <f t="shared" si="110"/>
        <v/>
      </c>
      <c r="AV224" s="131" t="str">
        <f t="shared" si="110"/>
        <v/>
      </c>
      <c r="AW224" s="131" t="str">
        <f t="shared" si="110"/>
        <v/>
      </c>
      <c r="AX224" s="131" t="str">
        <f t="shared" si="110"/>
        <v/>
      </c>
      <c r="AY224" s="131" t="str">
        <f t="shared" si="110"/>
        <v/>
      </c>
      <c r="AZ224" s="131" t="str">
        <f t="shared" si="110"/>
        <v/>
      </c>
    </row>
    <row r="225" spans="1:52" x14ac:dyDescent="0.2">
      <c r="A225" s="135">
        <v>216</v>
      </c>
      <c r="B225" s="131" t="str">
        <f t="shared" si="106"/>
        <v/>
      </c>
      <c r="C225" s="131" t="str">
        <f t="shared" si="106"/>
        <v/>
      </c>
      <c r="D225" s="131" t="str">
        <f t="shared" si="106"/>
        <v/>
      </c>
      <c r="E225" s="131" t="str">
        <f t="shared" si="106"/>
        <v/>
      </c>
      <c r="F225" s="131" t="str">
        <f t="shared" si="106"/>
        <v/>
      </c>
      <c r="G225" s="131" t="str">
        <f t="shared" si="106"/>
        <v/>
      </c>
      <c r="H225" s="131" t="str">
        <f t="shared" si="106"/>
        <v/>
      </c>
      <c r="I225" s="131" t="str">
        <f t="shared" si="106"/>
        <v/>
      </c>
      <c r="J225" s="131" t="str">
        <f t="shared" si="106"/>
        <v/>
      </c>
      <c r="K225" s="131" t="str">
        <f t="shared" si="106"/>
        <v/>
      </c>
      <c r="L225" s="131" t="str">
        <f t="shared" si="107"/>
        <v/>
      </c>
      <c r="M225" s="131" t="str">
        <f t="shared" si="107"/>
        <v/>
      </c>
      <c r="N225" s="131" t="str">
        <f t="shared" si="107"/>
        <v/>
      </c>
      <c r="O225" s="131" t="str">
        <f t="shared" si="107"/>
        <v/>
      </c>
      <c r="P225" s="131" t="str">
        <f t="shared" si="107"/>
        <v/>
      </c>
      <c r="Q225" s="131" t="str">
        <f t="shared" si="107"/>
        <v/>
      </c>
      <c r="R225" s="131" t="str">
        <f t="shared" si="107"/>
        <v/>
      </c>
      <c r="S225" s="131" t="str">
        <f t="shared" si="107"/>
        <v/>
      </c>
      <c r="T225" s="131" t="str">
        <f t="shared" si="107"/>
        <v/>
      </c>
      <c r="U225" s="131" t="str">
        <f t="shared" si="107"/>
        <v/>
      </c>
      <c r="V225" s="131" t="str">
        <f t="shared" si="108"/>
        <v/>
      </c>
      <c r="W225" s="131" t="str">
        <f t="shared" si="108"/>
        <v/>
      </c>
      <c r="X225" s="131" t="str">
        <f t="shared" si="108"/>
        <v/>
      </c>
      <c r="Y225" s="131" t="str">
        <f t="shared" si="108"/>
        <v/>
      </c>
      <c r="Z225" s="131" t="str">
        <f t="shared" si="108"/>
        <v/>
      </c>
      <c r="AA225" s="131" t="str">
        <f t="shared" si="108"/>
        <v/>
      </c>
      <c r="AB225" s="131" t="str">
        <f t="shared" si="108"/>
        <v/>
      </c>
      <c r="AC225" s="131" t="str">
        <f t="shared" si="108"/>
        <v/>
      </c>
      <c r="AD225" s="131" t="str">
        <f t="shared" si="108"/>
        <v/>
      </c>
      <c r="AE225" s="131" t="str">
        <f t="shared" si="108"/>
        <v/>
      </c>
      <c r="AF225" s="131" t="str">
        <f t="shared" si="109"/>
        <v/>
      </c>
      <c r="AG225" s="131" t="str">
        <f t="shared" si="109"/>
        <v/>
      </c>
      <c r="AH225" s="131" t="str">
        <f t="shared" si="109"/>
        <v/>
      </c>
      <c r="AI225" s="131" t="str">
        <f t="shared" si="109"/>
        <v/>
      </c>
      <c r="AJ225" s="131" t="str">
        <f t="shared" si="109"/>
        <v/>
      </c>
      <c r="AK225" s="131" t="str">
        <f t="shared" si="109"/>
        <v/>
      </c>
      <c r="AL225" s="131" t="str">
        <f t="shared" si="109"/>
        <v/>
      </c>
      <c r="AM225" s="131" t="str">
        <f t="shared" si="109"/>
        <v/>
      </c>
      <c r="AN225" s="131" t="str">
        <f t="shared" si="109"/>
        <v/>
      </c>
      <c r="AO225" s="131" t="str">
        <f t="shared" si="109"/>
        <v/>
      </c>
      <c r="AP225" s="131" t="str">
        <f t="shared" si="110"/>
        <v/>
      </c>
      <c r="AQ225" s="131" t="str">
        <f t="shared" si="110"/>
        <v/>
      </c>
      <c r="AR225" s="131" t="str">
        <f t="shared" si="110"/>
        <v/>
      </c>
      <c r="AS225" s="131" t="str">
        <f t="shared" si="110"/>
        <v/>
      </c>
      <c r="AT225" s="131" t="str">
        <f t="shared" si="110"/>
        <v/>
      </c>
      <c r="AU225" s="131" t="str">
        <f t="shared" si="110"/>
        <v/>
      </c>
      <c r="AV225" s="131" t="str">
        <f t="shared" si="110"/>
        <v/>
      </c>
      <c r="AW225" s="131" t="str">
        <f t="shared" si="110"/>
        <v/>
      </c>
      <c r="AX225" s="131" t="str">
        <f t="shared" si="110"/>
        <v/>
      </c>
      <c r="AY225" s="131" t="str">
        <f t="shared" si="110"/>
        <v/>
      </c>
      <c r="AZ225" s="131" t="str">
        <f t="shared" si="110"/>
        <v/>
      </c>
    </row>
    <row r="226" spans="1:52" x14ac:dyDescent="0.2">
      <c r="A226" s="135">
        <v>217</v>
      </c>
      <c r="B226" s="131" t="str">
        <f t="shared" si="106"/>
        <v/>
      </c>
      <c r="C226" s="131" t="str">
        <f t="shared" si="106"/>
        <v/>
      </c>
      <c r="D226" s="131" t="str">
        <f t="shared" si="106"/>
        <v/>
      </c>
      <c r="E226" s="131" t="str">
        <f t="shared" si="106"/>
        <v/>
      </c>
      <c r="F226" s="131" t="str">
        <f t="shared" si="106"/>
        <v/>
      </c>
      <c r="G226" s="131" t="str">
        <f t="shared" si="106"/>
        <v/>
      </c>
      <c r="H226" s="131" t="str">
        <f t="shared" si="106"/>
        <v/>
      </c>
      <c r="I226" s="131" t="str">
        <f t="shared" si="106"/>
        <v/>
      </c>
      <c r="J226" s="131" t="str">
        <f t="shared" si="106"/>
        <v/>
      </c>
      <c r="K226" s="131" t="str">
        <f t="shared" si="106"/>
        <v/>
      </c>
      <c r="L226" s="131" t="str">
        <f t="shared" si="107"/>
        <v/>
      </c>
      <c r="M226" s="131" t="str">
        <f t="shared" si="107"/>
        <v/>
      </c>
      <c r="N226" s="131" t="str">
        <f t="shared" si="107"/>
        <v/>
      </c>
      <c r="O226" s="131" t="str">
        <f t="shared" si="107"/>
        <v/>
      </c>
      <c r="P226" s="131" t="str">
        <f t="shared" si="107"/>
        <v/>
      </c>
      <c r="Q226" s="131" t="str">
        <f t="shared" si="107"/>
        <v/>
      </c>
      <c r="R226" s="131" t="str">
        <f t="shared" si="107"/>
        <v/>
      </c>
      <c r="S226" s="131" t="str">
        <f t="shared" si="107"/>
        <v/>
      </c>
      <c r="T226" s="131" t="str">
        <f t="shared" si="107"/>
        <v/>
      </c>
      <c r="U226" s="131" t="str">
        <f t="shared" si="107"/>
        <v/>
      </c>
      <c r="V226" s="131" t="str">
        <f t="shared" si="108"/>
        <v/>
      </c>
      <c r="W226" s="131" t="str">
        <f t="shared" si="108"/>
        <v/>
      </c>
      <c r="X226" s="131" t="str">
        <f t="shared" si="108"/>
        <v/>
      </c>
      <c r="Y226" s="131" t="str">
        <f t="shared" si="108"/>
        <v/>
      </c>
      <c r="Z226" s="131" t="str">
        <f t="shared" si="108"/>
        <v/>
      </c>
      <c r="AA226" s="131" t="str">
        <f t="shared" si="108"/>
        <v/>
      </c>
      <c r="AB226" s="131" t="str">
        <f t="shared" si="108"/>
        <v/>
      </c>
      <c r="AC226" s="131" t="str">
        <f t="shared" si="108"/>
        <v/>
      </c>
      <c r="AD226" s="131" t="str">
        <f t="shared" si="108"/>
        <v/>
      </c>
      <c r="AE226" s="131" t="str">
        <f t="shared" si="108"/>
        <v/>
      </c>
      <c r="AF226" s="131" t="str">
        <f t="shared" si="109"/>
        <v/>
      </c>
      <c r="AG226" s="131" t="str">
        <f t="shared" si="109"/>
        <v/>
      </c>
      <c r="AH226" s="131" t="str">
        <f t="shared" si="109"/>
        <v/>
      </c>
      <c r="AI226" s="131" t="str">
        <f t="shared" si="109"/>
        <v/>
      </c>
      <c r="AJ226" s="131" t="str">
        <f t="shared" si="109"/>
        <v/>
      </c>
      <c r="AK226" s="131" t="str">
        <f t="shared" si="109"/>
        <v/>
      </c>
      <c r="AL226" s="131" t="str">
        <f t="shared" si="109"/>
        <v/>
      </c>
      <c r="AM226" s="131" t="str">
        <f t="shared" si="109"/>
        <v/>
      </c>
      <c r="AN226" s="131" t="str">
        <f t="shared" si="109"/>
        <v/>
      </c>
      <c r="AO226" s="131" t="str">
        <f t="shared" si="109"/>
        <v/>
      </c>
      <c r="AP226" s="131" t="str">
        <f t="shared" si="110"/>
        <v/>
      </c>
      <c r="AQ226" s="131" t="str">
        <f t="shared" si="110"/>
        <v/>
      </c>
      <c r="AR226" s="131" t="str">
        <f t="shared" si="110"/>
        <v/>
      </c>
      <c r="AS226" s="131" t="str">
        <f t="shared" si="110"/>
        <v/>
      </c>
      <c r="AT226" s="131" t="str">
        <f t="shared" si="110"/>
        <v/>
      </c>
      <c r="AU226" s="131" t="str">
        <f t="shared" si="110"/>
        <v/>
      </c>
      <c r="AV226" s="131" t="str">
        <f t="shared" si="110"/>
        <v/>
      </c>
      <c r="AW226" s="131" t="str">
        <f t="shared" si="110"/>
        <v/>
      </c>
      <c r="AX226" s="131" t="str">
        <f t="shared" si="110"/>
        <v/>
      </c>
      <c r="AY226" s="131" t="str">
        <f t="shared" si="110"/>
        <v/>
      </c>
      <c r="AZ226" s="131" t="str">
        <f t="shared" si="110"/>
        <v/>
      </c>
    </row>
    <row r="227" spans="1:52" x14ac:dyDescent="0.2">
      <c r="A227" s="135">
        <v>218</v>
      </c>
      <c r="B227" s="131" t="str">
        <f t="shared" si="106"/>
        <v/>
      </c>
      <c r="C227" s="131" t="str">
        <f t="shared" si="106"/>
        <v/>
      </c>
      <c r="D227" s="131" t="str">
        <f t="shared" si="106"/>
        <v/>
      </c>
      <c r="E227" s="131" t="str">
        <f t="shared" si="106"/>
        <v/>
      </c>
      <c r="F227" s="131" t="str">
        <f t="shared" si="106"/>
        <v/>
      </c>
      <c r="G227" s="131" t="str">
        <f t="shared" si="106"/>
        <v/>
      </c>
      <c r="H227" s="131" t="str">
        <f t="shared" si="106"/>
        <v/>
      </c>
      <c r="I227" s="131" t="str">
        <f t="shared" si="106"/>
        <v/>
      </c>
      <c r="J227" s="131" t="str">
        <f t="shared" si="106"/>
        <v/>
      </c>
      <c r="K227" s="131" t="str">
        <f t="shared" si="106"/>
        <v/>
      </c>
      <c r="L227" s="131" t="str">
        <f t="shared" si="107"/>
        <v/>
      </c>
      <c r="M227" s="131" t="str">
        <f t="shared" si="107"/>
        <v/>
      </c>
      <c r="N227" s="131" t="str">
        <f t="shared" si="107"/>
        <v/>
      </c>
      <c r="O227" s="131" t="str">
        <f t="shared" si="107"/>
        <v/>
      </c>
      <c r="P227" s="131" t="str">
        <f t="shared" si="107"/>
        <v/>
      </c>
      <c r="Q227" s="131" t="str">
        <f t="shared" si="107"/>
        <v/>
      </c>
      <c r="R227" s="131" t="str">
        <f t="shared" si="107"/>
        <v/>
      </c>
      <c r="S227" s="131" t="str">
        <f t="shared" si="107"/>
        <v/>
      </c>
      <c r="T227" s="131" t="str">
        <f t="shared" si="107"/>
        <v/>
      </c>
      <c r="U227" s="131" t="str">
        <f t="shared" si="107"/>
        <v/>
      </c>
      <c r="V227" s="131" t="str">
        <f t="shared" si="108"/>
        <v/>
      </c>
      <c r="W227" s="131" t="str">
        <f t="shared" si="108"/>
        <v/>
      </c>
      <c r="X227" s="131" t="str">
        <f t="shared" si="108"/>
        <v/>
      </c>
      <c r="Y227" s="131" t="str">
        <f t="shared" si="108"/>
        <v/>
      </c>
      <c r="Z227" s="131" t="str">
        <f t="shared" si="108"/>
        <v/>
      </c>
      <c r="AA227" s="131" t="str">
        <f t="shared" si="108"/>
        <v/>
      </c>
      <c r="AB227" s="131" t="str">
        <f t="shared" si="108"/>
        <v/>
      </c>
      <c r="AC227" s="131" t="str">
        <f t="shared" si="108"/>
        <v/>
      </c>
      <c r="AD227" s="131" t="str">
        <f t="shared" si="108"/>
        <v/>
      </c>
      <c r="AE227" s="131" t="str">
        <f t="shared" si="108"/>
        <v/>
      </c>
      <c r="AF227" s="131" t="str">
        <f t="shared" si="109"/>
        <v/>
      </c>
      <c r="AG227" s="131" t="str">
        <f t="shared" si="109"/>
        <v/>
      </c>
      <c r="AH227" s="131" t="str">
        <f t="shared" si="109"/>
        <v/>
      </c>
      <c r="AI227" s="131" t="str">
        <f t="shared" si="109"/>
        <v/>
      </c>
      <c r="AJ227" s="131" t="str">
        <f t="shared" si="109"/>
        <v/>
      </c>
      <c r="AK227" s="131" t="str">
        <f t="shared" si="109"/>
        <v/>
      </c>
      <c r="AL227" s="131" t="str">
        <f t="shared" si="109"/>
        <v/>
      </c>
      <c r="AM227" s="131" t="str">
        <f t="shared" si="109"/>
        <v/>
      </c>
      <c r="AN227" s="131" t="str">
        <f t="shared" si="109"/>
        <v/>
      </c>
      <c r="AO227" s="131" t="str">
        <f t="shared" si="109"/>
        <v/>
      </c>
      <c r="AP227" s="131" t="str">
        <f t="shared" si="110"/>
        <v/>
      </c>
      <c r="AQ227" s="131" t="str">
        <f t="shared" si="110"/>
        <v/>
      </c>
      <c r="AR227" s="131" t="str">
        <f t="shared" si="110"/>
        <v/>
      </c>
      <c r="AS227" s="131" t="str">
        <f t="shared" si="110"/>
        <v/>
      </c>
      <c r="AT227" s="131" t="str">
        <f t="shared" si="110"/>
        <v/>
      </c>
      <c r="AU227" s="131" t="str">
        <f t="shared" si="110"/>
        <v/>
      </c>
      <c r="AV227" s="131" t="str">
        <f t="shared" si="110"/>
        <v/>
      </c>
      <c r="AW227" s="131" t="str">
        <f t="shared" si="110"/>
        <v/>
      </c>
      <c r="AX227" s="131" t="str">
        <f t="shared" si="110"/>
        <v/>
      </c>
      <c r="AY227" s="131" t="str">
        <f t="shared" si="110"/>
        <v/>
      </c>
      <c r="AZ227" s="131" t="str">
        <f t="shared" si="110"/>
        <v/>
      </c>
    </row>
    <row r="228" spans="1:52" x14ac:dyDescent="0.2">
      <c r="A228" s="135">
        <v>219</v>
      </c>
      <c r="B228" s="131" t="str">
        <f t="shared" si="106"/>
        <v/>
      </c>
      <c r="C228" s="131" t="str">
        <f t="shared" si="106"/>
        <v/>
      </c>
      <c r="D228" s="131" t="str">
        <f t="shared" si="106"/>
        <v/>
      </c>
      <c r="E228" s="131" t="str">
        <f t="shared" si="106"/>
        <v/>
      </c>
      <c r="F228" s="131" t="str">
        <f t="shared" si="106"/>
        <v/>
      </c>
      <c r="G228" s="131" t="str">
        <f t="shared" si="106"/>
        <v/>
      </c>
      <c r="H228" s="131" t="str">
        <f t="shared" si="106"/>
        <v/>
      </c>
      <c r="I228" s="131" t="str">
        <f t="shared" si="106"/>
        <v/>
      </c>
      <c r="J228" s="131" t="str">
        <f t="shared" si="106"/>
        <v/>
      </c>
      <c r="K228" s="131" t="str">
        <f t="shared" si="106"/>
        <v/>
      </c>
      <c r="L228" s="131" t="str">
        <f t="shared" si="107"/>
        <v/>
      </c>
      <c r="M228" s="131" t="str">
        <f t="shared" si="107"/>
        <v/>
      </c>
      <c r="N228" s="131" t="str">
        <f t="shared" si="107"/>
        <v/>
      </c>
      <c r="O228" s="131" t="str">
        <f t="shared" si="107"/>
        <v/>
      </c>
      <c r="P228" s="131" t="str">
        <f t="shared" si="107"/>
        <v/>
      </c>
      <c r="Q228" s="131" t="str">
        <f t="shared" si="107"/>
        <v/>
      </c>
      <c r="R228" s="131" t="str">
        <f t="shared" si="107"/>
        <v/>
      </c>
      <c r="S228" s="131" t="str">
        <f t="shared" si="107"/>
        <v/>
      </c>
      <c r="T228" s="131" t="str">
        <f t="shared" si="107"/>
        <v/>
      </c>
      <c r="U228" s="131" t="str">
        <f t="shared" si="107"/>
        <v/>
      </c>
      <c r="V228" s="131" t="str">
        <f t="shared" si="108"/>
        <v/>
      </c>
      <c r="W228" s="131" t="str">
        <f t="shared" si="108"/>
        <v/>
      </c>
      <c r="X228" s="131" t="str">
        <f t="shared" si="108"/>
        <v/>
      </c>
      <c r="Y228" s="131" t="str">
        <f t="shared" si="108"/>
        <v/>
      </c>
      <c r="Z228" s="131" t="str">
        <f t="shared" si="108"/>
        <v/>
      </c>
      <c r="AA228" s="131" t="str">
        <f t="shared" si="108"/>
        <v/>
      </c>
      <c r="AB228" s="131" t="str">
        <f t="shared" si="108"/>
        <v/>
      </c>
      <c r="AC228" s="131" t="str">
        <f t="shared" si="108"/>
        <v/>
      </c>
      <c r="AD228" s="131" t="str">
        <f t="shared" si="108"/>
        <v/>
      </c>
      <c r="AE228" s="131" t="str">
        <f t="shared" si="108"/>
        <v/>
      </c>
      <c r="AF228" s="131" t="str">
        <f t="shared" si="109"/>
        <v/>
      </c>
      <c r="AG228" s="131" t="str">
        <f t="shared" si="109"/>
        <v/>
      </c>
      <c r="AH228" s="131" t="str">
        <f t="shared" si="109"/>
        <v/>
      </c>
      <c r="AI228" s="131" t="str">
        <f t="shared" si="109"/>
        <v/>
      </c>
      <c r="AJ228" s="131" t="str">
        <f t="shared" si="109"/>
        <v/>
      </c>
      <c r="AK228" s="131" t="str">
        <f t="shared" si="109"/>
        <v/>
      </c>
      <c r="AL228" s="131" t="str">
        <f t="shared" si="109"/>
        <v/>
      </c>
      <c r="AM228" s="131" t="str">
        <f t="shared" si="109"/>
        <v/>
      </c>
      <c r="AN228" s="131" t="str">
        <f t="shared" si="109"/>
        <v/>
      </c>
      <c r="AO228" s="131" t="str">
        <f t="shared" si="109"/>
        <v/>
      </c>
      <c r="AP228" s="131" t="str">
        <f t="shared" si="110"/>
        <v/>
      </c>
      <c r="AQ228" s="131" t="str">
        <f t="shared" si="110"/>
        <v/>
      </c>
      <c r="AR228" s="131" t="str">
        <f t="shared" si="110"/>
        <v/>
      </c>
      <c r="AS228" s="131" t="str">
        <f t="shared" si="110"/>
        <v/>
      </c>
      <c r="AT228" s="131" t="str">
        <f t="shared" si="110"/>
        <v/>
      </c>
      <c r="AU228" s="131" t="str">
        <f t="shared" si="110"/>
        <v/>
      </c>
      <c r="AV228" s="131" t="str">
        <f t="shared" si="110"/>
        <v/>
      </c>
      <c r="AW228" s="131" t="str">
        <f t="shared" si="110"/>
        <v/>
      </c>
      <c r="AX228" s="131" t="str">
        <f t="shared" si="110"/>
        <v/>
      </c>
      <c r="AY228" s="131" t="str">
        <f t="shared" si="110"/>
        <v/>
      </c>
      <c r="AZ228" s="131" t="str">
        <f t="shared" si="110"/>
        <v/>
      </c>
    </row>
    <row r="229" spans="1:52" x14ac:dyDescent="0.2">
      <c r="A229" s="135">
        <v>220</v>
      </c>
      <c r="B229" s="131" t="str">
        <f t="shared" si="106"/>
        <v/>
      </c>
      <c r="C229" s="131" t="str">
        <f t="shared" si="106"/>
        <v/>
      </c>
      <c r="D229" s="131" t="str">
        <f t="shared" si="106"/>
        <v/>
      </c>
      <c r="E229" s="131" t="str">
        <f t="shared" si="106"/>
        <v/>
      </c>
      <c r="F229" s="131" t="str">
        <f t="shared" si="106"/>
        <v/>
      </c>
      <c r="G229" s="131" t="str">
        <f t="shared" si="106"/>
        <v/>
      </c>
      <c r="H229" s="131" t="str">
        <f t="shared" si="106"/>
        <v/>
      </c>
      <c r="I229" s="131" t="str">
        <f t="shared" si="106"/>
        <v/>
      </c>
      <c r="J229" s="131" t="str">
        <f t="shared" si="106"/>
        <v/>
      </c>
      <c r="K229" s="131" t="str">
        <f t="shared" si="106"/>
        <v/>
      </c>
      <c r="L229" s="131" t="str">
        <f t="shared" si="107"/>
        <v/>
      </c>
      <c r="M229" s="131" t="str">
        <f t="shared" si="107"/>
        <v/>
      </c>
      <c r="N229" s="131" t="str">
        <f t="shared" si="107"/>
        <v/>
      </c>
      <c r="O229" s="131" t="str">
        <f t="shared" si="107"/>
        <v/>
      </c>
      <c r="P229" s="131" t="str">
        <f t="shared" si="107"/>
        <v/>
      </c>
      <c r="Q229" s="131" t="str">
        <f t="shared" si="107"/>
        <v/>
      </c>
      <c r="R229" s="131" t="str">
        <f t="shared" si="107"/>
        <v/>
      </c>
      <c r="S229" s="131" t="str">
        <f t="shared" si="107"/>
        <v/>
      </c>
      <c r="T229" s="131" t="str">
        <f t="shared" si="107"/>
        <v/>
      </c>
      <c r="U229" s="131" t="str">
        <f t="shared" si="107"/>
        <v/>
      </c>
      <c r="V229" s="131" t="str">
        <f t="shared" si="108"/>
        <v/>
      </c>
      <c r="W229" s="131" t="str">
        <f t="shared" si="108"/>
        <v/>
      </c>
      <c r="X229" s="131" t="str">
        <f t="shared" si="108"/>
        <v/>
      </c>
      <c r="Y229" s="131" t="str">
        <f t="shared" si="108"/>
        <v/>
      </c>
      <c r="Z229" s="131" t="str">
        <f t="shared" si="108"/>
        <v/>
      </c>
      <c r="AA229" s="131" t="str">
        <f t="shared" si="108"/>
        <v/>
      </c>
      <c r="AB229" s="131" t="str">
        <f t="shared" si="108"/>
        <v/>
      </c>
      <c r="AC229" s="131" t="str">
        <f t="shared" si="108"/>
        <v/>
      </c>
      <c r="AD229" s="131" t="str">
        <f t="shared" si="108"/>
        <v/>
      </c>
      <c r="AE229" s="131" t="str">
        <f t="shared" si="108"/>
        <v/>
      </c>
      <c r="AF229" s="131" t="str">
        <f t="shared" si="109"/>
        <v/>
      </c>
      <c r="AG229" s="131" t="str">
        <f t="shared" si="109"/>
        <v/>
      </c>
      <c r="AH229" s="131" t="str">
        <f t="shared" si="109"/>
        <v/>
      </c>
      <c r="AI229" s="131" t="str">
        <f t="shared" si="109"/>
        <v/>
      </c>
      <c r="AJ229" s="131" t="str">
        <f t="shared" si="109"/>
        <v/>
      </c>
      <c r="AK229" s="131" t="str">
        <f t="shared" si="109"/>
        <v/>
      </c>
      <c r="AL229" s="131" t="str">
        <f t="shared" si="109"/>
        <v/>
      </c>
      <c r="AM229" s="131" t="str">
        <f t="shared" si="109"/>
        <v/>
      </c>
      <c r="AN229" s="131" t="str">
        <f t="shared" si="109"/>
        <v/>
      </c>
      <c r="AO229" s="131" t="str">
        <f t="shared" si="109"/>
        <v/>
      </c>
      <c r="AP229" s="131" t="str">
        <f t="shared" si="110"/>
        <v/>
      </c>
      <c r="AQ229" s="131" t="str">
        <f t="shared" si="110"/>
        <v/>
      </c>
      <c r="AR229" s="131" t="str">
        <f t="shared" si="110"/>
        <v/>
      </c>
      <c r="AS229" s="131" t="str">
        <f t="shared" si="110"/>
        <v/>
      </c>
      <c r="AT229" s="131" t="str">
        <f t="shared" si="110"/>
        <v/>
      </c>
      <c r="AU229" s="131" t="str">
        <f t="shared" si="110"/>
        <v/>
      </c>
      <c r="AV229" s="131" t="str">
        <f t="shared" si="110"/>
        <v/>
      </c>
      <c r="AW229" s="131" t="str">
        <f t="shared" si="110"/>
        <v/>
      </c>
      <c r="AX229" s="131" t="str">
        <f t="shared" si="110"/>
        <v/>
      </c>
      <c r="AY229" s="131" t="str">
        <f t="shared" si="110"/>
        <v/>
      </c>
      <c r="AZ229" s="131" t="str">
        <f t="shared" si="110"/>
        <v/>
      </c>
    </row>
    <row r="230" spans="1:52" x14ac:dyDescent="0.2">
      <c r="A230" s="135">
        <v>221</v>
      </c>
      <c r="B230" s="131" t="str">
        <f t="shared" ref="B230:K239" si="111">IFERROR(VLOOKUP($B$3&amp;"_"&amp;B$8&amp;$A230,LookUpTable_CountyName_AllYears,3,FALSE),"")</f>
        <v/>
      </c>
      <c r="C230" s="131" t="str">
        <f t="shared" si="111"/>
        <v/>
      </c>
      <c r="D230" s="131" t="str">
        <f t="shared" si="111"/>
        <v/>
      </c>
      <c r="E230" s="131" t="str">
        <f t="shared" si="111"/>
        <v/>
      </c>
      <c r="F230" s="131" t="str">
        <f t="shared" si="111"/>
        <v/>
      </c>
      <c r="G230" s="131" t="str">
        <f t="shared" si="111"/>
        <v/>
      </c>
      <c r="H230" s="131" t="str">
        <f t="shared" si="111"/>
        <v/>
      </c>
      <c r="I230" s="131" t="str">
        <f t="shared" si="111"/>
        <v/>
      </c>
      <c r="J230" s="131" t="str">
        <f t="shared" si="111"/>
        <v/>
      </c>
      <c r="K230" s="131" t="str">
        <f t="shared" si="111"/>
        <v/>
      </c>
      <c r="L230" s="131" t="str">
        <f t="shared" ref="L230:U239" si="112">IFERROR(VLOOKUP($B$3&amp;"_"&amp;L$8&amp;$A230,LookUpTable_CountyName_AllYears,3,FALSE),"")</f>
        <v/>
      </c>
      <c r="M230" s="131" t="str">
        <f t="shared" si="112"/>
        <v/>
      </c>
      <c r="N230" s="131" t="str">
        <f t="shared" si="112"/>
        <v/>
      </c>
      <c r="O230" s="131" t="str">
        <f t="shared" si="112"/>
        <v/>
      </c>
      <c r="P230" s="131" t="str">
        <f t="shared" si="112"/>
        <v/>
      </c>
      <c r="Q230" s="131" t="str">
        <f t="shared" si="112"/>
        <v/>
      </c>
      <c r="R230" s="131" t="str">
        <f t="shared" si="112"/>
        <v/>
      </c>
      <c r="S230" s="131" t="str">
        <f t="shared" si="112"/>
        <v/>
      </c>
      <c r="T230" s="131" t="str">
        <f t="shared" si="112"/>
        <v/>
      </c>
      <c r="U230" s="131" t="str">
        <f t="shared" si="112"/>
        <v/>
      </c>
      <c r="V230" s="131" t="str">
        <f t="shared" ref="V230:AE239" si="113">IFERROR(VLOOKUP($B$3&amp;"_"&amp;V$8&amp;$A230,LookUpTable_CountyName_AllYears,3,FALSE),"")</f>
        <v/>
      </c>
      <c r="W230" s="131" t="str">
        <f t="shared" si="113"/>
        <v/>
      </c>
      <c r="X230" s="131" t="str">
        <f t="shared" si="113"/>
        <v/>
      </c>
      <c r="Y230" s="131" t="str">
        <f t="shared" si="113"/>
        <v/>
      </c>
      <c r="Z230" s="131" t="str">
        <f t="shared" si="113"/>
        <v/>
      </c>
      <c r="AA230" s="131" t="str">
        <f t="shared" si="113"/>
        <v/>
      </c>
      <c r="AB230" s="131" t="str">
        <f t="shared" si="113"/>
        <v/>
      </c>
      <c r="AC230" s="131" t="str">
        <f t="shared" si="113"/>
        <v/>
      </c>
      <c r="AD230" s="131" t="str">
        <f t="shared" si="113"/>
        <v/>
      </c>
      <c r="AE230" s="131" t="str">
        <f t="shared" si="113"/>
        <v/>
      </c>
      <c r="AF230" s="131" t="str">
        <f t="shared" ref="AF230:AO239" si="114">IFERROR(VLOOKUP($B$3&amp;"_"&amp;AF$8&amp;$A230,LookUpTable_CountyName_AllYears,3,FALSE),"")</f>
        <v/>
      </c>
      <c r="AG230" s="131" t="str">
        <f t="shared" si="114"/>
        <v/>
      </c>
      <c r="AH230" s="131" t="str">
        <f t="shared" si="114"/>
        <v/>
      </c>
      <c r="AI230" s="131" t="str">
        <f t="shared" si="114"/>
        <v/>
      </c>
      <c r="AJ230" s="131" t="str">
        <f t="shared" si="114"/>
        <v/>
      </c>
      <c r="AK230" s="131" t="str">
        <f t="shared" si="114"/>
        <v/>
      </c>
      <c r="AL230" s="131" t="str">
        <f t="shared" si="114"/>
        <v/>
      </c>
      <c r="AM230" s="131" t="str">
        <f t="shared" si="114"/>
        <v/>
      </c>
      <c r="AN230" s="131" t="str">
        <f t="shared" si="114"/>
        <v/>
      </c>
      <c r="AO230" s="131" t="str">
        <f t="shared" si="114"/>
        <v/>
      </c>
      <c r="AP230" s="131" t="str">
        <f t="shared" ref="AP230:AZ239" si="115">IFERROR(VLOOKUP($B$3&amp;"_"&amp;AP$8&amp;$A230,LookUpTable_CountyName_AllYears,3,FALSE),"")</f>
        <v/>
      </c>
      <c r="AQ230" s="131" t="str">
        <f t="shared" si="115"/>
        <v/>
      </c>
      <c r="AR230" s="131" t="str">
        <f t="shared" si="115"/>
        <v/>
      </c>
      <c r="AS230" s="131" t="str">
        <f t="shared" si="115"/>
        <v/>
      </c>
      <c r="AT230" s="131" t="str">
        <f t="shared" si="115"/>
        <v/>
      </c>
      <c r="AU230" s="131" t="str">
        <f t="shared" si="115"/>
        <v/>
      </c>
      <c r="AV230" s="131" t="str">
        <f t="shared" si="115"/>
        <v/>
      </c>
      <c r="AW230" s="131" t="str">
        <f t="shared" si="115"/>
        <v/>
      </c>
      <c r="AX230" s="131" t="str">
        <f t="shared" si="115"/>
        <v/>
      </c>
      <c r="AY230" s="131" t="str">
        <f t="shared" si="115"/>
        <v/>
      </c>
      <c r="AZ230" s="131" t="str">
        <f t="shared" si="115"/>
        <v/>
      </c>
    </row>
    <row r="231" spans="1:52" x14ac:dyDescent="0.2">
      <c r="A231" s="135">
        <v>222</v>
      </c>
      <c r="B231" s="131" t="str">
        <f t="shared" si="111"/>
        <v/>
      </c>
      <c r="C231" s="131" t="str">
        <f t="shared" si="111"/>
        <v/>
      </c>
      <c r="D231" s="131" t="str">
        <f t="shared" si="111"/>
        <v/>
      </c>
      <c r="E231" s="131" t="str">
        <f t="shared" si="111"/>
        <v/>
      </c>
      <c r="F231" s="131" t="str">
        <f t="shared" si="111"/>
        <v/>
      </c>
      <c r="G231" s="131" t="str">
        <f t="shared" si="111"/>
        <v/>
      </c>
      <c r="H231" s="131" t="str">
        <f t="shared" si="111"/>
        <v/>
      </c>
      <c r="I231" s="131" t="str">
        <f t="shared" si="111"/>
        <v/>
      </c>
      <c r="J231" s="131" t="str">
        <f t="shared" si="111"/>
        <v/>
      </c>
      <c r="K231" s="131" t="str">
        <f t="shared" si="111"/>
        <v/>
      </c>
      <c r="L231" s="131" t="str">
        <f t="shared" si="112"/>
        <v/>
      </c>
      <c r="M231" s="131" t="str">
        <f t="shared" si="112"/>
        <v/>
      </c>
      <c r="N231" s="131" t="str">
        <f t="shared" si="112"/>
        <v/>
      </c>
      <c r="O231" s="131" t="str">
        <f t="shared" si="112"/>
        <v/>
      </c>
      <c r="P231" s="131" t="str">
        <f t="shared" si="112"/>
        <v/>
      </c>
      <c r="Q231" s="131" t="str">
        <f t="shared" si="112"/>
        <v/>
      </c>
      <c r="R231" s="131" t="str">
        <f t="shared" si="112"/>
        <v/>
      </c>
      <c r="S231" s="131" t="str">
        <f t="shared" si="112"/>
        <v/>
      </c>
      <c r="T231" s="131" t="str">
        <f t="shared" si="112"/>
        <v/>
      </c>
      <c r="U231" s="131" t="str">
        <f t="shared" si="112"/>
        <v/>
      </c>
      <c r="V231" s="131" t="str">
        <f t="shared" si="113"/>
        <v/>
      </c>
      <c r="W231" s="131" t="str">
        <f t="shared" si="113"/>
        <v/>
      </c>
      <c r="X231" s="131" t="str">
        <f t="shared" si="113"/>
        <v/>
      </c>
      <c r="Y231" s="131" t="str">
        <f t="shared" si="113"/>
        <v/>
      </c>
      <c r="Z231" s="131" t="str">
        <f t="shared" si="113"/>
        <v/>
      </c>
      <c r="AA231" s="131" t="str">
        <f t="shared" si="113"/>
        <v/>
      </c>
      <c r="AB231" s="131" t="str">
        <f t="shared" si="113"/>
        <v/>
      </c>
      <c r="AC231" s="131" t="str">
        <f t="shared" si="113"/>
        <v/>
      </c>
      <c r="AD231" s="131" t="str">
        <f t="shared" si="113"/>
        <v/>
      </c>
      <c r="AE231" s="131" t="str">
        <f t="shared" si="113"/>
        <v/>
      </c>
      <c r="AF231" s="131" t="str">
        <f t="shared" si="114"/>
        <v/>
      </c>
      <c r="AG231" s="131" t="str">
        <f t="shared" si="114"/>
        <v/>
      </c>
      <c r="AH231" s="131" t="str">
        <f t="shared" si="114"/>
        <v/>
      </c>
      <c r="AI231" s="131" t="str">
        <f t="shared" si="114"/>
        <v/>
      </c>
      <c r="AJ231" s="131" t="str">
        <f t="shared" si="114"/>
        <v/>
      </c>
      <c r="AK231" s="131" t="str">
        <f t="shared" si="114"/>
        <v/>
      </c>
      <c r="AL231" s="131" t="str">
        <f t="shared" si="114"/>
        <v/>
      </c>
      <c r="AM231" s="131" t="str">
        <f t="shared" si="114"/>
        <v/>
      </c>
      <c r="AN231" s="131" t="str">
        <f t="shared" si="114"/>
        <v/>
      </c>
      <c r="AO231" s="131" t="str">
        <f t="shared" si="114"/>
        <v/>
      </c>
      <c r="AP231" s="131" t="str">
        <f t="shared" si="115"/>
        <v/>
      </c>
      <c r="AQ231" s="131" t="str">
        <f t="shared" si="115"/>
        <v/>
      </c>
      <c r="AR231" s="131" t="str">
        <f t="shared" si="115"/>
        <v/>
      </c>
      <c r="AS231" s="131" t="str">
        <f t="shared" si="115"/>
        <v/>
      </c>
      <c r="AT231" s="131" t="str">
        <f t="shared" si="115"/>
        <v/>
      </c>
      <c r="AU231" s="131" t="str">
        <f t="shared" si="115"/>
        <v/>
      </c>
      <c r="AV231" s="131" t="str">
        <f t="shared" si="115"/>
        <v/>
      </c>
      <c r="AW231" s="131" t="str">
        <f t="shared" si="115"/>
        <v/>
      </c>
      <c r="AX231" s="131" t="str">
        <f t="shared" si="115"/>
        <v/>
      </c>
      <c r="AY231" s="131" t="str">
        <f t="shared" si="115"/>
        <v/>
      </c>
      <c r="AZ231" s="131" t="str">
        <f t="shared" si="115"/>
        <v/>
      </c>
    </row>
    <row r="232" spans="1:52" x14ac:dyDescent="0.2">
      <c r="A232" s="135">
        <v>223</v>
      </c>
      <c r="B232" s="131" t="str">
        <f t="shared" si="111"/>
        <v/>
      </c>
      <c r="C232" s="131" t="str">
        <f t="shared" si="111"/>
        <v/>
      </c>
      <c r="D232" s="131" t="str">
        <f t="shared" si="111"/>
        <v/>
      </c>
      <c r="E232" s="131" t="str">
        <f t="shared" si="111"/>
        <v/>
      </c>
      <c r="F232" s="131" t="str">
        <f t="shared" si="111"/>
        <v/>
      </c>
      <c r="G232" s="131" t="str">
        <f t="shared" si="111"/>
        <v/>
      </c>
      <c r="H232" s="131" t="str">
        <f t="shared" si="111"/>
        <v/>
      </c>
      <c r="I232" s="131" t="str">
        <f t="shared" si="111"/>
        <v/>
      </c>
      <c r="J232" s="131" t="str">
        <f t="shared" si="111"/>
        <v/>
      </c>
      <c r="K232" s="131" t="str">
        <f t="shared" si="111"/>
        <v/>
      </c>
      <c r="L232" s="131" t="str">
        <f t="shared" si="112"/>
        <v/>
      </c>
      <c r="M232" s="131" t="str">
        <f t="shared" si="112"/>
        <v/>
      </c>
      <c r="N232" s="131" t="str">
        <f t="shared" si="112"/>
        <v/>
      </c>
      <c r="O232" s="131" t="str">
        <f t="shared" si="112"/>
        <v/>
      </c>
      <c r="P232" s="131" t="str">
        <f t="shared" si="112"/>
        <v/>
      </c>
      <c r="Q232" s="131" t="str">
        <f t="shared" si="112"/>
        <v/>
      </c>
      <c r="R232" s="131" t="str">
        <f t="shared" si="112"/>
        <v/>
      </c>
      <c r="S232" s="131" t="str">
        <f t="shared" si="112"/>
        <v/>
      </c>
      <c r="T232" s="131" t="str">
        <f t="shared" si="112"/>
        <v/>
      </c>
      <c r="U232" s="131" t="str">
        <f t="shared" si="112"/>
        <v/>
      </c>
      <c r="V232" s="131" t="str">
        <f t="shared" si="113"/>
        <v/>
      </c>
      <c r="W232" s="131" t="str">
        <f t="shared" si="113"/>
        <v/>
      </c>
      <c r="X232" s="131" t="str">
        <f t="shared" si="113"/>
        <v/>
      </c>
      <c r="Y232" s="131" t="str">
        <f t="shared" si="113"/>
        <v/>
      </c>
      <c r="Z232" s="131" t="str">
        <f t="shared" si="113"/>
        <v/>
      </c>
      <c r="AA232" s="131" t="str">
        <f t="shared" si="113"/>
        <v/>
      </c>
      <c r="AB232" s="131" t="str">
        <f t="shared" si="113"/>
        <v/>
      </c>
      <c r="AC232" s="131" t="str">
        <f t="shared" si="113"/>
        <v/>
      </c>
      <c r="AD232" s="131" t="str">
        <f t="shared" si="113"/>
        <v/>
      </c>
      <c r="AE232" s="131" t="str">
        <f t="shared" si="113"/>
        <v/>
      </c>
      <c r="AF232" s="131" t="str">
        <f t="shared" si="114"/>
        <v/>
      </c>
      <c r="AG232" s="131" t="str">
        <f t="shared" si="114"/>
        <v/>
      </c>
      <c r="AH232" s="131" t="str">
        <f t="shared" si="114"/>
        <v/>
      </c>
      <c r="AI232" s="131" t="str">
        <f t="shared" si="114"/>
        <v/>
      </c>
      <c r="AJ232" s="131" t="str">
        <f t="shared" si="114"/>
        <v/>
      </c>
      <c r="AK232" s="131" t="str">
        <f t="shared" si="114"/>
        <v/>
      </c>
      <c r="AL232" s="131" t="str">
        <f t="shared" si="114"/>
        <v/>
      </c>
      <c r="AM232" s="131" t="str">
        <f t="shared" si="114"/>
        <v/>
      </c>
      <c r="AN232" s="131" t="str">
        <f t="shared" si="114"/>
        <v/>
      </c>
      <c r="AO232" s="131" t="str">
        <f t="shared" si="114"/>
        <v/>
      </c>
      <c r="AP232" s="131" t="str">
        <f t="shared" si="115"/>
        <v/>
      </c>
      <c r="AQ232" s="131" t="str">
        <f t="shared" si="115"/>
        <v/>
      </c>
      <c r="AR232" s="131" t="str">
        <f t="shared" si="115"/>
        <v/>
      </c>
      <c r="AS232" s="131" t="str">
        <f t="shared" si="115"/>
        <v/>
      </c>
      <c r="AT232" s="131" t="str">
        <f t="shared" si="115"/>
        <v/>
      </c>
      <c r="AU232" s="131" t="str">
        <f t="shared" si="115"/>
        <v/>
      </c>
      <c r="AV232" s="131" t="str">
        <f t="shared" si="115"/>
        <v/>
      </c>
      <c r="AW232" s="131" t="str">
        <f t="shared" si="115"/>
        <v/>
      </c>
      <c r="AX232" s="131" t="str">
        <f t="shared" si="115"/>
        <v/>
      </c>
      <c r="AY232" s="131" t="str">
        <f t="shared" si="115"/>
        <v/>
      </c>
      <c r="AZ232" s="131" t="str">
        <f t="shared" si="115"/>
        <v/>
      </c>
    </row>
    <row r="233" spans="1:52" x14ac:dyDescent="0.2">
      <c r="A233" s="135">
        <v>224</v>
      </c>
      <c r="B233" s="131" t="str">
        <f t="shared" si="111"/>
        <v/>
      </c>
      <c r="C233" s="131" t="str">
        <f t="shared" si="111"/>
        <v/>
      </c>
      <c r="D233" s="131" t="str">
        <f t="shared" si="111"/>
        <v/>
      </c>
      <c r="E233" s="131" t="str">
        <f t="shared" si="111"/>
        <v/>
      </c>
      <c r="F233" s="131" t="str">
        <f t="shared" si="111"/>
        <v/>
      </c>
      <c r="G233" s="131" t="str">
        <f t="shared" si="111"/>
        <v/>
      </c>
      <c r="H233" s="131" t="str">
        <f t="shared" si="111"/>
        <v/>
      </c>
      <c r="I233" s="131" t="str">
        <f t="shared" si="111"/>
        <v/>
      </c>
      <c r="J233" s="131" t="str">
        <f t="shared" si="111"/>
        <v/>
      </c>
      <c r="K233" s="131" t="str">
        <f t="shared" si="111"/>
        <v/>
      </c>
      <c r="L233" s="131" t="str">
        <f t="shared" si="112"/>
        <v/>
      </c>
      <c r="M233" s="131" t="str">
        <f t="shared" si="112"/>
        <v/>
      </c>
      <c r="N233" s="131" t="str">
        <f t="shared" si="112"/>
        <v/>
      </c>
      <c r="O233" s="131" t="str">
        <f t="shared" si="112"/>
        <v/>
      </c>
      <c r="P233" s="131" t="str">
        <f t="shared" si="112"/>
        <v/>
      </c>
      <c r="Q233" s="131" t="str">
        <f t="shared" si="112"/>
        <v/>
      </c>
      <c r="R233" s="131" t="str">
        <f t="shared" si="112"/>
        <v/>
      </c>
      <c r="S233" s="131" t="str">
        <f t="shared" si="112"/>
        <v/>
      </c>
      <c r="T233" s="131" t="str">
        <f t="shared" si="112"/>
        <v/>
      </c>
      <c r="U233" s="131" t="str">
        <f t="shared" si="112"/>
        <v/>
      </c>
      <c r="V233" s="131" t="str">
        <f t="shared" si="113"/>
        <v/>
      </c>
      <c r="W233" s="131" t="str">
        <f t="shared" si="113"/>
        <v/>
      </c>
      <c r="X233" s="131" t="str">
        <f t="shared" si="113"/>
        <v/>
      </c>
      <c r="Y233" s="131" t="str">
        <f t="shared" si="113"/>
        <v/>
      </c>
      <c r="Z233" s="131" t="str">
        <f t="shared" si="113"/>
        <v/>
      </c>
      <c r="AA233" s="131" t="str">
        <f t="shared" si="113"/>
        <v/>
      </c>
      <c r="AB233" s="131" t="str">
        <f t="shared" si="113"/>
        <v/>
      </c>
      <c r="AC233" s="131" t="str">
        <f t="shared" si="113"/>
        <v/>
      </c>
      <c r="AD233" s="131" t="str">
        <f t="shared" si="113"/>
        <v/>
      </c>
      <c r="AE233" s="131" t="str">
        <f t="shared" si="113"/>
        <v/>
      </c>
      <c r="AF233" s="131" t="str">
        <f t="shared" si="114"/>
        <v/>
      </c>
      <c r="AG233" s="131" t="str">
        <f t="shared" si="114"/>
        <v/>
      </c>
      <c r="AH233" s="131" t="str">
        <f t="shared" si="114"/>
        <v/>
      </c>
      <c r="AI233" s="131" t="str">
        <f t="shared" si="114"/>
        <v/>
      </c>
      <c r="AJ233" s="131" t="str">
        <f t="shared" si="114"/>
        <v/>
      </c>
      <c r="AK233" s="131" t="str">
        <f t="shared" si="114"/>
        <v/>
      </c>
      <c r="AL233" s="131" t="str">
        <f t="shared" si="114"/>
        <v/>
      </c>
      <c r="AM233" s="131" t="str">
        <f t="shared" si="114"/>
        <v/>
      </c>
      <c r="AN233" s="131" t="str">
        <f t="shared" si="114"/>
        <v/>
      </c>
      <c r="AO233" s="131" t="str">
        <f t="shared" si="114"/>
        <v/>
      </c>
      <c r="AP233" s="131" t="str">
        <f t="shared" si="115"/>
        <v/>
      </c>
      <c r="AQ233" s="131" t="str">
        <f t="shared" si="115"/>
        <v/>
      </c>
      <c r="AR233" s="131" t="str">
        <f t="shared" si="115"/>
        <v/>
      </c>
      <c r="AS233" s="131" t="str">
        <f t="shared" si="115"/>
        <v/>
      </c>
      <c r="AT233" s="131" t="str">
        <f t="shared" si="115"/>
        <v/>
      </c>
      <c r="AU233" s="131" t="str">
        <f t="shared" si="115"/>
        <v/>
      </c>
      <c r="AV233" s="131" t="str">
        <f t="shared" si="115"/>
        <v/>
      </c>
      <c r="AW233" s="131" t="str">
        <f t="shared" si="115"/>
        <v/>
      </c>
      <c r="AX233" s="131" t="str">
        <f t="shared" si="115"/>
        <v/>
      </c>
      <c r="AY233" s="131" t="str">
        <f t="shared" si="115"/>
        <v/>
      </c>
      <c r="AZ233" s="131" t="str">
        <f t="shared" si="115"/>
        <v/>
      </c>
    </row>
    <row r="234" spans="1:52" x14ac:dyDescent="0.2">
      <c r="A234" s="135">
        <v>225</v>
      </c>
      <c r="B234" s="131" t="str">
        <f t="shared" si="111"/>
        <v/>
      </c>
      <c r="C234" s="131" t="str">
        <f t="shared" si="111"/>
        <v/>
      </c>
      <c r="D234" s="131" t="str">
        <f t="shared" si="111"/>
        <v/>
      </c>
      <c r="E234" s="131" t="str">
        <f t="shared" si="111"/>
        <v/>
      </c>
      <c r="F234" s="131" t="str">
        <f t="shared" si="111"/>
        <v/>
      </c>
      <c r="G234" s="131" t="str">
        <f t="shared" si="111"/>
        <v/>
      </c>
      <c r="H234" s="131" t="str">
        <f t="shared" si="111"/>
        <v/>
      </c>
      <c r="I234" s="131" t="str">
        <f t="shared" si="111"/>
        <v/>
      </c>
      <c r="J234" s="131" t="str">
        <f t="shared" si="111"/>
        <v/>
      </c>
      <c r="K234" s="131" t="str">
        <f t="shared" si="111"/>
        <v/>
      </c>
      <c r="L234" s="131" t="str">
        <f t="shared" si="112"/>
        <v/>
      </c>
      <c r="M234" s="131" t="str">
        <f t="shared" si="112"/>
        <v/>
      </c>
      <c r="N234" s="131" t="str">
        <f t="shared" si="112"/>
        <v/>
      </c>
      <c r="O234" s="131" t="str">
        <f t="shared" si="112"/>
        <v/>
      </c>
      <c r="P234" s="131" t="str">
        <f t="shared" si="112"/>
        <v/>
      </c>
      <c r="Q234" s="131" t="str">
        <f t="shared" si="112"/>
        <v/>
      </c>
      <c r="R234" s="131" t="str">
        <f t="shared" si="112"/>
        <v/>
      </c>
      <c r="S234" s="131" t="str">
        <f t="shared" si="112"/>
        <v/>
      </c>
      <c r="T234" s="131" t="str">
        <f t="shared" si="112"/>
        <v/>
      </c>
      <c r="U234" s="131" t="str">
        <f t="shared" si="112"/>
        <v/>
      </c>
      <c r="V234" s="131" t="str">
        <f t="shared" si="113"/>
        <v/>
      </c>
      <c r="W234" s="131" t="str">
        <f t="shared" si="113"/>
        <v/>
      </c>
      <c r="X234" s="131" t="str">
        <f t="shared" si="113"/>
        <v/>
      </c>
      <c r="Y234" s="131" t="str">
        <f t="shared" si="113"/>
        <v/>
      </c>
      <c r="Z234" s="131" t="str">
        <f t="shared" si="113"/>
        <v/>
      </c>
      <c r="AA234" s="131" t="str">
        <f t="shared" si="113"/>
        <v/>
      </c>
      <c r="AB234" s="131" t="str">
        <f t="shared" si="113"/>
        <v/>
      </c>
      <c r="AC234" s="131" t="str">
        <f t="shared" si="113"/>
        <v/>
      </c>
      <c r="AD234" s="131" t="str">
        <f t="shared" si="113"/>
        <v/>
      </c>
      <c r="AE234" s="131" t="str">
        <f t="shared" si="113"/>
        <v/>
      </c>
      <c r="AF234" s="131" t="str">
        <f t="shared" si="114"/>
        <v/>
      </c>
      <c r="AG234" s="131" t="str">
        <f t="shared" si="114"/>
        <v/>
      </c>
      <c r="AH234" s="131" t="str">
        <f t="shared" si="114"/>
        <v/>
      </c>
      <c r="AI234" s="131" t="str">
        <f t="shared" si="114"/>
        <v/>
      </c>
      <c r="AJ234" s="131" t="str">
        <f t="shared" si="114"/>
        <v/>
      </c>
      <c r="AK234" s="131" t="str">
        <f t="shared" si="114"/>
        <v/>
      </c>
      <c r="AL234" s="131" t="str">
        <f t="shared" si="114"/>
        <v/>
      </c>
      <c r="AM234" s="131" t="str">
        <f t="shared" si="114"/>
        <v/>
      </c>
      <c r="AN234" s="131" t="str">
        <f t="shared" si="114"/>
        <v/>
      </c>
      <c r="AO234" s="131" t="str">
        <f t="shared" si="114"/>
        <v/>
      </c>
      <c r="AP234" s="131" t="str">
        <f t="shared" si="115"/>
        <v/>
      </c>
      <c r="AQ234" s="131" t="str">
        <f t="shared" si="115"/>
        <v/>
      </c>
      <c r="AR234" s="131" t="str">
        <f t="shared" si="115"/>
        <v/>
      </c>
      <c r="AS234" s="131" t="str">
        <f t="shared" si="115"/>
        <v/>
      </c>
      <c r="AT234" s="131" t="str">
        <f t="shared" si="115"/>
        <v/>
      </c>
      <c r="AU234" s="131" t="str">
        <f t="shared" si="115"/>
        <v/>
      </c>
      <c r="AV234" s="131" t="str">
        <f t="shared" si="115"/>
        <v/>
      </c>
      <c r="AW234" s="131" t="str">
        <f t="shared" si="115"/>
        <v/>
      </c>
      <c r="AX234" s="131" t="str">
        <f t="shared" si="115"/>
        <v/>
      </c>
      <c r="AY234" s="131" t="str">
        <f t="shared" si="115"/>
        <v/>
      </c>
      <c r="AZ234" s="131" t="str">
        <f t="shared" si="115"/>
        <v/>
      </c>
    </row>
    <row r="235" spans="1:52" x14ac:dyDescent="0.2">
      <c r="A235" s="135">
        <v>226</v>
      </c>
      <c r="B235" s="131" t="str">
        <f t="shared" si="111"/>
        <v/>
      </c>
      <c r="C235" s="131" t="str">
        <f t="shared" si="111"/>
        <v/>
      </c>
      <c r="D235" s="131" t="str">
        <f t="shared" si="111"/>
        <v/>
      </c>
      <c r="E235" s="131" t="str">
        <f t="shared" si="111"/>
        <v/>
      </c>
      <c r="F235" s="131" t="str">
        <f t="shared" si="111"/>
        <v/>
      </c>
      <c r="G235" s="131" t="str">
        <f t="shared" si="111"/>
        <v/>
      </c>
      <c r="H235" s="131" t="str">
        <f t="shared" si="111"/>
        <v/>
      </c>
      <c r="I235" s="131" t="str">
        <f t="shared" si="111"/>
        <v/>
      </c>
      <c r="J235" s="131" t="str">
        <f t="shared" si="111"/>
        <v/>
      </c>
      <c r="K235" s="131" t="str">
        <f t="shared" si="111"/>
        <v/>
      </c>
      <c r="L235" s="131" t="str">
        <f t="shared" si="112"/>
        <v/>
      </c>
      <c r="M235" s="131" t="str">
        <f t="shared" si="112"/>
        <v/>
      </c>
      <c r="N235" s="131" t="str">
        <f t="shared" si="112"/>
        <v/>
      </c>
      <c r="O235" s="131" t="str">
        <f t="shared" si="112"/>
        <v/>
      </c>
      <c r="P235" s="131" t="str">
        <f t="shared" si="112"/>
        <v/>
      </c>
      <c r="Q235" s="131" t="str">
        <f t="shared" si="112"/>
        <v/>
      </c>
      <c r="R235" s="131" t="str">
        <f t="shared" si="112"/>
        <v/>
      </c>
      <c r="S235" s="131" t="str">
        <f t="shared" si="112"/>
        <v/>
      </c>
      <c r="T235" s="131" t="str">
        <f t="shared" si="112"/>
        <v/>
      </c>
      <c r="U235" s="131" t="str">
        <f t="shared" si="112"/>
        <v/>
      </c>
      <c r="V235" s="131" t="str">
        <f t="shared" si="113"/>
        <v/>
      </c>
      <c r="W235" s="131" t="str">
        <f t="shared" si="113"/>
        <v/>
      </c>
      <c r="X235" s="131" t="str">
        <f t="shared" si="113"/>
        <v/>
      </c>
      <c r="Y235" s="131" t="str">
        <f t="shared" si="113"/>
        <v/>
      </c>
      <c r="Z235" s="131" t="str">
        <f t="shared" si="113"/>
        <v/>
      </c>
      <c r="AA235" s="131" t="str">
        <f t="shared" si="113"/>
        <v/>
      </c>
      <c r="AB235" s="131" t="str">
        <f t="shared" si="113"/>
        <v/>
      </c>
      <c r="AC235" s="131" t="str">
        <f t="shared" si="113"/>
        <v/>
      </c>
      <c r="AD235" s="131" t="str">
        <f t="shared" si="113"/>
        <v/>
      </c>
      <c r="AE235" s="131" t="str">
        <f t="shared" si="113"/>
        <v/>
      </c>
      <c r="AF235" s="131" t="str">
        <f t="shared" si="114"/>
        <v/>
      </c>
      <c r="AG235" s="131" t="str">
        <f t="shared" si="114"/>
        <v/>
      </c>
      <c r="AH235" s="131" t="str">
        <f t="shared" si="114"/>
        <v/>
      </c>
      <c r="AI235" s="131" t="str">
        <f t="shared" si="114"/>
        <v/>
      </c>
      <c r="AJ235" s="131" t="str">
        <f t="shared" si="114"/>
        <v/>
      </c>
      <c r="AK235" s="131" t="str">
        <f t="shared" si="114"/>
        <v/>
      </c>
      <c r="AL235" s="131" t="str">
        <f t="shared" si="114"/>
        <v/>
      </c>
      <c r="AM235" s="131" t="str">
        <f t="shared" si="114"/>
        <v/>
      </c>
      <c r="AN235" s="131" t="str">
        <f t="shared" si="114"/>
        <v/>
      </c>
      <c r="AO235" s="131" t="str">
        <f t="shared" si="114"/>
        <v/>
      </c>
      <c r="AP235" s="131" t="str">
        <f t="shared" si="115"/>
        <v/>
      </c>
      <c r="AQ235" s="131" t="str">
        <f t="shared" si="115"/>
        <v/>
      </c>
      <c r="AR235" s="131" t="str">
        <f t="shared" si="115"/>
        <v/>
      </c>
      <c r="AS235" s="131" t="str">
        <f t="shared" si="115"/>
        <v/>
      </c>
      <c r="AT235" s="131" t="str">
        <f t="shared" si="115"/>
        <v/>
      </c>
      <c r="AU235" s="131" t="str">
        <f t="shared" si="115"/>
        <v/>
      </c>
      <c r="AV235" s="131" t="str">
        <f t="shared" si="115"/>
        <v/>
      </c>
      <c r="AW235" s="131" t="str">
        <f t="shared" si="115"/>
        <v/>
      </c>
      <c r="AX235" s="131" t="str">
        <f t="shared" si="115"/>
        <v/>
      </c>
      <c r="AY235" s="131" t="str">
        <f t="shared" si="115"/>
        <v/>
      </c>
      <c r="AZ235" s="131" t="str">
        <f t="shared" si="115"/>
        <v/>
      </c>
    </row>
    <row r="236" spans="1:52" x14ac:dyDescent="0.2">
      <c r="A236" s="135">
        <v>227</v>
      </c>
      <c r="B236" s="131" t="str">
        <f t="shared" si="111"/>
        <v/>
      </c>
      <c r="C236" s="131" t="str">
        <f t="shared" si="111"/>
        <v/>
      </c>
      <c r="D236" s="131" t="str">
        <f t="shared" si="111"/>
        <v/>
      </c>
      <c r="E236" s="131" t="str">
        <f t="shared" si="111"/>
        <v/>
      </c>
      <c r="F236" s="131" t="str">
        <f t="shared" si="111"/>
        <v/>
      </c>
      <c r="G236" s="131" t="str">
        <f t="shared" si="111"/>
        <v/>
      </c>
      <c r="H236" s="131" t="str">
        <f t="shared" si="111"/>
        <v/>
      </c>
      <c r="I236" s="131" t="str">
        <f t="shared" si="111"/>
        <v/>
      </c>
      <c r="J236" s="131" t="str">
        <f t="shared" si="111"/>
        <v/>
      </c>
      <c r="K236" s="131" t="str">
        <f t="shared" si="111"/>
        <v/>
      </c>
      <c r="L236" s="131" t="str">
        <f t="shared" si="112"/>
        <v/>
      </c>
      <c r="M236" s="131" t="str">
        <f t="shared" si="112"/>
        <v/>
      </c>
      <c r="N236" s="131" t="str">
        <f t="shared" si="112"/>
        <v/>
      </c>
      <c r="O236" s="131" t="str">
        <f t="shared" si="112"/>
        <v/>
      </c>
      <c r="P236" s="131" t="str">
        <f t="shared" si="112"/>
        <v/>
      </c>
      <c r="Q236" s="131" t="str">
        <f t="shared" si="112"/>
        <v/>
      </c>
      <c r="R236" s="131" t="str">
        <f t="shared" si="112"/>
        <v/>
      </c>
      <c r="S236" s="131" t="str">
        <f t="shared" si="112"/>
        <v/>
      </c>
      <c r="T236" s="131" t="str">
        <f t="shared" si="112"/>
        <v/>
      </c>
      <c r="U236" s="131" t="str">
        <f t="shared" si="112"/>
        <v/>
      </c>
      <c r="V236" s="131" t="str">
        <f t="shared" si="113"/>
        <v/>
      </c>
      <c r="W236" s="131" t="str">
        <f t="shared" si="113"/>
        <v/>
      </c>
      <c r="X236" s="131" t="str">
        <f t="shared" si="113"/>
        <v/>
      </c>
      <c r="Y236" s="131" t="str">
        <f t="shared" si="113"/>
        <v/>
      </c>
      <c r="Z236" s="131" t="str">
        <f t="shared" si="113"/>
        <v/>
      </c>
      <c r="AA236" s="131" t="str">
        <f t="shared" si="113"/>
        <v/>
      </c>
      <c r="AB236" s="131" t="str">
        <f t="shared" si="113"/>
        <v/>
      </c>
      <c r="AC236" s="131" t="str">
        <f t="shared" si="113"/>
        <v/>
      </c>
      <c r="AD236" s="131" t="str">
        <f t="shared" si="113"/>
        <v/>
      </c>
      <c r="AE236" s="131" t="str">
        <f t="shared" si="113"/>
        <v/>
      </c>
      <c r="AF236" s="131" t="str">
        <f t="shared" si="114"/>
        <v/>
      </c>
      <c r="AG236" s="131" t="str">
        <f t="shared" si="114"/>
        <v/>
      </c>
      <c r="AH236" s="131" t="str">
        <f t="shared" si="114"/>
        <v/>
      </c>
      <c r="AI236" s="131" t="str">
        <f t="shared" si="114"/>
        <v/>
      </c>
      <c r="AJ236" s="131" t="str">
        <f t="shared" si="114"/>
        <v/>
      </c>
      <c r="AK236" s="131" t="str">
        <f t="shared" si="114"/>
        <v/>
      </c>
      <c r="AL236" s="131" t="str">
        <f t="shared" si="114"/>
        <v/>
      </c>
      <c r="AM236" s="131" t="str">
        <f t="shared" si="114"/>
        <v/>
      </c>
      <c r="AN236" s="131" t="str">
        <f t="shared" si="114"/>
        <v/>
      </c>
      <c r="AO236" s="131" t="str">
        <f t="shared" si="114"/>
        <v/>
      </c>
      <c r="AP236" s="131" t="str">
        <f t="shared" si="115"/>
        <v/>
      </c>
      <c r="AQ236" s="131" t="str">
        <f t="shared" si="115"/>
        <v/>
      </c>
      <c r="AR236" s="131" t="str">
        <f t="shared" si="115"/>
        <v/>
      </c>
      <c r="AS236" s="131" t="str">
        <f t="shared" si="115"/>
        <v/>
      </c>
      <c r="AT236" s="131" t="str">
        <f t="shared" si="115"/>
        <v/>
      </c>
      <c r="AU236" s="131" t="str">
        <f t="shared" si="115"/>
        <v/>
      </c>
      <c r="AV236" s="131" t="str">
        <f t="shared" si="115"/>
        <v/>
      </c>
      <c r="AW236" s="131" t="str">
        <f t="shared" si="115"/>
        <v/>
      </c>
      <c r="AX236" s="131" t="str">
        <f t="shared" si="115"/>
        <v/>
      </c>
      <c r="AY236" s="131" t="str">
        <f t="shared" si="115"/>
        <v/>
      </c>
      <c r="AZ236" s="131" t="str">
        <f t="shared" si="115"/>
        <v/>
      </c>
    </row>
    <row r="237" spans="1:52" x14ac:dyDescent="0.2">
      <c r="A237" s="135">
        <v>228</v>
      </c>
      <c r="B237" s="131" t="str">
        <f t="shared" si="111"/>
        <v/>
      </c>
      <c r="C237" s="131" t="str">
        <f t="shared" si="111"/>
        <v/>
      </c>
      <c r="D237" s="131" t="str">
        <f t="shared" si="111"/>
        <v/>
      </c>
      <c r="E237" s="131" t="str">
        <f t="shared" si="111"/>
        <v/>
      </c>
      <c r="F237" s="131" t="str">
        <f t="shared" si="111"/>
        <v/>
      </c>
      <c r="G237" s="131" t="str">
        <f t="shared" si="111"/>
        <v/>
      </c>
      <c r="H237" s="131" t="str">
        <f t="shared" si="111"/>
        <v/>
      </c>
      <c r="I237" s="131" t="str">
        <f t="shared" si="111"/>
        <v/>
      </c>
      <c r="J237" s="131" t="str">
        <f t="shared" si="111"/>
        <v/>
      </c>
      <c r="K237" s="131" t="str">
        <f t="shared" si="111"/>
        <v/>
      </c>
      <c r="L237" s="131" t="str">
        <f t="shared" si="112"/>
        <v/>
      </c>
      <c r="M237" s="131" t="str">
        <f t="shared" si="112"/>
        <v/>
      </c>
      <c r="N237" s="131" t="str">
        <f t="shared" si="112"/>
        <v/>
      </c>
      <c r="O237" s="131" t="str">
        <f t="shared" si="112"/>
        <v/>
      </c>
      <c r="P237" s="131" t="str">
        <f t="shared" si="112"/>
        <v/>
      </c>
      <c r="Q237" s="131" t="str">
        <f t="shared" si="112"/>
        <v/>
      </c>
      <c r="R237" s="131" t="str">
        <f t="shared" si="112"/>
        <v/>
      </c>
      <c r="S237" s="131" t="str">
        <f t="shared" si="112"/>
        <v/>
      </c>
      <c r="T237" s="131" t="str">
        <f t="shared" si="112"/>
        <v/>
      </c>
      <c r="U237" s="131" t="str">
        <f t="shared" si="112"/>
        <v/>
      </c>
      <c r="V237" s="131" t="str">
        <f t="shared" si="113"/>
        <v/>
      </c>
      <c r="W237" s="131" t="str">
        <f t="shared" si="113"/>
        <v/>
      </c>
      <c r="X237" s="131" t="str">
        <f t="shared" si="113"/>
        <v/>
      </c>
      <c r="Y237" s="131" t="str">
        <f t="shared" si="113"/>
        <v/>
      </c>
      <c r="Z237" s="131" t="str">
        <f t="shared" si="113"/>
        <v/>
      </c>
      <c r="AA237" s="131" t="str">
        <f t="shared" si="113"/>
        <v/>
      </c>
      <c r="AB237" s="131" t="str">
        <f t="shared" si="113"/>
        <v/>
      </c>
      <c r="AC237" s="131" t="str">
        <f t="shared" si="113"/>
        <v/>
      </c>
      <c r="AD237" s="131" t="str">
        <f t="shared" si="113"/>
        <v/>
      </c>
      <c r="AE237" s="131" t="str">
        <f t="shared" si="113"/>
        <v/>
      </c>
      <c r="AF237" s="131" t="str">
        <f t="shared" si="114"/>
        <v/>
      </c>
      <c r="AG237" s="131" t="str">
        <f t="shared" si="114"/>
        <v/>
      </c>
      <c r="AH237" s="131" t="str">
        <f t="shared" si="114"/>
        <v/>
      </c>
      <c r="AI237" s="131" t="str">
        <f t="shared" si="114"/>
        <v/>
      </c>
      <c r="AJ237" s="131" t="str">
        <f t="shared" si="114"/>
        <v/>
      </c>
      <c r="AK237" s="131" t="str">
        <f t="shared" si="114"/>
        <v/>
      </c>
      <c r="AL237" s="131" t="str">
        <f t="shared" si="114"/>
        <v/>
      </c>
      <c r="AM237" s="131" t="str">
        <f t="shared" si="114"/>
        <v/>
      </c>
      <c r="AN237" s="131" t="str">
        <f t="shared" si="114"/>
        <v/>
      </c>
      <c r="AO237" s="131" t="str">
        <f t="shared" si="114"/>
        <v/>
      </c>
      <c r="AP237" s="131" t="str">
        <f t="shared" si="115"/>
        <v/>
      </c>
      <c r="AQ237" s="131" t="str">
        <f t="shared" si="115"/>
        <v/>
      </c>
      <c r="AR237" s="131" t="str">
        <f t="shared" si="115"/>
        <v/>
      </c>
      <c r="AS237" s="131" t="str">
        <f t="shared" si="115"/>
        <v/>
      </c>
      <c r="AT237" s="131" t="str">
        <f t="shared" si="115"/>
        <v/>
      </c>
      <c r="AU237" s="131" t="str">
        <f t="shared" si="115"/>
        <v/>
      </c>
      <c r="AV237" s="131" t="str">
        <f t="shared" si="115"/>
        <v/>
      </c>
      <c r="AW237" s="131" t="str">
        <f t="shared" si="115"/>
        <v/>
      </c>
      <c r="AX237" s="131" t="str">
        <f t="shared" si="115"/>
        <v/>
      </c>
      <c r="AY237" s="131" t="str">
        <f t="shared" si="115"/>
        <v/>
      </c>
      <c r="AZ237" s="131" t="str">
        <f t="shared" si="115"/>
        <v/>
      </c>
    </row>
    <row r="238" spans="1:52" x14ac:dyDescent="0.2">
      <c r="A238" s="135">
        <v>229</v>
      </c>
      <c r="B238" s="131" t="str">
        <f t="shared" si="111"/>
        <v/>
      </c>
      <c r="C238" s="131" t="str">
        <f t="shared" si="111"/>
        <v/>
      </c>
      <c r="D238" s="131" t="str">
        <f t="shared" si="111"/>
        <v/>
      </c>
      <c r="E238" s="131" t="str">
        <f t="shared" si="111"/>
        <v/>
      </c>
      <c r="F238" s="131" t="str">
        <f t="shared" si="111"/>
        <v/>
      </c>
      <c r="G238" s="131" t="str">
        <f t="shared" si="111"/>
        <v/>
      </c>
      <c r="H238" s="131" t="str">
        <f t="shared" si="111"/>
        <v/>
      </c>
      <c r="I238" s="131" t="str">
        <f t="shared" si="111"/>
        <v/>
      </c>
      <c r="J238" s="131" t="str">
        <f t="shared" si="111"/>
        <v/>
      </c>
      <c r="K238" s="131" t="str">
        <f t="shared" si="111"/>
        <v/>
      </c>
      <c r="L238" s="131" t="str">
        <f t="shared" si="112"/>
        <v/>
      </c>
      <c r="M238" s="131" t="str">
        <f t="shared" si="112"/>
        <v/>
      </c>
      <c r="N238" s="131" t="str">
        <f t="shared" si="112"/>
        <v/>
      </c>
      <c r="O238" s="131" t="str">
        <f t="shared" si="112"/>
        <v/>
      </c>
      <c r="P238" s="131" t="str">
        <f t="shared" si="112"/>
        <v/>
      </c>
      <c r="Q238" s="131" t="str">
        <f t="shared" si="112"/>
        <v/>
      </c>
      <c r="R238" s="131" t="str">
        <f t="shared" si="112"/>
        <v/>
      </c>
      <c r="S238" s="131" t="str">
        <f t="shared" si="112"/>
        <v/>
      </c>
      <c r="T238" s="131" t="str">
        <f t="shared" si="112"/>
        <v/>
      </c>
      <c r="U238" s="131" t="str">
        <f t="shared" si="112"/>
        <v/>
      </c>
      <c r="V238" s="131" t="str">
        <f t="shared" si="113"/>
        <v/>
      </c>
      <c r="W238" s="131" t="str">
        <f t="shared" si="113"/>
        <v/>
      </c>
      <c r="X238" s="131" t="str">
        <f t="shared" si="113"/>
        <v/>
      </c>
      <c r="Y238" s="131" t="str">
        <f t="shared" si="113"/>
        <v/>
      </c>
      <c r="Z238" s="131" t="str">
        <f t="shared" si="113"/>
        <v/>
      </c>
      <c r="AA238" s="131" t="str">
        <f t="shared" si="113"/>
        <v/>
      </c>
      <c r="AB238" s="131" t="str">
        <f t="shared" si="113"/>
        <v/>
      </c>
      <c r="AC238" s="131" t="str">
        <f t="shared" si="113"/>
        <v/>
      </c>
      <c r="AD238" s="131" t="str">
        <f t="shared" si="113"/>
        <v/>
      </c>
      <c r="AE238" s="131" t="str">
        <f t="shared" si="113"/>
        <v/>
      </c>
      <c r="AF238" s="131" t="str">
        <f t="shared" si="114"/>
        <v/>
      </c>
      <c r="AG238" s="131" t="str">
        <f t="shared" si="114"/>
        <v/>
      </c>
      <c r="AH238" s="131" t="str">
        <f t="shared" si="114"/>
        <v/>
      </c>
      <c r="AI238" s="131" t="str">
        <f t="shared" si="114"/>
        <v/>
      </c>
      <c r="AJ238" s="131" t="str">
        <f t="shared" si="114"/>
        <v/>
      </c>
      <c r="AK238" s="131" t="str">
        <f t="shared" si="114"/>
        <v/>
      </c>
      <c r="AL238" s="131" t="str">
        <f t="shared" si="114"/>
        <v/>
      </c>
      <c r="AM238" s="131" t="str">
        <f t="shared" si="114"/>
        <v/>
      </c>
      <c r="AN238" s="131" t="str">
        <f t="shared" si="114"/>
        <v/>
      </c>
      <c r="AO238" s="131" t="str">
        <f t="shared" si="114"/>
        <v/>
      </c>
      <c r="AP238" s="131" t="str">
        <f t="shared" si="115"/>
        <v/>
      </c>
      <c r="AQ238" s="131" t="str">
        <f t="shared" si="115"/>
        <v/>
      </c>
      <c r="AR238" s="131" t="str">
        <f t="shared" si="115"/>
        <v/>
      </c>
      <c r="AS238" s="131" t="str">
        <f t="shared" si="115"/>
        <v/>
      </c>
      <c r="AT238" s="131" t="str">
        <f t="shared" si="115"/>
        <v/>
      </c>
      <c r="AU238" s="131" t="str">
        <f t="shared" si="115"/>
        <v/>
      </c>
      <c r="AV238" s="131" t="str">
        <f t="shared" si="115"/>
        <v/>
      </c>
      <c r="AW238" s="131" t="str">
        <f t="shared" si="115"/>
        <v/>
      </c>
      <c r="AX238" s="131" t="str">
        <f t="shared" si="115"/>
        <v/>
      </c>
      <c r="AY238" s="131" t="str">
        <f t="shared" si="115"/>
        <v/>
      </c>
      <c r="AZ238" s="131" t="str">
        <f t="shared" si="115"/>
        <v/>
      </c>
    </row>
    <row r="239" spans="1:52" x14ac:dyDescent="0.2">
      <c r="A239" s="135">
        <v>230</v>
      </c>
      <c r="B239" s="131" t="str">
        <f t="shared" si="111"/>
        <v/>
      </c>
      <c r="C239" s="131" t="str">
        <f t="shared" si="111"/>
        <v/>
      </c>
      <c r="D239" s="131" t="str">
        <f t="shared" si="111"/>
        <v/>
      </c>
      <c r="E239" s="131" t="str">
        <f t="shared" si="111"/>
        <v/>
      </c>
      <c r="F239" s="131" t="str">
        <f t="shared" si="111"/>
        <v/>
      </c>
      <c r="G239" s="131" t="str">
        <f t="shared" si="111"/>
        <v/>
      </c>
      <c r="H239" s="131" t="str">
        <f t="shared" si="111"/>
        <v/>
      </c>
      <c r="I239" s="131" t="str">
        <f t="shared" si="111"/>
        <v/>
      </c>
      <c r="J239" s="131" t="str">
        <f t="shared" si="111"/>
        <v/>
      </c>
      <c r="K239" s="131" t="str">
        <f t="shared" si="111"/>
        <v/>
      </c>
      <c r="L239" s="131" t="str">
        <f t="shared" si="112"/>
        <v/>
      </c>
      <c r="M239" s="131" t="str">
        <f t="shared" si="112"/>
        <v/>
      </c>
      <c r="N239" s="131" t="str">
        <f t="shared" si="112"/>
        <v/>
      </c>
      <c r="O239" s="131" t="str">
        <f t="shared" si="112"/>
        <v/>
      </c>
      <c r="P239" s="131" t="str">
        <f t="shared" si="112"/>
        <v/>
      </c>
      <c r="Q239" s="131" t="str">
        <f t="shared" si="112"/>
        <v/>
      </c>
      <c r="R239" s="131" t="str">
        <f t="shared" si="112"/>
        <v/>
      </c>
      <c r="S239" s="131" t="str">
        <f t="shared" si="112"/>
        <v/>
      </c>
      <c r="T239" s="131" t="str">
        <f t="shared" si="112"/>
        <v/>
      </c>
      <c r="U239" s="131" t="str">
        <f t="shared" si="112"/>
        <v/>
      </c>
      <c r="V239" s="131" t="str">
        <f t="shared" si="113"/>
        <v/>
      </c>
      <c r="W239" s="131" t="str">
        <f t="shared" si="113"/>
        <v/>
      </c>
      <c r="X239" s="131" t="str">
        <f t="shared" si="113"/>
        <v/>
      </c>
      <c r="Y239" s="131" t="str">
        <f t="shared" si="113"/>
        <v/>
      </c>
      <c r="Z239" s="131" t="str">
        <f t="shared" si="113"/>
        <v/>
      </c>
      <c r="AA239" s="131" t="str">
        <f t="shared" si="113"/>
        <v/>
      </c>
      <c r="AB239" s="131" t="str">
        <f t="shared" si="113"/>
        <v/>
      </c>
      <c r="AC239" s="131" t="str">
        <f t="shared" si="113"/>
        <v/>
      </c>
      <c r="AD239" s="131" t="str">
        <f t="shared" si="113"/>
        <v/>
      </c>
      <c r="AE239" s="131" t="str">
        <f t="shared" si="113"/>
        <v/>
      </c>
      <c r="AF239" s="131" t="str">
        <f t="shared" si="114"/>
        <v/>
      </c>
      <c r="AG239" s="131" t="str">
        <f t="shared" si="114"/>
        <v/>
      </c>
      <c r="AH239" s="131" t="str">
        <f t="shared" si="114"/>
        <v/>
      </c>
      <c r="AI239" s="131" t="str">
        <f t="shared" si="114"/>
        <v/>
      </c>
      <c r="AJ239" s="131" t="str">
        <f t="shared" si="114"/>
        <v/>
      </c>
      <c r="AK239" s="131" t="str">
        <f t="shared" si="114"/>
        <v/>
      </c>
      <c r="AL239" s="131" t="str">
        <f t="shared" si="114"/>
        <v/>
      </c>
      <c r="AM239" s="131" t="str">
        <f t="shared" si="114"/>
        <v/>
      </c>
      <c r="AN239" s="131" t="str">
        <f t="shared" si="114"/>
        <v/>
      </c>
      <c r="AO239" s="131" t="str">
        <f t="shared" si="114"/>
        <v/>
      </c>
      <c r="AP239" s="131" t="str">
        <f t="shared" si="115"/>
        <v/>
      </c>
      <c r="AQ239" s="131" t="str">
        <f t="shared" si="115"/>
        <v/>
      </c>
      <c r="AR239" s="131" t="str">
        <f t="shared" si="115"/>
        <v/>
      </c>
      <c r="AS239" s="131" t="str">
        <f t="shared" si="115"/>
        <v/>
      </c>
      <c r="AT239" s="131" t="str">
        <f t="shared" si="115"/>
        <v/>
      </c>
      <c r="AU239" s="131" t="str">
        <f t="shared" si="115"/>
        <v/>
      </c>
      <c r="AV239" s="131" t="str">
        <f t="shared" si="115"/>
        <v/>
      </c>
      <c r="AW239" s="131" t="str">
        <f t="shared" si="115"/>
        <v/>
      </c>
      <c r="AX239" s="131" t="str">
        <f t="shared" si="115"/>
        <v/>
      </c>
      <c r="AY239" s="131" t="str">
        <f t="shared" si="115"/>
        <v/>
      </c>
      <c r="AZ239" s="131" t="str">
        <f t="shared" si="115"/>
        <v/>
      </c>
    </row>
    <row r="240" spans="1:52" x14ac:dyDescent="0.2">
      <c r="A240" s="135">
        <v>231</v>
      </c>
      <c r="B240" s="131" t="str">
        <f t="shared" ref="B240:K249" si="116">IFERROR(VLOOKUP($B$3&amp;"_"&amp;B$8&amp;$A240,LookUpTable_CountyName_AllYears,3,FALSE),"")</f>
        <v/>
      </c>
      <c r="C240" s="131" t="str">
        <f t="shared" si="116"/>
        <v/>
      </c>
      <c r="D240" s="131" t="str">
        <f t="shared" si="116"/>
        <v/>
      </c>
      <c r="E240" s="131" t="str">
        <f t="shared" si="116"/>
        <v/>
      </c>
      <c r="F240" s="131" t="str">
        <f t="shared" si="116"/>
        <v/>
      </c>
      <c r="G240" s="131" t="str">
        <f t="shared" si="116"/>
        <v/>
      </c>
      <c r="H240" s="131" t="str">
        <f t="shared" si="116"/>
        <v/>
      </c>
      <c r="I240" s="131" t="str">
        <f t="shared" si="116"/>
        <v/>
      </c>
      <c r="J240" s="131" t="str">
        <f t="shared" si="116"/>
        <v/>
      </c>
      <c r="K240" s="131" t="str">
        <f t="shared" si="116"/>
        <v/>
      </c>
      <c r="L240" s="131" t="str">
        <f t="shared" ref="L240:U249" si="117">IFERROR(VLOOKUP($B$3&amp;"_"&amp;L$8&amp;$A240,LookUpTable_CountyName_AllYears,3,FALSE),"")</f>
        <v/>
      </c>
      <c r="M240" s="131" t="str">
        <f t="shared" si="117"/>
        <v/>
      </c>
      <c r="N240" s="131" t="str">
        <f t="shared" si="117"/>
        <v/>
      </c>
      <c r="O240" s="131" t="str">
        <f t="shared" si="117"/>
        <v/>
      </c>
      <c r="P240" s="131" t="str">
        <f t="shared" si="117"/>
        <v/>
      </c>
      <c r="Q240" s="131" t="str">
        <f t="shared" si="117"/>
        <v/>
      </c>
      <c r="R240" s="131" t="str">
        <f t="shared" si="117"/>
        <v/>
      </c>
      <c r="S240" s="131" t="str">
        <f t="shared" si="117"/>
        <v/>
      </c>
      <c r="T240" s="131" t="str">
        <f t="shared" si="117"/>
        <v/>
      </c>
      <c r="U240" s="131" t="str">
        <f t="shared" si="117"/>
        <v/>
      </c>
      <c r="V240" s="131" t="str">
        <f t="shared" ref="V240:AE249" si="118">IFERROR(VLOOKUP($B$3&amp;"_"&amp;V$8&amp;$A240,LookUpTable_CountyName_AllYears,3,FALSE),"")</f>
        <v/>
      </c>
      <c r="W240" s="131" t="str">
        <f t="shared" si="118"/>
        <v/>
      </c>
      <c r="X240" s="131" t="str">
        <f t="shared" si="118"/>
        <v/>
      </c>
      <c r="Y240" s="131" t="str">
        <f t="shared" si="118"/>
        <v/>
      </c>
      <c r="Z240" s="131" t="str">
        <f t="shared" si="118"/>
        <v/>
      </c>
      <c r="AA240" s="131" t="str">
        <f t="shared" si="118"/>
        <v/>
      </c>
      <c r="AB240" s="131" t="str">
        <f t="shared" si="118"/>
        <v/>
      </c>
      <c r="AC240" s="131" t="str">
        <f t="shared" si="118"/>
        <v/>
      </c>
      <c r="AD240" s="131" t="str">
        <f t="shared" si="118"/>
        <v/>
      </c>
      <c r="AE240" s="131" t="str">
        <f t="shared" si="118"/>
        <v/>
      </c>
      <c r="AF240" s="131" t="str">
        <f t="shared" ref="AF240:AO249" si="119">IFERROR(VLOOKUP($B$3&amp;"_"&amp;AF$8&amp;$A240,LookUpTable_CountyName_AllYears,3,FALSE),"")</f>
        <v/>
      </c>
      <c r="AG240" s="131" t="str">
        <f t="shared" si="119"/>
        <v/>
      </c>
      <c r="AH240" s="131" t="str">
        <f t="shared" si="119"/>
        <v/>
      </c>
      <c r="AI240" s="131" t="str">
        <f t="shared" si="119"/>
        <v/>
      </c>
      <c r="AJ240" s="131" t="str">
        <f t="shared" si="119"/>
        <v/>
      </c>
      <c r="AK240" s="131" t="str">
        <f t="shared" si="119"/>
        <v/>
      </c>
      <c r="AL240" s="131" t="str">
        <f t="shared" si="119"/>
        <v/>
      </c>
      <c r="AM240" s="131" t="str">
        <f t="shared" si="119"/>
        <v/>
      </c>
      <c r="AN240" s="131" t="str">
        <f t="shared" si="119"/>
        <v/>
      </c>
      <c r="AO240" s="131" t="str">
        <f t="shared" si="119"/>
        <v/>
      </c>
      <c r="AP240" s="131" t="str">
        <f t="shared" ref="AP240:AZ249" si="120">IFERROR(VLOOKUP($B$3&amp;"_"&amp;AP$8&amp;$A240,LookUpTable_CountyName_AllYears,3,FALSE),"")</f>
        <v/>
      </c>
      <c r="AQ240" s="131" t="str">
        <f t="shared" si="120"/>
        <v/>
      </c>
      <c r="AR240" s="131" t="str">
        <f t="shared" si="120"/>
        <v/>
      </c>
      <c r="AS240" s="131" t="str">
        <f t="shared" si="120"/>
        <v/>
      </c>
      <c r="AT240" s="131" t="str">
        <f t="shared" si="120"/>
        <v/>
      </c>
      <c r="AU240" s="131" t="str">
        <f t="shared" si="120"/>
        <v/>
      </c>
      <c r="AV240" s="131" t="str">
        <f t="shared" si="120"/>
        <v/>
      </c>
      <c r="AW240" s="131" t="str">
        <f t="shared" si="120"/>
        <v/>
      </c>
      <c r="AX240" s="131" t="str">
        <f t="shared" si="120"/>
        <v/>
      </c>
      <c r="AY240" s="131" t="str">
        <f t="shared" si="120"/>
        <v/>
      </c>
      <c r="AZ240" s="131" t="str">
        <f t="shared" si="120"/>
        <v/>
      </c>
    </row>
    <row r="241" spans="1:52" x14ac:dyDescent="0.2">
      <c r="A241" s="135">
        <v>232</v>
      </c>
      <c r="B241" s="131" t="str">
        <f t="shared" si="116"/>
        <v/>
      </c>
      <c r="C241" s="131" t="str">
        <f t="shared" si="116"/>
        <v/>
      </c>
      <c r="D241" s="131" t="str">
        <f t="shared" si="116"/>
        <v/>
      </c>
      <c r="E241" s="131" t="str">
        <f t="shared" si="116"/>
        <v/>
      </c>
      <c r="F241" s="131" t="str">
        <f t="shared" si="116"/>
        <v/>
      </c>
      <c r="G241" s="131" t="str">
        <f t="shared" si="116"/>
        <v/>
      </c>
      <c r="H241" s="131" t="str">
        <f t="shared" si="116"/>
        <v/>
      </c>
      <c r="I241" s="131" t="str">
        <f t="shared" si="116"/>
        <v/>
      </c>
      <c r="J241" s="131" t="str">
        <f t="shared" si="116"/>
        <v/>
      </c>
      <c r="K241" s="131" t="str">
        <f t="shared" si="116"/>
        <v/>
      </c>
      <c r="L241" s="131" t="str">
        <f t="shared" si="117"/>
        <v/>
      </c>
      <c r="M241" s="131" t="str">
        <f t="shared" si="117"/>
        <v/>
      </c>
      <c r="N241" s="131" t="str">
        <f t="shared" si="117"/>
        <v/>
      </c>
      <c r="O241" s="131" t="str">
        <f t="shared" si="117"/>
        <v/>
      </c>
      <c r="P241" s="131" t="str">
        <f t="shared" si="117"/>
        <v/>
      </c>
      <c r="Q241" s="131" t="str">
        <f t="shared" si="117"/>
        <v/>
      </c>
      <c r="R241" s="131" t="str">
        <f t="shared" si="117"/>
        <v/>
      </c>
      <c r="S241" s="131" t="str">
        <f t="shared" si="117"/>
        <v/>
      </c>
      <c r="T241" s="131" t="str">
        <f t="shared" si="117"/>
        <v/>
      </c>
      <c r="U241" s="131" t="str">
        <f t="shared" si="117"/>
        <v/>
      </c>
      <c r="V241" s="131" t="str">
        <f t="shared" si="118"/>
        <v/>
      </c>
      <c r="W241" s="131" t="str">
        <f t="shared" si="118"/>
        <v/>
      </c>
      <c r="X241" s="131" t="str">
        <f t="shared" si="118"/>
        <v/>
      </c>
      <c r="Y241" s="131" t="str">
        <f t="shared" si="118"/>
        <v/>
      </c>
      <c r="Z241" s="131" t="str">
        <f t="shared" si="118"/>
        <v/>
      </c>
      <c r="AA241" s="131" t="str">
        <f t="shared" si="118"/>
        <v/>
      </c>
      <c r="AB241" s="131" t="str">
        <f t="shared" si="118"/>
        <v/>
      </c>
      <c r="AC241" s="131" t="str">
        <f t="shared" si="118"/>
        <v/>
      </c>
      <c r="AD241" s="131" t="str">
        <f t="shared" si="118"/>
        <v/>
      </c>
      <c r="AE241" s="131" t="str">
        <f t="shared" si="118"/>
        <v/>
      </c>
      <c r="AF241" s="131" t="str">
        <f t="shared" si="119"/>
        <v/>
      </c>
      <c r="AG241" s="131" t="str">
        <f t="shared" si="119"/>
        <v/>
      </c>
      <c r="AH241" s="131" t="str">
        <f t="shared" si="119"/>
        <v/>
      </c>
      <c r="AI241" s="131" t="str">
        <f t="shared" si="119"/>
        <v/>
      </c>
      <c r="AJ241" s="131" t="str">
        <f t="shared" si="119"/>
        <v/>
      </c>
      <c r="AK241" s="131" t="str">
        <f t="shared" si="119"/>
        <v/>
      </c>
      <c r="AL241" s="131" t="str">
        <f t="shared" si="119"/>
        <v/>
      </c>
      <c r="AM241" s="131" t="str">
        <f t="shared" si="119"/>
        <v/>
      </c>
      <c r="AN241" s="131" t="str">
        <f t="shared" si="119"/>
        <v/>
      </c>
      <c r="AO241" s="131" t="str">
        <f t="shared" si="119"/>
        <v/>
      </c>
      <c r="AP241" s="131" t="str">
        <f t="shared" si="120"/>
        <v/>
      </c>
      <c r="AQ241" s="131" t="str">
        <f t="shared" si="120"/>
        <v/>
      </c>
      <c r="AR241" s="131" t="str">
        <f t="shared" si="120"/>
        <v/>
      </c>
      <c r="AS241" s="131" t="str">
        <f t="shared" si="120"/>
        <v/>
      </c>
      <c r="AT241" s="131" t="str">
        <f t="shared" si="120"/>
        <v/>
      </c>
      <c r="AU241" s="131" t="str">
        <f t="shared" si="120"/>
        <v/>
      </c>
      <c r="AV241" s="131" t="str">
        <f t="shared" si="120"/>
        <v/>
      </c>
      <c r="AW241" s="131" t="str">
        <f t="shared" si="120"/>
        <v/>
      </c>
      <c r="AX241" s="131" t="str">
        <f t="shared" si="120"/>
        <v/>
      </c>
      <c r="AY241" s="131" t="str">
        <f t="shared" si="120"/>
        <v/>
      </c>
      <c r="AZ241" s="131" t="str">
        <f t="shared" si="120"/>
        <v/>
      </c>
    </row>
    <row r="242" spans="1:52" x14ac:dyDescent="0.2">
      <c r="A242" s="135">
        <v>233</v>
      </c>
      <c r="B242" s="131" t="str">
        <f t="shared" si="116"/>
        <v/>
      </c>
      <c r="C242" s="131" t="str">
        <f t="shared" si="116"/>
        <v/>
      </c>
      <c r="D242" s="131" t="str">
        <f t="shared" si="116"/>
        <v/>
      </c>
      <c r="E242" s="131" t="str">
        <f t="shared" si="116"/>
        <v/>
      </c>
      <c r="F242" s="131" t="str">
        <f t="shared" si="116"/>
        <v/>
      </c>
      <c r="G242" s="131" t="str">
        <f t="shared" si="116"/>
        <v/>
      </c>
      <c r="H242" s="131" t="str">
        <f t="shared" si="116"/>
        <v/>
      </c>
      <c r="I242" s="131" t="str">
        <f t="shared" si="116"/>
        <v/>
      </c>
      <c r="J242" s="131" t="str">
        <f t="shared" si="116"/>
        <v/>
      </c>
      <c r="K242" s="131" t="str">
        <f t="shared" si="116"/>
        <v/>
      </c>
      <c r="L242" s="131" t="str">
        <f t="shared" si="117"/>
        <v/>
      </c>
      <c r="M242" s="131" t="str">
        <f t="shared" si="117"/>
        <v/>
      </c>
      <c r="N242" s="131" t="str">
        <f t="shared" si="117"/>
        <v/>
      </c>
      <c r="O242" s="131" t="str">
        <f t="shared" si="117"/>
        <v/>
      </c>
      <c r="P242" s="131" t="str">
        <f t="shared" si="117"/>
        <v/>
      </c>
      <c r="Q242" s="131" t="str">
        <f t="shared" si="117"/>
        <v/>
      </c>
      <c r="R242" s="131" t="str">
        <f t="shared" si="117"/>
        <v/>
      </c>
      <c r="S242" s="131" t="str">
        <f t="shared" si="117"/>
        <v/>
      </c>
      <c r="T242" s="131" t="str">
        <f t="shared" si="117"/>
        <v/>
      </c>
      <c r="U242" s="131" t="str">
        <f t="shared" si="117"/>
        <v/>
      </c>
      <c r="V242" s="131" t="str">
        <f t="shared" si="118"/>
        <v/>
      </c>
      <c r="W242" s="131" t="str">
        <f t="shared" si="118"/>
        <v/>
      </c>
      <c r="X242" s="131" t="str">
        <f t="shared" si="118"/>
        <v/>
      </c>
      <c r="Y242" s="131" t="str">
        <f t="shared" si="118"/>
        <v/>
      </c>
      <c r="Z242" s="131" t="str">
        <f t="shared" si="118"/>
        <v/>
      </c>
      <c r="AA242" s="131" t="str">
        <f t="shared" si="118"/>
        <v/>
      </c>
      <c r="AB242" s="131" t="str">
        <f t="shared" si="118"/>
        <v/>
      </c>
      <c r="AC242" s="131" t="str">
        <f t="shared" si="118"/>
        <v/>
      </c>
      <c r="AD242" s="131" t="str">
        <f t="shared" si="118"/>
        <v/>
      </c>
      <c r="AE242" s="131" t="str">
        <f t="shared" si="118"/>
        <v/>
      </c>
      <c r="AF242" s="131" t="str">
        <f t="shared" si="119"/>
        <v/>
      </c>
      <c r="AG242" s="131" t="str">
        <f t="shared" si="119"/>
        <v/>
      </c>
      <c r="AH242" s="131" t="str">
        <f t="shared" si="119"/>
        <v/>
      </c>
      <c r="AI242" s="131" t="str">
        <f t="shared" si="119"/>
        <v/>
      </c>
      <c r="AJ242" s="131" t="str">
        <f t="shared" si="119"/>
        <v/>
      </c>
      <c r="AK242" s="131" t="str">
        <f t="shared" si="119"/>
        <v/>
      </c>
      <c r="AL242" s="131" t="str">
        <f t="shared" si="119"/>
        <v/>
      </c>
      <c r="AM242" s="131" t="str">
        <f t="shared" si="119"/>
        <v/>
      </c>
      <c r="AN242" s="131" t="str">
        <f t="shared" si="119"/>
        <v/>
      </c>
      <c r="AO242" s="131" t="str">
        <f t="shared" si="119"/>
        <v/>
      </c>
      <c r="AP242" s="131" t="str">
        <f t="shared" si="120"/>
        <v/>
      </c>
      <c r="AQ242" s="131" t="str">
        <f t="shared" si="120"/>
        <v/>
      </c>
      <c r="AR242" s="131" t="str">
        <f t="shared" si="120"/>
        <v/>
      </c>
      <c r="AS242" s="131" t="str">
        <f t="shared" si="120"/>
        <v/>
      </c>
      <c r="AT242" s="131" t="str">
        <f t="shared" si="120"/>
        <v/>
      </c>
      <c r="AU242" s="131" t="str">
        <f t="shared" si="120"/>
        <v/>
      </c>
      <c r="AV242" s="131" t="str">
        <f t="shared" si="120"/>
        <v/>
      </c>
      <c r="AW242" s="131" t="str">
        <f t="shared" si="120"/>
        <v/>
      </c>
      <c r="AX242" s="131" t="str">
        <f t="shared" si="120"/>
        <v/>
      </c>
      <c r="AY242" s="131" t="str">
        <f t="shared" si="120"/>
        <v/>
      </c>
      <c r="AZ242" s="131" t="str">
        <f t="shared" si="120"/>
        <v/>
      </c>
    </row>
    <row r="243" spans="1:52" x14ac:dyDescent="0.2">
      <c r="A243" s="135">
        <v>234</v>
      </c>
      <c r="B243" s="131" t="str">
        <f t="shared" si="116"/>
        <v/>
      </c>
      <c r="C243" s="131" t="str">
        <f t="shared" si="116"/>
        <v/>
      </c>
      <c r="D243" s="131" t="str">
        <f t="shared" si="116"/>
        <v/>
      </c>
      <c r="E243" s="131" t="str">
        <f t="shared" si="116"/>
        <v/>
      </c>
      <c r="F243" s="131" t="str">
        <f t="shared" si="116"/>
        <v/>
      </c>
      <c r="G243" s="131" t="str">
        <f t="shared" si="116"/>
        <v/>
      </c>
      <c r="H243" s="131" t="str">
        <f t="shared" si="116"/>
        <v/>
      </c>
      <c r="I243" s="131" t="str">
        <f t="shared" si="116"/>
        <v/>
      </c>
      <c r="J243" s="131" t="str">
        <f t="shared" si="116"/>
        <v/>
      </c>
      <c r="K243" s="131" t="str">
        <f t="shared" si="116"/>
        <v/>
      </c>
      <c r="L243" s="131" t="str">
        <f t="shared" si="117"/>
        <v/>
      </c>
      <c r="M243" s="131" t="str">
        <f t="shared" si="117"/>
        <v/>
      </c>
      <c r="N243" s="131" t="str">
        <f t="shared" si="117"/>
        <v/>
      </c>
      <c r="O243" s="131" t="str">
        <f t="shared" si="117"/>
        <v/>
      </c>
      <c r="P243" s="131" t="str">
        <f t="shared" si="117"/>
        <v/>
      </c>
      <c r="Q243" s="131" t="str">
        <f t="shared" si="117"/>
        <v/>
      </c>
      <c r="R243" s="131" t="str">
        <f t="shared" si="117"/>
        <v/>
      </c>
      <c r="S243" s="131" t="str">
        <f t="shared" si="117"/>
        <v/>
      </c>
      <c r="T243" s="131" t="str">
        <f t="shared" si="117"/>
        <v/>
      </c>
      <c r="U243" s="131" t="str">
        <f t="shared" si="117"/>
        <v/>
      </c>
      <c r="V243" s="131" t="str">
        <f t="shared" si="118"/>
        <v/>
      </c>
      <c r="W243" s="131" t="str">
        <f t="shared" si="118"/>
        <v/>
      </c>
      <c r="X243" s="131" t="str">
        <f t="shared" si="118"/>
        <v/>
      </c>
      <c r="Y243" s="131" t="str">
        <f t="shared" si="118"/>
        <v/>
      </c>
      <c r="Z243" s="131" t="str">
        <f t="shared" si="118"/>
        <v/>
      </c>
      <c r="AA243" s="131" t="str">
        <f t="shared" si="118"/>
        <v/>
      </c>
      <c r="AB243" s="131" t="str">
        <f t="shared" si="118"/>
        <v/>
      </c>
      <c r="AC243" s="131" t="str">
        <f t="shared" si="118"/>
        <v/>
      </c>
      <c r="AD243" s="131" t="str">
        <f t="shared" si="118"/>
        <v/>
      </c>
      <c r="AE243" s="131" t="str">
        <f t="shared" si="118"/>
        <v/>
      </c>
      <c r="AF243" s="131" t="str">
        <f t="shared" si="119"/>
        <v/>
      </c>
      <c r="AG243" s="131" t="str">
        <f t="shared" si="119"/>
        <v/>
      </c>
      <c r="AH243" s="131" t="str">
        <f t="shared" si="119"/>
        <v/>
      </c>
      <c r="AI243" s="131" t="str">
        <f t="shared" si="119"/>
        <v/>
      </c>
      <c r="AJ243" s="131" t="str">
        <f t="shared" si="119"/>
        <v/>
      </c>
      <c r="AK243" s="131" t="str">
        <f t="shared" si="119"/>
        <v/>
      </c>
      <c r="AL243" s="131" t="str">
        <f t="shared" si="119"/>
        <v/>
      </c>
      <c r="AM243" s="131" t="str">
        <f t="shared" si="119"/>
        <v/>
      </c>
      <c r="AN243" s="131" t="str">
        <f t="shared" si="119"/>
        <v/>
      </c>
      <c r="AO243" s="131" t="str">
        <f t="shared" si="119"/>
        <v/>
      </c>
      <c r="AP243" s="131" t="str">
        <f t="shared" si="120"/>
        <v/>
      </c>
      <c r="AQ243" s="131" t="str">
        <f t="shared" si="120"/>
        <v/>
      </c>
      <c r="AR243" s="131" t="str">
        <f t="shared" si="120"/>
        <v/>
      </c>
      <c r="AS243" s="131" t="str">
        <f t="shared" si="120"/>
        <v/>
      </c>
      <c r="AT243" s="131" t="str">
        <f t="shared" si="120"/>
        <v/>
      </c>
      <c r="AU243" s="131" t="str">
        <f t="shared" si="120"/>
        <v/>
      </c>
      <c r="AV243" s="131" t="str">
        <f t="shared" si="120"/>
        <v/>
      </c>
      <c r="AW243" s="131" t="str">
        <f t="shared" si="120"/>
        <v/>
      </c>
      <c r="AX243" s="131" t="str">
        <f t="shared" si="120"/>
        <v/>
      </c>
      <c r="AY243" s="131" t="str">
        <f t="shared" si="120"/>
        <v/>
      </c>
      <c r="AZ243" s="131" t="str">
        <f t="shared" si="120"/>
        <v/>
      </c>
    </row>
    <row r="244" spans="1:52" x14ac:dyDescent="0.2">
      <c r="A244" s="135">
        <v>235</v>
      </c>
      <c r="B244" s="131" t="str">
        <f t="shared" si="116"/>
        <v/>
      </c>
      <c r="C244" s="131" t="str">
        <f t="shared" si="116"/>
        <v/>
      </c>
      <c r="D244" s="131" t="str">
        <f t="shared" si="116"/>
        <v/>
      </c>
      <c r="E244" s="131" t="str">
        <f t="shared" si="116"/>
        <v/>
      </c>
      <c r="F244" s="131" t="str">
        <f t="shared" si="116"/>
        <v/>
      </c>
      <c r="G244" s="131" t="str">
        <f t="shared" si="116"/>
        <v/>
      </c>
      <c r="H244" s="131" t="str">
        <f t="shared" si="116"/>
        <v/>
      </c>
      <c r="I244" s="131" t="str">
        <f t="shared" si="116"/>
        <v/>
      </c>
      <c r="J244" s="131" t="str">
        <f t="shared" si="116"/>
        <v/>
      </c>
      <c r="K244" s="131" t="str">
        <f t="shared" si="116"/>
        <v/>
      </c>
      <c r="L244" s="131" t="str">
        <f t="shared" si="117"/>
        <v/>
      </c>
      <c r="M244" s="131" t="str">
        <f t="shared" si="117"/>
        <v/>
      </c>
      <c r="N244" s="131" t="str">
        <f t="shared" si="117"/>
        <v/>
      </c>
      <c r="O244" s="131" t="str">
        <f t="shared" si="117"/>
        <v/>
      </c>
      <c r="P244" s="131" t="str">
        <f t="shared" si="117"/>
        <v/>
      </c>
      <c r="Q244" s="131" t="str">
        <f t="shared" si="117"/>
        <v/>
      </c>
      <c r="R244" s="131" t="str">
        <f t="shared" si="117"/>
        <v/>
      </c>
      <c r="S244" s="131" t="str">
        <f t="shared" si="117"/>
        <v/>
      </c>
      <c r="T244" s="131" t="str">
        <f t="shared" si="117"/>
        <v/>
      </c>
      <c r="U244" s="131" t="str">
        <f t="shared" si="117"/>
        <v/>
      </c>
      <c r="V244" s="131" t="str">
        <f t="shared" si="118"/>
        <v/>
      </c>
      <c r="W244" s="131" t="str">
        <f t="shared" si="118"/>
        <v/>
      </c>
      <c r="X244" s="131" t="str">
        <f t="shared" si="118"/>
        <v/>
      </c>
      <c r="Y244" s="131" t="str">
        <f t="shared" si="118"/>
        <v/>
      </c>
      <c r="Z244" s="131" t="str">
        <f t="shared" si="118"/>
        <v/>
      </c>
      <c r="AA244" s="131" t="str">
        <f t="shared" si="118"/>
        <v/>
      </c>
      <c r="AB244" s="131" t="str">
        <f t="shared" si="118"/>
        <v/>
      </c>
      <c r="AC244" s="131" t="str">
        <f t="shared" si="118"/>
        <v/>
      </c>
      <c r="AD244" s="131" t="str">
        <f t="shared" si="118"/>
        <v/>
      </c>
      <c r="AE244" s="131" t="str">
        <f t="shared" si="118"/>
        <v/>
      </c>
      <c r="AF244" s="131" t="str">
        <f t="shared" si="119"/>
        <v/>
      </c>
      <c r="AG244" s="131" t="str">
        <f t="shared" si="119"/>
        <v/>
      </c>
      <c r="AH244" s="131" t="str">
        <f t="shared" si="119"/>
        <v/>
      </c>
      <c r="AI244" s="131" t="str">
        <f t="shared" si="119"/>
        <v/>
      </c>
      <c r="AJ244" s="131" t="str">
        <f t="shared" si="119"/>
        <v/>
      </c>
      <c r="AK244" s="131" t="str">
        <f t="shared" si="119"/>
        <v/>
      </c>
      <c r="AL244" s="131" t="str">
        <f t="shared" si="119"/>
        <v/>
      </c>
      <c r="AM244" s="131" t="str">
        <f t="shared" si="119"/>
        <v/>
      </c>
      <c r="AN244" s="131" t="str">
        <f t="shared" si="119"/>
        <v/>
      </c>
      <c r="AO244" s="131" t="str">
        <f t="shared" si="119"/>
        <v/>
      </c>
      <c r="AP244" s="131" t="str">
        <f t="shared" si="120"/>
        <v/>
      </c>
      <c r="AQ244" s="131" t="str">
        <f t="shared" si="120"/>
        <v/>
      </c>
      <c r="AR244" s="131" t="str">
        <f t="shared" si="120"/>
        <v/>
      </c>
      <c r="AS244" s="131" t="str">
        <f t="shared" si="120"/>
        <v/>
      </c>
      <c r="AT244" s="131" t="str">
        <f t="shared" si="120"/>
        <v/>
      </c>
      <c r="AU244" s="131" t="str">
        <f t="shared" si="120"/>
        <v/>
      </c>
      <c r="AV244" s="131" t="str">
        <f t="shared" si="120"/>
        <v/>
      </c>
      <c r="AW244" s="131" t="str">
        <f t="shared" si="120"/>
        <v/>
      </c>
      <c r="AX244" s="131" t="str">
        <f t="shared" si="120"/>
        <v/>
      </c>
      <c r="AY244" s="131" t="str">
        <f t="shared" si="120"/>
        <v/>
      </c>
      <c r="AZ244" s="131" t="str">
        <f t="shared" si="120"/>
        <v/>
      </c>
    </row>
    <row r="245" spans="1:52" x14ac:dyDescent="0.2">
      <c r="A245" s="135">
        <v>236</v>
      </c>
      <c r="B245" s="131" t="str">
        <f t="shared" si="116"/>
        <v/>
      </c>
      <c r="C245" s="131" t="str">
        <f t="shared" si="116"/>
        <v/>
      </c>
      <c r="D245" s="131" t="str">
        <f t="shared" si="116"/>
        <v/>
      </c>
      <c r="E245" s="131" t="str">
        <f t="shared" si="116"/>
        <v/>
      </c>
      <c r="F245" s="131" t="str">
        <f t="shared" si="116"/>
        <v/>
      </c>
      <c r="G245" s="131" t="str">
        <f t="shared" si="116"/>
        <v/>
      </c>
      <c r="H245" s="131" t="str">
        <f t="shared" si="116"/>
        <v/>
      </c>
      <c r="I245" s="131" t="str">
        <f t="shared" si="116"/>
        <v/>
      </c>
      <c r="J245" s="131" t="str">
        <f t="shared" si="116"/>
        <v/>
      </c>
      <c r="K245" s="131" t="str">
        <f t="shared" si="116"/>
        <v/>
      </c>
      <c r="L245" s="131" t="str">
        <f t="shared" si="117"/>
        <v/>
      </c>
      <c r="M245" s="131" t="str">
        <f t="shared" si="117"/>
        <v/>
      </c>
      <c r="N245" s="131" t="str">
        <f t="shared" si="117"/>
        <v/>
      </c>
      <c r="O245" s="131" t="str">
        <f t="shared" si="117"/>
        <v/>
      </c>
      <c r="P245" s="131" t="str">
        <f t="shared" si="117"/>
        <v/>
      </c>
      <c r="Q245" s="131" t="str">
        <f t="shared" si="117"/>
        <v/>
      </c>
      <c r="R245" s="131" t="str">
        <f t="shared" si="117"/>
        <v/>
      </c>
      <c r="S245" s="131" t="str">
        <f t="shared" si="117"/>
        <v/>
      </c>
      <c r="T245" s="131" t="str">
        <f t="shared" si="117"/>
        <v/>
      </c>
      <c r="U245" s="131" t="str">
        <f t="shared" si="117"/>
        <v/>
      </c>
      <c r="V245" s="131" t="str">
        <f t="shared" si="118"/>
        <v/>
      </c>
      <c r="W245" s="131" t="str">
        <f t="shared" si="118"/>
        <v/>
      </c>
      <c r="X245" s="131" t="str">
        <f t="shared" si="118"/>
        <v/>
      </c>
      <c r="Y245" s="131" t="str">
        <f t="shared" si="118"/>
        <v/>
      </c>
      <c r="Z245" s="131" t="str">
        <f t="shared" si="118"/>
        <v/>
      </c>
      <c r="AA245" s="131" t="str">
        <f t="shared" si="118"/>
        <v/>
      </c>
      <c r="AB245" s="131" t="str">
        <f t="shared" si="118"/>
        <v/>
      </c>
      <c r="AC245" s="131" t="str">
        <f t="shared" si="118"/>
        <v/>
      </c>
      <c r="AD245" s="131" t="str">
        <f t="shared" si="118"/>
        <v/>
      </c>
      <c r="AE245" s="131" t="str">
        <f t="shared" si="118"/>
        <v/>
      </c>
      <c r="AF245" s="131" t="str">
        <f t="shared" si="119"/>
        <v/>
      </c>
      <c r="AG245" s="131" t="str">
        <f t="shared" si="119"/>
        <v/>
      </c>
      <c r="AH245" s="131" t="str">
        <f t="shared" si="119"/>
        <v/>
      </c>
      <c r="AI245" s="131" t="str">
        <f t="shared" si="119"/>
        <v/>
      </c>
      <c r="AJ245" s="131" t="str">
        <f t="shared" si="119"/>
        <v/>
      </c>
      <c r="AK245" s="131" t="str">
        <f t="shared" si="119"/>
        <v/>
      </c>
      <c r="AL245" s="131" t="str">
        <f t="shared" si="119"/>
        <v/>
      </c>
      <c r="AM245" s="131" t="str">
        <f t="shared" si="119"/>
        <v/>
      </c>
      <c r="AN245" s="131" t="str">
        <f t="shared" si="119"/>
        <v/>
      </c>
      <c r="AO245" s="131" t="str">
        <f t="shared" si="119"/>
        <v/>
      </c>
      <c r="AP245" s="131" t="str">
        <f t="shared" si="120"/>
        <v/>
      </c>
      <c r="AQ245" s="131" t="str">
        <f t="shared" si="120"/>
        <v/>
      </c>
      <c r="AR245" s="131" t="str">
        <f t="shared" si="120"/>
        <v/>
      </c>
      <c r="AS245" s="131" t="str">
        <f t="shared" si="120"/>
        <v/>
      </c>
      <c r="AT245" s="131" t="str">
        <f t="shared" si="120"/>
        <v/>
      </c>
      <c r="AU245" s="131" t="str">
        <f t="shared" si="120"/>
        <v/>
      </c>
      <c r="AV245" s="131" t="str">
        <f t="shared" si="120"/>
        <v/>
      </c>
      <c r="AW245" s="131" t="str">
        <f t="shared" si="120"/>
        <v/>
      </c>
      <c r="AX245" s="131" t="str">
        <f t="shared" si="120"/>
        <v/>
      </c>
      <c r="AY245" s="131" t="str">
        <f t="shared" si="120"/>
        <v/>
      </c>
      <c r="AZ245" s="131" t="str">
        <f t="shared" si="120"/>
        <v/>
      </c>
    </row>
    <row r="246" spans="1:52" x14ac:dyDescent="0.2">
      <c r="A246" s="135">
        <v>237</v>
      </c>
      <c r="B246" s="131" t="str">
        <f t="shared" si="116"/>
        <v/>
      </c>
      <c r="C246" s="131" t="str">
        <f t="shared" si="116"/>
        <v/>
      </c>
      <c r="D246" s="131" t="str">
        <f t="shared" si="116"/>
        <v/>
      </c>
      <c r="E246" s="131" t="str">
        <f t="shared" si="116"/>
        <v/>
      </c>
      <c r="F246" s="131" t="str">
        <f t="shared" si="116"/>
        <v/>
      </c>
      <c r="G246" s="131" t="str">
        <f t="shared" si="116"/>
        <v/>
      </c>
      <c r="H246" s="131" t="str">
        <f t="shared" si="116"/>
        <v/>
      </c>
      <c r="I246" s="131" t="str">
        <f t="shared" si="116"/>
        <v/>
      </c>
      <c r="J246" s="131" t="str">
        <f t="shared" si="116"/>
        <v/>
      </c>
      <c r="K246" s="131" t="str">
        <f t="shared" si="116"/>
        <v/>
      </c>
      <c r="L246" s="131" t="str">
        <f t="shared" si="117"/>
        <v/>
      </c>
      <c r="M246" s="131" t="str">
        <f t="shared" si="117"/>
        <v/>
      </c>
      <c r="N246" s="131" t="str">
        <f t="shared" si="117"/>
        <v/>
      </c>
      <c r="O246" s="131" t="str">
        <f t="shared" si="117"/>
        <v/>
      </c>
      <c r="P246" s="131" t="str">
        <f t="shared" si="117"/>
        <v/>
      </c>
      <c r="Q246" s="131" t="str">
        <f t="shared" si="117"/>
        <v/>
      </c>
      <c r="R246" s="131" t="str">
        <f t="shared" si="117"/>
        <v/>
      </c>
      <c r="S246" s="131" t="str">
        <f t="shared" si="117"/>
        <v/>
      </c>
      <c r="T246" s="131" t="str">
        <f t="shared" si="117"/>
        <v/>
      </c>
      <c r="U246" s="131" t="str">
        <f t="shared" si="117"/>
        <v/>
      </c>
      <c r="V246" s="131" t="str">
        <f t="shared" si="118"/>
        <v/>
      </c>
      <c r="W246" s="131" t="str">
        <f t="shared" si="118"/>
        <v/>
      </c>
      <c r="X246" s="131" t="str">
        <f t="shared" si="118"/>
        <v/>
      </c>
      <c r="Y246" s="131" t="str">
        <f t="shared" si="118"/>
        <v/>
      </c>
      <c r="Z246" s="131" t="str">
        <f t="shared" si="118"/>
        <v/>
      </c>
      <c r="AA246" s="131" t="str">
        <f t="shared" si="118"/>
        <v/>
      </c>
      <c r="AB246" s="131" t="str">
        <f t="shared" si="118"/>
        <v/>
      </c>
      <c r="AC246" s="131" t="str">
        <f t="shared" si="118"/>
        <v/>
      </c>
      <c r="AD246" s="131" t="str">
        <f t="shared" si="118"/>
        <v/>
      </c>
      <c r="AE246" s="131" t="str">
        <f t="shared" si="118"/>
        <v/>
      </c>
      <c r="AF246" s="131" t="str">
        <f t="shared" si="119"/>
        <v/>
      </c>
      <c r="AG246" s="131" t="str">
        <f t="shared" si="119"/>
        <v/>
      </c>
      <c r="AH246" s="131" t="str">
        <f t="shared" si="119"/>
        <v/>
      </c>
      <c r="AI246" s="131" t="str">
        <f t="shared" si="119"/>
        <v/>
      </c>
      <c r="AJ246" s="131" t="str">
        <f t="shared" si="119"/>
        <v/>
      </c>
      <c r="AK246" s="131" t="str">
        <f t="shared" si="119"/>
        <v/>
      </c>
      <c r="AL246" s="131" t="str">
        <f t="shared" si="119"/>
        <v/>
      </c>
      <c r="AM246" s="131" t="str">
        <f t="shared" si="119"/>
        <v/>
      </c>
      <c r="AN246" s="131" t="str">
        <f t="shared" si="119"/>
        <v/>
      </c>
      <c r="AO246" s="131" t="str">
        <f t="shared" si="119"/>
        <v/>
      </c>
      <c r="AP246" s="131" t="str">
        <f t="shared" si="120"/>
        <v/>
      </c>
      <c r="AQ246" s="131" t="str">
        <f t="shared" si="120"/>
        <v/>
      </c>
      <c r="AR246" s="131" t="str">
        <f t="shared" si="120"/>
        <v/>
      </c>
      <c r="AS246" s="131" t="str">
        <f t="shared" si="120"/>
        <v/>
      </c>
      <c r="AT246" s="131" t="str">
        <f t="shared" si="120"/>
        <v/>
      </c>
      <c r="AU246" s="131" t="str">
        <f t="shared" si="120"/>
        <v/>
      </c>
      <c r="AV246" s="131" t="str">
        <f t="shared" si="120"/>
        <v/>
      </c>
      <c r="AW246" s="131" t="str">
        <f t="shared" si="120"/>
        <v/>
      </c>
      <c r="AX246" s="131" t="str">
        <f t="shared" si="120"/>
        <v/>
      </c>
      <c r="AY246" s="131" t="str">
        <f t="shared" si="120"/>
        <v/>
      </c>
      <c r="AZ246" s="131" t="str">
        <f t="shared" si="120"/>
        <v/>
      </c>
    </row>
    <row r="247" spans="1:52" x14ac:dyDescent="0.2">
      <c r="A247" s="135">
        <v>238</v>
      </c>
      <c r="B247" s="131" t="str">
        <f t="shared" si="116"/>
        <v/>
      </c>
      <c r="C247" s="131" t="str">
        <f t="shared" si="116"/>
        <v/>
      </c>
      <c r="D247" s="131" t="str">
        <f t="shared" si="116"/>
        <v/>
      </c>
      <c r="E247" s="131" t="str">
        <f t="shared" si="116"/>
        <v/>
      </c>
      <c r="F247" s="131" t="str">
        <f t="shared" si="116"/>
        <v/>
      </c>
      <c r="G247" s="131" t="str">
        <f t="shared" si="116"/>
        <v/>
      </c>
      <c r="H247" s="131" t="str">
        <f t="shared" si="116"/>
        <v/>
      </c>
      <c r="I247" s="131" t="str">
        <f t="shared" si="116"/>
        <v/>
      </c>
      <c r="J247" s="131" t="str">
        <f t="shared" si="116"/>
        <v/>
      </c>
      <c r="K247" s="131" t="str">
        <f t="shared" si="116"/>
        <v/>
      </c>
      <c r="L247" s="131" t="str">
        <f t="shared" si="117"/>
        <v/>
      </c>
      <c r="M247" s="131" t="str">
        <f t="shared" si="117"/>
        <v/>
      </c>
      <c r="N247" s="131" t="str">
        <f t="shared" si="117"/>
        <v/>
      </c>
      <c r="O247" s="131" t="str">
        <f t="shared" si="117"/>
        <v/>
      </c>
      <c r="P247" s="131" t="str">
        <f t="shared" si="117"/>
        <v/>
      </c>
      <c r="Q247" s="131" t="str">
        <f t="shared" si="117"/>
        <v/>
      </c>
      <c r="R247" s="131" t="str">
        <f t="shared" si="117"/>
        <v/>
      </c>
      <c r="S247" s="131" t="str">
        <f t="shared" si="117"/>
        <v/>
      </c>
      <c r="T247" s="131" t="str">
        <f t="shared" si="117"/>
        <v/>
      </c>
      <c r="U247" s="131" t="str">
        <f t="shared" si="117"/>
        <v/>
      </c>
      <c r="V247" s="131" t="str">
        <f t="shared" si="118"/>
        <v/>
      </c>
      <c r="W247" s="131" t="str">
        <f t="shared" si="118"/>
        <v/>
      </c>
      <c r="X247" s="131" t="str">
        <f t="shared" si="118"/>
        <v/>
      </c>
      <c r="Y247" s="131" t="str">
        <f t="shared" si="118"/>
        <v/>
      </c>
      <c r="Z247" s="131" t="str">
        <f t="shared" si="118"/>
        <v/>
      </c>
      <c r="AA247" s="131" t="str">
        <f t="shared" si="118"/>
        <v/>
      </c>
      <c r="AB247" s="131" t="str">
        <f t="shared" si="118"/>
        <v/>
      </c>
      <c r="AC247" s="131" t="str">
        <f t="shared" si="118"/>
        <v/>
      </c>
      <c r="AD247" s="131" t="str">
        <f t="shared" si="118"/>
        <v/>
      </c>
      <c r="AE247" s="131" t="str">
        <f t="shared" si="118"/>
        <v/>
      </c>
      <c r="AF247" s="131" t="str">
        <f t="shared" si="119"/>
        <v/>
      </c>
      <c r="AG247" s="131" t="str">
        <f t="shared" si="119"/>
        <v/>
      </c>
      <c r="AH247" s="131" t="str">
        <f t="shared" si="119"/>
        <v/>
      </c>
      <c r="AI247" s="131" t="str">
        <f t="shared" si="119"/>
        <v/>
      </c>
      <c r="AJ247" s="131" t="str">
        <f t="shared" si="119"/>
        <v/>
      </c>
      <c r="AK247" s="131" t="str">
        <f t="shared" si="119"/>
        <v/>
      </c>
      <c r="AL247" s="131" t="str">
        <f t="shared" si="119"/>
        <v/>
      </c>
      <c r="AM247" s="131" t="str">
        <f t="shared" si="119"/>
        <v/>
      </c>
      <c r="AN247" s="131" t="str">
        <f t="shared" si="119"/>
        <v/>
      </c>
      <c r="AO247" s="131" t="str">
        <f t="shared" si="119"/>
        <v/>
      </c>
      <c r="AP247" s="131" t="str">
        <f t="shared" si="120"/>
        <v/>
      </c>
      <c r="AQ247" s="131" t="str">
        <f t="shared" si="120"/>
        <v/>
      </c>
      <c r="AR247" s="131" t="str">
        <f t="shared" si="120"/>
        <v/>
      </c>
      <c r="AS247" s="131" t="str">
        <f t="shared" si="120"/>
        <v/>
      </c>
      <c r="AT247" s="131" t="str">
        <f t="shared" si="120"/>
        <v/>
      </c>
      <c r="AU247" s="131" t="str">
        <f t="shared" si="120"/>
        <v/>
      </c>
      <c r="AV247" s="131" t="str">
        <f t="shared" si="120"/>
        <v/>
      </c>
      <c r="AW247" s="131" t="str">
        <f t="shared" si="120"/>
        <v/>
      </c>
      <c r="AX247" s="131" t="str">
        <f t="shared" si="120"/>
        <v/>
      </c>
      <c r="AY247" s="131" t="str">
        <f t="shared" si="120"/>
        <v/>
      </c>
      <c r="AZ247" s="131" t="str">
        <f t="shared" si="120"/>
        <v/>
      </c>
    </row>
    <row r="248" spans="1:52" x14ac:dyDescent="0.2">
      <c r="A248" s="135">
        <v>239</v>
      </c>
      <c r="B248" s="131" t="str">
        <f t="shared" si="116"/>
        <v/>
      </c>
      <c r="C248" s="131" t="str">
        <f t="shared" si="116"/>
        <v/>
      </c>
      <c r="D248" s="131" t="str">
        <f t="shared" si="116"/>
        <v/>
      </c>
      <c r="E248" s="131" t="str">
        <f t="shared" si="116"/>
        <v/>
      </c>
      <c r="F248" s="131" t="str">
        <f t="shared" si="116"/>
        <v/>
      </c>
      <c r="G248" s="131" t="str">
        <f t="shared" si="116"/>
        <v/>
      </c>
      <c r="H248" s="131" t="str">
        <f t="shared" si="116"/>
        <v/>
      </c>
      <c r="I248" s="131" t="str">
        <f t="shared" si="116"/>
        <v/>
      </c>
      <c r="J248" s="131" t="str">
        <f t="shared" si="116"/>
        <v/>
      </c>
      <c r="K248" s="131" t="str">
        <f t="shared" si="116"/>
        <v/>
      </c>
      <c r="L248" s="131" t="str">
        <f t="shared" si="117"/>
        <v/>
      </c>
      <c r="M248" s="131" t="str">
        <f t="shared" si="117"/>
        <v/>
      </c>
      <c r="N248" s="131" t="str">
        <f t="shared" si="117"/>
        <v/>
      </c>
      <c r="O248" s="131" t="str">
        <f t="shared" si="117"/>
        <v/>
      </c>
      <c r="P248" s="131" t="str">
        <f t="shared" si="117"/>
        <v/>
      </c>
      <c r="Q248" s="131" t="str">
        <f t="shared" si="117"/>
        <v/>
      </c>
      <c r="R248" s="131" t="str">
        <f t="shared" si="117"/>
        <v/>
      </c>
      <c r="S248" s="131" t="str">
        <f t="shared" si="117"/>
        <v/>
      </c>
      <c r="T248" s="131" t="str">
        <f t="shared" si="117"/>
        <v/>
      </c>
      <c r="U248" s="131" t="str">
        <f t="shared" si="117"/>
        <v/>
      </c>
      <c r="V248" s="131" t="str">
        <f t="shared" si="118"/>
        <v/>
      </c>
      <c r="W248" s="131" t="str">
        <f t="shared" si="118"/>
        <v/>
      </c>
      <c r="X248" s="131" t="str">
        <f t="shared" si="118"/>
        <v/>
      </c>
      <c r="Y248" s="131" t="str">
        <f t="shared" si="118"/>
        <v/>
      </c>
      <c r="Z248" s="131" t="str">
        <f t="shared" si="118"/>
        <v/>
      </c>
      <c r="AA248" s="131" t="str">
        <f t="shared" si="118"/>
        <v/>
      </c>
      <c r="AB248" s="131" t="str">
        <f t="shared" si="118"/>
        <v/>
      </c>
      <c r="AC248" s="131" t="str">
        <f t="shared" si="118"/>
        <v/>
      </c>
      <c r="AD248" s="131" t="str">
        <f t="shared" si="118"/>
        <v/>
      </c>
      <c r="AE248" s="131" t="str">
        <f t="shared" si="118"/>
        <v/>
      </c>
      <c r="AF248" s="131" t="str">
        <f t="shared" si="119"/>
        <v/>
      </c>
      <c r="AG248" s="131" t="str">
        <f t="shared" si="119"/>
        <v/>
      </c>
      <c r="AH248" s="131" t="str">
        <f t="shared" si="119"/>
        <v/>
      </c>
      <c r="AI248" s="131" t="str">
        <f t="shared" si="119"/>
        <v/>
      </c>
      <c r="AJ248" s="131" t="str">
        <f t="shared" si="119"/>
        <v/>
      </c>
      <c r="AK248" s="131" t="str">
        <f t="shared" si="119"/>
        <v/>
      </c>
      <c r="AL248" s="131" t="str">
        <f t="shared" si="119"/>
        <v/>
      </c>
      <c r="AM248" s="131" t="str">
        <f t="shared" si="119"/>
        <v/>
      </c>
      <c r="AN248" s="131" t="str">
        <f t="shared" si="119"/>
        <v/>
      </c>
      <c r="AO248" s="131" t="str">
        <f t="shared" si="119"/>
        <v/>
      </c>
      <c r="AP248" s="131" t="str">
        <f t="shared" si="120"/>
        <v/>
      </c>
      <c r="AQ248" s="131" t="str">
        <f t="shared" si="120"/>
        <v/>
      </c>
      <c r="AR248" s="131" t="str">
        <f t="shared" si="120"/>
        <v/>
      </c>
      <c r="AS248" s="131" t="str">
        <f t="shared" si="120"/>
        <v/>
      </c>
      <c r="AT248" s="131" t="str">
        <f t="shared" si="120"/>
        <v/>
      </c>
      <c r="AU248" s="131" t="str">
        <f t="shared" si="120"/>
        <v/>
      </c>
      <c r="AV248" s="131" t="str">
        <f t="shared" si="120"/>
        <v/>
      </c>
      <c r="AW248" s="131" t="str">
        <f t="shared" si="120"/>
        <v/>
      </c>
      <c r="AX248" s="131" t="str">
        <f t="shared" si="120"/>
        <v/>
      </c>
      <c r="AY248" s="131" t="str">
        <f t="shared" si="120"/>
        <v/>
      </c>
      <c r="AZ248" s="131" t="str">
        <f t="shared" si="120"/>
        <v/>
      </c>
    </row>
    <row r="249" spans="1:52" x14ac:dyDescent="0.2">
      <c r="A249" s="135">
        <v>240</v>
      </c>
      <c r="B249" s="131" t="str">
        <f t="shared" si="116"/>
        <v/>
      </c>
      <c r="C249" s="131" t="str">
        <f t="shared" si="116"/>
        <v/>
      </c>
      <c r="D249" s="131" t="str">
        <f t="shared" si="116"/>
        <v/>
      </c>
      <c r="E249" s="131" t="str">
        <f t="shared" si="116"/>
        <v/>
      </c>
      <c r="F249" s="131" t="str">
        <f t="shared" si="116"/>
        <v/>
      </c>
      <c r="G249" s="131" t="str">
        <f t="shared" si="116"/>
        <v/>
      </c>
      <c r="H249" s="131" t="str">
        <f t="shared" si="116"/>
        <v/>
      </c>
      <c r="I249" s="131" t="str">
        <f t="shared" si="116"/>
        <v/>
      </c>
      <c r="J249" s="131" t="str">
        <f t="shared" si="116"/>
        <v/>
      </c>
      <c r="K249" s="131" t="str">
        <f t="shared" si="116"/>
        <v/>
      </c>
      <c r="L249" s="131" t="str">
        <f t="shared" si="117"/>
        <v/>
      </c>
      <c r="M249" s="131" t="str">
        <f t="shared" si="117"/>
        <v/>
      </c>
      <c r="N249" s="131" t="str">
        <f t="shared" si="117"/>
        <v/>
      </c>
      <c r="O249" s="131" t="str">
        <f t="shared" si="117"/>
        <v/>
      </c>
      <c r="P249" s="131" t="str">
        <f t="shared" si="117"/>
        <v/>
      </c>
      <c r="Q249" s="131" t="str">
        <f t="shared" si="117"/>
        <v/>
      </c>
      <c r="R249" s="131" t="str">
        <f t="shared" si="117"/>
        <v/>
      </c>
      <c r="S249" s="131" t="str">
        <f t="shared" si="117"/>
        <v/>
      </c>
      <c r="T249" s="131" t="str">
        <f t="shared" si="117"/>
        <v/>
      </c>
      <c r="U249" s="131" t="str">
        <f t="shared" si="117"/>
        <v/>
      </c>
      <c r="V249" s="131" t="str">
        <f t="shared" si="118"/>
        <v/>
      </c>
      <c r="W249" s="131" t="str">
        <f t="shared" si="118"/>
        <v/>
      </c>
      <c r="X249" s="131" t="str">
        <f t="shared" si="118"/>
        <v/>
      </c>
      <c r="Y249" s="131" t="str">
        <f t="shared" si="118"/>
        <v/>
      </c>
      <c r="Z249" s="131" t="str">
        <f t="shared" si="118"/>
        <v/>
      </c>
      <c r="AA249" s="131" t="str">
        <f t="shared" si="118"/>
        <v/>
      </c>
      <c r="AB249" s="131" t="str">
        <f t="shared" si="118"/>
        <v/>
      </c>
      <c r="AC249" s="131" t="str">
        <f t="shared" si="118"/>
        <v/>
      </c>
      <c r="AD249" s="131" t="str">
        <f t="shared" si="118"/>
        <v/>
      </c>
      <c r="AE249" s="131" t="str">
        <f t="shared" si="118"/>
        <v/>
      </c>
      <c r="AF249" s="131" t="str">
        <f t="shared" si="119"/>
        <v/>
      </c>
      <c r="AG249" s="131" t="str">
        <f t="shared" si="119"/>
        <v/>
      </c>
      <c r="AH249" s="131" t="str">
        <f t="shared" si="119"/>
        <v/>
      </c>
      <c r="AI249" s="131" t="str">
        <f t="shared" si="119"/>
        <v/>
      </c>
      <c r="AJ249" s="131" t="str">
        <f t="shared" si="119"/>
        <v/>
      </c>
      <c r="AK249" s="131" t="str">
        <f t="shared" si="119"/>
        <v/>
      </c>
      <c r="AL249" s="131" t="str">
        <f t="shared" si="119"/>
        <v/>
      </c>
      <c r="AM249" s="131" t="str">
        <f t="shared" si="119"/>
        <v/>
      </c>
      <c r="AN249" s="131" t="str">
        <f t="shared" si="119"/>
        <v/>
      </c>
      <c r="AO249" s="131" t="str">
        <f t="shared" si="119"/>
        <v/>
      </c>
      <c r="AP249" s="131" t="str">
        <f t="shared" si="120"/>
        <v/>
      </c>
      <c r="AQ249" s="131" t="str">
        <f t="shared" si="120"/>
        <v/>
      </c>
      <c r="AR249" s="131" t="str">
        <f t="shared" si="120"/>
        <v/>
      </c>
      <c r="AS249" s="131" t="str">
        <f t="shared" si="120"/>
        <v/>
      </c>
      <c r="AT249" s="131" t="str">
        <f t="shared" si="120"/>
        <v/>
      </c>
      <c r="AU249" s="131" t="str">
        <f t="shared" si="120"/>
        <v/>
      </c>
      <c r="AV249" s="131" t="str">
        <f t="shared" si="120"/>
        <v/>
      </c>
      <c r="AW249" s="131" t="str">
        <f t="shared" si="120"/>
        <v/>
      </c>
      <c r="AX249" s="131" t="str">
        <f t="shared" si="120"/>
        <v/>
      </c>
      <c r="AY249" s="131" t="str">
        <f t="shared" si="120"/>
        <v/>
      </c>
      <c r="AZ249" s="131" t="str">
        <f t="shared" si="120"/>
        <v/>
      </c>
    </row>
    <row r="250" spans="1:52" x14ac:dyDescent="0.2">
      <c r="A250" s="135">
        <v>241</v>
      </c>
      <c r="B250" s="131" t="str">
        <f t="shared" ref="B250:K264" si="121">IFERROR(VLOOKUP($B$3&amp;"_"&amp;B$8&amp;$A250,LookUpTable_CountyName_AllYears,3,FALSE),"")</f>
        <v/>
      </c>
      <c r="C250" s="131" t="str">
        <f t="shared" si="121"/>
        <v/>
      </c>
      <c r="D250" s="131" t="str">
        <f t="shared" si="121"/>
        <v/>
      </c>
      <c r="E250" s="131" t="str">
        <f t="shared" si="121"/>
        <v/>
      </c>
      <c r="F250" s="131" t="str">
        <f t="shared" si="121"/>
        <v/>
      </c>
      <c r="G250" s="131" t="str">
        <f t="shared" si="121"/>
        <v/>
      </c>
      <c r="H250" s="131" t="str">
        <f t="shared" si="121"/>
        <v/>
      </c>
      <c r="I250" s="131" t="str">
        <f t="shared" si="121"/>
        <v/>
      </c>
      <c r="J250" s="131" t="str">
        <f t="shared" si="121"/>
        <v/>
      </c>
      <c r="K250" s="131" t="str">
        <f t="shared" si="121"/>
        <v/>
      </c>
      <c r="L250" s="131" t="str">
        <f t="shared" ref="L250:U264" si="122">IFERROR(VLOOKUP($B$3&amp;"_"&amp;L$8&amp;$A250,LookUpTable_CountyName_AllYears,3,FALSE),"")</f>
        <v/>
      </c>
      <c r="M250" s="131" t="str">
        <f t="shared" si="122"/>
        <v/>
      </c>
      <c r="N250" s="131" t="str">
        <f t="shared" si="122"/>
        <v/>
      </c>
      <c r="O250" s="131" t="str">
        <f t="shared" si="122"/>
        <v/>
      </c>
      <c r="P250" s="131" t="str">
        <f t="shared" si="122"/>
        <v/>
      </c>
      <c r="Q250" s="131" t="str">
        <f t="shared" si="122"/>
        <v/>
      </c>
      <c r="R250" s="131" t="str">
        <f t="shared" si="122"/>
        <v/>
      </c>
      <c r="S250" s="131" t="str">
        <f t="shared" si="122"/>
        <v/>
      </c>
      <c r="T250" s="131" t="str">
        <f t="shared" si="122"/>
        <v/>
      </c>
      <c r="U250" s="131" t="str">
        <f t="shared" si="122"/>
        <v/>
      </c>
      <c r="V250" s="131" t="str">
        <f t="shared" ref="V250:AE264" si="123">IFERROR(VLOOKUP($B$3&amp;"_"&amp;V$8&amp;$A250,LookUpTable_CountyName_AllYears,3,FALSE),"")</f>
        <v/>
      </c>
      <c r="W250" s="131" t="str">
        <f t="shared" si="123"/>
        <v/>
      </c>
      <c r="X250" s="131" t="str">
        <f t="shared" si="123"/>
        <v/>
      </c>
      <c r="Y250" s="131" t="str">
        <f t="shared" si="123"/>
        <v/>
      </c>
      <c r="Z250" s="131" t="str">
        <f t="shared" si="123"/>
        <v/>
      </c>
      <c r="AA250" s="131" t="str">
        <f t="shared" si="123"/>
        <v/>
      </c>
      <c r="AB250" s="131" t="str">
        <f t="shared" si="123"/>
        <v/>
      </c>
      <c r="AC250" s="131" t="str">
        <f t="shared" si="123"/>
        <v/>
      </c>
      <c r="AD250" s="131" t="str">
        <f t="shared" si="123"/>
        <v/>
      </c>
      <c r="AE250" s="131" t="str">
        <f t="shared" si="123"/>
        <v/>
      </c>
      <c r="AF250" s="131" t="str">
        <f t="shared" ref="AF250:AO264" si="124">IFERROR(VLOOKUP($B$3&amp;"_"&amp;AF$8&amp;$A250,LookUpTable_CountyName_AllYears,3,FALSE),"")</f>
        <v/>
      </c>
      <c r="AG250" s="131" t="str">
        <f t="shared" si="124"/>
        <v/>
      </c>
      <c r="AH250" s="131" t="str">
        <f t="shared" si="124"/>
        <v/>
      </c>
      <c r="AI250" s="131" t="str">
        <f t="shared" si="124"/>
        <v/>
      </c>
      <c r="AJ250" s="131" t="str">
        <f t="shared" si="124"/>
        <v/>
      </c>
      <c r="AK250" s="131" t="str">
        <f t="shared" si="124"/>
        <v/>
      </c>
      <c r="AL250" s="131" t="str">
        <f t="shared" si="124"/>
        <v/>
      </c>
      <c r="AM250" s="131" t="str">
        <f t="shared" si="124"/>
        <v/>
      </c>
      <c r="AN250" s="131" t="str">
        <f t="shared" si="124"/>
        <v/>
      </c>
      <c r="AO250" s="131" t="str">
        <f t="shared" si="124"/>
        <v/>
      </c>
      <c r="AP250" s="131" t="str">
        <f t="shared" ref="AP250:AZ264" si="125">IFERROR(VLOOKUP($B$3&amp;"_"&amp;AP$8&amp;$A250,LookUpTable_CountyName_AllYears,3,FALSE),"")</f>
        <v/>
      </c>
      <c r="AQ250" s="131" t="str">
        <f t="shared" si="125"/>
        <v/>
      </c>
      <c r="AR250" s="131" t="str">
        <f t="shared" si="125"/>
        <v/>
      </c>
      <c r="AS250" s="131" t="str">
        <f t="shared" si="125"/>
        <v/>
      </c>
      <c r="AT250" s="131" t="str">
        <f t="shared" si="125"/>
        <v/>
      </c>
      <c r="AU250" s="131" t="str">
        <f t="shared" si="125"/>
        <v/>
      </c>
      <c r="AV250" s="131" t="str">
        <f t="shared" si="125"/>
        <v/>
      </c>
      <c r="AW250" s="131" t="str">
        <f t="shared" si="125"/>
        <v/>
      </c>
      <c r="AX250" s="131" t="str">
        <f t="shared" si="125"/>
        <v/>
      </c>
      <c r="AY250" s="131" t="str">
        <f t="shared" si="125"/>
        <v/>
      </c>
      <c r="AZ250" s="131" t="str">
        <f t="shared" si="125"/>
        <v/>
      </c>
    </row>
    <row r="251" spans="1:52" x14ac:dyDescent="0.2">
      <c r="A251" s="135">
        <v>242</v>
      </c>
      <c r="B251" s="131" t="str">
        <f t="shared" si="121"/>
        <v/>
      </c>
      <c r="C251" s="131" t="str">
        <f t="shared" si="121"/>
        <v/>
      </c>
      <c r="D251" s="131" t="str">
        <f t="shared" si="121"/>
        <v/>
      </c>
      <c r="E251" s="131" t="str">
        <f t="shared" si="121"/>
        <v/>
      </c>
      <c r="F251" s="131" t="str">
        <f t="shared" si="121"/>
        <v/>
      </c>
      <c r="G251" s="131" t="str">
        <f t="shared" si="121"/>
        <v/>
      </c>
      <c r="H251" s="131" t="str">
        <f t="shared" si="121"/>
        <v/>
      </c>
      <c r="I251" s="131" t="str">
        <f t="shared" si="121"/>
        <v/>
      </c>
      <c r="J251" s="131" t="str">
        <f t="shared" si="121"/>
        <v/>
      </c>
      <c r="K251" s="131" t="str">
        <f t="shared" si="121"/>
        <v/>
      </c>
      <c r="L251" s="131" t="str">
        <f t="shared" si="122"/>
        <v/>
      </c>
      <c r="M251" s="131" t="str">
        <f t="shared" si="122"/>
        <v/>
      </c>
      <c r="N251" s="131" t="str">
        <f t="shared" si="122"/>
        <v/>
      </c>
      <c r="O251" s="131" t="str">
        <f t="shared" si="122"/>
        <v/>
      </c>
      <c r="P251" s="131" t="str">
        <f t="shared" si="122"/>
        <v/>
      </c>
      <c r="Q251" s="131" t="str">
        <f t="shared" si="122"/>
        <v/>
      </c>
      <c r="R251" s="131" t="str">
        <f t="shared" si="122"/>
        <v/>
      </c>
      <c r="S251" s="131" t="str">
        <f t="shared" si="122"/>
        <v/>
      </c>
      <c r="T251" s="131" t="str">
        <f t="shared" si="122"/>
        <v/>
      </c>
      <c r="U251" s="131" t="str">
        <f t="shared" si="122"/>
        <v/>
      </c>
      <c r="V251" s="131" t="str">
        <f t="shared" si="123"/>
        <v/>
      </c>
      <c r="W251" s="131" t="str">
        <f t="shared" si="123"/>
        <v/>
      </c>
      <c r="X251" s="131" t="str">
        <f t="shared" si="123"/>
        <v/>
      </c>
      <c r="Y251" s="131" t="str">
        <f t="shared" si="123"/>
        <v/>
      </c>
      <c r="Z251" s="131" t="str">
        <f t="shared" si="123"/>
        <v/>
      </c>
      <c r="AA251" s="131" t="str">
        <f t="shared" si="123"/>
        <v/>
      </c>
      <c r="AB251" s="131" t="str">
        <f t="shared" si="123"/>
        <v/>
      </c>
      <c r="AC251" s="131" t="str">
        <f t="shared" si="123"/>
        <v/>
      </c>
      <c r="AD251" s="131" t="str">
        <f t="shared" si="123"/>
        <v/>
      </c>
      <c r="AE251" s="131" t="str">
        <f t="shared" si="123"/>
        <v/>
      </c>
      <c r="AF251" s="131" t="str">
        <f t="shared" si="124"/>
        <v/>
      </c>
      <c r="AG251" s="131" t="str">
        <f t="shared" si="124"/>
        <v/>
      </c>
      <c r="AH251" s="131" t="str">
        <f t="shared" si="124"/>
        <v/>
      </c>
      <c r="AI251" s="131" t="str">
        <f t="shared" si="124"/>
        <v/>
      </c>
      <c r="AJ251" s="131" t="str">
        <f t="shared" si="124"/>
        <v/>
      </c>
      <c r="AK251" s="131" t="str">
        <f t="shared" si="124"/>
        <v/>
      </c>
      <c r="AL251" s="131" t="str">
        <f t="shared" si="124"/>
        <v/>
      </c>
      <c r="AM251" s="131" t="str">
        <f t="shared" si="124"/>
        <v/>
      </c>
      <c r="AN251" s="131" t="str">
        <f t="shared" si="124"/>
        <v/>
      </c>
      <c r="AO251" s="131" t="str">
        <f t="shared" si="124"/>
        <v/>
      </c>
      <c r="AP251" s="131" t="str">
        <f t="shared" si="125"/>
        <v/>
      </c>
      <c r="AQ251" s="131" t="str">
        <f t="shared" si="125"/>
        <v/>
      </c>
      <c r="AR251" s="131" t="str">
        <f t="shared" si="125"/>
        <v/>
      </c>
      <c r="AS251" s="131" t="str">
        <f t="shared" si="125"/>
        <v/>
      </c>
      <c r="AT251" s="131" t="str">
        <f t="shared" si="125"/>
        <v/>
      </c>
      <c r="AU251" s="131" t="str">
        <f t="shared" si="125"/>
        <v/>
      </c>
      <c r="AV251" s="131" t="str">
        <f t="shared" si="125"/>
        <v/>
      </c>
      <c r="AW251" s="131" t="str">
        <f t="shared" si="125"/>
        <v/>
      </c>
      <c r="AX251" s="131" t="str">
        <f t="shared" si="125"/>
        <v/>
      </c>
      <c r="AY251" s="131" t="str">
        <f t="shared" si="125"/>
        <v/>
      </c>
      <c r="AZ251" s="131" t="str">
        <f t="shared" si="125"/>
        <v/>
      </c>
    </row>
    <row r="252" spans="1:52" x14ac:dyDescent="0.2">
      <c r="A252" s="135">
        <v>243</v>
      </c>
      <c r="B252" s="131" t="str">
        <f t="shared" si="121"/>
        <v/>
      </c>
      <c r="C252" s="131" t="str">
        <f t="shared" si="121"/>
        <v/>
      </c>
      <c r="D252" s="131" t="str">
        <f t="shared" si="121"/>
        <v/>
      </c>
      <c r="E252" s="131" t="str">
        <f t="shared" si="121"/>
        <v/>
      </c>
      <c r="F252" s="131" t="str">
        <f t="shared" si="121"/>
        <v/>
      </c>
      <c r="G252" s="131" t="str">
        <f t="shared" si="121"/>
        <v/>
      </c>
      <c r="H252" s="131" t="str">
        <f t="shared" si="121"/>
        <v/>
      </c>
      <c r="I252" s="131" t="str">
        <f t="shared" si="121"/>
        <v/>
      </c>
      <c r="J252" s="131" t="str">
        <f t="shared" si="121"/>
        <v/>
      </c>
      <c r="K252" s="131" t="str">
        <f t="shared" si="121"/>
        <v/>
      </c>
      <c r="L252" s="131" t="str">
        <f t="shared" si="122"/>
        <v/>
      </c>
      <c r="M252" s="131" t="str">
        <f t="shared" si="122"/>
        <v/>
      </c>
      <c r="N252" s="131" t="str">
        <f t="shared" si="122"/>
        <v/>
      </c>
      <c r="O252" s="131" t="str">
        <f t="shared" si="122"/>
        <v/>
      </c>
      <c r="P252" s="131" t="str">
        <f t="shared" si="122"/>
        <v/>
      </c>
      <c r="Q252" s="131" t="str">
        <f t="shared" si="122"/>
        <v/>
      </c>
      <c r="R252" s="131" t="str">
        <f t="shared" si="122"/>
        <v/>
      </c>
      <c r="S252" s="131" t="str">
        <f t="shared" si="122"/>
        <v/>
      </c>
      <c r="T252" s="131" t="str">
        <f t="shared" si="122"/>
        <v/>
      </c>
      <c r="U252" s="131" t="str">
        <f t="shared" si="122"/>
        <v/>
      </c>
      <c r="V252" s="131" t="str">
        <f t="shared" si="123"/>
        <v/>
      </c>
      <c r="W252" s="131" t="str">
        <f t="shared" si="123"/>
        <v/>
      </c>
      <c r="X252" s="131" t="str">
        <f t="shared" si="123"/>
        <v/>
      </c>
      <c r="Y252" s="131" t="str">
        <f t="shared" si="123"/>
        <v/>
      </c>
      <c r="Z252" s="131" t="str">
        <f t="shared" si="123"/>
        <v/>
      </c>
      <c r="AA252" s="131" t="str">
        <f t="shared" si="123"/>
        <v/>
      </c>
      <c r="AB252" s="131" t="str">
        <f t="shared" si="123"/>
        <v/>
      </c>
      <c r="AC252" s="131" t="str">
        <f t="shared" si="123"/>
        <v/>
      </c>
      <c r="AD252" s="131" t="str">
        <f t="shared" si="123"/>
        <v/>
      </c>
      <c r="AE252" s="131" t="str">
        <f t="shared" si="123"/>
        <v/>
      </c>
      <c r="AF252" s="131" t="str">
        <f t="shared" si="124"/>
        <v/>
      </c>
      <c r="AG252" s="131" t="str">
        <f t="shared" si="124"/>
        <v/>
      </c>
      <c r="AH252" s="131" t="str">
        <f t="shared" si="124"/>
        <v/>
      </c>
      <c r="AI252" s="131" t="str">
        <f t="shared" si="124"/>
        <v/>
      </c>
      <c r="AJ252" s="131" t="str">
        <f t="shared" si="124"/>
        <v/>
      </c>
      <c r="AK252" s="131" t="str">
        <f t="shared" si="124"/>
        <v/>
      </c>
      <c r="AL252" s="131" t="str">
        <f t="shared" si="124"/>
        <v/>
      </c>
      <c r="AM252" s="131" t="str">
        <f t="shared" si="124"/>
        <v/>
      </c>
      <c r="AN252" s="131" t="str">
        <f t="shared" si="124"/>
        <v/>
      </c>
      <c r="AO252" s="131" t="str">
        <f t="shared" si="124"/>
        <v/>
      </c>
      <c r="AP252" s="131" t="str">
        <f t="shared" si="125"/>
        <v/>
      </c>
      <c r="AQ252" s="131" t="str">
        <f t="shared" si="125"/>
        <v/>
      </c>
      <c r="AR252" s="131" t="str">
        <f t="shared" si="125"/>
        <v/>
      </c>
      <c r="AS252" s="131" t="str">
        <f t="shared" si="125"/>
        <v/>
      </c>
      <c r="AT252" s="131" t="str">
        <f t="shared" si="125"/>
        <v/>
      </c>
      <c r="AU252" s="131" t="str">
        <f t="shared" si="125"/>
        <v/>
      </c>
      <c r="AV252" s="131" t="str">
        <f t="shared" si="125"/>
        <v/>
      </c>
      <c r="AW252" s="131" t="str">
        <f t="shared" si="125"/>
        <v/>
      </c>
      <c r="AX252" s="131" t="str">
        <f t="shared" si="125"/>
        <v/>
      </c>
      <c r="AY252" s="131" t="str">
        <f t="shared" si="125"/>
        <v/>
      </c>
      <c r="AZ252" s="131" t="str">
        <f t="shared" si="125"/>
        <v/>
      </c>
    </row>
    <row r="253" spans="1:52" x14ac:dyDescent="0.2">
      <c r="A253" s="135">
        <v>244</v>
      </c>
      <c r="B253" s="131" t="str">
        <f t="shared" si="121"/>
        <v/>
      </c>
      <c r="C253" s="131" t="str">
        <f t="shared" si="121"/>
        <v/>
      </c>
      <c r="D253" s="131" t="str">
        <f t="shared" si="121"/>
        <v/>
      </c>
      <c r="E253" s="131" t="str">
        <f t="shared" si="121"/>
        <v/>
      </c>
      <c r="F253" s="131" t="str">
        <f t="shared" si="121"/>
        <v/>
      </c>
      <c r="G253" s="131" t="str">
        <f t="shared" si="121"/>
        <v/>
      </c>
      <c r="H253" s="131" t="str">
        <f t="shared" si="121"/>
        <v/>
      </c>
      <c r="I253" s="131" t="str">
        <f t="shared" si="121"/>
        <v/>
      </c>
      <c r="J253" s="131" t="str">
        <f t="shared" si="121"/>
        <v/>
      </c>
      <c r="K253" s="131" t="str">
        <f t="shared" si="121"/>
        <v/>
      </c>
      <c r="L253" s="131" t="str">
        <f t="shared" si="122"/>
        <v/>
      </c>
      <c r="M253" s="131" t="str">
        <f t="shared" si="122"/>
        <v/>
      </c>
      <c r="N253" s="131" t="str">
        <f t="shared" si="122"/>
        <v/>
      </c>
      <c r="O253" s="131" t="str">
        <f t="shared" si="122"/>
        <v/>
      </c>
      <c r="P253" s="131" t="str">
        <f t="shared" si="122"/>
        <v/>
      </c>
      <c r="Q253" s="131" t="str">
        <f t="shared" si="122"/>
        <v/>
      </c>
      <c r="R253" s="131" t="str">
        <f t="shared" si="122"/>
        <v/>
      </c>
      <c r="S253" s="131" t="str">
        <f t="shared" si="122"/>
        <v/>
      </c>
      <c r="T253" s="131" t="str">
        <f t="shared" si="122"/>
        <v/>
      </c>
      <c r="U253" s="131" t="str">
        <f t="shared" si="122"/>
        <v/>
      </c>
      <c r="V253" s="131" t="str">
        <f t="shared" si="123"/>
        <v/>
      </c>
      <c r="W253" s="131" t="str">
        <f t="shared" si="123"/>
        <v/>
      </c>
      <c r="X253" s="131" t="str">
        <f t="shared" si="123"/>
        <v/>
      </c>
      <c r="Y253" s="131" t="str">
        <f t="shared" si="123"/>
        <v/>
      </c>
      <c r="Z253" s="131" t="str">
        <f t="shared" si="123"/>
        <v/>
      </c>
      <c r="AA253" s="131" t="str">
        <f t="shared" si="123"/>
        <v/>
      </c>
      <c r="AB253" s="131" t="str">
        <f t="shared" si="123"/>
        <v/>
      </c>
      <c r="AC253" s="131" t="str">
        <f t="shared" si="123"/>
        <v/>
      </c>
      <c r="AD253" s="131" t="str">
        <f t="shared" si="123"/>
        <v/>
      </c>
      <c r="AE253" s="131" t="str">
        <f t="shared" si="123"/>
        <v/>
      </c>
      <c r="AF253" s="131" t="str">
        <f t="shared" si="124"/>
        <v/>
      </c>
      <c r="AG253" s="131" t="str">
        <f t="shared" si="124"/>
        <v/>
      </c>
      <c r="AH253" s="131" t="str">
        <f t="shared" si="124"/>
        <v/>
      </c>
      <c r="AI253" s="131" t="str">
        <f t="shared" si="124"/>
        <v/>
      </c>
      <c r="AJ253" s="131" t="str">
        <f t="shared" si="124"/>
        <v/>
      </c>
      <c r="AK253" s="131" t="str">
        <f t="shared" si="124"/>
        <v/>
      </c>
      <c r="AL253" s="131" t="str">
        <f t="shared" si="124"/>
        <v/>
      </c>
      <c r="AM253" s="131" t="str">
        <f t="shared" si="124"/>
        <v/>
      </c>
      <c r="AN253" s="131" t="str">
        <f t="shared" si="124"/>
        <v/>
      </c>
      <c r="AO253" s="131" t="str">
        <f t="shared" si="124"/>
        <v/>
      </c>
      <c r="AP253" s="131" t="str">
        <f t="shared" si="125"/>
        <v/>
      </c>
      <c r="AQ253" s="131" t="str">
        <f t="shared" si="125"/>
        <v/>
      </c>
      <c r="AR253" s="131" t="str">
        <f t="shared" si="125"/>
        <v/>
      </c>
      <c r="AS253" s="131" t="str">
        <f t="shared" si="125"/>
        <v/>
      </c>
      <c r="AT253" s="131" t="str">
        <f t="shared" si="125"/>
        <v/>
      </c>
      <c r="AU253" s="131" t="str">
        <f t="shared" si="125"/>
        <v/>
      </c>
      <c r="AV253" s="131" t="str">
        <f t="shared" si="125"/>
        <v/>
      </c>
      <c r="AW253" s="131" t="str">
        <f t="shared" si="125"/>
        <v/>
      </c>
      <c r="AX253" s="131" t="str">
        <f t="shared" si="125"/>
        <v/>
      </c>
      <c r="AY253" s="131" t="str">
        <f t="shared" si="125"/>
        <v/>
      </c>
      <c r="AZ253" s="131" t="str">
        <f t="shared" si="125"/>
        <v/>
      </c>
    </row>
    <row r="254" spans="1:52" x14ac:dyDescent="0.2">
      <c r="A254" s="135">
        <v>245</v>
      </c>
      <c r="B254" s="131" t="str">
        <f t="shared" si="121"/>
        <v/>
      </c>
      <c r="C254" s="131" t="str">
        <f t="shared" si="121"/>
        <v/>
      </c>
      <c r="D254" s="131" t="str">
        <f t="shared" si="121"/>
        <v/>
      </c>
      <c r="E254" s="131" t="str">
        <f t="shared" si="121"/>
        <v/>
      </c>
      <c r="F254" s="131" t="str">
        <f t="shared" si="121"/>
        <v/>
      </c>
      <c r="G254" s="131" t="str">
        <f t="shared" si="121"/>
        <v/>
      </c>
      <c r="H254" s="131" t="str">
        <f t="shared" si="121"/>
        <v/>
      </c>
      <c r="I254" s="131" t="str">
        <f t="shared" si="121"/>
        <v/>
      </c>
      <c r="J254" s="131" t="str">
        <f t="shared" si="121"/>
        <v/>
      </c>
      <c r="K254" s="131" t="str">
        <f t="shared" si="121"/>
        <v/>
      </c>
      <c r="L254" s="131" t="str">
        <f t="shared" si="122"/>
        <v/>
      </c>
      <c r="M254" s="131" t="str">
        <f t="shared" si="122"/>
        <v/>
      </c>
      <c r="N254" s="131" t="str">
        <f t="shared" si="122"/>
        <v/>
      </c>
      <c r="O254" s="131" t="str">
        <f t="shared" si="122"/>
        <v/>
      </c>
      <c r="P254" s="131" t="str">
        <f t="shared" si="122"/>
        <v/>
      </c>
      <c r="Q254" s="131" t="str">
        <f t="shared" si="122"/>
        <v/>
      </c>
      <c r="R254" s="131" t="str">
        <f t="shared" si="122"/>
        <v/>
      </c>
      <c r="S254" s="131" t="str">
        <f t="shared" si="122"/>
        <v/>
      </c>
      <c r="T254" s="131" t="str">
        <f t="shared" si="122"/>
        <v/>
      </c>
      <c r="U254" s="131" t="str">
        <f t="shared" si="122"/>
        <v/>
      </c>
      <c r="V254" s="131" t="str">
        <f t="shared" si="123"/>
        <v/>
      </c>
      <c r="W254" s="131" t="str">
        <f t="shared" si="123"/>
        <v/>
      </c>
      <c r="X254" s="131" t="str">
        <f t="shared" si="123"/>
        <v/>
      </c>
      <c r="Y254" s="131" t="str">
        <f t="shared" si="123"/>
        <v/>
      </c>
      <c r="Z254" s="131" t="str">
        <f t="shared" si="123"/>
        <v/>
      </c>
      <c r="AA254" s="131" t="str">
        <f t="shared" si="123"/>
        <v/>
      </c>
      <c r="AB254" s="131" t="str">
        <f t="shared" si="123"/>
        <v/>
      </c>
      <c r="AC254" s="131" t="str">
        <f t="shared" si="123"/>
        <v/>
      </c>
      <c r="AD254" s="131" t="str">
        <f t="shared" si="123"/>
        <v/>
      </c>
      <c r="AE254" s="131" t="str">
        <f t="shared" si="123"/>
        <v/>
      </c>
      <c r="AF254" s="131" t="str">
        <f t="shared" si="124"/>
        <v/>
      </c>
      <c r="AG254" s="131" t="str">
        <f t="shared" si="124"/>
        <v/>
      </c>
      <c r="AH254" s="131" t="str">
        <f t="shared" si="124"/>
        <v/>
      </c>
      <c r="AI254" s="131" t="str">
        <f t="shared" si="124"/>
        <v/>
      </c>
      <c r="AJ254" s="131" t="str">
        <f t="shared" si="124"/>
        <v/>
      </c>
      <c r="AK254" s="131" t="str">
        <f t="shared" si="124"/>
        <v/>
      </c>
      <c r="AL254" s="131" t="str">
        <f t="shared" si="124"/>
        <v/>
      </c>
      <c r="AM254" s="131" t="str">
        <f t="shared" si="124"/>
        <v/>
      </c>
      <c r="AN254" s="131" t="str">
        <f t="shared" si="124"/>
        <v/>
      </c>
      <c r="AO254" s="131" t="str">
        <f t="shared" si="124"/>
        <v/>
      </c>
      <c r="AP254" s="131" t="str">
        <f t="shared" si="125"/>
        <v/>
      </c>
      <c r="AQ254" s="131" t="str">
        <f t="shared" si="125"/>
        <v/>
      </c>
      <c r="AR254" s="131" t="str">
        <f t="shared" si="125"/>
        <v/>
      </c>
      <c r="AS254" s="131" t="str">
        <f t="shared" si="125"/>
        <v/>
      </c>
      <c r="AT254" s="131" t="str">
        <f t="shared" si="125"/>
        <v/>
      </c>
      <c r="AU254" s="131" t="str">
        <f t="shared" si="125"/>
        <v/>
      </c>
      <c r="AV254" s="131" t="str">
        <f t="shared" si="125"/>
        <v/>
      </c>
      <c r="AW254" s="131" t="str">
        <f t="shared" si="125"/>
        <v/>
      </c>
      <c r="AX254" s="131" t="str">
        <f t="shared" si="125"/>
        <v/>
      </c>
      <c r="AY254" s="131" t="str">
        <f t="shared" si="125"/>
        <v/>
      </c>
      <c r="AZ254" s="131" t="str">
        <f t="shared" si="125"/>
        <v/>
      </c>
    </row>
    <row r="255" spans="1:52" x14ac:dyDescent="0.2">
      <c r="A255" s="135">
        <v>246</v>
      </c>
      <c r="B255" s="131" t="str">
        <f t="shared" si="121"/>
        <v/>
      </c>
      <c r="C255" s="131" t="str">
        <f t="shared" si="121"/>
        <v/>
      </c>
      <c r="D255" s="131" t="str">
        <f t="shared" si="121"/>
        <v/>
      </c>
      <c r="E255" s="131" t="str">
        <f t="shared" si="121"/>
        <v/>
      </c>
      <c r="F255" s="131" t="str">
        <f t="shared" si="121"/>
        <v/>
      </c>
      <c r="G255" s="131" t="str">
        <f t="shared" si="121"/>
        <v/>
      </c>
      <c r="H255" s="131" t="str">
        <f t="shared" si="121"/>
        <v/>
      </c>
      <c r="I255" s="131" t="str">
        <f t="shared" si="121"/>
        <v/>
      </c>
      <c r="J255" s="131" t="str">
        <f t="shared" si="121"/>
        <v/>
      </c>
      <c r="K255" s="131" t="str">
        <f t="shared" si="121"/>
        <v/>
      </c>
      <c r="L255" s="131" t="str">
        <f t="shared" si="122"/>
        <v/>
      </c>
      <c r="M255" s="131" t="str">
        <f t="shared" si="122"/>
        <v/>
      </c>
      <c r="N255" s="131" t="str">
        <f t="shared" si="122"/>
        <v/>
      </c>
      <c r="O255" s="131" t="str">
        <f t="shared" si="122"/>
        <v/>
      </c>
      <c r="P255" s="131" t="str">
        <f t="shared" si="122"/>
        <v/>
      </c>
      <c r="Q255" s="131" t="str">
        <f t="shared" si="122"/>
        <v/>
      </c>
      <c r="R255" s="131" t="str">
        <f t="shared" si="122"/>
        <v/>
      </c>
      <c r="S255" s="131" t="str">
        <f t="shared" si="122"/>
        <v/>
      </c>
      <c r="T255" s="131" t="str">
        <f t="shared" si="122"/>
        <v/>
      </c>
      <c r="U255" s="131" t="str">
        <f t="shared" si="122"/>
        <v/>
      </c>
      <c r="V255" s="131" t="str">
        <f t="shared" si="123"/>
        <v/>
      </c>
      <c r="W255" s="131" t="str">
        <f t="shared" si="123"/>
        <v/>
      </c>
      <c r="X255" s="131" t="str">
        <f t="shared" si="123"/>
        <v/>
      </c>
      <c r="Y255" s="131" t="str">
        <f t="shared" si="123"/>
        <v/>
      </c>
      <c r="Z255" s="131" t="str">
        <f t="shared" si="123"/>
        <v/>
      </c>
      <c r="AA255" s="131" t="str">
        <f t="shared" si="123"/>
        <v/>
      </c>
      <c r="AB255" s="131" t="str">
        <f t="shared" si="123"/>
        <v/>
      </c>
      <c r="AC255" s="131" t="str">
        <f t="shared" si="123"/>
        <v/>
      </c>
      <c r="AD255" s="131" t="str">
        <f t="shared" si="123"/>
        <v/>
      </c>
      <c r="AE255" s="131" t="str">
        <f t="shared" si="123"/>
        <v/>
      </c>
      <c r="AF255" s="131" t="str">
        <f t="shared" si="124"/>
        <v/>
      </c>
      <c r="AG255" s="131" t="str">
        <f t="shared" si="124"/>
        <v/>
      </c>
      <c r="AH255" s="131" t="str">
        <f t="shared" si="124"/>
        <v/>
      </c>
      <c r="AI255" s="131" t="str">
        <f t="shared" si="124"/>
        <v/>
      </c>
      <c r="AJ255" s="131" t="str">
        <f t="shared" si="124"/>
        <v/>
      </c>
      <c r="AK255" s="131" t="str">
        <f t="shared" si="124"/>
        <v/>
      </c>
      <c r="AL255" s="131" t="str">
        <f t="shared" si="124"/>
        <v/>
      </c>
      <c r="AM255" s="131" t="str">
        <f t="shared" si="124"/>
        <v/>
      </c>
      <c r="AN255" s="131" t="str">
        <f t="shared" si="124"/>
        <v/>
      </c>
      <c r="AO255" s="131" t="str">
        <f t="shared" si="124"/>
        <v/>
      </c>
      <c r="AP255" s="131" t="str">
        <f t="shared" si="125"/>
        <v/>
      </c>
      <c r="AQ255" s="131" t="str">
        <f t="shared" si="125"/>
        <v/>
      </c>
      <c r="AR255" s="131" t="str">
        <f t="shared" si="125"/>
        <v/>
      </c>
      <c r="AS255" s="131" t="str">
        <f t="shared" si="125"/>
        <v/>
      </c>
      <c r="AT255" s="131" t="str">
        <f t="shared" si="125"/>
        <v/>
      </c>
      <c r="AU255" s="131" t="str">
        <f t="shared" si="125"/>
        <v/>
      </c>
      <c r="AV255" s="131" t="str">
        <f t="shared" si="125"/>
        <v/>
      </c>
      <c r="AW255" s="131" t="str">
        <f t="shared" si="125"/>
        <v/>
      </c>
      <c r="AX255" s="131" t="str">
        <f t="shared" si="125"/>
        <v/>
      </c>
      <c r="AY255" s="131" t="str">
        <f t="shared" si="125"/>
        <v/>
      </c>
      <c r="AZ255" s="131" t="str">
        <f t="shared" si="125"/>
        <v/>
      </c>
    </row>
    <row r="256" spans="1:52" x14ac:dyDescent="0.2">
      <c r="A256" s="135">
        <v>247</v>
      </c>
      <c r="B256" s="131" t="str">
        <f t="shared" si="121"/>
        <v/>
      </c>
      <c r="C256" s="131" t="str">
        <f t="shared" si="121"/>
        <v/>
      </c>
      <c r="D256" s="131" t="str">
        <f t="shared" si="121"/>
        <v/>
      </c>
      <c r="E256" s="131" t="str">
        <f t="shared" si="121"/>
        <v/>
      </c>
      <c r="F256" s="131" t="str">
        <f t="shared" si="121"/>
        <v/>
      </c>
      <c r="G256" s="131" t="str">
        <f t="shared" si="121"/>
        <v/>
      </c>
      <c r="H256" s="131" t="str">
        <f t="shared" si="121"/>
        <v/>
      </c>
      <c r="I256" s="131" t="str">
        <f t="shared" si="121"/>
        <v/>
      </c>
      <c r="J256" s="131" t="str">
        <f t="shared" si="121"/>
        <v/>
      </c>
      <c r="K256" s="131" t="str">
        <f t="shared" si="121"/>
        <v/>
      </c>
      <c r="L256" s="131" t="str">
        <f t="shared" si="122"/>
        <v/>
      </c>
      <c r="M256" s="131" t="str">
        <f t="shared" si="122"/>
        <v/>
      </c>
      <c r="N256" s="131" t="str">
        <f t="shared" si="122"/>
        <v/>
      </c>
      <c r="O256" s="131" t="str">
        <f t="shared" si="122"/>
        <v/>
      </c>
      <c r="P256" s="131" t="str">
        <f t="shared" si="122"/>
        <v/>
      </c>
      <c r="Q256" s="131" t="str">
        <f t="shared" si="122"/>
        <v/>
      </c>
      <c r="R256" s="131" t="str">
        <f t="shared" si="122"/>
        <v/>
      </c>
      <c r="S256" s="131" t="str">
        <f t="shared" si="122"/>
        <v/>
      </c>
      <c r="T256" s="131" t="str">
        <f t="shared" si="122"/>
        <v/>
      </c>
      <c r="U256" s="131" t="str">
        <f t="shared" si="122"/>
        <v/>
      </c>
      <c r="V256" s="131" t="str">
        <f t="shared" si="123"/>
        <v/>
      </c>
      <c r="W256" s="131" t="str">
        <f t="shared" si="123"/>
        <v/>
      </c>
      <c r="X256" s="131" t="str">
        <f t="shared" si="123"/>
        <v/>
      </c>
      <c r="Y256" s="131" t="str">
        <f t="shared" si="123"/>
        <v/>
      </c>
      <c r="Z256" s="131" t="str">
        <f t="shared" si="123"/>
        <v/>
      </c>
      <c r="AA256" s="131" t="str">
        <f t="shared" si="123"/>
        <v/>
      </c>
      <c r="AB256" s="131" t="str">
        <f t="shared" si="123"/>
        <v/>
      </c>
      <c r="AC256" s="131" t="str">
        <f t="shared" si="123"/>
        <v/>
      </c>
      <c r="AD256" s="131" t="str">
        <f t="shared" si="123"/>
        <v/>
      </c>
      <c r="AE256" s="131" t="str">
        <f t="shared" si="123"/>
        <v/>
      </c>
      <c r="AF256" s="131" t="str">
        <f t="shared" si="124"/>
        <v/>
      </c>
      <c r="AG256" s="131" t="str">
        <f t="shared" si="124"/>
        <v/>
      </c>
      <c r="AH256" s="131" t="str">
        <f t="shared" si="124"/>
        <v/>
      </c>
      <c r="AI256" s="131" t="str">
        <f t="shared" si="124"/>
        <v/>
      </c>
      <c r="AJ256" s="131" t="str">
        <f t="shared" si="124"/>
        <v/>
      </c>
      <c r="AK256" s="131" t="str">
        <f t="shared" si="124"/>
        <v/>
      </c>
      <c r="AL256" s="131" t="str">
        <f t="shared" si="124"/>
        <v/>
      </c>
      <c r="AM256" s="131" t="str">
        <f t="shared" si="124"/>
        <v/>
      </c>
      <c r="AN256" s="131" t="str">
        <f t="shared" si="124"/>
        <v/>
      </c>
      <c r="AO256" s="131" t="str">
        <f t="shared" si="124"/>
        <v/>
      </c>
      <c r="AP256" s="131" t="str">
        <f t="shared" si="125"/>
        <v/>
      </c>
      <c r="AQ256" s="131" t="str">
        <f t="shared" si="125"/>
        <v/>
      </c>
      <c r="AR256" s="131" t="str">
        <f t="shared" si="125"/>
        <v/>
      </c>
      <c r="AS256" s="131" t="str">
        <f t="shared" si="125"/>
        <v/>
      </c>
      <c r="AT256" s="131" t="str">
        <f t="shared" si="125"/>
        <v/>
      </c>
      <c r="AU256" s="131" t="str">
        <f t="shared" si="125"/>
        <v/>
      </c>
      <c r="AV256" s="131" t="str">
        <f t="shared" si="125"/>
        <v/>
      </c>
      <c r="AW256" s="131" t="str">
        <f t="shared" si="125"/>
        <v/>
      </c>
      <c r="AX256" s="131" t="str">
        <f t="shared" si="125"/>
        <v/>
      </c>
      <c r="AY256" s="131" t="str">
        <f t="shared" si="125"/>
        <v/>
      </c>
      <c r="AZ256" s="131" t="str">
        <f t="shared" si="125"/>
        <v/>
      </c>
    </row>
    <row r="257" spans="1:52" x14ac:dyDescent="0.2">
      <c r="A257" s="135">
        <v>248</v>
      </c>
      <c r="B257" s="131" t="str">
        <f t="shared" si="121"/>
        <v/>
      </c>
      <c r="C257" s="131" t="str">
        <f t="shared" si="121"/>
        <v/>
      </c>
      <c r="D257" s="131" t="str">
        <f t="shared" si="121"/>
        <v/>
      </c>
      <c r="E257" s="131" t="str">
        <f t="shared" si="121"/>
        <v/>
      </c>
      <c r="F257" s="131" t="str">
        <f t="shared" si="121"/>
        <v/>
      </c>
      <c r="G257" s="131" t="str">
        <f t="shared" si="121"/>
        <v/>
      </c>
      <c r="H257" s="131" t="str">
        <f t="shared" si="121"/>
        <v/>
      </c>
      <c r="I257" s="131" t="str">
        <f t="shared" si="121"/>
        <v/>
      </c>
      <c r="J257" s="131" t="str">
        <f t="shared" si="121"/>
        <v/>
      </c>
      <c r="K257" s="131" t="str">
        <f t="shared" si="121"/>
        <v/>
      </c>
      <c r="L257" s="131" t="str">
        <f t="shared" si="122"/>
        <v/>
      </c>
      <c r="M257" s="131" t="str">
        <f t="shared" si="122"/>
        <v/>
      </c>
      <c r="N257" s="131" t="str">
        <f t="shared" si="122"/>
        <v/>
      </c>
      <c r="O257" s="131" t="str">
        <f t="shared" si="122"/>
        <v/>
      </c>
      <c r="P257" s="131" t="str">
        <f t="shared" si="122"/>
        <v/>
      </c>
      <c r="Q257" s="131" t="str">
        <f t="shared" si="122"/>
        <v/>
      </c>
      <c r="R257" s="131" t="str">
        <f t="shared" si="122"/>
        <v/>
      </c>
      <c r="S257" s="131" t="str">
        <f t="shared" si="122"/>
        <v/>
      </c>
      <c r="T257" s="131" t="str">
        <f t="shared" si="122"/>
        <v/>
      </c>
      <c r="U257" s="131" t="str">
        <f t="shared" si="122"/>
        <v/>
      </c>
      <c r="V257" s="131" t="str">
        <f t="shared" si="123"/>
        <v/>
      </c>
      <c r="W257" s="131" t="str">
        <f t="shared" si="123"/>
        <v/>
      </c>
      <c r="X257" s="131" t="str">
        <f t="shared" si="123"/>
        <v/>
      </c>
      <c r="Y257" s="131" t="str">
        <f t="shared" si="123"/>
        <v/>
      </c>
      <c r="Z257" s="131" t="str">
        <f t="shared" si="123"/>
        <v/>
      </c>
      <c r="AA257" s="131" t="str">
        <f t="shared" si="123"/>
        <v/>
      </c>
      <c r="AB257" s="131" t="str">
        <f t="shared" si="123"/>
        <v/>
      </c>
      <c r="AC257" s="131" t="str">
        <f t="shared" si="123"/>
        <v/>
      </c>
      <c r="AD257" s="131" t="str">
        <f t="shared" si="123"/>
        <v/>
      </c>
      <c r="AE257" s="131" t="str">
        <f t="shared" si="123"/>
        <v/>
      </c>
      <c r="AF257" s="131" t="str">
        <f t="shared" si="124"/>
        <v/>
      </c>
      <c r="AG257" s="131" t="str">
        <f t="shared" si="124"/>
        <v/>
      </c>
      <c r="AH257" s="131" t="str">
        <f t="shared" si="124"/>
        <v/>
      </c>
      <c r="AI257" s="131" t="str">
        <f t="shared" si="124"/>
        <v/>
      </c>
      <c r="AJ257" s="131" t="str">
        <f t="shared" si="124"/>
        <v/>
      </c>
      <c r="AK257" s="131" t="str">
        <f t="shared" si="124"/>
        <v/>
      </c>
      <c r="AL257" s="131" t="str">
        <f t="shared" si="124"/>
        <v/>
      </c>
      <c r="AM257" s="131" t="str">
        <f t="shared" si="124"/>
        <v/>
      </c>
      <c r="AN257" s="131" t="str">
        <f t="shared" si="124"/>
        <v/>
      </c>
      <c r="AO257" s="131" t="str">
        <f t="shared" si="124"/>
        <v/>
      </c>
      <c r="AP257" s="131" t="str">
        <f t="shared" si="125"/>
        <v/>
      </c>
      <c r="AQ257" s="131" t="str">
        <f t="shared" si="125"/>
        <v/>
      </c>
      <c r="AR257" s="131" t="str">
        <f t="shared" si="125"/>
        <v/>
      </c>
      <c r="AS257" s="131" t="str">
        <f t="shared" si="125"/>
        <v/>
      </c>
      <c r="AT257" s="131" t="str">
        <f t="shared" si="125"/>
        <v/>
      </c>
      <c r="AU257" s="131" t="str">
        <f t="shared" si="125"/>
        <v/>
      </c>
      <c r="AV257" s="131" t="str">
        <f t="shared" si="125"/>
        <v/>
      </c>
      <c r="AW257" s="131" t="str">
        <f t="shared" si="125"/>
        <v/>
      </c>
      <c r="AX257" s="131" t="str">
        <f t="shared" si="125"/>
        <v/>
      </c>
      <c r="AY257" s="131" t="str">
        <f t="shared" si="125"/>
        <v/>
      </c>
      <c r="AZ257" s="131" t="str">
        <f t="shared" si="125"/>
        <v/>
      </c>
    </row>
    <row r="258" spans="1:52" x14ac:dyDescent="0.2">
      <c r="A258" s="135">
        <v>249</v>
      </c>
      <c r="B258" s="131" t="str">
        <f t="shared" si="121"/>
        <v/>
      </c>
      <c r="C258" s="131" t="str">
        <f t="shared" si="121"/>
        <v/>
      </c>
      <c r="D258" s="131" t="str">
        <f t="shared" si="121"/>
        <v/>
      </c>
      <c r="E258" s="131" t="str">
        <f t="shared" si="121"/>
        <v/>
      </c>
      <c r="F258" s="131" t="str">
        <f t="shared" si="121"/>
        <v/>
      </c>
      <c r="G258" s="131" t="str">
        <f t="shared" si="121"/>
        <v/>
      </c>
      <c r="H258" s="131" t="str">
        <f t="shared" si="121"/>
        <v/>
      </c>
      <c r="I258" s="131" t="str">
        <f t="shared" si="121"/>
        <v/>
      </c>
      <c r="J258" s="131" t="str">
        <f t="shared" si="121"/>
        <v/>
      </c>
      <c r="K258" s="131" t="str">
        <f t="shared" si="121"/>
        <v/>
      </c>
      <c r="L258" s="131" t="str">
        <f t="shared" si="122"/>
        <v/>
      </c>
      <c r="M258" s="131" t="str">
        <f t="shared" si="122"/>
        <v/>
      </c>
      <c r="N258" s="131" t="str">
        <f t="shared" si="122"/>
        <v/>
      </c>
      <c r="O258" s="131" t="str">
        <f t="shared" si="122"/>
        <v/>
      </c>
      <c r="P258" s="131" t="str">
        <f t="shared" si="122"/>
        <v/>
      </c>
      <c r="Q258" s="131" t="str">
        <f t="shared" si="122"/>
        <v/>
      </c>
      <c r="R258" s="131" t="str">
        <f t="shared" si="122"/>
        <v/>
      </c>
      <c r="S258" s="131" t="str">
        <f t="shared" si="122"/>
        <v/>
      </c>
      <c r="T258" s="131" t="str">
        <f t="shared" si="122"/>
        <v/>
      </c>
      <c r="U258" s="131" t="str">
        <f t="shared" si="122"/>
        <v/>
      </c>
      <c r="V258" s="131" t="str">
        <f t="shared" si="123"/>
        <v/>
      </c>
      <c r="W258" s="131" t="str">
        <f t="shared" si="123"/>
        <v/>
      </c>
      <c r="X258" s="131" t="str">
        <f t="shared" si="123"/>
        <v/>
      </c>
      <c r="Y258" s="131" t="str">
        <f t="shared" si="123"/>
        <v/>
      </c>
      <c r="Z258" s="131" t="str">
        <f t="shared" si="123"/>
        <v/>
      </c>
      <c r="AA258" s="131" t="str">
        <f t="shared" si="123"/>
        <v/>
      </c>
      <c r="AB258" s="131" t="str">
        <f t="shared" si="123"/>
        <v/>
      </c>
      <c r="AC258" s="131" t="str">
        <f t="shared" si="123"/>
        <v/>
      </c>
      <c r="AD258" s="131" t="str">
        <f t="shared" si="123"/>
        <v/>
      </c>
      <c r="AE258" s="131" t="str">
        <f t="shared" si="123"/>
        <v/>
      </c>
      <c r="AF258" s="131" t="str">
        <f t="shared" si="124"/>
        <v/>
      </c>
      <c r="AG258" s="131" t="str">
        <f t="shared" si="124"/>
        <v/>
      </c>
      <c r="AH258" s="131" t="str">
        <f t="shared" si="124"/>
        <v/>
      </c>
      <c r="AI258" s="131" t="str">
        <f t="shared" si="124"/>
        <v/>
      </c>
      <c r="AJ258" s="131" t="str">
        <f t="shared" si="124"/>
        <v/>
      </c>
      <c r="AK258" s="131" t="str">
        <f t="shared" si="124"/>
        <v/>
      </c>
      <c r="AL258" s="131" t="str">
        <f t="shared" si="124"/>
        <v/>
      </c>
      <c r="AM258" s="131" t="str">
        <f t="shared" si="124"/>
        <v/>
      </c>
      <c r="AN258" s="131" t="str">
        <f t="shared" si="124"/>
        <v/>
      </c>
      <c r="AO258" s="131" t="str">
        <f t="shared" si="124"/>
        <v/>
      </c>
      <c r="AP258" s="131" t="str">
        <f t="shared" si="125"/>
        <v/>
      </c>
      <c r="AQ258" s="131" t="str">
        <f t="shared" si="125"/>
        <v/>
      </c>
      <c r="AR258" s="131" t="str">
        <f t="shared" si="125"/>
        <v/>
      </c>
      <c r="AS258" s="131" t="str">
        <f t="shared" si="125"/>
        <v/>
      </c>
      <c r="AT258" s="131" t="str">
        <f t="shared" si="125"/>
        <v/>
      </c>
      <c r="AU258" s="131" t="str">
        <f t="shared" si="125"/>
        <v/>
      </c>
      <c r="AV258" s="131" t="str">
        <f t="shared" si="125"/>
        <v/>
      </c>
      <c r="AW258" s="131" t="str">
        <f t="shared" si="125"/>
        <v/>
      </c>
      <c r="AX258" s="131" t="str">
        <f t="shared" si="125"/>
        <v/>
      </c>
      <c r="AY258" s="131" t="str">
        <f t="shared" si="125"/>
        <v/>
      </c>
      <c r="AZ258" s="131" t="str">
        <f t="shared" si="125"/>
        <v/>
      </c>
    </row>
    <row r="259" spans="1:52" x14ac:dyDescent="0.2">
      <c r="A259" s="135">
        <v>250</v>
      </c>
      <c r="B259" s="131" t="str">
        <f t="shared" si="121"/>
        <v/>
      </c>
      <c r="C259" s="131" t="str">
        <f t="shared" si="121"/>
        <v/>
      </c>
      <c r="D259" s="131" t="str">
        <f t="shared" si="121"/>
        <v/>
      </c>
      <c r="E259" s="131" t="str">
        <f t="shared" si="121"/>
        <v/>
      </c>
      <c r="F259" s="131" t="str">
        <f t="shared" si="121"/>
        <v/>
      </c>
      <c r="G259" s="131" t="str">
        <f t="shared" si="121"/>
        <v/>
      </c>
      <c r="H259" s="131" t="str">
        <f t="shared" si="121"/>
        <v/>
      </c>
      <c r="I259" s="131" t="str">
        <f t="shared" si="121"/>
        <v/>
      </c>
      <c r="J259" s="131" t="str">
        <f t="shared" si="121"/>
        <v/>
      </c>
      <c r="K259" s="131" t="str">
        <f t="shared" si="121"/>
        <v/>
      </c>
      <c r="L259" s="131" t="str">
        <f t="shared" si="122"/>
        <v/>
      </c>
      <c r="M259" s="131" t="str">
        <f t="shared" si="122"/>
        <v/>
      </c>
      <c r="N259" s="131" t="str">
        <f t="shared" si="122"/>
        <v/>
      </c>
      <c r="O259" s="131" t="str">
        <f t="shared" si="122"/>
        <v/>
      </c>
      <c r="P259" s="131" t="str">
        <f t="shared" si="122"/>
        <v/>
      </c>
      <c r="Q259" s="131" t="str">
        <f t="shared" si="122"/>
        <v/>
      </c>
      <c r="R259" s="131" t="str">
        <f t="shared" si="122"/>
        <v/>
      </c>
      <c r="S259" s="131" t="str">
        <f t="shared" si="122"/>
        <v/>
      </c>
      <c r="T259" s="131" t="str">
        <f t="shared" si="122"/>
        <v/>
      </c>
      <c r="U259" s="131" t="str">
        <f t="shared" si="122"/>
        <v/>
      </c>
      <c r="V259" s="131" t="str">
        <f t="shared" si="123"/>
        <v/>
      </c>
      <c r="W259" s="131" t="str">
        <f t="shared" si="123"/>
        <v/>
      </c>
      <c r="X259" s="131" t="str">
        <f t="shared" si="123"/>
        <v/>
      </c>
      <c r="Y259" s="131" t="str">
        <f t="shared" si="123"/>
        <v/>
      </c>
      <c r="Z259" s="131" t="str">
        <f t="shared" si="123"/>
        <v/>
      </c>
      <c r="AA259" s="131" t="str">
        <f t="shared" si="123"/>
        <v/>
      </c>
      <c r="AB259" s="131" t="str">
        <f t="shared" si="123"/>
        <v/>
      </c>
      <c r="AC259" s="131" t="str">
        <f t="shared" si="123"/>
        <v/>
      </c>
      <c r="AD259" s="131" t="str">
        <f t="shared" si="123"/>
        <v/>
      </c>
      <c r="AE259" s="131" t="str">
        <f t="shared" si="123"/>
        <v/>
      </c>
      <c r="AF259" s="131" t="str">
        <f t="shared" si="124"/>
        <v/>
      </c>
      <c r="AG259" s="131" t="str">
        <f t="shared" si="124"/>
        <v/>
      </c>
      <c r="AH259" s="131" t="str">
        <f t="shared" si="124"/>
        <v/>
      </c>
      <c r="AI259" s="131" t="str">
        <f t="shared" si="124"/>
        <v/>
      </c>
      <c r="AJ259" s="131" t="str">
        <f t="shared" si="124"/>
        <v/>
      </c>
      <c r="AK259" s="131" t="str">
        <f t="shared" si="124"/>
        <v/>
      </c>
      <c r="AL259" s="131" t="str">
        <f t="shared" si="124"/>
        <v/>
      </c>
      <c r="AM259" s="131" t="str">
        <f t="shared" si="124"/>
        <v/>
      </c>
      <c r="AN259" s="131" t="str">
        <f t="shared" si="124"/>
        <v/>
      </c>
      <c r="AO259" s="131" t="str">
        <f t="shared" si="124"/>
        <v/>
      </c>
      <c r="AP259" s="131" t="str">
        <f t="shared" si="125"/>
        <v/>
      </c>
      <c r="AQ259" s="131" t="str">
        <f t="shared" si="125"/>
        <v/>
      </c>
      <c r="AR259" s="131" t="str">
        <f t="shared" si="125"/>
        <v/>
      </c>
      <c r="AS259" s="131" t="str">
        <f t="shared" si="125"/>
        <v/>
      </c>
      <c r="AT259" s="131" t="str">
        <f t="shared" si="125"/>
        <v/>
      </c>
      <c r="AU259" s="131" t="str">
        <f t="shared" si="125"/>
        <v/>
      </c>
      <c r="AV259" s="131" t="str">
        <f t="shared" si="125"/>
        <v/>
      </c>
      <c r="AW259" s="131" t="str">
        <f t="shared" si="125"/>
        <v/>
      </c>
      <c r="AX259" s="131" t="str">
        <f t="shared" si="125"/>
        <v/>
      </c>
      <c r="AY259" s="131" t="str">
        <f t="shared" si="125"/>
        <v/>
      </c>
      <c r="AZ259" s="131" t="str">
        <f t="shared" si="125"/>
        <v/>
      </c>
    </row>
    <row r="260" spans="1:52" x14ac:dyDescent="0.2">
      <c r="A260" s="135">
        <v>251</v>
      </c>
      <c r="B260" s="131" t="str">
        <f t="shared" si="121"/>
        <v/>
      </c>
      <c r="C260" s="131" t="str">
        <f t="shared" si="121"/>
        <v/>
      </c>
      <c r="D260" s="131" t="str">
        <f t="shared" si="121"/>
        <v/>
      </c>
      <c r="E260" s="131" t="str">
        <f t="shared" si="121"/>
        <v/>
      </c>
      <c r="F260" s="131" t="str">
        <f t="shared" si="121"/>
        <v/>
      </c>
      <c r="G260" s="131" t="str">
        <f t="shared" si="121"/>
        <v/>
      </c>
      <c r="H260" s="131" t="str">
        <f t="shared" si="121"/>
        <v/>
      </c>
      <c r="I260" s="131" t="str">
        <f t="shared" si="121"/>
        <v/>
      </c>
      <c r="J260" s="131" t="str">
        <f t="shared" si="121"/>
        <v/>
      </c>
      <c r="K260" s="131" t="str">
        <f t="shared" si="121"/>
        <v/>
      </c>
      <c r="L260" s="131" t="str">
        <f t="shared" si="122"/>
        <v/>
      </c>
      <c r="M260" s="131" t="str">
        <f t="shared" si="122"/>
        <v/>
      </c>
      <c r="N260" s="131" t="str">
        <f t="shared" si="122"/>
        <v/>
      </c>
      <c r="O260" s="131" t="str">
        <f t="shared" si="122"/>
        <v/>
      </c>
      <c r="P260" s="131" t="str">
        <f t="shared" si="122"/>
        <v/>
      </c>
      <c r="Q260" s="131" t="str">
        <f t="shared" si="122"/>
        <v/>
      </c>
      <c r="R260" s="131" t="str">
        <f t="shared" si="122"/>
        <v/>
      </c>
      <c r="S260" s="131" t="str">
        <f t="shared" si="122"/>
        <v/>
      </c>
      <c r="T260" s="131" t="str">
        <f t="shared" si="122"/>
        <v/>
      </c>
      <c r="U260" s="131" t="str">
        <f t="shared" si="122"/>
        <v/>
      </c>
      <c r="V260" s="131" t="str">
        <f t="shared" si="123"/>
        <v/>
      </c>
      <c r="W260" s="131" t="str">
        <f t="shared" si="123"/>
        <v/>
      </c>
      <c r="X260" s="131" t="str">
        <f t="shared" si="123"/>
        <v/>
      </c>
      <c r="Y260" s="131" t="str">
        <f t="shared" si="123"/>
        <v/>
      </c>
      <c r="Z260" s="131" t="str">
        <f t="shared" si="123"/>
        <v/>
      </c>
      <c r="AA260" s="131" t="str">
        <f t="shared" si="123"/>
        <v/>
      </c>
      <c r="AB260" s="131" t="str">
        <f t="shared" si="123"/>
        <v/>
      </c>
      <c r="AC260" s="131" t="str">
        <f t="shared" si="123"/>
        <v/>
      </c>
      <c r="AD260" s="131" t="str">
        <f t="shared" si="123"/>
        <v/>
      </c>
      <c r="AE260" s="131" t="str">
        <f t="shared" si="123"/>
        <v/>
      </c>
      <c r="AF260" s="131" t="str">
        <f t="shared" si="124"/>
        <v/>
      </c>
      <c r="AG260" s="131" t="str">
        <f t="shared" si="124"/>
        <v/>
      </c>
      <c r="AH260" s="131" t="str">
        <f t="shared" si="124"/>
        <v/>
      </c>
      <c r="AI260" s="131" t="str">
        <f t="shared" si="124"/>
        <v/>
      </c>
      <c r="AJ260" s="131" t="str">
        <f t="shared" si="124"/>
        <v/>
      </c>
      <c r="AK260" s="131" t="str">
        <f t="shared" si="124"/>
        <v/>
      </c>
      <c r="AL260" s="131" t="str">
        <f t="shared" si="124"/>
        <v/>
      </c>
      <c r="AM260" s="131" t="str">
        <f t="shared" si="124"/>
        <v/>
      </c>
      <c r="AN260" s="131" t="str">
        <f t="shared" si="124"/>
        <v/>
      </c>
      <c r="AO260" s="131" t="str">
        <f t="shared" si="124"/>
        <v/>
      </c>
      <c r="AP260" s="131" t="str">
        <f t="shared" si="125"/>
        <v/>
      </c>
      <c r="AQ260" s="131" t="str">
        <f t="shared" si="125"/>
        <v/>
      </c>
      <c r="AR260" s="131" t="str">
        <f t="shared" si="125"/>
        <v/>
      </c>
      <c r="AS260" s="131" t="str">
        <f t="shared" si="125"/>
        <v/>
      </c>
      <c r="AT260" s="131" t="str">
        <f t="shared" si="125"/>
        <v/>
      </c>
      <c r="AU260" s="131" t="str">
        <f t="shared" si="125"/>
        <v/>
      </c>
      <c r="AV260" s="131" t="str">
        <f t="shared" si="125"/>
        <v/>
      </c>
      <c r="AW260" s="131" t="str">
        <f t="shared" si="125"/>
        <v/>
      </c>
      <c r="AX260" s="131" t="str">
        <f t="shared" si="125"/>
        <v/>
      </c>
      <c r="AY260" s="131" t="str">
        <f t="shared" si="125"/>
        <v/>
      </c>
      <c r="AZ260" s="131" t="str">
        <f t="shared" si="125"/>
        <v/>
      </c>
    </row>
    <row r="261" spans="1:52" x14ac:dyDescent="0.2">
      <c r="A261" s="135">
        <v>252</v>
      </c>
      <c r="B261" s="131" t="str">
        <f t="shared" si="121"/>
        <v/>
      </c>
      <c r="C261" s="131" t="str">
        <f t="shared" si="121"/>
        <v/>
      </c>
      <c r="D261" s="131" t="str">
        <f t="shared" si="121"/>
        <v/>
      </c>
      <c r="E261" s="131" t="str">
        <f t="shared" si="121"/>
        <v/>
      </c>
      <c r="F261" s="131" t="str">
        <f t="shared" si="121"/>
        <v/>
      </c>
      <c r="G261" s="131" t="str">
        <f t="shared" si="121"/>
        <v/>
      </c>
      <c r="H261" s="131" t="str">
        <f t="shared" si="121"/>
        <v/>
      </c>
      <c r="I261" s="131" t="str">
        <f t="shared" si="121"/>
        <v/>
      </c>
      <c r="J261" s="131" t="str">
        <f t="shared" si="121"/>
        <v/>
      </c>
      <c r="K261" s="131" t="str">
        <f t="shared" si="121"/>
        <v/>
      </c>
      <c r="L261" s="131" t="str">
        <f t="shared" si="122"/>
        <v/>
      </c>
      <c r="M261" s="131" t="str">
        <f t="shared" si="122"/>
        <v/>
      </c>
      <c r="N261" s="131" t="str">
        <f t="shared" si="122"/>
        <v/>
      </c>
      <c r="O261" s="131" t="str">
        <f t="shared" si="122"/>
        <v/>
      </c>
      <c r="P261" s="131" t="str">
        <f t="shared" si="122"/>
        <v/>
      </c>
      <c r="Q261" s="131" t="str">
        <f t="shared" si="122"/>
        <v/>
      </c>
      <c r="R261" s="131" t="str">
        <f t="shared" si="122"/>
        <v/>
      </c>
      <c r="S261" s="131" t="str">
        <f t="shared" si="122"/>
        <v/>
      </c>
      <c r="T261" s="131" t="str">
        <f t="shared" si="122"/>
        <v/>
      </c>
      <c r="U261" s="131" t="str">
        <f t="shared" si="122"/>
        <v/>
      </c>
      <c r="V261" s="131" t="str">
        <f t="shared" si="123"/>
        <v/>
      </c>
      <c r="W261" s="131" t="str">
        <f t="shared" si="123"/>
        <v/>
      </c>
      <c r="X261" s="131" t="str">
        <f t="shared" si="123"/>
        <v/>
      </c>
      <c r="Y261" s="131" t="str">
        <f t="shared" si="123"/>
        <v/>
      </c>
      <c r="Z261" s="131" t="str">
        <f t="shared" si="123"/>
        <v/>
      </c>
      <c r="AA261" s="131" t="str">
        <f t="shared" si="123"/>
        <v/>
      </c>
      <c r="AB261" s="131" t="str">
        <f t="shared" si="123"/>
        <v/>
      </c>
      <c r="AC261" s="131" t="str">
        <f t="shared" si="123"/>
        <v/>
      </c>
      <c r="AD261" s="131" t="str">
        <f t="shared" si="123"/>
        <v/>
      </c>
      <c r="AE261" s="131" t="str">
        <f t="shared" si="123"/>
        <v/>
      </c>
      <c r="AF261" s="131" t="str">
        <f t="shared" si="124"/>
        <v/>
      </c>
      <c r="AG261" s="131" t="str">
        <f t="shared" si="124"/>
        <v/>
      </c>
      <c r="AH261" s="131" t="str">
        <f t="shared" si="124"/>
        <v/>
      </c>
      <c r="AI261" s="131" t="str">
        <f t="shared" si="124"/>
        <v/>
      </c>
      <c r="AJ261" s="131" t="str">
        <f t="shared" si="124"/>
        <v/>
      </c>
      <c r="AK261" s="131" t="str">
        <f t="shared" si="124"/>
        <v/>
      </c>
      <c r="AL261" s="131" t="str">
        <f t="shared" si="124"/>
        <v/>
      </c>
      <c r="AM261" s="131" t="str">
        <f t="shared" si="124"/>
        <v/>
      </c>
      <c r="AN261" s="131" t="str">
        <f t="shared" si="124"/>
        <v/>
      </c>
      <c r="AO261" s="131" t="str">
        <f t="shared" si="124"/>
        <v/>
      </c>
      <c r="AP261" s="131" t="str">
        <f t="shared" si="125"/>
        <v/>
      </c>
      <c r="AQ261" s="131" t="str">
        <f t="shared" si="125"/>
        <v/>
      </c>
      <c r="AR261" s="131" t="str">
        <f t="shared" si="125"/>
        <v/>
      </c>
      <c r="AS261" s="131" t="str">
        <f t="shared" si="125"/>
        <v/>
      </c>
      <c r="AT261" s="131" t="str">
        <f t="shared" si="125"/>
        <v/>
      </c>
      <c r="AU261" s="131" t="str">
        <f t="shared" si="125"/>
        <v/>
      </c>
      <c r="AV261" s="131" t="str">
        <f t="shared" si="125"/>
        <v/>
      </c>
      <c r="AW261" s="131" t="str">
        <f t="shared" si="125"/>
        <v/>
      </c>
      <c r="AX261" s="131" t="str">
        <f t="shared" si="125"/>
        <v/>
      </c>
      <c r="AY261" s="131" t="str">
        <f t="shared" si="125"/>
        <v/>
      </c>
      <c r="AZ261" s="131" t="str">
        <f t="shared" si="125"/>
        <v/>
      </c>
    </row>
    <row r="262" spans="1:52" x14ac:dyDescent="0.2">
      <c r="A262" s="135">
        <v>253</v>
      </c>
      <c r="B262" s="131" t="str">
        <f t="shared" si="121"/>
        <v/>
      </c>
      <c r="C262" s="131" t="str">
        <f t="shared" si="121"/>
        <v/>
      </c>
      <c r="D262" s="131" t="str">
        <f t="shared" si="121"/>
        <v/>
      </c>
      <c r="E262" s="131" t="str">
        <f t="shared" si="121"/>
        <v/>
      </c>
      <c r="F262" s="131" t="str">
        <f t="shared" si="121"/>
        <v/>
      </c>
      <c r="G262" s="131" t="str">
        <f t="shared" si="121"/>
        <v/>
      </c>
      <c r="H262" s="131" t="str">
        <f t="shared" si="121"/>
        <v/>
      </c>
      <c r="I262" s="131" t="str">
        <f t="shared" si="121"/>
        <v/>
      </c>
      <c r="J262" s="131" t="str">
        <f t="shared" si="121"/>
        <v/>
      </c>
      <c r="K262" s="131" t="str">
        <f t="shared" si="121"/>
        <v/>
      </c>
      <c r="L262" s="131" t="str">
        <f t="shared" si="122"/>
        <v/>
      </c>
      <c r="M262" s="131" t="str">
        <f t="shared" si="122"/>
        <v/>
      </c>
      <c r="N262" s="131" t="str">
        <f t="shared" si="122"/>
        <v/>
      </c>
      <c r="O262" s="131" t="str">
        <f t="shared" si="122"/>
        <v/>
      </c>
      <c r="P262" s="131" t="str">
        <f t="shared" si="122"/>
        <v/>
      </c>
      <c r="Q262" s="131" t="str">
        <f t="shared" si="122"/>
        <v/>
      </c>
      <c r="R262" s="131" t="str">
        <f t="shared" si="122"/>
        <v/>
      </c>
      <c r="S262" s="131" t="str">
        <f t="shared" si="122"/>
        <v/>
      </c>
      <c r="T262" s="131" t="str">
        <f t="shared" si="122"/>
        <v/>
      </c>
      <c r="U262" s="131" t="str">
        <f t="shared" si="122"/>
        <v/>
      </c>
      <c r="V262" s="131" t="str">
        <f t="shared" si="123"/>
        <v/>
      </c>
      <c r="W262" s="131" t="str">
        <f t="shared" si="123"/>
        <v/>
      </c>
      <c r="X262" s="131" t="str">
        <f t="shared" si="123"/>
        <v/>
      </c>
      <c r="Y262" s="131" t="str">
        <f t="shared" si="123"/>
        <v/>
      </c>
      <c r="Z262" s="131" t="str">
        <f t="shared" si="123"/>
        <v/>
      </c>
      <c r="AA262" s="131" t="str">
        <f t="shared" si="123"/>
        <v/>
      </c>
      <c r="AB262" s="131" t="str">
        <f t="shared" si="123"/>
        <v/>
      </c>
      <c r="AC262" s="131" t="str">
        <f t="shared" si="123"/>
        <v/>
      </c>
      <c r="AD262" s="131" t="str">
        <f t="shared" si="123"/>
        <v/>
      </c>
      <c r="AE262" s="131" t="str">
        <f t="shared" si="123"/>
        <v/>
      </c>
      <c r="AF262" s="131" t="str">
        <f t="shared" si="124"/>
        <v/>
      </c>
      <c r="AG262" s="131" t="str">
        <f t="shared" si="124"/>
        <v/>
      </c>
      <c r="AH262" s="131" t="str">
        <f t="shared" si="124"/>
        <v/>
      </c>
      <c r="AI262" s="131" t="str">
        <f t="shared" si="124"/>
        <v/>
      </c>
      <c r="AJ262" s="131" t="str">
        <f t="shared" si="124"/>
        <v/>
      </c>
      <c r="AK262" s="131" t="str">
        <f t="shared" si="124"/>
        <v/>
      </c>
      <c r="AL262" s="131" t="str">
        <f t="shared" si="124"/>
        <v/>
      </c>
      <c r="AM262" s="131" t="str">
        <f t="shared" si="124"/>
        <v/>
      </c>
      <c r="AN262" s="131" t="str">
        <f t="shared" si="124"/>
        <v/>
      </c>
      <c r="AO262" s="131" t="str">
        <f t="shared" si="124"/>
        <v/>
      </c>
      <c r="AP262" s="131" t="str">
        <f t="shared" si="125"/>
        <v/>
      </c>
      <c r="AQ262" s="131" t="str">
        <f t="shared" si="125"/>
        <v/>
      </c>
      <c r="AR262" s="131" t="str">
        <f t="shared" si="125"/>
        <v/>
      </c>
      <c r="AS262" s="131" t="str">
        <f t="shared" si="125"/>
        <v/>
      </c>
      <c r="AT262" s="131" t="str">
        <f t="shared" si="125"/>
        <v/>
      </c>
      <c r="AU262" s="131" t="str">
        <f t="shared" si="125"/>
        <v/>
      </c>
      <c r="AV262" s="131" t="str">
        <f t="shared" si="125"/>
        <v/>
      </c>
      <c r="AW262" s="131" t="str">
        <f t="shared" si="125"/>
        <v/>
      </c>
      <c r="AX262" s="131" t="str">
        <f t="shared" si="125"/>
        <v/>
      </c>
      <c r="AY262" s="131" t="str">
        <f t="shared" si="125"/>
        <v/>
      </c>
      <c r="AZ262" s="131" t="str">
        <f t="shared" si="125"/>
        <v/>
      </c>
    </row>
    <row r="263" spans="1:52" x14ac:dyDescent="0.2">
      <c r="A263" s="135">
        <v>254</v>
      </c>
      <c r="B263" s="131" t="str">
        <f t="shared" si="121"/>
        <v/>
      </c>
      <c r="C263" s="131" t="str">
        <f t="shared" si="121"/>
        <v/>
      </c>
      <c r="D263" s="131" t="str">
        <f t="shared" si="121"/>
        <v/>
      </c>
      <c r="E263" s="131" t="str">
        <f t="shared" si="121"/>
        <v/>
      </c>
      <c r="F263" s="131" t="str">
        <f t="shared" si="121"/>
        <v/>
      </c>
      <c r="G263" s="131" t="str">
        <f t="shared" si="121"/>
        <v/>
      </c>
      <c r="H263" s="131" t="str">
        <f t="shared" si="121"/>
        <v/>
      </c>
      <c r="I263" s="131" t="str">
        <f t="shared" si="121"/>
        <v/>
      </c>
      <c r="J263" s="131" t="str">
        <f t="shared" si="121"/>
        <v/>
      </c>
      <c r="K263" s="131" t="str">
        <f t="shared" si="121"/>
        <v/>
      </c>
      <c r="L263" s="131" t="str">
        <f t="shared" si="122"/>
        <v/>
      </c>
      <c r="M263" s="131" t="str">
        <f t="shared" si="122"/>
        <v/>
      </c>
      <c r="N263" s="131" t="str">
        <f t="shared" si="122"/>
        <v/>
      </c>
      <c r="O263" s="131" t="str">
        <f t="shared" si="122"/>
        <v/>
      </c>
      <c r="P263" s="131" t="str">
        <f t="shared" si="122"/>
        <v/>
      </c>
      <c r="Q263" s="131" t="str">
        <f t="shared" si="122"/>
        <v/>
      </c>
      <c r="R263" s="131" t="str">
        <f t="shared" si="122"/>
        <v/>
      </c>
      <c r="S263" s="131" t="str">
        <f t="shared" si="122"/>
        <v/>
      </c>
      <c r="T263" s="131" t="str">
        <f t="shared" si="122"/>
        <v/>
      </c>
      <c r="U263" s="131" t="str">
        <f t="shared" si="122"/>
        <v/>
      </c>
      <c r="V263" s="131" t="str">
        <f t="shared" si="123"/>
        <v/>
      </c>
      <c r="W263" s="131" t="str">
        <f t="shared" si="123"/>
        <v/>
      </c>
      <c r="X263" s="131" t="str">
        <f t="shared" si="123"/>
        <v/>
      </c>
      <c r="Y263" s="131" t="str">
        <f t="shared" si="123"/>
        <v/>
      </c>
      <c r="Z263" s="131" t="str">
        <f t="shared" si="123"/>
        <v/>
      </c>
      <c r="AA263" s="131" t="str">
        <f t="shared" si="123"/>
        <v/>
      </c>
      <c r="AB263" s="131" t="str">
        <f t="shared" si="123"/>
        <v/>
      </c>
      <c r="AC263" s="131" t="str">
        <f t="shared" si="123"/>
        <v/>
      </c>
      <c r="AD263" s="131" t="str">
        <f t="shared" si="123"/>
        <v/>
      </c>
      <c r="AE263" s="131" t="str">
        <f t="shared" si="123"/>
        <v/>
      </c>
      <c r="AF263" s="131" t="str">
        <f t="shared" si="124"/>
        <v/>
      </c>
      <c r="AG263" s="131" t="str">
        <f t="shared" si="124"/>
        <v/>
      </c>
      <c r="AH263" s="131" t="str">
        <f t="shared" si="124"/>
        <v/>
      </c>
      <c r="AI263" s="131" t="str">
        <f t="shared" si="124"/>
        <v/>
      </c>
      <c r="AJ263" s="131" t="str">
        <f t="shared" si="124"/>
        <v/>
      </c>
      <c r="AK263" s="131" t="str">
        <f t="shared" si="124"/>
        <v/>
      </c>
      <c r="AL263" s="131" t="str">
        <f t="shared" si="124"/>
        <v/>
      </c>
      <c r="AM263" s="131" t="str">
        <f t="shared" si="124"/>
        <v/>
      </c>
      <c r="AN263" s="131" t="str">
        <f t="shared" si="124"/>
        <v/>
      </c>
      <c r="AO263" s="131" t="str">
        <f t="shared" si="124"/>
        <v/>
      </c>
      <c r="AP263" s="131" t="str">
        <f t="shared" si="125"/>
        <v/>
      </c>
      <c r="AQ263" s="131" t="str">
        <f t="shared" si="125"/>
        <v/>
      </c>
      <c r="AR263" s="131" t="str">
        <f t="shared" si="125"/>
        <v/>
      </c>
      <c r="AS263" s="131" t="str">
        <f t="shared" si="125"/>
        <v/>
      </c>
      <c r="AT263" s="131" t="str">
        <f t="shared" si="125"/>
        <v/>
      </c>
      <c r="AU263" s="131" t="str">
        <f t="shared" si="125"/>
        <v/>
      </c>
      <c r="AV263" s="131" t="str">
        <f t="shared" si="125"/>
        <v/>
      </c>
      <c r="AW263" s="131" t="str">
        <f t="shared" si="125"/>
        <v/>
      </c>
      <c r="AX263" s="131" t="str">
        <f t="shared" si="125"/>
        <v/>
      </c>
      <c r="AY263" s="131" t="str">
        <f t="shared" si="125"/>
        <v/>
      </c>
      <c r="AZ263" s="131" t="str">
        <f t="shared" si="125"/>
        <v/>
      </c>
    </row>
    <row r="264" spans="1:52" x14ac:dyDescent="0.2">
      <c r="A264" s="135">
        <v>255</v>
      </c>
      <c r="B264" s="131" t="str">
        <f t="shared" si="121"/>
        <v/>
      </c>
      <c r="C264" s="131" t="str">
        <f t="shared" si="121"/>
        <v/>
      </c>
      <c r="D264" s="131" t="str">
        <f t="shared" si="121"/>
        <v/>
      </c>
      <c r="E264" s="131" t="str">
        <f t="shared" si="121"/>
        <v/>
      </c>
      <c r="F264" s="131" t="str">
        <f t="shared" si="121"/>
        <v/>
      </c>
      <c r="G264" s="131" t="str">
        <f t="shared" si="121"/>
        <v/>
      </c>
      <c r="H264" s="131" t="str">
        <f t="shared" si="121"/>
        <v/>
      </c>
      <c r="I264" s="131" t="str">
        <f t="shared" si="121"/>
        <v/>
      </c>
      <c r="J264" s="131" t="str">
        <f t="shared" si="121"/>
        <v/>
      </c>
      <c r="K264" s="131" t="str">
        <f t="shared" si="121"/>
        <v/>
      </c>
      <c r="L264" s="131" t="str">
        <f t="shared" si="122"/>
        <v/>
      </c>
      <c r="M264" s="131" t="str">
        <f t="shared" si="122"/>
        <v/>
      </c>
      <c r="N264" s="131" t="str">
        <f t="shared" si="122"/>
        <v/>
      </c>
      <c r="O264" s="131" t="str">
        <f t="shared" si="122"/>
        <v/>
      </c>
      <c r="P264" s="131" t="str">
        <f t="shared" si="122"/>
        <v/>
      </c>
      <c r="Q264" s="131" t="str">
        <f t="shared" si="122"/>
        <v/>
      </c>
      <c r="R264" s="131" t="str">
        <f t="shared" si="122"/>
        <v/>
      </c>
      <c r="S264" s="131" t="str">
        <f t="shared" si="122"/>
        <v/>
      </c>
      <c r="T264" s="131" t="str">
        <f t="shared" si="122"/>
        <v/>
      </c>
      <c r="U264" s="131" t="str">
        <f t="shared" si="122"/>
        <v/>
      </c>
      <c r="V264" s="131" t="str">
        <f t="shared" si="123"/>
        <v/>
      </c>
      <c r="W264" s="131" t="str">
        <f t="shared" si="123"/>
        <v/>
      </c>
      <c r="X264" s="131" t="str">
        <f t="shared" si="123"/>
        <v/>
      </c>
      <c r="Y264" s="131" t="str">
        <f t="shared" si="123"/>
        <v/>
      </c>
      <c r="Z264" s="131" t="str">
        <f t="shared" si="123"/>
        <v/>
      </c>
      <c r="AA264" s="131" t="str">
        <f t="shared" si="123"/>
        <v/>
      </c>
      <c r="AB264" s="131" t="str">
        <f t="shared" si="123"/>
        <v/>
      </c>
      <c r="AC264" s="131" t="str">
        <f t="shared" si="123"/>
        <v/>
      </c>
      <c r="AD264" s="131" t="str">
        <f t="shared" si="123"/>
        <v/>
      </c>
      <c r="AE264" s="131" t="str">
        <f t="shared" si="123"/>
        <v/>
      </c>
      <c r="AF264" s="131" t="str">
        <f t="shared" si="124"/>
        <v/>
      </c>
      <c r="AG264" s="131" t="str">
        <f t="shared" si="124"/>
        <v/>
      </c>
      <c r="AH264" s="131" t="str">
        <f t="shared" si="124"/>
        <v/>
      </c>
      <c r="AI264" s="131" t="str">
        <f t="shared" si="124"/>
        <v/>
      </c>
      <c r="AJ264" s="131" t="str">
        <f t="shared" si="124"/>
        <v/>
      </c>
      <c r="AK264" s="131" t="str">
        <f t="shared" si="124"/>
        <v/>
      </c>
      <c r="AL264" s="131" t="str">
        <f t="shared" si="124"/>
        <v/>
      </c>
      <c r="AM264" s="131" t="str">
        <f t="shared" si="124"/>
        <v/>
      </c>
      <c r="AN264" s="131" t="str">
        <f t="shared" si="124"/>
        <v/>
      </c>
      <c r="AO264" s="131" t="str">
        <f t="shared" si="124"/>
        <v/>
      </c>
      <c r="AP264" s="131" t="str">
        <f t="shared" si="125"/>
        <v/>
      </c>
      <c r="AQ264" s="131" t="str">
        <f t="shared" si="125"/>
        <v/>
      </c>
      <c r="AR264" s="131" t="str">
        <f t="shared" si="125"/>
        <v/>
      </c>
      <c r="AS264" s="131" t="str">
        <f t="shared" si="125"/>
        <v/>
      </c>
      <c r="AT264" s="131" t="str">
        <f t="shared" si="125"/>
        <v/>
      </c>
      <c r="AU264" s="131" t="str">
        <f t="shared" si="125"/>
        <v/>
      </c>
      <c r="AV264" s="131" t="str">
        <f t="shared" si="125"/>
        <v/>
      </c>
      <c r="AW264" s="131" t="str">
        <f t="shared" si="125"/>
        <v/>
      </c>
      <c r="AX264" s="131" t="str">
        <f t="shared" si="125"/>
        <v/>
      </c>
      <c r="AY264" s="131" t="str">
        <f t="shared" si="125"/>
        <v/>
      </c>
      <c r="AZ264" s="131" t="str">
        <f t="shared" si="125"/>
        <v/>
      </c>
    </row>
    <row r="265" spans="1:52" x14ac:dyDescent="0.2">
      <c r="A265" s="137" t="s">
        <v>233</v>
      </c>
      <c r="B265" s="137" t="s">
        <v>233</v>
      </c>
      <c r="C265" s="137" t="s">
        <v>233</v>
      </c>
      <c r="D265" s="137" t="s">
        <v>233</v>
      </c>
      <c r="E265" s="137" t="s">
        <v>233</v>
      </c>
      <c r="F265" s="137" t="s">
        <v>233</v>
      </c>
      <c r="G265" s="137" t="s">
        <v>233</v>
      </c>
      <c r="H265" s="137" t="s">
        <v>233</v>
      </c>
      <c r="I265" s="137" t="s">
        <v>233</v>
      </c>
      <c r="J265" s="137" t="s">
        <v>233</v>
      </c>
      <c r="K265" s="137" t="s">
        <v>233</v>
      </c>
      <c r="L265" s="137" t="s">
        <v>233</v>
      </c>
      <c r="M265" s="137" t="s">
        <v>233</v>
      </c>
      <c r="N265" s="137" t="s">
        <v>233</v>
      </c>
      <c r="O265" s="137" t="s">
        <v>233</v>
      </c>
      <c r="P265" s="137" t="s">
        <v>233</v>
      </c>
      <c r="Q265" s="137" t="s">
        <v>233</v>
      </c>
      <c r="R265" s="137" t="s">
        <v>233</v>
      </c>
      <c r="S265" s="137" t="s">
        <v>233</v>
      </c>
      <c r="T265" s="137" t="s">
        <v>233</v>
      </c>
      <c r="U265" s="137" t="s">
        <v>233</v>
      </c>
      <c r="V265" s="137" t="s">
        <v>233</v>
      </c>
      <c r="W265" s="137" t="s">
        <v>233</v>
      </c>
      <c r="X265" s="137" t="s">
        <v>233</v>
      </c>
      <c r="Y265" s="137" t="s">
        <v>233</v>
      </c>
      <c r="Z265" s="137" t="s">
        <v>233</v>
      </c>
      <c r="AA265" s="137" t="s">
        <v>233</v>
      </c>
      <c r="AB265" s="137" t="s">
        <v>233</v>
      </c>
      <c r="AC265" s="137" t="s">
        <v>233</v>
      </c>
      <c r="AD265" s="137" t="s">
        <v>233</v>
      </c>
      <c r="AE265" s="137" t="s">
        <v>233</v>
      </c>
      <c r="AF265" s="137" t="s">
        <v>233</v>
      </c>
      <c r="AG265" s="137" t="s">
        <v>233</v>
      </c>
      <c r="AH265" s="137" t="s">
        <v>233</v>
      </c>
      <c r="AI265" s="137" t="s">
        <v>233</v>
      </c>
      <c r="AJ265" s="137" t="s">
        <v>233</v>
      </c>
      <c r="AK265" s="137" t="s">
        <v>233</v>
      </c>
      <c r="AL265" s="137" t="s">
        <v>233</v>
      </c>
      <c r="AM265" s="137" t="s">
        <v>233</v>
      </c>
      <c r="AN265" s="137" t="s">
        <v>233</v>
      </c>
      <c r="AO265" s="137" t="s">
        <v>233</v>
      </c>
      <c r="AP265" s="137" t="s">
        <v>233</v>
      </c>
      <c r="AQ265" s="137" t="s">
        <v>233</v>
      </c>
      <c r="AR265" s="137" t="s">
        <v>233</v>
      </c>
      <c r="AS265" s="137" t="s">
        <v>233</v>
      </c>
      <c r="AT265" s="137" t="s">
        <v>233</v>
      </c>
      <c r="AU265" s="137" t="s">
        <v>233</v>
      </c>
      <c r="AV265" s="137" t="s">
        <v>233</v>
      </c>
      <c r="AW265" s="137" t="s">
        <v>233</v>
      </c>
      <c r="AX265" s="137" t="s">
        <v>233</v>
      </c>
      <c r="AY265" s="137" t="s">
        <v>233</v>
      </c>
      <c r="AZ265" s="137" t="s">
        <v>233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172</vt:i4>
      </vt:variant>
    </vt:vector>
  </HeadingPairs>
  <TitlesOfParts>
    <vt:vector size="182" baseType="lpstr">
      <vt:lpstr>Purchase</vt:lpstr>
      <vt:lpstr>C-O Refi</vt:lpstr>
      <vt:lpstr>Purchase 2019</vt:lpstr>
      <vt:lpstr>C-O Refi 2019</vt:lpstr>
      <vt:lpstr>Lists</vt:lpstr>
      <vt:lpstr>County Lists-Current Yr (Purch)</vt:lpstr>
      <vt:lpstr>County Lists-Current Yr (Refi)</vt:lpstr>
      <vt:lpstr>County List-Previous Yr (Purch)</vt:lpstr>
      <vt:lpstr>County List-Previous Yr (Refi)</vt:lpstr>
      <vt:lpstr>Loan Limits</vt:lpstr>
      <vt:lpstr>Purchase!Current_Year_Purchase_Actual_Guaranty_Percent</vt:lpstr>
      <vt:lpstr>Purchase!Current_Year_Purchase_Appraisal_Shortfall</vt:lpstr>
      <vt:lpstr>Purchase!Current_Year_Purchase_Appraised_Value</vt:lpstr>
      <vt:lpstr>Purchase!Current_Year_Purchase_Available_Entitlement</vt:lpstr>
      <vt:lpstr>Purchase!Current_Year_Purchase_Base_Ln_Amt_Before_VAFF</vt:lpstr>
      <vt:lpstr>Purchase!Current_Year_Purchase_Base_Loan_Amount_Excl_Financed_FF</vt:lpstr>
      <vt:lpstr>Purchase!Current_Year_Purchase_Borrower_Name</vt:lpstr>
      <vt:lpstr>Purchase!Current_Year_Purchase_Calc_Funding_Fee</vt:lpstr>
      <vt:lpstr>Purchase!Current_Year_Purchase_Cash_From_Borrower</vt:lpstr>
      <vt:lpstr>Purchase!Current_Year_Purchase_County_Loan_Limit</vt:lpstr>
      <vt:lpstr>Purchase!Current_Year_Purchase_County_Selection</vt:lpstr>
      <vt:lpstr>Purchase!Current_Year_Purchase_Down_Payment_Calc</vt:lpstr>
      <vt:lpstr>Purchase!Current_Year_Purchase_DownPayment_Percent</vt:lpstr>
      <vt:lpstr>Purchase!Current_Year_Purchase_Estimated_CC_Discount_Pts</vt:lpstr>
      <vt:lpstr>Purchase!Current_Year_Purchase_Estimated_Prepaids</vt:lpstr>
      <vt:lpstr>Purchase!Current_Year_Purchase_Funding_Fee</vt:lpstr>
      <vt:lpstr>Purchase!Current_Year_Purchase_Funding_Fee_Financed</vt:lpstr>
      <vt:lpstr>Purchase!Current_Year_Purchase_Guaranty_Shortfall</vt:lpstr>
      <vt:lpstr>Purchase!Current_Year_Purchase_Lesser_SalesVSAppraisal_Price</vt:lpstr>
      <vt:lpstr>Purchase!Current_Year_Purchase_Loan_Number</vt:lpstr>
      <vt:lpstr>Purchase!Current_Year_Purchase_Max_Allowable_Base_Ln_Amt</vt:lpstr>
      <vt:lpstr>Purchase!Current_Year_Purchase_Maximum_Potential_Guaranty</vt:lpstr>
      <vt:lpstr>Purchase!Current_Year_Purchase_Other_Credits</vt:lpstr>
      <vt:lpstr>Purchase!Current_Year_Purchase_Percent_Funding_Fee</vt:lpstr>
      <vt:lpstr>Purchase!Current_Year_Purchase_Previously_Used_Entitlement_NotRestorable</vt:lpstr>
      <vt:lpstr>Purchase!Current_Year_Purchase_Purchase_Price</vt:lpstr>
      <vt:lpstr>Purchase!Current_Year_Purchase_Required_25percent_Coverage</vt:lpstr>
      <vt:lpstr>Purchase!Current_Year_Purchase_Required_Down_Payment</vt:lpstr>
      <vt:lpstr>Purchase!Current_Year_Purchase_Sales_Price</vt:lpstr>
      <vt:lpstr>Purchase!Current_Year_Purchase_Seller_Paid_Costs</vt:lpstr>
      <vt:lpstr>Purchase!Current_Year_Purchase_State_Selection</vt:lpstr>
      <vt:lpstr>Purchase!Current_Year_Purchase_Total_Costs</vt:lpstr>
      <vt:lpstr>Purchase!Current_Year_Purchase_Total_Credits</vt:lpstr>
      <vt:lpstr>Purchase!Current_Year_Purchase_Total_Down_Payment</vt:lpstr>
      <vt:lpstr>Purchase!Current_Year_Purchase_Total_Loan_Amount</vt:lpstr>
      <vt:lpstr>Purchase!Current_Year_Purchase_VAFF</vt:lpstr>
      <vt:lpstr>Purchase!Current_Year_Purchase_VAFF_Calculation</vt:lpstr>
      <vt:lpstr>Purchase!Current_Year_Purchase_Veteran_Type_Selection</vt:lpstr>
      <vt:lpstr>Purchase!Current_Year_Purchase_Veterans_Additional_Down_Payment</vt:lpstr>
      <vt:lpstr>Purchase!Current_Year_Purchase_Veterans_Additional_DownPayment</vt:lpstr>
      <vt:lpstr>'C-O Refi'!Current_Year_Refinance_Actual_Guaranty_Percent</vt:lpstr>
      <vt:lpstr>'C-O Refi'!Current_Year_Refinance_Appraised_Value</vt:lpstr>
      <vt:lpstr>'C-O Refi'!Current_Year_Refinance_Available_Entitlement</vt:lpstr>
      <vt:lpstr>'C-O Refi'!Current_Year_Refinance_Available_Equity</vt:lpstr>
      <vt:lpstr>'C-O Refi'!Current_Year_Refinance_Available_Equity_Percent</vt:lpstr>
      <vt:lpstr>'C-O Refi'!Current_Year_Refinance_Available_Guaranty_Percent</vt:lpstr>
      <vt:lpstr>'C-O Refi'!Current_Year_Refinance_Base_Ln_Amt_Before_VAFF</vt:lpstr>
      <vt:lpstr>'C-O Refi'!Current_Year_Refinance_Base_Loan_Amount_Excl_Financed_FF</vt:lpstr>
      <vt:lpstr>'C-O Refi'!Current_Year_Refinance_Borrower_Name</vt:lpstr>
      <vt:lpstr>'C-O Refi'!Current_Year_Refinance_Calc_Funding_Fee</vt:lpstr>
      <vt:lpstr>'C-O Refi'!Current_Year_Refinance_Cash_From_Borrower</vt:lpstr>
      <vt:lpstr>'C-O Refi'!Current_Year_Refinance_County_Loan_Limit</vt:lpstr>
      <vt:lpstr>'C-O Refi'!Current_Year_Refinance_County_Selection</vt:lpstr>
      <vt:lpstr>'C-O Refi'!Current_Year_Refinance_Desired_Loan_Amount</vt:lpstr>
      <vt:lpstr>'C-O Refi'!Current_Year_Refinance_Estimated_CC_Discount_Pts</vt:lpstr>
      <vt:lpstr>'C-O Refi'!Current_Year_Refinance_Estimated_Prepaids</vt:lpstr>
      <vt:lpstr>Current_Year_Refinance_FF_Financed</vt:lpstr>
      <vt:lpstr>Current_Year_Refinance_FF_NotFinanced</vt:lpstr>
      <vt:lpstr>'C-O Refi'!Current_Year_Refinance_Funding_Fee</vt:lpstr>
      <vt:lpstr>'C-O Refi'!Current_Year_Refinance_Funding_Fee_Financed</vt:lpstr>
      <vt:lpstr>'C-O Refi'!Current_Year_Refinance_Guaranty_Shortfall</vt:lpstr>
      <vt:lpstr>'C-O Refi'!Current_Year_Refinance_Guaranty_Shortfall_Percent</vt:lpstr>
      <vt:lpstr>'C-O Refi'!Current_Year_Refinance_Loan_Number</vt:lpstr>
      <vt:lpstr>'C-O Refi'!Current_Year_Refinance_Max_Allowable_Base_Ln_Amt</vt:lpstr>
      <vt:lpstr>'C-O Refi'!Current_Year_Refinance_Maximum_Potential_Guaranty</vt:lpstr>
      <vt:lpstr>'C-O Refi'!Current_Year_Refinance_Other_Credits</vt:lpstr>
      <vt:lpstr>'C-O Refi'!Current_Year_Refinance_Percent_Funding_Fee</vt:lpstr>
      <vt:lpstr>'C-O Refi'!Current_Year_Refinance_Previously_Used_Entitlement_NotRestorable</vt:lpstr>
      <vt:lpstr>'C-O Refi'!Current_Year_Refinance_Refinance_Payoff</vt:lpstr>
      <vt:lpstr>'C-O Refi'!Current_Year_Refinance_Required_25percent_Coverage</vt:lpstr>
      <vt:lpstr>'C-O Refi'!Current_Year_Refinance_Required_Investment</vt:lpstr>
      <vt:lpstr>'C-O Refi'!Current_Year_Refinance_Required_Investment_Percent</vt:lpstr>
      <vt:lpstr>'C-O Refi'!Current_Year_Refinance_Seller_Paid_Costs</vt:lpstr>
      <vt:lpstr>'C-O Refi'!Current_Year_Refinance_State_Selection</vt:lpstr>
      <vt:lpstr>'C-O Refi'!Current_Year_Refinance_Total_Costs</vt:lpstr>
      <vt:lpstr>'C-O Refi'!Current_Year_Refinance_Total_Credits</vt:lpstr>
      <vt:lpstr>'C-O Refi'!Current_Year_Refinance_Total_Loan_Amount</vt:lpstr>
      <vt:lpstr>'C-O Refi'!Current_Year_Refinance_VAFF</vt:lpstr>
      <vt:lpstr>'C-O Refi'!Current_Year_Refinance_VAFF_Calculation</vt:lpstr>
      <vt:lpstr>'C-O Refi'!Current_Year_Refinance_Veteran_Type_selection</vt:lpstr>
      <vt:lpstr>LoanLimit_Lookup_Current_Yr_Purch</vt:lpstr>
      <vt:lpstr>LoanLimit_Lookup_Current_Yr_Refi</vt:lpstr>
      <vt:lpstr>LoanLimit_Lookup_Previous_Yr_Purch</vt:lpstr>
      <vt:lpstr>LoanLimit_Lookup_Previous_Yr_Refi</vt:lpstr>
      <vt:lpstr>LookUpTable_CountyLoanLimit_AllYears</vt:lpstr>
      <vt:lpstr>LookUpTable_CountyName_AllYears</vt:lpstr>
      <vt:lpstr>'Purchase 2019'!Previous_Year_Purchase_Actual_Guaranty_Percent</vt:lpstr>
      <vt:lpstr>'Purchase 2019'!Previous_Year_Purchase_Appraisal_Shortfall</vt:lpstr>
      <vt:lpstr>'Purchase 2019'!Previous_Year_Purchase_Appraised_Value</vt:lpstr>
      <vt:lpstr>'Purchase 2019'!Previous_Year_Purchase_Available_Entitlement</vt:lpstr>
      <vt:lpstr>'Purchase 2019'!Previous_Year_Purchase_Base_Ln_Amt_Before_VAFF</vt:lpstr>
      <vt:lpstr>Previous_Year_Purchase_Base_Loan_Amount_Excl_Financed_FF</vt:lpstr>
      <vt:lpstr>Previous_Year_Purchase_Borrower_Name</vt:lpstr>
      <vt:lpstr>'Purchase 2019'!Previous_Year_Purchase_Calc_Funding_Fee</vt:lpstr>
      <vt:lpstr>Previous_Year_Purchase_Cash_From_Borrower</vt:lpstr>
      <vt:lpstr>'Purchase 2019'!Previous_Year_Purchase_County_Loan_Limit</vt:lpstr>
      <vt:lpstr>'Purchase 2019'!Previous_Year_Purchase_County_Selection</vt:lpstr>
      <vt:lpstr>'Purchase 2019'!Previous_Year_Purchase_Down_Payment_Calc</vt:lpstr>
      <vt:lpstr>'Purchase 2019'!Previous_Year_Purchase_DownPayment_Percent</vt:lpstr>
      <vt:lpstr>Previous_Year_Purchase_Estimated_CC_Discount_Pts</vt:lpstr>
      <vt:lpstr>Previous_Year_Purchase_Estimated_Prepaids</vt:lpstr>
      <vt:lpstr>Previous_Year_Purchase_Funding_Fee</vt:lpstr>
      <vt:lpstr>Previous_Year_Purchase_Funding_Fee_Financed</vt:lpstr>
      <vt:lpstr>'Purchase 2019'!Previous_Year_Purchase_Guaranty_Shortfall</vt:lpstr>
      <vt:lpstr>'Purchase 2019'!Previous_Year_Purchase_Lesser_SalesVSAppraisal_Price</vt:lpstr>
      <vt:lpstr>Previous_Year_Purchase_Loan_Number</vt:lpstr>
      <vt:lpstr>'Purchase 2019'!Previous_Year_Purchase_Max_Allowable_Base_Ln_Amt</vt:lpstr>
      <vt:lpstr>'Purchase 2019'!Previous_Year_Purchase_Maximum_Potential_Guaranty</vt:lpstr>
      <vt:lpstr>Previous_Year_Purchase_Other_Credits</vt:lpstr>
      <vt:lpstr>'Purchase 2019'!Previous_Year_Purchase_Percent_Funding_Fee</vt:lpstr>
      <vt:lpstr>'Purchase 2019'!Previous_Year_Purchase_Previously_Used_Entitlement_NotRestorable</vt:lpstr>
      <vt:lpstr>Previous_Year_Purchase_Purchase_Price</vt:lpstr>
      <vt:lpstr>'Purchase 2019'!Previous_Year_Purchase_Required_25percent_Coverage</vt:lpstr>
      <vt:lpstr>'Purchase 2019'!Previous_Year_Purchase_Required_Down_Payment</vt:lpstr>
      <vt:lpstr>'Purchase 2019'!Previous_Year_Purchase_Sales_Price</vt:lpstr>
      <vt:lpstr>Previous_Year_Purchase_Seller_Paid_Costs</vt:lpstr>
      <vt:lpstr>'Purchase 2019'!Previous_Year_Purchase_State_Selection</vt:lpstr>
      <vt:lpstr>Previous_Year_Purchase_Total_Costs</vt:lpstr>
      <vt:lpstr>Previous_Year_Purchase_Total_Credits</vt:lpstr>
      <vt:lpstr>'Purchase 2019'!Previous_Year_Purchase_Total_Down_Payment</vt:lpstr>
      <vt:lpstr>'Purchase 2019'!Previous_Year_Purchase_Total_Loan_Amount</vt:lpstr>
      <vt:lpstr>'Purchase 2019'!Previous_Year_Purchase_VAFF</vt:lpstr>
      <vt:lpstr>'Purchase 2019'!Previous_Year_Purchase_VAFF_Calculation</vt:lpstr>
      <vt:lpstr>'Purchase 2019'!Previous_Year_Purchase_Veteran_Type_selection</vt:lpstr>
      <vt:lpstr>'Purchase 2019'!Previous_Year_Purchase_Veterans_Additional_Down_Payment</vt:lpstr>
      <vt:lpstr>Previous_Year_Purchase_Veterans_Additional_DownPayment</vt:lpstr>
      <vt:lpstr>Previous_Year_Refinance_Actual_Guaranty_Percent</vt:lpstr>
      <vt:lpstr>'C-O Refi 2019'!Previous_Year_Refinance_Appraised_Value</vt:lpstr>
      <vt:lpstr>'C-O Refi 2019'!Previous_Year_Refinance_Available_Entitlement</vt:lpstr>
      <vt:lpstr>Previous_Year_Refinance_Available_Equity</vt:lpstr>
      <vt:lpstr>Previous_Year_Refinance_Available_Equity_Percent</vt:lpstr>
      <vt:lpstr>Previous_Year_Refinance_Available_Guaranty_Percent</vt:lpstr>
      <vt:lpstr>'C-O Refi 2019'!Previous_Year_Refinance_Base_Ln_Amt_Before_VAFF</vt:lpstr>
      <vt:lpstr>Previous_Year_Refinance_Base_Loan_Amount_Excl_Financed_FF</vt:lpstr>
      <vt:lpstr>Previous_Year_Refinance_Borrower_Name</vt:lpstr>
      <vt:lpstr>'C-O Refi 2019'!Previous_Year_Refinance_Calc_Funding_Fee</vt:lpstr>
      <vt:lpstr>Previous_Year_Refinance_Cash_From_Borrower</vt:lpstr>
      <vt:lpstr>'C-O Refi 2019'!Previous_Year_Refinance_County_Loan_Limit</vt:lpstr>
      <vt:lpstr>'C-O Refi 2019'!Previous_Year_Refinance_County_Selection</vt:lpstr>
      <vt:lpstr>Previous_Year_Refinance_Desired_Loan_Amount</vt:lpstr>
      <vt:lpstr>'C-O Refi 2019'!Previous_Year_Refinance_Down_Payment_Calc</vt:lpstr>
      <vt:lpstr>Previous_Year_Refinance_Estimated_CC_Discount_Pts</vt:lpstr>
      <vt:lpstr>Previous_Year_Refinance_Estimated_Prepaids</vt:lpstr>
      <vt:lpstr>Previous_Year_Refinance_Funding_Fee</vt:lpstr>
      <vt:lpstr>Previous_Year_Refinance_Funding_Fee_Financed</vt:lpstr>
      <vt:lpstr>'C-O Refi 2019'!Previous_Year_Refinance_Guaranty_Shortfall</vt:lpstr>
      <vt:lpstr>Previous_Year_Refinance_Guaranty_Shortfall_Percent</vt:lpstr>
      <vt:lpstr>Previous_Year_Refinance_Loan_Number</vt:lpstr>
      <vt:lpstr>'C-O Refi 2019'!Previous_Year_Refinance_Max_Allowable_Base_Ln_Amt</vt:lpstr>
      <vt:lpstr>'C-O Refi 2019'!Previous_Year_Refinance_Maximum_Potential_Guaranty</vt:lpstr>
      <vt:lpstr>Previous_Year_Refinance_Other_Credits</vt:lpstr>
      <vt:lpstr>Previous_Year_Refinance_Payoff</vt:lpstr>
      <vt:lpstr>'C-O Refi 2019'!Previous_Year_Refinance_Percent_Funding_Fee</vt:lpstr>
      <vt:lpstr>'C-O Refi 2019'!Previous_Year_Refinance_Previously_Used_Entitlement_NotRestorable</vt:lpstr>
      <vt:lpstr>'C-O Refi 2019'!Previous_Year_Refinance_Required_25percent_Coverage</vt:lpstr>
      <vt:lpstr>Previous_Year_Refinance_Required_Investment</vt:lpstr>
      <vt:lpstr>Previous_Year_Refinance_Required_Investment_Percent</vt:lpstr>
      <vt:lpstr>Previous_Year_Refinance_Seller_Paid_Costs</vt:lpstr>
      <vt:lpstr>'C-O Refi 2019'!Previous_Year_Refinance_State_Selection</vt:lpstr>
      <vt:lpstr>Previous_Year_Refinance_Total_Costs</vt:lpstr>
      <vt:lpstr>Previous_Year_Refinance_Total_Credits</vt:lpstr>
      <vt:lpstr>'C-O Refi 2019'!Previous_Year_Refinance_Total_Loan_Amount</vt:lpstr>
      <vt:lpstr>'C-O Refi 2019'!Previous_Year_Refinance_VAFF</vt:lpstr>
      <vt:lpstr>'C-O Refi 2019'!Previous_Year_Refinance_VAFF_Calculation</vt:lpstr>
      <vt:lpstr>'C-O Refi 2019'!Previous_Year_Refinance_Veteran_Type_selection</vt:lpstr>
      <vt:lpstr>Revision_Date</vt:lpstr>
      <vt:lpstr>STATE</vt:lpstr>
      <vt:lpstr>Veteran_Type</vt:lpstr>
      <vt:lpstr>Year_Current_Purch</vt:lpstr>
      <vt:lpstr>Year_Current_Refi</vt:lpstr>
      <vt:lpstr>Year_Previous_Purch</vt:lpstr>
      <vt:lpstr>Year_Previous_Refi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Desakkhamphou</dc:creator>
  <cp:lastModifiedBy>Francis Betancourt-Molina</cp:lastModifiedBy>
  <cp:lastPrinted>2019-01-04T04:24:47Z</cp:lastPrinted>
  <dcterms:created xsi:type="dcterms:W3CDTF">2015-06-18T18:24:22Z</dcterms:created>
  <dcterms:modified xsi:type="dcterms:W3CDTF">2024-03-04T21:20:56Z</dcterms:modified>
</cp:coreProperties>
</file>